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TIMES models\TIMES-Nordic\"/>
    </mc:Choice>
  </mc:AlternateContent>
  <xr:revisionPtr revIDLastSave="0" documentId="13_ncr:1_{DC267BEC-387E-4C00-96B0-7F35CE5E39E8}" xr6:coauthVersionLast="46" xr6:coauthVersionMax="46" xr10:uidLastSave="{00000000-0000-0000-0000-000000000000}"/>
  <bookViews>
    <workbookView xWindow="14448" yWindow="720" windowWidth="22560" windowHeight="15504" firstSheet="1" activeTab="2" xr2:uid="{A32D2B15-578E-4A8A-8409-FA94A2158CFC}"/>
  </bookViews>
  <sheets>
    <sheet name="Log" sheetId="1" r:id="rId1"/>
    <sheet name="Commodities" sheetId="24" r:id="rId2"/>
    <sheet name="Processes" sheetId="25" r:id="rId3"/>
    <sheet name="TRA_Fuel" sheetId="26" r:id="rId4"/>
    <sheet name="Cars" sheetId="6" r:id="rId5"/>
    <sheet name="Bus" sheetId="10" r:id="rId6"/>
    <sheet name="Moto-Mopeds" sheetId="7" r:id="rId7"/>
    <sheet name="Bike" sheetId="8" r:id="rId8"/>
    <sheet name="Walk" sheetId="9" r:id="rId9"/>
    <sheet name="NAVI-AVI" sheetId="13" r:id="rId10"/>
    <sheet name="Freight_Road" sheetId="11" r:id="rId11"/>
    <sheet name="Freight_NAVI-AVI" sheetId="15" r:id="rId12"/>
    <sheet name="Demand" sheetId="19" r:id="rId13"/>
    <sheet name="Data" sheetId="20" r:id="rId14"/>
    <sheet name="Data_AVI" sheetId="22" r:id="rId15"/>
    <sheet name="Emis" sheetId="27" r:id="rId16"/>
    <sheet name="Eurostat_2010" sheetId="21" r:id="rId17"/>
    <sheet name="TODO " sheetId="23" r:id="rId18"/>
    <sheet name="Iceland" sheetId="28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bgvbyrgdt">[1]Tidsserier!$A$339:$IV$339</definedName>
    <definedName name="_bgvbyrlpg">[1]Tidsserier!$A$337:$IV$337</definedName>
    <definedName name="_bgvbyrlvn">[1]Tidsserier!$A$338:$IV$338</definedName>
    <definedName name="_bgvbyrnga">[1]Tidsserier!$A$340:$IV$340</definedName>
    <definedName name="_bgvbyrrga">[1]Tidsserier!$A$336:$IV$336</definedName>
    <definedName name="_bgvbyrska">[1]Tidsserier!$A$341:$IV$341</definedName>
    <definedName name="_celelrfut">[1]Tidsserier!$A$174:$IV$174</definedName>
    <definedName name="_celelrgdt">[1]Tidsserier!$A$173:$IV$173</definedName>
    <definedName name="_celelrhal">[1]Tidsserier!$A$176:$IV$176</definedName>
    <definedName name="_celelrske">[1]Tidsserier!$A$175:$IV$175</definedName>
    <definedName name="_cevelraff">[1]Tidsserier!$A$197:$IV$197</definedName>
    <definedName name="_cevelrbio">[1]Tidsserier!$A$196:$IV$196</definedName>
    <definedName name="_cevelrfli">[1]Tidsserier!$A$193:$IV$193</definedName>
    <definedName name="_cevelrfut">[1]Tidsserier!$A$187:$IV$187</definedName>
    <definedName name="_cevelrgdt">[1]Tidsserier!$A$186:$IV$186</definedName>
    <definedName name="_cevelrhal">[1]Tidsserier!$A$192:$IV$192</definedName>
    <definedName name="_cevelrlpg">[1]Tidsserier!$A$184:$IV$184</definedName>
    <definedName name="_cevelrlvn">[1]Tidsserier!$A$185:$IV$185</definedName>
    <definedName name="_cevelrnga">[1]Tidsserier!$A$190:$IV$190</definedName>
    <definedName name="_cevelrori">[1]Tidsserier!$A$189:$IV$189</definedName>
    <definedName name="_cevelrpko">[1]Tidsserier!$A$188:$IV$188</definedName>
    <definedName name="_cevelrrga">[1]Tidsserier!$A$183:$IV$183</definedName>
    <definedName name="_cevelrske">[1]Tidsserier!$A$191:$IV$191</definedName>
    <definedName name="_cevelrtaf">[1]Tidsserier!$A$195:$IV$195</definedName>
    <definedName name="_cevfjraff">[1]Tidsserier!$A$213:$IV$213</definedName>
    <definedName name="_cevfjrbio">[1]Tidsserier!$A$212:$IV$212</definedName>
    <definedName name="_cevfjrfli">[1]Tidsserier!$A$209:$IV$209</definedName>
    <definedName name="_cevfjrfut">[1]Tidsserier!$A$203:$IV$203</definedName>
    <definedName name="_cevfjrgdt">[1]Tidsserier!$A$202:$IV$202</definedName>
    <definedName name="_cevfjrhal">[1]Tidsserier!$A$208:$IV$208</definedName>
    <definedName name="_cevfjrlpg">[1]Tidsserier!$A$200:$IV$200</definedName>
    <definedName name="_cevfjrlvn">[1]Tidsserier!$A$201:$IV$201</definedName>
    <definedName name="_cevfjrnga">[1]Tidsserier!$A$206:$IV$206</definedName>
    <definedName name="_cevfjrori">[1]Tidsserier!$A$205:$IV$205</definedName>
    <definedName name="_cevfjrpko">[1]Tidsserier!$A$204:$IV$204</definedName>
    <definedName name="_cevfjrrga">[1]Tidsserier!$A$199:$IV$199</definedName>
    <definedName name="_cevfjrske">[1]Tidsserier!$A$207:$IV$207</definedName>
    <definedName name="_cevfjrtaf">[1]Tidsserier!$A$211:$IV$211</definedName>
    <definedName name="_cevfjrtpi">[1]Tidsserier!$A$210:$IV$210</definedName>
    <definedName name="_dnkexpelc">[1]Tidsserier!$A$69:$IV$69</definedName>
    <definedName name="_dnkexpnga">[1]Tidsserier!$A$68:$IV$68</definedName>
    <definedName name="_dnkexprao">[1]Tidsserier!$A$52:$IV$52</definedName>
    <definedName name="_dnkimpelc">[1]Tidsserier!$A$45:$IV$45</definedName>
    <definedName name="_dnkimpfjv">[1]Tidsserier!$A$46:$IV$46</definedName>
    <definedName name="_dnkudvaff">[1]Tidsserier!$A$17:$IV$17</definedName>
    <definedName name="_dnkudvbio">[1]Tidsserier!$A$16:$IV$16</definedName>
    <definedName name="_dnkudvbra">[1]Tidsserier!$A$13:$IV$13</definedName>
    <definedName name="_dnkudvfio">[1]Tidsserier!$A$18:$IV$18</definedName>
    <definedName name="_dnkudvfli">[1]Tidsserier!$A$12:$IV$12</definedName>
    <definedName name="_dnkudvgeo">[1]Tidsserier!$A$10:$IV$10</definedName>
    <definedName name="_dnkudvhal">[1]Tidsserier!$A$11:$IV$11</definedName>
    <definedName name="_dnkudvsol">[1]Tidsserier!$A$7:$IV$7</definedName>
    <definedName name="_dnkudvtaf">[1]Tidsserier!$A$15:$IV$15</definedName>
    <definedName name="_dnkudvtpi">[1]Tidsserier!$A$14:$IV$14</definedName>
    <definedName name="_dnkudvvan">[1]Tidsserier!$A$9:$IV$9</definedName>
    <definedName name="_dnkudvvin">[1]Tidsserier!$A$8:$IV$8</definedName>
    <definedName name="_dnkudvvmp">[1]Tidsserier!$A$19:$IV$19</definedName>
    <definedName name="_ensdstelc">[1]Tidsserier!$A$348:$IV$348</definedName>
    <definedName name="_enstabfjv">[1]Tidsserier!$A$352:$IV$352</definedName>
    <definedName name="_enstabnga">[1]Tidsserier!$A$350:$IV$350</definedName>
    <definedName name="_fbsiefbtm">[1]Tidsserier!$A$358:$IV$358</definedName>
    <definedName name="_fbsiefsmo">[1]Tidsserier!$A$357:$IV$357</definedName>
    <definedName name="_fbsiefter">[1]Tidsserier!$A$356:$IV$356</definedName>
    <definedName name="_fbsjttbzt">[1]Tidsserier!$A$373:$IV$373</definedName>
    <definedName name="_fbsjttelc">[1]Tidsserier!$A$376:$IV$376</definedName>
    <definedName name="_fbsjttgdt">[1]Tidsserier!$A$375:$IV$375</definedName>
    <definedName name="_fbsjttptr">[1]Tidsserier!$A$374:$IV$374</definedName>
    <definedName name="_fbslfibzt">[1]Tidsserier!$A$385:$IV$385</definedName>
    <definedName name="_fbslfifly">[1]Tidsserier!$A$384:$IV$384</definedName>
    <definedName name="_fbslfijp1">[1]Tidsserier!$A$387:$IV$387</definedName>
    <definedName name="_fbslfilpg">[1]Tidsserier!$A$383:$IV$383</definedName>
    <definedName name="_fbslfiptr">[1]Tidsserier!$A$386:$IV$386</definedName>
    <definedName name="_fbslfufly">[1]Tidsserier!$A$389:$IV$389</definedName>
    <definedName name="_fbslfujp1">[1]Tidsserier!$A$390:$IV$390</definedName>
    <definedName name="_fbsseafut">[1]Tidsserier!$A$381:$IV$381</definedName>
    <definedName name="_fbsseagdt">[1]Tidsserier!$A$380:$IV$380</definedName>
    <definedName name="_fbssealpg">[1]Tidsserier!$A$378:$IV$378</definedName>
    <definedName name="_fbsseaptr">[1]Tidsserier!$A$379:$IV$379</definedName>
    <definedName name="_fbstrpbzt">[1]Tidsserier!$A$362:$IV$362</definedName>
    <definedName name="_fbstrpfly">[1]Tidsserier!$A$361:$IV$361</definedName>
    <definedName name="_fbstrpgdt">[1]Tidsserier!$A$365:$IV$365</definedName>
    <definedName name="_fbstrpjp1">[1]Tidsserier!$A$364:$IV$364</definedName>
    <definedName name="_fbstrpjp4">[1]Tidsserier!$A$363:$IV$363</definedName>
    <definedName name="_fbsvttbzt">[1]Tidsserier!$A$368:$IV$368</definedName>
    <definedName name="_fbsvttfut">[1]Tidsserier!$A$371:$IV$371</definedName>
    <definedName name="_fbsvttgdt">[1]Tidsserier!$A$370:$IV$370</definedName>
    <definedName name="_fbsvttlpg">[1]Tidsserier!$A$367:$IV$367</definedName>
    <definedName name="_fbsvttptr">[1]Tidsserier!$A$369:$IV$369</definedName>
    <definedName name="_fvvfjraff">[1]Tidsserier!$A$275:$IV$275</definedName>
    <definedName name="_fvvfjrbio">[1]Tidsserier!$A$274:$IV$274</definedName>
    <definedName name="_fvvfjrelc">[1]Tidsserier!$A$278:$IV$278</definedName>
    <definedName name="_fvvfjrfio">[1]Tidsserier!$A$276:$IV$276</definedName>
    <definedName name="_fvvfjrfli">[1]Tidsserier!$A$271:$IV$271</definedName>
    <definedName name="_fvvfjrfut">[1]Tidsserier!$A$262:$IV$262</definedName>
    <definedName name="_fvvfjrgdt">[1]Tidsserier!$A$261:$IV$261</definedName>
    <definedName name="_fvvfjrgeo">[1]Tidsserier!$A$269:$IV$269</definedName>
    <definedName name="_fvvfjrhal">[1]Tidsserier!$A$270:$IV$270</definedName>
    <definedName name="_fvvfjrlpg">[1]Tidsserier!$A$260:$IV$260</definedName>
    <definedName name="_fvvfjrnga">[1]Tidsserier!$A$265:$IV$265</definedName>
    <definedName name="_fvvfjrpko">[1]Tidsserier!$A$264:$IV$264</definedName>
    <definedName name="_fvvfjrrga">[1]Tidsserier!$A$259:$IV$259</definedName>
    <definedName name="_fvvfjrska">[1]Tidsserier!$A$267:$IV$267</definedName>
    <definedName name="_fvvfjrske">[1]Tidsserier!$A$266:$IV$266</definedName>
    <definedName name="_fvvfjrsol">[1]Tidsserier!$A$268:$IV$268</definedName>
    <definedName name="_fvvfjrspo">[1]Tidsserier!$A$263:$IV$263</definedName>
    <definedName name="_fvvfjrtaf">[1]Tidsserier!$A$273:$IV$273</definedName>
    <definedName name="_fvvfjrtpi">[1]Tidsserier!$A$272:$IV$272</definedName>
    <definedName name="_fvvfjrvmp">[1]Tidsserier!$A$277:$IV$277</definedName>
    <definedName name="_fvvnetfjv">[1]Tidsserier!$A$280:$IV$280</definedName>
    <definedName name="_kvtbrtelc">[1]Tidsserier!$A$245:$IV$245</definedName>
    <definedName name="_kvtelfelc">[1]Tidsserier!$A$243:$IV$243</definedName>
    <definedName name="_kvtelraff">[1]Tidsserier!$A$230:$IV$230</definedName>
    <definedName name="_kvtelrbio">[1]Tidsserier!$A$229:$IV$229</definedName>
    <definedName name="_kvtelrfli">[1]Tidsserier!$A$226:$IV$226</definedName>
    <definedName name="_kvtelrfut">[1]Tidsserier!$A$222:$IV$222</definedName>
    <definedName name="_kvtelrgdt">[1]Tidsserier!$A$221:$IV$221</definedName>
    <definedName name="_kvtelrhal">[1]Tidsserier!$A$225:$IV$225</definedName>
    <definedName name="_kvtelrnga">[1]Tidsserier!$A$223:$IV$223</definedName>
    <definedName name="_kvtelrska">[1]Tidsserier!$A$224:$IV$224</definedName>
    <definedName name="_kvtelrtaf">[1]Tidsserier!$A$228:$IV$228</definedName>
    <definedName name="_kvtelrtpi">[1]Tidsserier!$A$227:$IV$227</definedName>
    <definedName name="_kvtfjraff">[1]Tidsserier!$A$241:$IV$241</definedName>
    <definedName name="_kvtfjrbio">[1]Tidsserier!$A$240:$IV$240</definedName>
    <definedName name="_kvtfjrfli">[1]Tidsserier!$A$237:$IV$237</definedName>
    <definedName name="_kvtfjrfut">[1]Tidsserier!$A$233:$IV$233</definedName>
    <definedName name="_kvtfjrgdt">[1]Tidsserier!$A$232:$IV$232</definedName>
    <definedName name="_kvtfjrhal">[1]Tidsserier!$A$236:$IV$236</definedName>
    <definedName name="_kvtfjrnga">[1]Tidsserier!$A$234:$IV$234</definedName>
    <definedName name="_kvtfjrska">[1]Tidsserier!$A$235:$IV$235</definedName>
    <definedName name="_kvtfjrtaf">[1]Tidsserier!$A$239:$IV$239</definedName>
    <definedName name="_kvtfjrtpi">[1]Tidsserier!$A$238:$IV$238</definedName>
    <definedName name="_kvtnetfjv">[1]Tidsserier!$A$246:$IV$246</definedName>
    <definedName name="_pelbrtelc">[1]Tidsserier!$A$290:$IV$290</definedName>
    <definedName name="_pelelrbio">[1]Tidsserier!$A$288:$IV$288</definedName>
    <definedName name="_pelelrfut">[1]Tidsserier!$A$284:$IV$284</definedName>
    <definedName name="_pelelrgdt">[1]Tidsserier!$A$283:$IV$283</definedName>
    <definedName name="_pelelrnga">[1]Tidsserier!$A$285:$IV$285</definedName>
    <definedName name="_pelelrska">[1]Tidsserier!$A$286:$IV$286</definedName>
    <definedName name="_pelelrtaf">[1]Tidsserier!$A$287:$IV$287</definedName>
    <definedName name="_pevbrtelc">[1]Tidsserier!$A$317:$IV$317</definedName>
    <definedName name="_pevelraff">[1]Tidsserier!$A$303:$IV$303</definedName>
    <definedName name="_pevelrbio">[1]Tidsserier!$A$302:$IV$302</definedName>
    <definedName name="_pevelrfli">[1]Tidsserier!$A$300:$IV$300</definedName>
    <definedName name="_pevelrfut">[1]Tidsserier!$A$295:$IV$295</definedName>
    <definedName name="_pevelrgdt">[1]Tidsserier!$A$294:$IV$294</definedName>
    <definedName name="_pevelrhal">[1]Tidsserier!$A$299:$IV$299</definedName>
    <definedName name="_pevelrnga">[1]Tidsserier!$A$297:$IV$297</definedName>
    <definedName name="_pevelrrga">[1]Tidsserier!$A$293:$IV$293</definedName>
    <definedName name="_pevelrska">[1]Tidsserier!$A$298:$IV$298</definedName>
    <definedName name="_pevelrspo">[1]Tidsserier!$A$296:$IV$296</definedName>
    <definedName name="_pevelrtaf">[1]Tidsserier!$A$301:$IV$301</definedName>
    <definedName name="_pevfjraff">[1]Tidsserier!$A$315:$IV$315</definedName>
    <definedName name="_pevfjrbio">[1]Tidsserier!$A$314:$IV$314</definedName>
    <definedName name="_pevfjrfli">[1]Tidsserier!$A$312:$IV$312</definedName>
    <definedName name="_pevfjrfut">[1]Tidsserier!$A$307:$IV$307</definedName>
    <definedName name="_pevfjrgdt">[1]Tidsserier!$A$306:$IV$306</definedName>
    <definedName name="_pevfjrhal">[1]Tidsserier!$A$311:$IV$311</definedName>
    <definedName name="_pevfjrnga">[1]Tidsserier!$A$309:$IV$309</definedName>
    <definedName name="_pevfjrrga">[1]Tidsserier!$A$305:$IV$305</definedName>
    <definedName name="_pevfjrska">[1]Tidsserier!$A$310:$IV$310</definedName>
    <definedName name="_pevfjrspo">[1]Tidsserier!$A$308:$IV$308</definedName>
    <definedName name="_pevfjrtaf">[1]Tidsserier!$A$313:$IV$313</definedName>
    <definedName name="_pevnetfjv">[1]Tidsserier!$A$318:$IV$318</definedName>
    <definedName name="_plfudfnga">[1]Tidsserier!$A$151:$IV$151</definedName>
    <definedName name="_plfudvnga">[1]Tidsserier!$A$7:$IV$7</definedName>
    <definedName name="_plfudvrao">[1]Tidsserier!$A$5:$IV$5</definedName>
    <definedName name="_pvpfjraff">[1]Tidsserier!$A$330:$IV$330</definedName>
    <definedName name="_pvpfjrbio">[1]Tidsserier!$A$329:$IV$329</definedName>
    <definedName name="_pvpfjrfli">[1]Tidsserier!$A$326:$IV$326</definedName>
    <definedName name="_pvpfjrfut">[1]Tidsserier!$A$322:$IV$322</definedName>
    <definedName name="_pvpfjrgdt">[1]Tidsserier!$A$321:$IV$321</definedName>
    <definedName name="_pvpfjrnga">[1]Tidsserier!$A$324:$IV$324</definedName>
    <definedName name="_pvpfjrska">[1]Tidsserier!$A$325:$IV$325</definedName>
    <definedName name="_pvpfjrspo">[1]Tidsserier!$A$323:$IV$323</definedName>
    <definedName name="_pvpfjrtaf">[1]Tidsserier!$A$328:$IV$328</definedName>
    <definedName name="_pvpfjrtpi">[1]Tidsserier!$A$327:$IV$327</definedName>
    <definedName name="_pvpfjrvmp">[1]Tidsserier!$A$331:$IV$331</definedName>
    <definedName name="_pvpnetfjv">[1]Tidsserier!$A$333:$IV$333</definedName>
    <definedName name="_rafrfffut">[1]Tidsserier!$A$155:$IV$155</definedName>
    <definedName name="_rafrffgdt">[1]Tidsserier!$A$154:$IV$154</definedName>
    <definedName name="_rafrfflpg">[1]Tidsserier!$A$153:$IV$153</definedName>
    <definedName name="_rafrffrga">[1]Tidsserier!$A$152:$IV$152</definedName>
    <definedName name="_rafrfrelc">[1]Tidsserier!$A$149:$IV$149</definedName>
    <definedName name="_rafrfrfjv">[1]Tidsserier!$A$150:$IV$150</definedName>
    <definedName name="_vktbrtelc">[1]Tidsserier!$A$256:$IV$256</definedName>
    <definedName name="_vktelrvan">[1]Tidsserier!$A$254:$IV$254</definedName>
    <definedName name="_vmtbrtelc">[1]Tidsserier!$A$251:$IV$251</definedName>
    <definedName name="_vmtelrvin">[1]Tidsserier!$A$249:$IV$249</definedName>
    <definedName name="åbanettt">#REF!</definedName>
    <definedName name="åbrslelc">#REF!</definedName>
    <definedName name="åbrslkul">#REF!</definedName>
    <definedName name="åbrslnga">#REF!</definedName>
    <definedName name="åbrsloil">#REF!</definedName>
    <definedName name="åbrslve">#REF!</definedName>
    <definedName name="åbyrelc">'[2]Gas Works'!#REF!</definedName>
    <definedName name="åfjvbrselc">'[2]Heat Production'!#REF!</definedName>
    <definedName name="åfjvve">'[2]Heat Production'!#REF!</definedName>
    <definedName name="åfrsvttt">#REF!</definedName>
    <definedName name="åfutbrsfjv">'[2]Heat Production'!#REF!</definedName>
    <definedName name="ågdtbrsfjv">'[2]Heat Production'!#REF!</definedName>
    <definedName name="åimpbrsl">#REF!</definedName>
    <definedName name="åimpfut">#REF!</definedName>
    <definedName name="åimpkul">#REF!</definedName>
    <definedName name="åimpnga">#REF!</definedName>
    <definedName name="åimpori">#REF!</definedName>
    <definedName name="åkonfjrrga">#REF!</definedName>
    <definedName name="åkonfjrttt">#REF!</definedName>
    <definedName name="åkonfvraff">#REF!</definedName>
    <definedName name="åkonfvrano">#REF!</definedName>
    <definedName name="åkonfvrbio">#REF!</definedName>
    <definedName name="åkonfvrfut">#REF!</definedName>
    <definedName name="åkonfvrgeo">#REF!</definedName>
    <definedName name="åkonfvrhal">#REF!</definedName>
    <definedName name="åkonfvrkul">#REF!</definedName>
    <definedName name="åkonfvrnga">#REF!</definedName>
    <definedName name="åkonfvrtræ">#REF!</definedName>
    <definedName name="åkonfvrvea">#REF!</definedName>
    <definedName name="åkulbrsfjv">'[2]Heat Production'!#REF!</definedName>
    <definedName name="ålfittt">#REF!</definedName>
    <definedName name="ålfuttt">#REF!</definedName>
    <definedName name="ålpgbrsfjv">'[2]Heat Production'!#REF!</definedName>
    <definedName name="ålvnbrsfjv">'[2]Heat Production'!#REF!</definedName>
    <definedName name="ångabrsfjv">'[2]Heat Production'!#REF!</definedName>
    <definedName name="åoribrselc">'[2]Electricity Production'!#REF!</definedName>
    <definedName name="åpkobrsfjv">'[2]Heat Production'!#REF!</definedName>
    <definedName name="årgabrsfjv">'[2]Heat Production'!#REF!</definedName>
    <definedName name="åsøttt">#REF!</definedName>
    <definedName name="åspobrselc">'[2]Electricity Production'!#REF!</definedName>
    <definedName name="åspobrsfjv">'[2]Heat Production'!#REF!</definedName>
    <definedName name="åtrpelc">#REF!</definedName>
    <definedName name="åtrpttt">#REF!</definedName>
    <definedName name="åudvraf">'[2]Gross Energy Consumption (obs.)'!#REF!</definedName>
    <definedName name="åvejttt">#REF!</definedName>
    <definedName name="CVEL_RG">[3]EPdata_dk!$A$15:$IV$15</definedName>
    <definedName name="CVFV_RG">[3]EPdata_dk!$A$33:$IV$33</definedName>
    <definedName name="ELBGVKTJY">[3]Rådata!$A$446:$IV$446</definedName>
    <definedName name="elckorr_kurt">#REF!</definedName>
    <definedName name="ELDISTTJY">[3]Rådata!$A$447:$IV$447</definedName>
    <definedName name="ELEFGVKTJY">[3]EPdata_dk!$A$273:$IV$273</definedName>
    <definedName name="ELERAFTJY">[3]EPdata_dk!$A$266:$IV$266</definedName>
    <definedName name="ELFJVKTJY">[3]Rådata!$A$445:$IV$445</definedName>
    <definedName name="ELIMKORR_F">[1]Rådata!$A$7:$IV$7</definedName>
    <definedName name="ELIMKORR_KUVH">[1]Rådata!$A$10:$IV$10</definedName>
    <definedName name="ELIMKORR_NG">[1]Rådata!$A$9:$IV$9</definedName>
    <definedName name="ELIMKORR_ORI">[1]Rådata!$A$8:$IV$8</definedName>
    <definedName name="ELRAFFTJY">[3]Rådata!$A$444:$IV$444</definedName>
    <definedName name="EUFRVKJY_RG">[3]Rådata!$B$192:$IV$192</definedName>
    <definedName name="EUGSVKJY_RG">[3]Rådata!$B$191:$IV$191</definedName>
    <definedName name="FID_1">[4]AGR_Fuels!$A$2</definedName>
    <definedName name="FJFV_RG">[3]EPdata_dk!$A$77:$IV$77</definedName>
    <definedName name="fjvkorr_kurt">#REF!</definedName>
    <definedName name="FVPRRFTJY">[3]Rådata!$A$468:$IV$468</definedName>
    <definedName name="GWh_í_ktoí">[5]Eiginleikar!$C$45</definedName>
    <definedName name="HTML_CodePage" hidden="1">1252</definedName>
    <definedName name="HTML_Control" localSheetId="15" hidden="1">{"'Ark1'!$A$8:$M$33"}</definedName>
    <definedName name="HTML_Control" hidden="1">{"'Ark1'!$A$8:$M$33"}</definedName>
    <definedName name="HTML_Description" hidden="1">""</definedName>
    <definedName name="HTML_Email" hidden="1">""</definedName>
    <definedName name="HTML_Header" hidden="1">"Ark1"</definedName>
    <definedName name="HTML_LastUpdate" hidden="1">"21-06-02"</definedName>
    <definedName name="HTML_LineAfter" hidden="1">FALSE</definedName>
    <definedName name="HTML_LineBefore" hidden="1">FALSE</definedName>
    <definedName name="HTML_Name" hidden="1">"Bjarne Ruby"</definedName>
    <definedName name="HTML_OBDlg2" hidden="1">TRUE</definedName>
    <definedName name="HTML_OBDlg4" hidden="1">TRUE</definedName>
    <definedName name="HTML_OS" hidden="1">0</definedName>
    <definedName name="HTML_PathFile" hidden="1">"L:\Nmr\Indicators\MinHTML.htm"</definedName>
    <definedName name="HTML_Title" hidden="1">"Data"</definedName>
    <definedName name="JPNY_NG">[3]Beregn!$A$27:$IV$27</definedName>
    <definedName name="JPTY_BIT">[3]Beregn!$A$24:$IV$24</definedName>
    <definedName name="JPTY_BZ">[3]Beregn!$A$11:$IV$11</definedName>
    <definedName name="JPTY_BZFLY">[3]Beregn!$A$12:$IV$12</definedName>
    <definedName name="JPTY_BZJP4">[3]Beregn!$A$13:$IV$13</definedName>
    <definedName name="JPTY_F">[3]Beregn!$A$19:$IV$19</definedName>
    <definedName name="JPTY_GASD">[3]Beregn!$A$18:$IV$18</definedName>
    <definedName name="JPTY_HF">[3]Beregn!$A$6:$IV$6</definedName>
    <definedName name="JPTY_JP1">[3]Beregn!$A$16:$IV$16</definedName>
    <definedName name="JPTY_LPG">[3]Beregn!$A$9:$IV$9</definedName>
    <definedName name="JPTY_LVN">[3]Beregn!$A$10:$IV$10</definedName>
    <definedName name="JPTY_PETR">[3]Beregn!$A$15:$IV$15</definedName>
    <definedName name="JPTY_PK">[3]Beregn!$A$21:$IV$21</definedName>
    <definedName name="JPTY_RG">[3]Beregn!$A$8:$IV$8</definedName>
    <definedName name="JPTY_RO">[3]Beregn!$A$3:$IV$3</definedName>
    <definedName name="JPTY_SO">[3]Beregn!$A$25:$IV$25</definedName>
    <definedName name="JPTY_TERP">[3]Beregn!$A$23:$IV$23</definedName>
    <definedName name="KONELNYBRTJY_NG">[3]EPdata_dk!$A$5:$IV$5</definedName>
    <definedName name="KONELRAFFTJY_F">[3]EPdata_dk!$A$212:$IV$212</definedName>
    <definedName name="KONFVRAFFTJY_F">[3]EPdata_dk!$A$239:$IV$239</definedName>
    <definedName name="NGDITTMY">[3]Rådata!$B$323:$IV$323</definedName>
    <definedName name="NGEFNSMY_NFUEL">[3]Rådata!$B$329:$IV$329</definedName>
    <definedName name="NGEFTRMY">[3]Rådata!$A$322:$IV$322</definedName>
    <definedName name="øbgabrsl">#REF!</definedName>
    <definedName name="øelcbrsl">#REF!</definedName>
    <definedName name="øfjvbrsl">#REF!</definedName>
    <definedName name="OPEPMY_BZ">[3]Rådata!$A$69:$IV$69</definedName>
    <definedName name="OPEPMY_BZFLY">[3]Rådata!$A$61:$IV$61</definedName>
    <definedName name="OPEPMY_BZJP4">[3]Rådata!$A$85:$IV$85</definedName>
    <definedName name="OPEPMY_GASD">[3]Rådata!$A$109:$IV$109</definedName>
    <definedName name="OPEPMY_JP1">[3]Rådata!$A$101:$IV$101</definedName>
    <definedName name="OPEPMY_PETR">[3]Rådata!$A$93:$IV$93</definedName>
    <definedName name="OPEPTY_BIT">[3]Rådata!$A$181:$IV$181</definedName>
    <definedName name="OPEPTY_F">[3]Rådata!$A$129:$IV$129</definedName>
    <definedName name="OPEPTY_LPG">[3]Rådata!$A$44:$IV$44</definedName>
    <definedName name="OPEPTY_LVN">[3]Rådata!$A$53:$IV$53</definedName>
    <definedName name="OPEPTY_PK">[3]Rådata!$A$149:$IV$149</definedName>
    <definedName name="OPEPTY_RG">[3]Rådata!$A$40:$IV$40</definedName>
    <definedName name="OPEPTY_SO">[3]Rådata!$A$171:$IV$171</definedName>
    <definedName name="OPEPTY_TERP">[3]Rådata!$A$162:$IV$162</definedName>
    <definedName name="OPFRMY_GASD">[3]Rådata!$A$115:$IV$115</definedName>
    <definedName name="OPFRTY_F">[3]Rådata!$A$135:$IV$135</definedName>
    <definedName name="OPFRTY_LPG">[3]Rådata!$A$49:$IV$49</definedName>
    <definedName name="PVEL_RG">[3]EPdata_dk!$A$107:$IV$107</definedName>
    <definedName name="PVFV_RG">[3]EPdata_dk!$A$123:$IV$123</definedName>
    <definedName name="PVRENS_BIA">[3]EPdata_dk!$A$157:$IV$157</definedName>
    <definedName name="PVRENS_BID">[3]EPdata_dk!$A$156:$IV$156</definedName>
    <definedName name="RVEFTY_HF">[3]Rådata!$A$36:$IV$36</definedName>
    <definedName name="RVEFTY_RO">[3]Rådata!$A$28:$IV$28</definedName>
    <definedName name="TPMY_BZ">[3]Beregn!$A$50:$IV$50</definedName>
    <definedName name="TPMY_BZFLY">[3]Beregn!$A$51:$IV$51</definedName>
    <definedName name="TPMY_BZJP4">[3]Beregn!$A$52:$IV$52</definedName>
    <definedName name="TPMY_GASD">[3]Beregn!$A$55:$IV$55</definedName>
    <definedName name="TPMY_JP1">[3]Beregn!$A$54:$IV$54</definedName>
    <definedName name="TPMY_PETR">[3]Beregn!$A$53:$IV$53</definedName>
    <definedName name="x" localSheetId="1">[6]AGR_Fuels!$A$2</definedName>
    <definedName name="x">[6]AGR_Fuels!$A$2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" i="6" l="1"/>
  <c r="L17" i="6"/>
  <c r="L16" i="6"/>
  <c r="L15" i="6"/>
  <c r="F18" i="6"/>
  <c r="F17" i="6"/>
  <c r="F16" i="6"/>
  <c r="F15" i="6"/>
  <c r="E15" i="6"/>
  <c r="E10" i="11"/>
  <c r="V10" i="11"/>
  <c r="N10" i="11"/>
  <c r="M10" i="11"/>
  <c r="K10" i="11"/>
  <c r="L10" i="11"/>
  <c r="AG24" i="11"/>
  <c r="AD21" i="11"/>
  <c r="AD22" i="11"/>
  <c r="AD23" i="11"/>
  <c r="AD24" i="11"/>
  <c r="AD25" i="11"/>
  <c r="AD26" i="11"/>
  <c r="AD27" i="11"/>
  <c r="T10" i="11"/>
  <c r="J10" i="11" l="1"/>
  <c r="Q15" i="6" l="1"/>
  <c r="T15" i="6" s="1"/>
  <c r="P15" i="6"/>
  <c r="N15" i="6"/>
  <c r="O15" i="6"/>
  <c r="M298" i="28"/>
  <c r="M26" i="28"/>
  <c r="L26" i="28"/>
  <c r="J15" i="6"/>
  <c r="D15" i="6"/>
  <c r="C15" i="6"/>
  <c r="F8" i="25"/>
  <c r="J18" i="6"/>
  <c r="J17" i="6"/>
  <c r="J16" i="6"/>
  <c r="W15" i="6"/>
  <c r="V15" i="6"/>
  <c r="U15" i="6"/>
  <c r="K15" i="6"/>
  <c r="J7" i="10"/>
  <c r="R7" i="10" s="1"/>
  <c r="S7" i="10"/>
  <c r="R8" i="10"/>
  <c r="R9" i="10"/>
  <c r="R11" i="10"/>
  <c r="R12" i="10"/>
  <c r="S11" i="10"/>
  <c r="R13" i="10"/>
  <c r="R10" i="10"/>
  <c r="T8" i="8"/>
  <c r="T7" i="8"/>
  <c r="T13" i="13"/>
  <c r="T12" i="13"/>
  <c r="T11" i="13"/>
  <c r="T10" i="13"/>
  <c r="I12" i="13"/>
  <c r="I10" i="13"/>
  <c r="H10" i="13"/>
  <c r="K10" i="13"/>
  <c r="R15" i="6" l="1"/>
  <c r="S15" i="6"/>
  <c r="L13" i="10"/>
  <c r="L12" i="10"/>
  <c r="L11" i="10"/>
  <c r="L10" i="10"/>
  <c r="L9" i="10"/>
  <c r="L8" i="10"/>
  <c r="L7" i="10"/>
  <c r="E11" i="10"/>
  <c r="G21" i="19"/>
  <c r="G22" i="19"/>
  <c r="G23" i="19"/>
  <c r="G24" i="19"/>
  <c r="G27" i="19"/>
  <c r="G26" i="19"/>
  <c r="G25" i="19"/>
  <c r="H7" i="10"/>
  <c r="T7" i="10"/>
  <c r="J13" i="10"/>
  <c r="J12" i="10"/>
  <c r="J11" i="10"/>
  <c r="J10" i="10"/>
  <c r="J9" i="10"/>
  <c r="J8" i="10"/>
  <c r="G17" i="19" l="1"/>
  <c r="G16" i="19"/>
  <c r="E16" i="19" s="1"/>
  <c r="U7" i="8"/>
  <c r="E5" i="19"/>
  <c r="E6" i="19"/>
  <c r="E7" i="19"/>
  <c r="E8" i="19"/>
  <c r="G8" i="19"/>
  <c r="G7" i="19"/>
  <c r="G6" i="19"/>
  <c r="G5" i="19"/>
  <c r="J7" i="6"/>
  <c r="K7" i="6"/>
  <c r="G9" i="19"/>
  <c r="U6" i="7"/>
  <c r="U7" i="7"/>
  <c r="U8" i="7"/>
  <c r="H6" i="7"/>
  <c r="L8" i="7"/>
  <c r="L7" i="7"/>
  <c r="L6" i="7"/>
  <c r="I8" i="7"/>
  <c r="I7" i="7"/>
  <c r="I6" i="7"/>
  <c r="X7" i="6"/>
  <c r="L14" i="6"/>
  <c r="L13" i="6"/>
  <c r="L12" i="6"/>
  <c r="L11" i="6"/>
  <c r="L10" i="6"/>
  <c r="L9" i="6"/>
  <c r="L8" i="6"/>
  <c r="L7" i="6"/>
  <c r="J14" i="6"/>
  <c r="J13" i="6"/>
  <c r="J12" i="6"/>
  <c r="J11" i="6"/>
  <c r="J10" i="6"/>
  <c r="J9" i="6"/>
  <c r="J8" i="6"/>
  <c r="AG6" i="6"/>
  <c r="N11" i="6" s="1"/>
  <c r="AG5" i="6"/>
  <c r="N7" i="6" s="1"/>
  <c r="O7" i="6" l="1"/>
  <c r="V7" i="6"/>
  <c r="W7" i="6"/>
  <c r="V11" i="6"/>
  <c r="T11" i="6"/>
  <c r="R11" i="6"/>
  <c r="S11" i="6"/>
  <c r="AA9" i="6"/>
  <c r="AA7" i="6"/>
  <c r="AA8" i="6"/>
  <c r="AA10" i="6"/>
  <c r="P11" i="6"/>
  <c r="O11" i="6"/>
  <c r="Q11" i="6"/>
  <c r="K11" i="6"/>
  <c r="AA12" i="6" s="1"/>
  <c r="P7" i="6"/>
  <c r="Q7" i="6"/>
  <c r="R7" i="6"/>
  <c r="S7" i="6"/>
  <c r="T7" i="6"/>
  <c r="U7" i="6"/>
  <c r="U11" i="6"/>
  <c r="W11" i="6"/>
  <c r="V6" i="7"/>
  <c r="F14" i="6"/>
  <c r="F13" i="6"/>
  <c r="F12" i="6"/>
  <c r="F11" i="6"/>
  <c r="E11" i="6"/>
  <c r="D11" i="6"/>
  <c r="F10" i="6"/>
  <c r="F9" i="6"/>
  <c r="F8" i="6"/>
  <c r="F7" i="6"/>
  <c r="E7" i="6"/>
  <c r="D7" i="6"/>
  <c r="D11" i="10"/>
  <c r="E7" i="10"/>
  <c r="D7" i="10"/>
  <c r="F8" i="7"/>
  <c r="F7" i="7"/>
  <c r="F6" i="7"/>
  <c r="E6" i="7"/>
  <c r="D6" i="7"/>
  <c r="F8" i="8"/>
  <c r="F7" i="8"/>
  <c r="D7" i="8"/>
  <c r="F8" i="9"/>
  <c r="F7" i="9"/>
  <c r="D7" i="9"/>
  <c r="AA13" i="6" l="1"/>
  <c r="AA14" i="6"/>
  <c r="AA11" i="6"/>
  <c r="E23" i="19"/>
  <c r="U7" i="10"/>
  <c r="H11" i="10"/>
  <c r="I11" i="10"/>
  <c r="I7" i="10"/>
  <c r="P7" i="10"/>
  <c r="AD11" i="11"/>
  <c r="AB12" i="11"/>
  <c r="AB11" i="11"/>
  <c r="AB10" i="11"/>
  <c r="AB9" i="11"/>
  <c r="AB8" i="11"/>
  <c r="AB7" i="11"/>
  <c r="AB6" i="11"/>
  <c r="V6" i="11"/>
  <c r="V8" i="11"/>
  <c r="S10" i="11"/>
  <c r="R10" i="11"/>
  <c r="Q10" i="11"/>
  <c r="P10" i="11"/>
  <c r="O10" i="11"/>
  <c r="S8" i="11"/>
  <c r="R8" i="11"/>
  <c r="Q8" i="11"/>
  <c r="P8" i="11"/>
  <c r="O8" i="11"/>
  <c r="N8" i="11"/>
  <c r="M8" i="11"/>
  <c r="L8" i="11"/>
  <c r="S6" i="11"/>
  <c r="R6" i="11"/>
  <c r="Q6" i="11"/>
  <c r="P6" i="11"/>
  <c r="O6" i="11"/>
  <c r="N6" i="11"/>
  <c r="M6" i="11"/>
  <c r="L6" i="11"/>
  <c r="K8" i="11"/>
  <c r="K6" i="11"/>
  <c r="J8" i="11"/>
  <c r="J6" i="11"/>
  <c r="AJ5" i="11"/>
  <c r="AJ6" i="11"/>
  <c r="U12" i="11"/>
  <c r="U11" i="11"/>
  <c r="U10" i="11"/>
  <c r="U9" i="11"/>
  <c r="U8" i="11"/>
  <c r="U7" i="11"/>
  <c r="U6" i="11"/>
  <c r="F12" i="11"/>
  <c r="F11" i="11"/>
  <c r="F10" i="11"/>
  <c r="F9" i="11"/>
  <c r="F8" i="11"/>
  <c r="F7" i="11"/>
  <c r="F6" i="11"/>
  <c r="E6" i="11"/>
  <c r="E8" i="11"/>
  <c r="D10" i="11"/>
  <c r="D8" i="11"/>
  <c r="D6" i="11"/>
  <c r="R51" i="20"/>
  <c r="R50" i="20"/>
  <c r="R49" i="20"/>
  <c r="R48" i="20"/>
  <c r="R47" i="20"/>
  <c r="Q47" i="20"/>
  <c r="P75" i="20"/>
  <c r="Q51" i="20"/>
  <c r="Q50" i="20"/>
  <c r="Q48" i="20"/>
  <c r="O52" i="20"/>
  <c r="O50" i="20"/>
  <c r="O49" i="20"/>
  <c r="O48" i="20"/>
  <c r="O47" i="20"/>
  <c r="C14" i="27"/>
  <c r="C13" i="27"/>
  <c r="C12" i="27"/>
  <c r="S10" i="27"/>
  <c r="R10" i="27"/>
  <c r="Q10" i="27"/>
  <c r="P10" i="27"/>
  <c r="O10" i="27"/>
  <c r="N10" i="27"/>
  <c r="M10" i="27"/>
  <c r="G10" i="27"/>
  <c r="F10" i="27"/>
  <c r="E10" i="27"/>
  <c r="D10" i="27"/>
  <c r="L14" i="27"/>
  <c r="K14" i="27"/>
  <c r="J14" i="27"/>
  <c r="O13" i="27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B40" i="19"/>
  <c r="B37" i="19"/>
  <c r="B38" i="19"/>
  <c r="B39" i="19"/>
  <c r="B6" i="19"/>
  <c r="B7" i="19"/>
  <c r="B8" i="19"/>
  <c r="B21" i="19"/>
  <c r="B22" i="19"/>
  <c r="B23" i="19"/>
  <c r="B24" i="19"/>
  <c r="B25" i="19"/>
  <c r="B26" i="19"/>
  <c r="B27" i="19"/>
  <c r="B9" i="19"/>
  <c r="B10" i="19"/>
  <c r="B11" i="19"/>
  <c r="B12" i="19"/>
  <c r="B13" i="19"/>
  <c r="B14" i="19"/>
  <c r="B15" i="19"/>
  <c r="B28" i="19"/>
  <c r="B29" i="19"/>
  <c r="B30" i="19"/>
  <c r="B31" i="19"/>
  <c r="B32" i="19"/>
  <c r="B16" i="19"/>
  <c r="B17" i="19"/>
  <c r="B18" i="19"/>
  <c r="B19" i="19"/>
  <c r="B20" i="19"/>
  <c r="B33" i="19"/>
  <c r="B34" i="19"/>
  <c r="B35" i="19"/>
  <c r="B36" i="19"/>
  <c r="B5" i="19"/>
  <c r="F9" i="15"/>
  <c r="F7" i="15"/>
  <c r="F5" i="15"/>
  <c r="D9" i="15"/>
  <c r="D7" i="15"/>
  <c r="D5" i="15"/>
  <c r="P5" i="15"/>
  <c r="F13" i="13"/>
  <c r="F12" i="13"/>
  <c r="F11" i="13"/>
  <c r="F10" i="13"/>
  <c r="E13" i="13"/>
  <c r="E12" i="13"/>
  <c r="E11" i="13"/>
  <c r="D12" i="13"/>
  <c r="D10" i="13"/>
  <c r="E137" i="26"/>
  <c r="B137" i="26"/>
  <c r="E134" i="26"/>
  <c r="B134" i="26"/>
  <c r="E131" i="26"/>
  <c r="B131" i="26"/>
  <c r="E128" i="26"/>
  <c r="B128" i="26" s="1"/>
  <c r="I127" i="26"/>
  <c r="E125" i="26"/>
  <c r="B125" i="26"/>
  <c r="E122" i="26"/>
  <c r="B122" i="26" s="1"/>
  <c r="E119" i="26"/>
  <c r="B119" i="26"/>
  <c r="E117" i="26"/>
  <c r="B117" i="26"/>
  <c r="E115" i="26"/>
  <c r="B115" i="26" s="1"/>
  <c r="E112" i="26"/>
  <c r="B112" i="26" s="1"/>
  <c r="E109" i="26"/>
  <c r="B109" i="26"/>
  <c r="E107" i="26"/>
  <c r="B107" i="26" s="1"/>
  <c r="E105" i="26"/>
  <c r="B105" i="26"/>
  <c r="E103" i="26"/>
  <c r="B103" i="26"/>
  <c r="I102" i="26"/>
  <c r="E100" i="26"/>
  <c r="B100" i="26" s="1"/>
  <c r="E97" i="26"/>
  <c r="B97" i="26" s="1"/>
  <c r="E94" i="26"/>
  <c r="B94" i="26"/>
  <c r="E92" i="26"/>
  <c r="B92" i="26" s="1"/>
  <c r="E90" i="26"/>
  <c r="B90" i="26"/>
  <c r="E88" i="26"/>
  <c r="B88" i="26"/>
  <c r="E86" i="26"/>
  <c r="B86" i="26"/>
  <c r="E84" i="26"/>
  <c r="B84" i="26"/>
  <c r="E82" i="26"/>
  <c r="B82" i="26"/>
  <c r="E80" i="26"/>
  <c r="B80" i="26"/>
  <c r="E78" i="26"/>
  <c r="B78" i="26" s="1"/>
  <c r="E76" i="26"/>
  <c r="B76" i="26"/>
  <c r="E74" i="26"/>
  <c r="B74" i="26"/>
  <c r="E72" i="26"/>
  <c r="B72" i="26"/>
  <c r="E70" i="26"/>
  <c r="B70" i="26"/>
  <c r="E68" i="26"/>
  <c r="B68" i="26"/>
  <c r="E66" i="26"/>
  <c r="B66" i="26"/>
  <c r="E64" i="26"/>
  <c r="B64" i="26" s="1"/>
  <c r="E62" i="26"/>
  <c r="B62" i="26"/>
  <c r="E60" i="26"/>
  <c r="B60" i="26"/>
  <c r="E58" i="26"/>
  <c r="B58" i="26"/>
  <c r="E56" i="26"/>
  <c r="B56" i="26"/>
  <c r="E54" i="26"/>
  <c r="B54" i="26"/>
  <c r="E52" i="26"/>
  <c r="B52" i="26"/>
  <c r="E50" i="26"/>
  <c r="B50" i="26" s="1"/>
  <c r="E30" i="26"/>
  <c r="E29" i="26"/>
  <c r="D92" i="25"/>
  <c r="D91" i="25"/>
  <c r="D90" i="25"/>
  <c r="D89" i="25"/>
  <c r="D88" i="25"/>
  <c r="D87" i="25"/>
  <c r="D86" i="25"/>
  <c r="D85" i="25"/>
  <c r="D84" i="25"/>
  <c r="D83" i="25"/>
  <c r="D82" i="25"/>
  <c r="D81" i="25"/>
  <c r="D80" i="25"/>
  <c r="D79" i="25"/>
  <c r="D78" i="25"/>
  <c r="D77" i="25"/>
  <c r="D76" i="25"/>
  <c r="D75" i="25"/>
  <c r="D74" i="25"/>
  <c r="D73" i="25"/>
  <c r="D72" i="25"/>
  <c r="D71" i="25"/>
  <c r="D70" i="25"/>
  <c r="D69" i="25"/>
  <c r="D68" i="25"/>
  <c r="D67" i="25"/>
  <c r="D66" i="25"/>
  <c r="D65" i="25"/>
  <c r="D64" i="25"/>
  <c r="D63" i="25"/>
  <c r="D62" i="25"/>
  <c r="D61" i="25"/>
  <c r="D60" i="25"/>
  <c r="D59" i="25"/>
  <c r="D58" i="25"/>
  <c r="D57" i="25"/>
  <c r="D56" i="25"/>
  <c r="D55" i="25"/>
  <c r="D54" i="25"/>
  <c r="E53" i="25"/>
  <c r="C49" i="26" s="1"/>
  <c r="D53" i="25"/>
  <c r="B49" i="26" s="1"/>
  <c r="E49" i="26" s="1"/>
  <c r="D49" i="26" s="1"/>
  <c r="E52" i="25"/>
  <c r="C46" i="26" s="1"/>
  <c r="D52" i="25"/>
  <c r="B46" i="26" s="1"/>
  <c r="E46" i="26" s="1"/>
  <c r="D116" i="26" s="1"/>
  <c r="D118" i="26" s="1"/>
  <c r="D120" i="26" s="1"/>
  <c r="D123" i="26" s="1"/>
  <c r="D126" i="26" s="1"/>
  <c r="E51" i="25"/>
  <c r="C45" i="26" s="1"/>
  <c r="D51" i="25"/>
  <c r="B45" i="26" s="1"/>
  <c r="E45" i="26" s="1"/>
  <c r="D115" i="26" s="1"/>
  <c r="D117" i="26" s="1"/>
  <c r="D119" i="26" s="1"/>
  <c r="D122" i="26" s="1"/>
  <c r="D125" i="26" s="1"/>
  <c r="E50" i="25"/>
  <c r="C42" i="26" s="1"/>
  <c r="D50" i="25"/>
  <c r="B42" i="26" s="1"/>
  <c r="E42" i="26" s="1"/>
  <c r="D111" i="26" s="1"/>
  <c r="D114" i="26" s="1"/>
  <c r="E49" i="25"/>
  <c r="C39" i="26" s="1"/>
  <c r="D49" i="25"/>
  <c r="B39" i="26" s="1"/>
  <c r="E39" i="26" s="1"/>
  <c r="E48" i="25"/>
  <c r="C38" i="26" s="1"/>
  <c r="D48" i="25"/>
  <c r="B38" i="26" s="1"/>
  <c r="E38" i="26" s="1"/>
  <c r="E47" i="25"/>
  <c r="C37" i="26" s="1"/>
  <c r="D47" i="25"/>
  <c r="B37" i="26" s="1"/>
  <c r="E37" i="26" s="1"/>
  <c r="D129" i="26" s="1"/>
  <c r="D132" i="26" s="1"/>
  <c r="D135" i="26" s="1"/>
  <c r="E46" i="25"/>
  <c r="C36" i="26" s="1"/>
  <c r="D46" i="25"/>
  <c r="B36" i="26" s="1"/>
  <c r="E36" i="26" s="1"/>
  <c r="E45" i="25"/>
  <c r="C35" i="26" s="1"/>
  <c r="D45" i="25"/>
  <c r="B35" i="26" s="1"/>
  <c r="E35" i="26" s="1"/>
  <c r="D35" i="26" s="1"/>
  <c r="E44" i="25"/>
  <c r="C32" i="26" s="1"/>
  <c r="D44" i="25"/>
  <c r="B32" i="26" s="1"/>
  <c r="E32" i="26" s="1"/>
  <c r="E43" i="25"/>
  <c r="C31" i="26" s="1"/>
  <c r="D43" i="25"/>
  <c r="B31" i="26" s="1"/>
  <c r="E31" i="26" s="1"/>
  <c r="D31" i="26" s="1"/>
  <c r="E42" i="25"/>
  <c r="C28" i="26" s="1"/>
  <c r="D42" i="25"/>
  <c r="B28" i="26" s="1"/>
  <c r="E28" i="26" s="1"/>
  <c r="E41" i="25"/>
  <c r="C27" i="26" s="1"/>
  <c r="D41" i="25"/>
  <c r="B27" i="26" s="1"/>
  <c r="E27" i="26" s="1"/>
  <c r="D80" i="26" s="1"/>
  <c r="D82" i="26" s="1"/>
  <c r="D84" i="26" s="1"/>
  <c r="D86" i="26" s="1"/>
  <c r="D88" i="26" s="1"/>
  <c r="E40" i="25"/>
  <c r="C26" i="26" s="1"/>
  <c r="D40" i="25"/>
  <c r="B26" i="26" s="1"/>
  <c r="E26" i="26" s="1"/>
  <c r="D70" i="26" s="1"/>
  <c r="D72" i="26" s="1"/>
  <c r="D74" i="26" s="1"/>
  <c r="D76" i="26" s="1"/>
  <c r="D78" i="26" s="1"/>
  <c r="E39" i="25"/>
  <c r="C25" i="26" s="1"/>
  <c r="D39" i="25"/>
  <c r="B25" i="26" s="1"/>
  <c r="E25" i="26" s="1"/>
  <c r="D26" i="26" s="1"/>
  <c r="D27" i="26" s="1"/>
  <c r="E38" i="25"/>
  <c r="C24" i="26" s="1"/>
  <c r="D38" i="25"/>
  <c r="B24" i="26" s="1"/>
  <c r="E24" i="26" s="1"/>
  <c r="E37" i="25"/>
  <c r="C23" i="26" s="1"/>
  <c r="D37" i="25"/>
  <c r="B23" i="26" s="1"/>
  <c r="E23" i="26" s="1"/>
  <c r="E36" i="25"/>
  <c r="C22" i="26" s="1"/>
  <c r="D36" i="25"/>
  <c r="B22" i="26" s="1"/>
  <c r="E22" i="26" s="1"/>
  <c r="E35" i="25"/>
  <c r="C21" i="26" s="1"/>
  <c r="D35" i="25"/>
  <c r="B21" i="26" s="1"/>
  <c r="E21" i="26" s="1"/>
  <c r="E34" i="25"/>
  <c r="C20" i="26" s="1"/>
  <c r="D34" i="25"/>
  <c r="B20" i="26" s="1"/>
  <c r="E20" i="26" s="1"/>
  <c r="D21" i="26" s="1"/>
  <c r="D22" i="26" s="1"/>
  <c r="E33" i="25"/>
  <c r="C17" i="26" s="1"/>
  <c r="D33" i="25"/>
  <c r="B17" i="26" s="1"/>
  <c r="E17" i="26" s="1"/>
  <c r="D91" i="26" s="1"/>
  <c r="D93" i="26" s="1"/>
  <c r="D95" i="26" s="1"/>
  <c r="D98" i="26" s="1"/>
  <c r="D101" i="26" s="1"/>
  <c r="E32" i="25"/>
  <c r="C16" i="26" s="1"/>
  <c r="D32" i="25"/>
  <c r="B16" i="26" s="1"/>
  <c r="E16" i="26" s="1"/>
  <c r="E31" i="25"/>
  <c r="C15" i="26" s="1"/>
  <c r="D31" i="25"/>
  <c r="B15" i="26" s="1"/>
  <c r="E15" i="26" s="1"/>
  <c r="E30" i="25"/>
  <c r="C14" i="26" s="1"/>
  <c r="D30" i="25"/>
  <c r="B14" i="26" s="1"/>
  <c r="E14" i="26" s="1"/>
  <c r="D14" i="26" s="1"/>
  <c r="E29" i="25"/>
  <c r="C11" i="26" s="1"/>
  <c r="D29" i="25"/>
  <c r="B11" i="26" s="1"/>
  <c r="E11" i="26" s="1"/>
  <c r="D61" i="26" s="1"/>
  <c r="D63" i="26" s="1"/>
  <c r="D65" i="26" s="1"/>
  <c r="D67" i="26" s="1"/>
  <c r="D69" i="26" s="1"/>
  <c r="E28" i="25"/>
  <c r="C10" i="26" s="1"/>
  <c r="D28" i="25"/>
  <c r="B10" i="26" s="1"/>
  <c r="E10" i="26" s="1"/>
  <c r="E27" i="25"/>
  <c r="C7" i="26" s="1"/>
  <c r="D27" i="25"/>
  <c r="B7" i="26" s="1"/>
  <c r="E7" i="26" s="1"/>
  <c r="D51" i="26" s="1"/>
  <c r="D53" i="26" s="1"/>
  <c r="D55" i="26" s="1"/>
  <c r="D57" i="26" s="1"/>
  <c r="D59" i="26" s="1"/>
  <c r="E26" i="25"/>
  <c r="C6" i="26" s="1"/>
  <c r="D26" i="25"/>
  <c r="B6" i="26" s="1"/>
  <c r="E6" i="26" s="1"/>
  <c r="F25" i="25"/>
  <c r="D25" i="25"/>
  <c r="C9" i="15" s="1"/>
  <c r="F24" i="25"/>
  <c r="D24" i="25"/>
  <c r="C7" i="15" s="1"/>
  <c r="F23" i="25"/>
  <c r="D23" i="25"/>
  <c r="C5" i="15" s="1"/>
  <c r="F22" i="25"/>
  <c r="D22" i="25"/>
  <c r="C10" i="11" s="1"/>
  <c r="F21" i="25"/>
  <c r="D21" i="25"/>
  <c r="C8" i="11" s="1"/>
  <c r="F20" i="25"/>
  <c r="D20" i="25"/>
  <c r="C6" i="11" s="1"/>
  <c r="G13" i="25"/>
  <c r="F13" i="25"/>
  <c r="D13" i="25"/>
  <c r="C7" i="9" s="1"/>
  <c r="F12" i="25"/>
  <c r="D12" i="25"/>
  <c r="C7" i="8" s="1"/>
  <c r="F19" i="25"/>
  <c r="D19" i="25"/>
  <c r="C8" i="13" s="1"/>
  <c r="F18" i="25"/>
  <c r="D18" i="25"/>
  <c r="C7" i="13" s="1"/>
  <c r="F17" i="25"/>
  <c r="D17" i="25"/>
  <c r="C9" i="13" s="1"/>
  <c r="F16" i="25"/>
  <c r="D16" i="25"/>
  <c r="C6" i="13" s="1"/>
  <c r="F15" i="25"/>
  <c r="D15" i="25"/>
  <c r="C10" i="13" s="1"/>
  <c r="F14" i="25"/>
  <c r="D14" i="25"/>
  <c r="C12" i="13" s="1"/>
  <c r="F11" i="25"/>
  <c r="D11" i="25"/>
  <c r="C6" i="7" s="1"/>
  <c r="F10" i="25"/>
  <c r="D10" i="25"/>
  <c r="C11" i="10" s="1"/>
  <c r="F9" i="25"/>
  <c r="D9" i="25"/>
  <c r="C7" i="10" s="1"/>
  <c r="F7" i="25"/>
  <c r="D7" i="25"/>
  <c r="F6" i="25"/>
  <c r="D6" i="25"/>
  <c r="C7" i="6" s="1"/>
  <c r="X47" i="20"/>
  <c r="G56" i="20"/>
  <c r="O56" i="20" s="1"/>
  <c r="G55" i="20"/>
  <c r="O55" i="20" s="1"/>
  <c r="G54" i="20"/>
  <c r="O54" i="20" s="1"/>
  <c r="G53" i="20"/>
  <c r="O53" i="20" s="1"/>
  <c r="G52" i="20"/>
  <c r="G51" i="20"/>
  <c r="G50" i="20"/>
  <c r="G49" i="20"/>
  <c r="G48" i="20"/>
  <c r="G47" i="20"/>
  <c r="F56" i="20"/>
  <c r="E56" i="20"/>
  <c r="E51" i="20"/>
  <c r="Q49" i="20" s="1"/>
  <c r="J89" i="20"/>
  <c r="E40" i="19"/>
  <c r="S9" i="15" s="1"/>
  <c r="H9" i="15" s="1"/>
  <c r="T9" i="15" s="1"/>
  <c r="H5" i="15"/>
  <c r="J7" i="15"/>
  <c r="J532" i="20"/>
  <c r="L29" i="19"/>
  <c r="L28" i="19"/>
  <c r="L27" i="19" s="1"/>
  <c r="C11" i="6" l="1"/>
  <c r="M7" i="10"/>
  <c r="M11" i="10"/>
  <c r="D103" i="26"/>
  <c r="D105" i="26" s="1"/>
  <c r="D107" i="26" s="1"/>
  <c r="D109" i="26" s="1"/>
  <c r="D112" i="26" s="1"/>
  <c r="K10" i="27"/>
  <c r="S48" i="20"/>
  <c r="S47" i="20"/>
  <c r="O51" i="20"/>
  <c r="S49" i="20" s="1"/>
  <c r="D104" i="26"/>
  <c r="D106" i="26" s="1"/>
  <c r="D108" i="26" s="1"/>
  <c r="D110" i="26" s="1"/>
  <c r="D113" i="26" s="1"/>
  <c r="D130" i="26"/>
  <c r="D133" i="26" s="1"/>
  <c r="D136" i="26" s="1"/>
  <c r="D138" i="26" s="1"/>
  <c r="D10" i="26"/>
  <c r="D60" i="26"/>
  <c r="D62" i="26" s="1"/>
  <c r="D64" i="26" s="1"/>
  <c r="D66" i="26" s="1"/>
  <c r="D68" i="26" s="1"/>
  <c r="D36" i="26"/>
  <c r="D128" i="26"/>
  <c r="D131" i="26" s="1"/>
  <c r="D134" i="26" s="1"/>
  <c r="D137" i="26" s="1"/>
  <c r="D90" i="26"/>
  <c r="D92" i="26" s="1"/>
  <c r="D94" i="26" s="1"/>
  <c r="D97" i="26" s="1"/>
  <c r="D100" i="26" s="1"/>
  <c r="D16" i="26"/>
  <c r="D71" i="26"/>
  <c r="D73" i="26" s="1"/>
  <c r="D75" i="26" s="1"/>
  <c r="D77" i="26" s="1"/>
  <c r="D79" i="26" s="1"/>
  <c r="D81" i="26"/>
  <c r="D83" i="26" s="1"/>
  <c r="D85" i="26" s="1"/>
  <c r="D87" i="26" s="1"/>
  <c r="D89" i="26" s="1"/>
  <c r="D121" i="26"/>
  <c r="D124" i="26" s="1"/>
  <c r="D127" i="26" s="1"/>
  <c r="D96" i="26"/>
  <c r="D99" i="26" s="1"/>
  <c r="D102" i="26" s="1"/>
  <c r="D50" i="26"/>
  <c r="D52" i="26" s="1"/>
  <c r="D54" i="26" s="1"/>
  <c r="D56" i="26" s="1"/>
  <c r="D58" i="26" s="1"/>
  <c r="D6" i="26"/>
  <c r="R9" i="15"/>
  <c r="G40" i="19" s="1"/>
  <c r="I9" i="15"/>
  <c r="I5" i="15"/>
  <c r="R5" i="15" s="1"/>
  <c r="G38" i="19" s="1"/>
  <c r="J9" i="15"/>
  <c r="J5" i="15"/>
  <c r="P9" i="15"/>
  <c r="P7" i="15"/>
  <c r="L6" i="15"/>
  <c r="L5" i="15"/>
  <c r="K9" i="15"/>
  <c r="K7" i="15"/>
  <c r="R7" i="15" s="1"/>
  <c r="G39" i="19" s="1"/>
  <c r="K5" i="15"/>
  <c r="E8" i="15"/>
  <c r="E7" i="15"/>
  <c r="E6" i="15"/>
  <c r="E5" i="15"/>
  <c r="R12" i="13"/>
  <c r="R10" i="13"/>
  <c r="L13" i="13"/>
  <c r="L12" i="13"/>
  <c r="M13" i="13"/>
  <c r="M12" i="13"/>
  <c r="M10" i="13"/>
  <c r="M11" i="13"/>
  <c r="L11" i="13"/>
  <c r="L10" i="13"/>
  <c r="J10" i="13"/>
  <c r="H12" i="13"/>
  <c r="N548" i="20"/>
  <c r="O548" i="20" s="1"/>
  <c r="E10" i="13"/>
  <c r="R9" i="13"/>
  <c r="R8" i="13"/>
  <c r="R7" i="13"/>
  <c r="R6" i="13"/>
  <c r="K9" i="13"/>
  <c r="K8" i="13"/>
  <c r="K7" i="13"/>
  <c r="K6" i="13"/>
  <c r="J9" i="13"/>
  <c r="J8" i="13"/>
  <c r="J7" i="13"/>
  <c r="J6" i="13"/>
  <c r="I6" i="13"/>
  <c r="I9" i="13"/>
  <c r="I8" i="13"/>
  <c r="I7" i="13"/>
  <c r="G32" i="19"/>
  <c r="E31" i="19"/>
  <c r="U7" i="13" s="1"/>
  <c r="T7" i="15" l="1"/>
  <c r="I39" i="19" s="1"/>
  <c r="G28" i="19"/>
  <c r="H7" i="13"/>
  <c r="V7" i="13" s="1"/>
  <c r="V12" i="13"/>
  <c r="I28" i="19" s="1"/>
  <c r="G29" i="19"/>
  <c r="V10" i="13"/>
  <c r="I29" i="19" s="1"/>
  <c r="T7" i="13" l="1"/>
  <c r="K29" i="19"/>
  <c r="Y6" i="13" l="1"/>
  <c r="E32" i="19"/>
  <c r="U8" i="13" s="1"/>
  <c r="H8" i="13" s="1"/>
  <c r="G30" i="19"/>
  <c r="E30" i="19" s="1"/>
  <c r="C36" i="22"/>
  <c r="C35" i="22"/>
  <c r="T5" i="15" l="1"/>
  <c r="I38" i="19" s="1"/>
  <c r="K28" i="19" s="1"/>
  <c r="K27" i="19" s="1"/>
  <c r="N27" i="19" s="1"/>
  <c r="T8" i="13"/>
  <c r="V8" i="13"/>
  <c r="U6" i="13"/>
  <c r="U9" i="13"/>
  <c r="H9" i="13" s="1"/>
  <c r="V9" i="13" s="1"/>
  <c r="E21" i="19"/>
  <c r="G18" i="19"/>
  <c r="E18" i="19" s="1"/>
  <c r="E17" i="19"/>
  <c r="G15" i="19"/>
  <c r="E15" i="19" s="1"/>
  <c r="G12" i="19"/>
  <c r="E12" i="19" s="1"/>
  <c r="G13" i="19"/>
  <c r="E13" i="19" s="1"/>
  <c r="G14" i="19"/>
  <c r="E14" i="19" s="1"/>
  <c r="E28" i="19"/>
  <c r="U12" i="13" s="1"/>
  <c r="H6" i="13" l="1"/>
  <c r="V6" i="13" s="1"/>
  <c r="T9" i="13"/>
  <c r="AB40" i="15"/>
  <c r="AB42" i="15" s="1"/>
  <c r="T6" i="13" l="1"/>
  <c r="AB41" i="15"/>
  <c r="J534" i="20" l="1"/>
  <c r="J533" i="20"/>
  <c r="D192" i="20" s="1"/>
  <c r="M369" i="20"/>
  <c r="L369" i="20"/>
  <c r="K369" i="20"/>
  <c r="K89" i="20"/>
  <c r="R75" i="20"/>
  <c r="Q75" i="20"/>
  <c r="K57" i="20"/>
  <c r="M56" i="20"/>
  <c r="L56" i="20"/>
  <c r="K56" i="20"/>
  <c r="X52" i="20"/>
  <c r="K51" i="20"/>
  <c r="D212" i="22"/>
  <c r="D211" i="22"/>
  <c r="D210" i="22"/>
  <c r="D209" i="22"/>
  <c r="D208" i="22"/>
  <c r="D207" i="22"/>
  <c r="D213" i="22" s="1"/>
  <c r="D206" i="22"/>
  <c r="D205" i="22"/>
  <c r="D204" i="22"/>
  <c r="D203" i="22"/>
  <c r="D202" i="22"/>
  <c r="D201" i="22"/>
  <c r="E170" i="22"/>
  <c r="D170" i="22"/>
  <c r="C170" i="22"/>
  <c r="B57" i="22"/>
  <c r="B58" i="22" s="1"/>
  <c r="C34" i="22"/>
  <c r="C15" i="22"/>
  <c r="F12" i="22"/>
  <c r="O7" i="15"/>
  <c r="O5" i="15"/>
  <c r="AD12" i="11"/>
  <c r="W10" i="11"/>
  <c r="AD9" i="11"/>
  <c r="W8" i="11"/>
  <c r="AD7" i="11"/>
  <c r="AG6" i="11"/>
  <c r="AF6" i="11"/>
  <c r="AE6" i="11"/>
  <c r="W6" i="11"/>
  <c r="J5" i="11"/>
  <c r="P11" i="10"/>
  <c r="E24" i="19"/>
  <c r="E26" i="19"/>
  <c r="J8" i="9"/>
  <c r="H7" i="9"/>
  <c r="P7" i="8"/>
  <c r="M7" i="8"/>
  <c r="P6" i="7"/>
  <c r="AG11" i="6"/>
  <c r="AF11" i="6"/>
  <c r="AE11" i="6"/>
  <c r="AD6" i="11" l="1"/>
  <c r="E22" i="19"/>
  <c r="E9" i="19"/>
  <c r="G10" i="19"/>
  <c r="E10" i="19" s="1"/>
  <c r="G11" i="19"/>
  <c r="E11" i="19" s="1"/>
  <c r="E25" i="19"/>
  <c r="E27" i="19"/>
  <c r="U8" i="9"/>
  <c r="G20" i="19" s="1"/>
  <c r="E20" i="19" s="1"/>
  <c r="U7" i="9"/>
  <c r="G19" i="19" s="1"/>
  <c r="E19" i="19" s="1"/>
  <c r="AD8" i="11"/>
  <c r="AE11" i="11" s="1"/>
  <c r="G33" i="19"/>
  <c r="E33" i="19" s="1"/>
  <c r="H7" i="8"/>
  <c r="AC6" i="11" l="1"/>
  <c r="E39" i="19"/>
  <c r="S7" i="15" s="1"/>
  <c r="G34" i="19"/>
  <c r="E34" i="19" s="1"/>
  <c r="AC7" i="11"/>
  <c r="E38" i="19"/>
  <c r="S5" i="15" s="1"/>
  <c r="G35" i="19"/>
  <c r="E35" i="19" s="1"/>
  <c r="G36" i="19"/>
  <c r="E36" i="19" s="1"/>
  <c r="G37" i="19"/>
  <c r="E37" i="19" s="1"/>
  <c r="E29" i="19"/>
  <c r="U10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02" authorId="0" shapeId="0" xr:uid="{987BD40A-58D2-4BF8-BE13-B201A95CD1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VT_SUP calculation on mixing Hydrogen into Gas grid e.g. 15 % volumen</t>
        </r>
      </text>
    </comment>
    <comment ref="I127" authorId="0" shapeId="0" xr:uid="{B81500CD-3002-4848-8EC5-F4543B120F8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VT_SUP calculation on mixing Hydrogen into Gas grid e.g. 15 % volumen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Burcu Unluturk</author>
  </authors>
  <commentList>
    <comment ref="J6" authorId="0" shapeId="0" xr:uid="{73784F7B-2BE5-4A2C-8095-165871D82C28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Data is taken from VT_DK_TRA
</t>
        </r>
      </text>
    </comment>
    <comment ref="X6" authorId="0" shapeId="0" xr:uid="{E27B44AD-8584-42CA-8AA7-79884F2B7180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VT_TRA_DK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Burcu Unluturk</author>
    <author>Author</author>
  </authors>
  <commentList>
    <comment ref="W5" authorId="0" shapeId="0" xr:uid="{D70C618A-5EF5-4491-ADB8-E360541839A4}">
      <text>
        <r>
          <rPr>
            <b/>
            <sz val="9"/>
            <color indexed="81"/>
            <rFont val="Tahoma"/>
            <family val="2"/>
          </rPr>
          <t xml:space="preserve">BU: </t>
        </r>
        <r>
          <rPr>
            <sz val="9"/>
            <color indexed="81"/>
            <rFont val="Tahoma"/>
            <family val="2"/>
          </rPr>
          <t>from VT_DK_TRA</t>
        </r>
        <r>
          <rPr>
            <b/>
            <sz val="9"/>
            <color indexed="81"/>
            <rFont val="Tahoma"/>
            <family val="2"/>
          </rPr>
          <t xml:space="preserve">
Author:</t>
        </r>
        <r>
          <rPr>
            <sz val="9"/>
            <color indexed="81"/>
            <rFont val="Tahoma"/>
            <family val="2"/>
          </rPr>
          <t xml:space="preserve">
From: DANISH EMISSION INVENTORIES
FOR ROAD TRANSPORT
AND OTHER MOBILE SOURCES, Aarhus University</t>
        </r>
      </text>
    </comment>
    <comment ref="I6" authorId="0" shapeId="0" xr:uid="{72D8CA2D-C7E0-4392-8BAE-A5F25D005FC0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VT_DK_TRA</t>
        </r>
      </text>
    </comment>
    <comment ref="O6" authorId="0" shapeId="0" xr:uid="{B36855E7-2BA7-4A24-97E5-D92CD59D98DD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VT_DK_TRA
</t>
        </r>
      </text>
    </comment>
    <comment ref="P6" authorId="0" shapeId="0" xr:uid="{FFE93C71-39D3-4B7B-88FC-F22EE18820FD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VT_DK_TRA
</t>
        </r>
      </text>
    </comment>
    <comment ref="H7" authorId="0" shapeId="0" xr:uid="{DBCFD55B-F9E2-4A33-8FE1-C1B9D89CB1DE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https://en.wikipedia.org/wiki/Str%C3%A6t%C3%B3_bs</t>
        </r>
      </text>
    </comment>
    <comment ref="P7" authorId="1" shapeId="0" xr:uid="{0A6165B3-66FC-431B-9699-CEF69BC0224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Alternativdrivmodellen, same as 2015</t>
        </r>
      </text>
    </comment>
    <comment ref="H11" authorId="0" shapeId="0" xr:uid="{29B1022A-CF13-4CC3-BC50-A7B2ECCF76A5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https://en.wikipedia.org/wiki/Str%C3%A6t%C3%B3_bs</t>
        </r>
      </text>
    </comment>
    <comment ref="P11" authorId="1" shapeId="0" xr:uid="{D04BC1EF-15E6-4484-B2D5-93959F7BC80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Alternativdrivmodellen, same as 2015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Burcu Unluturk</author>
    <author>Author</author>
  </authors>
  <commentList>
    <comment ref="I5" authorId="0" shapeId="0" xr:uid="{CD71BA3D-D077-4527-A34A-C3F5983F44CB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VT_DK_TRA</t>
        </r>
      </text>
    </comment>
    <comment ref="L5" authorId="0" shapeId="0" xr:uid="{8D6BDBB5-1817-4B42-8B34-D6C85A2D147B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VT_DK_TRA
</t>
        </r>
      </text>
    </comment>
    <comment ref="H6" authorId="0" shapeId="0" xr:uid="{B609B8AB-4E35-4357-B61B-39FF65EB138C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All assumed as motorbikes, data is aggreagted (Check sheet Data-Table 3) 
</t>
        </r>
      </text>
    </comment>
    <comment ref="L6" authorId="1" shapeId="0" xr:uid="{73E6E066-B053-4A13-A825-A155E8F876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these efficiency it has been assumed that short-trips are urban, medium are rural and long are on highwaty. In this way we have used values from the Danish emissions inventory, by Aarhus University</t>
        </r>
      </text>
    </comment>
    <comment ref="M6" authorId="0" shapeId="0" xr:uid="{B969F45D-F173-4210-AB9A-5D3465976AF6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Assumption; from second hand sale site. https://bilasolur.is/SearchResults.aspx?page=2&amp;id=61026626-709f-4aa9-9df7-0f8c1e6552f1
</t>
        </r>
      </text>
    </comment>
    <comment ref="P6" authorId="1" shapeId="0" xr:uid="{42A29363-B971-444E-A4FD-52748A2AED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VT_DK_TRA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Burcu Unluturk</author>
    <author>Author</author>
  </authors>
  <commentList>
    <comment ref="H7" authorId="0" shapeId="0" xr:uid="{8583B7F9-3A06-4C5E-82F3-FDE8E79E485B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No statistics found, it is assumed that half of the population owns a bike</t>
        </r>
      </text>
    </comment>
    <comment ref="O7" authorId="1" shapeId="0" xr:uid="{B88CC3E0-28B4-4422-9313-94934929DC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http://www.cycling-embassy.dk/facts-about-cycling-in-denmark/statistics/ says that in 2013 about 5000 bikes were bought. Considering that in base year tehre were 4.3 million bikes, buying 50000 every year takes 8 years to have a new stock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Burcu Unluturk</author>
  </authors>
  <commentList>
    <comment ref="J6" authorId="0" shapeId="0" xr:uid="{F05C8FE7-BFC3-41D4-BD8D-4BF73F05C4B0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VT_DK_TRA shares are used, not data found for Walking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4" authorId="0" shapeId="0" xr:uid="{8AAD20E7-1B10-4EEB-B2B9-5585CB2DCA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the same comm-out I create many rows for the different fuels in and create share in for 2010-2015 to match with statistics</t>
        </r>
      </text>
    </comment>
    <comment ref="M4" authorId="0" shapeId="0" xr:uid="{307064DD-3FFC-478E-9C55-113F68341B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 the same comm-out I create many rows for the different fuels in and create share in for 2010-2015 to match with statistics</t>
        </r>
      </text>
    </comment>
    <comment ref="H10" authorId="0" shapeId="0" xr:uid="{F8F325D5-D26B-46CC-8F54-1DCAEC81E9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Iceland EVA</t>
        </r>
      </text>
    </comment>
    <comment ref="Q10" authorId="0" shapeId="0" xr:uid="{FCCBC320-D488-4E57-85BE-9A153D92DA2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http://www.eutransportghg2050.eu/cms/assets/EU-Transport-GHG-2050-Report-IV-Factors-that-limit-new-technology+concepts-04-01-10-FINAL.pdf  
Instead Adrivmodellen says 20 years</t>
        </r>
      </text>
    </comment>
    <comment ref="H12" authorId="0" shapeId="0" xr:uid="{9EC53B3F-A3DF-4657-A467-C8335325A9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Iceland EVA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Burcu Unluturk</author>
  </authors>
  <commentList>
    <comment ref="T5" authorId="0" shapeId="0" xr:uid="{C1640CDA-706C-4623-A08E-BC0ECD04198D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Same as VT_DK_TRA
</t>
        </r>
      </text>
    </comment>
    <comment ref="U5" authorId="0" shapeId="0" xr:uid="{CA6EB086-C740-48E4-B0FA-22F1226CD5FD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Taken from VT_TRA_DK
</t>
        </r>
      </text>
    </comment>
    <comment ref="X5" authorId="0" shapeId="0" xr:uid="{7E478E34-A9E8-47C8-92A5-BC0790F92C5D}">
      <text>
        <r>
          <rPr>
            <b/>
            <sz val="9"/>
            <color indexed="81"/>
            <rFont val="Tahoma"/>
            <family val="2"/>
          </rPr>
          <t>Burcu Unluturk:</t>
        </r>
        <r>
          <rPr>
            <sz val="9"/>
            <color indexed="81"/>
            <rFont val="Tahoma"/>
            <family val="2"/>
          </rPr>
          <t xml:space="preserve">
Same as VT_DK_TRA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K5" authorId="0" shapeId="0" xr:uid="{EAACAAE5-E467-4CE4-A352-5424839DE6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VT_NO_TRA_ Reg NO1
</t>
        </r>
      </text>
    </comment>
    <comment ref="P5" authorId="0" shapeId="0" xr:uid="{A4F4E11A-731A-450C-9CA1-A5910A895D0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VT_NO_TRA_ Reg NO1
</t>
        </r>
      </text>
    </comment>
    <comment ref="K7" authorId="0" shapeId="0" xr:uid="{FC25818E-EBE7-4B3C-8E45-E58C8CC44F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VT_NO_TRA_ Reg NO1
</t>
        </r>
      </text>
    </comment>
    <comment ref="P7" authorId="0" shapeId="0" xr:uid="{B758E4C6-741C-413A-AE62-4AB6B9C0FAF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VT_NO_TRA_ Reg NO1
</t>
        </r>
      </text>
    </comment>
    <comment ref="H9" authorId="0" shapeId="0" xr:uid="{AF77D76F-D24E-4133-ABAC-D7DE383F01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Calibrated with demand statistics
</t>
        </r>
      </text>
    </comment>
    <comment ref="K9" authorId="0" shapeId="0" xr:uid="{48BDC445-5F8F-4E38-82B8-55DF950174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VT_NO_TRA_ Reg NO1
</t>
        </r>
      </text>
    </comment>
    <comment ref="P9" authorId="0" shapeId="0" xr:uid="{B09D51E4-C595-4CBA-BE6C-CC598E93A1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VT_NO_TRA_ Reg NO1
</t>
        </r>
      </text>
    </comment>
    <comment ref="I22" authorId="0" shapeId="0" xr:uid="{03AC0EC4-D6DC-4BC8-B7A0-39DA2079312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Boeing 747</t>
        </r>
      </text>
    </comment>
  </commentList>
</comments>
</file>

<file path=xl/sharedStrings.xml><?xml version="1.0" encoding="utf-8"?>
<sst xmlns="http://schemas.openxmlformats.org/spreadsheetml/2006/main" count="7530" uniqueCount="1111">
  <si>
    <t>Date</t>
  </si>
  <si>
    <t>Name</t>
  </si>
  <si>
    <t>Sheet Name</t>
  </si>
  <si>
    <t>Cells</t>
  </si>
  <si>
    <t>Comments</t>
  </si>
  <si>
    <t>~FI_Comm</t>
  </si>
  <si>
    <t>CSet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</si>
  <si>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</si>
  <si>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</si>
  <si>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</si>
  <si>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</si>
  <si>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</si>
  <si>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</si>
  <si>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</si>
  <si>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</si>
  <si>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</si>
  <si>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</si>
  <si>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</si>
  <si>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</si>
  <si>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</si>
  <si>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</si>
  <si>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</si>
  <si>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</si>
  <si>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</si>
  <si>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TPCAX</t>
  </si>
  <si>
    <t>Transport Passengers Cars Short Distance (&lt;5 km)</t>
  </si>
  <si>
    <t>Mpass-km</t>
  </si>
  <si>
    <t>TPCAS</t>
  </si>
  <si>
    <t>Transport Passengers Cars Short Distance (&lt;25 km)</t>
  </si>
  <si>
    <t>TPCAM</t>
  </si>
  <si>
    <t>Transport Passengers Cars Medium Distance (25-50 km)</t>
  </si>
  <si>
    <t>TPCAL</t>
  </si>
  <si>
    <t>Transport Passengers Cars Long Distance (&gt;50 km)</t>
  </si>
  <si>
    <t>TPMTS</t>
  </si>
  <si>
    <t>Transport Passengers Motorbike Short Distance</t>
  </si>
  <si>
    <t>TPMTM</t>
  </si>
  <si>
    <t>Transport Passengers Motorbike Medium Distance</t>
  </si>
  <si>
    <t>TPMTL</t>
  </si>
  <si>
    <t>Transport Passengers Motorbike Long Distance</t>
  </si>
  <si>
    <t>TPMPX</t>
  </si>
  <si>
    <t>Transport Passengers Moped 45 Extra Short Distance</t>
  </si>
  <si>
    <t>TPMPS</t>
  </si>
  <si>
    <t>Transport Passengers Moped 45 Short Distance</t>
  </si>
  <si>
    <t>TPMPM</t>
  </si>
  <si>
    <t>Transport Passengers Moped 45 Medium Distance</t>
  </si>
  <si>
    <t>TPMPL</t>
  </si>
  <si>
    <t>Transport Passengers Moped 45 Long Distance</t>
  </si>
  <si>
    <t>TPBIX</t>
  </si>
  <si>
    <t>Transport Passengers bicycles Extra Short Distance (&lt;5 km)</t>
  </si>
  <si>
    <t>TPBIS</t>
  </si>
  <si>
    <t>Transport Passengers bicycles Short Distance (&lt;25 km)</t>
  </si>
  <si>
    <t>TPBIM</t>
  </si>
  <si>
    <t>Transport Passengers bicycles Medium Distance (25-50 km)</t>
  </si>
  <si>
    <t>TPWAX</t>
  </si>
  <si>
    <t xml:space="preserve">Transport Passengers Walk Extra Short Distance </t>
  </si>
  <si>
    <t>TPWAS</t>
  </si>
  <si>
    <t xml:space="preserve">Transport Passengers Walk Short Distance </t>
  </si>
  <si>
    <t>TPBUX</t>
  </si>
  <si>
    <t>Transport Passengers Public Bus Extra Short Distance (&lt;5 km)</t>
  </si>
  <si>
    <t>TPBUS</t>
  </si>
  <si>
    <t>Transport Passengers Public Bus Short Distance (&lt;50 km)</t>
  </si>
  <si>
    <t>TPBUM</t>
  </si>
  <si>
    <t>Transport Passengers Public Bus Medium Distance (25-50 km)</t>
  </si>
  <si>
    <t>TPBUL</t>
  </si>
  <si>
    <t>Transport Passengers Public Bus Long distance (&gt;50 km)</t>
  </si>
  <si>
    <t>TPCOS</t>
  </si>
  <si>
    <t>Transport Passengers Coach Short Distance (&lt;50 km)</t>
  </si>
  <si>
    <t>TPCOM</t>
  </si>
  <si>
    <t>Transport Passengers Coach Medium Distance (25-50 km)</t>
  </si>
  <si>
    <t>TPCOL</t>
  </si>
  <si>
    <t>Transport Passengers Coach Long distance (&gt;50 km)</t>
  </si>
  <si>
    <t>TPSNH</t>
  </si>
  <si>
    <t>Transport Passengers Sea National</t>
  </si>
  <si>
    <t>TPSIH</t>
  </si>
  <si>
    <t>Transport Passengers Sea International</t>
  </si>
  <si>
    <t>TPANV</t>
  </si>
  <si>
    <t>Transport Passengers Air National</t>
  </si>
  <si>
    <t>TFVAS</t>
  </si>
  <si>
    <t>Transport Freight Vans Short Distance (&lt;50 km)</t>
  </si>
  <si>
    <t>Mt-km</t>
  </si>
  <si>
    <t>TFVAL</t>
  </si>
  <si>
    <t>Transport Freight Vans Long distance (&gt;50 km)</t>
  </si>
  <si>
    <t>TFTRS</t>
  </si>
  <si>
    <t>Transport Freight Truck Short Distance (&lt;50 km)</t>
  </si>
  <si>
    <t>TFTRN</t>
  </si>
  <si>
    <t>Transport Freight Truck Long Distance National (&gt;50 km)</t>
  </si>
  <si>
    <t>TFTRI</t>
  </si>
  <si>
    <t>Transport Freight Truck Long Distance International (&gt;50 km)</t>
  </si>
  <si>
    <t>TFSNH</t>
  </si>
  <si>
    <t>Transport Freight Sea National</t>
  </si>
  <si>
    <t>TFSIH</t>
  </si>
  <si>
    <t>Transport Freight Sea International</t>
  </si>
  <si>
    <t>TFAIV</t>
  </si>
  <si>
    <t>Transport Freight Air International</t>
  </si>
  <si>
    <t>NRG</t>
  </si>
  <si>
    <t>TRADSL</t>
  </si>
  <si>
    <t>Diesel TRA</t>
  </si>
  <si>
    <t>PJ</t>
  </si>
  <si>
    <t>TRADSB</t>
  </si>
  <si>
    <t>RE diesel (1G &amp; 2G) TRA</t>
  </si>
  <si>
    <t>TRAGSL</t>
  </si>
  <si>
    <t>Gasoline TRA</t>
  </si>
  <si>
    <t>TRAGSB</t>
  </si>
  <si>
    <t>RE ethanol (1G &amp; 2G) TRA</t>
  </si>
  <si>
    <t>TRALPG</t>
  </si>
  <si>
    <t>Liquid petrol gas TRA</t>
  </si>
  <si>
    <t>TRALPGC</t>
  </si>
  <si>
    <t>Liquid petrol gas TRA Cars</t>
  </si>
  <si>
    <t>TRANGA</t>
  </si>
  <si>
    <t>Nat. Gas TRA</t>
  </si>
  <si>
    <t>TRASNG</t>
  </si>
  <si>
    <t>RE Synt. Nat. Gas (1G &amp; 2G) TRA</t>
  </si>
  <si>
    <t>TRAELC</t>
  </si>
  <si>
    <t>Electricity TRA</t>
  </si>
  <si>
    <t>DAYNITE</t>
  </si>
  <si>
    <t>ELC</t>
  </si>
  <si>
    <t>TRAELCEV</t>
  </si>
  <si>
    <t>Electricity TRA for electric EV</t>
  </si>
  <si>
    <t>TRAELCEVC</t>
  </si>
  <si>
    <t>Electricity TRA for electric cars</t>
  </si>
  <si>
    <t>TRAH2G</t>
  </si>
  <si>
    <t>Hydrogen TRA</t>
  </si>
  <si>
    <t>TRAH2C</t>
  </si>
  <si>
    <t>Hydrogen Compressed TRA</t>
  </si>
  <si>
    <t>TRAKER</t>
  </si>
  <si>
    <t>Kerosene TRA</t>
  </si>
  <si>
    <t>TRAKRB</t>
  </si>
  <si>
    <t>RE kerosene TRA</t>
  </si>
  <si>
    <t>TRAAGSL</t>
  </si>
  <si>
    <t>Aviation gasoline TRA</t>
  </si>
  <si>
    <t>TRAMOB</t>
  </si>
  <si>
    <t>Methanol TRA</t>
  </si>
  <si>
    <t>TRAHFO</t>
  </si>
  <si>
    <t>Heavy Fuel Oil TRA</t>
  </si>
  <si>
    <t>TRAMGO</t>
  </si>
  <si>
    <t>Transport marine gas oil</t>
  </si>
  <si>
    <t>TRAHFON</t>
  </si>
  <si>
    <t>Heavy Fuel Oil TRA Navigation</t>
  </si>
  <si>
    <t>TRADSLN</t>
  </si>
  <si>
    <t>Diesel TRA Navigation</t>
  </si>
  <si>
    <t>TRADSBN</t>
  </si>
  <si>
    <t>RE diesel (1G &amp; 2G) TRA Navigation</t>
  </si>
  <si>
    <t>TRAGSBN</t>
  </si>
  <si>
    <t>RE ethanol (1G &amp; 2G) TRA Navigation</t>
  </si>
  <si>
    <t>TRANGAN</t>
  </si>
  <si>
    <t>Nat. Gas TRA Navigation</t>
  </si>
  <si>
    <t>TRASNGN</t>
  </si>
  <si>
    <t>RE Synt. Nat. Gas (1G &amp; 2G) TRA Navigation</t>
  </si>
  <si>
    <t>TRADSBL1</t>
  </si>
  <si>
    <t>Blended Fuel - Diesel &amp; Biodiesel - level 1 - TRA</t>
  </si>
  <si>
    <t>TRADSBL2</t>
  </si>
  <si>
    <t>Blended Fuel - Diesel &amp; Biodiesel - level 2 - TRA</t>
  </si>
  <si>
    <t>TRADSBL3</t>
  </si>
  <si>
    <t>Blended Fuel - Diesel &amp; Biodiesel - level 3 - TRA</t>
  </si>
  <si>
    <t>TRADSBL4</t>
  </si>
  <si>
    <t>Blended Fuel - Diesel &amp; Biodiesel - level 4 - TRA</t>
  </si>
  <si>
    <t>TRADSBL5</t>
  </si>
  <si>
    <t>Blended Fuel - Diesel &amp; Biodiesel - level 5 - TRA</t>
  </si>
  <si>
    <t>TRAGSBL1</t>
  </si>
  <si>
    <t>Blended Fuel - Gasoline &amp; Bioethanol - level 1 - TRA</t>
  </si>
  <si>
    <t>TRAGSBL2</t>
  </si>
  <si>
    <t>Blended Fuel - Gasoline &amp; Bioethanol - level 2 - TRA</t>
  </si>
  <si>
    <t>TRAGSBL3</t>
  </si>
  <si>
    <t>Blended Fuel - Gasoline &amp; Bioethanol - level 3 - TRA</t>
  </si>
  <si>
    <t>TRAGSBL4</t>
  </si>
  <si>
    <t>Blended Fuel - Gasoline &amp; Bioethanol - level 4 - TRA</t>
  </si>
  <si>
    <t>TRAGSBL5</t>
  </si>
  <si>
    <t>Blended Fuel - Gasoline &amp; Bioethanol - level 5 - TRA</t>
  </si>
  <si>
    <t>TRANGBL1</t>
  </si>
  <si>
    <t>Blended Fuel - NGA &amp; SNG - level 1 - TRA</t>
  </si>
  <si>
    <t>TRANGBL2</t>
  </si>
  <si>
    <t>Blended Fuel - NGA &amp; SNG - level 2 - TRA</t>
  </si>
  <si>
    <t>TRANGBL3</t>
  </si>
  <si>
    <t>Blended Fuel - NGA &amp; SNG - level 3 - TRA</t>
  </si>
  <si>
    <t>TRANGBL4</t>
  </si>
  <si>
    <t>Blended Fuel - NGA &amp; SNG - level 4 - TRA</t>
  </si>
  <si>
    <t>TRANGBL5</t>
  </si>
  <si>
    <t>Blended Fuel - NGA &amp; SNG - level 5 - TRA</t>
  </si>
  <si>
    <t>TRAOILBL1N</t>
  </si>
  <si>
    <t>Blended Fuel - Oil products bio and renewable - level 1 - TRA Navigation</t>
  </si>
  <si>
    <t>TRAOILBL2N</t>
  </si>
  <si>
    <t>Blended Fuel - Oil products bio and renewable - level 2 - TRA Navigation</t>
  </si>
  <si>
    <t>TRAOILBL3N</t>
  </si>
  <si>
    <t>Blended Fuel - Oil products bio and renewable - level 3 - TRA Navigation</t>
  </si>
  <si>
    <t>TRAOILBL4N</t>
  </si>
  <si>
    <t>Blended Fuel - Oil products bio and renewable - level 4 - TRA Navigation</t>
  </si>
  <si>
    <t>TRAOILBL5N</t>
  </si>
  <si>
    <t>Blended Fuel - Oil products bio and renewable - level 5 - TRA Navigation</t>
  </si>
  <si>
    <t>TRANGBL1N</t>
  </si>
  <si>
    <t>Liqufied Blended Fuel - NGA &amp; SNG - level 1 - TRA Navigation</t>
  </si>
  <si>
    <t>TRANGBL2N</t>
  </si>
  <si>
    <t>Liqufied Blended Fuel - NGA &amp; SNG - level 2 - TRA Navigation</t>
  </si>
  <si>
    <t>TRANGBL3N</t>
  </si>
  <si>
    <t>Liqufied Blended Fuel - NGA &amp; SNG - level 3 - TRA Navigation</t>
  </si>
  <si>
    <t>TRANGBL4N</t>
  </si>
  <si>
    <t>Liqufied Blended Fuel - NGA &amp; SNG - level 4 - TRA Navigation</t>
  </si>
  <si>
    <t>TRANGBL5N</t>
  </si>
  <si>
    <t>Liqufied Blended Fuel - NGA &amp; SNG - level 5 - TRA Navigation</t>
  </si>
  <si>
    <t>TRAMFO</t>
  </si>
  <si>
    <t>Blended Fuel - MGO &amp; Biodiesel - level 1 - TRA</t>
  </si>
  <si>
    <t>TRAMFO2</t>
  </si>
  <si>
    <t>Blended Fuel - MGO &amp; Biodiesel - level 2 - TRA</t>
  </si>
  <si>
    <t>TRAMFO3</t>
  </si>
  <si>
    <t>Blended Fuel - MGO &amp; Biodiesel - level 3 - TRA</t>
  </si>
  <si>
    <t>TRAMFO4</t>
  </si>
  <si>
    <t>Blended Fuel - MGO &amp; Biodiesel - level 4 - TRA</t>
  </si>
  <si>
    <t>ENV</t>
  </si>
  <si>
    <t>TRACO2</t>
  </si>
  <si>
    <t>CO2 Transport (no aviation and navigation)</t>
  </si>
  <si>
    <t>kt</t>
  </si>
  <si>
    <t>TRACO2A</t>
  </si>
  <si>
    <t>CO2 Transport Aviation</t>
  </si>
  <si>
    <t>CO2 Transport Navigation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</si>
  <si>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</si>
  <si>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</si>
  <si>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</si>
  <si>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</si>
  <si>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</si>
  <si>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</si>
  <si>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</si>
  <si>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</si>
  <si>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</si>
  <si>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</si>
  <si>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</si>
  <si>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</si>
  <si>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</si>
  <si>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</si>
  <si>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</si>
  <si>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</si>
  <si>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</si>
  <si>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DMD</t>
  </si>
  <si>
    <t>Transport Passengers Cars - Diesel Engine - Blending 1 - Average size - Existing</t>
  </si>
  <si>
    <t>kvehicles</t>
  </si>
  <si>
    <t>Transport Passengers Cars - Otto Engine - Blending 1 - Average size - Existing</t>
  </si>
  <si>
    <t>Transport Passengers Public Buses - Diesel Engine - Blending 1 - Existing</t>
  </si>
  <si>
    <t>Transport Passengers Coaches - Diesel Engine - Blending 1 - Existing</t>
  </si>
  <si>
    <t>Transport Passengers Motorbikes - Gasoline Engine - Blending 1 - Existing</t>
  </si>
  <si>
    <t>Transport Passengers Sea National - Existing</t>
  </si>
  <si>
    <t>Transport Passengers Sea International - Existing</t>
  </si>
  <si>
    <t>Transport Passengers Air National - Blending 1 - Existing</t>
  </si>
  <si>
    <t>Transport Passengers Air National - Aviation gasoline - Existing</t>
  </si>
  <si>
    <t>Transport Passengers - Bike - Existing</t>
  </si>
  <si>
    <t>Transport Passengers - Walk - Existing</t>
  </si>
  <si>
    <t>Transport Freight Van - Diesel Engine - Blending 1 - Existing</t>
  </si>
  <si>
    <t>Transport Freight Van - Otto Engine - Blending 1 - Existing</t>
  </si>
  <si>
    <t>Transport Freight Truck - Diesel Engine - Blending 1 - Existing</t>
  </si>
  <si>
    <t>Transport Freight Sea National - Existing</t>
  </si>
  <si>
    <t>Transport Freight Sea International - Existing</t>
  </si>
  <si>
    <t>Transport Freight Air International - Blending 1 - Existing</t>
  </si>
  <si>
    <t>PRE</t>
  </si>
  <si>
    <t>Pja</t>
  </si>
  <si>
    <t>Fuel Technology Diesel &amp; Biodiesel Blending - level 1</t>
  </si>
  <si>
    <t>Fuel Technology Diesel &amp; Biodiesel Blending - level 2</t>
  </si>
  <si>
    <t>Fuel Technology Diesel &amp; Biodiesel Blending - level 3</t>
  </si>
  <si>
    <t>Fuel Technology Diesel &amp; Biodiesel Blending - level 4</t>
  </si>
  <si>
    <t>Fuel Technology Diesel &amp; Biodiesel Blending - level 5</t>
  </si>
  <si>
    <t>Fuel Technology Gasoline &amp; Bioethanol Blending - level 1</t>
  </si>
  <si>
    <t>Fuel Technology Gasoline &amp; Bioethanol Blending - level 2</t>
  </si>
  <si>
    <t>Fuel Technology Gasoline &amp; Bioethanol Blending - level 3</t>
  </si>
  <si>
    <t>Fuel Technology Gasoline &amp; Bioethanol Blending - level 4</t>
  </si>
  <si>
    <t>Fuel Technology Gasoline &amp; Bioethanol Blending - level 5</t>
  </si>
  <si>
    <t>Fuel Technology Kerosene &amp; Biokerosene Blending - level 1</t>
  </si>
  <si>
    <t>Fuel Technology Kerosene &amp; Biokerosene Blending - level 2</t>
  </si>
  <si>
    <t>Fuel Technology Kerosene &amp; Biokerosene Blending - level 3</t>
  </si>
  <si>
    <t>Fuel Technology Kerosene &amp; Biokerosene Blending - level 4</t>
  </si>
  <si>
    <t>Fuel Technology Kerosene &amp; Biokerosene Blending - level 5</t>
  </si>
  <si>
    <t>Fuel Technology Compressed Nat. Gas &amp; Bio Synt. Nat. Gas Blending - level 1</t>
  </si>
  <si>
    <t>Fuel Technology Compressed Nat. Gas &amp; Bio Synt. Nat. Gas Blending - level 2</t>
  </si>
  <si>
    <t>Fuel Technology Compressed Nat. Gas &amp; Bio Synt. Nat. Gas Blending - level 3</t>
  </si>
  <si>
    <t>Fuel Technology Compressed Nat. Gas &amp; Bio Synt. Nat. Gas Blending - level 4</t>
  </si>
  <si>
    <t>Fuel Technology Compressed Nat. Gas &amp; Bio Synt. Nat. Gas Blending - level 5</t>
  </si>
  <si>
    <t>Fuel Technology Blended Fuel - Oil products bio and renewable - level 1 - TRA Navigation</t>
  </si>
  <si>
    <t>Fuel Technology Blended Fuel - Oil products bio and renewable - level 2 - TRA Navigation</t>
  </si>
  <si>
    <t>Fuel Technology Blended Fuel - Oil products bio and renewable - level 3 - TRA Navigation</t>
  </si>
  <si>
    <t>Fuel Technology Blended Fuel - Oil products bio and renewable - level 4 - TRA Navigation</t>
  </si>
  <si>
    <t>Fuel Technology Blended Fuel - Oil products bio and renewable - level 5 - TRA Navigation</t>
  </si>
  <si>
    <t>Fuel Technology Liqufied Blended Fuel - NGA &amp; SNG - level 1 - TRA Navigation</t>
  </si>
  <si>
    <t>Fuel Technology Liqufied Blended Fuel - NGA &amp; SNG - level 2 - TRA Navigation</t>
  </si>
  <si>
    <t>Fuel Technology Liqufied Blended Fuel - NGA &amp; SNG - level 3 - TRA Navigation</t>
  </si>
  <si>
    <t>Fuel Technology Liqufied Blended Fuel - NGA &amp; SNG - level 4 - TRA Navigation</t>
  </si>
  <si>
    <t>Fuel Technology Liqufied Blended Fuel - NGA &amp; SNG - level 5 - TRA Navigation</t>
  </si>
  <si>
    <t>Fuel Technology MGO &amp; Biodiesel Blending - level 1</t>
  </si>
  <si>
    <t>Fuel Technology MGO &amp; Biodiesel Blending - level 2</t>
  </si>
  <si>
    <t>Fuel Technology MGO &amp; Biodiesel Blending - level 3</t>
  </si>
  <si>
    <t>Fuel Technology MGO &amp; Biodiesel Blending - level 4</t>
  </si>
  <si>
    <t>~FI_T</t>
  </si>
  <si>
    <t>*TechDesc</t>
  </si>
  <si>
    <t>Comm-IN</t>
  </si>
  <si>
    <t>Comm-OUT</t>
  </si>
  <si>
    <t>EFF</t>
  </si>
  <si>
    <t>LIFE</t>
  </si>
  <si>
    <t>Share~LO</t>
  </si>
  <si>
    <t>Share~UP</t>
  </si>
  <si>
    <t>Share~LO~0</t>
  </si>
  <si>
    <t>Share~UP~0</t>
  </si>
  <si>
    <t>Start</t>
  </si>
  <si>
    <t>*Fuel Tech</t>
  </si>
  <si>
    <t>DSB1</t>
  </si>
  <si>
    <t>DSB2</t>
  </si>
  <si>
    <t>DSE</t>
  </si>
  <si>
    <t>GSB1</t>
  </si>
  <si>
    <t>GSB2</t>
  </si>
  <si>
    <t>GSE</t>
  </si>
  <si>
    <t>LPG</t>
  </si>
  <si>
    <t>SNG1</t>
  </si>
  <si>
    <t>SNG2</t>
  </si>
  <si>
    <t>SNE</t>
  </si>
  <si>
    <t>ELCC</t>
  </si>
  <si>
    <t>KRB1</t>
  </si>
  <si>
    <t>KRB2</t>
  </si>
  <si>
    <t>KRE</t>
  </si>
  <si>
    <t>MOB1</t>
  </si>
  <si>
    <t>MOB2</t>
  </si>
  <si>
    <t>MOE</t>
  </si>
  <si>
    <t>HFO</t>
  </si>
  <si>
    <t>DSL</t>
  </si>
  <si>
    <t>NGA</t>
  </si>
  <si>
    <t>Share-O~LO</t>
  </si>
  <si>
    <t>Share-O~LO~0</t>
  </si>
  <si>
    <t>ACTFLO~DEMO</t>
  </si>
  <si>
    <t>CEFF-O</t>
  </si>
  <si>
    <t>AFA</t>
  </si>
  <si>
    <t>CAPUNIT</t>
  </si>
  <si>
    <t>VAROM</t>
  </si>
  <si>
    <t>*Unit</t>
  </si>
  <si>
    <t>Share interpolation rule</t>
  </si>
  <si>
    <t>Load (tonnes per vehicle)</t>
  </si>
  <si>
    <t>Mvehicle*km/PJ</t>
  </si>
  <si>
    <t>Max km per year</t>
  </si>
  <si>
    <t>Year</t>
  </si>
  <si>
    <t>Mkr/(kvehicle*km)</t>
  </si>
  <si>
    <t>CURR</t>
  </si>
  <si>
    <t>ACTFLO~DEMO~2010</t>
  </si>
  <si>
    <t>CEFF-O~2010</t>
  </si>
  <si>
    <t>AFA~2010</t>
  </si>
  <si>
    <t>Share-O~UP~2010</t>
  </si>
  <si>
    <t>Share-O~UP~0</t>
  </si>
  <si>
    <t>STOCK~2010</t>
  </si>
  <si>
    <t>Input</t>
  </si>
  <si>
    <t>Output</t>
  </si>
  <si>
    <t>Occupancy (ppv)</t>
  </si>
  <si>
    <t>Max km/year</t>
  </si>
  <si>
    <t>Minimum share</t>
  </si>
  <si>
    <t>Interpolation rule</t>
  </si>
  <si>
    <t>MKr12</t>
  </si>
  <si>
    <t>Demand</t>
  </si>
  <si>
    <t>Passengers/vehicle</t>
  </si>
  <si>
    <t>Maximum share</t>
  </si>
  <si>
    <t>Maximum share interpolation</t>
  </si>
  <si>
    <t>Years</t>
  </si>
  <si>
    <t>Occupancy (persons per vehicle)</t>
  </si>
  <si>
    <t>Share-I~FX</t>
  </si>
  <si>
    <t>Share-O~FX</t>
  </si>
  <si>
    <t>Share-I~FX~0</t>
  </si>
  <si>
    <t>Share-O~FX~0</t>
  </si>
  <si>
    <t>Loads (tons per vehicle)</t>
  </si>
  <si>
    <t xml:space="preserve">Mvehicle*km/PJ  </t>
  </si>
  <si>
    <t>*Description</t>
  </si>
  <si>
    <t>DEMAND</t>
  </si>
  <si>
    <t xml:space="preserve">Check </t>
  </si>
  <si>
    <t>The references from EVA</t>
  </si>
  <si>
    <t>For demand use ITS report</t>
  </si>
  <si>
    <t xml:space="preserve">Number of vehicles try the island statistics </t>
  </si>
  <si>
    <t>Take the AFA from DK_TRA</t>
  </si>
  <si>
    <t>Mpkm</t>
  </si>
  <si>
    <t>https://www.samgongustofa.is/umferd/tolfraedi/onnur-tolfraedi/</t>
  </si>
  <si>
    <t>https://px.hagstofa.is/pxis/pxweb/is/Atvinnuvegir/Atvinnuvegir__ferdathjonusta__ferdavenjur/SAM09108.px/table/tableViewLayout1/?rxid=afd96aef-ef6f-4481-b410-70939318714a</t>
  </si>
  <si>
    <t>https://pxweb.nordicstatistics.org/pxweb/en/Nordic%20Statistics/Nordic%20Statistics__Business__Transport/TRSP01.px/table/tableViewLayout2/?rxid=4bd7ba15-3c4a-4793-8711-6db1fc878223</t>
  </si>
  <si>
    <t>https://px.hagstofa.is/pxen/pxweb/en/Atvinnuvegir/Atvinnuvegir__sjavarutvegur__skip/SJA05001.px/table/tableViewLayout1/?rxid=aca76166-f886-42e9-bd83-8e597cf520b0</t>
  </si>
  <si>
    <t>https://www.oecd-ilibrary.org/transport/transport-demand-by-scenario-and-type_0f5a07cf-en</t>
  </si>
  <si>
    <t>https://hagstofa.is/media/51192/iceland_in_figures_2018.pdf</t>
  </si>
  <si>
    <t xml:space="preserve">number of vehicles </t>
  </si>
  <si>
    <t xml:space="preserve">petrol </t>
  </si>
  <si>
    <t>passenger cars</t>
  </si>
  <si>
    <t xml:space="preserve">vans </t>
  </si>
  <si>
    <t>https://stats.oecd.org/Index.aspx?DataSetCode=ITF_PASSENGER_TRANSPORT</t>
  </si>
  <si>
    <t>Car</t>
  </si>
  <si>
    <t>Buses</t>
  </si>
  <si>
    <t>E: Estimated</t>
  </si>
  <si>
    <t>Petrol</t>
  </si>
  <si>
    <t>Van</t>
  </si>
  <si>
    <t xml:space="preserve">Diesel </t>
  </si>
  <si>
    <t>Number of vehicles</t>
  </si>
  <si>
    <t>Average daily driving</t>
  </si>
  <si>
    <t>Average driving per year</t>
  </si>
  <si>
    <t>k</t>
  </si>
  <si>
    <t xml:space="preserve">Truck </t>
  </si>
  <si>
    <t xml:space="preserve">Table 1. Average driving of cars (Source: https://www.samgongustofa.is/umferd/tolfraedi/onnur-tolfraedi/ , Icelandic Transport Authority) </t>
  </si>
  <si>
    <t xml:space="preserve">km /year </t>
  </si>
  <si>
    <t xml:space="preserve">km /day </t>
  </si>
  <si>
    <t>Group car &gt;5t</t>
  </si>
  <si>
    <t>Group car &lt;5t</t>
  </si>
  <si>
    <t xml:space="preserve">Other fuels </t>
  </si>
  <si>
    <t>Cars</t>
  </si>
  <si>
    <t>Coaches and busses</t>
  </si>
  <si>
    <t>Caravans</t>
  </si>
  <si>
    <t>Vans</t>
  </si>
  <si>
    <t xml:space="preserve">Table 2. Number of registered vehickles (Source: https://pxweb.nordicstatistics.org/pxweb/en/Nordic%20Statistics/Nordic%20Statistics__Business__Transport/TRSP01.px/table/tableViewLayout2/?rxid=4bd7ba15-3c4a-4793-8711-6db1fc878223 , Nordic statistics) </t>
  </si>
  <si>
    <t>Passanger cars</t>
  </si>
  <si>
    <t>Busses</t>
  </si>
  <si>
    <t>Lorries and vans</t>
  </si>
  <si>
    <t>Motorcycles</t>
  </si>
  <si>
    <t xml:space="preserve">Passenger cars per 1000 habitant </t>
  </si>
  <si>
    <t>Ppv</t>
  </si>
  <si>
    <t>Table 3. Iceland in figures 2018 - registered vehicle numbers (Source: https://hagstofa.is/media/51192/iceland_in_figures_2018.pdf, Iceland statistics)</t>
  </si>
  <si>
    <t xml:space="preserve">Share of vehicles per fuel </t>
  </si>
  <si>
    <t xml:space="preserve">Gasoline </t>
  </si>
  <si>
    <t xml:space="preserve">Share (cars per fuel type) </t>
  </si>
  <si>
    <t xml:space="preserve">Table 4. Number of fishing vessels (Source: https://px.hagstofa.is/pxen/pxweb/en/Atvinnuvegir/Atvinnuvegir__sjavarutvegur__skip/SJA05001.px/?rxid=aca76166-f886-42e9-bd83-8e597cf520b0 , Iceland statistics) </t>
  </si>
  <si>
    <t xml:space="preserve">Number of fishing vessels </t>
  </si>
  <si>
    <t xml:space="preserve">Cars (Mpkm) </t>
  </si>
  <si>
    <t xml:space="preserve">Buses (Mpkm) </t>
  </si>
  <si>
    <t xml:space="preserve">Table 5. Passanger trasnport (Road) (Source: https://stats.oecd.org/Index.aspx?DataSetCode=ITF_PASSENGER_TRANSPORT ) </t>
  </si>
  <si>
    <t>Passenger transport demand (Mpkm)</t>
  </si>
  <si>
    <t xml:space="preserve">Mpkm </t>
  </si>
  <si>
    <t xml:space="preserve">Passenger transport - cars (demand) </t>
  </si>
  <si>
    <t>Calculated demand (Mpkm)</t>
  </si>
  <si>
    <t>Energy efficiency for trips 25-50 km  (million vehicle km per PJ)</t>
  </si>
  <si>
    <t>DK-East</t>
  </si>
  <si>
    <t>Diesel</t>
  </si>
  <si>
    <t>NG</t>
  </si>
  <si>
    <t>Electricity</t>
  </si>
  <si>
    <t>DK-West</t>
  </si>
  <si>
    <t>Energy efficiency for trips over 50 km  (million vehicle km per PJ)</t>
  </si>
  <si>
    <t>Summary input table from VT_DK_TRA</t>
  </si>
  <si>
    <t>https://stats.oecd.org/Index.aspx?DataSetCode=ITF_PASSENGER_TRANSPORT#</t>
  </si>
  <si>
    <t>https://databank.worldbank.org/source/world-development-indicators</t>
  </si>
  <si>
    <t>https://ec.europa.eu/eurostat/databrowser/view/tran_hv_psmod/default/table?lang=en</t>
  </si>
  <si>
    <t>Motor coaches , busses, trolley busses</t>
  </si>
  <si>
    <t>Passenger cars</t>
  </si>
  <si>
    <t xml:space="preserve">Busses, motor coaches, trolley busses </t>
  </si>
  <si>
    <t>Nb of passenger carried</t>
  </si>
  <si>
    <t>Freight (Mtonkm)</t>
  </si>
  <si>
    <t>Int.</t>
  </si>
  <si>
    <t xml:space="preserve">Tonnes of goods per year </t>
  </si>
  <si>
    <t>Number of passengers per year</t>
  </si>
  <si>
    <t xml:space="preserve">Year </t>
  </si>
  <si>
    <t>Modal split of transport (%) Source: https://ec.europa.eu/eurostat/databrowser/view/tran_hv_psmod/default/table?lang=en</t>
  </si>
  <si>
    <t>Air transport Source: https://ec.europa.eu/eurostat/data/database</t>
  </si>
  <si>
    <t>Air transport Source: https://databank.worldbank.org/source/world-development-indicators</t>
  </si>
  <si>
    <t>https://www.isavia.is/annualreport2018/economy/flight-statistics</t>
  </si>
  <si>
    <t>Nb of aircrafts using the airspace</t>
  </si>
  <si>
    <t>https://www.isavia.is/media/1/flugtolur-2018-final-enska.pdf</t>
  </si>
  <si>
    <t xml:space="preserve">Number of aircrafts </t>
  </si>
  <si>
    <t>Number of passenger flights</t>
  </si>
  <si>
    <t>Domestic</t>
  </si>
  <si>
    <t xml:space="preserve">International </t>
  </si>
  <si>
    <t xml:space="preserve">Total </t>
  </si>
  <si>
    <t>upto 4999 kg</t>
  </si>
  <si>
    <t>5000-9999 kg</t>
  </si>
  <si>
    <t>10000-… kg</t>
  </si>
  <si>
    <t xml:space="preserve">Assume to be truck </t>
  </si>
  <si>
    <t>Total truck (nb)</t>
  </si>
  <si>
    <t>file:///C:/Users/burcu3153/Downloads/transp_outlook-en-2019-en%20(1).pdf</t>
  </si>
  <si>
    <t xml:space="preserve">ITF Transport outlook 2019 </t>
  </si>
  <si>
    <t>Iceland</t>
  </si>
  <si>
    <t>Road freight transport (Mtkm)</t>
  </si>
  <si>
    <t>Demand (Mtkm)</t>
  </si>
  <si>
    <t>Annex 7: Fuel consumption factors in 2010</t>
  </si>
  <si>
    <t>Urban</t>
  </si>
  <si>
    <t>Rural</t>
  </si>
  <si>
    <t>Highway</t>
  </si>
  <si>
    <t>Buses (MJ/km)</t>
  </si>
  <si>
    <t>Buses (Mvheic*km/PJ)</t>
  </si>
  <si>
    <t>Public busses</t>
  </si>
  <si>
    <t>https://straeto.is/uploads/files/854-078da4e189.pdf</t>
  </si>
  <si>
    <t xml:space="preserve">Coastal shipping </t>
  </si>
  <si>
    <t>Mtkm</t>
  </si>
  <si>
    <t xml:space="preserve">domestic cargo </t>
  </si>
  <si>
    <t xml:space="preserve">international cargo </t>
  </si>
  <si>
    <t xml:space="preserve">tons/year </t>
  </si>
  <si>
    <t>TOTAL</t>
  </si>
  <si>
    <t>C0000X0350-0370</t>
  </si>
  <si>
    <t>C0110</t>
  </si>
  <si>
    <t>C0121</t>
  </si>
  <si>
    <t>C0129</t>
  </si>
  <si>
    <t>C0210</t>
  </si>
  <si>
    <t>C0220</t>
  </si>
  <si>
    <t>C0320</t>
  </si>
  <si>
    <t>C0311</t>
  </si>
  <si>
    <t>C0312</t>
  </si>
  <si>
    <t>C0340</t>
  </si>
  <si>
    <t>C0330</t>
  </si>
  <si>
    <t>C0350-0370</t>
  </si>
  <si>
    <t>C0360</t>
  </si>
  <si>
    <t>C0350</t>
  </si>
  <si>
    <t>C0371</t>
  </si>
  <si>
    <t>C0379</t>
  </si>
  <si>
    <t>P1000</t>
  </si>
  <si>
    <t>P1100</t>
  </si>
  <si>
    <t>P1200</t>
  </si>
  <si>
    <t>S2000</t>
  </si>
  <si>
    <t>O4000XBIO</t>
  </si>
  <si>
    <t>O4100_TOT</t>
  </si>
  <si>
    <t>O4200</t>
  </si>
  <si>
    <t>O4300</t>
  </si>
  <si>
    <t>O4400X4410</t>
  </si>
  <si>
    <t>O4500</t>
  </si>
  <si>
    <t>O4610</t>
  </si>
  <si>
    <t>O4620</t>
  </si>
  <si>
    <t>O4630</t>
  </si>
  <si>
    <t>O4652XR5210B</t>
  </si>
  <si>
    <t>O4651</t>
  </si>
  <si>
    <t>O4653</t>
  </si>
  <si>
    <t>O4661XR5230B</t>
  </si>
  <si>
    <t>O4669</t>
  </si>
  <si>
    <t>O4640</t>
  </si>
  <si>
    <t>O4671XR5220B</t>
  </si>
  <si>
    <t>O4680</t>
  </si>
  <si>
    <t>O4691</t>
  </si>
  <si>
    <t>O4692</t>
  </si>
  <si>
    <t>O4695</t>
  </si>
  <si>
    <t>O4694</t>
  </si>
  <si>
    <t>O4693</t>
  </si>
  <si>
    <t>O4699</t>
  </si>
  <si>
    <t>G3000</t>
  </si>
  <si>
    <t>RA000</t>
  </si>
  <si>
    <t>RA100</t>
  </si>
  <si>
    <t>RA500</t>
  </si>
  <si>
    <t>RA300</t>
  </si>
  <si>
    <t>RA420</t>
  </si>
  <si>
    <t>RA410</t>
  </si>
  <si>
    <t>RA200</t>
  </si>
  <si>
    <t>R5110-5150_W6000RI</t>
  </si>
  <si>
    <t>R5160</t>
  </si>
  <si>
    <t>R5300</t>
  </si>
  <si>
    <t>W6210</t>
  </si>
  <si>
    <t>R5210P</t>
  </si>
  <si>
    <t>R5210B</t>
  </si>
  <si>
    <t>R5220P</t>
  </si>
  <si>
    <t>R5220B</t>
  </si>
  <si>
    <t>R5230P</t>
  </si>
  <si>
    <t>R5230B</t>
  </si>
  <si>
    <t>R5290</t>
  </si>
  <si>
    <t>RA600</t>
  </si>
  <si>
    <t>W6100_6220</t>
  </si>
  <si>
    <t>W6100</t>
  </si>
  <si>
    <t>W6220</t>
  </si>
  <si>
    <t>N900H</t>
  </si>
  <si>
    <t>H8000</t>
  </si>
  <si>
    <t>E7000</t>
  </si>
  <si>
    <t>FE</t>
  </si>
  <si>
    <t>BIOE</t>
  </si>
  <si>
    <t>ktoe</t>
  </si>
  <si>
    <t>Total</t>
  </si>
  <si>
    <t>Solid fossil fuels</t>
  </si>
  <si>
    <t>Anthracite</t>
  </si>
  <si>
    <t>Coking coal</t>
  </si>
  <si>
    <t>Other bituminous coal</t>
  </si>
  <si>
    <t>Sub-bituminous coal</t>
  </si>
  <si>
    <t>Lignite</t>
  </si>
  <si>
    <t>Patent fuel</t>
  </si>
  <si>
    <t>Coke oven coke</t>
  </si>
  <si>
    <t>Gas coke</t>
  </si>
  <si>
    <t>Coal tar</t>
  </si>
  <si>
    <t>Brown coal briquettes</t>
  </si>
  <si>
    <t>Manufactured gases</t>
  </si>
  <si>
    <t>Gas works gas</t>
  </si>
  <si>
    <t>Coke oven gas</t>
  </si>
  <si>
    <t>Blast furnace gas</t>
  </si>
  <si>
    <t>Other recovered gases</t>
  </si>
  <si>
    <t>Peat and peat products</t>
  </si>
  <si>
    <t>Peat</t>
  </si>
  <si>
    <t>Peat products</t>
  </si>
  <si>
    <t>Oil shale and oil sands</t>
  </si>
  <si>
    <t>Oil and petroleum products</t>
  </si>
  <si>
    <t>Crude oil</t>
  </si>
  <si>
    <t>Natural gas liquids</t>
  </si>
  <si>
    <t>Refinery feedstocks</t>
  </si>
  <si>
    <t>Additives and oxygenates (excluding biofuel portion)</t>
  </si>
  <si>
    <t>Other hydrocarbons</t>
  </si>
  <si>
    <t>Refinery gas</t>
  </si>
  <si>
    <t>Ethane</t>
  </si>
  <si>
    <t>Liquefied petroleum gases</t>
  </si>
  <si>
    <t>Motor gasoline (excluding biofuel portion)</t>
  </si>
  <si>
    <t>Aviation gasoline</t>
  </si>
  <si>
    <t>Gasoline-type jet fuel</t>
  </si>
  <si>
    <t>Kerosene-type jet fuel (excluding biofuel portion)</t>
  </si>
  <si>
    <t>Other kerosene</t>
  </si>
  <si>
    <t>Naphtha</t>
  </si>
  <si>
    <t>Gas oil and diesel oil (excluding biofuel portion)</t>
  </si>
  <si>
    <t>Fuel oil</t>
  </si>
  <si>
    <t>White spirit and special boiling point industrial spirits</t>
  </si>
  <si>
    <t>Lubricants</t>
  </si>
  <si>
    <t>Bitumen</t>
  </si>
  <si>
    <t>Petroleum coke</t>
  </si>
  <si>
    <t>Paraffin waxes</t>
  </si>
  <si>
    <t>Other oil products</t>
  </si>
  <si>
    <t>Natural gas</t>
  </si>
  <si>
    <t>Renewables and biofuels</t>
  </si>
  <si>
    <t>Hydro</t>
  </si>
  <si>
    <t>Tide, wave, ocean</t>
  </si>
  <si>
    <t>Wind</t>
  </si>
  <si>
    <t>Solar photovoltaic</t>
  </si>
  <si>
    <t>Solar thermal</t>
  </si>
  <si>
    <t>Geothermal</t>
  </si>
  <si>
    <t>Primary solid biofuels</t>
  </si>
  <si>
    <t>Charcoal</t>
  </si>
  <si>
    <t>Biogases</t>
  </si>
  <si>
    <t>Renewable municipal waste</t>
  </si>
  <si>
    <t>Pure biogasoline</t>
  </si>
  <si>
    <t>Blended biogasoline</t>
  </si>
  <si>
    <t>Pure biodiesels</t>
  </si>
  <si>
    <t>Blended biodiesels</t>
  </si>
  <si>
    <t>Pure bio jet kerosene</t>
  </si>
  <si>
    <t>Blended bio jet kerosene</t>
  </si>
  <si>
    <t>Other liquid biofuels</t>
  </si>
  <si>
    <t>Ambient heat (heat pumps)</t>
  </si>
  <si>
    <t>Non-renewable waste</t>
  </si>
  <si>
    <t>Industrial waste (non-renewable)</t>
  </si>
  <si>
    <t>Non-renewable municipal waste</t>
  </si>
  <si>
    <t>Nuclear heat</t>
  </si>
  <si>
    <t>Heat</t>
  </si>
  <si>
    <t>Fossil energy</t>
  </si>
  <si>
    <t>Bioenergy</t>
  </si>
  <si>
    <t>+</t>
  </si>
  <si>
    <t>Primary production</t>
  </si>
  <si>
    <t>PPRD</t>
  </si>
  <si>
    <t>Z</t>
  </si>
  <si>
    <t>Recovered &amp; recycled products</t>
  </si>
  <si>
    <t>RCV_RCY</t>
  </si>
  <si>
    <t>Imports</t>
  </si>
  <si>
    <t>IMP</t>
  </si>
  <si>
    <t>-</t>
  </si>
  <si>
    <t>Exports</t>
  </si>
  <si>
    <t>EXP</t>
  </si>
  <si>
    <t>Change in stock</t>
  </si>
  <si>
    <t>STK_CHG</t>
  </si>
  <si>
    <t>=</t>
  </si>
  <si>
    <t>Gross available energy</t>
  </si>
  <si>
    <t>GAE</t>
  </si>
  <si>
    <t>International maritime bunkers</t>
  </si>
  <si>
    <t>INTMARB</t>
  </si>
  <si>
    <t>Gross inland consumption</t>
  </si>
  <si>
    <t>GIC</t>
  </si>
  <si>
    <t>International aviation</t>
  </si>
  <si>
    <t>INTAVI</t>
  </si>
  <si>
    <t>Total energy supply</t>
  </si>
  <si>
    <t>NRGSUP</t>
  </si>
  <si>
    <t>Gross inland consumption (Europe 2020-2030)</t>
  </si>
  <si>
    <t>GIC2020-2030</t>
  </si>
  <si>
    <t>Primary energy consumption (Europe 2020-2030)</t>
  </si>
  <si>
    <t>PEC2020-2030</t>
  </si>
  <si>
    <t>Final energy consumption (Europe 2020-2030)</t>
  </si>
  <si>
    <t>FEC2020-2030</t>
  </si>
  <si>
    <t>Transformation input</t>
  </si>
  <si>
    <t>TI_E</t>
  </si>
  <si>
    <t>Electricity &amp; heat generation</t>
  </si>
  <si>
    <t>TI_EHG_E</t>
  </si>
  <si>
    <t>Main activity producer electricity only</t>
  </si>
  <si>
    <t>TI_EHG_MAPE_E</t>
  </si>
  <si>
    <t>Main activity producer CHP</t>
  </si>
  <si>
    <t>TI_EHG_MAPCHP_E</t>
  </si>
  <si>
    <t>Main activity producer heat only</t>
  </si>
  <si>
    <t>TI_EHG_MAPH_E</t>
  </si>
  <si>
    <t>Autoproducer electricity only</t>
  </si>
  <si>
    <t>TI_EHG_APE_E</t>
  </si>
  <si>
    <t xml:space="preserve">Autoproducer CHP </t>
  </si>
  <si>
    <t>TI_EHG_APCHP_E</t>
  </si>
  <si>
    <t>Autoproducer heat only</t>
  </si>
  <si>
    <t>TI_EHG_APH_E</t>
  </si>
  <si>
    <t>Electrically driven heat pumps</t>
  </si>
  <si>
    <t>TI_EHG_EDHP</t>
  </si>
  <si>
    <t>Electric boilers</t>
  </si>
  <si>
    <t>TI_EHG_EB</t>
  </si>
  <si>
    <t>Electricity for pumped storage</t>
  </si>
  <si>
    <t>TI_EHG_EPS</t>
  </si>
  <si>
    <t>Derived heat for electricity production</t>
  </si>
  <si>
    <t>TI_EHG_DHEP</t>
  </si>
  <si>
    <t>Coke ovens</t>
  </si>
  <si>
    <t>TI_CO_E</t>
  </si>
  <si>
    <t>Blast furnaces</t>
  </si>
  <si>
    <t>TI_BF_E</t>
  </si>
  <si>
    <t>Gas works</t>
  </si>
  <si>
    <t>TI_GW_E</t>
  </si>
  <si>
    <t>Refineries &amp; petrochemical industry</t>
  </si>
  <si>
    <t>TI_RPI_E</t>
  </si>
  <si>
    <t>Refinery intake</t>
  </si>
  <si>
    <t>TI_RPI_RI_E</t>
  </si>
  <si>
    <t>Backflows from petrochemical industry</t>
  </si>
  <si>
    <t>TI_RPI_BPI_E</t>
  </si>
  <si>
    <t>Products transferred</t>
  </si>
  <si>
    <t>TI_RPI_PT_E</t>
  </si>
  <si>
    <t>Interproduct transfers</t>
  </si>
  <si>
    <t>TI_RPI_IT_E</t>
  </si>
  <si>
    <t>Direct use</t>
  </si>
  <si>
    <t>TI_RPI_DU_E</t>
  </si>
  <si>
    <t>Petrochemical industry intake</t>
  </si>
  <si>
    <t>TI_RPI_PII_E</t>
  </si>
  <si>
    <t>Patent fuel plants</t>
  </si>
  <si>
    <t>TI_PF_E</t>
  </si>
  <si>
    <t>BKB &amp; PB plants</t>
  </si>
  <si>
    <t>TI_BKBPB_E</t>
  </si>
  <si>
    <t>Coal liquefaction plants</t>
  </si>
  <si>
    <t>TI_CL_E</t>
  </si>
  <si>
    <t>For blended natural gas</t>
  </si>
  <si>
    <t>TI_BNG_E</t>
  </si>
  <si>
    <t>Liquid biofuels blended</t>
  </si>
  <si>
    <t>TI_LBB_E</t>
  </si>
  <si>
    <t>Charcoal production plants</t>
  </si>
  <si>
    <t>TI_CPP_E</t>
  </si>
  <si>
    <t>Gas-to-liquids plants</t>
  </si>
  <si>
    <t>TI_GTL_E</t>
  </si>
  <si>
    <t xml:space="preserve">Not elsewhere specified </t>
  </si>
  <si>
    <t>TI_NSP_E</t>
  </si>
  <si>
    <t>Transformation output</t>
  </si>
  <si>
    <t>TO</t>
  </si>
  <si>
    <t>TO_EHG</t>
  </si>
  <si>
    <t>TO_EHG_MAPE</t>
  </si>
  <si>
    <t>TO_EHG_MAPCHP</t>
  </si>
  <si>
    <t>TO_EHG_MAPH</t>
  </si>
  <si>
    <t>TO_EHG_APE</t>
  </si>
  <si>
    <t>TO_EHG_APCHP</t>
  </si>
  <si>
    <t>TO_EHG_APH</t>
  </si>
  <si>
    <t>TO_EHG_EDHP</t>
  </si>
  <si>
    <t>TO_EHG_EB</t>
  </si>
  <si>
    <t>Pumped hydro</t>
  </si>
  <si>
    <t>TO_EHG_PH</t>
  </si>
  <si>
    <t>Other sources</t>
  </si>
  <si>
    <t>TO_EHG_OTH</t>
  </si>
  <si>
    <t>TO_CO</t>
  </si>
  <si>
    <t>TO_BF</t>
  </si>
  <si>
    <t>TO_GW</t>
  </si>
  <si>
    <t>TO_RPI</t>
  </si>
  <si>
    <t>Refinery output</t>
  </si>
  <si>
    <t>TO_RPI_RO</t>
  </si>
  <si>
    <t>Backflows</t>
  </si>
  <si>
    <t>TO_RPI_BKFLOW</t>
  </si>
  <si>
    <t>TO_RPI_PT</t>
  </si>
  <si>
    <t>TO_RPI_IT</t>
  </si>
  <si>
    <t>Primary product receipts</t>
  </si>
  <si>
    <t>TO_RPI_PPR</t>
  </si>
  <si>
    <t>Petrochemical industry returns</t>
  </si>
  <si>
    <t>TO_RPI_PIR</t>
  </si>
  <si>
    <t>TO_PF</t>
  </si>
  <si>
    <t>TO_BKBPB</t>
  </si>
  <si>
    <t>TO_CL</t>
  </si>
  <si>
    <t>Blended in natural gas</t>
  </si>
  <si>
    <t>TO_BNG</t>
  </si>
  <si>
    <t>TO_LBB</t>
  </si>
  <si>
    <t>TO_CPP</t>
  </si>
  <si>
    <t>TO_GTL</t>
  </si>
  <si>
    <t>TO_NSP</t>
  </si>
  <si>
    <t>Energy sector</t>
  </si>
  <si>
    <t>NRG_E</t>
  </si>
  <si>
    <t>Own use in electricity &amp; heat generation</t>
  </si>
  <si>
    <t>NRG_EHG_E</t>
  </si>
  <si>
    <t>Coal mines</t>
  </si>
  <si>
    <t>NRG_CM_E</t>
  </si>
  <si>
    <t>Oil &amp; natural gas extraction plants</t>
  </si>
  <si>
    <t>NRG_OIL_NG_E</t>
  </si>
  <si>
    <t>NRG_PF_E</t>
  </si>
  <si>
    <t>NRG_CO_E</t>
  </si>
  <si>
    <t>NRG_BKBPB_E</t>
  </si>
  <si>
    <t>NRG_GW_E</t>
  </si>
  <si>
    <t>NRG_BF_E</t>
  </si>
  <si>
    <t>Petroleum refineries (oil refineries)</t>
  </si>
  <si>
    <t>NRG_PR_E</t>
  </si>
  <si>
    <t>Nuclear industry</t>
  </si>
  <si>
    <t>NRG_NI_E</t>
  </si>
  <si>
    <t>NRG_CL_E</t>
  </si>
  <si>
    <t>Liquefaction &amp; regasification plants (LNG)</t>
  </si>
  <si>
    <t>NRG_LNG_E</t>
  </si>
  <si>
    <t>Gasification plants for biogas</t>
  </si>
  <si>
    <t>NRG_BIOG_E</t>
  </si>
  <si>
    <t>Gas-to-liquids (GTL) plants</t>
  </si>
  <si>
    <t>NRG_GTL_E</t>
  </si>
  <si>
    <t>NRG_CPP_E</t>
  </si>
  <si>
    <t>Not elsewhere specified (energy)</t>
  </si>
  <si>
    <t>NRG_NSP_E</t>
  </si>
  <si>
    <t>Distribution losses</t>
  </si>
  <si>
    <t>DL</t>
  </si>
  <si>
    <t>Available for final consumption</t>
  </si>
  <si>
    <t>AFC</t>
  </si>
  <si>
    <t>Final non-energy consumption</t>
  </si>
  <si>
    <t>FC_NE</t>
  </si>
  <si>
    <t>Non-energy use industry/transformation/energy</t>
  </si>
  <si>
    <t>TI_NRG_FC_IND_NE</t>
  </si>
  <si>
    <t>Non-energy use in transformation sector</t>
  </si>
  <si>
    <t>TI_NE</t>
  </si>
  <si>
    <t>Non-energy use in energy sector</t>
  </si>
  <si>
    <t>NRG_NE</t>
  </si>
  <si>
    <t>Non-energy use in industry sector</t>
  </si>
  <si>
    <t>FC_IND_NE</t>
  </si>
  <si>
    <t>Non-energy use in transport sector</t>
  </si>
  <si>
    <t>FC_TRA_NE</t>
  </si>
  <si>
    <t>Non-energy use in other sectors</t>
  </si>
  <si>
    <t>FC_OTH_NE</t>
  </si>
  <si>
    <t>Final energy consumption</t>
  </si>
  <si>
    <t>FC_E</t>
  </si>
  <si>
    <t>Industry sector</t>
  </si>
  <si>
    <t>FC_IND_E</t>
  </si>
  <si>
    <t>Iron &amp; steel</t>
  </si>
  <si>
    <t>FC_IND_IS_E</t>
  </si>
  <si>
    <t>Chemical &amp; petrochemical</t>
  </si>
  <si>
    <t>FC_IND_CPC_E</t>
  </si>
  <si>
    <t>Non-ferrous metals</t>
  </si>
  <si>
    <t>FC_IND_NFM_E</t>
  </si>
  <si>
    <t>Non-metallic minerals</t>
  </si>
  <si>
    <t>FC_IND_NMM_E</t>
  </si>
  <si>
    <t>Transport equipment</t>
  </si>
  <si>
    <t>FC_IND_TE_E</t>
  </si>
  <si>
    <t>Machinery</t>
  </si>
  <si>
    <t>FC_IND_MAC_E</t>
  </si>
  <si>
    <t>Mining &amp; quarrying</t>
  </si>
  <si>
    <t>FC_IND_MQ_E</t>
  </si>
  <si>
    <t>Food, beverages &amp; tobacco</t>
  </si>
  <si>
    <t>FC_IND_FBT_E</t>
  </si>
  <si>
    <t>Paper, pulp &amp; printing</t>
  </si>
  <si>
    <t>FC_IND_PPP_E</t>
  </si>
  <si>
    <t>Wood &amp; wood products</t>
  </si>
  <si>
    <t>FC_IND_WP_E</t>
  </si>
  <si>
    <t>Construction</t>
  </si>
  <si>
    <t>FC_IND_CON_E</t>
  </si>
  <si>
    <t>Textile &amp; leather</t>
  </si>
  <si>
    <t>FC_IND_TL_E</t>
  </si>
  <si>
    <t>Not elsewhere specified (industry)</t>
  </si>
  <si>
    <t>FC_IND_NSP_E</t>
  </si>
  <si>
    <t>Transport sector</t>
  </si>
  <si>
    <t>FC_TRA_E</t>
  </si>
  <si>
    <t>Rail</t>
  </si>
  <si>
    <t>FC_TRA_RAIL_E</t>
  </si>
  <si>
    <t>Road</t>
  </si>
  <si>
    <t>FC_TRA_ROAD_E</t>
  </si>
  <si>
    <t>Domestic aviation</t>
  </si>
  <si>
    <t>FC_TRA_DAVI_E</t>
  </si>
  <si>
    <t>Domestic navigation</t>
  </si>
  <si>
    <t>FC_TRA_DNAVI_E</t>
  </si>
  <si>
    <t>Pipeline transport</t>
  </si>
  <si>
    <t>FC_TRA_PIPE_E</t>
  </si>
  <si>
    <t>Not elsewhere specified (transport)</t>
  </si>
  <si>
    <t>FC_TRA_NSP_E</t>
  </si>
  <si>
    <t>Other sectors</t>
  </si>
  <si>
    <t>FC_OTH_E</t>
  </si>
  <si>
    <t>Commercial &amp; public services</t>
  </si>
  <si>
    <t>FC_OTH_CP_E</t>
  </si>
  <si>
    <t>Households</t>
  </si>
  <si>
    <t>FC_OTH_HH_E</t>
  </si>
  <si>
    <t>Agriculture &amp; forestry</t>
  </si>
  <si>
    <t>FC_OTH_AF_E</t>
  </si>
  <si>
    <t>Fishing</t>
  </si>
  <si>
    <t>FC_OTH_FISH_E</t>
  </si>
  <si>
    <t>Not elsewhere specified (other)</t>
  </si>
  <si>
    <t>FC_OTH_NSP_E</t>
  </si>
  <si>
    <t>Statistical differences</t>
  </si>
  <si>
    <t>STATDIFF</t>
  </si>
  <si>
    <t>Gross electricity production</t>
  </si>
  <si>
    <t>GEP</t>
  </si>
  <si>
    <t>GEP_MAPE</t>
  </si>
  <si>
    <t>GEP_MAPCHP</t>
  </si>
  <si>
    <t>GEP_APE</t>
  </si>
  <si>
    <t>GEP_APCHP</t>
  </si>
  <si>
    <t>Gross heat production</t>
  </si>
  <si>
    <t>GHP</t>
  </si>
  <si>
    <t>GHP_MAPCHP</t>
  </si>
  <si>
    <t>GHP_MAPH</t>
  </si>
  <si>
    <t>GHP_APCHP</t>
  </si>
  <si>
    <t>GHP_APH</t>
  </si>
  <si>
    <t xml:space="preserve">Domestic aviation </t>
  </si>
  <si>
    <t xml:space="preserve">Domestic navigation </t>
  </si>
  <si>
    <t xml:space="preserve">Aviation gasoline </t>
  </si>
  <si>
    <t>Kerosene</t>
  </si>
  <si>
    <t>Gasoline</t>
  </si>
  <si>
    <t xml:space="preserve">HFO </t>
  </si>
  <si>
    <t xml:space="preserve">Fuel type </t>
  </si>
  <si>
    <t>Biogas</t>
  </si>
  <si>
    <t>Eurostat energy balance 2010 PJ</t>
  </si>
  <si>
    <t xml:space="preserve">Passenger </t>
  </si>
  <si>
    <t>Decked ships 2010 (Unit) (Date 1 Jan 2011) Source: https://www.samgongustofa.is/media/siglingar/skip/Vefskipaskra-2011-lokautgafa.pdf</t>
  </si>
  <si>
    <t>https://px.hagstofa.is/pxen/pxweb/en/Ibuar/Ibuar__mannfjoldi__1_yfirlit__yfirlit_mannfjolda/MAN00000.px/table/tableViewLayout1/?rxid=d82ca14e-7449-4d9f-9fcf-2be3d95a436f</t>
  </si>
  <si>
    <t xml:space="preserve">1 January 2011 </t>
  </si>
  <si>
    <t>https://www.samgongustofa.is/siglingar/skrar-og-utgafa/skipaskra/</t>
  </si>
  <si>
    <t xml:space="preserve">Aviation </t>
  </si>
  <si>
    <t>International - Extra-EU</t>
  </si>
  <si>
    <t>International - Intra-EU</t>
  </si>
  <si>
    <t xml:space="preserve">Freight transport </t>
  </si>
  <si>
    <t>Domestic + in EU</t>
  </si>
  <si>
    <t xml:space="preserve">Extra EU </t>
  </si>
  <si>
    <t>Mtkm or Mpkm</t>
  </si>
  <si>
    <t xml:space="preserve">EFF </t>
  </si>
  <si>
    <t>Mtkm/PJ or Mpkm/PJ</t>
  </si>
  <si>
    <t>Source: JRC EU TIMES</t>
  </si>
  <si>
    <t xml:space="preserve">Number of flights </t>
  </si>
  <si>
    <t>Domestic movement</t>
  </si>
  <si>
    <t xml:space="preserve">Average seat capacity </t>
  </si>
  <si>
    <t xml:space="preserve">Average passenger per flight </t>
  </si>
  <si>
    <t>https://www.isavia.is/media/1/ff-2012_04042013.pdf</t>
  </si>
  <si>
    <t>Average seat capacity and passenger load factor 2011 (source: https://www.isavia.is/media/1/ff-2012_04042013.pdf)</t>
  </si>
  <si>
    <t>Departures</t>
  </si>
  <si>
    <t>Arrivals</t>
  </si>
  <si>
    <t>Connection (Touch&amp;Go) *counted twice</t>
  </si>
  <si>
    <t>https://www.isavia.is/fyrirtaekid/um-isavia/utgefid-efni/flugtolur/farthegafjoldi-a-keflavikurflugvelli/eldri-farthegatolur</t>
  </si>
  <si>
    <t>Number of passenger Source: https://www.isavia.is/fyrirtaekid/um-isavia/utgefid-efni/flugtolur/farthegafjoldi-a-keflavikurflugvelli/eldri-farthegatolur</t>
  </si>
  <si>
    <t>%</t>
  </si>
  <si>
    <t>Average nb of passengers</t>
  </si>
  <si>
    <t xml:space="preserve">Domestic </t>
  </si>
  <si>
    <t xml:space="preserve">Aircraft movements (Passenger only?) </t>
  </si>
  <si>
    <t>to/from iceland</t>
  </si>
  <si>
    <t>T&amp;G</t>
  </si>
  <si>
    <t xml:space="preserve">All international? </t>
  </si>
  <si>
    <t>Nb of aircrafts using the airspace Source: https://www.isavia.is/annualreport2018/economy/flight-statistics</t>
  </si>
  <si>
    <t>Traffic in Reykjavik Oceanic area Source: https://www.isavia.is/media/1/flugtolur-2018-final-enska.pdf</t>
  </si>
  <si>
    <t xml:space="preserve">TO-DO before sending </t>
  </si>
  <si>
    <t>Change BU to author</t>
  </si>
  <si>
    <t xml:space="preserve">Write down the assumptions if needed </t>
  </si>
  <si>
    <t xml:space="preserve">Fix the data sheets </t>
  </si>
  <si>
    <t xml:space="preserve">International navigation </t>
  </si>
  <si>
    <t xml:space="preserve">Passenger transport </t>
  </si>
  <si>
    <t>Gasoline share</t>
  </si>
  <si>
    <t>Kerosene share</t>
  </si>
  <si>
    <t>Dom avi tot</t>
  </si>
  <si>
    <t>Number of flights</t>
  </si>
  <si>
    <t>p/v</t>
  </si>
  <si>
    <t>ISL</t>
  </si>
  <si>
    <t>oil tanker</t>
  </si>
  <si>
    <t xml:space="preserve">Dry cargo </t>
  </si>
  <si>
    <t xml:space="preserve">Cargo vessel live fish </t>
  </si>
  <si>
    <t>Barge</t>
  </si>
  <si>
    <t>Freight - nat</t>
  </si>
  <si>
    <t>Freight - int</t>
  </si>
  <si>
    <t>fish</t>
  </si>
  <si>
    <t>REF</t>
  </si>
  <si>
    <t>Days at sea/total voyage time</t>
  </si>
  <si>
    <t>Min</t>
  </si>
  <si>
    <t>Max</t>
  </si>
  <si>
    <t>Avg</t>
  </si>
  <si>
    <t xml:space="preserve">Speed </t>
  </si>
  <si>
    <t>knots</t>
  </si>
  <si>
    <t>Length of nautical mile</t>
  </si>
  <si>
    <t>km/nm</t>
  </si>
  <si>
    <t>km</t>
  </si>
  <si>
    <t>assumed in TIMES-DK</t>
  </si>
  <si>
    <t>Life Time</t>
  </si>
  <si>
    <t>years</t>
  </si>
  <si>
    <t>1. "Cargo Transport by Sea and Road — Technical and Economical Environmental Factors" by Proff. By Hans Otto Kristensen. 2006. pp. 127</t>
  </si>
  <si>
    <t>2. TIMES-DK. From Data from AletrnativDrivmodellen. I assumed that the value for cruis is valid for cargo ships as well</t>
  </si>
  <si>
    <t>3. "EU Transport GHG: Routes to 2050? (Task 9 Report IV)" pp. 6, 4 January 2010, by Alison Pridmore (AEA), David Wynn (AEA), Tom Hazeldine (AEA) and Robert Milnes (AEA).</t>
  </si>
  <si>
    <t xml:space="preserve">National </t>
  </si>
  <si>
    <t>ktons</t>
  </si>
  <si>
    <t>Calculated demand (pkm)</t>
  </si>
  <si>
    <t xml:space="preserve">Calculated demand </t>
  </si>
  <si>
    <t xml:space="preserve">Calculated demadn </t>
  </si>
  <si>
    <t>Burcu Unluturk</t>
  </si>
  <si>
    <t>Cars, Moto, Bus, Freight_Roads</t>
  </si>
  <si>
    <t>CEFF 0</t>
  </si>
  <si>
    <t>Energy efficiency for trips under 5 km (million vehicle km per PJ)</t>
  </si>
  <si>
    <t>Energy efficiency for trips under 25 km (million vehicle km per PJ)</t>
  </si>
  <si>
    <t xml:space="preserve">Unused technologies are deleted. </t>
  </si>
  <si>
    <t>Share of Kerosene in National demand</t>
  </si>
  <si>
    <t>Demand (pkm)</t>
  </si>
  <si>
    <t>Demand 2010 (Pkm)</t>
  </si>
  <si>
    <t>DKE</t>
  </si>
  <si>
    <t>TPANKENA1E</t>
  </si>
  <si>
    <t>TRAKENA1</t>
  </si>
  <si>
    <t>TPAIKEIN1E</t>
  </si>
  <si>
    <t>Transport Passengers Air International - Blending 1 - Short distance Existing</t>
  </si>
  <si>
    <t>TRAKEIN1</t>
  </si>
  <si>
    <t>TPAIS</t>
  </si>
  <si>
    <t>TPAIKEIN2E</t>
  </si>
  <si>
    <t>Transport Passengers Air International - Blending 1 - Long distance Existing</t>
  </si>
  <si>
    <t>TPAIL</t>
  </si>
  <si>
    <t>TPANAGSL1E</t>
  </si>
  <si>
    <t>Copied from VT_DK_TRA to be use din cases with no data input</t>
  </si>
  <si>
    <t>Transport Passengers Air International Long distance</t>
  </si>
  <si>
    <t>Transport Passengers Air International Short distance</t>
  </si>
  <si>
    <t>Assumed all intra EU travel is long distance to Iceland</t>
  </si>
  <si>
    <t>DKW</t>
  </si>
  <si>
    <t>TPSIHFOX1E</t>
  </si>
  <si>
    <t>TPSNDSBL1E</t>
  </si>
  <si>
    <t>PJ/national vessel</t>
  </si>
  <si>
    <t>TFSNDSBL1E</t>
  </si>
  <si>
    <t>TFSIHFOX1E</t>
  </si>
  <si>
    <t>TFAIKENA1E</t>
  </si>
  <si>
    <t>From VT_DK_TRA</t>
  </si>
  <si>
    <t>Share-I~LO~2010</t>
  </si>
  <si>
    <t>Share-I~LO~0</t>
  </si>
  <si>
    <t>Share-I~LO</t>
  </si>
  <si>
    <t>Calibration factor for national freight shipping to match statistics in fuel demands</t>
  </si>
  <si>
    <t>Demand (tkm)</t>
  </si>
  <si>
    <t>Calculated demand (tkm)</t>
  </si>
  <si>
    <t>TPRMX</t>
  </si>
  <si>
    <t>Transport Passengers Metro Extra Short Distance</t>
  </si>
  <si>
    <t>TPRMS</t>
  </si>
  <si>
    <t>Transport Passengers Metro Short Distance</t>
  </si>
  <si>
    <t>TPRSX</t>
  </si>
  <si>
    <t>Transport Passengers S-Train Extra Short Distance</t>
  </si>
  <si>
    <t>TPRSS</t>
  </si>
  <si>
    <t>Transport Passengers S-Train Short Distance</t>
  </si>
  <si>
    <t>TPRSM</t>
  </si>
  <si>
    <t>Transport Passengers S-Train Medium Distance</t>
  </si>
  <si>
    <t>TPROS</t>
  </si>
  <si>
    <t>Transport Passengers Train Short Distance</t>
  </si>
  <si>
    <t>TPROM</t>
  </si>
  <si>
    <t>Transport Passengers Train Medium Distance</t>
  </si>
  <si>
    <t>TPROL</t>
  </si>
  <si>
    <t>Transport Passengers Train Long Distance</t>
  </si>
  <si>
    <t>TFRN</t>
  </si>
  <si>
    <t>Transport Freight Rail National</t>
  </si>
  <si>
    <t>TFRI</t>
  </si>
  <si>
    <t>Transport Freight Rail International</t>
  </si>
  <si>
    <t>TRAKEN</t>
  </si>
  <si>
    <t>Kerosene National TRA</t>
  </si>
  <si>
    <t>TRAKEI</t>
  </si>
  <si>
    <t>Kerosene International TRA</t>
  </si>
  <si>
    <t>TRAAMM</t>
  </si>
  <si>
    <t>Ammonia TRA</t>
  </si>
  <si>
    <t>Blended Fuel - Kerosene &amp; Biokerosene - level 1 - TRA National</t>
  </si>
  <si>
    <t>TRAKENA2</t>
  </si>
  <si>
    <t>Blended Fuel - Kerosene &amp; Biokerosene - level 2 - TRA National</t>
  </si>
  <si>
    <t>TRAKENA3</t>
  </si>
  <si>
    <t>Blended Fuel - Kerosene &amp; Biokerosene - level 3 - TRA National</t>
  </si>
  <si>
    <t>TRAKENA4</t>
  </si>
  <si>
    <t>Blended Fuel - Kerosene &amp; Biokerosene - level 4 - TRA National</t>
  </si>
  <si>
    <t>TRAKENA5</t>
  </si>
  <si>
    <t>Blended Fuel - Kerosene &amp; Biokerosene - level 5 - TRA National</t>
  </si>
  <si>
    <t>Blended Fuel - Kerosene &amp; Biokerosene - level 1 - TRA InterNational</t>
  </si>
  <si>
    <t>TRAKEIN2</t>
  </si>
  <si>
    <t>Blended Fuel - Kerosene &amp; Biokerosene - level 2 - TRA InterNational</t>
  </si>
  <si>
    <t>TRAKEIN3</t>
  </si>
  <si>
    <t>Blended Fuel - Kerosene &amp; Biokerosene - level 3 - TRA InterNational</t>
  </si>
  <si>
    <t>TRAKEIN4</t>
  </si>
  <si>
    <t>Blended Fuel - Kerosene &amp; Biokerosene - level 4 - TRA InterNational</t>
  </si>
  <si>
    <t>TRAKEIN5</t>
  </si>
  <si>
    <t>Blended Fuel - Kerosene &amp; Biokerosene - level 5 - TRA InterNational</t>
  </si>
  <si>
    <t>TRACO2AI</t>
  </si>
  <si>
    <t>CO2 Transport Aviation International</t>
  </si>
  <si>
    <t>TRACO2AN</t>
  </si>
  <si>
    <t>CO2 Transport Aviation National</t>
  </si>
  <si>
    <t>TRACO2S</t>
  </si>
  <si>
    <t>Fuel Technology Kerosene &amp; Biokerosene Blending - level 1 National</t>
  </si>
  <si>
    <t>Fuel Technology Kerosene &amp; Biokerosene Blending - level 2 National</t>
  </si>
  <si>
    <t>Fuel Technology Kerosene &amp; Biokerosene Blending - level 3 National</t>
  </si>
  <si>
    <t>Fuel Technology Kerosene &amp; Biokerosene Blending - level 4 National</t>
  </si>
  <si>
    <t>Fuel Technology Kerosene &amp; Biokerosene Blending - level 5 National</t>
  </si>
  <si>
    <t>Fuel Technology Kerosene &amp; Biokerosene Blending - level 1 International</t>
  </si>
  <si>
    <t>Fuel Technology Kerosene &amp; Biokerosene Blending - level 2 International</t>
  </si>
  <si>
    <t>Fuel Technology Kerosene &amp; Biokerosene Blending - level 3 International</t>
  </si>
  <si>
    <t>Fuel Technology Kerosene &amp; Biokerosene Blending - level 4 International</t>
  </si>
  <si>
    <t>Fuel Technology Kerosene &amp; Biokerosene Blending - level 5 International</t>
  </si>
  <si>
    <t>H2</t>
  </si>
  <si>
    <t>KER</t>
  </si>
  <si>
    <t>Assumptions</t>
  </si>
  <si>
    <t>Data from COWI (2014)</t>
  </si>
  <si>
    <t>SNG</t>
  </si>
  <si>
    <t>Same emissions as for methane (NGA)</t>
  </si>
  <si>
    <t>Commodity Emissions</t>
  </si>
  <si>
    <t>Biodiesel</t>
  </si>
  <si>
    <t>Data from http://www.biomassenergycentre.org.uk/</t>
  </si>
  <si>
    <t>kg/GJ = kt/PJ</t>
  </si>
  <si>
    <t>Bioethanol</t>
  </si>
  <si>
    <t>Nat. Gas</t>
  </si>
  <si>
    <t>Heavy Fuel Oil</t>
  </si>
  <si>
    <t>Aviation Gasoline</t>
  </si>
  <si>
    <t>Synthetic Natural Gas</t>
  </si>
  <si>
    <t>Biokerosene</t>
  </si>
  <si>
    <t>~COMEMI</t>
  </si>
  <si>
    <t>*Units</t>
  </si>
  <si>
    <t>kg/GJ</t>
  </si>
  <si>
    <t>Vkm per year</t>
  </si>
  <si>
    <t>MVkm in 2010</t>
  </si>
  <si>
    <t>Trucks</t>
  </si>
  <si>
    <t>Bus &amp; coach</t>
  </si>
  <si>
    <t>Stock</t>
  </si>
  <si>
    <t>From Islandic transport autohory</t>
  </si>
  <si>
    <t>Stock adjusted</t>
  </si>
  <si>
    <t>STOCK</t>
  </si>
  <si>
    <t>STOCK~2012</t>
  </si>
  <si>
    <t>STOCK~2015</t>
  </si>
  <si>
    <t>STOCK~2020</t>
  </si>
  <si>
    <t>STOCK~2025</t>
  </si>
  <si>
    <t>STOCK~2030</t>
  </si>
  <si>
    <t>STOCK~2035</t>
  </si>
  <si>
    <t>STOCK~2040</t>
  </si>
  <si>
    <t>STOCK~2045</t>
  </si>
  <si>
    <t>STOCK~2050</t>
  </si>
  <si>
    <t>TFVADSBL1E</t>
  </si>
  <si>
    <t>TFVAGSBL1E</t>
  </si>
  <si>
    <t>TFTRDSBL1E</t>
  </si>
  <si>
    <t>Calibration</t>
  </si>
  <si>
    <t>TPBUDSBL1E</t>
  </si>
  <si>
    <t>TPPBXS</t>
  </si>
  <si>
    <t>TPPBS</t>
  </si>
  <si>
    <t>TPPBM</t>
  </si>
  <si>
    <t>TPPBL</t>
  </si>
  <si>
    <t>TPCODSBL1E</t>
  </si>
  <si>
    <t>CEFF-O~2012</t>
  </si>
  <si>
    <t>TPCADSBL1E</t>
  </si>
  <si>
    <t>TPCAGSBL1E</t>
  </si>
  <si>
    <t>x</t>
  </si>
  <si>
    <t>Kvehicle</t>
  </si>
  <si>
    <t>Car demand</t>
  </si>
  <si>
    <t>Relaxation factor</t>
  </si>
  <si>
    <t>TPCAELCX1E</t>
  </si>
  <si>
    <t>Transport Passengers Cars - Electric - Blending 1 - Average size - Existing</t>
  </si>
  <si>
    <t>Biomethane</t>
  </si>
  <si>
    <t>Passanger vehicles</t>
  </si>
  <si>
    <t>Light/medium duty vehicles</t>
  </si>
  <si>
    <t>Count</t>
  </si>
  <si>
    <t>Energy consumption</t>
  </si>
  <si>
    <t>*</t>
  </si>
  <si>
    <t/>
  </si>
  <si>
    <t>2020 real numbers</t>
  </si>
  <si>
    <t>Passanger</t>
  </si>
  <si>
    <t>LMDV</t>
  </si>
  <si>
    <t>Gasoline (excl. share of bioethanol blending)</t>
  </si>
  <si>
    <t>Diesel (excl. share of biodiesel blending)</t>
  </si>
  <si>
    <t>Biofuel vehicles* share of gasoline and diesel vehicles to consider biofuel blending in fuel consumption</t>
  </si>
  <si>
    <t>Electric vehicles, BEVs + PHEVs/2</t>
  </si>
  <si>
    <t>BEVs</t>
  </si>
  <si>
    <t>PHEVs</t>
  </si>
  <si>
    <t>Other renewable fuels, e-fuels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</si>
</sst>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1" formatCode="_-* #,##0_-;\-* #,##0_-;_-* &quot;-&quot;_-;_-@_-"/>
    <numFmt numFmtId="43" formatCode="_-* #,##0.00_-;\-* #,##0.00_-;_-* &quot;-&quot;??_-;_-@_-"/>
    <numFmt numFmtId="164" formatCode="_-* #,##0.00\ _k_r_-;\-* #,##0.00\ _k_r_-;_-* &quot;-&quot;??\ _k_r_-;_-@_-"/>
    <numFmt numFmtId="165" formatCode="\Te\x\t"/>
    <numFmt numFmtId="166" formatCode="0.000"/>
    <numFmt numFmtId="167" formatCode="0.0"/>
    <numFmt numFmtId="168" formatCode="0.0000"/>
    <numFmt numFmtId="169" formatCode="_-* #,##0.00\ _€_-;\-* #,##0.00\ _€_-;_-* &quot;-&quot;??\ _€_-;_-@_-"/>
    <numFmt numFmtId="170" formatCode="#,##0.0_ ;\-#,##0.0\ "/>
    <numFmt numFmtId="171" formatCode="#,##0.0"/>
    <numFmt numFmtId="172" formatCode="0.000000%"/>
    <numFmt numFmtId="173" formatCode="???,???.00"/>
    <numFmt numFmtId="174" formatCode="0.0000%"/>
    <numFmt numFmtId="175" formatCode="_-* #,##0\ _€_-;\-* #,##0\ _€_-;_-* &quot;-&quot;??\ _€_-;_-@_-"/>
    <numFmt numFmtId="176" formatCode="_ * #,##0.00_ ;_ * \-#,##0.00_ ;_ * &quot;-&quot;??_ ;_ @_ "/>
    <numFmt numFmtId="177" formatCode="_-&quot;€&quot;\ * #,##0.00_-;\-&quot;€&quot;\ * #,##0.00_-;_-&quot;€&quot;\ * &quot;-&quot;??_-;_-@_-"/>
    <numFmt numFmtId="178" formatCode="#,##0;\-\ #,##0;_-\ &quot;- &quot;"/>
    <numFmt numFmtId="179" formatCode="_-[$€-2]\ * #,##0.00_-;\-[$€-2]\ * #,##0.00_-;_-[$€-2]\ * &quot;-&quot;??_-"/>
    <numFmt numFmtId="180" formatCode="_([$€]* #,##0.00_);_([$€]* \(#,##0.00\);_([$€]* &quot;-&quot;??_);_(@_)"/>
    <numFmt numFmtId="181" formatCode="#,##0.0000"/>
    <numFmt numFmtId="182" formatCode="_-[$€-2]* #,##0.00_-;\-[$€-2]* #,##0.00_-;_-[$€-2]* &quot;-&quot;??_-"/>
    <numFmt numFmtId="183" formatCode="#,##0;#\ ##0"/>
    <numFmt numFmtId="184" formatCode="#,##0.00\ &quot;F&quot;;[Red]\-#,##0.00\ &quot;F&quot;"/>
    <numFmt numFmtId="185" formatCode="#,##0.0_)"/>
    <numFmt numFmtId="186" formatCode="0.0;\-0.0"/>
    <numFmt numFmtId="187" formatCode="\$#,##0\ ;\(\$#,##0\)"/>
    <numFmt numFmtId="188" formatCode="_ * #,##0_ ;_ * \-#,##0_ ;_ * &quot;-&quot;_ ;_ @_ "/>
    <numFmt numFmtId="189" formatCode="0_ ;\-0\ "/>
    <numFmt numFmtId="190" formatCode="0.0%"/>
    <numFmt numFmtId="191" formatCode="_-* #,##0.0_-;\-* #,##0.0_-;_-* &quot;-&quot;??_-;_-@_-"/>
    <numFmt numFmtId="192" formatCode="_-* #,##0_-;\-* #,##0_-;_-* &quot;-&quot;??_-;_-@_-"/>
  </numFmts>
  <fonts count="1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12"/>
      <name val="Arial"/>
      <family val="2"/>
    </font>
    <font>
      <sz val="10"/>
      <name val="Calibri"/>
      <family val="2"/>
    </font>
    <font>
      <sz val="8"/>
      <name val="Calibri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charset val="204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Calibri"/>
      <family val="2"/>
    </font>
    <font>
      <sz val="10"/>
      <color theme="0"/>
      <name val="Arial"/>
      <family val="2"/>
    </font>
    <font>
      <sz val="11"/>
      <color theme="1"/>
      <name val="Calibri"/>
      <family val="2"/>
      <charset val="1"/>
      <scheme val="minor"/>
    </font>
    <font>
      <sz val="9"/>
      <color theme="1"/>
      <name val="Arial Narrow"/>
      <family val="2"/>
    </font>
    <font>
      <b/>
      <sz val="16"/>
      <color theme="1"/>
      <name val="Arial Narrow"/>
      <family val="2"/>
    </font>
    <font>
      <b/>
      <sz val="9"/>
      <color theme="1"/>
      <name val="Arial Narrow"/>
      <family val="2"/>
    </font>
    <font>
      <sz val="8"/>
      <color theme="1"/>
      <name val="Arial Narrow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16"/>
      <color theme="6"/>
      <name val="Arial Narrow"/>
      <family val="2"/>
    </font>
    <font>
      <b/>
      <sz val="9"/>
      <color theme="6"/>
      <name val="Arial Narrow"/>
      <family val="2"/>
    </font>
    <font>
      <b/>
      <sz val="8"/>
      <color theme="6"/>
      <name val="Arial Narrow"/>
      <family val="2"/>
    </font>
    <font>
      <b/>
      <sz val="16"/>
      <color theme="5"/>
      <name val="Arial Narrow"/>
      <family val="2"/>
    </font>
    <font>
      <u/>
      <sz val="11"/>
      <color theme="10"/>
      <name val="Calibri"/>
      <family val="2"/>
      <charset val="1"/>
      <scheme val="minor"/>
    </font>
    <font>
      <b/>
      <sz val="16"/>
      <name val="Arial Narrow"/>
      <family val="2"/>
    </font>
    <font>
      <b/>
      <sz val="9"/>
      <name val="Arial Narrow"/>
      <family val="2"/>
    </font>
    <font>
      <sz val="11"/>
      <name val="Calibri"/>
      <family val="2"/>
      <charset val="1"/>
      <scheme val="minor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sz val="10"/>
      <name val="Courier"/>
      <family val="3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"/>
    </font>
    <font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sz val="10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rgb="FF9C0006"/>
      <name val="Calibri"/>
      <family val="2"/>
    </font>
    <font>
      <sz val="11"/>
      <color rgb="FF000000"/>
      <name val="Calibri"/>
      <family val="2"/>
    </font>
    <font>
      <b/>
      <sz val="18"/>
      <color theme="3"/>
      <name val="Calibri"/>
      <family val="2"/>
      <scheme val="major"/>
    </font>
    <font>
      <sz val="11"/>
      <color rgb="FF9C6500"/>
      <name val="Calibri"/>
      <family val="2"/>
      <scheme val="minor"/>
    </font>
    <font>
      <sz val="10"/>
      <color indexed="10"/>
      <name val="Arial"/>
      <family val="2"/>
    </font>
    <font>
      <sz val="10"/>
      <color theme="1"/>
      <name val="Arial"/>
      <family val="2"/>
    </font>
    <font>
      <sz val="10"/>
      <name val="Calibri"/>
      <family val="2"/>
      <scheme val="minor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u/>
      <sz val="10"/>
      <color theme="10"/>
      <name val="Arial"/>
      <family val="2"/>
    </font>
    <font>
      <sz val="7"/>
      <color indexed="45"/>
      <name val="Arial"/>
      <family val="2"/>
    </font>
    <font>
      <b/>
      <sz val="7"/>
      <color indexed="45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2"/>
      <name val="Arial"/>
      <family val="2"/>
    </font>
    <font>
      <sz val="7"/>
      <name val="Arial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i/>
      <sz val="10"/>
      <name val="Calibri"/>
      <family val="2"/>
    </font>
    <font>
      <b/>
      <sz val="11"/>
      <name val="Calibri"/>
      <family val="2"/>
    </font>
    <font>
      <u/>
      <sz val="8"/>
      <color indexed="12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9"/>
      <name val="Geneva"/>
      <family val="2"/>
    </font>
    <font>
      <sz val="8"/>
      <color indexed="8"/>
      <name val="Arial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11"/>
      <color rgb="FF00B050"/>
      <name val="Calibri"/>
      <family val="2"/>
    </font>
    <font>
      <b/>
      <sz val="10"/>
      <color rgb="FFFF0000"/>
      <name val="Arial"/>
      <family val="2"/>
    </font>
    <font>
      <sz val="10"/>
      <color indexed="9"/>
      <name val="Calibri"/>
      <family val="2"/>
    </font>
    <font>
      <b/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2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53"/>
        <bgColor indexed="64"/>
      </patternFill>
    </fill>
    <fill>
      <patternFill patternType="solid">
        <fgColor rgb="FFB9DCFF"/>
        <bgColor indexed="64"/>
      </patternFill>
    </fill>
    <fill>
      <patternFill patternType="solid">
        <fgColor rgb="FFF3B99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ADDDF"/>
        <bgColor indexed="64"/>
      </patternFill>
    </fill>
  </fills>
  <borders count="15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rgb="FFA6A6A6"/>
      </left>
      <right/>
      <top style="thin">
        <color indexed="64"/>
      </top>
      <bottom style="thin">
        <color indexed="64"/>
      </bottom>
      <diagonal/>
    </border>
    <border>
      <left style="hair">
        <color rgb="FFA6A6A6"/>
      </left>
      <right style="hair">
        <color rgb="FFA6A6A6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hair">
        <color rgb="FFA6A6A6"/>
      </left>
      <right/>
      <top/>
      <bottom style="thin">
        <color rgb="FF000000"/>
      </bottom>
      <diagonal/>
    </border>
    <border>
      <left/>
      <right/>
      <top/>
      <bottom style="hair">
        <color indexed="22"/>
      </bottom>
      <diagonal/>
    </border>
    <border>
      <left style="hair">
        <color rgb="FFA6A6A6"/>
      </left>
      <right/>
      <top/>
      <bottom style="hair">
        <color rgb="FFC0C0C0"/>
      </bottom>
      <diagonal/>
    </border>
    <border>
      <left/>
      <right/>
      <top/>
      <bottom style="hair">
        <color rgb="FFC0C0C0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hair">
        <color rgb="FFC0C0C0"/>
      </bottom>
      <diagonal/>
    </border>
    <border>
      <left/>
      <right/>
      <top style="hair">
        <color rgb="FFC0C0C0"/>
      </top>
      <bottom style="hair">
        <color rgb="FFC0C0C0"/>
      </bottom>
      <diagonal/>
    </border>
    <border>
      <left style="hair">
        <color rgb="FFA6A6A6"/>
      </left>
      <right/>
      <top style="hair">
        <color rgb="FFC0C0C0"/>
      </top>
      <bottom style="hair">
        <color rgb="FFC0C0C0"/>
      </bottom>
      <diagonal/>
    </border>
    <border>
      <left/>
      <right/>
      <top style="hair">
        <color rgb="FFC0C0C0"/>
      </top>
      <bottom/>
      <diagonal/>
    </border>
    <border>
      <left style="hair">
        <color rgb="FFA6A6A6"/>
      </left>
      <right/>
      <top/>
      <bottom/>
      <diagonal/>
    </border>
    <border>
      <left style="hair">
        <color rgb="FFA6A6A6"/>
      </left>
      <right/>
      <top style="hair">
        <color rgb="FFC0C0C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A6A6A6"/>
      </left>
      <right/>
      <top style="thin">
        <color rgb="FF000000"/>
      </top>
      <bottom style="thin">
        <color rgb="FF000000"/>
      </bottom>
      <diagonal/>
    </border>
    <border>
      <left style="hair">
        <color indexed="55"/>
      </left>
      <right/>
      <top style="thin">
        <color rgb="FF000000"/>
      </top>
      <bottom style="thin">
        <color rgb="FF000000"/>
      </bottom>
      <diagonal/>
    </border>
    <border>
      <left style="hair">
        <color rgb="FFA6A6A6"/>
      </left>
      <right/>
      <top style="hair">
        <color rgb="FFC0C0C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hair">
        <color rgb="FFA6A6A6"/>
      </left>
      <right/>
      <top style="thin">
        <color rgb="FF000000"/>
      </top>
      <bottom/>
      <diagonal/>
    </border>
    <border>
      <left/>
      <right style="hair">
        <color rgb="FFA6A6A6"/>
      </right>
      <top style="thin">
        <color rgb="FF000000"/>
      </top>
      <bottom style="hair">
        <color rgb="FFC0C0C0"/>
      </bottom>
      <diagonal/>
    </border>
    <border>
      <left/>
      <right style="hair">
        <color rgb="FFA6A6A6"/>
      </right>
      <top style="hair">
        <color rgb="FFC0C0C0"/>
      </top>
      <bottom style="hair">
        <color rgb="FFC0C0C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hair">
        <color rgb="FFA6A6A6"/>
      </right>
      <top style="thin">
        <color indexed="64"/>
      </top>
      <bottom/>
      <diagonal/>
    </border>
    <border>
      <left style="hair">
        <color rgb="FFA6A6A6"/>
      </left>
      <right/>
      <top style="thin">
        <color indexed="64"/>
      </top>
      <bottom style="thin">
        <color rgb="FF000000"/>
      </bottom>
      <diagonal/>
    </border>
    <border>
      <left style="hair">
        <color rgb="FFA6A6A6"/>
      </left>
      <right style="hair">
        <color rgb="FFA6A6A6"/>
      </right>
      <top style="thin">
        <color indexed="64"/>
      </top>
      <bottom style="thin">
        <color rgb="FF000000"/>
      </bottom>
      <diagonal/>
    </border>
    <border>
      <left/>
      <right style="hair">
        <color rgb="FFA6A6A6"/>
      </right>
      <top style="thin">
        <color indexed="64"/>
      </top>
      <bottom style="thin">
        <color rgb="FF000000"/>
      </bottom>
      <diagonal/>
    </border>
    <border>
      <left style="hair">
        <color rgb="FFA6A6A6"/>
      </left>
      <right style="hair">
        <color rgb="FFA6A6A6"/>
      </right>
      <top style="thin">
        <color rgb="FF000000"/>
      </top>
      <bottom style="thin">
        <color rgb="FF000000"/>
      </bottom>
      <diagonal/>
    </border>
    <border>
      <left/>
      <right style="hair">
        <color rgb="FFA6A6A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C0C0C0"/>
      </bottom>
      <diagonal/>
    </border>
    <border>
      <left style="hair">
        <color rgb="FFA6A6A6"/>
      </left>
      <right style="hair">
        <color rgb="FFA6A6A6"/>
      </right>
      <top style="hair">
        <color rgb="FFC0C0C0"/>
      </top>
      <bottom/>
      <diagonal/>
    </border>
    <border>
      <left/>
      <right style="hair">
        <color rgb="FFA6A6A6"/>
      </right>
      <top style="hair">
        <color rgb="FFC0C0C0"/>
      </top>
      <bottom/>
      <diagonal/>
    </border>
    <border>
      <left style="hair">
        <color rgb="FFA6A6A6"/>
      </left>
      <right style="hair">
        <color rgb="FFA6A6A6"/>
      </right>
      <top style="hair">
        <color rgb="FFC0C0C0"/>
      </top>
      <bottom style="hair">
        <color rgb="FFC0C0C0"/>
      </bottom>
      <diagonal/>
    </border>
    <border>
      <left/>
      <right/>
      <top style="hair">
        <color rgb="FFC0C0C0"/>
      </top>
      <bottom style="thin">
        <color indexed="64"/>
      </bottom>
      <diagonal/>
    </border>
    <border>
      <left style="hair">
        <color rgb="FFA6A6A6"/>
      </left>
      <right style="hair">
        <color rgb="FFA6A6A6"/>
      </right>
      <top style="hair">
        <color rgb="FFC0C0C0"/>
      </top>
      <bottom style="thin">
        <color indexed="64"/>
      </bottom>
      <diagonal/>
    </border>
    <border>
      <left/>
      <right style="hair">
        <color rgb="FFA6A6A6"/>
      </right>
      <top style="hair">
        <color rgb="FFC0C0C0"/>
      </top>
      <bottom style="thin">
        <color indexed="64"/>
      </bottom>
      <diagonal/>
    </border>
    <border>
      <left style="hair">
        <color rgb="FFA6A6A6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hair">
        <color rgb="FFA6A6A6"/>
      </right>
      <top style="thin">
        <color indexed="64"/>
      </top>
      <bottom style="thin">
        <color rgb="FF000000"/>
      </bottom>
      <diagonal/>
    </border>
    <border>
      <left style="double">
        <color indexed="64"/>
      </left>
      <right style="hair">
        <color rgb="FFA6A6A6"/>
      </right>
      <top style="thin">
        <color rgb="FF000000"/>
      </top>
      <bottom style="thin">
        <color rgb="FF000000"/>
      </bottom>
      <diagonal/>
    </border>
    <border>
      <left style="double">
        <color indexed="64"/>
      </left>
      <right style="hair">
        <color rgb="FFA6A6A6"/>
      </right>
      <top style="hair">
        <color rgb="FFC0C0C0"/>
      </top>
      <bottom/>
      <diagonal/>
    </border>
    <border>
      <left style="double">
        <color indexed="64"/>
      </left>
      <right style="hair">
        <color rgb="FFA6A6A6"/>
      </right>
      <top style="hair">
        <color rgb="FFC0C0C0"/>
      </top>
      <bottom style="hair">
        <color rgb="FFC0C0C0"/>
      </bottom>
      <diagonal/>
    </border>
    <border>
      <left style="double">
        <color indexed="64"/>
      </left>
      <right style="hair">
        <color rgb="FFA6A6A6"/>
      </right>
      <top style="hair">
        <color rgb="FFC0C0C0"/>
      </top>
      <bottom style="thin">
        <color indexed="64"/>
      </bottom>
      <diagonal/>
    </border>
    <border>
      <left style="double">
        <color indexed="64"/>
      </left>
      <right/>
      <top/>
      <bottom style="thin">
        <color rgb="FF000000"/>
      </bottom>
      <diagonal/>
    </border>
    <border>
      <left style="double">
        <color indexed="64"/>
      </left>
      <right/>
      <top/>
      <bottom style="hair">
        <color rgb="FFC0C0C0"/>
      </bottom>
      <diagonal/>
    </border>
    <border>
      <left style="double">
        <color indexed="64"/>
      </left>
      <right/>
      <top style="hair">
        <color rgb="FFC0C0C0"/>
      </top>
      <bottom style="hair">
        <color rgb="FFC0C0C0"/>
      </bottom>
      <diagonal/>
    </border>
    <border>
      <left style="double">
        <color indexed="64"/>
      </left>
      <right/>
      <top style="hair">
        <color rgb="FFC0C0C0"/>
      </top>
      <bottom/>
      <diagonal/>
    </border>
    <border>
      <left style="double">
        <color indexed="64"/>
      </left>
      <right/>
      <top style="thin">
        <color rgb="FF000000"/>
      </top>
      <bottom style="thin">
        <color rgb="FF000000"/>
      </bottom>
      <diagonal/>
    </border>
    <border>
      <left style="double">
        <color indexed="64"/>
      </left>
      <right/>
      <top style="thin">
        <color rgb="FF000000"/>
      </top>
      <bottom/>
      <diagonal/>
    </border>
    <border>
      <left style="double">
        <color indexed="64"/>
      </left>
      <right/>
      <top style="thin">
        <color rgb="FF000000"/>
      </top>
      <bottom style="thin">
        <color indexed="64"/>
      </bottom>
      <diagonal/>
    </border>
    <border>
      <left style="hair">
        <color rgb="FFA6A6A6"/>
      </left>
      <right/>
      <top style="thin">
        <color rgb="FF000000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57626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5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8" fillId="0" borderId="0" applyNumberFormat="0" applyFill="0" applyBorder="0" applyAlignment="0" applyProtection="0"/>
    <xf numFmtId="0" fontId="21" fillId="0" borderId="0"/>
    <xf numFmtId="16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9" fillId="0" borderId="0"/>
    <xf numFmtId="173" fontId="26" fillId="0" borderId="0" applyNumberFormat="0" applyProtection="0">
      <alignment horizontal="center" vertical="center"/>
    </xf>
    <xf numFmtId="0" fontId="32" fillId="0" borderId="0" applyNumberFormat="0" applyFill="0" applyBorder="0" applyAlignment="0" applyProtection="0"/>
    <xf numFmtId="0" fontId="37" fillId="0" borderId="64" applyNumberFormat="0" applyFill="0" applyAlignment="0" applyProtection="0"/>
    <xf numFmtId="0" fontId="38" fillId="0" borderId="65" applyNumberFormat="0" applyFill="0" applyAlignment="0" applyProtection="0"/>
    <xf numFmtId="0" fontId="39" fillId="0" borderId="66" applyNumberFormat="0" applyFill="0" applyAlignment="0" applyProtection="0"/>
    <xf numFmtId="0" fontId="39" fillId="0" borderId="0" applyNumberFormat="0" applyFill="0" applyBorder="0" applyAlignment="0" applyProtection="0"/>
    <xf numFmtId="0" fontId="40" fillId="19" borderId="0" applyNumberFormat="0" applyBorder="0" applyAlignment="0" applyProtection="0"/>
    <xf numFmtId="0" fontId="43" fillId="22" borderId="67" applyNumberFormat="0" applyAlignment="0" applyProtection="0"/>
    <xf numFmtId="0" fontId="44" fillId="0" borderId="69" applyNumberFormat="0" applyFill="0" applyAlignment="0" applyProtection="0"/>
    <xf numFmtId="0" fontId="45" fillId="23" borderId="70" applyNumberFormat="0" applyAlignment="0" applyProtection="0"/>
    <xf numFmtId="0" fontId="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" fillId="0" borderId="72" applyNumberFormat="0" applyFill="0" applyAlignment="0" applyProtection="0"/>
    <xf numFmtId="0" fontId="4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7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47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47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48" fillId="49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7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8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49" fontId="69" fillId="0" borderId="73" applyNumberFormat="0" applyFont="0" applyFill="0" applyBorder="0" applyProtection="0">
      <alignment horizontal="left" vertical="center" indent="5"/>
    </xf>
    <xf numFmtId="0" fontId="49" fillId="59" borderId="0" applyNumberFormat="0" applyBorder="0" applyAlignment="0" applyProtection="0"/>
    <xf numFmtId="0" fontId="49" fillId="56" borderId="0" applyNumberFormat="0" applyBorder="0" applyAlignment="0" applyProtection="0"/>
    <xf numFmtId="0" fontId="49" fillId="57" borderId="0" applyNumberFormat="0" applyBorder="0" applyAlignment="0" applyProtection="0"/>
    <xf numFmtId="0" fontId="49" fillId="60" borderId="0" applyNumberFormat="0" applyBorder="0" applyAlignment="0" applyProtection="0"/>
    <xf numFmtId="0" fontId="49" fillId="61" borderId="0" applyNumberFormat="0" applyBorder="0" applyAlignment="0" applyProtection="0"/>
    <xf numFmtId="0" fontId="49" fillId="62" borderId="0" applyNumberFormat="0" applyBorder="0" applyAlignment="0" applyProtection="0"/>
    <xf numFmtId="4" fontId="68" fillId="67" borderId="74">
      <alignment horizontal="right" vertical="center"/>
    </xf>
    <xf numFmtId="4" fontId="68" fillId="67" borderId="74">
      <alignment horizontal="right" vertical="center"/>
    </xf>
    <xf numFmtId="0" fontId="80" fillId="2" borderId="0" applyNumberFormat="0" applyBorder="0" applyAlignment="0" applyProtection="0"/>
    <xf numFmtId="4" fontId="70" fillId="0" borderId="75" applyFill="0" applyBorder="0" applyProtection="0">
      <alignment horizontal="right" vertical="center"/>
    </xf>
    <xf numFmtId="0" fontId="50" fillId="68" borderId="76" applyNumberFormat="0" applyAlignment="0" applyProtection="0"/>
    <xf numFmtId="0" fontId="51" fillId="0" borderId="77" applyNumberFormat="0" applyFill="0" applyAlignment="0" applyProtection="0"/>
    <xf numFmtId="0" fontId="52" fillId="69" borderId="78" applyNumberFormat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49" fillId="65" borderId="0" applyNumberFormat="0" applyBorder="0" applyAlignment="0" applyProtection="0"/>
    <xf numFmtId="0" fontId="49" fillId="60" borderId="0" applyNumberFormat="0" applyBorder="0" applyAlignment="0" applyProtection="0"/>
    <xf numFmtId="0" fontId="49" fillId="61" borderId="0" applyNumberFormat="0" applyBorder="0" applyAlignment="0" applyProtection="0"/>
    <xf numFmtId="0" fontId="49" fillId="66" borderId="0" applyNumberFormat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71" fillId="0" borderId="0"/>
    <xf numFmtId="0" fontId="69" fillId="0" borderId="79">
      <alignment horizontal="left" vertical="center" wrapText="1" indent="2"/>
    </xf>
    <xf numFmtId="179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80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10" fillId="0" borderId="0" applyFont="0" applyFill="0" applyBorder="0" applyAlignment="0" applyProtection="0"/>
    <xf numFmtId="179" fontId="10" fillId="0" borderId="0" applyFont="0" applyFill="0" applyBorder="0" applyAlignment="0" applyProtection="0"/>
    <xf numFmtId="0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71" fillId="0" borderId="0"/>
    <xf numFmtId="0" fontId="77" fillId="0" borderId="0" applyNumberFormat="0" applyFill="0" applyBorder="0" applyAlignment="0" applyProtection="0"/>
    <xf numFmtId="0" fontId="53" fillId="54" borderId="76" applyNumberFormat="0" applyAlignment="0" applyProtection="0"/>
    <xf numFmtId="0" fontId="53" fillId="54" borderId="76" applyNumberFormat="0" applyAlignment="0" applyProtection="0"/>
    <xf numFmtId="4" fontId="69" fillId="0" borderId="0" applyBorder="0">
      <alignment horizontal="right" vertical="center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5" fillId="70" borderId="0" applyNumberFormat="0" applyBorder="0" applyAlignment="0" applyProtection="0"/>
    <xf numFmtId="0" fontId="9" fillId="0" borderId="0"/>
    <xf numFmtId="0" fontId="71" fillId="0" borderId="0"/>
    <xf numFmtId="0" fontId="1" fillId="0" borderId="0"/>
    <xf numFmtId="0" fontId="1" fillId="0" borderId="0"/>
    <xf numFmtId="0" fontId="66" fillId="0" borderId="0"/>
    <xf numFmtId="0" fontId="17" fillId="0" borderId="0"/>
    <xf numFmtId="0" fontId="1" fillId="0" borderId="0"/>
    <xf numFmtId="0" fontId="5" fillId="0" borderId="0"/>
    <xf numFmtId="173" fontId="26" fillId="0" borderId="0" applyNumberFormat="0" applyProtection="0">
      <alignment horizontal="center" vertical="center"/>
    </xf>
    <xf numFmtId="0" fontId="1" fillId="0" borderId="0"/>
    <xf numFmtId="0" fontId="75" fillId="0" borderId="0"/>
    <xf numFmtId="0" fontId="79" fillId="0" borderId="0"/>
    <xf numFmtId="0" fontId="66" fillId="0" borderId="0"/>
    <xf numFmtId="4" fontId="69" fillId="0" borderId="74" applyFill="0" applyBorder="0" applyProtection="0">
      <alignment horizontal="right" vertical="center"/>
    </xf>
    <xf numFmtId="0" fontId="70" fillId="0" borderId="0" applyNumberFormat="0" applyFill="0" applyBorder="0" applyProtection="0">
      <alignment horizontal="left" vertical="center"/>
    </xf>
    <xf numFmtId="0" fontId="69" fillId="0" borderId="74" applyNumberFormat="0" applyFill="0" applyAlignment="0" applyProtection="0"/>
    <xf numFmtId="0" fontId="9" fillId="71" borderId="0" applyNumberFormat="0" applyFont="0" applyBorder="0" applyAlignment="0" applyProtection="0"/>
    <xf numFmtId="0" fontId="78" fillId="72" borderId="0" applyNumberFormat="0" applyFont="0" applyBorder="0" applyAlignment="0" applyProtection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48" fillId="0" borderId="0"/>
    <xf numFmtId="0" fontId="48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67" fillId="0" borderId="0"/>
    <xf numFmtId="0" fontId="9" fillId="73" borderId="83" applyNumberFormat="0" applyFont="0" applyAlignment="0" applyProtection="0"/>
    <xf numFmtId="0" fontId="9" fillId="73" borderId="83" applyNumberFormat="0" applyFont="0" applyAlignment="0" applyProtection="0"/>
    <xf numFmtId="0" fontId="10" fillId="73" borderId="83" applyNumberFormat="0" applyFont="0" applyAlignment="0" applyProtection="0"/>
    <xf numFmtId="0" fontId="10" fillId="73" borderId="83" applyNumberFormat="0" applyFont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0" fontId="56" fillId="68" borderId="84" applyNumberFormat="0" applyAlignment="0" applyProtection="0"/>
    <xf numFmtId="0" fontId="56" fillId="68" borderId="84" applyNumberFormat="0" applyAlignment="0" applyProtection="0"/>
    <xf numFmtId="181" fontId="69" fillId="74" borderId="74" applyNumberFormat="0" applyFont="0" applyBorder="0" applyAlignment="0" applyProtection="0">
      <alignment horizontal="right" vertical="center"/>
    </xf>
    <xf numFmtId="0" fontId="71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80" applyNumberFormat="0" applyFill="0" applyAlignment="0" applyProtection="0"/>
    <xf numFmtId="0" fontId="61" fillId="0" borderId="81" applyNumberFormat="0" applyFill="0" applyAlignment="0" applyProtection="0"/>
    <xf numFmtId="0" fontId="62" fillId="0" borderId="82" applyNumberFormat="0" applyFill="0" applyAlignment="0" applyProtection="0"/>
    <xf numFmtId="0" fontId="62" fillId="0" borderId="0" applyNumberFormat="0" applyFill="0" applyBorder="0" applyAlignment="0" applyProtection="0"/>
    <xf numFmtId="0" fontId="63" fillId="0" borderId="85" applyNumberFormat="0" applyFill="0" applyAlignment="0" applyProtection="0"/>
    <xf numFmtId="0" fontId="64" fillId="50" borderId="0" applyNumberFormat="0" applyBorder="0" applyAlignment="0" applyProtection="0"/>
    <xf numFmtId="0" fontId="65" fillId="51" borderId="0" applyNumberFormat="0" applyBorder="0" applyAlignment="0" applyProtection="0"/>
    <xf numFmtId="0" fontId="74" fillId="0" borderId="86">
      <alignment horizontal="center"/>
      <protection hidden="1"/>
    </xf>
    <xf numFmtId="4" fontId="69" fillId="0" borderId="0"/>
    <xf numFmtId="0" fontId="81" fillId="0" borderId="0" applyNumberFormat="0" applyBorder="0" applyAlignment="0"/>
    <xf numFmtId="0" fontId="82" fillId="0" borderId="0" applyNumberFormat="0" applyFill="0" applyBorder="0" applyAlignment="0" applyProtection="0"/>
    <xf numFmtId="0" fontId="83" fillId="20" borderId="0" applyNumberFormat="0" applyBorder="0" applyAlignment="0" applyProtection="0"/>
    <xf numFmtId="0" fontId="47" fillId="28" borderId="0" applyNumberFormat="0" applyBorder="0" applyAlignment="0" applyProtection="0"/>
    <xf numFmtId="0" fontId="47" fillId="32" borderId="0" applyNumberFormat="0" applyBorder="0" applyAlignment="0" applyProtection="0"/>
    <xf numFmtId="0" fontId="47" fillId="36" borderId="0" applyNumberFormat="0" applyBorder="0" applyAlignment="0" applyProtection="0"/>
    <xf numFmtId="0" fontId="47" fillId="40" borderId="0" applyNumberFormat="0" applyBorder="0" applyAlignment="0" applyProtection="0"/>
    <xf numFmtId="0" fontId="47" fillId="44" borderId="0" applyNumberFormat="0" applyBorder="0" applyAlignment="0" applyProtection="0"/>
    <xf numFmtId="0" fontId="47" fillId="48" borderId="0" applyNumberFormat="0" applyBorder="0" applyAlignment="0" applyProtection="0"/>
    <xf numFmtId="3" fontId="87" fillId="17" borderId="0" applyBorder="0" applyAlignment="0">
      <protection locked="0"/>
    </xf>
    <xf numFmtId="176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" fontId="73" fillId="4" borderId="5" applyNumberFormat="0" applyFont="0" applyBorder="0" applyAlignment="0" applyProtection="0">
      <alignment horizontal="right"/>
    </xf>
    <xf numFmtId="0" fontId="9" fillId="0" borderId="0"/>
    <xf numFmtId="0" fontId="86" fillId="0" borderId="0"/>
    <xf numFmtId="182" fontId="9" fillId="0" borderId="0" applyFont="0" applyFill="0" applyBorder="0" applyAlignment="0" applyProtection="0"/>
    <xf numFmtId="0" fontId="41" fillId="21" borderId="67" applyNumberFormat="0" applyAlignment="0" applyProtection="0"/>
    <xf numFmtId="0" fontId="42" fillId="22" borderId="68" applyNumberFormat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3" fillId="78" borderId="0" applyNumberFormat="0" applyFont="0" applyBorder="0" applyAlignment="0" applyProtection="0">
      <alignment horizontal="right"/>
    </xf>
    <xf numFmtId="9" fontId="9" fillId="0" borderId="0" applyFont="0" applyFill="0" applyBorder="0" applyAlignment="0" applyProtection="0"/>
    <xf numFmtId="0" fontId="84" fillId="68" borderId="76" applyNumberFormat="0" applyFill="0" applyBorder="0" applyAlignment="0" applyProtection="0"/>
    <xf numFmtId="0" fontId="85" fillId="0" borderId="0"/>
    <xf numFmtId="176" fontId="85" fillId="0" borderId="0" applyFont="0" applyFill="0" applyBorder="0" applyAlignment="0" applyProtection="0"/>
    <xf numFmtId="9" fontId="85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76" fontId="9" fillId="0" borderId="0" applyFont="0" applyFill="0" applyBorder="0" applyAlignment="0" applyProtection="0"/>
    <xf numFmtId="0" fontId="85" fillId="0" borderId="0"/>
    <xf numFmtId="0" fontId="89" fillId="19" borderId="0" applyNumberFormat="0" applyBorder="0" applyAlignment="0" applyProtection="0"/>
    <xf numFmtId="0" fontId="85" fillId="24" borderId="71" applyNumberFormat="0" applyFont="0" applyAlignment="0" applyProtection="0"/>
    <xf numFmtId="0" fontId="90" fillId="0" borderId="0" applyNumberFormat="0" applyFill="0" applyBorder="0" applyAlignment="0" applyProtection="0"/>
    <xf numFmtId="0" fontId="9" fillId="0" borderId="0"/>
    <xf numFmtId="176" fontId="9" fillId="0" borderId="0" applyFill="0" applyBorder="0" applyAlignment="0" applyProtection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1" fillId="0" borderId="0" applyNumberFormat="0" applyBorder="0" applyAlignment="0"/>
    <xf numFmtId="0" fontId="9" fillId="0" borderId="0" applyNumberFormat="0" applyFont="0" applyFill="0" applyBorder="0" applyProtection="0">
      <alignment horizontal="left" vertical="center" indent="5"/>
    </xf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1" borderId="0" applyNumberFormat="0" applyFon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73" borderId="83" applyNumberFormat="0" applyFont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42" borderId="0" applyNumberFormat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2" fillId="0" borderId="87" applyNumberFormat="0">
      <alignment vertical="center"/>
    </xf>
    <xf numFmtId="183" fontId="91" fillId="0" borderId="87">
      <alignment horizontal="right" vertical="center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9" fillId="0" borderId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9" fontId="69" fillId="0" borderId="74" applyNumberFormat="0" applyFont="0" applyFill="0" applyBorder="0" applyProtection="0">
      <alignment horizontal="left" vertical="center" indent="2"/>
    </xf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0" borderId="0" applyNumberFormat="0" applyBorder="0" applyAlignment="0" applyProtection="0"/>
    <xf numFmtId="0" fontId="47" fillId="50" borderId="0" applyNumberFormat="0" applyBorder="0" applyAlignment="0" applyProtection="0"/>
    <xf numFmtId="0" fontId="47" fillId="50" borderId="0" applyNumberFormat="0" applyBorder="0" applyAlignment="0" applyProtection="0"/>
    <xf numFmtId="0" fontId="47" fillId="50" borderId="0" applyNumberFormat="0" applyBorder="0" applyAlignment="0" applyProtection="0"/>
    <xf numFmtId="0" fontId="47" fillId="50" borderId="0" applyNumberFormat="0" applyBorder="0" applyAlignment="0" applyProtection="0"/>
    <xf numFmtId="0" fontId="47" fillId="50" borderId="0" applyNumberFormat="0" applyBorder="0" applyAlignment="0" applyProtection="0"/>
    <xf numFmtId="0" fontId="47" fillId="50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0" fontId="47" fillId="56" borderId="0" applyNumberFormat="0" applyBorder="0" applyAlignment="0" applyProtection="0"/>
    <xf numFmtId="185" fontId="97" fillId="0" borderId="0" applyAlignment="0" applyProtection="0"/>
    <xf numFmtId="185" fontId="97" fillId="0" borderId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125" fillId="80" borderId="67" applyNumberFormat="0" applyAlignment="0" applyProtection="0"/>
    <xf numFmtId="0" fontId="125" fillId="80" borderId="67" applyNumberFormat="0" applyAlignment="0" applyProtection="0"/>
    <xf numFmtId="0" fontId="125" fillId="80" borderId="67" applyNumberFormat="0" applyAlignment="0" applyProtection="0"/>
    <xf numFmtId="0" fontId="125" fillId="80" borderId="67" applyNumberFormat="0" applyAlignment="0" applyProtection="0"/>
    <xf numFmtId="0" fontId="125" fillId="80" borderId="67" applyNumberFormat="0" applyAlignment="0" applyProtection="0"/>
    <xf numFmtId="3" fontId="122" fillId="0" borderId="0" applyFont="0" applyFill="0" applyBorder="0" applyAlignment="0" applyProtection="0"/>
    <xf numFmtId="186" fontId="9" fillId="0" borderId="0"/>
    <xf numFmtId="186" fontId="9" fillId="0" borderId="0"/>
    <xf numFmtId="186" fontId="9" fillId="0" borderId="0"/>
    <xf numFmtId="186" fontId="9" fillId="0" borderId="0"/>
    <xf numFmtId="186" fontId="9" fillId="0" borderId="0"/>
    <xf numFmtId="0" fontId="71" fillId="0" borderId="0"/>
    <xf numFmtId="187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71" fillId="0" borderId="0"/>
    <xf numFmtId="2" fontId="122" fillId="0" borderId="0" applyFont="0" applyFill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41" fillId="70" borderId="67" applyNumberFormat="0" applyAlignment="0" applyProtection="0"/>
    <xf numFmtId="0" fontId="41" fillId="70" borderId="67" applyNumberFormat="0" applyAlignment="0" applyProtection="0"/>
    <xf numFmtId="0" fontId="41" fillId="70" borderId="67" applyNumberFormat="0" applyAlignment="0" applyProtection="0"/>
    <xf numFmtId="0" fontId="41" fillId="70" borderId="67" applyNumberFormat="0" applyAlignment="0" applyProtection="0"/>
    <xf numFmtId="0" fontId="41" fillId="70" borderId="67" applyNumberFormat="0" applyAlignment="0" applyProtection="0"/>
    <xf numFmtId="16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67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67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67" fillId="0" borderId="0" applyFont="0" applyFill="0" applyBorder="0" applyAlignment="0" applyProtection="0"/>
    <xf numFmtId="176" fontId="67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6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/>
    <xf numFmtId="0" fontId="126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47" fillId="81" borderId="0" applyNumberFormat="0" applyBorder="0" applyAlignment="0" applyProtection="0"/>
    <xf numFmtId="0" fontId="47" fillId="81" borderId="0" applyNumberFormat="0" applyBorder="0" applyAlignment="0" applyProtection="0"/>
    <xf numFmtId="0" fontId="47" fillId="81" borderId="0" applyNumberFormat="0" applyBorder="0" applyAlignment="0" applyProtection="0"/>
    <xf numFmtId="0" fontId="47" fillId="81" borderId="0" applyNumberFormat="0" applyBorder="0" applyAlignment="0" applyProtection="0"/>
    <xf numFmtId="0" fontId="47" fillId="81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66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58" borderId="0" applyNumberFormat="0" applyBorder="0" applyAlignment="0" applyProtection="0"/>
    <xf numFmtId="0" fontId="47" fillId="82" borderId="0" applyNumberFormat="0" applyBorder="0" applyAlignment="0" applyProtection="0"/>
    <xf numFmtId="0" fontId="47" fillId="82" borderId="0" applyNumberFormat="0" applyBorder="0" applyAlignment="0" applyProtection="0"/>
    <xf numFmtId="0" fontId="47" fillId="82" borderId="0" applyNumberFormat="0" applyBorder="0" applyAlignment="0" applyProtection="0"/>
    <xf numFmtId="0" fontId="47" fillId="82" borderId="0" applyNumberFormat="0" applyBorder="0" applyAlignment="0" applyProtection="0"/>
    <xf numFmtId="0" fontId="47" fillId="82" borderId="0" applyNumberFormat="0" applyBorder="0" applyAlignment="0" applyProtection="0"/>
    <xf numFmtId="0" fontId="47" fillId="64" borderId="0" applyNumberFormat="0" applyBorder="0" applyAlignment="0" applyProtection="0"/>
    <xf numFmtId="0" fontId="47" fillId="64" borderId="0" applyNumberFormat="0" applyBorder="0" applyAlignment="0" applyProtection="0"/>
    <xf numFmtId="0" fontId="47" fillId="64" borderId="0" applyNumberFormat="0" applyBorder="0" applyAlignment="0" applyProtection="0"/>
    <xf numFmtId="0" fontId="47" fillId="64" borderId="0" applyNumberFormat="0" applyBorder="0" applyAlignment="0" applyProtection="0"/>
    <xf numFmtId="0" fontId="47" fillId="64" borderId="0" applyNumberFormat="0" applyBorder="0" applyAlignment="0" applyProtection="0"/>
    <xf numFmtId="0" fontId="127" fillId="20" borderId="0" applyNumberFormat="0" applyBorder="0" applyAlignment="0" applyProtection="0"/>
    <xf numFmtId="0" fontId="127" fillId="20" borderId="0" applyNumberFormat="0" applyBorder="0" applyAlignment="0" applyProtection="0"/>
    <xf numFmtId="0" fontId="127" fillId="20" borderId="0" applyNumberFormat="0" applyBorder="0" applyAlignment="0" applyProtection="0"/>
    <xf numFmtId="0" fontId="127" fillId="20" borderId="0" applyNumberFormat="0" applyBorder="0" applyAlignment="0" applyProtection="0"/>
    <xf numFmtId="0" fontId="127" fillId="20" borderId="0" applyNumberFormat="0" applyBorder="0" applyAlignment="0" applyProtection="0"/>
    <xf numFmtId="0" fontId="1" fillId="0" borderId="0"/>
    <xf numFmtId="0" fontId="1" fillId="0" borderId="0"/>
    <xf numFmtId="0" fontId="81" fillId="0" borderId="0" applyNumberFormat="0" applyBorder="0" applyAlignment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>
      <alignment vertical="top"/>
    </xf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22" fillId="0" borderId="0"/>
    <xf numFmtId="0" fontId="122" fillId="0" borderId="0"/>
    <xf numFmtId="0" fontId="122" fillId="0" borderId="0"/>
    <xf numFmtId="0" fontId="9" fillId="0" borderId="0"/>
    <xf numFmtId="0" fontId="67" fillId="0" borderId="0">
      <alignment vertical="top"/>
    </xf>
    <xf numFmtId="0" fontId="9" fillId="0" borderId="0"/>
    <xf numFmtId="0" fontId="1" fillId="0" borderId="0"/>
    <xf numFmtId="0" fontId="9" fillId="0" borderId="0"/>
    <xf numFmtId="0" fontId="67" fillId="0" borderId="0">
      <alignment vertical="top"/>
    </xf>
    <xf numFmtId="0" fontId="67" fillId="0" borderId="0">
      <alignment vertical="top"/>
    </xf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72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67" fillId="0" borderId="0">
      <alignment vertical="top"/>
    </xf>
    <xf numFmtId="0" fontId="1" fillId="0" borderId="0"/>
    <xf numFmtId="0" fontId="67" fillId="0" borderId="0">
      <alignment vertical="top"/>
    </xf>
    <xf numFmtId="0" fontId="9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67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" fillId="0" borderId="0"/>
    <xf numFmtId="0" fontId="1" fillId="0" borderId="0"/>
    <xf numFmtId="0" fontId="67" fillId="0" borderId="0">
      <alignment vertical="top"/>
    </xf>
    <xf numFmtId="0" fontId="1" fillId="0" borderId="0"/>
    <xf numFmtId="49" fontId="70" fillId="0" borderId="74" applyNumberFormat="0" applyFill="0" applyBorder="0" applyProtection="0">
      <alignment horizontal="left" vertical="center"/>
    </xf>
    <xf numFmtId="0" fontId="48" fillId="24" borderId="71" applyNumberFormat="0" applyFont="0" applyAlignment="0" applyProtection="0"/>
    <xf numFmtId="0" fontId="48" fillId="24" borderId="71" applyNumberFormat="0" applyFont="0" applyAlignment="0" applyProtection="0"/>
    <xf numFmtId="0" fontId="42" fillId="80" borderId="68" applyNumberFormat="0" applyAlignment="0" applyProtection="0"/>
    <xf numFmtId="0" fontId="42" fillId="80" borderId="68" applyNumberFormat="0" applyAlignment="0" applyProtection="0"/>
    <xf numFmtId="0" fontId="42" fillId="80" borderId="68" applyNumberFormat="0" applyAlignment="0" applyProtection="0"/>
    <xf numFmtId="0" fontId="42" fillId="80" borderId="68" applyNumberFormat="0" applyAlignment="0" applyProtection="0"/>
    <xf numFmtId="0" fontId="42" fillId="80" borderId="68" applyNumberFormat="0" applyAlignment="0" applyProtection="0"/>
    <xf numFmtId="0" fontId="118" fillId="0" borderId="88" applyNumberFormat="0" applyFill="0" applyAlignment="0" applyProtection="0"/>
    <xf numFmtId="0" fontId="118" fillId="0" borderId="88" applyNumberFormat="0" applyFill="0" applyAlignment="0" applyProtection="0"/>
    <xf numFmtId="0" fontId="118" fillId="0" borderId="88" applyNumberFormat="0" applyFill="0" applyAlignment="0" applyProtection="0"/>
    <xf numFmtId="0" fontId="118" fillId="0" borderId="88" applyNumberFormat="0" applyFill="0" applyAlignment="0" applyProtection="0"/>
    <xf numFmtId="0" fontId="118" fillId="0" borderId="88" applyNumberFormat="0" applyFill="0" applyAlignment="0" applyProtection="0"/>
    <xf numFmtId="0" fontId="119" fillId="0" borderId="89" applyNumberFormat="0" applyFill="0" applyAlignment="0" applyProtection="0"/>
    <xf numFmtId="0" fontId="119" fillId="0" borderId="89" applyNumberFormat="0" applyFill="0" applyAlignment="0" applyProtection="0"/>
    <xf numFmtId="0" fontId="119" fillId="0" borderId="89" applyNumberFormat="0" applyFill="0" applyAlignment="0" applyProtection="0"/>
    <xf numFmtId="0" fontId="119" fillId="0" borderId="89" applyNumberFormat="0" applyFill="0" applyAlignment="0" applyProtection="0"/>
    <xf numFmtId="0" fontId="119" fillId="0" borderId="89" applyNumberFormat="0" applyFill="0" applyAlignment="0" applyProtection="0"/>
    <xf numFmtId="0" fontId="120" fillId="0" borderId="90" applyNumberFormat="0" applyFill="0" applyAlignment="0" applyProtection="0"/>
    <xf numFmtId="0" fontId="120" fillId="0" borderId="90" applyNumberFormat="0" applyFill="0" applyAlignment="0" applyProtection="0"/>
    <xf numFmtId="0" fontId="120" fillId="0" borderId="90" applyNumberFormat="0" applyFill="0" applyAlignment="0" applyProtection="0"/>
    <xf numFmtId="0" fontId="120" fillId="0" borderId="90" applyNumberFormat="0" applyFill="0" applyAlignment="0" applyProtection="0"/>
    <xf numFmtId="0" fontId="120" fillId="0" borderId="90" applyNumberFormat="0" applyFill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71" fillId="0" borderId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7" fillId="0" borderId="0" applyFont="0" applyFill="0" applyBorder="0" applyAlignment="0" applyProtection="0"/>
    <xf numFmtId="10" fontId="1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57" fillId="0" borderId="91" applyNumberFormat="0" applyFill="0" applyAlignment="0" applyProtection="0"/>
    <xf numFmtId="0" fontId="57" fillId="0" borderId="91" applyNumberFormat="0" applyFill="0" applyAlignment="0" applyProtection="0"/>
    <xf numFmtId="0" fontId="57" fillId="0" borderId="91" applyNumberFormat="0" applyFill="0" applyAlignment="0" applyProtection="0"/>
    <xf numFmtId="0" fontId="57" fillId="0" borderId="91" applyNumberFormat="0" applyFill="0" applyAlignment="0" applyProtection="0"/>
    <xf numFmtId="0" fontId="57" fillId="0" borderId="91" applyNumberFormat="0" applyFill="0" applyAlignment="0" applyProtection="0"/>
    <xf numFmtId="0" fontId="57" fillId="0" borderId="91" applyNumberFormat="0" applyFill="0" applyAlignment="0" applyProtection="0"/>
    <xf numFmtId="0" fontId="57" fillId="0" borderId="91" applyNumberFormat="0" applyFill="0" applyAlignment="0" applyProtection="0"/>
    <xf numFmtId="4" fontId="100" fillId="3" borderId="92" applyNumberFormat="0" applyProtection="0">
      <alignment vertical="center"/>
    </xf>
    <xf numFmtId="4" fontId="101" fillId="3" borderId="92" applyNumberFormat="0" applyProtection="0">
      <alignment vertical="center"/>
    </xf>
    <xf numFmtId="4" fontId="102" fillId="70" borderId="92" applyNumberFormat="0" applyProtection="0">
      <alignment horizontal="left" vertical="center" indent="1"/>
    </xf>
    <xf numFmtId="0" fontId="9" fillId="0" borderId="0"/>
    <xf numFmtId="4" fontId="103" fillId="80" borderId="92" applyNumberFormat="0" applyProtection="0">
      <alignment horizontal="left" vertical="center" indent="1"/>
    </xf>
    <xf numFmtId="4" fontId="104" fillId="83" borderId="92" applyNumberFormat="0" applyProtection="0">
      <alignment vertical="center"/>
    </xf>
    <xf numFmtId="0" fontId="9" fillId="0" borderId="0"/>
    <xf numFmtId="0" fontId="9" fillId="0" borderId="0"/>
    <xf numFmtId="0" fontId="9" fillId="0" borderId="0"/>
    <xf numFmtId="4" fontId="93" fillId="67" borderId="92" applyNumberFormat="0" applyProtection="0">
      <alignment vertical="center"/>
    </xf>
    <xf numFmtId="0" fontId="9" fillId="0" borderId="0"/>
    <xf numFmtId="0" fontId="9" fillId="0" borderId="0"/>
    <xf numFmtId="0" fontId="9" fillId="0" borderId="0"/>
    <xf numFmtId="4" fontId="104" fillId="84" borderId="92" applyNumberFormat="0" applyProtection="0">
      <alignment vertical="center"/>
    </xf>
    <xf numFmtId="0" fontId="9" fillId="0" borderId="0"/>
    <xf numFmtId="0" fontId="9" fillId="0" borderId="0"/>
    <xf numFmtId="0" fontId="9" fillId="0" borderId="0"/>
    <xf numFmtId="4" fontId="105" fillId="83" borderId="92" applyNumberFormat="0" applyProtection="0">
      <alignment vertical="center"/>
    </xf>
    <xf numFmtId="4" fontId="106" fillId="85" borderId="92" applyNumberFormat="0" applyProtection="0">
      <alignment horizontal="left" vertical="center" indent="1"/>
    </xf>
    <xf numFmtId="4" fontId="106" fillId="80" borderId="92" applyNumberFormat="0" applyProtection="0">
      <alignment horizontal="left" vertical="center" indent="1"/>
    </xf>
    <xf numFmtId="4" fontId="106" fillId="80" borderId="92" applyNumberFormat="0" applyProtection="0">
      <alignment horizontal="left" vertical="center" indent="1"/>
    </xf>
    <xf numFmtId="4" fontId="107" fillId="79" borderId="92" applyNumberFormat="0" applyProtection="0">
      <alignment vertical="center"/>
    </xf>
    <xf numFmtId="4" fontId="98" fillId="75" borderId="92" applyNumberFormat="0" applyProtection="0">
      <alignment horizontal="left" vertical="center" indent="1"/>
    </xf>
    <xf numFmtId="4" fontId="108" fillId="80" borderId="0" applyNumberFormat="0" applyProtection="0">
      <alignment horizontal="left" vertical="center" indent="1"/>
    </xf>
    <xf numFmtId="4" fontId="109" fillId="80" borderId="0" applyNumberFormat="0" applyProtection="0">
      <alignment horizontal="left" vertical="center" indent="1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" fontId="110" fillId="75" borderId="92" applyNumberFormat="0" applyProtection="0">
      <alignment vertical="center"/>
    </xf>
    <xf numFmtId="4" fontId="111" fillId="75" borderId="92" applyNumberFormat="0" applyProtection="0">
      <alignment vertical="center"/>
    </xf>
    <xf numFmtId="4" fontId="112" fillId="76" borderId="92" applyNumberFormat="0" applyProtection="0">
      <alignment horizontal="left" vertical="center" indent="1"/>
    </xf>
    <xf numFmtId="0" fontId="9" fillId="0" borderId="0"/>
    <xf numFmtId="4" fontId="113" fillId="75" borderId="92" applyNumberFormat="0" applyProtection="0">
      <alignment horizontal="right" vertical="center"/>
    </xf>
    <xf numFmtId="4" fontId="114" fillId="75" borderId="92" applyNumberFormat="0" applyProtection="0">
      <alignment vertical="center"/>
    </xf>
    <xf numFmtId="4" fontId="113" fillId="73" borderId="92" applyNumberFormat="0" applyProtection="0">
      <alignment horizontal="left" vertical="center"/>
    </xf>
    <xf numFmtId="0" fontId="9" fillId="0" borderId="0"/>
    <xf numFmtId="4" fontId="115" fillId="75" borderId="92" applyNumberFormat="0" applyProtection="0">
      <alignment vertical="center"/>
    </xf>
    <xf numFmtId="4" fontId="116" fillId="75" borderId="92" applyNumberFormat="0" applyProtection="0">
      <alignment vertical="center"/>
    </xf>
    <xf numFmtId="4" fontId="112" fillId="86" borderId="92" applyNumberFormat="0" applyProtection="0">
      <alignment horizontal="left" vertical="center" indent="1"/>
    </xf>
    <xf numFmtId="4" fontId="117" fillId="87" borderId="0" applyNumberFormat="0" applyProtection="0">
      <alignment horizontal="left" indent="1"/>
    </xf>
    <xf numFmtId="4" fontId="99" fillId="75" borderId="92" applyNumberFormat="0" applyProtection="0">
      <alignment vertical="center"/>
    </xf>
    <xf numFmtId="0" fontId="96" fillId="0" borderId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" fillId="0" borderId="93" applyNumberFormat="0" applyFill="0" applyAlignment="0" applyProtection="0"/>
    <xf numFmtId="0" fontId="4" fillId="0" borderId="93" applyNumberFormat="0" applyFill="0" applyAlignment="0" applyProtection="0"/>
    <xf numFmtId="0" fontId="122" fillId="0" borderId="94" applyNumberFormat="0" applyFont="0" applyFill="0" applyAlignment="0" applyProtection="0"/>
    <xf numFmtId="0" fontId="4" fillId="0" borderId="93" applyNumberFormat="0" applyFill="0" applyAlignment="0" applyProtection="0"/>
    <xf numFmtId="0" fontId="4" fillId="0" borderId="93" applyNumberFormat="0" applyFill="0" applyAlignment="0" applyProtection="0"/>
    <xf numFmtId="0" fontId="4" fillId="0" borderId="93" applyNumberFormat="0" applyFill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184" fontId="94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4" fillId="0" borderId="0" applyFont="0" applyFill="0" applyBorder="0" applyAlignment="0" applyProtection="0"/>
    <xf numFmtId="0" fontId="94" fillId="0" borderId="0"/>
    <xf numFmtId="0" fontId="82" fillId="0" borderId="0" applyNumberFormat="0" applyFill="0" applyBorder="0" applyAlignment="0" applyProtection="0"/>
    <xf numFmtId="0" fontId="37" fillId="0" borderId="64" applyNumberFormat="0" applyFill="0" applyAlignment="0" applyProtection="0"/>
    <xf numFmtId="0" fontId="38" fillId="0" borderId="65" applyNumberFormat="0" applyFill="0" applyAlignment="0" applyProtection="0"/>
    <xf numFmtId="0" fontId="39" fillId="0" borderId="66" applyNumberFormat="0" applyFill="0" applyAlignment="0" applyProtection="0"/>
    <xf numFmtId="0" fontId="39" fillId="0" borderId="0" applyNumberFormat="0" applyFill="0" applyBorder="0" applyAlignment="0" applyProtection="0"/>
    <xf numFmtId="0" fontId="40" fillId="19" borderId="0" applyNumberFormat="0" applyBorder="0" applyAlignment="0" applyProtection="0"/>
    <xf numFmtId="0" fontId="2" fillId="2" borderId="0" applyNumberFormat="0" applyBorder="0" applyAlignment="0" applyProtection="0"/>
    <xf numFmtId="0" fontId="83" fillId="20" borderId="0" applyNumberFormat="0" applyBorder="0" applyAlignment="0" applyProtection="0"/>
    <xf numFmtId="0" fontId="41" fillId="21" borderId="67" applyNumberFormat="0" applyAlignment="0" applyProtection="0"/>
    <xf numFmtId="0" fontId="42" fillId="22" borderId="68" applyNumberFormat="0" applyAlignment="0" applyProtection="0"/>
    <xf numFmtId="0" fontId="43" fillId="22" borderId="67" applyNumberFormat="0" applyAlignment="0" applyProtection="0"/>
    <xf numFmtId="0" fontId="44" fillId="0" borderId="69" applyNumberFormat="0" applyFill="0" applyAlignment="0" applyProtection="0"/>
    <xf numFmtId="0" fontId="4" fillId="0" borderId="72" applyNumberFormat="0" applyFill="0" applyAlignment="0" applyProtection="0"/>
    <xf numFmtId="0" fontId="4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47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47" fillId="48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3" fontId="1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47" fillId="36" borderId="0" applyNumberFormat="0" applyBorder="0" applyAlignment="0" applyProtection="0"/>
    <xf numFmtId="0" fontId="47" fillId="40" borderId="0" applyNumberFormat="0" applyBorder="0" applyAlignment="0" applyProtection="0"/>
    <xf numFmtId="0" fontId="47" fillId="48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0" fontId="67" fillId="0" borderId="0">
      <alignment vertical="top"/>
    </xf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56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5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38" fillId="0" borderId="65" applyNumberFormat="0" applyFill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39" fillId="0" borderId="66" applyNumberFormat="0" applyFill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4" borderId="0" applyNumberFormat="0" applyBorder="0" applyAlignment="0" applyProtection="0"/>
    <xf numFmtId="9" fontId="1" fillId="0" borderId="0" applyFont="0" applyFill="0" applyBorder="0" applyAlignment="0" applyProtection="0"/>
    <xf numFmtId="0" fontId="83" fillId="20" borderId="0" applyNumberFormat="0" applyBorder="0" applyAlignment="0" applyProtection="0"/>
    <xf numFmtId="0" fontId="1" fillId="7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22" fillId="0" borderId="0"/>
    <xf numFmtId="3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2" fontId="122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10" fontId="122" fillId="0" borderId="0" applyFont="0" applyFill="0" applyBorder="0" applyAlignment="0" applyProtection="0"/>
    <xf numFmtId="0" fontId="122" fillId="0" borderId="94" applyNumberFormat="0" applyFont="0" applyFill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22" fillId="0" borderId="0"/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47" fillId="4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37" fillId="0" borderId="64" applyNumberFormat="0" applyFill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9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47" fillId="25" borderId="0" applyNumberFormat="0" applyBorder="0" applyAlignment="0" applyProtection="0"/>
    <xf numFmtId="0" fontId="1" fillId="73" borderId="0" applyNumberFormat="0" applyBorder="0" applyAlignment="0" applyProtection="0"/>
    <xf numFmtId="0" fontId="47" fillId="37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44" fillId="0" borderId="69" applyNumberFormat="0" applyFill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42" fillId="22" borderId="68" applyNumberFormat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47" fillId="3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47" fillId="45" borderId="0" applyNumberFormat="0" applyBorder="0" applyAlignment="0" applyProtection="0"/>
    <xf numFmtId="0" fontId="1" fillId="30" borderId="0" applyNumberFormat="0" applyBorder="0" applyAlignment="0" applyProtection="0"/>
    <xf numFmtId="0" fontId="2" fillId="2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39" fillId="0" borderId="0" applyNumberFormat="0" applyFill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47" fillId="2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82" fillId="0" borderId="0" applyNumberFormat="0" applyFill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4" fillId="0" borderId="72" applyNumberFormat="0" applyFill="0" applyAlignment="0" applyProtection="0"/>
    <xf numFmtId="0" fontId="1" fillId="56" borderId="0" applyNumberFormat="0" applyBorder="0" applyAlignment="0" applyProtection="0"/>
    <xf numFmtId="0" fontId="47" fillId="36" borderId="0" applyNumberFormat="0" applyBorder="0" applyAlignment="0" applyProtection="0"/>
    <xf numFmtId="0" fontId="9" fillId="0" borderId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43" fillId="22" borderId="67" applyNumberFormat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47" fillId="4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41" fillId="21" borderId="67" applyNumberFormat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47" fillId="32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47" fillId="44" borderId="0" applyNumberFormat="0" applyBorder="0" applyAlignment="0" applyProtection="0"/>
    <xf numFmtId="0" fontId="47" fillId="29" borderId="0" applyNumberFormat="0" applyBorder="0" applyAlignment="0" applyProtection="0"/>
    <xf numFmtId="0" fontId="40" fillId="19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3" fontId="122" fillId="0" borderId="0" applyFont="0" applyFill="0" applyBorder="0" applyAlignment="0" applyProtection="0"/>
    <xf numFmtId="0" fontId="12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186" fontId="9" fillId="0" borderId="0"/>
    <xf numFmtId="186" fontId="9" fillId="0" borderId="0"/>
    <xf numFmtId="186" fontId="9" fillId="0" borderId="0"/>
    <xf numFmtId="186" fontId="9" fillId="0" borderId="0"/>
    <xf numFmtId="186" fontId="9" fillId="0" borderId="0"/>
    <xf numFmtId="182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18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24" borderId="71" applyNumberFormat="0" applyFont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88" fontId="54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73" borderId="83" applyNumberFormat="0" applyFont="0" applyAlignment="0" applyProtection="0"/>
    <xf numFmtId="0" fontId="10" fillId="73" borderId="83" applyNumberFormat="0" applyFont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" fillId="0" borderId="0"/>
    <xf numFmtId="49" fontId="69" fillId="0" borderId="73" applyNumberFormat="0" applyFont="0" applyFill="0" applyBorder="0" applyProtection="0">
      <alignment horizontal="left" vertical="center" indent="5"/>
    </xf>
    <xf numFmtId="0" fontId="1" fillId="0" borderId="0"/>
    <xf numFmtId="0" fontId="1" fillId="0" borderId="0"/>
    <xf numFmtId="0" fontId="1" fillId="0" borderId="0"/>
    <xf numFmtId="0" fontId="56" fillId="68" borderId="99" applyNumberForma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9" fillId="73" borderId="98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9" fillId="0" borderId="0"/>
    <xf numFmtId="49" fontId="69" fillId="0" borderId="73" applyNumberFormat="0" applyFont="0" applyFill="0" applyBorder="0" applyProtection="0">
      <alignment horizontal="left" vertical="center" indent="5"/>
    </xf>
    <xf numFmtId="0" fontId="50" fillId="68" borderId="97" applyNumberFormat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69" fillId="0" borderId="95">
      <alignment horizontal="left" vertical="center" wrapText="1" indent="2"/>
    </xf>
    <xf numFmtId="0" fontId="53" fillId="54" borderId="97" applyNumberFormat="0" applyAlignment="0" applyProtection="0"/>
    <xf numFmtId="0" fontId="53" fillId="54" borderId="97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66" fillId="0" borderId="0"/>
    <xf numFmtId="4" fontId="69" fillId="0" borderId="96" applyFill="0" applyBorder="0" applyProtection="0">
      <alignment horizontal="right" vertical="center"/>
    </xf>
    <xf numFmtId="0" fontId="69" fillId="0" borderId="96" applyNumberFormat="0" applyFill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56" fillId="68" borderId="99" applyNumberFormat="0" applyAlignment="0" applyProtection="0"/>
    <xf numFmtId="0" fontId="56" fillId="68" borderId="99" applyNumberFormat="0" applyAlignment="0" applyProtection="0"/>
    <xf numFmtId="181" fontId="69" fillId="74" borderId="96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66" fillId="0" borderId="0" applyFont="0" applyFill="0" applyBorder="0" applyAlignment="0" applyProtection="0"/>
    <xf numFmtId="0" fontId="63" fillId="0" borderId="100" applyNumberFormat="0" applyFill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4" fillId="68" borderId="97" applyNumberFormat="0" applyFill="0" applyBorder="0" applyAlignment="0" applyProtection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9" fontId="1" fillId="0" borderId="0" applyFont="0" applyFill="0" applyBorder="0" applyAlignment="0" applyProtection="0"/>
    <xf numFmtId="0" fontId="9" fillId="24" borderId="71" applyNumberFormat="0" applyFont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42" borderId="0" applyNumberFormat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9" fontId="69" fillId="0" borderId="96" applyNumberFormat="0" applyFont="0" applyFill="0" applyBorder="0" applyProtection="0">
      <alignment horizontal="left" vertical="center" indent="2"/>
    </xf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70" fillId="0" borderId="96" applyNumberFormat="0" applyFill="0" applyBorder="0" applyProtection="0">
      <alignment horizontal="left" vertical="center"/>
    </xf>
    <xf numFmtId="0" fontId="4" fillId="0" borderId="101" applyNumberFormat="0" applyFill="0" applyAlignment="0" applyProtection="0"/>
    <xf numFmtId="0" fontId="4" fillId="0" borderId="101" applyNumberFormat="0" applyFill="0" applyAlignment="0" applyProtection="0"/>
    <xf numFmtId="0" fontId="4" fillId="0" borderId="101" applyNumberFormat="0" applyFill="0" applyAlignment="0" applyProtection="0"/>
    <xf numFmtId="0" fontId="4" fillId="0" borderId="101" applyNumberFormat="0" applyFill="0" applyAlignment="0" applyProtection="0"/>
    <xf numFmtId="0" fontId="4" fillId="0" borderId="101" applyNumberFormat="0" applyFill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56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5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4" borderId="0" applyNumberFormat="0" applyBorder="0" applyAlignment="0" applyProtection="0"/>
    <xf numFmtId="9" fontId="1" fillId="0" borderId="0" applyFont="0" applyFill="0" applyBorder="0" applyAlignment="0" applyProtection="0"/>
    <xf numFmtId="0" fontId="1" fillId="7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9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3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3" fillId="0" borderId="100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9" fontId="1" fillId="0" borderId="0" applyFont="0" applyFill="0" applyBorder="0" applyAlignment="0" applyProtection="0"/>
    <xf numFmtId="182" fontId="9" fillId="0" borderId="0"/>
    <xf numFmtId="3" fontId="9" fillId="16" borderId="67" applyFont="0" applyFill="0" applyBorder="0" applyAlignment="0" applyProtection="0"/>
    <xf numFmtId="3" fontId="132" fillId="88" borderId="67" applyNumberFormat="0" applyBorder="0" applyAlignment="0" applyProtection="0"/>
    <xf numFmtId="0" fontId="7" fillId="16" borderId="67" applyNumberFormat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2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" fontId="69" fillId="0" borderId="96" applyFill="0" applyBorder="0" applyProtection="0">
      <alignment horizontal="right" vertical="center"/>
    </xf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2" fontId="131" fillId="0" borderId="0" applyNumberFormat="0" applyFill="0" applyBorder="0" applyAlignment="0" applyProtection="0">
      <alignment vertical="top"/>
      <protection locked="0"/>
    </xf>
    <xf numFmtId="176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189" fontId="133" fillId="89" borderId="0" applyNumberFormat="0" applyBorder="0" applyAlignment="0" applyProtection="0">
      <alignment horizontal="center" vertical="top" wrapText="1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71" fillId="0" borderId="0"/>
    <xf numFmtId="0" fontId="66" fillId="0" borderId="0" applyFill="0" applyBorder="0"/>
    <xf numFmtId="0" fontId="7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0" fillId="0" borderId="0"/>
    <xf numFmtId="0" fontId="1" fillId="0" borderId="0"/>
    <xf numFmtId="189" fontId="7" fillId="16" borderId="0" applyNumberFormat="0" applyBorder="0" applyAlignment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0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0" fillId="73" borderId="98" applyNumberFormat="0" applyFont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0" fontId="56" fillId="68" borderId="99" applyNumberFormat="0" applyAlignment="0" applyProtection="0"/>
    <xf numFmtId="0" fontId="56" fillId="68" borderId="99" applyNumberFormat="0" applyAlignment="0" applyProtection="0"/>
    <xf numFmtId="0" fontId="134" fillId="77" borderId="0" applyNumberFormat="0" applyAlignment="0" applyProtection="0"/>
    <xf numFmtId="0" fontId="135" fillId="90" borderId="0" applyNumberFormat="0" applyAlignment="0" applyProtection="0"/>
    <xf numFmtId="0" fontId="136" fillId="91" borderId="0" applyNumberFormat="0" applyAlignment="0" applyProtection="0"/>
    <xf numFmtId="189" fontId="130" fillId="75" borderId="0" applyNumberFormat="0" applyFill="0" applyBorder="0" applyAlignment="0">
      <alignment horizont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9" fillId="0" borderId="95">
      <alignment horizontal="left" vertical="center" wrapText="1" indent="2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3" fillId="0" borderId="100" applyNumberFormat="0" applyFill="0" applyAlignment="0" applyProtection="0"/>
    <xf numFmtId="0" fontId="19" fillId="22" borderId="67" applyNumberFormat="0" applyFill="0" applyBorder="0" applyAlignment="0" applyProtection="0"/>
    <xf numFmtId="0" fontId="129" fillId="22" borderId="67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80" fillId="2" borderId="0" applyNumberFormat="0" applyBorder="0" applyAlignment="0" applyProtection="0"/>
    <xf numFmtId="0" fontId="43" fillId="22" borderId="67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82" fontId="9" fillId="0" borderId="0"/>
    <xf numFmtId="3" fontId="9" fillId="16" borderId="67" applyFont="0" applyFill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9" fillId="71" borderId="0" applyNumberFormat="0" applyFont="0" applyBorder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0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5" fillId="0" borderId="0"/>
    <xf numFmtId="0" fontId="80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3" fillId="54" borderId="97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96" applyNumberFormat="0" applyFill="0" applyAlignment="0" applyProtection="0"/>
    <xf numFmtId="0" fontId="56" fillId="68" borderId="99" applyNumberFormat="0" applyAlignment="0" applyProtection="0"/>
    <xf numFmtId="181" fontId="69" fillId="74" borderId="96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24" borderId="71" applyNumberFormat="0" applyFont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42" borderId="0" applyNumberFormat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9" fontId="69" fillId="0" borderId="96" applyNumberFormat="0" applyFont="0" applyFill="0" applyBorder="0" applyProtection="0">
      <alignment horizontal="left" vertical="center" indent="2"/>
    </xf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70" fillId="0" borderId="96" applyNumberFormat="0" applyFill="0" applyBorder="0" applyProtection="0">
      <alignment horizontal="left" vertical="center"/>
    </xf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56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5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4" borderId="0" applyNumberFormat="0" applyBorder="0" applyAlignment="0" applyProtection="0"/>
    <xf numFmtId="9" fontId="1" fillId="0" borderId="0" applyFont="0" applyFill="0" applyBorder="0" applyAlignment="0" applyProtection="0"/>
    <xf numFmtId="0" fontId="1" fillId="7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9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3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73" borderId="98" applyNumberFormat="0" applyFont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68" borderId="99" applyNumberForma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9" fillId="73" borderId="98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49" fontId="69" fillId="0" borderId="73" applyNumberFormat="0" applyFont="0" applyFill="0" applyBorder="0" applyProtection="0">
      <alignment horizontal="left" vertical="center" indent="5"/>
    </xf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9" fillId="0" borderId="95">
      <alignment horizontal="left" vertical="center" wrapText="1" indent="2"/>
    </xf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4" fontId="69" fillId="0" borderId="96" applyFill="0" applyBorder="0" applyProtection="0">
      <alignment horizontal="right" vertical="center"/>
    </xf>
    <xf numFmtId="0" fontId="69" fillId="0" borderId="96" applyNumberFormat="0" applyFill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56" fillId="68" borderId="99" applyNumberFormat="0" applyAlignment="0" applyProtection="0"/>
    <xf numFmtId="0" fontId="56" fillId="68" borderId="99" applyNumberFormat="0" applyAlignment="0" applyProtection="0"/>
    <xf numFmtId="181" fontId="69" fillId="74" borderId="96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0" fontId="63" fillId="0" borderId="100" applyNumberFormat="0" applyFill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42" borderId="0" applyNumberFormat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9" fontId="69" fillId="0" borderId="96" applyNumberFormat="0" applyFont="0" applyFill="0" applyBorder="0" applyProtection="0">
      <alignment horizontal="left" vertical="center" indent="2"/>
    </xf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9" fontId="70" fillId="0" borderId="96" applyNumberFormat="0" applyFill="0" applyBorder="0" applyProtection="0">
      <alignment horizontal="left" vertical="center"/>
    </xf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56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5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4" borderId="0" applyNumberFormat="0" applyBorder="0" applyAlignment="0" applyProtection="0"/>
    <xf numFmtId="9" fontId="1" fillId="0" borderId="0" applyFont="0" applyFill="0" applyBorder="0" applyAlignment="0" applyProtection="0"/>
    <xf numFmtId="0" fontId="1" fillId="7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9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3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3" fillId="0" borderId="100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9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42" borderId="0" applyNumberFormat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56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5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4" borderId="0" applyNumberFormat="0" applyBorder="0" applyAlignment="0" applyProtection="0"/>
    <xf numFmtId="9" fontId="1" fillId="0" borderId="0" applyFont="0" applyFill="0" applyBorder="0" applyAlignment="0" applyProtection="0"/>
    <xf numFmtId="0" fontId="1" fillId="7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9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3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42" borderId="0" applyNumberFormat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56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5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0" borderId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4" borderId="0" applyNumberFormat="0" applyBorder="0" applyAlignment="0" applyProtection="0"/>
    <xf numFmtId="9" fontId="1" fillId="0" borderId="0" applyFont="0" applyFill="0" applyBorder="0" applyAlignment="0" applyProtection="0"/>
    <xf numFmtId="0" fontId="1" fillId="7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9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35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7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3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2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6" borderId="0" applyNumberFormat="0" applyBorder="0" applyAlignment="0" applyProtection="0"/>
    <xf numFmtId="0" fontId="1" fillId="0" borderId="0"/>
    <xf numFmtId="0" fontId="1" fillId="0" borderId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5" borderId="0" applyNumberFormat="0" applyBorder="0" applyAlignment="0" applyProtection="0"/>
    <xf numFmtId="0" fontId="1" fillId="24" borderId="71" applyNumberFormat="0" applyFont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46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0" borderId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0" borderId="0"/>
    <xf numFmtId="0" fontId="1" fillId="73" borderId="0" applyNumberFormat="0" applyBorder="0" applyAlignment="0" applyProtection="0"/>
    <xf numFmtId="0" fontId="1" fillId="50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9" fontId="1" fillId="0" borderId="0" applyFont="0" applyFill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50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5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73" borderId="0" applyNumberFormat="0" applyBorder="0" applyAlignment="0" applyProtection="0"/>
    <xf numFmtId="0" fontId="1" fillId="73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69" fillId="0" borderId="102" applyFill="0" applyBorder="0" applyProtection="0">
      <alignment horizontal="right" vertical="center"/>
    </xf>
    <xf numFmtId="0" fontId="69" fillId="0" borderId="102" applyNumberFormat="0" applyFill="0" applyAlignment="0" applyProtection="0"/>
    <xf numFmtId="181" fontId="69" fillId="74" borderId="102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134" fillId="77" borderId="0" applyNumberFormat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9" fontId="9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9" fontId="9" fillId="0" borderId="0" applyFont="0" applyFill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66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9" fillId="0" borderId="0"/>
    <xf numFmtId="182" fontId="9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2" fontId="9" fillId="0" borderId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89" fontId="133" fillId="89" borderId="0" applyNumberFormat="0" applyBorder="0" applyAlignment="0" applyProtection="0">
      <alignment horizontal="center" vertical="top" wrapText="1"/>
    </xf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9" fontId="9" fillId="0" borderId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53" fillId="54" borderId="97" applyNumberFormat="0" applyAlignment="0" applyProtection="0"/>
    <xf numFmtId="9" fontId="1" fillId="0" borderId="0" applyFont="0" applyFill="0" applyBorder="0" applyAlignment="0" applyProtection="0"/>
    <xf numFmtId="0" fontId="50" fillId="68" borderId="97" applyNumberFormat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3" fillId="54" borderId="97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0" fillId="73" borderId="98" applyNumberFormat="0" applyFont="0" applyAlignment="0" applyProtection="0"/>
    <xf numFmtId="0" fontId="10" fillId="73" borderId="98" applyNumberFormat="0" applyFont="0" applyAlignment="0" applyProtection="0"/>
    <xf numFmtId="0" fontId="56" fillId="68" borderId="99" applyNumberFormat="0" applyAlignment="0" applyProtection="0"/>
    <xf numFmtId="0" fontId="56" fillId="68" borderId="99" applyNumberFormat="0" applyAlignment="0" applyProtection="0"/>
    <xf numFmtId="9" fontId="1" fillId="0" borderId="0" applyFont="0" applyFill="0" applyBorder="0" applyAlignment="0" applyProtection="0"/>
    <xf numFmtId="0" fontId="63" fillId="0" borderId="100" applyNumberFormat="0" applyFill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24" borderId="7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4" fillId="68" borderId="97" applyNumberFormat="0" applyFill="0" applyBorder="0" applyAlignment="0" applyProtection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9" fontId="1" fillId="0" borderId="0" applyFont="0" applyFill="0" applyBorder="0" applyAlignment="0" applyProtection="0"/>
    <xf numFmtId="0" fontId="90" fillId="0" borderId="0" applyNumberForma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10" fillId="73" borderId="98" applyNumberFormat="0" applyFont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0" fontId="9" fillId="73" borderId="98" applyNumberFormat="0" applyFont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89" fontId="7" fillId="16" borderId="0" applyNumberFormat="0" applyBorder="0" applyAlignment="0"/>
    <xf numFmtId="189" fontId="9" fillId="0" borderId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82" fontId="9" fillId="0" borderId="0"/>
    <xf numFmtId="182" fontId="9" fillId="0" borderId="0"/>
    <xf numFmtId="182" fontId="9" fillId="0" borderId="0"/>
    <xf numFmtId="182" fontId="76" fillId="0" borderId="0"/>
    <xf numFmtId="9" fontId="9" fillId="0" borderId="0" applyFont="0" applyFill="0" applyBorder="0" applyAlignment="0" applyProtection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9" fillId="0" borderId="0"/>
    <xf numFmtId="0" fontId="48" fillId="49" borderId="0" applyNumberFormat="0" applyBorder="0" applyAlignment="0" applyProtection="0"/>
    <xf numFmtId="0" fontId="48" fillId="50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3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7" borderId="0" applyNumberFormat="0" applyBorder="0" applyAlignment="0" applyProtection="0"/>
    <xf numFmtId="0" fontId="48" fillId="52" borderId="0" applyNumberFormat="0" applyBorder="0" applyAlignment="0" applyProtection="0"/>
    <xf numFmtId="0" fontId="48" fillId="55" borderId="0" applyNumberFormat="0" applyBorder="0" applyAlignment="0" applyProtection="0"/>
    <xf numFmtId="0" fontId="48" fillId="58" borderId="0" applyNumberFormat="0" applyBorder="0" applyAlignment="0" applyProtection="0"/>
    <xf numFmtId="0" fontId="49" fillId="59" borderId="0" applyNumberFormat="0" applyBorder="0" applyAlignment="0" applyProtection="0"/>
    <xf numFmtId="0" fontId="49" fillId="56" borderId="0" applyNumberFormat="0" applyBorder="0" applyAlignment="0" applyProtection="0"/>
    <xf numFmtId="0" fontId="49" fillId="57" borderId="0" applyNumberFormat="0" applyBorder="0" applyAlignment="0" applyProtection="0"/>
    <xf numFmtId="0" fontId="49" fillId="60" borderId="0" applyNumberFormat="0" applyBorder="0" applyAlignment="0" applyProtection="0"/>
    <xf numFmtId="0" fontId="49" fillId="61" borderId="0" applyNumberFormat="0" applyBorder="0" applyAlignment="0" applyProtection="0"/>
    <xf numFmtId="0" fontId="49" fillId="62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49" fillId="65" borderId="0" applyNumberFormat="0" applyBorder="0" applyAlignment="0" applyProtection="0"/>
    <xf numFmtId="0" fontId="49" fillId="60" borderId="0" applyNumberFormat="0" applyBorder="0" applyAlignment="0" applyProtection="0"/>
    <xf numFmtId="0" fontId="49" fillId="61" borderId="0" applyNumberFormat="0" applyBorder="0" applyAlignment="0" applyProtection="0"/>
    <xf numFmtId="0" fontId="49" fillId="66" borderId="0" applyNumberFormat="0" applyBorder="0" applyAlignment="0" applyProtection="0"/>
    <xf numFmtId="0" fontId="64" fillId="50" borderId="0" applyNumberFormat="0" applyBorder="0" applyAlignment="0" applyProtection="0"/>
    <xf numFmtId="0" fontId="139" fillId="0" borderId="0"/>
    <xf numFmtId="0" fontId="140" fillId="0" borderId="0">
      <alignment horizontal="right"/>
    </xf>
    <xf numFmtId="0" fontId="141" fillId="0" borderId="0"/>
    <xf numFmtId="0" fontId="138" fillId="0" borderId="0"/>
    <xf numFmtId="0" fontId="142" fillId="0" borderId="0"/>
    <xf numFmtId="0" fontId="143" fillId="0" borderId="104" applyNumberFormat="0" applyAlignment="0"/>
    <xf numFmtId="0" fontId="97" fillId="0" borderId="0" applyAlignment="0">
      <alignment horizontal="left"/>
    </xf>
    <xf numFmtId="0" fontId="97" fillId="0" borderId="0">
      <alignment horizontal="right"/>
    </xf>
    <xf numFmtId="190" fontId="97" fillId="0" borderId="0">
      <alignment horizontal="right"/>
    </xf>
    <xf numFmtId="167" fontId="144" fillId="0" borderId="0">
      <alignment horizontal="right"/>
    </xf>
    <xf numFmtId="0" fontId="145" fillId="0" borderId="0"/>
    <xf numFmtId="0" fontId="50" fillId="68" borderId="97" applyNumberFormat="0" applyAlignment="0" applyProtection="0"/>
    <xf numFmtId="0" fontId="52" fillId="69" borderId="78" applyNumberFormat="0" applyAlignment="0" applyProtection="0"/>
    <xf numFmtId="176" fontId="9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65" fillId="51" borderId="0" applyNumberFormat="0" applyBorder="0" applyAlignment="0" applyProtection="0"/>
    <xf numFmtId="0" fontId="60" fillId="0" borderId="80" applyNumberFormat="0" applyFill="0" applyAlignment="0" applyProtection="0"/>
    <xf numFmtId="0" fontId="61" fillId="0" borderId="81" applyNumberFormat="0" applyFill="0" applyAlignment="0" applyProtection="0"/>
    <xf numFmtId="0" fontId="62" fillId="0" borderId="82" applyNumberFormat="0" applyFill="0" applyAlignment="0" applyProtection="0"/>
    <xf numFmtId="0" fontId="62" fillId="0" borderId="0" applyNumberFormat="0" applyFill="0" applyBorder="0" applyAlignment="0" applyProtection="0"/>
    <xf numFmtId="0" fontId="131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51" fillId="0" borderId="77" applyNumberFormat="0" applyFill="0" applyAlignment="0" applyProtection="0"/>
    <xf numFmtId="0" fontId="55" fillId="70" borderId="0" applyNumberFormat="0" applyBorder="0" applyAlignment="0" applyProtection="0"/>
    <xf numFmtId="0" fontId="1" fillId="0" borderId="0"/>
    <xf numFmtId="0" fontId="66" fillId="0" borderId="0" applyFill="0" applyBorder="0"/>
    <xf numFmtId="0" fontId="9" fillId="0" borderId="0"/>
    <xf numFmtId="0" fontId="9" fillId="73" borderId="98" applyNumberFormat="0" applyFont="0" applyAlignment="0" applyProtection="0"/>
    <xf numFmtId="190" fontId="13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3" fillId="0" borderId="100" applyNumberFormat="0" applyFill="0" applyAlignment="0" applyProtection="0"/>
    <xf numFmtId="0" fontId="5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71" fillId="0" borderId="0"/>
    <xf numFmtId="176" fontId="1" fillId="0" borderId="0" applyFont="0" applyFill="0" applyBorder="0" applyAlignment="0" applyProtection="0"/>
    <xf numFmtId="189" fontId="7" fillId="16" borderId="0" applyNumberFormat="0" applyBorder="0" applyAlignment="0"/>
    <xf numFmtId="0" fontId="131" fillId="0" borderId="0" applyNumberFormat="0" applyFill="0" applyBorder="0" applyAlignment="0" applyProtection="0">
      <alignment vertical="top"/>
      <protection locked="0"/>
    </xf>
    <xf numFmtId="176" fontId="9" fillId="0" borderId="0" applyFont="0" applyFill="0" applyBorder="0" applyAlignment="0" applyProtection="0"/>
    <xf numFmtId="182" fontId="76" fillId="0" borderId="0"/>
    <xf numFmtId="189" fontId="9" fillId="0" borderId="0"/>
    <xf numFmtId="176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9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66" fillId="0" borderId="0" applyFill="0" applyBorder="0"/>
    <xf numFmtId="0" fontId="9" fillId="0" borderId="0"/>
    <xf numFmtId="0" fontId="50" fillId="68" borderId="97" applyNumberFormat="0" applyAlignment="0" applyProtection="0"/>
    <xf numFmtId="0" fontId="53" fillId="54" borderId="97" applyNumberFormat="0" applyAlignment="0" applyProtection="0"/>
    <xf numFmtId="0" fontId="9" fillId="73" borderId="98" applyNumberFormat="0" applyFont="0" applyAlignment="0" applyProtection="0"/>
    <xf numFmtId="0" fontId="56" fillId="68" borderId="99" applyNumberFormat="0" applyAlignment="0" applyProtection="0"/>
    <xf numFmtId="0" fontId="63" fillId="0" borderId="100" applyNumberFormat="0" applyFill="0" applyAlignment="0" applyProtection="0"/>
    <xf numFmtId="0" fontId="37" fillId="0" borderId="64" applyNumberFormat="0" applyFill="0" applyAlignment="0" applyProtection="0"/>
    <xf numFmtId="0" fontId="38" fillId="0" borderId="65" applyNumberFormat="0" applyFill="0" applyAlignment="0" applyProtection="0"/>
    <xf numFmtId="0" fontId="39" fillId="0" borderId="66" applyNumberFormat="0" applyFill="0" applyAlignment="0" applyProtection="0"/>
    <xf numFmtId="0" fontId="39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9" fillId="24" borderId="71" applyNumberFormat="0" applyFont="0" applyAlignment="0" applyProtection="0"/>
    <xf numFmtId="0" fontId="1" fillId="24" borderId="71" applyNumberFormat="0" applyFont="0" applyAlignment="0" applyProtection="0"/>
    <xf numFmtId="0" fontId="9" fillId="24" borderId="71" applyNumberFormat="0" applyFont="0" applyAlignment="0" applyProtection="0"/>
    <xf numFmtId="0" fontId="9" fillId="24" borderId="71" applyNumberFormat="0" applyFont="0" applyAlignment="0" applyProtection="0"/>
    <xf numFmtId="0" fontId="1" fillId="24" borderId="71" applyNumberFormat="0" applyFont="0" applyAlignment="0" applyProtection="0"/>
    <xf numFmtId="0" fontId="9" fillId="24" borderId="71" applyNumberFormat="0" applyFont="0" applyAlignment="0" applyProtection="0"/>
    <xf numFmtId="0" fontId="1" fillId="24" borderId="71" applyNumberFormat="0" applyFont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90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5" fillId="0" borderId="0"/>
    <xf numFmtId="0" fontId="90" fillId="0" borderId="0" applyNumberFormat="0" applyFill="0" applyBorder="0" applyAlignment="0" applyProtection="0">
      <alignment vertical="top"/>
      <protection locked="0"/>
    </xf>
    <xf numFmtId="9" fontId="85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" fillId="0" borderId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7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176" fontId="1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80" fontId="9" fillId="0" borderId="0" applyFont="0" applyFill="0" applyBorder="0" applyAlignment="0" applyProtection="0"/>
    <xf numFmtId="176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7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43" fontId="48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37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190" fontId="13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6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0" fontId="1" fillId="24" borderId="71" applyNumberFormat="0" applyFon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1" fillId="0" borderId="0" applyNumberFormat="0" applyBorder="0" applyAlignment="0"/>
  </cellStyleXfs>
  <cellXfs count="498">
    <xf numFmtId="0" fontId="0" fillId="0" borderId="0" xfId="0"/>
    <xf numFmtId="0" fontId="4" fillId="0" borderId="0" xfId="0" applyFont="1"/>
    <xf numFmtId="14" fontId="0" fillId="0" borderId="0" xfId="0" applyNumberFormat="1"/>
    <xf numFmtId="0" fontId="0" fillId="0" borderId="0" xfId="0" applyFill="1"/>
    <xf numFmtId="0" fontId="0" fillId="0" borderId="3" xfId="0" applyBorder="1"/>
    <xf numFmtId="0" fontId="0" fillId="0" borderId="0" xfId="0" applyBorder="1"/>
    <xf numFmtId="0" fontId="0" fillId="0" borderId="0" xfId="0" applyFill="1" applyBorder="1"/>
    <xf numFmtId="0" fontId="0" fillId="0" borderId="0" xfId="0" applyFont="1"/>
    <xf numFmtId="0" fontId="12" fillId="0" borderId="0" xfId="0" applyFont="1"/>
    <xf numFmtId="0" fontId="7" fillId="3" borderId="1" xfId="0" applyFont="1" applyFill="1" applyBorder="1" applyAlignment="1">
      <alignment horizontal="left" vertical="center" wrapText="1"/>
    </xf>
    <xf numFmtId="0" fontId="9" fillId="0" borderId="0" xfId="0" applyFont="1"/>
    <xf numFmtId="0" fontId="0" fillId="0" borderId="0" xfId="0" applyAlignment="1">
      <alignment horizontal="center"/>
    </xf>
    <xf numFmtId="9" fontId="0" fillId="0" borderId="0" xfId="1" applyFont="1"/>
    <xf numFmtId="0" fontId="7" fillId="7" borderId="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left" vertical="center" wrapText="1"/>
    </xf>
    <xf numFmtId="0" fontId="7" fillId="9" borderId="1" xfId="0" applyFont="1" applyFill="1" applyBorder="1" applyAlignment="1">
      <alignment horizontal="left" vertical="center" wrapText="1"/>
    </xf>
    <xf numFmtId="0" fontId="8" fillId="4" borderId="2" xfId="0" applyFont="1" applyFill="1" applyBorder="1" applyAlignment="1">
      <alignment horizontal="left" vertical="top" wrapText="1"/>
    </xf>
    <xf numFmtId="1" fontId="0" fillId="0" borderId="0" xfId="0" applyNumberFormat="1"/>
    <xf numFmtId="1" fontId="0" fillId="0" borderId="3" xfId="0" applyNumberFormat="1" applyBorder="1"/>
    <xf numFmtId="1" fontId="0" fillId="0" borderId="0" xfId="0" applyNumberFormat="1" applyFill="1" applyBorder="1"/>
    <xf numFmtId="2" fontId="6" fillId="0" borderId="0" xfId="0" applyNumberFormat="1" applyFont="1" applyAlignment="1">
      <alignment horizontal="left"/>
    </xf>
    <xf numFmtId="166" fontId="0" fillId="0" borderId="0" xfId="0" applyNumberFormat="1"/>
    <xf numFmtId="166" fontId="0" fillId="0" borderId="0" xfId="0" applyNumberFormat="1" applyFill="1"/>
    <xf numFmtId="166" fontId="0" fillId="0" borderId="3" xfId="0" applyNumberFormat="1" applyFill="1" applyBorder="1"/>
    <xf numFmtId="166" fontId="0" fillId="0" borderId="0" xfId="0" applyNumberFormat="1" applyFill="1" applyBorder="1"/>
    <xf numFmtId="0" fontId="0" fillId="0" borderId="0" xfId="0" applyAlignment="1">
      <alignment horizontal="left"/>
    </xf>
    <xf numFmtId="0" fontId="7" fillId="10" borderId="1" xfId="0" applyFont="1" applyFill="1" applyBorder="1" applyAlignment="1">
      <alignment horizontal="left" vertical="center" wrapText="1"/>
    </xf>
    <xf numFmtId="0" fontId="7" fillId="11" borderId="1" xfId="0" applyFont="1" applyFill="1" applyBorder="1" applyAlignment="1">
      <alignment horizontal="left" vertical="center" wrapText="1"/>
    </xf>
    <xf numFmtId="0" fontId="8" fillId="4" borderId="2" xfId="0" applyNumberFormat="1" applyFont="1" applyFill="1" applyBorder="1" applyAlignment="1">
      <alignment horizontal="left" vertical="top"/>
    </xf>
    <xf numFmtId="0" fontId="0" fillId="0" borderId="10" xfId="0" applyBorder="1"/>
    <xf numFmtId="0" fontId="9" fillId="0" borderId="0" xfId="0" applyFont="1" applyBorder="1"/>
    <xf numFmtId="0" fontId="7" fillId="9" borderId="0" xfId="0" applyFont="1" applyFill="1" applyBorder="1" applyAlignment="1">
      <alignment horizontal="left" vertical="center" wrapText="1"/>
    </xf>
    <xf numFmtId="0" fontId="8" fillId="4" borderId="1" xfId="0" applyFont="1" applyFill="1" applyBorder="1" applyAlignment="1">
      <alignment horizontal="center" vertical="center" wrapText="1"/>
    </xf>
    <xf numFmtId="167" fontId="10" fillId="0" borderId="0" xfId="0" applyNumberFormat="1" applyFont="1" applyBorder="1"/>
    <xf numFmtId="2" fontId="0" fillId="0" borderId="0" xfId="0" applyNumberFormat="1" applyFill="1"/>
    <xf numFmtId="1" fontId="10" fillId="0" borderId="0" xfId="0" applyNumberFormat="1" applyFont="1" applyFill="1" applyBorder="1"/>
    <xf numFmtId="166" fontId="0" fillId="0" borderId="0" xfId="0" applyNumberFormat="1" applyBorder="1"/>
    <xf numFmtId="0" fontId="10" fillId="0" borderId="0" xfId="0" applyFont="1" applyBorder="1"/>
    <xf numFmtId="0" fontId="15" fillId="0" borderId="0" xfId="0" applyFont="1" applyBorder="1"/>
    <xf numFmtId="1" fontId="0" fillId="0" borderId="0" xfId="0" applyNumberFormat="1" applyFill="1"/>
    <xf numFmtId="167" fontId="0" fillId="0" borderId="0" xfId="0" applyNumberFormat="1"/>
    <xf numFmtId="2" fontId="10" fillId="0" borderId="0" xfId="0" applyNumberFormat="1" applyFont="1" applyFill="1" applyBorder="1"/>
    <xf numFmtId="167" fontId="0" fillId="0" borderId="3" xfId="0" applyNumberFormat="1" applyBorder="1"/>
    <xf numFmtId="2" fontId="10" fillId="0" borderId="3" xfId="0" applyNumberFormat="1" applyFont="1" applyFill="1" applyBorder="1"/>
    <xf numFmtId="0" fontId="0" fillId="0" borderId="3" xfId="0" applyFill="1" applyBorder="1"/>
    <xf numFmtId="1" fontId="0" fillId="0" borderId="3" xfId="0" applyNumberFormat="1" applyFill="1" applyBorder="1"/>
    <xf numFmtId="0" fontId="0" fillId="0" borderId="0" xfId="0" applyBorder="1" applyAlignment="1">
      <alignment horizontal="center"/>
    </xf>
    <xf numFmtId="0" fontId="0" fillId="0" borderId="0" xfId="0" applyAlignment="1"/>
    <xf numFmtId="0" fontId="7" fillId="3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/>
    </xf>
    <xf numFmtId="0" fontId="7" fillId="7" borderId="1" xfId="0" applyFont="1" applyFill="1" applyBorder="1" applyAlignment="1">
      <alignment horizontal="left" vertical="center"/>
    </xf>
    <xf numFmtId="0" fontId="7" fillId="9" borderId="1" xfId="0" applyFont="1" applyFill="1" applyBorder="1" applyAlignment="1">
      <alignment horizontal="left" vertical="center"/>
    </xf>
    <xf numFmtId="0" fontId="0" fillId="0" borderId="0" xfId="0" applyAlignment="1">
      <alignment wrapText="1"/>
    </xf>
    <xf numFmtId="2" fontId="0" fillId="0" borderId="0" xfId="0" applyNumberFormat="1"/>
    <xf numFmtId="167" fontId="0" fillId="0" borderId="0" xfId="0" applyNumberFormat="1" applyBorder="1"/>
    <xf numFmtId="0" fontId="0" fillId="5" borderId="0" xfId="0" applyFill="1"/>
    <xf numFmtId="0" fontId="7" fillId="10" borderId="1" xfId="5" applyFont="1" applyFill="1" applyBorder="1" applyAlignment="1">
      <alignment horizontal="left" vertical="center"/>
    </xf>
    <xf numFmtId="0" fontId="0" fillId="0" borderId="11" xfId="0" applyBorder="1"/>
    <xf numFmtId="2" fontId="0" fillId="0" borderId="0" xfId="0" applyNumberFormat="1" applyFill="1" applyBorder="1"/>
    <xf numFmtId="0" fontId="16" fillId="0" borderId="0" xfId="0" applyFont="1" applyBorder="1"/>
    <xf numFmtId="167" fontId="10" fillId="0" borderId="0" xfId="0" applyNumberFormat="1" applyFont="1" applyFill="1" applyBorder="1"/>
    <xf numFmtId="2" fontId="0" fillId="0" borderId="0" xfId="0" applyNumberFormat="1" applyBorder="1"/>
    <xf numFmtId="0" fontId="1" fillId="0" borderId="0" xfId="6"/>
    <xf numFmtId="1" fontId="1" fillId="0" borderId="0" xfId="7" applyNumberFormat="1"/>
    <xf numFmtId="0" fontId="1" fillId="0" borderId="0" xfId="7"/>
    <xf numFmtId="0" fontId="8" fillId="4" borderId="1" xfId="0" applyFont="1" applyFill="1" applyBorder="1" applyAlignment="1">
      <alignment horizontal="left" vertical="top" wrapText="1"/>
    </xf>
    <xf numFmtId="168" fontId="1" fillId="0" borderId="0" xfId="7" applyNumberFormat="1"/>
    <xf numFmtId="168" fontId="0" fillId="0" borderId="0" xfId="0" applyNumberFormat="1" applyBorder="1"/>
    <xf numFmtId="0" fontId="7" fillId="12" borderId="12" xfId="0" applyFont="1" applyFill="1" applyBorder="1" applyAlignment="1">
      <alignment horizontal="left" vertical="center" wrapText="1"/>
    </xf>
    <xf numFmtId="0" fontId="7" fillId="12" borderId="12" xfId="0" applyFont="1" applyFill="1" applyBorder="1" applyAlignment="1">
      <alignment horizontal="right" vertical="center" wrapText="1"/>
    </xf>
    <xf numFmtId="0" fontId="6" fillId="0" borderId="0" xfId="0" applyFont="1" applyFill="1" applyBorder="1" applyAlignment="1">
      <alignment horizontal="left"/>
    </xf>
    <xf numFmtId="0" fontId="0" fillId="0" borderId="0" xfId="0" applyFill="1" applyAlignment="1">
      <alignment horizontal="right"/>
    </xf>
    <xf numFmtId="0" fontId="18" fillId="0" borderId="0" xfId="9"/>
    <xf numFmtId="0" fontId="11" fillId="0" borderId="0" xfId="0" applyFont="1"/>
    <xf numFmtId="0" fontId="8" fillId="4" borderId="0" xfId="0" applyFont="1" applyFill="1" applyBorder="1" applyAlignment="1">
      <alignment horizontal="left" vertical="top" wrapText="1"/>
    </xf>
    <xf numFmtId="0" fontId="4" fillId="13" borderId="0" xfId="0" applyFont="1" applyFill="1"/>
    <xf numFmtId="0" fontId="0" fillId="13" borderId="0" xfId="0" applyFill="1"/>
    <xf numFmtId="0" fontId="3" fillId="0" borderId="0" xfId="0" applyFont="1"/>
    <xf numFmtId="0" fontId="0" fillId="14" borderId="12" xfId="0" applyFill="1" applyBorder="1"/>
    <xf numFmtId="0" fontId="4" fillId="14" borderId="0" xfId="0" applyFont="1" applyFill="1"/>
    <xf numFmtId="2" fontId="11" fillId="0" borderId="0" xfId="0" applyNumberFormat="1" applyFont="1"/>
    <xf numFmtId="0" fontId="0" fillId="0" borderId="9" xfId="0" applyBorder="1"/>
    <xf numFmtId="2" fontId="0" fillId="0" borderId="11" xfId="0" applyNumberFormat="1" applyFill="1" applyBorder="1"/>
    <xf numFmtId="1" fontId="0" fillId="0" borderId="0" xfId="0" applyNumberFormat="1" applyBorder="1"/>
    <xf numFmtId="0" fontId="21" fillId="0" borderId="0" xfId="10"/>
    <xf numFmtId="0" fontId="22" fillId="16" borderId="0" xfId="13" applyFont="1" applyFill="1" applyBorder="1" applyAlignment="1">
      <alignment horizontal="center" vertical="center"/>
    </xf>
    <xf numFmtId="170" fontId="22" fillId="16" borderId="0" xfId="11" applyNumberFormat="1" applyFont="1" applyFill="1" applyBorder="1" applyAlignment="1">
      <alignment horizontal="center" vertical="center"/>
    </xf>
    <xf numFmtId="170" fontId="22" fillId="17" borderId="16" xfId="11" applyNumberFormat="1" applyFont="1" applyFill="1" applyBorder="1" applyAlignment="1">
      <alignment horizontal="center" vertical="center" wrapText="1"/>
    </xf>
    <xf numFmtId="170" fontId="22" fillId="17" borderId="15" xfId="11" applyNumberFormat="1" applyFont="1" applyFill="1" applyBorder="1" applyAlignment="1">
      <alignment horizontal="center" vertical="center" wrapText="1"/>
    </xf>
    <xf numFmtId="170" fontId="25" fillId="17" borderId="15" xfId="11" applyNumberFormat="1" applyFont="1" applyFill="1" applyBorder="1" applyAlignment="1">
      <alignment horizontal="center" vertical="center" wrapText="1"/>
    </xf>
    <xf numFmtId="0" fontId="24" fillId="16" borderId="17" xfId="13" applyFont="1" applyFill="1" applyBorder="1" applyAlignment="1">
      <alignment horizontal="center" vertical="center"/>
    </xf>
    <xf numFmtId="0" fontId="22" fillId="16" borderId="17" xfId="13" applyFont="1" applyFill="1" applyBorder="1" applyAlignment="1">
      <alignment horizontal="left" vertical="center"/>
    </xf>
    <xf numFmtId="0" fontId="22" fillId="16" borderId="17" xfId="13" applyFont="1" applyFill="1" applyBorder="1" applyAlignment="1">
      <alignment horizontal="center" vertical="center"/>
    </xf>
    <xf numFmtId="171" fontId="22" fillId="16" borderId="18" xfId="11" applyNumberFormat="1" applyFont="1" applyFill="1" applyBorder="1" applyAlignment="1">
      <alignment horizontal="right" vertical="center"/>
    </xf>
    <xf numFmtId="171" fontId="22" fillId="16" borderId="19" xfId="11" applyNumberFormat="1" applyFont="1" applyFill="1" applyBorder="1" applyAlignment="1">
      <alignment horizontal="right" vertical="center"/>
    </xf>
    <xf numFmtId="0" fontId="24" fillId="16" borderId="20" xfId="13" applyFont="1" applyFill="1" applyBorder="1" applyAlignment="1">
      <alignment horizontal="center" vertical="center"/>
    </xf>
    <xf numFmtId="0" fontId="22" fillId="16" borderId="20" xfId="13" applyFont="1" applyFill="1" applyBorder="1" applyAlignment="1">
      <alignment horizontal="left" vertical="center"/>
    </xf>
    <xf numFmtId="0" fontId="22" fillId="16" borderId="20" xfId="13" applyFont="1" applyFill="1" applyBorder="1" applyAlignment="1">
      <alignment horizontal="center" vertical="center"/>
    </xf>
    <xf numFmtId="0" fontId="24" fillId="16" borderId="21" xfId="13" applyFont="1" applyFill="1" applyBorder="1" applyAlignment="1">
      <alignment horizontal="center" vertical="center"/>
    </xf>
    <xf numFmtId="0" fontId="22" fillId="16" borderId="21" xfId="13" applyFont="1" applyFill="1" applyBorder="1" applyAlignment="1">
      <alignment horizontal="left" vertical="center"/>
    </xf>
    <xf numFmtId="0" fontId="22" fillId="16" borderId="21" xfId="13" applyFont="1" applyFill="1" applyBorder="1" applyAlignment="1">
      <alignment horizontal="center" vertical="center"/>
    </xf>
    <xf numFmtId="0" fontId="24" fillId="16" borderId="22" xfId="13" applyFont="1" applyFill="1" applyBorder="1" applyAlignment="1">
      <alignment horizontal="center" vertical="center"/>
    </xf>
    <xf numFmtId="0" fontId="22" fillId="16" borderId="22" xfId="13" applyFont="1" applyFill="1" applyBorder="1" applyAlignment="1">
      <alignment horizontal="left" vertical="center"/>
    </xf>
    <xf numFmtId="0" fontId="22" fillId="16" borderId="22" xfId="13" applyFont="1" applyFill="1" applyBorder="1" applyAlignment="1">
      <alignment horizontal="center" vertical="center"/>
    </xf>
    <xf numFmtId="171" fontId="22" fillId="16" borderId="22" xfId="11" applyNumberFormat="1" applyFont="1" applyFill="1" applyBorder="1" applyAlignment="1">
      <alignment horizontal="right" vertical="center"/>
    </xf>
    <xf numFmtId="171" fontId="22" fillId="16" borderId="23" xfId="11" applyNumberFormat="1" applyFont="1" applyFill="1" applyBorder="1" applyAlignment="1">
      <alignment horizontal="right" vertical="center"/>
    </xf>
    <xf numFmtId="0" fontId="24" fillId="16" borderId="24" xfId="13" applyFont="1" applyFill="1" applyBorder="1" applyAlignment="1">
      <alignment horizontal="center" vertical="center"/>
    </xf>
    <xf numFmtId="0" fontId="22" fillId="16" borderId="24" xfId="13" applyFont="1" applyFill="1" applyBorder="1" applyAlignment="1">
      <alignment horizontal="left" vertical="center"/>
    </xf>
    <xf numFmtId="0" fontId="22" fillId="16" borderId="24" xfId="13" applyFont="1" applyFill="1" applyBorder="1" applyAlignment="1">
      <alignment horizontal="center" vertical="center"/>
    </xf>
    <xf numFmtId="171" fontId="22" fillId="16" borderId="25" xfId="11" applyNumberFormat="1" applyFont="1" applyFill="1" applyBorder="1" applyAlignment="1">
      <alignment horizontal="right" vertical="center"/>
    </xf>
    <xf numFmtId="171" fontId="22" fillId="16" borderId="24" xfId="11" applyNumberFormat="1" applyFont="1" applyFill="1" applyBorder="1" applyAlignment="1">
      <alignment horizontal="right" vertical="center"/>
    </xf>
    <xf numFmtId="171" fontId="22" fillId="16" borderId="26" xfId="11" applyNumberFormat="1" applyFont="1" applyFill="1" applyBorder="1" applyAlignment="1">
      <alignment horizontal="right" vertical="center"/>
    </xf>
    <xf numFmtId="171" fontId="22" fillId="16" borderId="0" xfId="11" applyNumberFormat="1" applyFont="1" applyFill="1" applyBorder="1" applyAlignment="1">
      <alignment horizontal="right" vertical="center"/>
    </xf>
    <xf numFmtId="0" fontId="24" fillId="18" borderId="27" xfId="13" quotePrefix="1" applyFont="1" applyFill="1" applyBorder="1" applyAlignment="1">
      <alignment horizontal="center" vertical="center"/>
    </xf>
    <xf numFmtId="0" fontId="24" fillId="18" borderId="27" xfId="13" applyFont="1" applyFill="1" applyBorder="1" applyAlignment="1">
      <alignment horizontal="left" vertical="center"/>
    </xf>
    <xf numFmtId="0" fontId="22" fillId="18" borderId="27" xfId="13" applyFont="1" applyFill="1" applyBorder="1" applyAlignment="1">
      <alignment horizontal="left" vertical="center"/>
    </xf>
    <xf numFmtId="0" fontId="22" fillId="18" borderId="27" xfId="13" applyFont="1" applyFill="1" applyBorder="1" applyAlignment="1">
      <alignment horizontal="center" vertical="center"/>
    </xf>
    <xf numFmtId="171" fontId="24" fillId="18" borderId="28" xfId="11" applyNumberFormat="1" applyFont="1" applyFill="1" applyBorder="1" applyAlignment="1">
      <alignment horizontal="right" vertical="center"/>
    </xf>
    <xf numFmtId="0" fontId="24" fillId="16" borderId="19" xfId="13" applyFont="1" applyFill="1" applyBorder="1" applyAlignment="1">
      <alignment horizontal="center" vertical="center"/>
    </xf>
    <xf numFmtId="0" fontId="22" fillId="16" borderId="19" xfId="13" applyFont="1" applyFill="1" applyBorder="1" applyAlignment="1">
      <alignment horizontal="left" vertical="center"/>
    </xf>
    <xf numFmtId="0" fontId="22" fillId="16" borderId="19" xfId="13" applyFont="1" applyFill="1" applyBorder="1" applyAlignment="1">
      <alignment horizontal="center" vertical="center"/>
    </xf>
    <xf numFmtId="0" fontId="24" fillId="16" borderId="24" xfId="13" applyFont="1" applyFill="1" applyBorder="1" applyAlignment="1">
      <alignment vertical="center"/>
    </xf>
    <xf numFmtId="0" fontId="22" fillId="16" borderId="0" xfId="13" applyFont="1" applyFill="1" applyBorder="1" applyAlignment="1">
      <alignment vertical="center"/>
    </xf>
    <xf numFmtId="0" fontId="24" fillId="18" borderId="27" xfId="13" quotePrefix="1" applyFont="1" applyFill="1" applyBorder="1" applyAlignment="1">
      <alignment horizontal="left" vertical="center"/>
    </xf>
    <xf numFmtId="0" fontId="24" fillId="18" borderId="27" xfId="13" applyFont="1" applyFill="1" applyBorder="1" applyAlignment="1">
      <alignment horizontal="center" vertical="center"/>
    </xf>
    <xf numFmtId="171" fontId="24" fillId="18" borderId="29" xfId="11" applyNumberFormat="1" applyFont="1" applyFill="1" applyBorder="1" applyAlignment="1">
      <alignment horizontal="right" vertical="center"/>
    </xf>
    <xf numFmtId="0" fontId="24" fillId="16" borderId="19" xfId="13" applyFont="1" applyFill="1" applyBorder="1" applyAlignment="1">
      <alignment horizontal="left" vertical="center"/>
    </xf>
    <xf numFmtId="0" fontId="24" fillId="16" borderId="22" xfId="13" applyFont="1" applyFill="1" applyBorder="1" applyAlignment="1">
      <alignment horizontal="left" vertical="center"/>
    </xf>
    <xf numFmtId="172" fontId="22" fillId="16" borderId="23" xfId="12" applyNumberFormat="1" applyFont="1" applyFill="1" applyBorder="1" applyAlignment="1">
      <alignment horizontal="right" vertical="center"/>
    </xf>
    <xf numFmtId="0" fontId="24" fillId="16" borderId="24" xfId="13" applyFont="1" applyFill="1" applyBorder="1" applyAlignment="1">
      <alignment horizontal="left" vertical="center"/>
    </xf>
    <xf numFmtId="171" fontId="24" fillId="18" borderId="27" xfId="11" applyNumberFormat="1" applyFont="1" applyFill="1" applyBorder="1" applyAlignment="1">
      <alignment horizontal="right" vertical="center"/>
    </xf>
    <xf numFmtId="0" fontId="22" fillId="16" borderId="22" xfId="13" applyFont="1" applyFill="1" applyBorder="1" applyAlignment="1">
      <alignment vertical="center"/>
    </xf>
    <xf numFmtId="171" fontId="22" fillId="16" borderId="30" xfId="11" applyNumberFormat="1" applyFont="1" applyFill="1" applyBorder="1" applyAlignment="1">
      <alignment horizontal="right" vertical="center"/>
    </xf>
    <xf numFmtId="0" fontId="24" fillId="18" borderId="31" xfId="13" applyFont="1" applyFill="1" applyBorder="1" applyAlignment="1">
      <alignment horizontal="left" vertical="center"/>
    </xf>
    <xf numFmtId="0" fontId="24" fillId="18" borderId="31" xfId="13" applyFont="1" applyFill="1" applyBorder="1" applyAlignment="1">
      <alignment horizontal="center" vertical="center"/>
    </xf>
    <xf numFmtId="171" fontId="24" fillId="18" borderId="16" xfId="11" applyNumberFormat="1" applyFont="1" applyFill="1" applyBorder="1" applyAlignment="1">
      <alignment horizontal="right" vertical="center"/>
    </xf>
    <xf numFmtId="171" fontId="24" fillId="18" borderId="31" xfId="11" applyNumberFormat="1" applyFont="1" applyFill="1" applyBorder="1" applyAlignment="1">
      <alignment horizontal="right" vertical="center"/>
    </xf>
    <xf numFmtId="171" fontId="24" fillId="18" borderId="32" xfId="11" applyNumberFormat="1" applyFont="1" applyFill="1" applyBorder="1" applyAlignment="1">
      <alignment horizontal="right" vertical="center"/>
    </xf>
    <xf numFmtId="0" fontId="24" fillId="18" borderId="15" xfId="13" applyFont="1" applyFill="1" applyBorder="1" applyAlignment="1">
      <alignment horizontal="left" vertical="center"/>
    </xf>
    <xf numFmtId="0" fontId="24" fillId="18" borderId="15" xfId="13" applyFont="1" applyFill="1" applyBorder="1" applyAlignment="1">
      <alignment horizontal="center" vertical="center"/>
    </xf>
    <xf numFmtId="171" fontId="24" fillId="18" borderId="15" xfId="11" applyNumberFormat="1" applyFont="1" applyFill="1" applyBorder="1" applyAlignment="1">
      <alignment horizontal="right" vertical="center"/>
    </xf>
    <xf numFmtId="171" fontId="22" fillId="18" borderId="28" xfId="11" applyNumberFormat="1" applyFont="1" applyFill="1" applyBorder="1" applyAlignment="1">
      <alignment horizontal="right" vertical="center"/>
    </xf>
    <xf numFmtId="171" fontId="22" fillId="18" borderId="27" xfId="11" applyNumberFormat="1" applyFont="1" applyFill="1" applyBorder="1" applyAlignment="1">
      <alignment horizontal="right" vertical="center"/>
    </xf>
    <xf numFmtId="171" fontId="22" fillId="18" borderId="31" xfId="11" applyNumberFormat="1" applyFont="1" applyFill="1" applyBorder="1" applyAlignment="1">
      <alignment horizontal="right" vertical="center"/>
    </xf>
    <xf numFmtId="171" fontId="22" fillId="16" borderId="33" xfId="11" applyNumberFormat="1" applyFont="1" applyFill="1" applyBorder="1" applyAlignment="1">
      <alignment horizontal="right" vertical="center"/>
    </xf>
    <xf numFmtId="171" fontId="22" fillId="16" borderId="34" xfId="11" applyNumberFormat="1" applyFont="1" applyFill="1" applyBorder="1" applyAlignment="1">
      <alignment horizontal="right" vertical="center"/>
    </xf>
    <xf numFmtId="0" fontId="22" fillId="16" borderId="24" xfId="13" applyFont="1" applyFill="1" applyBorder="1" applyAlignment="1">
      <alignment vertical="center"/>
    </xf>
    <xf numFmtId="0" fontId="24" fillId="16" borderId="1" xfId="13" applyFont="1" applyFill="1" applyBorder="1" applyAlignment="1">
      <alignment horizontal="left" vertical="center"/>
    </xf>
    <xf numFmtId="0" fontId="22" fillId="16" borderId="1" xfId="13" applyFont="1" applyFill="1" applyBorder="1" applyAlignment="1">
      <alignment horizontal="center" vertical="center"/>
    </xf>
    <xf numFmtId="174" fontId="24" fillId="16" borderId="1" xfId="12" applyNumberFormat="1" applyFont="1" applyFill="1" applyBorder="1" applyAlignment="1">
      <alignment horizontal="center" vertical="center"/>
    </xf>
    <xf numFmtId="171" fontId="22" fillId="16" borderId="1" xfId="11" applyNumberFormat="1" applyFont="1" applyFill="1" applyBorder="1" applyAlignment="1">
      <alignment horizontal="right" vertical="center"/>
    </xf>
    <xf numFmtId="171" fontId="24" fillId="16" borderId="1" xfId="11" applyNumberFormat="1" applyFont="1" applyFill="1" applyBorder="1" applyAlignment="1">
      <alignment horizontal="center" vertical="center"/>
    </xf>
    <xf numFmtId="171" fontId="22" fillId="16" borderId="1" xfId="11" applyNumberFormat="1" applyFont="1" applyFill="1" applyBorder="1" applyAlignment="1">
      <alignment horizontal="center" vertical="center"/>
    </xf>
    <xf numFmtId="0" fontId="24" fillId="16" borderId="3" xfId="13" applyFont="1" applyFill="1" applyBorder="1" applyAlignment="1">
      <alignment horizontal="center" vertical="center"/>
    </xf>
    <xf numFmtId="0" fontId="24" fillId="16" borderId="3" xfId="13" quotePrefix="1" applyFont="1" applyFill="1" applyBorder="1" applyAlignment="1">
      <alignment horizontal="center" vertical="center"/>
    </xf>
    <xf numFmtId="171" fontId="24" fillId="16" borderId="3" xfId="11" applyNumberFormat="1" applyFont="1" applyFill="1" applyBorder="1" applyAlignment="1">
      <alignment horizontal="center" vertical="center" wrapText="1"/>
    </xf>
    <xf numFmtId="171" fontId="22" fillId="16" borderId="3" xfId="11" applyNumberFormat="1" applyFont="1" applyFill="1" applyBorder="1" applyAlignment="1">
      <alignment horizontal="right" vertical="center"/>
    </xf>
    <xf numFmtId="171" fontId="24" fillId="16" borderId="3" xfId="11" applyNumberFormat="1" applyFont="1" applyFill="1" applyBorder="1" applyAlignment="1">
      <alignment horizontal="center" vertical="center"/>
    </xf>
    <xf numFmtId="171" fontId="24" fillId="16" borderId="0" xfId="11" applyNumberFormat="1" applyFont="1" applyFill="1" applyBorder="1" applyAlignment="1">
      <alignment horizontal="center" vertical="center" wrapText="1"/>
    </xf>
    <xf numFmtId="170" fontId="22" fillId="17" borderId="37" xfId="11" applyNumberFormat="1" applyFont="1" applyFill="1" applyBorder="1" applyAlignment="1">
      <alignment horizontal="center" vertical="center" wrapText="1"/>
    </xf>
    <xf numFmtId="170" fontId="22" fillId="17" borderId="38" xfId="11" applyNumberFormat="1" applyFont="1" applyFill="1" applyBorder="1" applyAlignment="1">
      <alignment horizontal="center" vertical="center" wrapText="1"/>
    </xf>
    <xf numFmtId="170" fontId="22" fillId="17" borderId="39" xfId="11" applyNumberFormat="1" applyFont="1" applyFill="1" applyBorder="1" applyAlignment="1">
      <alignment horizontal="center" vertical="center" wrapText="1"/>
    </xf>
    <xf numFmtId="170" fontId="22" fillId="17" borderId="35" xfId="11" applyNumberFormat="1" applyFont="1" applyFill="1" applyBorder="1" applyAlignment="1">
      <alignment horizontal="center" vertical="center" wrapText="1"/>
    </xf>
    <xf numFmtId="171" fontId="24" fillId="18" borderId="40" xfId="11" applyNumberFormat="1" applyFont="1" applyFill="1" applyBorder="1" applyAlignment="1">
      <alignment horizontal="right" vertical="center"/>
    </xf>
    <xf numFmtId="171" fontId="24" fillId="18" borderId="41" xfId="11" applyNumberFormat="1" applyFont="1" applyFill="1" applyBorder="1" applyAlignment="1">
      <alignment horizontal="right" vertical="center"/>
    </xf>
    <xf numFmtId="0" fontId="22" fillId="16" borderId="19" xfId="13" applyFont="1" applyFill="1" applyBorder="1" applyAlignment="1">
      <alignment vertical="center"/>
    </xf>
    <xf numFmtId="171" fontId="22" fillId="16" borderId="42" xfId="11" applyNumberFormat="1" applyFont="1" applyFill="1" applyBorder="1" applyAlignment="1">
      <alignment horizontal="right" vertical="center"/>
    </xf>
    <xf numFmtId="171" fontId="22" fillId="16" borderId="43" xfId="11" applyNumberFormat="1" applyFont="1" applyFill="1" applyBorder="1" applyAlignment="1">
      <alignment horizontal="right" vertical="center"/>
    </xf>
    <xf numFmtId="171" fontId="22" fillId="16" borderId="44" xfId="11" applyNumberFormat="1" applyFont="1" applyFill="1" applyBorder="1" applyAlignment="1">
      <alignment horizontal="right" vertical="center"/>
    </xf>
    <xf numFmtId="171" fontId="22" fillId="16" borderId="45" xfId="11" applyNumberFormat="1" applyFont="1" applyFill="1" applyBorder="1" applyAlignment="1">
      <alignment horizontal="right" vertical="center"/>
    </xf>
    <xf numFmtId="0" fontId="22" fillId="16" borderId="46" xfId="13" applyFont="1" applyFill="1" applyBorder="1" applyAlignment="1">
      <alignment vertical="center"/>
    </xf>
    <xf numFmtId="0" fontId="24" fillId="16" borderId="46" xfId="13" applyFont="1" applyFill="1" applyBorder="1" applyAlignment="1">
      <alignment horizontal="center" vertical="center"/>
    </xf>
    <xf numFmtId="0" fontId="22" fillId="16" borderId="46" xfId="13" applyFont="1" applyFill="1" applyBorder="1" applyAlignment="1">
      <alignment horizontal="left" vertical="center"/>
    </xf>
    <xf numFmtId="0" fontId="22" fillId="16" borderId="46" xfId="13" applyFont="1" applyFill="1" applyBorder="1" applyAlignment="1">
      <alignment horizontal="center" vertical="center"/>
    </xf>
    <xf numFmtId="171" fontId="22" fillId="16" borderId="46" xfId="11" applyNumberFormat="1" applyFont="1" applyFill="1" applyBorder="1" applyAlignment="1">
      <alignment horizontal="right" vertical="center"/>
    </xf>
    <xf numFmtId="171" fontId="22" fillId="16" borderId="47" xfId="11" applyNumberFormat="1" applyFont="1" applyFill="1" applyBorder="1" applyAlignment="1">
      <alignment horizontal="right" vertical="center"/>
    </xf>
    <xf numFmtId="171" fontId="22" fillId="16" borderId="48" xfId="11" applyNumberFormat="1" applyFont="1" applyFill="1" applyBorder="1" applyAlignment="1">
      <alignment horizontal="right" vertical="center"/>
    </xf>
    <xf numFmtId="171" fontId="22" fillId="16" borderId="49" xfId="11" applyNumberFormat="1" applyFont="1" applyFill="1" applyBorder="1" applyAlignment="1">
      <alignment horizontal="right" vertical="center"/>
    </xf>
    <xf numFmtId="170" fontId="22" fillId="16" borderId="0" xfId="11" applyNumberFormat="1" applyFont="1" applyFill="1" applyBorder="1" applyAlignment="1">
      <alignment vertical="center"/>
    </xf>
    <xf numFmtId="0" fontId="27" fillId="16" borderId="0" xfId="13" applyFont="1" applyFill="1" applyBorder="1" applyAlignment="1">
      <alignment horizontal="center" vertical="center"/>
    </xf>
    <xf numFmtId="175" fontId="22" fillId="16" borderId="0" xfId="11" applyNumberFormat="1" applyFont="1" applyFill="1" applyBorder="1" applyAlignment="1">
      <alignment horizontal="center" vertical="center"/>
    </xf>
    <xf numFmtId="0" fontId="22" fillId="16" borderId="0" xfId="13" applyFont="1" applyFill="1" applyBorder="1" applyAlignment="1">
      <alignment horizontal="left" vertical="center"/>
    </xf>
    <xf numFmtId="0" fontId="23" fillId="16" borderId="0" xfId="13" applyFont="1" applyFill="1" applyBorder="1" applyAlignment="1">
      <alignment horizontal="left" vertical="center"/>
    </xf>
    <xf numFmtId="170" fontId="22" fillId="16" borderId="0" xfId="11" applyNumberFormat="1" applyFont="1" applyFill="1" applyBorder="1" applyAlignment="1">
      <alignment horizontal="left" vertical="center"/>
    </xf>
    <xf numFmtId="0" fontId="23" fillId="16" borderId="3" xfId="13" applyFont="1" applyFill="1" applyBorder="1" applyAlignment="1">
      <alignment horizontal="left" vertical="center"/>
    </xf>
    <xf numFmtId="170" fontId="24" fillId="16" borderId="3" xfId="11" applyNumberFormat="1" applyFont="1" applyFill="1" applyBorder="1" applyAlignment="1">
      <alignment horizontal="left" vertical="center"/>
    </xf>
    <xf numFmtId="170" fontId="24" fillId="16" borderId="0" xfId="11" applyNumberFormat="1" applyFont="1" applyFill="1" applyBorder="1" applyAlignment="1">
      <alignment horizontal="left" vertical="center"/>
    </xf>
    <xf numFmtId="0" fontId="23" fillId="17" borderId="35" xfId="13" applyFont="1" applyFill="1" applyBorder="1" applyAlignment="1">
      <alignment horizontal="center" vertical="center"/>
    </xf>
    <xf numFmtId="0" fontId="23" fillId="17" borderId="35" xfId="13" applyFont="1" applyFill="1" applyBorder="1" applyAlignment="1">
      <alignment horizontal="left" vertical="center"/>
    </xf>
    <xf numFmtId="0" fontId="28" fillId="16" borderId="3" xfId="13" applyFont="1" applyFill="1" applyBorder="1" applyAlignment="1">
      <alignment vertical="center"/>
    </xf>
    <xf numFmtId="170" fontId="29" fillId="16" borderId="3" xfId="11" applyNumberFormat="1" applyFont="1" applyFill="1" applyBorder="1" applyAlignment="1">
      <alignment horizontal="center" vertical="center"/>
    </xf>
    <xf numFmtId="170" fontId="30" fillId="16" borderId="3" xfId="11" applyNumberFormat="1" applyFont="1" applyFill="1" applyBorder="1" applyAlignment="1">
      <alignment horizontal="center" vertical="center" wrapText="1"/>
    </xf>
    <xf numFmtId="170" fontId="29" fillId="16" borderId="13" xfId="11" applyNumberFormat="1" applyFont="1" applyFill="1" applyBorder="1" applyAlignment="1">
      <alignment horizontal="center" vertical="center"/>
    </xf>
    <xf numFmtId="170" fontId="29" fillId="16" borderId="14" xfId="11" applyNumberFormat="1" applyFont="1" applyFill="1" applyBorder="1" applyAlignment="1">
      <alignment horizontal="center" vertical="center"/>
    </xf>
    <xf numFmtId="170" fontId="29" fillId="16" borderId="12" xfId="11" applyNumberFormat="1" applyFont="1" applyFill="1" applyBorder="1" applyAlignment="1">
      <alignment horizontal="center" vertical="center"/>
    </xf>
    <xf numFmtId="170" fontId="30" fillId="16" borderId="3" xfId="11" applyNumberFormat="1" applyFont="1" applyFill="1" applyBorder="1" applyAlignment="1">
      <alignment horizontal="center" vertical="center"/>
    </xf>
    <xf numFmtId="0" fontId="29" fillId="16" borderId="0" xfId="13" applyFont="1" applyFill="1" applyBorder="1" applyAlignment="1">
      <alignment vertical="center"/>
    </xf>
    <xf numFmtId="0" fontId="31" fillId="16" borderId="0" xfId="13" applyFont="1" applyFill="1" applyBorder="1" applyAlignment="1">
      <alignment horizontal="left" vertical="center"/>
    </xf>
    <xf numFmtId="170" fontId="30" fillId="16" borderId="13" xfId="11" applyNumberFormat="1" applyFont="1" applyFill="1" applyBorder="1" applyAlignment="1">
      <alignment horizontal="center" vertical="center" wrapText="1"/>
    </xf>
    <xf numFmtId="0" fontId="22" fillId="17" borderId="15" xfId="13" applyFont="1" applyFill="1" applyBorder="1" applyAlignment="1">
      <alignment horizontal="center" vertical="center"/>
    </xf>
    <xf numFmtId="0" fontId="23" fillId="17" borderId="15" xfId="13" applyFont="1" applyFill="1" applyBorder="1" applyAlignment="1">
      <alignment horizontal="center" vertical="center"/>
    </xf>
    <xf numFmtId="0" fontId="23" fillId="17" borderId="15" xfId="13" applyFont="1" applyFill="1" applyBorder="1" applyAlignment="1">
      <alignment horizontal="left" vertical="center"/>
    </xf>
    <xf numFmtId="0" fontId="22" fillId="17" borderId="15" xfId="13" quotePrefix="1" applyFont="1" applyFill="1" applyBorder="1" applyAlignment="1">
      <alignment horizontal="center" vertical="center"/>
    </xf>
    <xf numFmtId="0" fontId="23" fillId="17" borderId="35" xfId="13" applyFont="1" applyFill="1" applyBorder="1" applyAlignment="1">
      <alignment vertical="center"/>
    </xf>
    <xf numFmtId="170" fontId="22" fillId="17" borderId="51" xfId="11" applyNumberFormat="1" applyFont="1" applyFill="1" applyBorder="1" applyAlignment="1">
      <alignment horizontal="center" vertical="center" wrapText="1"/>
    </xf>
    <xf numFmtId="171" fontId="24" fillId="18" borderId="52" xfId="11" applyNumberFormat="1" applyFont="1" applyFill="1" applyBorder="1" applyAlignment="1">
      <alignment horizontal="right" vertical="center"/>
    </xf>
    <xf numFmtId="171" fontId="22" fillId="16" borderId="53" xfId="11" applyNumberFormat="1" applyFont="1" applyFill="1" applyBorder="1" applyAlignment="1">
      <alignment horizontal="right" vertical="center"/>
    </xf>
    <xf numFmtId="171" fontId="22" fillId="16" borderId="54" xfId="11" applyNumberFormat="1" applyFont="1" applyFill="1" applyBorder="1" applyAlignment="1">
      <alignment horizontal="right" vertical="center"/>
    </xf>
    <xf numFmtId="171" fontId="22" fillId="16" borderId="55" xfId="11" applyNumberFormat="1" applyFont="1" applyFill="1" applyBorder="1" applyAlignment="1">
      <alignment horizontal="right" vertical="center"/>
    </xf>
    <xf numFmtId="170" fontId="29" fillId="16" borderId="50" xfId="11" applyNumberFormat="1" applyFont="1" applyFill="1" applyBorder="1" applyAlignment="1">
      <alignment horizontal="center" vertical="center"/>
    </xf>
    <xf numFmtId="170" fontId="22" fillId="17" borderId="56" xfId="11" applyNumberFormat="1" applyFont="1" applyFill="1" applyBorder="1" applyAlignment="1">
      <alignment horizontal="center" vertical="center" wrapText="1"/>
    </xf>
    <xf numFmtId="171" fontId="22" fillId="16" borderId="57" xfId="11" applyNumberFormat="1" applyFont="1" applyFill="1" applyBorder="1" applyAlignment="1">
      <alignment horizontal="right" vertical="center"/>
    </xf>
    <xf numFmtId="171" fontId="22" fillId="16" borderId="58" xfId="11" applyNumberFormat="1" applyFont="1" applyFill="1" applyBorder="1" applyAlignment="1">
      <alignment horizontal="right" vertical="center"/>
    </xf>
    <xf numFmtId="171" fontId="22" fillId="16" borderId="59" xfId="11" applyNumberFormat="1" applyFont="1" applyFill="1" applyBorder="1" applyAlignment="1">
      <alignment horizontal="right" vertical="center"/>
    </xf>
    <xf numFmtId="171" fontId="24" fillId="18" borderId="60" xfId="11" applyNumberFormat="1" applyFont="1" applyFill="1" applyBorder="1" applyAlignment="1">
      <alignment horizontal="right" vertical="center"/>
    </xf>
    <xf numFmtId="171" fontId="24" fillId="18" borderId="61" xfId="11" applyNumberFormat="1" applyFont="1" applyFill="1" applyBorder="1" applyAlignment="1">
      <alignment horizontal="right" vertical="center"/>
    </xf>
    <xf numFmtId="171" fontId="24" fillId="18" borderId="56" xfId="11" applyNumberFormat="1" applyFont="1" applyFill="1" applyBorder="1" applyAlignment="1">
      <alignment horizontal="right" vertical="center"/>
    </xf>
    <xf numFmtId="171" fontId="22" fillId="18" borderId="60" xfId="11" applyNumberFormat="1" applyFont="1" applyFill="1" applyBorder="1" applyAlignment="1">
      <alignment horizontal="right" vertical="center"/>
    </xf>
    <xf numFmtId="171" fontId="24" fillId="18" borderId="62" xfId="11" applyNumberFormat="1" applyFont="1" applyFill="1" applyBorder="1" applyAlignment="1">
      <alignment horizontal="right" vertical="center"/>
    </xf>
    <xf numFmtId="171" fontId="24" fillId="18" borderId="63" xfId="11" applyNumberFormat="1" applyFont="1" applyFill="1" applyBorder="1" applyAlignment="1">
      <alignment horizontal="right" vertical="center"/>
    </xf>
    <xf numFmtId="0" fontId="33" fillId="16" borderId="0" xfId="13" applyFont="1" applyFill="1" applyBorder="1" applyAlignment="1">
      <alignment horizontal="left" vertical="center"/>
    </xf>
    <xf numFmtId="0" fontId="33" fillId="16" borderId="3" xfId="13" applyFont="1" applyFill="1" applyBorder="1" applyAlignment="1">
      <alignment horizontal="left" vertical="center"/>
    </xf>
    <xf numFmtId="0" fontId="33" fillId="16" borderId="3" xfId="13" applyFont="1" applyFill="1" applyBorder="1" applyAlignment="1">
      <alignment vertical="center"/>
    </xf>
    <xf numFmtId="0" fontId="34" fillId="17" borderId="15" xfId="13" applyFont="1" applyFill="1" applyBorder="1" applyAlignment="1">
      <alignment horizontal="center" vertical="center"/>
    </xf>
    <xf numFmtId="0" fontId="34" fillId="16" borderId="17" xfId="13" applyFont="1" applyFill="1" applyBorder="1" applyAlignment="1">
      <alignment horizontal="center" vertical="center"/>
    </xf>
    <xf numFmtId="0" fontId="34" fillId="16" borderId="20" xfId="13" applyFont="1" applyFill="1" applyBorder="1" applyAlignment="1">
      <alignment horizontal="center" vertical="center"/>
    </xf>
    <xf numFmtId="0" fontId="34" fillId="16" borderId="21" xfId="13" applyFont="1" applyFill="1" applyBorder="1" applyAlignment="1">
      <alignment horizontal="center" vertical="center"/>
    </xf>
    <xf numFmtId="0" fontId="34" fillId="16" borderId="22" xfId="13" applyFont="1" applyFill="1" applyBorder="1" applyAlignment="1">
      <alignment horizontal="center" vertical="center"/>
    </xf>
    <xf numFmtId="0" fontId="34" fillId="16" borderId="24" xfId="13" applyFont="1" applyFill="1" applyBorder="1" applyAlignment="1">
      <alignment horizontal="center" vertical="center"/>
    </xf>
    <xf numFmtId="0" fontId="34" fillId="18" borderId="27" xfId="13" applyFont="1" applyFill="1" applyBorder="1" applyAlignment="1">
      <alignment horizontal="center" vertical="center"/>
    </xf>
    <xf numFmtId="0" fontId="34" fillId="16" borderId="19" xfId="13" applyFont="1" applyFill="1" applyBorder="1" applyAlignment="1">
      <alignment horizontal="center" vertical="center"/>
    </xf>
    <xf numFmtId="173" fontId="34" fillId="16" borderId="22" xfId="14" applyFont="1" applyFill="1" applyBorder="1" applyAlignment="1" applyProtection="1">
      <alignment horizontal="center" vertical="center"/>
    </xf>
    <xf numFmtId="173" fontId="34" fillId="16" borderId="24" xfId="14" applyFont="1" applyFill="1" applyBorder="1" applyAlignment="1" applyProtection="1">
      <alignment horizontal="center" vertical="center"/>
    </xf>
    <xf numFmtId="0" fontId="34" fillId="18" borderId="31" xfId="13" applyFont="1" applyFill="1" applyBorder="1" applyAlignment="1">
      <alignment horizontal="center" vertical="center"/>
    </xf>
    <xf numFmtId="0" fontId="34" fillId="18" borderId="15" xfId="13" applyFont="1" applyFill="1" applyBorder="1" applyAlignment="1">
      <alignment horizontal="center" vertical="center"/>
    </xf>
    <xf numFmtId="0" fontId="34" fillId="16" borderId="1" xfId="13" applyFont="1" applyFill="1" applyBorder="1" applyAlignment="1">
      <alignment horizontal="center" vertical="center"/>
    </xf>
    <xf numFmtId="0" fontId="34" fillId="16" borderId="3" xfId="13" applyFont="1" applyFill="1" applyBorder="1" applyAlignment="1">
      <alignment horizontal="center" vertical="center"/>
    </xf>
    <xf numFmtId="0" fontId="33" fillId="17" borderId="36" xfId="13" applyFont="1" applyFill="1" applyBorder="1" applyAlignment="1">
      <alignment horizontal="center" vertical="center"/>
    </xf>
    <xf numFmtId="0" fontId="34" fillId="18" borderId="28" xfId="13" applyFont="1" applyFill="1" applyBorder="1" applyAlignment="1">
      <alignment horizontal="center" vertical="center"/>
    </xf>
    <xf numFmtId="173" fontId="34" fillId="16" borderId="18" xfId="14" applyFont="1" applyFill="1" applyBorder="1" applyAlignment="1" applyProtection="1">
      <alignment horizontal="center" vertical="center"/>
    </xf>
    <xf numFmtId="173" fontId="34" fillId="16" borderId="23" xfId="14" applyFont="1" applyFill="1" applyBorder="1" applyAlignment="1" applyProtection="1">
      <alignment horizontal="center" vertical="center"/>
    </xf>
    <xf numFmtId="173" fontId="34" fillId="16" borderId="30" xfId="14" applyFont="1" applyFill="1" applyBorder="1" applyAlignment="1" applyProtection="1">
      <alignment horizontal="center" vertical="center"/>
    </xf>
    <xf numFmtId="0" fontId="34" fillId="16" borderId="0" xfId="13" applyFont="1" applyFill="1" applyBorder="1" applyAlignment="1">
      <alignment horizontal="center" vertical="center"/>
    </xf>
    <xf numFmtId="0" fontId="35" fillId="0" borderId="0" xfId="10" applyFont="1"/>
    <xf numFmtId="167" fontId="4" fillId="0" borderId="0" xfId="0" applyNumberFormat="1" applyFont="1"/>
    <xf numFmtId="166" fontId="10" fillId="0" borderId="0" xfId="0" applyNumberFormat="1" applyFont="1" applyBorder="1"/>
    <xf numFmtId="166" fontId="10" fillId="0" borderId="0" xfId="0" applyNumberFormat="1" applyFont="1" applyFill="1" applyBorder="1"/>
    <xf numFmtId="0" fontId="0" fillId="14" borderId="0" xfId="0" applyFill="1" applyAlignment="1">
      <alignment wrapText="1"/>
    </xf>
    <xf numFmtId="0" fontId="0" fillId="14" borderId="0" xfId="0" applyFill="1" applyAlignment="1"/>
    <xf numFmtId="0" fontId="20" fillId="15" borderId="5" xfId="5" applyFont="1" applyFill="1" applyBorder="1"/>
    <xf numFmtId="0" fontId="9" fillId="15" borderId="0" xfId="5" applyFont="1" applyFill="1" applyBorder="1"/>
    <xf numFmtId="0" fontId="9" fillId="16" borderId="4" xfId="5" applyFont="1" applyFill="1" applyBorder="1"/>
    <xf numFmtId="0" fontId="9" fillId="16" borderId="6" xfId="5" applyFont="1" applyFill="1" applyBorder="1"/>
    <xf numFmtId="0" fontId="9" fillId="16" borderId="10" xfId="5" applyFont="1" applyFill="1" applyBorder="1"/>
    <xf numFmtId="0" fontId="9" fillId="92" borderId="1" xfId="5" applyFont="1" applyFill="1" applyBorder="1"/>
    <xf numFmtId="0" fontId="9" fillId="92" borderId="0" xfId="5" applyFont="1" applyFill="1" applyBorder="1"/>
    <xf numFmtId="0" fontId="9" fillId="92" borderId="3" xfId="5" applyFont="1" applyFill="1" applyBorder="1"/>
    <xf numFmtId="0" fontId="9" fillId="15" borderId="103" xfId="5" applyFont="1" applyFill="1" applyBorder="1"/>
    <xf numFmtId="2" fontId="10" fillId="5" borderId="0" xfId="5" applyNumberFormat="1" applyFont="1" applyFill="1"/>
    <xf numFmtId="2" fontId="10" fillId="5" borderId="7" xfId="5" applyNumberFormat="1" applyFont="1" applyFill="1" applyBorder="1"/>
    <xf numFmtId="2" fontId="10" fillId="5" borderId="1" xfId="5" applyNumberFormat="1" applyFont="1" applyFill="1" applyBorder="1"/>
    <xf numFmtId="2" fontId="10" fillId="5" borderId="5" xfId="5" applyNumberFormat="1" applyFont="1" applyFill="1" applyBorder="1"/>
    <xf numFmtId="2" fontId="10" fillId="5" borderId="0" xfId="5" applyNumberFormat="1" applyFont="1" applyFill="1" applyBorder="1"/>
    <xf numFmtId="2" fontId="10" fillId="5" borderId="8" xfId="5" applyNumberFormat="1" applyFont="1" applyFill="1" applyBorder="1"/>
    <xf numFmtId="2" fontId="10" fillId="5" borderId="3" xfId="5" applyNumberFormat="1" applyFont="1" applyFill="1" applyBorder="1"/>
    <xf numFmtId="2" fontId="17" fillId="0" borderId="0" xfId="0" applyNumberFormat="1" applyFont="1"/>
    <xf numFmtId="2" fontId="17" fillId="0" borderId="3" xfId="0" applyNumberFormat="1" applyFont="1" applyBorder="1"/>
    <xf numFmtId="0" fontId="0" fillId="0" borderId="105" xfId="0" applyBorder="1"/>
    <xf numFmtId="0" fontId="0" fillId="0" borderId="11" xfId="0" applyFill="1" applyBorder="1"/>
    <xf numFmtId="0" fontId="0" fillId="0" borderId="106" xfId="0" applyBorder="1"/>
    <xf numFmtId="0" fontId="0" fillId="0" borderId="107" xfId="0" applyBorder="1"/>
    <xf numFmtId="0" fontId="0" fillId="0" borderId="108" xfId="0" applyBorder="1"/>
    <xf numFmtId="0" fontId="0" fillId="0" borderId="109" xfId="0" applyBorder="1"/>
    <xf numFmtId="0" fontId="0" fillId="0" borderId="110" xfId="0" applyBorder="1"/>
    <xf numFmtId="0" fontId="0" fillId="0" borderId="111" xfId="0" applyBorder="1"/>
    <xf numFmtId="0" fontId="0" fillId="0" borderId="112" xfId="0" applyBorder="1"/>
    <xf numFmtId="168" fontId="0" fillId="0" borderId="0" xfId="0" applyNumberFormat="1"/>
    <xf numFmtId="0" fontId="9" fillId="0" borderId="105" xfId="0" applyFont="1" applyBorder="1"/>
    <xf numFmtId="168" fontId="0" fillId="0" borderId="11" xfId="0" applyNumberFormat="1" applyBorder="1"/>
    <xf numFmtId="1" fontId="0" fillId="0" borderId="11" xfId="0" applyNumberFormat="1" applyBorder="1"/>
    <xf numFmtId="167" fontId="0" fillId="0" borderId="11" xfId="0" applyNumberFormat="1" applyBorder="1"/>
    <xf numFmtId="2" fontId="0" fillId="0" borderId="11" xfId="0" applyNumberFormat="1" applyBorder="1"/>
    <xf numFmtId="166" fontId="0" fillId="0" borderId="11" xfId="0" applyNumberFormat="1" applyBorder="1"/>
    <xf numFmtId="1" fontId="0" fillId="0" borderId="106" xfId="0" applyNumberFormat="1" applyBorder="1"/>
    <xf numFmtId="0" fontId="9" fillId="0" borderId="107" xfId="0" applyFont="1" applyBorder="1"/>
    <xf numFmtId="0" fontId="9" fillId="0" borderId="109" xfId="0" applyFont="1" applyBorder="1"/>
    <xf numFmtId="168" fontId="0" fillId="0" borderId="110" xfId="0" applyNumberFormat="1" applyBorder="1"/>
    <xf numFmtId="1" fontId="15" fillId="0" borderId="110" xfId="0" applyNumberFormat="1" applyFont="1" applyBorder="1"/>
    <xf numFmtId="1" fontId="0" fillId="0" borderId="110" xfId="0" applyNumberFormat="1" applyBorder="1"/>
    <xf numFmtId="2" fontId="0" fillId="0" borderId="110" xfId="0" applyNumberFormat="1" applyBorder="1"/>
    <xf numFmtId="166" fontId="0" fillId="0" borderId="110" xfId="0" applyNumberFormat="1" applyBorder="1"/>
    <xf numFmtId="1" fontId="0" fillId="0" borderId="111" xfId="0" applyNumberFormat="1" applyBorder="1"/>
    <xf numFmtId="2" fontId="146" fillId="0" borderId="0" xfId="0" applyNumberFormat="1" applyFont="1"/>
    <xf numFmtId="2" fontId="146" fillId="0" borderId="3" xfId="0" applyNumberFormat="1" applyFont="1" applyBorder="1"/>
    <xf numFmtId="0" fontId="0" fillId="0" borderId="105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06" xfId="0" applyBorder="1" applyAlignment="1">
      <alignment wrapText="1"/>
    </xf>
    <xf numFmtId="0" fontId="0" fillId="0" borderId="113" xfId="0" applyBorder="1"/>
    <xf numFmtId="0" fontId="0" fillId="0" borderId="114" xfId="0" applyBorder="1"/>
    <xf numFmtId="0" fontId="9" fillId="0" borderId="0" xfId="572"/>
    <xf numFmtId="0" fontId="6" fillId="0" borderId="0" xfId="572" applyFont="1"/>
    <xf numFmtId="165" fontId="6" fillId="0" borderId="0" xfId="572" applyNumberFormat="1" applyFont="1"/>
    <xf numFmtId="165" fontId="9" fillId="0" borderId="0" xfId="572" applyNumberFormat="1"/>
    <xf numFmtId="165" fontId="7" fillId="3" borderId="115" xfId="572" applyNumberFormat="1" applyFont="1" applyFill="1" applyBorder="1" applyAlignment="1">
      <alignment horizontal="left" vertical="center" wrapText="1"/>
    </xf>
    <xf numFmtId="165" fontId="8" fillId="4" borderId="2" xfId="572" quotePrefix="1" applyNumberFormat="1" applyFont="1" applyFill="1" applyBorder="1" applyAlignment="1">
      <alignment horizontal="left" vertical="top" wrapText="1"/>
    </xf>
    <xf numFmtId="165" fontId="6" fillId="0" borderId="0" xfId="572" applyNumberFormat="1" applyFont="1" applyAlignment="1">
      <alignment horizontal="left" wrapText="1"/>
    </xf>
    <xf numFmtId="165" fontId="16" fillId="0" borderId="0" xfId="572" applyNumberFormat="1" applyFont="1"/>
    <xf numFmtId="165" fontId="9" fillId="0" borderId="112" xfId="572" applyNumberFormat="1" applyBorder="1"/>
    <xf numFmtId="165" fontId="10" fillId="0" borderId="0" xfId="572" applyNumberFormat="1" applyFont="1"/>
    <xf numFmtId="165" fontId="15" fillId="0" borderId="0" xfId="572" applyNumberFormat="1" applyFont="1"/>
    <xf numFmtId="165" fontId="9" fillId="0" borderId="110" xfId="572" applyNumberFormat="1" applyBorder="1"/>
    <xf numFmtId="165" fontId="16" fillId="0" borderId="110" xfId="572" applyNumberFormat="1" applyFont="1" applyBorder="1"/>
    <xf numFmtId="0" fontId="16" fillId="0" borderId="0" xfId="572" applyFont="1"/>
    <xf numFmtId="165" fontId="9" fillId="5" borderId="0" xfId="572" applyNumberFormat="1" applyFill="1"/>
    <xf numFmtId="165" fontId="9" fillId="0" borderId="0" xfId="4" applyNumberFormat="1"/>
    <xf numFmtId="165" fontId="10" fillId="0" borderId="112" xfId="572" applyNumberFormat="1" applyFont="1" applyBorder="1"/>
    <xf numFmtId="165" fontId="9" fillId="0" borderId="112" xfId="4" applyNumberFormat="1" applyBorder="1"/>
    <xf numFmtId="165" fontId="9" fillId="0" borderId="0" xfId="572" applyNumberFormat="1" applyAlignment="1">
      <alignment horizontal="left"/>
    </xf>
    <xf numFmtId="165" fontId="9" fillId="0" borderId="0" xfId="572" applyNumberFormat="1" applyAlignment="1">
      <alignment wrapText="1"/>
    </xf>
    <xf numFmtId="165" fontId="15" fillId="0" borderId="112" xfId="572" applyNumberFormat="1" applyFont="1" applyBorder="1"/>
    <xf numFmtId="0" fontId="9" fillId="0" borderId="112" xfId="572" applyBorder="1"/>
    <xf numFmtId="165" fontId="9" fillId="0" borderId="112" xfId="572" applyNumberFormat="1" applyBorder="1" applyAlignment="1">
      <alignment horizontal="left"/>
    </xf>
    <xf numFmtId="0" fontId="147" fillId="0" borderId="0" xfId="572" applyFont="1"/>
    <xf numFmtId="0" fontId="15" fillId="0" borderId="0" xfId="572" applyFont="1"/>
    <xf numFmtId="0" fontId="7" fillId="0" borderId="0" xfId="572" applyFont="1"/>
    <xf numFmtId="0" fontId="9" fillId="93" borderId="0" xfId="572" applyFill="1"/>
    <xf numFmtId="0" fontId="7" fillId="3" borderId="115" xfId="572" applyFont="1" applyFill="1" applyBorder="1" applyAlignment="1">
      <alignment horizontal="left" vertical="center" wrapText="1"/>
    </xf>
    <xf numFmtId="0" fontId="7" fillId="3" borderId="116" xfId="572" applyFont="1" applyFill="1" applyBorder="1" applyAlignment="1">
      <alignment horizontal="left" vertical="center" wrapText="1"/>
    </xf>
    <xf numFmtId="0" fontId="7" fillId="3" borderId="115" xfId="572" applyFont="1" applyFill="1" applyBorder="1" applyAlignment="1">
      <alignment horizontal="center" vertical="center" wrapText="1"/>
    </xf>
    <xf numFmtId="0" fontId="7" fillId="3" borderId="0" xfId="572" applyFont="1" applyFill="1" applyAlignment="1">
      <alignment horizontal="center" vertical="center" wrapText="1"/>
    </xf>
    <xf numFmtId="0" fontId="8" fillId="6" borderId="2" xfId="572" applyFont="1" applyFill="1" applyBorder="1" applyAlignment="1">
      <alignment horizontal="left" vertical="center" wrapText="1"/>
    </xf>
    <xf numFmtId="0" fontId="8" fillId="6" borderId="2" xfId="572" applyFont="1" applyFill="1" applyBorder="1" applyAlignment="1">
      <alignment horizontal="right" vertical="center" wrapText="1"/>
    </xf>
    <xf numFmtId="0" fontId="8" fillId="6" borderId="117" xfId="572" applyFont="1" applyFill="1" applyBorder="1" applyAlignment="1">
      <alignment horizontal="right" vertical="center" wrapText="1"/>
    </xf>
    <xf numFmtId="0" fontId="8" fillId="6" borderId="2" xfId="572" applyFont="1" applyFill="1" applyBorder="1" applyAlignment="1">
      <alignment horizontal="center" vertical="center" wrapText="1"/>
    </xf>
    <xf numFmtId="0" fontId="9" fillId="0" borderId="118" xfId="572" applyBorder="1"/>
    <xf numFmtId="0" fontId="9" fillId="0" borderId="5" xfId="572" applyBorder="1"/>
    <xf numFmtId="191" fontId="9" fillId="0" borderId="0" xfId="572" applyNumberFormat="1"/>
    <xf numFmtId="0" fontId="9" fillId="5" borderId="0" xfId="572" applyFill="1"/>
    <xf numFmtId="10" fontId="9" fillId="0" borderId="0" xfId="572" applyNumberFormat="1"/>
    <xf numFmtId="9" fontId="9" fillId="0" borderId="0" xfId="572" applyNumberFormat="1" applyAlignment="1">
      <alignment horizontal="center"/>
    </xf>
    <xf numFmtId="0" fontId="9" fillId="0" borderId="0" xfId="572" applyAlignment="1">
      <alignment horizontal="center"/>
    </xf>
    <xf numFmtId="0" fontId="9" fillId="0" borderId="6" xfId="572" applyBorder="1"/>
    <xf numFmtId="0" fontId="9" fillId="0" borderId="115" xfId="572" applyBorder="1"/>
    <xf numFmtId="0" fontId="9" fillId="0" borderId="119" xfId="572" applyBorder="1"/>
    <xf numFmtId="9" fontId="9" fillId="0" borderId="0" xfId="572" applyNumberFormat="1"/>
    <xf numFmtId="0" fontId="9" fillId="0" borderId="8" xfId="572" applyBorder="1"/>
    <xf numFmtId="9" fontId="9" fillId="0" borderId="112" xfId="572" applyNumberFormat="1" applyBorder="1"/>
    <xf numFmtId="9" fontId="0" fillId="0" borderId="0" xfId="880" applyFont="1"/>
    <xf numFmtId="190" fontId="9" fillId="0" borderId="0" xfId="572" applyNumberFormat="1"/>
    <xf numFmtId="0" fontId="0" fillId="0" borderId="0" xfId="880" applyNumberFormat="1" applyFont="1" applyAlignment="1">
      <alignment horizontal="center"/>
    </xf>
    <xf numFmtId="0" fontId="148" fillId="94" borderId="0" xfId="3" applyFont="1" applyFill="1"/>
    <xf numFmtId="0" fontId="5" fillId="0" borderId="0" xfId="3"/>
    <xf numFmtId="0" fontId="148" fillId="0" borderId="0" xfId="3" applyFont="1"/>
    <xf numFmtId="0" fontId="5" fillId="0" borderId="0" xfId="3" applyAlignment="1">
      <alignment horizontal="right"/>
    </xf>
    <xf numFmtId="0" fontId="5" fillId="93" borderId="0" xfId="3" applyFill="1"/>
    <xf numFmtId="0" fontId="7" fillId="3" borderId="103" xfId="3" applyFont="1" applyFill="1" applyBorder="1" applyAlignment="1">
      <alignment horizontal="left" vertical="center" wrapText="1"/>
    </xf>
    <xf numFmtId="1" fontId="7" fillId="95" borderId="103" xfId="3" applyNumberFormat="1" applyFont="1" applyFill="1" applyBorder="1" applyAlignment="1">
      <alignment horizontal="right"/>
    </xf>
    <xf numFmtId="0" fontId="7" fillId="4" borderId="110" xfId="3" applyFont="1" applyFill="1" applyBorder="1" applyAlignment="1">
      <alignment horizontal="left" wrapText="1"/>
    </xf>
    <xf numFmtId="0" fontId="7" fillId="4" borderId="110" xfId="3" applyFont="1" applyFill="1" applyBorder="1" applyAlignment="1">
      <alignment horizontal="right" wrapText="1"/>
    </xf>
    <xf numFmtId="0" fontId="7" fillId="96" borderId="0" xfId="3" applyFont="1" applyFill="1"/>
    <xf numFmtId="0" fontId="0" fillId="0" borderId="111" xfId="0" applyFill="1" applyBorder="1"/>
    <xf numFmtId="0" fontId="0" fillId="0" borderId="108" xfId="0" applyFill="1" applyBorder="1"/>
    <xf numFmtId="0" fontId="149" fillId="0" borderId="0" xfId="0" applyFont="1" applyAlignment="1"/>
    <xf numFmtId="0" fontId="4" fillId="0" borderId="0" xfId="0" applyFont="1" applyBorder="1"/>
    <xf numFmtId="0" fontId="4" fillId="0" borderId="110" xfId="0" applyFont="1" applyBorder="1"/>
    <xf numFmtId="165" fontId="9" fillId="0" borderId="0" xfId="0" applyNumberFormat="1" applyFont="1"/>
    <xf numFmtId="0" fontId="7" fillId="3" borderId="115" xfId="0" applyFont="1" applyFill="1" applyBorder="1" applyAlignment="1">
      <alignment horizontal="left" vertical="center" wrapText="1"/>
    </xf>
    <xf numFmtId="0" fontId="7" fillId="10" borderId="115" xfId="0" applyFont="1" applyFill="1" applyBorder="1" applyAlignment="1">
      <alignment horizontal="left" vertical="center" wrapText="1"/>
    </xf>
    <xf numFmtId="0" fontId="7" fillId="11" borderId="115" xfId="0" applyFont="1" applyFill="1" applyBorder="1" applyAlignment="1">
      <alignment horizontal="left" vertical="center" wrapText="1"/>
    </xf>
    <xf numFmtId="0" fontId="7" fillId="11" borderId="115" xfId="0" applyFont="1" applyFill="1" applyBorder="1" applyAlignment="1">
      <alignment horizontal="center" vertical="top" wrapText="1"/>
    </xf>
    <xf numFmtId="0" fontId="8" fillId="4" borderId="2" xfId="0" applyFont="1" applyFill="1" applyBorder="1" applyAlignment="1">
      <alignment horizontal="left" vertical="top"/>
    </xf>
    <xf numFmtId="166" fontId="0" fillId="0" borderId="9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166" fontId="0" fillId="0" borderId="10" xfId="0" applyNumberFormat="1" applyBorder="1"/>
    <xf numFmtId="166" fontId="9" fillId="0" borderId="0" xfId="0" applyNumberFormat="1" applyFont="1"/>
    <xf numFmtId="0" fontId="0" fillId="14" borderId="3" xfId="0" applyFill="1" applyBorder="1" applyAlignment="1"/>
    <xf numFmtId="0" fontId="150" fillId="0" borderId="0" xfId="0" applyFont="1"/>
    <xf numFmtId="0" fontId="151" fillId="0" borderId="0" xfId="0" applyFont="1"/>
    <xf numFmtId="165" fontId="9" fillId="0" borderId="0" xfId="572" applyNumberFormat="1" applyFont="1"/>
    <xf numFmtId="165" fontId="9" fillId="0" borderId="0" xfId="49324" applyNumberFormat="1" applyFont="1"/>
    <xf numFmtId="165" fontId="9" fillId="0" borderId="0" xfId="49324" applyNumberFormat="1" applyFont="1" applyFill="1" applyBorder="1"/>
    <xf numFmtId="0" fontId="9" fillId="0" borderId="0" xfId="572" applyFont="1"/>
    <xf numFmtId="0" fontId="9" fillId="0" borderId="112" xfId="572" applyFont="1" applyBorder="1"/>
    <xf numFmtId="165" fontId="9" fillId="0" borderId="112" xfId="49324" applyNumberFormat="1" applyFont="1" applyFill="1" applyBorder="1"/>
    <xf numFmtId="165" fontId="9" fillId="0" borderId="112" xfId="572" applyNumberFormat="1" applyFont="1" applyBorder="1"/>
    <xf numFmtId="2" fontId="9" fillId="0" borderId="0" xfId="572" applyNumberFormat="1"/>
    <xf numFmtId="0" fontId="86" fillId="0" borderId="0" xfId="53469" applyFont="1"/>
    <xf numFmtId="0" fontId="152" fillId="0" borderId="0" xfId="53469" applyFont="1"/>
    <xf numFmtId="0" fontId="86" fillId="97" borderId="120" xfId="53469" applyFont="1" applyFill="1" applyBorder="1"/>
    <xf numFmtId="0" fontId="86" fillId="97" borderId="121" xfId="53469" applyFont="1" applyFill="1" applyBorder="1" applyAlignment="1">
      <alignment horizontal="left"/>
    </xf>
    <xf numFmtId="0" fontId="86" fillId="97" borderId="122" xfId="53469" applyFont="1" applyFill="1" applyBorder="1" applyAlignment="1">
      <alignment horizontal="left"/>
    </xf>
    <xf numFmtId="0" fontId="86" fillId="97" borderId="122" xfId="53469" applyFont="1" applyFill="1" applyBorder="1" applyAlignment="1">
      <alignment horizontal="center"/>
    </xf>
    <xf numFmtId="0" fontId="86" fillId="97" borderId="123" xfId="53469" applyFont="1" applyFill="1" applyBorder="1"/>
    <xf numFmtId="0" fontId="86" fillId="97" borderId="124" xfId="53469" applyFont="1" applyFill="1" applyBorder="1" applyAlignment="1">
      <alignment horizontal="center" vertical="top" wrapText="1"/>
    </xf>
    <xf numFmtId="0" fontId="86" fillId="97" borderId="125" xfId="53469" applyFont="1" applyFill="1" applyBorder="1" applyAlignment="1">
      <alignment horizontal="center" vertical="top" wrapText="1"/>
    </xf>
    <xf numFmtId="0" fontId="86" fillId="97" borderId="108" xfId="53469" applyFont="1" applyFill="1" applyBorder="1" applyAlignment="1">
      <alignment horizontal="center" vertical="top" wrapText="1"/>
    </xf>
    <xf numFmtId="0" fontId="86" fillId="97" borderId="126" xfId="53469" applyFont="1" applyFill="1" applyBorder="1"/>
    <xf numFmtId="0" fontId="86" fillId="97" borderId="127" xfId="53469" applyFont="1" applyFill="1" applyBorder="1" applyAlignment="1">
      <alignment horizontal="center"/>
    </xf>
    <xf numFmtId="0" fontId="86" fillId="97" borderId="128" xfId="53469" applyFont="1" applyFill="1" applyBorder="1" applyAlignment="1">
      <alignment horizontal="center"/>
    </xf>
    <xf numFmtId="0" fontId="86" fillId="0" borderId="129" xfId="57625" applyFont="1" applyBorder="1" applyAlignment="1">
      <alignment horizontal="left"/>
    </xf>
    <xf numFmtId="3" fontId="86" fillId="0" borderId="130" xfId="57625" applyNumberFormat="1" applyFont="1" applyBorder="1"/>
    <xf numFmtId="171" fontId="86" fillId="0" borderId="131" xfId="57625" applyNumberFormat="1" applyFont="1" applyBorder="1"/>
    <xf numFmtId="3" fontId="86" fillId="0" borderId="132" xfId="57625" applyNumberFormat="1" applyFont="1" applyBorder="1"/>
    <xf numFmtId="171" fontId="86" fillId="0" borderId="133" xfId="57625" applyNumberFormat="1" applyFont="1" applyBorder="1" applyAlignment="1">
      <alignment horizontal="left"/>
    </xf>
    <xf numFmtId="171" fontId="86" fillId="0" borderId="134" xfId="57625" applyNumberFormat="1" applyFont="1" applyBorder="1" applyAlignment="1">
      <alignment horizontal="left"/>
    </xf>
    <xf numFmtId="171" fontId="86" fillId="0" borderId="130" xfId="57625" applyNumberFormat="1" applyFont="1" applyBorder="1"/>
    <xf numFmtId="171" fontId="86" fillId="0" borderId="131" xfId="57625" applyNumberFormat="1" applyFont="1" applyBorder="1" applyAlignment="1">
      <alignment horizontal="left"/>
    </xf>
    <xf numFmtId="171" fontId="86" fillId="0" borderId="129" xfId="57625" applyNumberFormat="1" applyFont="1" applyBorder="1" applyAlignment="1">
      <alignment horizontal="right"/>
    </xf>
    <xf numFmtId="0" fontId="86" fillId="0" borderId="135" xfId="57625" applyFont="1" applyBorder="1" applyAlignment="1">
      <alignment horizontal="left"/>
    </xf>
    <xf numFmtId="171" fontId="86" fillId="0" borderId="136" xfId="57625" applyNumberFormat="1" applyFont="1" applyBorder="1" applyAlignment="1">
      <alignment horizontal="left"/>
    </xf>
    <xf numFmtId="3" fontId="86" fillId="0" borderId="137" xfId="57625" applyNumberFormat="1" applyFont="1" applyBorder="1"/>
    <xf numFmtId="171" fontId="86" fillId="0" borderId="138" xfId="57625" applyNumberFormat="1" applyFont="1" applyBorder="1" applyAlignment="1">
      <alignment horizontal="left"/>
    </xf>
    <xf numFmtId="171" fontId="86" fillId="0" borderId="135" xfId="57625" applyNumberFormat="1" applyFont="1" applyBorder="1" applyAlignment="1">
      <alignment horizontal="right"/>
    </xf>
    <xf numFmtId="171" fontId="86" fillId="0" borderId="136" xfId="57625" applyNumberFormat="1" applyFont="1" applyBorder="1"/>
    <xf numFmtId="171" fontId="86" fillId="0" borderId="138" xfId="57625" applyNumberFormat="1" applyFont="1" applyBorder="1"/>
    <xf numFmtId="171" fontId="86" fillId="0" borderId="135" xfId="57625" applyNumberFormat="1" applyFont="1" applyBorder="1"/>
    <xf numFmtId="171" fontId="86" fillId="0" borderId="131" xfId="57625" applyNumberFormat="1" applyFont="1" applyBorder="1" applyAlignment="1">
      <alignment horizontal="right"/>
    </xf>
    <xf numFmtId="171" fontId="86" fillId="0" borderId="136" xfId="57625" applyNumberFormat="1" applyFont="1" applyBorder="1" applyAlignment="1">
      <alignment horizontal="right"/>
    </xf>
    <xf numFmtId="171" fontId="86" fillId="0" borderId="138" xfId="57625" applyNumberFormat="1" applyFont="1" applyBorder="1" applyAlignment="1">
      <alignment horizontal="right"/>
    </xf>
    <xf numFmtId="0" fontId="86" fillId="0" borderId="105" xfId="53469" applyFont="1" applyBorder="1"/>
    <xf numFmtId="0" fontId="86" fillId="0" borderId="11" xfId="53469" applyFont="1" applyBorder="1"/>
    <xf numFmtId="0" fontId="86" fillId="0" borderId="106" xfId="53469" applyFont="1" applyBorder="1"/>
    <xf numFmtId="0" fontId="86" fillId="0" borderId="139" xfId="53469" applyFont="1" applyBorder="1"/>
    <xf numFmtId="0" fontId="86" fillId="0" borderId="109" xfId="53469" applyFont="1" applyBorder="1"/>
    <xf numFmtId="1" fontId="86" fillId="0" borderId="110" xfId="53469" applyNumberFormat="1" applyFont="1" applyBorder="1"/>
    <xf numFmtId="0" fontId="86" fillId="0" borderId="110" xfId="53469" applyFont="1" applyBorder="1"/>
    <xf numFmtId="0" fontId="86" fillId="0" borderId="111" xfId="53469" applyFont="1" applyBorder="1"/>
    <xf numFmtId="3" fontId="86" fillId="16" borderId="130" xfId="57625" applyNumberFormat="1" applyFont="1" applyFill="1" applyBorder="1"/>
    <xf numFmtId="171" fontId="86" fillId="16" borderId="131" xfId="57625" applyNumberFormat="1" applyFont="1" applyFill="1" applyBorder="1"/>
    <xf numFmtId="3" fontId="86" fillId="16" borderId="137" xfId="57625" applyNumberFormat="1" applyFont="1" applyFill="1" applyBorder="1"/>
    <xf numFmtId="171" fontId="86" fillId="16" borderId="130" xfId="57625" applyNumberFormat="1" applyFont="1" applyFill="1" applyBorder="1"/>
    <xf numFmtId="171" fontId="86" fillId="16" borderId="140" xfId="57625" applyNumberFormat="1" applyFont="1" applyFill="1" applyBorder="1"/>
    <xf numFmtId="171" fontId="86" fillId="16" borderId="137" xfId="57625" applyNumberFormat="1" applyFont="1" applyFill="1" applyBorder="1"/>
    <xf numFmtId="171" fontId="86" fillId="0" borderId="140" xfId="57625" applyNumberFormat="1" applyFont="1" applyBorder="1" applyAlignment="1">
      <alignment horizontal="right"/>
    </xf>
    <xf numFmtId="0" fontId="86" fillId="0" borderId="126" xfId="57625" applyFont="1" applyBorder="1" applyAlignment="1">
      <alignment horizontal="left"/>
    </xf>
    <xf numFmtId="3" fontId="86" fillId="16" borderId="141" xfId="57625" applyNumberFormat="1" applyFont="1" applyFill="1" applyBorder="1"/>
    <xf numFmtId="171" fontId="86" fillId="16" borderId="142" xfId="57625" applyNumberFormat="1" applyFont="1" applyFill="1" applyBorder="1"/>
    <xf numFmtId="171" fontId="86" fillId="0" borderId="111" xfId="57625" applyNumberFormat="1" applyFont="1" applyBorder="1" applyAlignment="1">
      <alignment horizontal="right"/>
    </xf>
    <xf numFmtId="171" fontId="86" fillId="0" borderId="143" xfId="57625" applyNumberFormat="1" applyFont="1" applyBorder="1" applyAlignment="1">
      <alignment horizontal="right"/>
    </xf>
    <xf numFmtId="171" fontId="86" fillId="16" borderId="141" xfId="57625" applyNumberFormat="1" applyFont="1" applyFill="1" applyBorder="1"/>
    <xf numFmtId="171" fontId="86" fillId="0" borderId="142" xfId="57625" applyNumberFormat="1" applyFont="1" applyBorder="1" applyAlignment="1">
      <alignment horizontal="right"/>
    </xf>
    <xf numFmtId="171" fontId="86" fillId="0" borderId="126" xfId="57625" applyNumberFormat="1" applyFont="1" applyBorder="1"/>
    <xf numFmtId="3" fontId="86" fillId="0" borderId="0" xfId="53469" applyNumberFormat="1" applyFont="1"/>
    <xf numFmtId="3" fontId="86" fillId="0" borderId="131" xfId="57625" applyNumberFormat="1" applyFont="1" applyBorder="1"/>
    <xf numFmtId="0" fontId="86" fillId="0" borderId="144" xfId="57625" applyFont="1" applyBorder="1" applyAlignment="1">
      <alignment horizontal="left"/>
    </xf>
    <xf numFmtId="0" fontId="86" fillId="0" borderId="134" xfId="57625" applyFont="1" applyBorder="1" applyAlignment="1">
      <alignment horizontal="left"/>
    </xf>
    <xf numFmtId="0" fontId="86" fillId="0" borderId="131" xfId="57625" applyFont="1" applyBorder="1" applyAlignment="1">
      <alignment horizontal="left"/>
    </xf>
    <xf numFmtId="3" fontId="86" fillId="0" borderId="135" xfId="57625" applyNumberFormat="1" applyFont="1" applyBorder="1" applyAlignment="1">
      <alignment horizontal="right"/>
    </xf>
    <xf numFmtId="0" fontId="86" fillId="0" borderId="138" xfId="57625" applyFont="1" applyBorder="1" applyAlignment="1">
      <alignment horizontal="left"/>
    </xf>
    <xf numFmtId="0" fontId="86" fillId="0" borderId="135" xfId="57625" applyFont="1" applyBorder="1" applyAlignment="1">
      <alignment horizontal="right"/>
    </xf>
    <xf numFmtId="3" fontId="86" fillId="0" borderId="144" xfId="57625" applyNumberFormat="1" applyFont="1" applyBorder="1"/>
    <xf numFmtId="3" fontId="86" fillId="0" borderId="138" xfId="57625" applyNumberFormat="1" applyFont="1" applyBorder="1"/>
    <xf numFmtId="3" fontId="86" fillId="0" borderId="135" xfId="57625" applyNumberFormat="1" applyFont="1" applyBorder="1"/>
    <xf numFmtId="3" fontId="86" fillId="0" borderId="144" xfId="57625" applyNumberFormat="1" applyFont="1" applyBorder="1" applyAlignment="1">
      <alignment horizontal="right"/>
    </xf>
    <xf numFmtId="167" fontId="86" fillId="0" borderId="138" xfId="57625" applyNumberFormat="1" applyFont="1" applyBorder="1" applyAlignment="1">
      <alignment horizontal="right"/>
    </xf>
    <xf numFmtId="171" fontId="86" fillId="0" borderId="144" xfId="57625" applyNumberFormat="1" applyFont="1" applyBorder="1" applyAlignment="1">
      <alignment horizontal="right"/>
    </xf>
    <xf numFmtId="192" fontId="86" fillId="0" borderId="0" xfId="84" applyNumberFormat="1" applyFont="1"/>
    <xf numFmtId="171" fontId="86" fillId="0" borderId="145" xfId="57625" applyNumberFormat="1" applyFont="1" applyBorder="1" applyAlignment="1">
      <alignment horizontal="right"/>
    </xf>
    <xf numFmtId="171" fontId="86" fillId="0" borderId="146" xfId="57625" applyNumberFormat="1" applyFont="1" applyBorder="1" applyAlignment="1">
      <alignment horizontal="right"/>
    </xf>
    <xf numFmtId="171" fontId="86" fillId="0" borderId="147" xfId="57625" applyNumberFormat="1" applyFont="1" applyBorder="1" applyAlignment="1">
      <alignment horizontal="right"/>
    </xf>
    <xf numFmtId="167" fontId="86" fillId="0" borderId="143" xfId="57625" applyNumberFormat="1" applyFont="1" applyBorder="1" applyAlignment="1">
      <alignment horizontal="right"/>
    </xf>
    <xf numFmtId="171" fontId="86" fillId="0" borderId="148" xfId="57625" applyNumberFormat="1" applyFont="1" applyBorder="1" applyAlignment="1">
      <alignment horizontal="right"/>
    </xf>
    <xf numFmtId="4" fontId="86" fillId="0" borderId="131" xfId="57625" applyNumberFormat="1" applyFont="1" applyBorder="1" applyAlignment="1">
      <alignment horizontal="right"/>
    </xf>
    <xf numFmtId="4" fontId="86" fillId="0" borderId="140" xfId="57625" applyNumberFormat="1" applyFont="1" applyBorder="1" applyAlignment="1">
      <alignment horizontal="right"/>
    </xf>
    <xf numFmtId="4" fontId="86" fillId="0" borderId="142" xfId="57625" applyNumberFormat="1" applyFont="1" applyBorder="1" applyAlignment="1">
      <alignment horizontal="right"/>
    </xf>
    <xf numFmtId="171" fontId="86" fillId="0" borderId="110" xfId="57625" applyNumberFormat="1" applyFont="1" applyBorder="1"/>
    <xf numFmtId="3" fontId="86" fillId="0" borderId="149" xfId="57625" applyNumberFormat="1" applyFont="1" applyBorder="1"/>
    <xf numFmtId="0" fontId="86" fillId="0" borderId="150" xfId="57625" applyFont="1" applyBorder="1" applyAlignment="1">
      <alignment horizontal="left"/>
    </xf>
    <xf numFmtId="0" fontId="86" fillId="0" borderId="149" xfId="57625" applyFont="1" applyBorder="1" applyAlignment="1">
      <alignment horizontal="left"/>
    </xf>
    <xf numFmtId="3" fontId="86" fillId="0" borderId="129" xfId="57625" applyNumberFormat="1" applyFont="1" applyBorder="1" applyAlignment="1">
      <alignment horizontal="right"/>
    </xf>
    <xf numFmtId="171" fontId="86" fillId="0" borderId="110" xfId="53469" applyNumberFormat="1" applyFont="1" applyBorder="1"/>
    <xf numFmtId="171" fontId="86" fillId="0" borderId="109" xfId="53469" applyNumberFormat="1" applyFont="1" applyBorder="1"/>
    <xf numFmtId="0" fontId="9" fillId="0" borderId="0" xfId="53469"/>
    <xf numFmtId="3" fontId="86" fillId="0" borderId="151" xfId="57625" applyNumberFormat="1" applyFont="1" applyBorder="1"/>
    <xf numFmtId="192" fontId="86" fillId="0" borderId="121" xfId="84" applyNumberFormat="1" applyFont="1" applyBorder="1"/>
    <xf numFmtId="192" fontId="86" fillId="0" borderId="122" xfId="84" applyNumberFormat="1" applyFont="1" applyBorder="1"/>
    <xf numFmtId="171" fontId="86" fillId="0" borderId="0" xfId="53469" applyNumberFormat="1" applyFont="1"/>
    <xf numFmtId="192" fontId="86" fillId="0" borderId="0" xfId="53469" applyNumberFormat="1" applyFont="1"/>
    <xf numFmtId="3" fontId="86" fillId="0" borderId="127" xfId="57625" applyNumberFormat="1" applyFont="1" applyBorder="1"/>
    <xf numFmtId="171" fontId="86" fillId="0" borderId="111" xfId="57625" applyNumberFormat="1" applyFont="1" applyBorder="1"/>
    <xf numFmtId="3" fontId="86" fillId="0" borderId="141" xfId="57625" applyNumberFormat="1" applyFont="1" applyBorder="1"/>
    <xf numFmtId="3" fontId="86" fillId="0" borderId="126" xfId="57625" applyNumberFormat="1" applyFont="1" applyBorder="1"/>
    <xf numFmtId="167" fontId="86" fillId="0" borderId="131" xfId="57625" applyNumberFormat="1" applyFont="1" applyBorder="1" applyAlignment="1">
      <alignment horizontal="right"/>
    </xf>
    <xf numFmtId="171" fontId="86" fillId="16" borderId="136" xfId="57625" applyNumberFormat="1" applyFont="1" applyFill="1" applyBorder="1"/>
    <xf numFmtId="171" fontId="86" fillId="16" borderId="152" xfId="57625" applyNumberFormat="1" applyFont="1" applyFill="1" applyBorder="1"/>
    <xf numFmtId="171" fontId="86" fillId="16" borderId="153" xfId="57625" applyNumberFormat="1" applyFont="1" applyFill="1" applyBorder="1"/>
    <xf numFmtId="0" fontId="9" fillId="16" borderId="7" xfId="5" applyFont="1" applyFill="1" applyBorder="1" applyAlignment="1">
      <alignment horizontal="center" vertical="center" textRotation="180"/>
    </xf>
    <xf numFmtId="0" fontId="9" fillId="16" borderId="5" xfId="5" applyFont="1" applyFill="1" applyBorder="1" applyAlignment="1">
      <alignment horizontal="center" vertical="center" textRotation="180"/>
    </xf>
    <xf numFmtId="0" fontId="9" fillId="16" borderId="8" xfId="5" applyFont="1" applyFill="1" applyBorder="1" applyAlignment="1">
      <alignment horizontal="center" vertical="center" textRotation="180"/>
    </xf>
    <xf numFmtId="0" fontId="0" fillId="14" borderId="0" xfId="0" applyFill="1" applyAlignment="1">
      <alignment horizontal="center" wrapText="1"/>
    </xf>
    <xf numFmtId="0" fontId="7" fillId="9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6" fillId="0" borderId="11" xfId="53469" applyFont="1" applyBorder="1" applyAlignment="1">
      <alignment horizontal="center"/>
    </xf>
    <xf numFmtId="0" fontId="86" fillId="0" borderId="106" xfId="53469" applyFont="1" applyBorder="1" applyAlignment="1">
      <alignment horizontal="center"/>
    </xf>
    <xf numFmtId="0" fontId="86" fillId="0" borderId="105" xfId="53469" applyFont="1" applyBorder="1" applyAlignment="1">
      <alignment horizontal="center"/>
    </xf>
  </cellXfs>
  <cellStyles count="57626">
    <cellStyle name="_x000a_shell=progma 2" xfId="16688" xr:uid="{E0243F0A-13B8-4CAF-84FC-7459D771DB69}"/>
    <cellStyle name="_x000a_shell=progma 2 2" xfId="17958" xr:uid="{E1E92AA0-7633-46BB-87D0-016135CE808C}"/>
    <cellStyle name="1.000" xfId="16689" xr:uid="{2B004B70-2728-44EC-89D5-7E9A7F6F0661}"/>
    <cellStyle name="1.000 2" xfId="17959" xr:uid="{908D8F71-C0D5-4132-8E9E-D5534747D347}"/>
    <cellStyle name="20 % - Markeringsfarve1 10" xfId="1542" xr:uid="{CEFA8532-E4B3-4B16-8177-8845C368EC16}"/>
    <cellStyle name="20 % - Markeringsfarve1 10 2" xfId="1543" xr:uid="{41761FA4-2149-4414-A579-05ADA18BB6CE}"/>
    <cellStyle name="20 % - Markeringsfarve1 10 2 2" xfId="7433" xr:uid="{51BDF233-09F3-43A7-9E86-C8E64F1AFE7D}"/>
    <cellStyle name="20 % - Markeringsfarve1 10 2 2 2" xfId="15333" xr:uid="{BDCDFE24-12FA-474E-A002-5C95CE3CC083}"/>
    <cellStyle name="20 % - Markeringsfarve1 10 2 2 2 2" xfId="31648" xr:uid="{7D1C4DCB-27AE-4FC3-AF01-5086D67D753B}"/>
    <cellStyle name="20 % - Markeringsfarve1 10 2 2 2 3" xfId="46612" xr:uid="{E5643A44-0F89-4F2E-8388-90C791702BAB}"/>
    <cellStyle name="20 % - Markeringsfarve1 10 2 2 3" xfId="24626" xr:uid="{D860BF28-F22C-49B7-940C-18A8861B91FE}"/>
    <cellStyle name="20 % - Markeringsfarve1 10 2 2 4" xfId="39613" xr:uid="{17EA3FC7-2302-4CE2-BAD3-525DE6587942}"/>
    <cellStyle name="20 % - Markeringsfarve1 10 2 3" xfId="10099" xr:uid="{215CFFAF-A48E-41E7-B868-D38B1ED08419}"/>
    <cellStyle name="20 % - Markeringsfarve1 10 2 3 2" xfId="26419" xr:uid="{9FBCE080-ACB6-4738-B520-65BB66E9C081}"/>
    <cellStyle name="20 % - Markeringsfarve1 10 2 3 3" xfId="41385" xr:uid="{B7D6051C-A407-4F43-9350-1BF46C14EAA8}"/>
    <cellStyle name="20 % - Markeringsfarve1 10 2 4" xfId="19397" xr:uid="{FC10ADE0-F9DD-4396-828D-A358FE4930AD}"/>
    <cellStyle name="20 % - Markeringsfarve1 10 2 5" xfId="34386" xr:uid="{1F81E3D2-5115-4307-AAEC-0B4100546455}"/>
    <cellStyle name="20 % - Markeringsfarve1 10 3" xfId="1544" xr:uid="{7011BFD3-73BA-467B-829B-53CC3027F6F2}"/>
    <cellStyle name="20 % - Markeringsfarve1 10 3 2" xfId="7052" xr:uid="{42A20F94-01C9-4534-B6C3-B64F824F5740}"/>
    <cellStyle name="20 % - Markeringsfarve1 10 3 2 2" xfId="14961" xr:uid="{6D15F4F6-973E-4D2E-9AE3-FED521BED420}"/>
    <cellStyle name="20 % - Markeringsfarve1 10 3 2 2 2" xfId="31276" xr:uid="{E3274A38-809C-456D-BBE9-D4A57A84BCC9}"/>
    <cellStyle name="20 % - Markeringsfarve1 10 3 2 2 3" xfId="46240" xr:uid="{FE27A327-3673-4D45-8166-CE0F4F33BDED}"/>
    <cellStyle name="20 % - Markeringsfarve1 10 3 2 3" xfId="24254" xr:uid="{7D8570AA-1289-4896-B7AB-017A07BC45D0}"/>
    <cellStyle name="20 % - Markeringsfarve1 10 3 2 4" xfId="39241" xr:uid="{80D181C4-1EEF-4AFF-AEE8-01349042EE56}"/>
    <cellStyle name="20 % - Markeringsfarve1 10 3 3" xfId="10100" xr:uid="{B1AAD938-2879-4971-8F38-AA61FDF89738}"/>
    <cellStyle name="20 % - Markeringsfarve1 10 3 3 2" xfId="26420" xr:uid="{468B86D4-8C02-43DA-A719-F3E362CBDF26}"/>
    <cellStyle name="20 % - Markeringsfarve1 10 3 3 3" xfId="41386" xr:uid="{D7767856-C35F-41B0-BCBC-FD0BDD63A912}"/>
    <cellStyle name="20 % - Markeringsfarve1 10 3 4" xfId="19398" xr:uid="{C05E79EE-15EA-4BB3-B5B4-7D6B740404E4}"/>
    <cellStyle name="20 % - Markeringsfarve1 10 3 5" xfId="34387" xr:uid="{2C8978E6-F1E4-4FA5-9EF5-D7E118D7BF29}"/>
    <cellStyle name="20 % - Markeringsfarve1 10 4" xfId="5352" xr:uid="{85D5FF7B-8407-484F-88B6-612CBF89AD62}"/>
    <cellStyle name="20 % - Markeringsfarve1 10 4 2" xfId="13269" xr:uid="{A4B67DAC-871A-4FB4-93DF-88C6410842BC}"/>
    <cellStyle name="20 % - Markeringsfarve1 10 4 2 2" xfId="29584" xr:uid="{5D29B931-4221-44AE-B48A-BC5E6D356FBF}"/>
    <cellStyle name="20 % - Markeringsfarve1 10 4 2 3" xfId="44548" xr:uid="{38AF8741-B407-45C7-9FB1-A730044478CE}"/>
    <cellStyle name="20 % - Markeringsfarve1 10 4 3" xfId="22562" xr:uid="{0F8DF2C7-ACAE-40EA-8592-2046CD62D26A}"/>
    <cellStyle name="20 % - Markeringsfarve1 10 4 4" xfId="37549" xr:uid="{22A1F8E1-CD86-4EF9-99EA-1094DEA8FE37}"/>
    <cellStyle name="20 % - Markeringsfarve1 10 5" xfId="10098" xr:uid="{9AEF0E89-FAEB-48C8-B5B0-4C266224E2A5}"/>
    <cellStyle name="20 % - Markeringsfarve1 10 5 2" xfId="26418" xr:uid="{EC3E6D18-F4AE-4C92-9687-7119AE013A50}"/>
    <cellStyle name="20 % - Markeringsfarve1 10 5 3" xfId="41384" xr:uid="{30DCF96A-3C32-48D2-9C83-054047C76DD4}"/>
    <cellStyle name="20 % - Markeringsfarve1 10 6" xfId="19396" xr:uid="{6AECA1D1-E843-484C-9641-26D9E339FAB3}"/>
    <cellStyle name="20 % - Markeringsfarve1 10 7" xfId="34385" xr:uid="{3B830CFB-9CC6-4093-9C57-7DF2E8293ED9}"/>
    <cellStyle name="20 % - Markeringsfarve1 11" xfId="1545" xr:uid="{11C651F0-DE30-4E84-A659-93252C42AF47}"/>
    <cellStyle name="20 % - Markeringsfarve1 11 2" xfId="1546" xr:uid="{805E3365-702A-47AC-B88C-5741A19FEFF1}"/>
    <cellStyle name="20 % - Markeringsfarve1 11 2 2" xfId="8470" xr:uid="{A8E83168-EFA9-4FAF-BDBB-8458EE92933C}"/>
    <cellStyle name="20 % - Markeringsfarve1 11 2 2 2" xfId="16358" xr:uid="{19F742AF-1BA2-4C7A-9CF2-8BABB88F6B74}"/>
    <cellStyle name="20 % - Markeringsfarve1 11 2 2 2 2" xfId="32673" xr:uid="{F1E8DBD9-0D95-40D8-9E3F-611A7081120C}"/>
    <cellStyle name="20 % - Markeringsfarve1 11 2 2 2 3" xfId="47637" xr:uid="{06453437-1A9C-4DA0-A048-A4775D9EEC97}"/>
    <cellStyle name="20 % - Markeringsfarve1 11 2 2 3" xfId="25651" xr:uid="{EC8B8E27-64E0-4517-A591-E36A2EAE2B56}"/>
    <cellStyle name="20 % - Markeringsfarve1 11 2 2 4" xfId="40638" xr:uid="{36096FEC-0483-49F7-BCFA-A932B6FC858D}"/>
    <cellStyle name="20 % - Markeringsfarve1 11 2 3" xfId="10102" xr:uid="{8A170BD6-29AF-4A5F-B148-90819D3C3FFA}"/>
    <cellStyle name="20 % - Markeringsfarve1 11 2 3 2" xfId="26422" xr:uid="{E88EA094-5B51-4B13-849D-10BDA60408E6}"/>
    <cellStyle name="20 % - Markeringsfarve1 11 2 3 3" xfId="41388" xr:uid="{DE39CBD8-9584-4BCF-AA16-2C5E261220B6}"/>
    <cellStyle name="20 % - Markeringsfarve1 11 2 4" xfId="19400" xr:uid="{A7C1525D-A21C-4F7A-A179-C732084BF0CA}"/>
    <cellStyle name="20 % - Markeringsfarve1 11 2 5" xfId="34389" xr:uid="{7F1A14EB-BF1A-461E-9424-96483461BBDA}"/>
    <cellStyle name="20 % - Markeringsfarve1 11 3" xfId="5353" xr:uid="{E5E5F7E1-6E92-4774-A341-E66A61207283}"/>
    <cellStyle name="20 % - Markeringsfarve1 11 3 2" xfId="13270" xr:uid="{D7B5F455-2671-4031-8169-C3ABAD2CBD58}"/>
    <cellStyle name="20 % - Markeringsfarve1 11 3 2 2" xfId="29585" xr:uid="{DD6D25C7-0D8D-481B-822E-267FBCDC518E}"/>
    <cellStyle name="20 % - Markeringsfarve1 11 3 2 3" xfId="44549" xr:uid="{59F14619-4919-46DA-A840-3565C8610F1B}"/>
    <cellStyle name="20 % - Markeringsfarve1 11 3 3" xfId="22563" xr:uid="{B1026913-6006-4401-A05A-3A560CFD6BC9}"/>
    <cellStyle name="20 % - Markeringsfarve1 11 3 4" xfId="37550" xr:uid="{F91FF7D2-5539-446E-AB6A-9DEC7C69E1F1}"/>
    <cellStyle name="20 % - Markeringsfarve1 11 4" xfId="10101" xr:uid="{0B61A5EA-35E7-46DF-B333-DE03A24A68B8}"/>
    <cellStyle name="20 % - Markeringsfarve1 11 4 2" xfId="26421" xr:uid="{DE5E1B2A-083B-47FF-B4CE-BCD3698B189B}"/>
    <cellStyle name="20 % - Markeringsfarve1 11 4 3" xfId="41387" xr:uid="{913818D4-54FE-4595-BBA1-A3ACCEBDBD90}"/>
    <cellStyle name="20 % - Markeringsfarve1 11 5" xfId="19399" xr:uid="{59A77885-F289-4991-9F5A-CA8DB09F023D}"/>
    <cellStyle name="20 % - Markeringsfarve1 11 6" xfId="34388" xr:uid="{1DDE525E-0CAF-4042-BEF4-7EE44A5D8502}"/>
    <cellStyle name="20 % - Markeringsfarve1 12" xfId="1547" xr:uid="{EE402CF5-44EF-45F9-BA20-4EC2ACC6BE35}"/>
    <cellStyle name="20 % - Markeringsfarve1 12 2" xfId="1548" xr:uid="{7FD128A5-64C6-4499-9D3B-E7B1C7D5F273}"/>
    <cellStyle name="20 % - Markeringsfarve1 12 2 2" xfId="7044" xr:uid="{B585149F-989C-4268-BD08-4DB8C1701968}"/>
    <cellStyle name="20 % - Markeringsfarve1 12 2 2 2" xfId="14953" xr:uid="{B43DA876-991D-4754-8AE5-F92D33D9C954}"/>
    <cellStyle name="20 % - Markeringsfarve1 12 2 2 2 2" xfId="31268" xr:uid="{D00529F2-72D9-4EEA-BB64-50AF9F0BF0AC}"/>
    <cellStyle name="20 % - Markeringsfarve1 12 2 2 2 3" xfId="46232" xr:uid="{C8810797-C919-4682-8017-1180976F1FE8}"/>
    <cellStyle name="20 % - Markeringsfarve1 12 2 2 3" xfId="24246" xr:uid="{C23D5BF7-22B1-47BC-83BD-8A96B6B6A41B}"/>
    <cellStyle name="20 % - Markeringsfarve1 12 2 2 4" xfId="39233" xr:uid="{731869E8-7A47-4399-A33B-FF3CE7353C09}"/>
    <cellStyle name="20 % - Markeringsfarve1 12 2 3" xfId="10104" xr:uid="{1F0AF913-DEA7-4D4F-9AE2-AB5278DF9DC5}"/>
    <cellStyle name="20 % - Markeringsfarve1 12 2 3 2" xfId="26424" xr:uid="{AE2EA1DA-2864-4E32-96FD-72AB52A9B62C}"/>
    <cellStyle name="20 % - Markeringsfarve1 12 2 3 3" xfId="41390" xr:uid="{1126F69D-17A0-4B1F-8E03-2042918D4729}"/>
    <cellStyle name="20 % - Markeringsfarve1 12 2 4" xfId="19402" xr:uid="{228D4A43-AD01-4FBC-9418-32A6C6091D42}"/>
    <cellStyle name="20 % - Markeringsfarve1 12 2 5" xfId="34391" xr:uid="{C2BE6AC6-DC9C-459B-94F8-56DC34A35139}"/>
    <cellStyle name="20 % - Markeringsfarve1 12 3" xfId="5354" xr:uid="{13D3F938-B5FC-42B7-8918-4093FD251B49}"/>
    <cellStyle name="20 % - Markeringsfarve1 12 3 2" xfId="13271" xr:uid="{07FA39D5-421E-45D7-9418-B7C13D930391}"/>
    <cellStyle name="20 % - Markeringsfarve1 12 3 2 2" xfId="29586" xr:uid="{3C771F7D-9874-4061-AB7C-48CBDB4FDFA0}"/>
    <cellStyle name="20 % - Markeringsfarve1 12 3 2 3" xfId="44550" xr:uid="{A8E14404-7F75-45FF-B29D-8C368398BE35}"/>
    <cellStyle name="20 % - Markeringsfarve1 12 3 3" xfId="22564" xr:uid="{F00A2F4F-77E2-4BBB-9EA8-604E0C96C2A1}"/>
    <cellStyle name="20 % - Markeringsfarve1 12 3 4" xfId="37551" xr:uid="{27DC0AFD-0BDE-49DE-A47D-D260B564404B}"/>
    <cellStyle name="20 % - Markeringsfarve1 12 4" xfId="10103" xr:uid="{8235BB8D-9D5E-4D52-8809-BF7F347B8994}"/>
    <cellStyle name="20 % - Markeringsfarve1 12 4 2" xfId="26423" xr:uid="{BBF5723D-3631-4A18-86B2-D66793CE77E7}"/>
    <cellStyle name="20 % - Markeringsfarve1 12 4 3" xfId="41389" xr:uid="{6546779F-9749-424A-84B0-B98D0FDB1317}"/>
    <cellStyle name="20 % - Markeringsfarve1 12 5" xfId="19401" xr:uid="{D956B6A3-5B1F-476E-8273-D609F6474C56}"/>
    <cellStyle name="20 % - Markeringsfarve1 12 6" xfId="34390" xr:uid="{FFF47F1A-49FD-49CE-BD18-7722961ED65B}"/>
    <cellStyle name="20 % - Markeringsfarve1 13" xfId="1549" xr:uid="{27A3AC90-E7F9-43C6-98DA-791CF35E9EB6}"/>
    <cellStyle name="20 % - Markeringsfarve1 13 2" xfId="1550" xr:uid="{A4E44DCD-3EF9-4E30-8243-B414CD8EEA3F}"/>
    <cellStyle name="20 % - Markeringsfarve1 13 2 2" xfId="8349" xr:uid="{37F419F0-1429-4462-B106-B8A2963BD6E2}"/>
    <cellStyle name="20 % - Markeringsfarve1 13 2 2 2" xfId="16241" xr:uid="{9683C1E0-B01A-452C-9865-E7915252516C}"/>
    <cellStyle name="20 % - Markeringsfarve1 13 2 2 2 2" xfId="32556" xr:uid="{319FCB10-7B5E-4777-950B-3C593E381F7A}"/>
    <cellStyle name="20 % - Markeringsfarve1 13 2 2 2 3" xfId="47520" xr:uid="{B3715452-ED8B-442C-B6F1-EE44E8FD5316}"/>
    <cellStyle name="20 % - Markeringsfarve1 13 2 2 3" xfId="25534" xr:uid="{3F1370CA-7229-42C8-B60A-BE8D2F8E19CB}"/>
    <cellStyle name="20 % - Markeringsfarve1 13 2 2 4" xfId="40521" xr:uid="{A71CA918-3A38-4961-AE22-781F5A338919}"/>
    <cellStyle name="20 % - Markeringsfarve1 13 2 3" xfId="10106" xr:uid="{A2035A52-C914-49BA-8D94-E6BBEFCE312F}"/>
    <cellStyle name="20 % - Markeringsfarve1 13 2 3 2" xfId="26426" xr:uid="{A939F875-D141-4E60-9DCD-89F4103E2D09}"/>
    <cellStyle name="20 % - Markeringsfarve1 13 2 3 3" xfId="41392" xr:uid="{8F2419AE-E065-42AD-9E95-87B4EAFB1E1A}"/>
    <cellStyle name="20 % - Markeringsfarve1 13 2 4" xfId="19404" xr:uid="{6E8774AE-69B1-4D57-8B2B-4240725458D6}"/>
    <cellStyle name="20 % - Markeringsfarve1 13 2 5" xfId="34393" xr:uid="{F42CC81B-0797-450B-9398-962DBC659474}"/>
    <cellStyle name="20 % - Markeringsfarve1 13 3" xfId="5351" xr:uid="{BE58A65F-6975-4972-AF5C-BFEEA592E6B0}"/>
    <cellStyle name="20 % - Markeringsfarve1 13 3 2" xfId="13268" xr:uid="{D91F8F0A-559D-48F6-8CD3-E10CB0AB0D7A}"/>
    <cellStyle name="20 % - Markeringsfarve1 13 3 2 2" xfId="29583" xr:uid="{80AF511E-BC66-44F9-90CF-9E91B0935DD8}"/>
    <cellStyle name="20 % - Markeringsfarve1 13 3 2 3" xfId="44547" xr:uid="{F102A679-9D6C-47DB-9A6A-6AFA8D6C5721}"/>
    <cellStyle name="20 % - Markeringsfarve1 13 3 3" xfId="22561" xr:uid="{2E4782D1-910D-4321-8FAD-1F117EF877DF}"/>
    <cellStyle name="20 % - Markeringsfarve1 13 3 4" xfId="37548" xr:uid="{4B96325E-48C5-42A6-90FE-7C5BD8C714E2}"/>
    <cellStyle name="20 % - Markeringsfarve1 13 4" xfId="10105" xr:uid="{B586CAA5-F92F-49D7-B6A6-A8678AC7C073}"/>
    <cellStyle name="20 % - Markeringsfarve1 13 4 2" xfId="26425" xr:uid="{70BCA49B-9D14-4B9E-8948-563CF1E5F946}"/>
    <cellStyle name="20 % - Markeringsfarve1 13 4 3" xfId="41391" xr:uid="{95A7815C-7A1C-4C6C-8221-4B1A75D229D0}"/>
    <cellStyle name="20 % - Markeringsfarve1 13 5" xfId="19403" xr:uid="{9554BD5D-9F4E-44E1-B08C-E2DDF4BC68E1}"/>
    <cellStyle name="20 % - Markeringsfarve1 13 6" xfId="34392" xr:uid="{FEF25156-6CDB-48E5-9E9C-F0E05809AABD}"/>
    <cellStyle name="20 % - Markeringsfarve1 14" xfId="1551" xr:uid="{BA86D489-EBC0-4B4D-8942-2C134614F17A}"/>
    <cellStyle name="20 % - Markeringsfarve1 14 2" xfId="6654" xr:uid="{CC2DB3A5-97AC-4EA7-BB12-289BA783139D}"/>
    <cellStyle name="20 % - Markeringsfarve1 14 2 2" xfId="14566" xr:uid="{B1B40B77-9C64-4C42-9EF7-D905D3D1B8FA}"/>
    <cellStyle name="20 % - Markeringsfarve1 14 2 2 2" xfId="30881" xr:uid="{0F5F763F-ADAE-49A6-9077-9CC76F983C29}"/>
    <cellStyle name="20 % - Markeringsfarve1 14 2 2 3" xfId="45845" xr:uid="{726774BA-372F-4090-AAA4-9E4E31AEC1BE}"/>
    <cellStyle name="20 % - Markeringsfarve1 14 2 3" xfId="23859" xr:uid="{9BC0AEBE-F4C9-4187-9C08-65625D82EA67}"/>
    <cellStyle name="20 % - Markeringsfarve1 14 2 4" xfId="38846" xr:uid="{EC0D6FCC-EC7B-4ACA-A792-466886D60DD3}"/>
    <cellStyle name="20 % - Markeringsfarve1 14 3" xfId="10107" xr:uid="{6B540141-0093-4077-9C81-AA944B0041DB}"/>
    <cellStyle name="20 % - Markeringsfarve1 14 3 2" xfId="26427" xr:uid="{A0296B6A-62EE-4F30-95B7-3EB6DCEA4704}"/>
    <cellStyle name="20 % - Markeringsfarve1 14 3 3" xfId="41393" xr:uid="{E3197F3A-AA63-43EB-AB48-1589CFF4AA40}"/>
    <cellStyle name="20 % - Markeringsfarve1 14 4" xfId="19405" xr:uid="{E5D82090-CF60-4636-BF4F-D0A347EE5380}"/>
    <cellStyle name="20 % - Markeringsfarve1 14 5" xfId="34394" xr:uid="{864B6EED-996F-48EA-BE32-0496697FFAEA}"/>
    <cellStyle name="20 % - Markeringsfarve1 15" xfId="1552" xr:uid="{FF99C2B3-06A8-4FF0-9A8C-7DD2A3B4C23A}"/>
    <cellStyle name="20 % - Markeringsfarve1 15 2" xfId="8519" xr:uid="{9A1B9ACC-D6EE-4585-9CCE-D8FD0EE65D52}"/>
    <cellStyle name="20 % - Markeringsfarve1 15 2 2" xfId="16405" xr:uid="{E6435B80-41A4-46E6-987D-594A71107D97}"/>
    <cellStyle name="20 % - Markeringsfarve1 15 2 2 2" xfId="32720" xr:uid="{7DDF5B01-BC14-4662-841C-8112C8DEBF9D}"/>
    <cellStyle name="20 % - Markeringsfarve1 15 2 2 3" xfId="47684" xr:uid="{7C4EF2AF-6675-4D69-9F4A-12754B137A90}"/>
    <cellStyle name="20 % - Markeringsfarve1 15 2 3" xfId="25698" xr:uid="{C808C592-9830-4A0F-A41A-5E5038B50E61}"/>
    <cellStyle name="20 % - Markeringsfarve1 15 2 4" xfId="40685" xr:uid="{FE80E990-8BE2-42F9-BE34-CDFCC643E48C}"/>
    <cellStyle name="20 % - Markeringsfarve1 15 3" xfId="10108" xr:uid="{649BEC0D-FE6D-43A3-8537-F08268F84BBB}"/>
    <cellStyle name="20 % - Markeringsfarve1 15 3 2" xfId="26428" xr:uid="{2D3DDA07-EC5D-4A34-A867-2FB6F0A2EBA6}"/>
    <cellStyle name="20 % - Markeringsfarve1 15 3 3" xfId="41394" xr:uid="{A9355495-F9BA-4530-B422-00F324D99CB9}"/>
    <cellStyle name="20 % - Markeringsfarve1 15 4" xfId="19406" xr:uid="{033F99EF-25D8-4A79-8DCF-C0AE4D581177}"/>
    <cellStyle name="20 % - Markeringsfarve1 15 5" xfId="34395" xr:uid="{A004AD5C-9FC1-49DD-8C01-B42AB6D9A6D8}"/>
    <cellStyle name="20 % - Markeringsfarve1 16" xfId="1553" xr:uid="{3D108B0B-6EAE-4917-AF22-E52BA471B2A5}"/>
    <cellStyle name="20 % - Markeringsfarve1 16 2" xfId="7060" xr:uid="{4D54F878-EE9E-4BA9-99A1-DBE294E72F8A}"/>
    <cellStyle name="20 % - Markeringsfarve1 16 2 2" xfId="14969" xr:uid="{47D489AD-FD5F-44A0-B2ED-EA79732FBA70}"/>
    <cellStyle name="20 % - Markeringsfarve1 16 2 2 2" xfId="31284" xr:uid="{A593F663-F3A1-41EB-A5AA-3B957491CA77}"/>
    <cellStyle name="20 % - Markeringsfarve1 16 2 2 3" xfId="46248" xr:uid="{B226F6E6-3666-4018-858D-17E9B488D3D0}"/>
    <cellStyle name="20 % - Markeringsfarve1 16 2 3" xfId="24262" xr:uid="{3562F963-ABEF-4E5B-B101-32D4F60686B2}"/>
    <cellStyle name="20 % - Markeringsfarve1 16 2 4" xfId="39249" xr:uid="{53973F05-DFB0-4B5E-820B-00E68A4D2951}"/>
    <cellStyle name="20 % - Markeringsfarve1 16 3" xfId="10109" xr:uid="{845C82B7-5F23-444E-9950-A43CDD173345}"/>
    <cellStyle name="20 % - Markeringsfarve1 16 3 2" xfId="26429" xr:uid="{15662D0F-01E7-4F2F-BAB5-A3599FB3AC20}"/>
    <cellStyle name="20 % - Markeringsfarve1 16 3 3" xfId="41395" xr:uid="{824BEAE7-B97D-4175-814E-90201DC12567}"/>
    <cellStyle name="20 % - Markeringsfarve1 16 4" xfId="19407" xr:uid="{5868F3DA-4CEF-4BE2-B6AA-2B9FC33B0620}"/>
    <cellStyle name="20 % - Markeringsfarve1 16 5" xfId="34396" xr:uid="{5EB8481A-7993-4914-B505-D44223E3952D}"/>
    <cellStyle name="20 % - Markeringsfarve1 17" xfId="5329" xr:uid="{419DA9A6-CCB2-4A6C-B1CA-D2ACAE9102BE}"/>
    <cellStyle name="20 % - Markeringsfarve1 17 2" xfId="13256" xr:uid="{3C7B5C3C-E972-4EB7-A8EB-06478B8D7029}"/>
    <cellStyle name="20 % - Markeringsfarve1 17 2 2" xfId="29571" xr:uid="{EE1BF1C3-0B9D-4141-8A4F-6D2F17BB5DC7}"/>
    <cellStyle name="20 % - Markeringsfarve1 17 2 3" xfId="44535" xr:uid="{756E15AE-7C11-4490-A116-06736260883F}"/>
    <cellStyle name="20 % - Markeringsfarve1 17 3" xfId="22549" xr:uid="{B56F377B-2810-4F1F-9987-D7D7150CC220}"/>
    <cellStyle name="20 % - Markeringsfarve1 17 4" xfId="37536" xr:uid="{5B81F64E-85FA-470F-8808-A5714C835DFD}"/>
    <cellStyle name="20 % - Markeringsfarve1 18" xfId="1541" xr:uid="{C9E46626-CD6B-4851-9D74-D70A60A3C7BD}"/>
    <cellStyle name="20 % - Markeringsfarve1 18 2" xfId="10097" xr:uid="{FBCBE93A-75BA-4BC4-B6BB-F9B4E1112AE3}"/>
    <cellStyle name="20 % - Markeringsfarve1 18 2 2" xfId="26417" xr:uid="{CACAB211-2100-447A-BF41-8ABC75BA0859}"/>
    <cellStyle name="20 % - Markeringsfarve1 18 2 3" xfId="41383" xr:uid="{7B9EFB93-7127-4C13-A6F4-059E1A70C283}"/>
    <cellStyle name="20 % - Markeringsfarve1 18 3" xfId="19395" xr:uid="{5117FC5F-B7DC-4AED-861E-E2102B996A34}"/>
    <cellStyle name="20 % - Markeringsfarve1 18 4" xfId="34384" xr:uid="{22A2CEB6-1DE9-4ED6-935F-6DACA25EB0E9}"/>
    <cellStyle name="20 % - Markeringsfarve1 2" xfId="1554" xr:uid="{975AA455-2A33-44F6-B940-11AE7215B88E}"/>
    <cellStyle name="20 % - Markeringsfarve1 2 10" xfId="1555" xr:uid="{5DF197D8-8C2F-4536-99DE-14CAA642DF82}"/>
    <cellStyle name="20 % - Markeringsfarve1 2 10 2" xfId="6687" xr:uid="{89BA822B-9F71-4F8F-83BA-E805E31F294B}"/>
    <cellStyle name="20 % - Markeringsfarve1 2 10 2 2" xfId="14597" xr:uid="{21AC34D3-1264-4D9C-B148-32E6DAE0861D}"/>
    <cellStyle name="20 % - Markeringsfarve1 2 10 2 2 2" xfId="30912" xr:uid="{ED288DEC-E99B-4F41-9766-642BB5A1F409}"/>
    <cellStyle name="20 % - Markeringsfarve1 2 10 2 2 3" xfId="45876" xr:uid="{1806A129-4A1B-475A-98F1-C572EB4146C1}"/>
    <cellStyle name="20 % - Markeringsfarve1 2 10 2 3" xfId="23890" xr:uid="{30C1928B-F861-46EC-BE1D-2A883CC5C651}"/>
    <cellStyle name="20 % - Markeringsfarve1 2 10 2 4" xfId="38877" xr:uid="{20E6701D-51C1-40AD-8205-3E727E1E1B54}"/>
    <cellStyle name="20 % - Markeringsfarve1 2 10 3" xfId="10111" xr:uid="{EDC9ED41-F2E9-4221-B99B-8FB6B6361B59}"/>
    <cellStyle name="20 % - Markeringsfarve1 2 10 3 2" xfId="26431" xr:uid="{B1A58197-1B4F-49BF-B124-24B22A116706}"/>
    <cellStyle name="20 % - Markeringsfarve1 2 10 3 3" xfId="41397" xr:uid="{8FDFFAA8-229F-44A7-ADD1-8EE935A0A71E}"/>
    <cellStyle name="20 % - Markeringsfarve1 2 10 4" xfId="19409" xr:uid="{C4CEF23C-5B35-4913-A300-FD04FDBDC7F8}"/>
    <cellStyle name="20 % - Markeringsfarve1 2 10 5" xfId="34398" xr:uid="{EA6D5881-39E9-4652-8BD0-55945E356916}"/>
    <cellStyle name="20 % - Markeringsfarve1 2 11" xfId="1556" xr:uid="{8A650D77-0AB6-49D4-A07D-3DAB2C0BB8C7}"/>
    <cellStyle name="20 % - Markeringsfarve1 2 11 2" xfId="7058" xr:uid="{5F67EE0D-1D08-4300-8845-A570E6EC9B8F}"/>
    <cellStyle name="20 % - Markeringsfarve1 2 11 2 2" xfId="14967" xr:uid="{678352A5-D216-4319-A8F2-CCF38406DC85}"/>
    <cellStyle name="20 % - Markeringsfarve1 2 11 2 2 2" xfId="31282" xr:uid="{AD20F7DE-299A-4CC5-88B4-B2C2680DD130}"/>
    <cellStyle name="20 % - Markeringsfarve1 2 11 2 2 3" xfId="46246" xr:uid="{7D4A12A3-BA1D-4DB3-987D-0333BD012575}"/>
    <cellStyle name="20 % - Markeringsfarve1 2 11 2 3" xfId="24260" xr:uid="{0172B1B8-F2B6-4A46-B12D-E236F09CC131}"/>
    <cellStyle name="20 % - Markeringsfarve1 2 11 2 4" xfId="39247" xr:uid="{FA903F71-613E-4364-A381-D6FB0F5E38CC}"/>
    <cellStyle name="20 % - Markeringsfarve1 2 11 3" xfId="10112" xr:uid="{19A90770-0CA5-4908-BB84-C89864CD7EBB}"/>
    <cellStyle name="20 % - Markeringsfarve1 2 11 3 2" xfId="26432" xr:uid="{125E2398-CBE7-4908-A7DB-574DA3EB7FBA}"/>
    <cellStyle name="20 % - Markeringsfarve1 2 11 3 3" xfId="41398" xr:uid="{36184FB9-0560-4E57-91CF-E21D445D4CE5}"/>
    <cellStyle name="20 % - Markeringsfarve1 2 11 4" xfId="19410" xr:uid="{D7BD018F-C513-47FB-91FB-8768CB826968}"/>
    <cellStyle name="20 % - Markeringsfarve1 2 11 5" xfId="34399" xr:uid="{CA3BC44E-E1A9-4230-8181-7384F62429D1}"/>
    <cellStyle name="20 % - Markeringsfarve1 2 12" xfId="5355" xr:uid="{CAC10B77-98FB-428C-8822-3595ECF71A9F}"/>
    <cellStyle name="20 % - Markeringsfarve1 2 12 2" xfId="13272" xr:uid="{60E9A985-D2C8-4142-874E-07D9369E5BE9}"/>
    <cellStyle name="20 % - Markeringsfarve1 2 12 2 2" xfId="29587" xr:uid="{BD912F7D-38EB-4E3C-B6AD-9DF47139D9D1}"/>
    <cellStyle name="20 % - Markeringsfarve1 2 12 2 3" xfId="44551" xr:uid="{A19428F8-7B9F-4565-B4A6-1BE86630EAEA}"/>
    <cellStyle name="20 % - Markeringsfarve1 2 12 3" xfId="22565" xr:uid="{E80BFA96-0E38-4110-81B2-196C43D6F284}"/>
    <cellStyle name="20 % - Markeringsfarve1 2 12 4" xfId="37552" xr:uid="{4051D1F8-0445-4B78-86B3-134AD034F485}"/>
    <cellStyle name="20 % - Markeringsfarve1 2 13" xfId="10110" xr:uid="{62E77A25-7EE7-4C66-8049-D76561B6B130}"/>
    <cellStyle name="20 % - Markeringsfarve1 2 13 2" xfId="26430" xr:uid="{BCEB82DA-4ABA-4C98-A328-554B9F65C921}"/>
    <cellStyle name="20 % - Markeringsfarve1 2 13 3" xfId="41396" xr:uid="{3C63C8C3-68BD-4243-A06E-B3F8292E0901}"/>
    <cellStyle name="20 % - Markeringsfarve1 2 14" xfId="19408" xr:uid="{C7B745F4-E933-4090-B161-563B8056993B}"/>
    <cellStyle name="20 % - Markeringsfarve1 2 15" xfId="34397" xr:uid="{BACE7ADB-4A22-46FC-8270-610FFE600F1C}"/>
    <cellStyle name="20 % - Markeringsfarve1 2 16" xfId="53323" xr:uid="{1F8B6511-73B0-4304-877D-44E9C8A09BC6}"/>
    <cellStyle name="20 % - Markeringsfarve1 2 2" xfId="1557" xr:uid="{1E67DED4-61AC-485C-B37D-A99BD966FC7C}"/>
    <cellStyle name="20 % - Markeringsfarve1 2 2 10" xfId="5356" xr:uid="{D40284FC-D618-48F4-8189-70E1A7324D3F}"/>
    <cellStyle name="20 % - Markeringsfarve1 2 2 10 2" xfId="13273" xr:uid="{52567C09-4A6C-4A42-A51A-A6EE350754D0}"/>
    <cellStyle name="20 % - Markeringsfarve1 2 2 10 2 2" xfId="29588" xr:uid="{3B0BC432-F302-4D27-AE4E-12767428E300}"/>
    <cellStyle name="20 % - Markeringsfarve1 2 2 10 2 3" xfId="44552" xr:uid="{5E5CFB46-8816-48EC-8F6C-E13BC1CEF825}"/>
    <cellStyle name="20 % - Markeringsfarve1 2 2 10 3" xfId="22566" xr:uid="{8FC105C6-826D-4732-BD2A-C5BD15B4388B}"/>
    <cellStyle name="20 % - Markeringsfarve1 2 2 10 4" xfId="37553" xr:uid="{E175185C-6861-441E-A987-4C06DE7C0D72}"/>
    <cellStyle name="20 % - Markeringsfarve1 2 2 11" xfId="10113" xr:uid="{1741848A-E438-4513-BDD7-F33716749246}"/>
    <cellStyle name="20 % - Markeringsfarve1 2 2 11 2" xfId="26433" xr:uid="{35782333-503C-4CB0-B674-97143BCA3C0B}"/>
    <cellStyle name="20 % - Markeringsfarve1 2 2 11 3" xfId="41399" xr:uid="{008E7E46-E645-43E9-B342-7C2AE94B5EEF}"/>
    <cellStyle name="20 % - Markeringsfarve1 2 2 12" xfId="19411" xr:uid="{727B1DCC-2A02-4D98-85B9-AB8818F70DF9}"/>
    <cellStyle name="20 % - Markeringsfarve1 2 2 13" xfId="34400" xr:uid="{4EEE530D-07E1-41AF-B6F8-3D327088B770}"/>
    <cellStyle name="20 % - Markeringsfarve1 2 2 14" xfId="53322" xr:uid="{D2A18CC4-837C-4AF5-8DBC-AF9F78B8C396}"/>
    <cellStyle name="20 % - Markeringsfarve1 2 2 2" xfId="1558" xr:uid="{4CF99FCA-6D23-4EFF-BCB1-4E45E83C5DA1}"/>
    <cellStyle name="20 % - Markeringsfarve1 2 2 2 2" xfId="1559" xr:uid="{58D4579A-ACA5-43EB-868E-BB546DD36684}"/>
    <cellStyle name="20 % - Markeringsfarve1 2 2 2 2 2" xfId="1560" xr:uid="{FEEFBAE8-E26F-4CA5-BD9B-2FD6750B7EC9}"/>
    <cellStyle name="20 % - Markeringsfarve1 2 2 2 2 2 2" xfId="7618" xr:uid="{E1880D3E-FBE6-4066-8BFD-5B3CF5CDEA10}"/>
    <cellStyle name="20 % - Markeringsfarve1 2 2 2 2 2 2 2" xfId="15518" xr:uid="{5D9B2F87-410F-4AE5-A02A-60FECDFEAB75}"/>
    <cellStyle name="20 % - Markeringsfarve1 2 2 2 2 2 2 2 2" xfId="31833" xr:uid="{EC3CE02C-B4F8-44AE-BA65-0871C633AED5}"/>
    <cellStyle name="20 % - Markeringsfarve1 2 2 2 2 2 2 2 3" xfId="46797" xr:uid="{02A6F8B2-A61C-4DB9-A649-87D700B82925}"/>
    <cellStyle name="20 % - Markeringsfarve1 2 2 2 2 2 2 3" xfId="24811" xr:uid="{186B4041-4BF4-4EBE-8AD2-3E1963FD18D9}"/>
    <cellStyle name="20 % - Markeringsfarve1 2 2 2 2 2 2 4" xfId="39798" xr:uid="{F42132DC-37B0-4CE3-A97A-FF81E4D13696}"/>
    <cellStyle name="20 % - Markeringsfarve1 2 2 2 2 2 3" xfId="10116" xr:uid="{89795255-A7D8-49E6-A306-6E190DA265A1}"/>
    <cellStyle name="20 % - Markeringsfarve1 2 2 2 2 2 3 2" xfId="26436" xr:uid="{67F2DBEE-B948-47B3-99DE-8FDB3A819406}"/>
    <cellStyle name="20 % - Markeringsfarve1 2 2 2 2 2 3 3" xfId="41402" xr:uid="{85E50B3C-BC87-46A6-85A8-003186B24570}"/>
    <cellStyle name="20 % - Markeringsfarve1 2 2 2 2 2 4" xfId="19414" xr:uid="{78013FE8-8579-420F-A55A-A426C67ABFB5}"/>
    <cellStyle name="20 % - Markeringsfarve1 2 2 2 2 2 5" xfId="34403" xr:uid="{EBD2007F-5137-4847-B8E1-C3B0D59A5FCA}"/>
    <cellStyle name="20 % - Markeringsfarve1 2 2 2 2 3" xfId="6191" xr:uid="{1E39F3CB-69CB-4864-A85F-3D198F1DE19E}"/>
    <cellStyle name="20 % - Markeringsfarve1 2 2 2 2 3 2" xfId="14107" xr:uid="{5BED91EE-6E8E-46BF-A58C-D3B4AA8F2921}"/>
    <cellStyle name="20 % - Markeringsfarve1 2 2 2 2 3 2 2" xfId="30422" xr:uid="{1E929D9E-E793-40DD-97CE-92D1ACCDBEE7}"/>
    <cellStyle name="20 % - Markeringsfarve1 2 2 2 2 3 2 3" xfId="45386" xr:uid="{7CA7B5D8-5D25-485F-80B6-8383F5ADE61D}"/>
    <cellStyle name="20 % - Markeringsfarve1 2 2 2 2 3 3" xfId="23400" xr:uid="{CBB1D970-D620-455E-B7A5-7762CEFB78BC}"/>
    <cellStyle name="20 % - Markeringsfarve1 2 2 2 2 3 4" xfId="38387" xr:uid="{CF6363C1-D662-4B90-A3B2-93BC5D65B0F7}"/>
    <cellStyle name="20 % - Markeringsfarve1 2 2 2 2 4" xfId="10115" xr:uid="{6ACBD869-7DE9-43DD-A99E-573B9F4A84F1}"/>
    <cellStyle name="20 % - Markeringsfarve1 2 2 2 2 4 2" xfId="26435" xr:uid="{A70F647B-B836-4DDE-AD8B-9A31193AF7B9}"/>
    <cellStyle name="20 % - Markeringsfarve1 2 2 2 2 4 3" xfId="41401" xr:uid="{24D3BB92-5598-41EB-8E02-EF18877A9147}"/>
    <cellStyle name="20 % - Markeringsfarve1 2 2 2 2 5" xfId="19413" xr:uid="{4EAB58E6-2D51-4FDB-A5EF-B78348275526}"/>
    <cellStyle name="20 % - Markeringsfarve1 2 2 2 2 6" xfId="34402" xr:uid="{3BB021CE-EBC2-4C40-94A6-EA6488CFE6A7}"/>
    <cellStyle name="20 % - Markeringsfarve1 2 2 2 2 7" xfId="57126" xr:uid="{36866A13-EC4A-462C-A426-050DB01A4A9D}"/>
    <cellStyle name="20 % - Markeringsfarve1 2 2 2 3" xfId="1561" xr:uid="{C926949B-6CAA-470F-B207-2144F2DED1E4}"/>
    <cellStyle name="20 % - Markeringsfarve1 2 2 2 3 2" xfId="6848" xr:uid="{5B084439-1694-4EB0-96BE-F8751BA78A09}"/>
    <cellStyle name="20 % - Markeringsfarve1 2 2 2 3 2 2" xfId="14758" xr:uid="{9E4A11E0-A5CB-4CA5-8A0D-06CC27483458}"/>
    <cellStyle name="20 % - Markeringsfarve1 2 2 2 3 2 2 2" xfId="31073" xr:uid="{7EA559A5-9C8C-411F-94CF-18ADF59332FD}"/>
    <cellStyle name="20 % - Markeringsfarve1 2 2 2 3 2 2 3" xfId="46037" xr:uid="{F83A9790-7CDD-4899-9C88-B65D5BB83D1F}"/>
    <cellStyle name="20 % - Markeringsfarve1 2 2 2 3 2 3" xfId="24051" xr:uid="{B27315C6-01F5-4149-B315-13DBEAC4AB76}"/>
    <cellStyle name="20 % - Markeringsfarve1 2 2 2 3 2 4" xfId="39038" xr:uid="{6BD70E81-0F9F-4BDA-A8C5-BBA649C12F99}"/>
    <cellStyle name="20 % - Markeringsfarve1 2 2 2 3 3" xfId="10117" xr:uid="{96296AC2-175A-49E1-82B0-973B03E41716}"/>
    <cellStyle name="20 % - Markeringsfarve1 2 2 2 3 3 2" xfId="26437" xr:uid="{E1A90A47-2873-4BE0-8E46-88E81D0F3E99}"/>
    <cellStyle name="20 % - Markeringsfarve1 2 2 2 3 3 3" xfId="41403" xr:uid="{D56C0BD9-0C65-400E-B809-7784F8CAAB1C}"/>
    <cellStyle name="20 % - Markeringsfarve1 2 2 2 3 4" xfId="19415" xr:uid="{34232BBD-E073-4D81-B442-6A3A810BB186}"/>
    <cellStyle name="20 % - Markeringsfarve1 2 2 2 3 5" xfId="34404" xr:uid="{36738438-DE69-4F00-BD90-B142FF5C66C8}"/>
    <cellStyle name="20 % - Markeringsfarve1 2 2 2 4" xfId="1562" xr:uid="{33446DD7-2A7A-49E6-92B5-403C91D08557}"/>
    <cellStyle name="20 % - Markeringsfarve1 2 2 2 4 2" xfId="8326" xr:uid="{9223EBAF-FAA2-48E4-8A7F-B1E0852FF4D4}"/>
    <cellStyle name="20 % - Markeringsfarve1 2 2 2 4 2 2" xfId="16219" xr:uid="{0184B2B1-02C8-4793-9028-4548E3F4448B}"/>
    <cellStyle name="20 % - Markeringsfarve1 2 2 2 4 2 2 2" xfId="32534" xr:uid="{68E7D363-F9B9-403F-A6D9-B9FDC2D2F9D4}"/>
    <cellStyle name="20 % - Markeringsfarve1 2 2 2 4 2 2 3" xfId="47498" xr:uid="{815922EB-E405-4B44-BB8B-80618437D200}"/>
    <cellStyle name="20 % - Markeringsfarve1 2 2 2 4 2 3" xfId="25512" xr:uid="{15BF53FA-8C0D-4398-BF6B-B70EC404C5E2}"/>
    <cellStyle name="20 % - Markeringsfarve1 2 2 2 4 2 4" xfId="40499" xr:uid="{3635B5A0-F693-4783-94E8-782F29785D79}"/>
    <cellStyle name="20 % - Markeringsfarve1 2 2 2 4 3" xfId="10118" xr:uid="{0568E3DC-CD55-4F78-903F-58272627DE1E}"/>
    <cellStyle name="20 % - Markeringsfarve1 2 2 2 4 3 2" xfId="26438" xr:uid="{AC0A1D7B-CF76-4923-A68C-90D3975E5D88}"/>
    <cellStyle name="20 % - Markeringsfarve1 2 2 2 4 3 3" xfId="41404" xr:uid="{E29B0B23-4B27-4081-81CB-1312FA406ECA}"/>
    <cellStyle name="20 % - Markeringsfarve1 2 2 2 4 4" xfId="19416" xr:uid="{151261D2-A03F-4621-BCB6-DE8933BAB23F}"/>
    <cellStyle name="20 % - Markeringsfarve1 2 2 2 4 5" xfId="34405" xr:uid="{421208AE-DB1F-4D76-88A4-60BFF911A170}"/>
    <cellStyle name="20 % - Markeringsfarve1 2 2 2 5" xfId="5357" xr:uid="{12BE67CD-AFF0-4B96-83D0-F8A0D3C05D17}"/>
    <cellStyle name="20 % - Markeringsfarve1 2 2 2 5 2" xfId="13274" xr:uid="{F27C915B-4D12-4D6F-BF30-DCB89CFFC178}"/>
    <cellStyle name="20 % - Markeringsfarve1 2 2 2 5 2 2" xfId="29589" xr:uid="{A72E25AE-8D29-458C-9F24-9FCEC702E06A}"/>
    <cellStyle name="20 % - Markeringsfarve1 2 2 2 5 2 3" xfId="44553" xr:uid="{E8CBE409-E40C-4F76-84FC-4D4C4F06B9E8}"/>
    <cellStyle name="20 % - Markeringsfarve1 2 2 2 5 3" xfId="22567" xr:uid="{AF8E51E1-FB54-4BF3-B5EA-ED13ACBB047C}"/>
    <cellStyle name="20 % - Markeringsfarve1 2 2 2 5 4" xfId="37554" xr:uid="{EAC663A9-127B-4768-BB94-150A37FC5BE9}"/>
    <cellStyle name="20 % - Markeringsfarve1 2 2 2 6" xfId="10114" xr:uid="{325D9432-E8B6-4EC0-8C91-67E8D6DE16BC}"/>
    <cellStyle name="20 % - Markeringsfarve1 2 2 2 6 2" xfId="26434" xr:uid="{5B2D0D52-C406-48D3-9829-189CF58884B3}"/>
    <cellStyle name="20 % - Markeringsfarve1 2 2 2 6 3" xfId="41400" xr:uid="{5E699203-733C-4179-8C0A-61DF7659421B}"/>
    <cellStyle name="20 % - Markeringsfarve1 2 2 2 7" xfId="19412" xr:uid="{C8236507-F0E3-4B05-BE84-29C12F26A46E}"/>
    <cellStyle name="20 % - Markeringsfarve1 2 2 2 8" xfId="34401" xr:uid="{8B1AB681-2C5C-4DA2-967D-44C6C85D4B17}"/>
    <cellStyle name="20 % - Markeringsfarve1 2 2 2 9" xfId="53959" xr:uid="{D1B1EE8C-8845-4948-B98C-280AE5E150D4}"/>
    <cellStyle name="20 % - Markeringsfarve1 2 2 3" xfId="1563" xr:uid="{A537C4CE-8C48-4F26-B33D-6EAC593DF326}"/>
    <cellStyle name="20 % - Markeringsfarve1 2 2 3 2" xfId="1564" xr:uid="{A6A269BC-32CC-4C34-A496-EF6F29296C25}"/>
    <cellStyle name="20 % - Markeringsfarve1 2 2 3 2 2" xfId="1565" xr:uid="{50F6F4FD-F509-4B50-8936-5B8C646F2C3A}"/>
    <cellStyle name="20 % - Markeringsfarve1 2 2 3 2 2 2" xfId="7672" xr:uid="{698B9F26-6129-4F4A-B90C-D2CFB555AA4E}"/>
    <cellStyle name="20 % - Markeringsfarve1 2 2 3 2 2 2 2" xfId="15572" xr:uid="{128FC62F-FF75-4BD4-AA02-3E224D4687DB}"/>
    <cellStyle name="20 % - Markeringsfarve1 2 2 3 2 2 2 2 2" xfId="31887" xr:uid="{70BD8E4C-95BD-4696-8C20-58438DCB7E59}"/>
    <cellStyle name="20 % - Markeringsfarve1 2 2 3 2 2 2 2 3" xfId="46851" xr:uid="{D188ABF6-DA59-4DBB-AB94-5FA78612680E}"/>
    <cellStyle name="20 % - Markeringsfarve1 2 2 3 2 2 2 3" xfId="24865" xr:uid="{C81F50E3-9BBA-4663-8436-AB9C9EE40C27}"/>
    <cellStyle name="20 % - Markeringsfarve1 2 2 3 2 2 2 4" xfId="39852" xr:uid="{F49CB406-B3AF-482D-A2FB-0653D5DC8556}"/>
    <cellStyle name="20 % - Markeringsfarve1 2 2 3 2 2 3" xfId="10121" xr:uid="{37679274-ECD2-4E37-9FE1-0381F30BAE47}"/>
    <cellStyle name="20 % - Markeringsfarve1 2 2 3 2 2 3 2" xfId="26441" xr:uid="{3FA1BBA4-0E74-4CCE-BD10-A4F493B3B136}"/>
    <cellStyle name="20 % - Markeringsfarve1 2 2 3 2 2 3 3" xfId="41407" xr:uid="{C227E5B4-1277-422B-84AC-D746D43A6F37}"/>
    <cellStyle name="20 % - Markeringsfarve1 2 2 3 2 2 4" xfId="19419" xr:uid="{005E78FD-3897-4BA9-8C04-E8C2B0C025A0}"/>
    <cellStyle name="20 % - Markeringsfarve1 2 2 3 2 2 5" xfId="34408" xr:uid="{350E84BA-16FF-4285-9BA8-EB0F9EE6B8E4}"/>
    <cellStyle name="20 % - Markeringsfarve1 2 2 3 2 3" xfId="6236" xr:uid="{B7E083D6-4D1D-4348-B704-2D47F1A63686}"/>
    <cellStyle name="20 % - Markeringsfarve1 2 2 3 2 3 2" xfId="14152" xr:uid="{43A4757B-9DE0-4CFF-8B45-6EFE6E2F39E9}"/>
    <cellStyle name="20 % - Markeringsfarve1 2 2 3 2 3 2 2" xfId="30467" xr:uid="{87A1653E-56A3-446F-8CFA-E6A24A68F5D6}"/>
    <cellStyle name="20 % - Markeringsfarve1 2 2 3 2 3 2 3" xfId="45431" xr:uid="{3788221A-C2F4-4D40-9973-EE58A46FD7AC}"/>
    <cellStyle name="20 % - Markeringsfarve1 2 2 3 2 3 3" xfId="23445" xr:uid="{11D4ACC8-07E8-4451-9C44-C42F08C4E119}"/>
    <cellStyle name="20 % - Markeringsfarve1 2 2 3 2 3 4" xfId="38432" xr:uid="{7CCC45D2-BDAA-416C-9DBC-C9B1AF17D34C}"/>
    <cellStyle name="20 % - Markeringsfarve1 2 2 3 2 4" xfId="10120" xr:uid="{E06A7936-A3AE-4800-B314-91F6E09E7BD1}"/>
    <cellStyle name="20 % - Markeringsfarve1 2 2 3 2 4 2" xfId="26440" xr:uid="{1CB53B35-1BFE-4CDC-ABA5-E4CAFE433334}"/>
    <cellStyle name="20 % - Markeringsfarve1 2 2 3 2 4 3" xfId="41406" xr:uid="{82A527B1-3FF7-496B-AF1C-FC2F3AEC072A}"/>
    <cellStyle name="20 % - Markeringsfarve1 2 2 3 2 5" xfId="19418" xr:uid="{EC6C5DFA-448A-46C4-A074-9E9F0DDAE715}"/>
    <cellStyle name="20 % - Markeringsfarve1 2 2 3 2 6" xfId="34407" xr:uid="{B55757A8-E259-4503-B109-ABF8C3A28E1E}"/>
    <cellStyle name="20 % - Markeringsfarve1 2 2 3 3" xfId="1566" xr:uid="{5CA8940D-C6BD-4F56-A3B0-6F08483F11F7}"/>
    <cellStyle name="20 % - Markeringsfarve1 2 2 3 3 2" xfId="6902" xr:uid="{BEF495EF-1474-4D9E-A8C2-B96427273E24}"/>
    <cellStyle name="20 % - Markeringsfarve1 2 2 3 3 2 2" xfId="14812" xr:uid="{A017679A-BC79-43F0-B7F3-3888D5124569}"/>
    <cellStyle name="20 % - Markeringsfarve1 2 2 3 3 2 2 2" xfId="31127" xr:uid="{AE0456BD-806E-4829-98F2-8C3B88F3B5E6}"/>
    <cellStyle name="20 % - Markeringsfarve1 2 2 3 3 2 2 3" xfId="46091" xr:uid="{60DE1C01-CDEC-4921-979E-F0A151A37D3B}"/>
    <cellStyle name="20 % - Markeringsfarve1 2 2 3 3 2 3" xfId="24105" xr:uid="{39876581-7955-416D-B792-A3D5ADDFF240}"/>
    <cellStyle name="20 % - Markeringsfarve1 2 2 3 3 2 4" xfId="39092" xr:uid="{79CA7217-5C52-48A7-A640-75AEB3846AF3}"/>
    <cellStyle name="20 % - Markeringsfarve1 2 2 3 3 3" xfId="10122" xr:uid="{124A7CE8-7AE1-4070-9DA3-A1816A252C3E}"/>
    <cellStyle name="20 % - Markeringsfarve1 2 2 3 3 3 2" xfId="26442" xr:uid="{4E2C309E-8F0A-487C-B080-9724DE79402F}"/>
    <cellStyle name="20 % - Markeringsfarve1 2 2 3 3 3 3" xfId="41408" xr:uid="{B32555E4-F6BB-4188-B54D-8F97FD73EB76}"/>
    <cellStyle name="20 % - Markeringsfarve1 2 2 3 3 4" xfId="19420" xr:uid="{3D073E95-293F-48F1-A04F-70BF3A9B2902}"/>
    <cellStyle name="20 % - Markeringsfarve1 2 2 3 3 5" xfId="34409" xr:uid="{14790531-8E53-4D15-806B-3BCFE09C3929}"/>
    <cellStyle name="20 % - Markeringsfarve1 2 2 3 4" xfId="1567" xr:uid="{4503919C-5E88-49FA-8895-53A941DFA241}"/>
    <cellStyle name="20 % - Markeringsfarve1 2 2 3 4 2" xfId="8325" xr:uid="{37085044-5D02-4660-AC28-5FA3F7089349}"/>
    <cellStyle name="20 % - Markeringsfarve1 2 2 3 4 2 2" xfId="16218" xr:uid="{4F0187D2-30BD-426A-9E55-5A67F0BDE8B0}"/>
    <cellStyle name="20 % - Markeringsfarve1 2 2 3 4 2 2 2" xfId="32533" xr:uid="{D5BA9BFC-A649-45F9-8762-9E2D56A7227A}"/>
    <cellStyle name="20 % - Markeringsfarve1 2 2 3 4 2 2 3" xfId="47497" xr:uid="{031F26B9-4673-41BE-BEA2-27D87A93FAE6}"/>
    <cellStyle name="20 % - Markeringsfarve1 2 2 3 4 2 3" xfId="25511" xr:uid="{21B54C13-1E1B-49E0-ADC4-062ABD5357F6}"/>
    <cellStyle name="20 % - Markeringsfarve1 2 2 3 4 2 4" xfId="40498" xr:uid="{70BE2AD8-5EDB-40AD-84BE-8E59A0EC2C68}"/>
    <cellStyle name="20 % - Markeringsfarve1 2 2 3 4 3" xfId="10123" xr:uid="{C4D1349F-B34B-4E3F-B0CF-5B37B7C27092}"/>
    <cellStyle name="20 % - Markeringsfarve1 2 2 3 4 3 2" xfId="26443" xr:uid="{F1B58C94-0312-4911-9F86-A35D4029DB04}"/>
    <cellStyle name="20 % - Markeringsfarve1 2 2 3 4 3 3" xfId="41409" xr:uid="{A7DD2197-1A31-4008-9E7C-E7761689F77D}"/>
    <cellStyle name="20 % - Markeringsfarve1 2 2 3 4 4" xfId="19421" xr:uid="{CE8B9942-2A1F-491F-BC0D-2F32B784DE7F}"/>
    <cellStyle name="20 % - Markeringsfarve1 2 2 3 4 5" xfId="34410" xr:uid="{CC328962-25D1-4681-B8FA-1AE6CD938705}"/>
    <cellStyle name="20 % - Markeringsfarve1 2 2 3 5" xfId="5358" xr:uid="{71495FCB-2F93-4C67-9520-CF87131C1A7C}"/>
    <cellStyle name="20 % - Markeringsfarve1 2 2 3 5 2" xfId="13275" xr:uid="{29A7A3A9-7978-4A08-8DA7-0E2120525E18}"/>
    <cellStyle name="20 % - Markeringsfarve1 2 2 3 5 2 2" xfId="29590" xr:uid="{00B72A4A-4B00-4FF6-8738-1FF6AAB154DE}"/>
    <cellStyle name="20 % - Markeringsfarve1 2 2 3 5 2 3" xfId="44554" xr:uid="{408BD71A-A669-4E33-B225-0D9B9607F719}"/>
    <cellStyle name="20 % - Markeringsfarve1 2 2 3 5 3" xfId="22568" xr:uid="{75586160-00BD-4C12-AE7D-FA75D6A6B541}"/>
    <cellStyle name="20 % - Markeringsfarve1 2 2 3 5 4" xfId="37555" xr:uid="{1F1BE77A-6FC5-4FCC-B525-522184851CB8}"/>
    <cellStyle name="20 % - Markeringsfarve1 2 2 3 6" xfId="10119" xr:uid="{BA89A4AF-F45A-436F-8999-78945D9C3F8C}"/>
    <cellStyle name="20 % - Markeringsfarve1 2 2 3 6 2" xfId="26439" xr:uid="{A9FA9AFD-94FD-4E65-9718-954E108F0B97}"/>
    <cellStyle name="20 % - Markeringsfarve1 2 2 3 6 3" xfId="41405" xr:uid="{E6C24050-B26C-4958-A5AB-E48EAEA27D10}"/>
    <cellStyle name="20 % - Markeringsfarve1 2 2 3 7" xfId="19417" xr:uid="{2593F4C8-9A13-4FCA-80A9-275B7EDE9035}"/>
    <cellStyle name="20 % - Markeringsfarve1 2 2 3 8" xfId="34406" xr:uid="{C4607318-EE78-47F8-95E6-D1EDC4C451E3}"/>
    <cellStyle name="20 % - Markeringsfarve1 2 2 3 9" xfId="56503" xr:uid="{C3FD7156-B6D5-4AE6-A435-D81D5DDBADED}"/>
    <cellStyle name="20 % - Markeringsfarve1 2 2 4" xfId="1568" xr:uid="{D264700F-A8CF-418A-A51A-E98B356065FF}"/>
    <cellStyle name="20 % - Markeringsfarve1 2 2 4 2" xfId="1569" xr:uid="{D577F076-81F8-40A5-8868-01DCD8D0E661}"/>
    <cellStyle name="20 % - Markeringsfarve1 2 2 4 2 2" xfId="1570" xr:uid="{F50D6D6F-96D3-49E6-B4EB-98501FBFA7E3}"/>
    <cellStyle name="20 % - Markeringsfarve1 2 2 4 2 2 2" xfId="7856" xr:uid="{24CE0818-1E4C-4052-8B30-395D4E8557C6}"/>
    <cellStyle name="20 % - Markeringsfarve1 2 2 4 2 2 2 2" xfId="15756" xr:uid="{93D65B3A-4858-495E-90EE-E6A6C06D7F51}"/>
    <cellStyle name="20 % - Markeringsfarve1 2 2 4 2 2 2 2 2" xfId="32071" xr:uid="{B602CDD4-0C7E-4D97-A02E-4D6B0ECA2A2A}"/>
    <cellStyle name="20 % - Markeringsfarve1 2 2 4 2 2 2 2 3" xfId="47035" xr:uid="{CAB90FE3-2281-402C-AFED-80D80BEA6360}"/>
    <cellStyle name="20 % - Markeringsfarve1 2 2 4 2 2 2 3" xfId="25049" xr:uid="{2FAE683D-ABEF-4B0F-AC03-B4AD8521CD2B}"/>
    <cellStyle name="20 % - Markeringsfarve1 2 2 4 2 2 2 4" xfId="40036" xr:uid="{3E57B3B0-D282-42D0-B826-EE22242CDCE4}"/>
    <cellStyle name="20 % - Markeringsfarve1 2 2 4 2 2 3" xfId="10126" xr:uid="{73F6CD5F-DD15-4990-A701-7724BB144D66}"/>
    <cellStyle name="20 % - Markeringsfarve1 2 2 4 2 2 3 2" xfId="26446" xr:uid="{9A4EE3B3-B011-4707-A86A-0A324B08DDBE}"/>
    <cellStyle name="20 % - Markeringsfarve1 2 2 4 2 2 3 3" xfId="41412" xr:uid="{68F1BD7B-1731-4A12-AAD8-FA1FB8101FEC}"/>
    <cellStyle name="20 % - Markeringsfarve1 2 2 4 2 2 4" xfId="19424" xr:uid="{04247AAF-13B1-4427-AE7D-CC2C785CAEB4}"/>
    <cellStyle name="20 % - Markeringsfarve1 2 2 4 2 2 5" xfId="34413" xr:uid="{043FD39C-2E26-46C6-A599-718D27D807F2}"/>
    <cellStyle name="20 % - Markeringsfarve1 2 2 4 2 3" xfId="6393" xr:uid="{B4487B11-2066-426C-B1CB-E0CFE4064F6B}"/>
    <cellStyle name="20 % - Markeringsfarve1 2 2 4 2 3 2" xfId="14306" xr:uid="{048806EB-4E68-4EB7-8B0C-D645E2AEB4DC}"/>
    <cellStyle name="20 % - Markeringsfarve1 2 2 4 2 3 2 2" xfId="30621" xr:uid="{667BD4ED-94EB-4EA8-BA49-7F0F19B24FE9}"/>
    <cellStyle name="20 % - Markeringsfarve1 2 2 4 2 3 2 3" xfId="45585" xr:uid="{5C5DE5EC-8313-4D04-97DB-635C4281EB9F}"/>
    <cellStyle name="20 % - Markeringsfarve1 2 2 4 2 3 3" xfId="23599" xr:uid="{4D193F8A-8E12-4E82-8ACD-7A3D63FB95C6}"/>
    <cellStyle name="20 % - Markeringsfarve1 2 2 4 2 3 4" xfId="38586" xr:uid="{55937B1E-2CF1-4640-A402-CFF970E0044F}"/>
    <cellStyle name="20 % - Markeringsfarve1 2 2 4 2 4" xfId="10125" xr:uid="{A33EEFE8-0CC3-4D46-BAB5-608848A94CEE}"/>
    <cellStyle name="20 % - Markeringsfarve1 2 2 4 2 4 2" xfId="26445" xr:uid="{8133F915-FEB6-4AEC-AD66-7512EBDF159B}"/>
    <cellStyle name="20 % - Markeringsfarve1 2 2 4 2 4 3" xfId="41411" xr:uid="{B639AFBB-4AE2-4AD2-8FBB-001375FA7E26}"/>
    <cellStyle name="20 % - Markeringsfarve1 2 2 4 2 5" xfId="19423" xr:uid="{26EE5411-1BD2-498D-B1CF-4F4B7954C690}"/>
    <cellStyle name="20 % - Markeringsfarve1 2 2 4 2 6" xfId="34412" xr:uid="{8CA22AAB-1C82-4C1D-9AEB-38D6D07AC2B6}"/>
    <cellStyle name="20 % - Markeringsfarve1 2 2 4 3" xfId="1571" xr:uid="{86C4B9C8-368D-4E22-8E06-AF1EFEE7CA9B}"/>
    <cellStyle name="20 % - Markeringsfarve1 2 2 4 3 2" xfId="7132" xr:uid="{BA9234B2-522E-4216-B756-4643A424B9EA}"/>
    <cellStyle name="20 % - Markeringsfarve1 2 2 4 3 2 2" xfId="15041" xr:uid="{EF5AB19B-56F0-4984-B1A1-46CDD6ABF919}"/>
    <cellStyle name="20 % - Markeringsfarve1 2 2 4 3 2 2 2" xfId="31356" xr:uid="{61C4A10F-F143-4C5F-8321-80716AE8E5C3}"/>
    <cellStyle name="20 % - Markeringsfarve1 2 2 4 3 2 2 3" xfId="46320" xr:uid="{8E58022F-3692-4A1C-AD2C-955EE5DF9CEF}"/>
    <cellStyle name="20 % - Markeringsfarve1 2 2 4 3 2 3" xfId="24334" xr:uid="{7488584C-3BF5-4DDC-99DE-B7833623861C}"/>
    <cellStyle name="20 % - Markeringsfarve1 2 2 4 3 2 4" xfId="39321" xr:uid="{A3369EAA-8956-4ACE-A6FB-7FB3E7C13C30}"/>
    <cellStyle name="20 % - Markeringsfarve1 2 2 4 3 3" xfId="10127" xr:uid="{89561C9A-3DA5-4D49-866C-5FA8504B117F}"/>
    <cellStyle name="20 % - Markeringsfarve1 2 2 4 3 3 2" xfId="26447" xr:uid="{D2C47DBB-BE74-470B-A240-EE21A15E1328}"/>
    <cellStyle name="20 % - Markeringsfarve1 2 2 4 3 3 3" xfId="41413" xr:uid="{8A3D59D4-7C31-4E63-9094-C0C4ECB97167}"/>
    <cellStyle name="20 % - Markeringsfarve1 2 2 4 3 4" xfId="19425" xr:uid="{340CA7DE-3E88-47AE-AD3C-FA4C2DCA1838}"/>
    <cellStyle name="20 % - Markeringsfarve1 2 2 4 3 5" xfId="34414" xr:uid="{7F88E0F6-58FE-4052-8681-24922E80FB9F}"/>
    <cellStyle name="20 % - Markeringsfarve1 2 2 4 4" xfId="1572" xr:uid="{38223AA9-B6C9-4122-B8FB-7E12E26CC13D}"/>
    <cellStyle name="20 % - Markeringsfarve1 2 2 4 4 2" xfId="8324" xr:uid="{944CA330-69BF-4627-83BB-0D0FCAABC7A7}"/>
    <cellStyle name="20 % - Markeringsfarve1 2 2 4 4 2 2" xfId="16217" xr:uid="{F4688E23-BBC6-4EE2-9116-802E722D8526}"/>
    <cellStyle name="20 % - Markeringsfarve1 2 2 4 4 2 2 2" xfId="32532" xr:uid="{B0E12BBE-8F7B-4A77-A11D-9084101D495A}"/>
    <cellStyle name="20 % - Markeringsfarve1 2 2 4 4 2 2 3" xfId="47496" xr:uid="{7AD4F1F0-3DF6-4395-8C1B-BCA7863CE60F}"/>
    <cellStyle name="20 % - Markeringsfarve1 2 2 4 4 2 3" xfId="25510" xr:uid="{8674EAF1-59CB-47EE-A88F-64A38332295E}"/>
    <cellStyle name="20 % - Markeringsfarve1 2 2 4 4 2 4" xfId="40497" xr:uid="{839252CD-7218-472B-A8E1-BB4E9B74A046}"/>
    <cellStyle name="20 % - Markeringsfarve1 2 2 4 4 3" xfId="10128" xr:uid="{FA4BFED4-5E3C-494C-8043-04AC56CDA671}"/>
    <cellStyle name="20 % - Markeringsfarve1 2 2 4 4 3 2" xfId="26448" xr:uid="{BC4ACD38-6738-4A69-80CE-84C46E579A7E}"/>
    <cellStyle name="20 % - Markeringsfarve1 2 2 4 4 3 3" xfId="41414" xr:uid="{D359CDCB-2762-4EA7-AF23-C92E6D44C5C1}"/>
    <cellStyle name="20 % - Markeringsfarve1 2 2 4 4 4" xfId="19426" xr:uid="{46788DA8-DD40-441B-AF09-9F2CF97DECC6}"/>
    <cellStyle name="20 % - Markeringsfarve1 2 2 4 4 5" xfId="34415" xr:uid="{122701DB-BB3F-4835-AE66-554F95E1A96B}"/>
    <cellStyle name="20 % - Markeringsfarve1 2 2 4 5" xfId="5359" xr:uid="{3F708F15-4312-4E54-866A-35F7190D293F}"/>
    <cellStyle name="20 % - Markeringsfarve1 2 2 4 5 2" xfId="13276" xr:uid="{865F8033-2D80-4B54-BC2C-18833022DF32}"/>
    <cellStyle name="20 % - Markeringsfarve1 2 2 4 5 2 2" xfId="29591" xr:uid="{CB6CAA10-2984-4A65-8C86-246CAF356A0B}"/>
    <cellStyle name="20 % - Markeringsfarve1 2 2 4 5 2 3" xfId="44555" xr:uid="{6C10CBBC-8DB8-4BD5-90FE-EF9EC581373E}"/>
    <cellStyle name="20 % - Markeringsfarve1 2 2 4 5 3" xfId="22569" xr:uid="{427D3D35-7FD8-42DA-A1EA-9BFD712FE727}"/>
    <cellStyle name="20 % - Markeringsfarve1 2 2 4 5 4" xfId="37556" xr:uid="{D9B9D9E2-1C58-4E06-BDDD-81BB3E9CE25A}"/>
    <cellStyle name="20 % - Markeringsfarve1 2 2 4 6" xfId="10124" xr:uid="{1C52B40F-1360-4482-B966-4ABC8C4F4E2B}"/>
    <cellStyle name="20 % - Markeringsfarve1 2 2 4 6 2" xfId="26444" xr:uid="{7D6EA644-4019-4E99-AD0D-632835B169AB}"/>
    <cellStyle name="20 % - Markeringsfarve1 2 2 4 6 3" xfId="41410" xr:uid="{A44A97E8-FF19-441D-A2E9-D45D85B00679}"/>
    <cellStyle name="20 % - Markeringsfarve1 2 2 4 7" xfId="19422" xr:uid="{BE87FDDE-FEDE-4095-979F-04D9B2D9786C}"/>
    <cellStyle name="20 % - Markeringsfarve1 2 2 4 8" xfId="34411" xr:uid="{FF5BE3B8-EA84-414E-96FC-CC762943DF4F}"/>
    <cellStyle name="20 % - Markeringsfarve1 2 2 5" xfId="1573" xr:uid="{9E75C9F2-B618-40D2-A9F0-103B0C221855}"/>
    <cellStyle name="20 % - Markeringsfarve1 2 2 5 2" xfId="1574" xr:uid="{07302F4F-1F39-4AE9-8395-CB74B06239D9}"/>
    <cellStyle name="20 % - Markeringsfarve1 2 2 5 2 2" xfId="1575" xr:uid="{FDD6E7C8-6D5B-4469-B7BF-1F690310D44D}"/>
    <cellStyle name="20 % - Markeringsfarve1 2 2 5 2 2 2" xfId="7973" xr:uid="{CA5DD415-0CBA-4EDD-B126-C9E1F584A9F6}"/>
    <cellStyle name="20 % - Markeringsfarve1 2 2 5 2 2 2 2" xfId="15873" xr:uid="{6CB043BA-C93C-43EF-9BA5-6D6B1B25D2C7}"/>
    <cellStyle name="20 % - Markeringsfarve1 2 2 5 2 2 2 2 2" xfId="32188" xr:uid="{9744E9A8-3521-424A-83D5-F9E69243C2D4}"/>
    <cellStyle name="20 % - Markeringsfarve1 2 2 5 2 2 2 2 3" xfId="47152" xr:uid="{8DBC5719-4F16-45CC-9C25-27D1DC56754C}"/>
    <cellStyle name="20 % - Markeringsfarve1 2 2 5 2 2 2 3" xfId="25166" xr:uid="{5D54F54D-BEA0-4E8A-8726-10F539AC7323}"/>
    <cellStyle name="20 % - Markeringsfarve1 2 2 5 2 2 2 4" xfId="40153" xr:uid="{13E34954-511A-4F98-A952-305F09D16264}"/>
    <cellStyle name="20 % - Markeringsfarve1 2 2 5 2 2 3" xfId="10131" xr:uid="{612653E4-77F1-4E17-92F4-47C77FB41DC5}"/>
    <cellStyle name="20 % - Markeringsfarve1 2 2 5 2 2 3 2" xfId="26451" xr:uid="{157FEB68-2A55-411D-9468-50BCB30FA840}"/>
    <cellStyle name="20 % - Markeringsfarve1 2 2 5 2 2 3 3" xfId="41417" xr:uid="{9F8D8036-B6A1-45A1-AEC3-733AF0613BF3}"/>
    <cellStyle name="20 % - Markeringsfarve1 2 2 5 2 2 4" xfId="19429" xr:uid="{81264C5D-2735-4D61-B4AA-939CE636BFE4}"/>
    <cellStyle name="20 % - Markeringsfarve1 2 2 5 2 2 5" xfId="34418" xr:uid="{78B8FC8B-6652-4E6C-A3B2-FE01196638BD}"/>
    <cellStyle name="20 % - Markeringsfarve1 2 2 5 2 3" xfId="6492" xr:uid="{038F1A5F-91F5-4590-BF80-0D9E1FBF9F6E}"/>
    <cellStyle name="20 % - Markeringsfarve1 2 2 5 2 3 2" xfId="14405" xr:uid="{6712C1B0-2388-4376-9CC9-9FCC82AC4D6D}"/>
    <cellStyle name="20 % - Markeringsfarve1 2 2 5 2 3 2 2" xfId="30720" xr:uid="{EE8B6E57-B85C-4339-8079-FF3BE4DCF3B6}"/>
    <cellStyle name="20 % - Markeringsfarve1 2 2 5 2 3 2 3" xfId="45684" xr:uid="{52DD91A6-1B58-4409-951F-35D4C3B3FC7D}"/>
    <cellStyle name="20 % - Markeringsfarve1 2 2 5 2 3 3" xfId="23698" xr:uid="{21BAC6EF-EEC1-401D-883B-DA7A22CECF51}"/>
    <cellStyle name="20 % - Markeringsfarve1 2 2 5 2 3 4" xfId="38685" xr:uid="{99A54FD8-DE20-4541-A2AC-3DCCC79821B2}"/>
    <cellStyle name="20 % - Markeringsfarve1 2 2 5 2 4" xfId="10130" xr:uid="{19AF222B-85D4-43E4-AFC6-9975961A1BE1}"/>
    <cellStyle name="20 % - Markeringsfarve1 2 2 5 2 4 2" xfId="26450" xr:uid="{3BC93D15-6597-4546-8F75-3B8D07EDDF12}"/>
    <cellStyle name="20 % - Markeringsfarve1 2 2 5 2 4 3" xfId="41416" xr:uid="{57A6BE44-75B6-45A3-9334-A6CAB3D08D7A}"/>
    <cellStyle name="20 % - Markeringsfarve1 2 2 5 2 5" xfId="19428" xr:uid="{49849F6B-744F-4B19-AC97-940141C6D6A3}"/>
    <cellStyle name="20 % - Markeringsfarve1 2 2 5 2 6" xfId="34417" xr:uid="{30975F2C-0ECF-42DB-B8D5-8771F90745C6}"/>
    <cellStyle name="20 % - Markeringsfarve1 2 2 5 3" xfId="1576" xr:uid="{003AD5E4-73E1-48E2-9260-FE930C32885C}"/>
    <cellStyle name="20 % - Markeringsfarve1 2 2 5 3 2" xfId="7249" xr:uid="{2A96786A-0BE8-4E24-8F1B-7CD0547F257F}"/>
    <cellStyle name="20 % - Markeringsfarve1 2 2 5 3 2 2" xfId="15158" xr:uid="{521F0A3E-12E1-4D3A-90F0-DD335B6967DF}"/>
    <cellStyle name="20 % - Markeringsfarve1 2 2 5 3 2 2 2" xfId="31473" xr:uid="{7981B5FA-4EEE-4CE8-A5E8-CF8F1919B9B2}"/>
    <cellStyle name="20 % - Markeringsfarve1 2 2 5 3 2 2 3" xfId="46437" xr:uid="{6F3A084D-7951-4373-A011-734AB32C9491}"/>
    <cellStyle name="20 % - Markeringsfarve1 2 2 5 3 2 3" xfId="24451" xr:uid="{C7767861-BED6-4C53-B203-DD8156F6A675}"/>
    <cellStyle name="20 % - Markeringsfarve1 2 2 5 3 2 4" xfId="39438" xr:uid="{33BB30B1-C531-4DD8-A63D-E072672CE8D5}"/>
    <cellStyle name="20 % - Markeringsfarve1 2 2 5 3 3" xfId="10132" xr:uid="{5EF3BD87-177F-4FE7-8DA4-5BD45FC76460}"/>
    <cellStyle name="20 % - Markeringsfarve1 2 2 5 3 3 2" xfId="26452" xr:uid="{22D0D153-0885-4C2C-920F-3B3989BE18C7}"/>
    <cellStyle name="20 % - Markeringsfarve1 2 2 5 3 3 3" xfId="41418" xr:uid="{934188EF-D45D-4B02-92D9-D446FD4CBBFC}"/>
    <cellStyle name="20 % - Markeringsfarve1 2 2 5 3 4" xfId="19430" xr:uid="{AB2C0D8C-29DB-44CA-BE9E-9CFF9A30721D}"/>
    <cellStyle name="20 % - Markeringsfarve1 2 2 5 3 5" xfId="34419" xr:uid="{55106B51-60E5-40A9-9D68-83E143862D5E}"/>
    <cellStyle name="20 % - Markeringsfarve1 2 2 5 4" xfId="1577" xr:uid="{27C923FF-D155-4A3A-A1DA-723BC5EB098A}"/>
    <cellStyle name="20 % - Markeringsfarve1 2 2 5 4 2" xfId="8323" xr:uid="{0664BE1A-6036-4812-8652-955A9783E3C0}"/>
    <cellStyle name="20 % - Markeringsfarve1 2 2 5 4 2 2" xfId="16216" xr:uid="{A1B87DDA-5CDD-485F-BE10-9653A5AEFDC9}"/>
    <cellStyle name="20 % - Markeringsfarve1 2 2 5 4 2 2 2" xfId="32531" xr:uid="{FFA1AD6E-D2A1-4890-86CE-3E9A3B47A10B}"/>
    <cellStyle name="20 % - Markeringsfarve1 2 2 5 4 2 2 3" xfId="47495" xr:uid="{884D7AE7-FFBD-4A5D-845A-85569C586B19}"/>
    <cellStyle name="20 % - Markeringsfarve1 2 2 5 4 2 3" xfId="25509" xr:uid="{972FCA7B-AB3A-4013-8E1E-9A0BC7C1A923}"/>
    <cellStyle name="20 % - Markeringsfarve1 2 2 5 4 2 4" xfId="40496" xr:uid="{2C0A0BF8-F321-47F1-AEBA-27B1401A1891}"/>
    <cellStyle name="20 % - Markeringsfarve1 2 2 5 4 3" xfId="10133" xr:uid="{2F400179-0BC1-445A-82FC-227181B59D07}"/>
    <cellStyle name="20 % - Markeringsfarve1 2 2 5 4 3 2" xfId="26453" xr:uid="{8D94A398-3B5F-4276-9C9C-5DB11138C8CC}"/>
    <cellStyle name="20 % - Markeringsfarve1 2 2 5 4 3 3" xfId="41419" xr:uid="{63E2E438-79CE-4385-A77A-050673A8DB1A}"/>
    <cellStyle name="20 % - Markeringsfarve1 2 2 5 4 4" xfId="19431" xr:uid="{CA19A6C3-C5EE-4309-9499-81FAF1FA06DE}"/>
    <cellStyle name="20 % - Markeringsfarve1 2 2 5 4 5" xfId="34420" xr:uid="{A5C6EC8B-9DE7-45F8-BB4B-5B870FF0D934}"/>
    <cellStyle name="20 % - Markeringsfarve1 2 2 5 5" xfId="5360" xr:uid="{2ECBA7EC-DCF9-4EB6-9366-B3CD2AC5AAF1}"/>
    <cellStyle name="20 % - Markeringsfarve1 2 2 5 5 2" xfId="13277" xr:uid="{A13746FB-6D59-423E-88B3-8D5169E1BF97}"/>
    <cellStyle name="20 % - Markeringsfarve1 2 2 5 5 2 2" xfId="29592" xr:uid="{32A74A39-74C2-48AF-9792-16BA6EA7F28B}"/>
    <cellStyle name="20 % - Markeringsfarve1 2 2 5 5 2 3" xfId="44556" xr:uid="{7DFACF11-9375-4B48-B2C6-183B8C2F8FCF}"/>
    <cellStyle name="20 % - Markeringsfarve1 2 2 5 5 3" xfId="22570" xr:uid="{920C3450-6BDB-49C2-879B-7C445465A4FC}"/>
    <cellStyle name="20 % - Markeringsfarve1 2 2 5 5 4" xfId="37557" xr:uid="{6F63F0A2-BA22-48E7-93F3-A7C503EA1274}"/>
    <cellStyle name="20 % - Markeringsfarve1 2 2 5 6" xfId="10129" xr:uid="{8B042BB9-EF68-4551-B774-8C62CB705B60}"/>
    <cellStyle name="20 % - Markeringsfarve1 2 2 5 6 2" xfId="26449" xr:uid="{52411EEA-C273-4D24-A7FE-0E91071249BB}"/>
    <cellStyle name="20 % - Markeringsfarve1 2 2 5 6 3" xfId="41415" xr:uid="{548335E9-9D51-4C14-AC9A-3D7E82DB866F}"/>
    <cellStyle name="20 % - Markeringsfarve1 2 2 5 7" xfId="19427" xr:uid="{115102B6-E5D1-479C-BCFD-7994CE038E85}"/>
    <cellStyle name="20 % - Markeringsfarve1 2 2 5 8" xfId="34416" xr:uid="{7002E871-2EA4-475C-82AA-581392995500}"/>
    <cellStyle name="20 % - Markeringsfarve1 2 2 6" xfId="1578" xr:uid="{3580A6C2-F5E6-42C8-8EB6-2FAB631A49A9}"/>
    <cellStyle name="20 % - Markeringsfarve1 2 2 6 2" xfId="1579" xr:uid="{D1779DCA-5FCA-40AF-B09C-F4F38A634FAE}"/>
    <cellStyle name="20 % - Markeringsfarve1 2 2 6 2 2" xfId="1580" xr:uid="{05490325-D297-4AE4-B56E-5ECB52A5E40F}"/>
    <cellStyle name="20 % - Markeringsfarve1 2 2 6 2 2 2" xfId="8027" xr:uid="{BD351B2B-3B68-4092-BE05-5F48BBEDA782}"/>
    <cellStyle name="20 % - Markeringsfarve1 2 2 6 2 2 2 2" xfId="15927" xr:uid="{E5EA97ED-220C-4638-85D4-770176C8278C}"/>
    <cellStyle name="20 % - Markeringsfarve1 2 2 6 2 2 2 2 2" xfId="32242" xr:uid="{7C08AFDA-0F3B-4D50-BF92-EB085A8BFAE1}"/>
    <cellStyle name="20 % - Markeringsfarve1 2 2 6 2 2 2 2 3" xfId="47206" xr:uid="{D2DA0F3E-568E-40D6-BE7B-8FCD3D309391}"/>
    <cellStyle name="20 % - Markeringsfarve1 2 2 6 2 2 2 3" xfId="25220" xr:uid="{B7929989-202F-4623-9806-7DD5968B97C1}"/>
    <cellStyle name="20 % - Markeringsfarve1 2 2 6 2 2 2 4" xfId="40207" xr:uid="{E267F3C1-F6FA-45BA-B9C8-452D133BAD07}"/>
    <cellStyle name="20 % - Markeringsfarve1 2 2 6 2 2 3" xfId="10136" xr:uid="{4D5493EB-EF92-4E65-B6CC-A0B7EE0ECD41}"/>
    <cellStyle name="20 % - Markeringsfarve1 2 2 6 2 2 3 2" xfId="26456" xr:uid="{7515998F-0B56-4836-839F-E54446718FDB}"/>
    <cellStyle name="20 % - Markeringsfarve1 2 2 6 2 2 3 3" xfId="41422" xr:uid="{4D3F7853-9623-456E-B34A-9D3D40CF5EF0}"/>
    <cellStyle name="20 % - Markeringsfarve1 2 2 6 2 2 4" xfId="19434" xr:uid="{94259CAC-7A73-4639-B338-831D8542DC67}"/>
    <cellStyle name="20 % - Markeringsfarve1 2 2 6 2 2 5" xfId="34423" xr:uid="{5F2798D4-98E0-4A70-A123-91D526005D26}"/>
    <cellStyle name="20 % - Markeringsfarve1 2 2 6 2 3" xfId="6538" xr:uid="{30F469A4-9CE1-471D-92D2-88853BDFDFAC}"/>
    <cellStyle name="20 % - Markeringsfarve1 2 2 6 2 3 2" xfId="14451" xr:uid="{0FADD59B-51E5-4F07-8D29-D96D57C285FC}"/>
    <cellStyle name="20 % - Markeringsfarve1 2 2 6 2 3 2 2" xfId="30766" xr:uid="{34077AB5-5E5F-40CB-98C4-991100AB3EFD}"/>
    <cellStyle name="20 % - Markeringsfarve1 2 2 6 2 3 2 3" xfId="45730" xr:uid="{722F4692-4001-417D-80D6-8BC8030A49A5}"/>
    <cellStyle name="20 % - Markeringsfarve1 2 2 6 2 3 3" xfId="23744" xr:uid="{D6AE0508-3995-441A-844E-B8950FE70131}"/>
    <cellStyle name="20 % - Markeringsfarve1 2 2 6 2 3 4" xfId="38731" xr:uid="{EA916CB8-65A8-4F43-A97A-D0F7578DDCE2}"/>
    <cellStyle name="20 % - Markeringsfarve1 2 2 6 2 4" xfId="10135" xr:uid="{06220333-17D0-456F-9DE8-DFF86426C500}"/>
    <cellStyle name="20 % - Markeringsfarve1 2 2 6 2 4 2" xfId="26455" xr:uid="{E102B1D8-91D1-43A7-B553-524D81D66760}"/>
    <cellStyle name="20 % - Markeringsfarve1 2 2 6 2 4 3" xfId="41421" xr:uid="{D633F50B-2D1B-4E20-AA5E-CF48A7A3C01D}"/>
    <cellStyle name="20 % - Markeringsfarve1 2 2 6 2 5" xfId="19433" xr:uid="{AB3FC392-31A6-4292-9DCB-8FDB7C82451D}"/>
    <cellStyle name="20 % - Markeringsfarve1 2 2 6 2 6" xfId="34422" xr:uid="{6EEAD293-B47D-409E-89D1-3B59AD1E569A}"/>
    <cellStyle name="20 % - Markeringsfarve1 2 2 6 3" xfId="1581" xr:uid="{FCDC8046-63BE-4D04-8C20-515D51D35515}"/>
    <cellStyle name="20 % - Markeringsfarve1 2 2 6 3 2" xfId="7304" xr:uid="{C9A07B5C-C4BC-4277-B4B6-D3ACAC107EA5}"/>
    <cellStyle name="20 % - Markeringsfarve1 2 2 6 3 2 2" xfId="15213" xr:uid="{E40CED07-8E18-43B1-BDCE-AE45F2735B00}"/>
    <cellStyle name="20 % - Markeringsfarve1 2 2 6 3 2 2 2" xfId="31528" xr:uid="{41719E38-EACD-4ED5-9A9C-5AD57AF75A65}"/>
    <cellStyle name="20 % - Markeringsfarve1 2 2 6 3 2 2 3" xfId="46492" xr:uid="{DE089B30-C547-4CC4-967B-F4FCDF2840E6}"/>
    <cellStyle name="20 % - Markeringsfarve1 2 2 6 3 2 3" xfId="24506" xr:uid="{3FB63D14-5C9C-48BA-9E3D-14EA5B6F8C3C}"/>
    <cellStyle name="20 % - Markeringsfarve1 2 2 6 3 2 4" xfId="39493" xr:uid="{BE120F8A-AAF1-40C3-BB62-88EEDFE8320E}"/>
    <cellStyle name="20 % - Markeringsfarve1 2 2 6 3 3" xfId="10137" xr:uid="{417EB215-D2DA-4BE4-B0D0-647B2FB0E5AE}"/>
    <cellStyle name="20 % - Markeringsfarve1 2 2 6 3 3 2" xfId="26457" xr:uid="{8B1F18FC-143A-44D2-957F-9CB4DBA16F69}"/>
    <cellStyle name="20 % - Markeringsfarve1 2 2 6 3 3 3" xfId="41423" xr:uid="{D074195E-5DF5-46D1-B960-DCE9814EE897}"/>
    <cellStyle name="20 % - Markeringsfarve1 2 2 6 3 4" xfId="19435" xr:uid="{491A77E4-03F6-414C-B045-40E25C0ACCD7}"/>
    <cellStyle name="20 % - Markeringsfarve1 2 2 6 3 5" xfId="34424" xr:uid="{D0379D70-D002-484F-BF57-B2E910CD68CE}"/>
    <cellStyle name="20 % - Markeringsfarve1 2 2 6 4" xfId="1582" xr:uid="{31537CE5-6DDC-4C2F-8E2E-E606E955883B}"/>
    <cellStyle name="20 % - Markeringsfarve1 2 2 6 4 2" xfId="8322" xr:uid="{839FFAF4-31FD-449A-BFFC-B9320F8A24CA}"/>
    <cellStyle name="20 % - Markeringsfarve1 2 2 6 4 2 2" xfId="16215" xr:uid="{418A5CE8-DD4E-4985-BCC1-A8D06B1942C5}"/>
    <cellStyle name="20 % - Markeringsfarve1 2 2 6 4 2 2 2" xfId="32530" xr:uid="{B9B0D3B3-2ED7-4C5D-8391-3A9727D5B3AE}"/>
    <cellStyle name="20 % - Markeringsfarve1 2 2 6 4 2 2 3" xfId="47494" xr:uid="{07B0E0C3-83A2-4E9E-99EE-1FB89FC4D95A}"/>
    <cellStyle name="20 % - Markeringsfarve1 2 2 6 4 2 3" xfId="25508" xr:uid="{47F7D3CA-50BD-4ADC-BCC7-AB82C24B1174}"/>
    <cellStyle name="20 % - Markeringsfarve1 2 2 6 4 2 4" xfId="40495" xr:uid="{5FA656BC-10A2-456B-BEA7-F636FE55AE2C}"/>
    <cellStyle name="20 % - Markeringsfarve1 2 2 6 4 3" xfId="10138" xr:uid="{72952B03-0D90-4904-925C-026F6F2359D5}"/>
    <cellStyle name="20 % - Markeringsfarve1 2 2 6 4 3 2" xfId="26458" xr:uid="{78888F15-9F63-463D-B874-677F174D1A83}"/>
    <cellStyle name="20 % - Markeringsfarve1 2 2 6 4 3 3" xfId="41424" xr:uid="{268C4CF3-67B7-4C94-B0A0-C0B232EA96CF}"/>
    <cellStyle name="20 % - Markeringsfarve1 2 2 6 4 4" xfId="19436" xr:uid="{1BBB555A-F624-4EE6-B0A5-9C5B783AE7CB}"/>
    <cellStyle name="20 % - Markeringsfarve1 2 2 6 4 5" xfId="34425" xr:uid="{750773DB-3EC1-483E-A68A-4B1D8FFD639E}"/>
    <cellStyle name="20 % - Markeringsfarve1 2 2 6 5" xfId="5361" xr:uid="{5F442486-BE14-4DCC-ABC4-7A5EE7CF77C5}"/>
    <cellStyle name="20 % - Markeringsfarve1 2 2 6 5 2" xfId="13278" xr:uid="{C2FFF878-7A38-4CC2-A115-4495D9B98D76}"/>
    <cellStyle name="20 % - Markeringsfarve1 2 2 6 5 2 2" xfId="29593" xr:uid="{996C9636-F968-40A3-9B02-8CB56D4FDBE2}"/>
    <cellStyle name="20 % - Markeringsfarve1 2 2 6 5 2 3" xfId="44557" xr:uid="{62F88828-55FD-4D9C-A116-F85801EAD0A8}"/>
    <cellStyle name="20 % - Markeringsfarve1 2 2 6 5 3" xfId="22571" xr:uid="{86EAB475-90A2-4A85-ABD1-A30E9A3579F8}"/>
    <cellStyle name="20 % - Markeringsfarve1 2 2 6 5 4" xfId="37558" xr:uid="{4EE0B6ED-7500-4523-A962-03D5F36E429E}"/>
    <cellStyle name="20 % - Markeringsfarve1 2 2 6 6" xfId="10134" xr:uid="{CD2EAEF8-237E-4959-9B87-63FC235DBF22}"/>
    <cellStyle name="20 % - Markeringsfarve1 2 2 6 6 2" xfId="26454" xr:uid="{6514A48A-1071-4D1C-878D-FB88F2BCAA43}"/>
    <cellStyle name="20 % - Markeringsfarve1 2 2 6 6 3" xfId="41420" xr:uid="{E7FF2D8D-E01A-4A93-A0C8-1C0FA7C25244}"/>
    <cellStyle name="20 % - Markeringsfarve1 2 2 6 7" xfId="19432" xr:uid="{9D8BF906-53FC-46F5-A496-0CABC86EF7BD}"/>
    <cellStyle name="20 % - Markeringsfarve1 2 2 6 8" xfId="34421" xr:uid="{618A406E-A371-4E93-B798-BAA00A09CA71}"/>
    <cellStyle name="20 % - Markeringsfarve1 2 2 7" xfId="1583" xr:uid="{1787C783-3E01-46B2-BF78-0924A63633DE}"/>
    <cellStyle name="20 % - Markeringsfarve1 2 2 7 2" xfId="1584" xr:uid="{924AE96D-63F8-4C1D-89A9-31C856018340}"/>
    <cellStyle name="20 % - Markeringsfarve1 2 2 7 2 2" xfId="7499" xr:uid="{F4CC866D-9370-4625-A940-C961585B402C}"/>
    <cellStyle name="20 % - Markeringsfarve1 2 2 7 2 2 2" xfId="15399" xr:uid="{332175FB-B57C-4857-9CE6-544C69A6E06F}"/>
    <cellStyle name="20 % - Markeringsfarve1 2 2 7 2 2 2 2" xfId="31714" xr:uid="{29828C85-59BF-4079-90C6-B487F38C0A03}"/>
    <cellStyle name="20 % - Markeringsfarve1 2 2 7 2 2 2 3" xfId="46678" xr:uid="{FCDCBA3B-E2F4-40EA-B2CA-637035CEEE37}"/>
    <cellStyle name="20 % - Markeringsfarve1 2 2 7 2 2 3" xfId="24692" xr:uid="{74037844-3E3D-41CD-A83D-7E7A58D8237F}"/>
    <cellStyle name="20 % - Markeringsfarve1 2 2 7 2 2 4" xfId="39679" xr:uid="{49B3557C-942A-4EE8-9EDD-A04941F83502}"/>
    <cellStyle name="20 % - Markeringsfarve1 2 2 7 2 3" xfId="10140" xr:uid="{B1BEEFAB-0B66-4ACD-A063-7B35AEBE8AE1}"/>
    <cellStyle name="20 % - Markeringsfarve1 2 2 7 2 3 2" xfId="26460" xr:uid="{F5130335-1527-410D-8BC5-55F5132C0195}"/>
    <cellStyle name="20 % - Markeringsfarve1 2 2 7 2 3 3" xfId="41426" xr:uid="{24CC0778-D352-41C1-86FC-245B70FAC70A}"/>
    <cellStyle name="20 % - Markeringsfarve1 2 2 7 2 4" xfId="19438" xr:uid="{A93169CC-AECB-40A4-A6BE-4024789D4649}"/>
    <cellStyle name="20 % - Markeringsfarve1 2 2 7 2 5" xfId="34427" xr:uid="{FBE95017-51F6-4EF6-81EF-6B4C77D67161}"/>
    <cellStyle name="20 % - Markeringsfarve1 2 2 7 3" xfId="6092" xr:uid="{923D8B5E-740B-4453-98E4-673CABC292FB}"/>
    <cellStyle name="20 % - Markeringsfarve1 2 2 7 3 2" xfId="14008" xr:uid="{1E1A8C75-9E36-4248-ABD2-EB9932E23F08}"/>
    <cellStyle name="20 % - Markeringsfarve1 2 2 7 3 2 2" xfId="30323" xr:uid="{48952A9B-0D7E-4A75-8A8E-20A22101B739}"/>
    <cellStyle name="20 % - Markeringsfarve1 2 2 7 3 2 3" xfId="45287" xr:uid="{FC079E84-2A90-45D8-833C-DDCE6DBA6CF9}"/>
    <cellStyle name="20 % - Markeringsfarve1 2 2 7 3 3" xfId="23301" xr:uid="{28258AAB-2F98-4FEE-8017-6D59AA0B7C68}"/>
    <cellStyle name="20 % - Markeringsfarve1 2 2 7 3 4" xfId="38288" xr:uid="{C24E98C9-4570-4B6F-A3C1-8101D237BFED}"/>
    <cellStyle name="20 % - Markeringsfarve1 2 2 7 4" xfId="10139" xr:uid="{57FCF75D-EAC8-435B-915E-6597BF96A5C4}"/>
    <cellStyle name="20 % - Markeringsfarve1 2 2 7 4 2" xfId="26459" xr:uid="{EF98B147-C996-4AD1-AA06-8F667E5A36AC}"/>
    <cellStyle name="20 % - Markeringsfarve1 2 2 7 4 3" xfId="41425" xr:uid="{2829F45B-4B56-4B4D-8D40-ECF2CD2E090E}"/>
    <cellStyle name="20 % - Markeringsfarve1 2 2 7 5" xfId="19437" xr:uid="{F4FD4B89-E843-46E0-9D43-6333557960B0}"/>
    <cellStyle name="20 % - Markeringsfarve1 2 2 7 6" xfId="34426" xr:uid="{43F28604-ABF6-4B3C-996B-156C93BFD27E}"/>
    <cellStyle name="20 % - Markeringsfarve1 2 2 8" xfId="1585" xr:uid="{CC21F597-C673-46B7-B667-48806E58F797}"/>
    <cellStyle name="20 % - Markeringsfarve1 2 2 8 2" xfId="6727" xr:uid="{7E2131D7-BDC3-4CBF-AD7B-E86EBD974146}"/>
    <cellStyle name="20 % - Markeringsfarve1 2 2 8 2 2" xfId="14637" xr:uid="{A8B2B1EC-CA83-4154-A995-24F6AB56C5B4}"/>
    <cellStyle name="20 % - Markeringsfarve1 2 2 8 2 2 2" xfId="30952" xr:uid="{82C620FA-E3EF-4DD5-B0B9-8054A9DCA844}"/>
    <cellStyle name="20 % - Markeringsfarve1 2 2 8 2 2 3" xfId="45916" xr:uid="{31A83474-580C-4BE5-A4E2-83E018322A13}"/>
    <cellStyle name="20 % - Markeringsfarve1 2 2 8 2 3" xfId="23930" xr:uid="{F8B49D96-D358-4A37-AFAB-67ED4C9930DD}"/>
    <cellStyle name="20 % - Markeringsfarve1 2 2 8 2 4" xfId="38917" xr:uid="{E53E154C-CCAC-425F-9C77-E16D775F4F00}"/>
    <cellStyle name="20 % - Markeringsfarve1 2 2 8 3" xfId="10141" xr:uid="{10638E6F-CDF9-442A-8D8E-E0560BFAD3E5}"/>
    <cellStyle name="20 % - Markeringsfarve1 2 2 8 3 2" xfId="26461" xr:uid="{278C1DB6-7ECF-4F78-9BC2-51989E3B96C9}"/>
    <cellStyle name="20 % - Markeringsfarve1 2 2 8 3 3" xfId="41427" xr:uid="{E94B156F-095D-4572-832E-D6E9473AD0B0}"/>
    <cellStyle name="20 % - Markeringsfarve1 2 2 8 4" xfId="19439" xr:uid="{82570CD1-EF0D-452A-B1DC-1A198F9CE5A4}"/>
    <cellStyle name="20 % - Markeringsfarve1 2 2 8 5" xfId="34428" xr:uid="{287DF8E9-535A-4975-8B9E-1C50DE9B3705}"/>
    <cellStyle name="20 % - Markeringsfarve1 2 2 9" xfId="1586" xr:uid="{60B21EC1-3F11-466C-85DD-2D46B944B0E6}"/>
    <cellStyle name="20 % - Markeringsfarve1 2 2 9 2" xfId="8327" xr:uid="{0CE5061F-30A2-4838-B3CC-D7F7B130D04F}"/>
    <cellStyle name="20 % - Markeringsfarve1 2 2 9 2 2" xfId="16220" xr:uid="{93797ADA-721E-4C75-83A5-F077670374DC}"/>
    <cellStyle name="20 % - Markeringsfarve1 2 2 9 2 2 2" xfId="32535" xr:uid="{7C4657E9-36BF-4856-8159-BF878774F922}"/>
    <cellStyle name="20 % - Markeringsfarve1 2 2 9 2 2 3" xfId="47499" xr:uid="{F40DC191-C929-45BC-BC38-A26A0412A90A}"/>
    <cellStyle name="20 % - Markeringsfarve1 2 2 9 2 3" xfId="25513" xr:uid="{20E01247-4052-44D3-B470-C051BF5036BA}"/>
    <cellStyle name="20 % - Markeringsfarve1 2 2 9 2 4" xfId="40500" xr:uid="{15C0FB7A-07C3-4B53-9ADB-8AB9E48A93FE}"/>
    <cellStyle name="20 % - Markeringsfarve1 2 2 9 3" xfId="10142" xr:uid="{AA84DD35-5F9B-42D3-A254-FE87A8627C26}"/>
    <cellStyle name="20 % - Markeringsfarve1 2 2 9 3 2" xfId="26462" xr:uid="{EF003B95-305F-4502-9D37-338CC12C0595}"/>
    <cellStyle name="20 % - Markeringsfarve1 2 2 9 3 3" xfId="41428" xr:uid="{0ECFAA4D-B99A-4188-87B8-0652DAADD80F}"/>
    <cellStyle name="20 % - Markeringsfarve1 2 2 9 4" xfId="19440" xr:uid="{EC8DCEB1-9CCC-48A6-94B9-D4654B00E28E}"/>
    <cellStyle name="20 % - Markeringsfarve1 2 2 9 5" xfId="34429" xr:uid="{0902FF95-3DC8-4486-954F-32A31B998905}"/>
    <cellStyle name="20 % - Markeringsfarve1 2 3" xfId="1587" xr:uid="{40226456-69E6-4239-B65D-11BC808A125B}"/>
    <cellStyle name="20 % - Markeringsfarve1 2 3 10" xfId="5362" xr:uid="{01C8E678-5683-4FC7-8B93-2236E611BD8B}"/>
    <cellStyle name="20 % - Markeringsfarve1 2 3 10 2" xfId="13279" xr:uid="{D4D48FC1-06A2-4210-86D8-9246B639C27A}"/>
    <cellStyle name="20 % - Markeringsfarve1 2 3 10 2 2" xfId="29594" xr:uid="{E5FD619A-BEC5-430F-AB6D-77B05863B1A6}"/>
    <cellStyle name="20 % - Markeringsfarve1 2 3 10 2 3" xfId="44558" xr:uid="{71B8916B-33C4-4B92-A1D1-C6AD0907D23B}"/>
    <cellStyle name="20 % - Markeringsfarve1 2 3 10 3" xfId="22572" xr:uid="{D187EF54-4C0A-41F5-B719-8A87962ED4BF}"/>
    <cellStyle name="20 % - Markeringsfarve1 2 3 10 4" xfId="37559" xr:uid="{46105CE4-53AF-4094-A581-C5A93D52D0BE}"/>
    <cellStyle name="20 % - Markeringsfarve1 2 3 11" xfId="10143" xr:uid="{E03BBA3A-81ED-4639-AA69-992F45DB42B9}"/>
    <cellStyle name="20 % - Markeringsfarve1 2 3 11 2" xfId="26463" xr:uid="{7DFD5C85-6F56-468E-9C36-0904E066CA6D}"/>
    <cellStyle name="20 % - Markeringsfarve1 2 3 11 3" xfId="41429" xr:uid="{3B724ADC-EE3A-4BFE-9F30-FB634E713A3F}"/>
    <cellStyle name="20 % - Markeringsfarve1 2 3 12" xfId="19441" xr:uid="{68D72010-EBA2-4160-8C87-D93DA12A4B5D}"/>
    <cellStyle name="20 % - Markeringsfarve1 2 3 13" xfId="34430" xr:uid="{9369E532-14CE-4851-8ABC-2A20949C9B14}"/>
    <cellStyle name="20 % - Markeringsfarve1 2 3 14" xfId="53321" xr:uid="{8D700635-F858-4633-BDE4-BB4188188BFC}"/>
    <cellStyle name="20 % - Markeringsfarve1 2 3 2" xfId="1588" xr:uid="{46C2E2B0-E8B0-44A3-9AC6-F26D0DFBEBB8}"/>
    <cellStyle name="20 % - Markeringsfarve1 2 3 2 2" xfId="1589" xr:uid="{54BA552F-8B50-4364-BAF5-FF219AADE09D}"/>
    <cellStyle name="20 % - Markeringsfarve1 2 3 2 2 2" xfId="1590" xr:uid="{FB167A30-A583-43C0-B850-A55A55E9485C}"/>
    <cellStyle name="20 % - Markeringsfarve1 2 3 2 2 2 2" xfId="7657" xr:uid="{F570EC47-C273-4E9A-BF8F-BDE1223237D8}"/>
    <cellStyle name="20 % - Markeringsfarve1 2 3 2 2 2 2 2" xfId="15557" xr:uid="{7C5FBBBE-7ABF-482E-8175-DE3D0FEB72B8}"/>
    <cellStyle name="20 % - Markeringsfarve1 2 3 2 2 2 2 2 2" xfId="31872" xr:uid="{87DC24D7-BB2E-467F-922D-D26B51EED6E2}"/>
    <cellStyle name="20 % - Markeringsfarve1 2 3 2 2 2 2 2 3" xfId="46836" xr:uid="{23E5502E-9C33-4A1E-BDFC-AC1A40B24D9F}"/>
    <cellStyle name="20 % - Markeringsfarve1 2 3 2 2 2 2 3" xfId="24850" xr:uid="{46A7FC83-383C-46C9-A748-69558A8D3671}"/>
    <cellStyle name="20 % - Markeringsfarve1 2 3 2 2 2 2 4" xfId="39837" xr:uid="{F8A872F1-F6D0-4B4F-856B-96B9935DEF81}"/>
    <cellStyle name="20 % - Markeringsfarve1 2 3 2 2 2 3" xfId="10146" xr:uid="{17A4EE08-FC41-4B0A-A65D-960C6148C331}"/>
    <cellStyle name="20 % - Markeringsfarve1 2 3 2 2 2 3 2" xfId="26466" xr:uid="{C5611CDF-DE81-4A94-9C4C-2573B55556C8}"/>
    <cellStyle name="20 % - Markeringsfarve1 2 3 2 2 2 3 3" xfId="41432" xr:uid="{91B105DE-620D-437F-9CBE-EC95AE052A21}"/>
    <cellStyle name="20 % - Markeringsfarve1 2 3 2 2 2 4" xfId="19444" xr:uid="{247B6535-68EC-4E68-8C73-6EA779F674A7}"/>
    <cellStyle name="20 % - Markeringsfarve1 2 3 2 2 2 5" xfId="34433" xr:uid="{D4FB27A8-28C9-42F5-A4A5-1D23DE3781D1}"/>
    <cellStyle name="20 % - Markeringsfarve1 2 3 2 2 3" xfId="6224" xr:uid="{24CAEA1C-3D01-45C6-BC2C-B6BFD797A62B}"/>
    <cellStyle name="20 % - Markeringsfarve1 2 3 2 2 3 2" xfId="14140" xr:uid="{E5CAF800-C3FF-44FD-9C99-5F3BD3B86A1A}"/>
    <cellStyle name="20 % - Markeringsfarve1 2 3 2 2 3 2 2" xfId="30455" xr:uid="{F38F7994-744A-46DE-B13C-54F545E3C7A5}"/>
    <cellStyle name="20 % - Markeringsfarve1 2 3 2 2 3 2 3" xfId="45419" xr:uid="{51565234-0128-4633-82CC-BA83AF5F9128}"/>
    <cellStyle name="20 % - Markeringsfarve1 2 3 2 2 3 3" xfId="23433" xr:uid="{20328A0B-F262-4A0E-BBA6-D283981895F0}"/>
    <cellStyle name="20 % - Markeringsfarve1 2 3 2 2 3 4" xfId="38420" xr:uid="{27932A82-3EE3-426E-86ED-FFE9C70C1C69}"/>
    <cellStyle name="20 % - Markeringsfarve1 2 3 2 2 4" xfId="10145" xr:uid="{4DB48A1E-1438-4794-B947-ECDCF443154D}"/>
    <cellStyle name="20 % - Markeringsfarve1 2 3 2 2 4 2" xfId="26465" xr:uid="{0370B365-B86B-4C9C-BF05-F0791B165749}"/>
    <cellStyle name="20 % - Markeringsfarve1 2 3 2 2 4 3" xfId="41431" xr:uid="{1E5A2757-BEAD-4E1E-A45E-96F606B64902}"/>
    <cellStyle name="20 % - Markeringsfarve1 2 3 2 2 5" xfId="19443" xr:uid="{3B166705-4AC0-4501-BB4D-27325D1C9ACA}"/>
    <cellStyle name="20 % - Markeringsfarve1 2 3 2 2 6" xfId="34432" xr:uid="{4E3081BC-D5AC-4DE3-83C5-9E72595D436D}"/>
    <cellStyle name="20 % - Markeringsfarve1 2 3 2 2 7" xfId="57125" xr:uid="{2D90AF2D-0038-4CEB-8A50-FB5065650AED}"/>
    <cellStyle name="20 % - Markeringsfarve1 2 3 2 3" xfId="1591" xr:uid="{9A06477D-6E9B-4416-989B-7D5F1C8AB114}"/>
    <cellStyle name="20 % - Markeringsfarve1 2 3 2 3 2" xfId="6887" xr:uid="{554B6ECC-365F-4061-A627-D442BDD68A64}"/>
    <cellStyle name="20 % - Markeringsfarve1 2 3 2 3 2 2" xfId="14797" xr:uid="{F78D8300-F402-46B5-B5E5-A2B5D645CA7D}"/>
    <cellStyle name="20 % - Markeringsfarve1 2 3 2 3 2 2 2" xfId="31112" xr:uid="{6456D096-82DF-4E94-AC0E-FEFDB086A68D}"/>
    <cellStyle name="20 % - Markeringsfarve1 2 3 2 3 2 2 3" xfId="46076" xr:uid="{7F97E600-EFCE-4D5F-8F97-186FDE863D37}"/>
    <cellStyle name="20 % - Markeringsfarve1 2 3 2 3 2 3" xfId="24090" xr:uid="{6A467B62-58B5-4268-9EF9-9F93CAD47E66}"/>
    <cellStyle name="20 % - Markeringsfarve1 2 3 2 3 2 4" xfId="39077" xr:uid="{B3551FD8-40C0-4BED-847E-E582E9B62531}"/>
    <cellStyle name="20 % - Markeringsfarve1 2 3 2 3 3" xfId="10147" xr:uid="{F9175029-2DD7-4554-ACE9-E361B54F60D5}"/>
    <cellStyle name="20 % - Markeringsfarve1 2 3 2 3 3 2" xfId="26467" xr:uid="{37977DCF-E689-4A1F-9AA8-8685316A5E7B}"/>
    <cellStyle name="20 % - Markeringsfarve1 2 3 2 3 3 3" xfId="41433" xr:uid="{B4E4105B-C52F-438A-A4E7-B26AF1E99AAD}"/>
    <cellStyle name="20 % - Markeringsfarve1 2 3 2 3 4" xfId="19445" xr:uid="{E79DC466-A2E0-4EDD-B462-5B0B2AE895DA}"/>
    <cellStyle name="20 % - Markeringsfarve1 2 3 2 3 5" xfId="34434" xr:uid="{C881D95C-8111-41A8-8017-083F0B61A518}"/>
    <cellStyle name="20 % - Markeringsfarve1 2 3 2 4" xfId="1592" xr:uid="{E2C21073-D8FD-47AC-9F8C-1D2DB469F934}"/>
    <cellStyle name="20 % - Markeringsfarve1 2 3 2 4 2" xfId="8320" xr:uid="{7E59FE99-67CD-41A8-A5FF-3C2EA5B4240B}"/>
    <cellStyle name="20 % - Markeringsfarve1 2 3 2 4 2 2" xfId="16213" xr:uid="{82A9A84C-0B6D-4F14-90A9-0945F332269D}"/>
    <cellStyle name="20 % - Markeringsfarve1 2 3 2 4 2 2 2" xfId="32528" xr:uid="{89270FDD-2A1A-4FC1-9C57-2585DB75BDF6}"/>
    <cellStyle name="20 % - Markeringsfarve1 2 3 2 4 2 2 3" xfId="47492" xr:uid="{81D8FE6B-EDC0-4FAB-968F-74CB2D9B465E}"/>
    <cellStyle name="20 % - Markeringsfarve1 2 3 2 4 2 3" xfId="25506" xr:uid="{C3EAD1D0-9D49-4531-BD19-EC82998C3C24}"/>
    <cellStyle name="20 % - Markeringsfarve1 2 3 2 4 2 4" xfId="40493" xr:uid="{6663CA1F-9803-497C-AB3A-4C4874F96ACD}"/>
    <cellStyle name="20 % - Markeringsfarve1 2 3 2 4 3" xfId="10148" xr:uid="{52F16158-6175-4142-9B77-ACA5DE75AB80}"/>
    <cellStyle name="20 % - Markeringsfarve1 2 3 2 4 3 2" xfId="26468" xr:uid="{E61B8823-B0E1-4FFC-9DA0-A06B791BCBF4}"/>
    <cellStyle name="20 % - Markeringsfarve1 2 3 2 4 3 3" xfId="41434" xr:uid="{06EF86CC-ABE4-4E73-B7CC-42E655D33359}"/>
    <cellStyle name="20 % - Markeringsfarve1 2 3 2 4 4" xfId="19446" xr:uid="{08C3D671-D960-4065-971E-DFDB16B7E6D8}"/>
    <cellStyle name="20 % - Markeringsfarve1 2 3 2 4 5" xfId="34435" xr:uid="{3C748A8A-3EA9-49EA-909F-EBB184E06D74}"/>
    <cellStyle name="20 % - Markeringsfarve1 2 3 2 5" xfId="5363" xr:uid="{123D9BA3-B093-4706-AC2A-21D3C872EB85}"/>
    <cellStyle name="20 % - Markeringsfarve1 2 3 2 5 2" xfId="13280" xr:uid="{EB17DA36-9FAC-4AA8-BA89-0F64B0479C91}"/>
    <cellStyle name="20 % - Markeringsfarve1 2 3 2 5 2 2" xfId="29595" xr:uid="{930DAA51-266F-4045-9575-2B1EBEB860DE}"/>
    <cellStyle name="20 % - Markeringsfarve1 2 3 2 5 2 3" xfId="44559" xr:uid="{68D9074D-8414-4E44-A0F5-234079816995}"/>
    <cellStyle name="20 % - Markeringsfarve1 2 3 2 5 3" xfId="22573" xr:uid="{5A4E909C-CBCF-4B3B-98F0-3FE226DCEF37}"/>
    <cellStyle name="20 % - Markeringsfarve1 2 3 2 5 4" xfId="37560" xr:uid="{35518C64-9AAE-4C29-A472-51A1EB191E7C}"/>
    <cellStyle name="20 % - Markeringsfarve1 2 3 2 6" xfId="10144" xr:uid="{7F340FE1-41EF-4518-A423-166505667BE9}"/>
    <cellStyle name="20 % - Markeringsfarve1 2 3 2 6 2" xfId="26464" xr:uid="{BF80D632-2F71-48B1-9A04-1DE2ABDBA4CD}"/>
    <cellStyle name="20 % - Markeringsfarve1 2 3 2 6 3" xfId="41430" xr:uid="{6B8EC403-288B-4DC7-BA67-6383111FC434}"/>
    <cellStyle name="20 % - Markeringsfarve1 2 3 2 7" xfId="19442" xr:uid="{6DB318A0-536E-4993-BFB5-3052EB14BCBA}"/>
    <cellStyle name="20 % - Markeringsfarve1 2 3 2 8" xfId="34431" xr:uid="{1DECE9C5-6A85-4825-9A8C-6FD83B02E477}"/>
    <cellStyle name="20 % - Markeringsfarve1 2 3 2 9" xfId="53958" xr:uid="{A487F0AA-B3ED-4C63-AA01-837CBF211CFE}"/>
    <cellStyle name="20 % - Markeringsfarve1 2 3 3" xfId="1593" xr:uid="{4F973316-3BE4-4E38-952E-F579CD3C59F8}"/>
    <cellStyle name="20 % - Markeringsfarve1 2 3 3 2" xfId="1594" xr:uid="{A8537B4D-2A8D-40D6-99E0-B722CF53E635}"/>
    <cellStyle name="20 % - Markeringsfarve1 2 3 3 2 2" xfId="1595" xr:uid="{49EEF3EA-8D1B-44E8-9811-B48F9195742F}"/>
    <cellStyle name="20 % - Markeringsfarve1 2 3 3 2 2 2" xfId="7673" xr:uid="{7AD5C0C1-6F33-41B6-8858-327E5D539352}"/>
    <cellStyle name="20 % - Markeringsfarve1 2 3 3 2 2 2 2" xfId="15573" xr:uid="{A5B9D961-976A-451F-9D33-89B906FC51C0}"/>
    <cellStyle name="20 % - Markeringsfarve1 2 3 3 2 2 2 2 2" xfId="31888" xr:uid="{76F76658-69E9-4571-9991-937DD0EB759A}"/>
    <cellStyle name="20 % - Markeringsfarve1 2 3 3 2 2 2 2 3" xfId="46852" xr:uid="{C0CFBEF2-0AB7-4549-ADE6-04D8869EFDE1}"/>
    <cellStyle name="20 % - Markeringsfarve1 2 3 3 2 2 2 3" xfId="24866" xr:uid="{5E4E639F-D589-4EDF-B94A-C0D49D92A82F}"/>
    <cellStyle name="20 % - Markeringsfarve1 2 3 3 2 2 2 4" xfId="39853" xr:uid="{759626B1-1EA9-42CE-A5AE-A0DB6685EC80}"/>
    <cellStyle name="20 % - Markeringsfarve1 2 3 3 2 2 3" xfId="10151" xr:uid="{C498BC91-9AD9-4131-BCFD-EC021A9402B3}"/>
    <cellStyle name="20 % - Markeringsfarve1 2 3 3 2 2 3 2" xfId="26471" xr:uid="{4EB436A4-87DD-435B-BC3E-3E81C8AB4AC8}"/>
    <cellStyle name="20 % - Markeringsfarve1 2 3 3 2 2 3 3" xfId="41437" xr:uid="{7420BD9D-8CA4-4AFF-94B5-B2432380568F}"/>
    <cellStyle name="20 % - Markeringsfarve1 2 3 3 2 2 4" xfId="19449" xr:uid="{ABE66BCF-E54D-48DC-B4A0-454D5D0CD045}"/>
    <cellStyle name="20 % - Markeringsfarve1 2 3 3 2 2 5" xfId="34438" xr:uid="{A8D8150F-6EA8-4C56-8371-9BF5B8BBDE9E}"/>
    <cellStyle name="20 % - Markeringsfarve1 2 3 3 2 3" xfId="6237" xr:uid="{23A1457F-A374-43D1-8153-9BB5BBA00426}"/>
    <cellStyle name="20 % - Markeringsfarve1 2 3 3 2 3 2" xfId="14153" xr:uid="{D2D3FF44-ED1C-457A-A9FD-0E2C4DD902D6}"/>
    <cellStyle name="20 % - Markeringsfarve1 2 3 3 2 3 2 2" xfId="30468" xr:uid="{83F15D29-19C7-4E23-9CC9-A503E8E4E317}"/>
    <cellStyle name="20 % - Markeringsfarve1 2 3 3 2 3 2 3" xfId="45432" xr:uid="{B9F0E06E-4081-4331-B5EA-BE9DF4DD8B37}"/>
    <cellStyle name="20 % - Markeringsfarve1 2 3 3 2 3 3" xfId="23446" xr:uid="{2FADB92E-1A35-40C4-95DB-FC59E9363052}"/>
    <cellStyle name="20 % - Markeringsfarve1 2 3 3 2 3 4" xfId="38433" xr:uid="{95765066-3F03-4FCA-B05E-C3C59A3310F0}"/>
    <cellStyle name="20 % - Markeringsfarve1 2 3 3 2 4" xfId="10150" xr:uid="{76255E80-5330-4736-9AA8-A3C24660734D}"/>
    <cellStyle name="20 % - Markeringsfarve1 2 3 3 2 4 2" xfId="26470" xr:uid="{4BB32FEF-6774-487A-909E-85FAC470A8A3}"/>
    <cellStyle name="20 % - Markeringsfarve1 2 3 3 2 4 3" xfId="41436" xr:uid="{50743167-F635-41EC-8654-53C380DD5A31}"/>
    <cellStyle name="20 % - Markeringsfarve1 2 3 3 2 5" xfId="19448" xr:uid="{69872DE8-58C7-4F91-83A5-FA3CF02083F6}"/>
    <cellStyle name="20 % - Markeringsfarve1 2 3 3 2 6" xfId="34437" xr:uid="{BCEC04E9-E3B5-4385-B988-024100CBEDC1}"/>
    <cellStyle name="20 % - Markeringsfarve1 2 3 3 3" xfId="1596" xr:uid="{523C9B43-65AC-4AEE-9220-98EBDC979C29}"/>
    <cellStyle name="20 % - Markeringsfarve1 2 3 3 3 2" xfId="6903" xr:uid="{CB18F4D0-9F77-49E1-9DDC-539BE45DFA55}"/>
    <cellStyle name="20 % - Markeringsfarve1 2 3 3 3 2 2" xfId="14813" xr:uid="{683F0A49-37D3-4BB9-9A6C-29D714CBAE43}"/>
    <cellStyle name="20 % - Markeringsfarve1 2 3 3 3 2 2 2" xfId="31128" xr:uid="{962C3651-6771-472B-AEB6-973DD1625BA6}"/>
    <cellStyle name="20 % - Markeringsfarve1 2 3 3 3 2 2 3" xfId="46092" xr:uid="{D747E1FE-F931-40D7-A9D8-8AEFE9844830}"/>
    <cellStyle name="20 % - Markeringsfarve1 2 3 3 3 2 3" xfId="24106" xr:uid="{8F7DF152-5D61-4384-A5DD-BD71423649DA}"/>
    <cellStyle name="20 % - Markeringsfarve1 2 3 3 3 2 4" xfId="39093" xr:uid="{A8CB6806-45BA-4D19-AFDE-019EC31BC40B}"/>
    <cellStyle name="20 % - Markeringsfarve1 2 3 3 3 3" xfId="10152" xr:uid="{05D34EDB-AD1D-48ED-8AF1-E41C6A835BB4}"/>
    <cellStyle name="20 % - Markeringsfarve1 2 3 3 3 3 2" xfId="26472" xr:uid="{9A6E4841-23BD-41F1-88A5-949BB77B978B}"/>
    <cellStyle name="20 % - Markeringsfarve1 2 3 3 3 3 3" xfId="41438" xr:uid="{BCEC60C0-A4FD-4416-B2C8-7076B8C0AC68}"/>
    <cellStyle name="20 % - Markeringsfarve1 2 3 3 3 4" xfId="19450" xr:uid="{EB848BDB-1EC7-4F31-BD7C-D685DF3B8A97}"/>
    <cellStyle name="20 % - Markeringsfarve1 2 3 3 3 5" xfId="34439" xr:uid="{952690F9-7B40-44E1-9FBA-AA137488E23E}"/>
    <cellStyle name="20 % - Markeringsfarve1 2 3 3 4" xfId="1597" xr:uid="{8C3B54FE-64AA-4C2B-AC7D-628A8249B4B0}"/>
    <cellStyle name="20 % - Markeringsfarve1 2 3 3 4 2" xfId="8319" xr:uid="{95B06F4C-AD73-4079-AF26-B62D38CBE80C}"/>
    <cellStyle name="20 % - Markeringsfarve1 2 3 3 4 2 2" xfId="16212" xr:uid="{CB17355A-F148-408D-A4E1-EDD8D7F2236D}"/>
    <cellStyle name="20 % - Markeringsfarve1 2 3 3 4 2 2 2" xfId="32527" xr:uid="{B472B4BA-343E-46D4-914E-0A0B57F2D79C}"/>
    <cellStyle name="20 % - Markeringsfarve1 2 3 3 4 2 2 3" xfId="47491" xr:uid="{06AAEACA-45B6-499D-8E6E-89F65FAE7A30}"/>
    <cellStyle name="20 % - Markeringsfarve1 2 3 3 4 2 3" xfId="25505" xr:uid="{F635CD85-5D0B-44E6-BE1B-64AF004D07CA}"/>
    <cellStyle name="20 % - Markeringsfarve1 2 3 3 4 2 4" xfId="40492" xr:uid="{D9E482D6-BEB5-4DF1-8CC7-32BFD746746C}"/>
    <cellStyle name="20 % - Markeringsfarve1 2 3 3 4 3" xfId="10153" xr:uid="{9197DFFA-F801-42DC-9622-48F062F4EADA}"/>
    <cellStyle name="20 % - Markeringsfarve1 2 3 3 4 3 2" xfId="26473" xr:uid="{C9CBC8F6-BEEA-47DE-B31A-EC5667DFE85C}"/>
    <cellStyle name="20 % - Markeringsfarve1 2 3 3 4 3 3" xfId="41439" xr:uid="{3FABF2D9-3420-4FC0-B710-D482BC4E0532}"/>
    <cellStyle name="20 % - Markeringsfarve1 2 3 3 4 4" xfId="19451" xr:uid="{DF6BE143-F8CE-4232-8841-3A0184F5F7F9}"/>
    <cellStyle name="20 % - Markeringsfarve1 2 3 3 4 5" xfId="34440" xr:uid="{ACB4C42A-27D4-4C1D-AAB6-44EC84F75FC5}"/>
    <cellStyle name="20 % - Markeringsfarve1 2 3 3 5" xfId="5364" xr:uid="{E91FF101-593F-41BE-B2DE-B76334880DC1}"/>
    <cellStyle name="20 % - Markeringsfarve1 2 3 3 5 2" xfId="13281" xr:uid="{C0856474-D07E-4858-9A26-9D0923396135}"/>
    <cellStyle name="20 % - Markeringsfarve1 2 3 3 5 2 2" xfId="29596" xr:uid="{87340147-48B4-4B44-9210-220DDA16B19D}"/>
    <cellStyle name="20 % - Markeringsfarve1 2 3 3 5 2 3" xfId="44560" xr:uid="{262590B4-B940-434C-BE03-00C0A097C2DC}"/>
    <cellStyle name="20 % - Markeringsfarve1 2 3 3 5 3" xfId="22574" xr:uid="{06DC4913-462F-4465-897F-CDDD012C7F9F}"/>
    <cellStyle name="20 % - Markeringsfarve1 2 3 3 5 4" xfId="37561" xr:uid="{4D2D4229-2658-42D9-9DC2-EB4B1516B918}"/>
    <cellStyle name="20 % - Markeringsfarve1 2 3 3 6" xfId="10149" xr:uid="{9DE28177-2E5D-4672-9238-A1F080CF1AB7}"/>
    <cellStyle name="20 % - Markeringsfarve1 2 3 3 6 2" xfId="26469" xr:uid="{63485301-C357-4E50-BA47-C1839D8151CD}"/>
    <cellStyle name="20 % - Markeringsfarve1 2 3 3 6 3" xfId="41435" xr:uid="{AC42AB87-1C0F-4944-8116-BE63821C4ACE}"/>
    <cellStyle name="20 % - Markeringsfarve1 2 3 3 7" xfId="19447" xr:uid="{2550CC1E-E454-4C87-B8D1-B5D4F91760DD}"/>
    <cellStyle name="20 % - Markeringsfarve1 2 3 3 8" xfId="34436" xr:uid="{4DB0FE0B-E44D-4DAD-B3CC-89EB5B4B49C6}"/>
    <cellStyle name="20 % - Markeringsfarve1 2 3 3 9" xfId="56502" xr:uid="{61B3B1D8-0E4A-4F70-A1C0-4DFCB4E82A82}"/>
    <cellStyle name="20 % - Markeringsfarve1 2 3 4" xfId="1598" xr:uid="{65204B06-71D3-403C-B482-82C9762AC2F7}"/>
    <cellStyle name="20 % - Markeringsfarve1 2 3 4 2" xfId="1599" xr:uid="{C279A5AE-BA33-4773-9250-EAB0C9D5BBF7}"/>
    <cellStyle name="20 % - Markeringsfarve1 2 3 4 2 2" xfId="1600" xr:uid="{7F605CE0-566F-4A28-9043-E7B86926BD07}"/>
    <cellStyle name="20 % - Markeringsfarve1 2 3 4 2 2 2" xfId="7895" xr:uid="{E97BE79C-B31A-4354-9AAF-9AE997BB0D7F}"/>
    <cellStyle name="20 % - Markeringsfarve1 2 3 4 2 2 2 2" xfId="15795" xr:uid="{3A8D2870-45AD-4FF9-9BB4-45C558ED4DF5}"/>
    <cellStyle name="20 % - Markeringsfarve1 2 3 4 2 2 2 2 2" xfId="32110" xr:uid="{8C9A48B5-4A27-4D5F-9436-95021D2427D0}"/>
    <cellStyle name="20 % - Markeringsfarve1 2 3 4 2 2 2 2 3" xfId="47074" xr:uid="{C15DFE7F-DA94-4EB4-B5D3-F5149C20ED14}"/>
    <cellStyle name="20 % - Markeringsfarve1 2 3 4 2 2 2 3" xfId="25088" xr:uid="{CF907316-12EB-4B9A-A613-05592F6B7048}"/>
    <cellStyle name="20 % - Markeringsfarve1 2 3 4 2 2 2 4" xfId="40075" xr:uid="{64C3866E-19D3-4192-948F-0DB25151C713}"/>
    <cellStyle name="20 % - Markeringsfarve1 2 3 4 2 2 3" xfId="10156" xr:uid="{2B254276-08E7-413E-A3DB-2E17F05FDD05}"/>
    <cellStyle name="20 % - Markeringsfarve1 2 3 4 2 2 3 2" xfId="26476" xr:uid="{4AFA7D31-9D9E-4AAC-9BE7-869C51DF68B7}"/>
    <cellStyle name="20 % - Markeringsfarve1 2 3 4 2 2 3 3" xfId="41442" xr:uid="{EA552A7A-F5F0-4DAB-9ACE-EE652A32D91D}"/>
    <cellStyle name="20 % - Markeringsfarve1 2 3 4 2 2 4" xfId="19454" xr:uid="{42A03EF7-C91A-498A-A6AF-4978DE577649}"/>
    <cellStyle name="20 % - Markeringsfarve1 2 3 4 2 2 5" xfId="34443" xr:uid="{B911B6FC-5961-4695-8742-17DC3AE69A01}"/>
    <cellStyle name="20 % - Markeringsfarve1 2 3 4 2 3" xfId="6426" xr:uid="{6B02C00F-86FA-4E78-A80A-AB663BC22343}"/>
    <cellStyle name="20 % - Markeringsfarve1 2 3 4 2 3 2" xfId="14339" xr:uid="{64BEB563-1E91-4420-B1EE-CD2707355D37}"/>
    <cellStyle name="20 % - Markeringsfarve1 2 3 4 2 3 2 2" xfId="30654" xr:uid="{E21A907C-11C2-4268-B3AB-2AF7FCBA3218}"/>
    <cellStyle name="20 % - Markeringsfarve1 2 3 4 2 3 2 3" xfId="45618" xr:uid="{B5FD60DB-A7D5-43B3-BE59-B7E83B2E9F68}"/>
    <cellStyle name="20 % - Markeringsfarve1 2 3 4 2 3 3" xfId="23632" xr:uid="{A43E2430-F871-49E6-9EC6-2E3A1E0A4D7A}"/>
    <cellStyle name="20 % - Markeringsfarve1 2 3 4 2 3 4" xfId="38619" xr:uid="{DF6A7897-6B06-453B-A750-1D54EE796E6C}"/>
    <cellStyle name="20 % - Markeringsfarve1 2 3 4 2 4" xfId="10155" xr:uid="{1E79015B-F65E-4166-AEB9-63938ACAA674}"/>
    <cellStyle name="20 % - Markeringsfarve1 2 3 4 2 4 2" xfId="26475" xr:uid="{C2E39284-64AC-4B31-A8EE-44F3A9D68B41}"/>
    <cellStyle name="20 % - Markeringsfarve1 2 3 4 2 4 3" xfId="41441" xr:uid="{37720F09-DE9B-46F4-A6B3-4721EB0A9BE0}"/>
    <cellStyle name="20 % - Markeringsfarve1 2 3 4 2 5" xfId="19453" xr:uid="{8675F154-9DCD-4AB9-8CF9-4D6D74B9FC38}"/>
    <cellStyle name="20 % - Markeringsfarve1 2 3 4 2 6" xfId="34442" xr:uid="{15B853BB-DE73-4B34-ACE7-9848998BCC3B}"/>
    <cellStyle name="20 % - Markeringsfarve1 2 3 4 3" xfId="1601" xr:uid="{3894B46B-A6A9-469C-9F01-F1A5F31917D5}"/>
    <cellStyle name="20 % - Markeringsfarve1 2 3 4 3 2" xfId="7171" xr:uid="{9A4A049C-E2A5-4A6F-A155-304AE661B278}"/>
    <cellStyle name="20 % - Markeringsfarve1 2 3 4 3 2 2" xfId="15080" xr:uid="{3B4F0E16-B164-4D3F-A96C-11DA75925A08}"/>
    <cellStyle name="20 % - Markeringsfarve1 2 3 4 3 2 2 2" xfId="31395" xr:uid="{F6E0D421-DB58-48DD-91A8-AD8156C5AB77}"/>
    <cellStyle name="20 % - Markeringsfarve1 2 3 4 3 2 2 3" xfId="46359" xr:uid="{8ED8C3FF-B437-4B3C-86AB-62C3ABB9A4C5}"/>
    <cellStyle name="20 % - Markeringsfarve1 2 3 4 3 2 3" xfId="24373" xr:uid="{6BE325B7-F93E-47CD-80DC-ED248F5CC30F}"/>
    <cellStyle name="20 % - Markeringsfarve1 2 3 4 3 2 4" xfId="39360" xr:uid="{B18E0DF2-700F-4D31-BFFA-237AB17E3EEF}"/>
    <cellStyle name="20 % - Markeringsfarve1 2 3 4 3 3" xfId="10157" xr:uid="{5434002E-73B2-4C26-8317-5E2D4287A828}"/>
    <cellStyle name="20 % - Markeringsfarve1 2 3 4 3 3 2" xfId="26477" xr:uid="{67A0BEA6-2511-40D4-A9D3-9F26314722BF}"/>
    <cellStyle name="20 % - Markeringsfarve1 2 3 4 3 3 3" xfId="41443" xr:uid="{0E7EEDA2-393F-4600-BE42-F6BD2BC8285E}"/>
    <cellStyle name="20 % - Markeringsfarve1 2 3 4 3 4" xfId="19455" xr:uid="{4DEE3195-EAFD-4980-9CF9-D8396C43DA5F}"/>
    <cellStyle name="20 % - Markeringsfarve1 2 3 4 3 5" xfId="34444" xr:uid="{794002DC-3F25-4861-A54D-F1BEBC92F16F}"/>
    <cellStyle name="20 % - Markeringsfarve1 2 3 4 4" xfId="1602" xr:uid="{5CECDD19-30BF-47ED-8E7B-CD90F74CA7FF}"/>
    <cellStyle name="20 % - Markeringsfarve1 2 3 4 4 2" xfId="8318" xr:uid="{88832A68-3535-41C0-8877-2A696F1DA1C9}"/>
    <cellStyle name="20 % - Markeringsfarve1 2 3 4 4 2 2" xfId="16211" xr:uid="{334A180E-8EDC-457D-8D8D-D1AAB4458F17}"/>
    <cellStyle name="20 % - Markeringsfarve1 2 3 4 4 2 2 2" xfId="32526" xr:uid="{64568A4E-AAC9-4F84-8000-917B9FC969FA}"/>
    <cellStyle name="20 % - Markeringsfarve1 2 3 4 4 2 2 3" xfId="47490" xr:uid="{227D6DE1-79E7-44A5-A8CE-5D3A551D2110}"/>
    <cellStyle name="20 % - Markeringsfarve1 2 3 4 4 2 3" xfId="25504" xr:uid="{9AD5F7FC-DB1E-446F-A635-994F05C673D0}"/>
    <cellStyle name="20 % - Markeringsfarve1 2 3 4 4 2 4" xfId="40491" xr:uid="{A85BB737-BE57-4D75-BB25-075ECCA94C64}"/>
    <cellStyle name="20 % - Markeringsfarve1 2 3 4 4 3" xfId="10158" xr:uid="{AF868D9A-B170-4BBE-9B12-5901F89FB7EB}"/>
    <cellStyle name="20 % - Markeringsfarve1 2 3 4 4 3 2" xfId="26478" xr:uid="{E57EEE0A-2299-4169-A845-B266FD7B9D58}"/>
    <cellStyle name="20 % - Markeringsfarve1 2 3 4 4 3 3" xfId="41444" xr:uid="{D2B4CBAF-F842-4F00-93CD-242F7CF8DF9F}"/>
    <cellStyle name="20 % - Markeringsfarve1 2 3 4 4 4" xfId="19456" xr:uid="{31CFE7BE-6045-4C7F-B078-E02D391A4C74}"/>
    <cellStyle name="20 % - Markeringsfarve1 2 3 4 4 5" xfId="34445" xr:uid="{91CCB1C0-DC04-4F2F-845D-948DA97E565E}"/>
    <cellStyle name="20 % - Markeringsfarve1 2 3 4 5" xfId="5365" xr:uid="{EB17D782-8B5F-4DD7-B584-C946AD7B6CF1}"/>
    <cellStyle name="20 % - Markeringsfarve1 2 3 4 5 2" xfId="13282" xr:uid="{366B326B-1A0C-44D6-9CC7-389F1A3266C4}"/>
    <cellStyle name="20 % - Markeringsfarve1 2 3 4 5 2 2" xfId="29597" xr:uid="{8C7B2CEF-ECEC-4A8C-AA7D-3B69D9DCE8BF}"/>
    <cellStyle name="20 % - Markeringsfarve1 2 3 4 5 2 3" xfId="44561" xr:uid="{75ACEA4A-71D5-4599-9684-0A46E6865D9A}"/>
    <cellStyle name="20 % - Markeringsfarve1 2 3 4 5 3" xfId="22575" xr:uid="{9D052300-ABE2-468A-ABCD-2109D2C89B00}"/>
    <cellStyle name="20 % - Markeringsfarve1 2 3 4 5 4" xfId="37562" xr:uid="{FC43B527-FBF2-42AF-8EF2-395D79B512CF}"/>
    <cellStyle name="20 % - Markeringsfarve1 2 3 4 6" xfId="10154" xr:uid="{6F890A40-7D92-483C-B21C-1EAE078954D3}"/>
    <cellStyle name="20 % - Markeringsfarve1 2 3 4 6 2" xfId="26474" xr:uid="{C0D5A8DF-90AC-4E70-9DCE-4DE7D6C110D8}"/>
    <cellStyle name="20 % - Markeringsfarve1 2 3 4 6 3" xfId="41440" xr:uid="{B021AC58-E078-427F-B628-1F09DEBC310E}"/>
    <cellStyle name="20 % - Markeringsfarve1 2 3 4 7" xfId="19452" xr:uid="{612492CE-540C-4A97-9CB1-312CFFCBF6D0}"/>
    <cellStyle name="20 % - Markeringsfarve1 2 3 4 8" xfId="34441" xr:uid="{CB3391D7-475A-4232-A4E2-BAA80E7FD550}"/>
    <cellStyle name="20 % - Markeringsfarve1 2 3 5" xfId="1603" xr:uid="{F87C410F-3B92-4F4E-ABC9-A57769F78715}"/>
    <cellStyle name="20 % - Markeringsfarve1 2 3 5 2" xfId="1604" xr:uid="{9468C317-13D6-4680-AB03-9EC221F76D41}"/>
    <cellStyle name="20 % - Markeringsfarve1 2 3 5 2 2" xfId="1605" xr:uid="{57187983-D15A-4D83-A0D5-F09CDDAF3A3D}"/>
    <cellStyle name="20 % - Markeringsfarve1 2 3 5 2 2 2" xfId="8012" xr:uid="{BC597E30-1941-4827-814A-3632E8EA2DF0}"/>
    <cellStyle name="20 % - Markeringsfarve1 2 3 5 2 2 2 2" xfId="15912" xr:uid="{78F971CE-7B55-4A96-8633-1E2C899EA114}"/>
    <cellStyle name="20 % - Markeringsfarve1 2 3 5 2 2 2 2 2" xfId="32227" xr:uid="{981F2C6A-F929-4B35-9D87-73536BA8DE3A}"/>
    <cellStyle name="20 % - Markeringsfarve1 2 3 5 2 2 2 2 3" xfId="47191" xr:uid="{FBC9D794-A9BF-4D63-9A4B-B7F5EEF1785A}"/>
    <cellStyle name="20 % - Markeringsfarve1 2 3 5 2 2 2 3" xfId="25205" xr:uid="{ACB01CD1-8882-4E2B-A356-B167CE39A1D7}"/>
    <cellStyle name="20 % - Markeringsfarve1 2 3 5 2 2 2 4" xfId="40192" xr:uid="{02AF2094-B0BA-489E-AC53-F684FFCDCFB8}"/>
    <cellStyle name="20 % - Markeringsfarve1 2 3 5 2 2 3" xfId="10161" xr:uid="{ED93FC52-D736-457F-80DF-291A34A6EBA5}"/>
    <cellStyle name="20 % - Markeringsfarve1 2 3 5 2 2 3 2" xfId="26481" xr:uid="{92BBE34E-1188-4540-8EFA-9773C74764AA}"/>
    <cellStyle name="20 % - Markeringsfarve1 2 3 5 2 2 3 3" xfId="41447" xr:uid="{848751ED-C2B0-49E5-A5FE-BB30102F9B6E}"/>
    <cellStyle name="20 % - Markeringsfarve1 2 3 5 2 2 4" xfId="19459" xr:uid="{B424EA7C-3B38-4156-A2B2-7B145EB3AC59}"/>
    <cellStyle name="20 % - Markeringsfarve1 2 3 5 2 2 5" xfId="34448" xr:uid="{AA602C51-980F-4CEE-B9B2-D4EE6B510977}"/>
    <cellStyle name="20 % - Markeringsfarve1 2 3 5 2 3" xfId="6525" xr:uid="{594F53EA-7B8B-4A83-9F2E-2336609888A4}"/>
    <cellStyle name="20 % - Markeringsfarve1 2 3 5 2 3 2" xfId="14438" xr:uid="{F62167FD-E5E4-49A9-AE3A-89B27A4FDDFF}"/>
    <cellStyle name="20 % - Markeringsfarve1 2 3 5 2 3 2 2" xfId="30753" xr:uid="{F0B4B3AA-89D3-4EE3-9293-5E2D6F06EDD0}"/>
    <cellStyle name="20 % - Markeringsfarve1 2 3 5 2 3 2 3" xfId="45717" xr:uid="{E8C83B0B-F147-4BF3-BDDD-D2BDC1E676D0}"/>
    <cellStyle name="20 % - Markeringsfarve1 2 3 5 2 3 3" xfId="23731" xr:uid="{B4A9C164-1260-4D41-8FAB-D4AEC7C13B6B}"/>
    <cellStyle name="20 % - Markeringsfarve1 2 3 5 2 3 4" xfId="38718" xr:uid="{8AE20EC0-81F4-4AC5-9730-F079F38E92BD}"/>
    <cellStyle name="20 % - Markeringsfarve1 2 3 5 2 4" xfId="10160" xr:uid="{1344AC1B-B56A-4556-8B5A-0C2390D21818}"/>
    <cellStyle name="20 % - Markeringsfarve1 2 3 5 2 4 2" xfId="26480" xr:uid="{8CA2ADD3-9123-42DF-A90D-8C34E64C13CA}"/>
    <cellStyle name="20 % - Markeringsfarve1 2 3 5 2 4 3" xfId="41446" xr:uid="{188DC615-638D-4F93-8E9E-CC3E71F79496}"/>
    <cellStyle name="20 % - Markeringsfarve1 2 3 5 2 5" xfId="19458" xr:uid="{0727F28E-2A7D-46EA-AED1-C07D36CA5160}"/>
    <cellStyle name="20 % - Markeringsfarve1 2 3 5 2 6" xfId="34447" xr:uid="{8333529F-2E8A-43FC-94E6-B0E4F2A0972E}"/>
    <cellStyle name="20 % - Markeringsfarve1 2 3 5 3" xfId="1606" xr:uid="{91E2364E-D18E-4F7F-B7EB-7BE6646EBBD7}"/>
    <cellStyle name="20 % - Markeringsfarve1 2 3 5 3 2" xfId="7288" xr:uid="{8177D60D-B438-4E69-9ED9-C75925ED9138}"/>
    <cellStyle name="20 % - Markeringsfarve1 2 3 5 3 2 2" xfId="15197" xr:uid="{B2FC2FA3-9E46-48FF-9A02-A92211CA05E6}"/>
    <cellStyle name="20 % - Markeringsfarve1 2 3 5 3 2 2 2" xfId="31512" xr:uid="{E29B532A-36A7-4D90-8E82-C6863EFA77A6}"/>
    <cellStyle name="20 % - Markeringsfarve1 2 3 5 3 2 2 3" xfId="46476" xr:uid="{25D98C41-A212-4E02-8C0D-4FC30DBEFB4B}"/>
    <cellStyle name="20 % - Markeringsfarve1 2 3 5 3 2 3" xfId="24490" xr:uid="{E30C3691-2F2B-4853-93AF-287A3CC9B5D8}"/>
    <cellStyle name="20 % - Markeringsfarve1 2 3 5 3 2 4" xfId="39477" xr:uid="{78FB7758-43BD-4551-92E0-0C880CF5F35F}"/>
    <cellStyle name="20 % - Markeringsfarve1 2 3 5 3 3" xfId="10162" xr:uid="{0C8214FA-AFF0-4DEF-9B3A-CB833CDA832A}"/>
    <cellStyle name="20 % - Markeringsfarve1 2 3 5 3 3 2" xfId="26482" xr:uid="{28B7CA3C-1AC5-42FF-B4A6-B07B1D4762DE}"/>
    <cellStyle name="20 % - Markeringsfarve1 2 3 5 3 3 3" xfId="41448" xr:uid="{C1509676-2BCD-4102-BEC8-5AA7C7983269}"/>
    <cellStyle name="20 % - Markeringsfarve1 2 3 5 3 4" xfId="19460" xr:uid="{EFE62C9A-01D0-4328-A0A1-B4B86851B71B}"/>
    <cellStyle name="20 % - Markeringsfarve1 2 3 5 3 5" xfId="34449" xr:uid="{435C34AE-2678-4212-B32F-E4459EBC2697}"/>
    <cellStyle name="20 % - Markeringsfarve1 2 3 5 4" xfId="1607" xr:uid="{BBA47F18-5DCD-45D6-BF7E-493718BF817F}"/>
    <cellStyle name="20 % - Markeringsfarve1 2 3 5 4 2" xfId="8317" xr:uid="{652EDAFE-9EAB-4D23-9ADD-51C9C0BBF038}"/>
    <cellStyle name="20 % - Markeringsfarve1 2 3 5 4 2 2" xfId="16210" xr:uid="{D5C0397B-4433-457F-9805-72C371B49C11}"/>
    <cellStyle name="20 % - Markeringsfarve1 2 3 5 4 2 2 2" xfId="32525" xr:uid="{08EC4491-E270-408B-8D9B-94B1BE8FD46C}"/>
    <cellStyle name="20 % - Markeringsfarve1 2 3 5 4 2 2 3" xfId="47489" xr:uid="{529987A1-D191-4F6B-971F-54F85F8053E3}"/>
    <cellStyle name="20 % - Markeringsfarve1 2 3 5 4 2 3" xfId="25503" xr:uid="{3B22B028-428E-4897-B7CB-394231D1E1FE}"/>
    <cellStyle name="20 % - Markeringsfarve1 2 3 5 4 2 4" xfId="40490" xr:uid="{520D6799-90FC-48DD-A3AC-A3B8EABB3BDC}"/>
    <cellStyle name="20 % - Markeringsfarve1 2 3 5 4 3" xfId="10163" xr:uid="{42E87666-9744-43A7-AB8F-4A78F9D1832C}"/>
    <cellStyle name="20 % - Markeringsfarve1 2 3 5 4 3 2" xfId="26483" xr:uid="{1748C5AE-18A4-415E-8973-4343AEF040A7}"/>
    <cellStyle name="20 % - Markeringsfarve1 2 3 5 4 3 3" xfId="41449" xr:uid="{BBE46318-3BA7-4B29-AF8C-E9C2BD67BD87}"/>
    <cellStyle name="20 % - Markeringsfarve1 2 3 5 4 4" xfId="19461" xr:uid="{67A4EBAF-D1BA-4C7F-BCB5-FCD3FC8EB8F2}"/>
    <cellStyle name="20 % - Markeringsfarve1 2 3 5 4 5" xfId="34450" xr:uid="{2B8A4BC1-33BD-42DE-AAD0-087AA7B73425}"/>
    <cellStyle name="20 % - Markeringsfarve1 2 3 5 5" xfId="5366" xr:uid="{CA4FDC4A-A26A-468B-8328-F402805DABDC}"/>
    <cellStyle name="20 % - Markeringsfarve1 2 3 5 5 2" xfId="13283" xr:uid="{4E85B64C-CB24-49C6-9049-1954F6705464}"/>
    <cellStyle name="20 % - Markeringsfarve1 2 3 5 5 2 2" xfId="29598" xr:uid="{DCBAF62C-3578-41AC-81A5-6BDB0B99A7A9}"/>
    <cellStyle name="20 % - Markeringsfarve1 2 3 5 5 2 3" xfId="44562" xr:uid="{D2DB2F1E-A3FF-46BC-BFEC-A150FFF23511}"/>
    <cellStyle name="20 % - Markeringsfarve1 2 3 5 5 3" xfId="22576" xr:uid="{EA598610-641B-43D8-B953-4F7FF6695791}"/>
    <cellStyle name="20 % - Markeringsfarve1 2 3 5 5 4" xfId="37563" xr:uid="{F8412719-3E09-463D-B3E4-C6275DB75D75}"/>
    <cellStyle name="20 % - Markeringsfarve1 2 3 5 6" xfId="10159" xr:uid="{800706B7-5A1D-4C2D-8026-44177DA5454C}"/>
    <cellStyle name="20 % - Markeringsfarve1 2 3 5 6 2" xfId="26479" xr:uid="{15E6A332-AE20-4F95-83E3-A98F41BA3395}"/>
    <cellStyle name="20 % - Markeringsfarve1 2 3 5 6 3" xfId="41445" xr:uid="{1DA25879-4EF7-4743-937A-F1F451CC7C59}"/>
    <cellStyle name="20 % - Markeringsfarve1 2 3 5 7" xfId="19457" xr:uid="{3182F72B-989F-4E52-AA80-40E0B8383D92}"/>
    <cellStyle name="20 % - Markeringsfarve1 2 3 5 8" xfId="34446" xr:uid="{F9B40332-7D41-49AB-8B7E-54C5B8E365D3}"/>
    <cellStyle name="20 % - Markeringsfarve1 2 3 6" xfId="1608" xr:uid="{9E545B89-2304-457B-822F-AEFECDAD0368}"/>
    <cellStyle name="20 % - Markeringsfarve1 2 3 6 2" xfId="1609" xr:uid="{81EC46BC-5E3E-4B3A-B713-2E917261F3D3}"/>
    <cellStyle name="20 % - Markeringsfarve1 2 3 6 2 2" xfId="1610" xr:uid="{D93FA5FC-7A36-4BCA-8A6E-646773344622}"/>
    <cellStyle name="20 % - Markeringsfarve1 2 3 6 2 2 2" xfId="8028" xr:uid="{99230D11-2A48-4F79-B260-A5EBCF4A4C01}"/>
    <cellStyle name="20 % - Markeringsfarve1 2 3 6 2 2 2 2" xfId="15928" xr:uid="{C2831DD9-A414-459E-ADCC-EB83562C533B}"/>
    <cellStyle name="20 % - Markeringsfarve1 2 3 6 2 2 2 2 2" xfId="32243" xr:uid="{ADDF1B0E-F5D4-45CF-B2BF-7E9EBD1D4069}"/>
    <cellStyle name="20 % - Markeringsfarve1 2 3 6 2 2 2 2 3" xfId="47207" xr:uid="{86FDDFAF-DE8E-4421-9C7D-36625BEA9DFA}"/>
    <cellStyle name="20 % - Markeringsfarve1 2 3 6 2 2 2 3" xfId="25221" xr:uid="{AE7490CF-2EB1-4CF7-93A8-8BD064161B88}"/>
    <cellStyle name="20 % - Markeringsfarve1 2 3 6 2 2 2 4" xfId="40208" xr:uid="{B2FDC683-D175-4DC4-B627-2792C2BEEA2D}"/>
    <cellStyle name="20 % - Markeringsfarve1 2 3 6 2 2 3" xfId="10166" xr:uid="{1F869A8A-7E37-4FDA-A955-CC9158D11611}"/>
    <cellStyle name="20 % - Markeringsfarve1 2 3 6 2 2 3 2" xfId="26486" xr:uid="{773EB667-8EC0-43C1-9C19-3D769532E24C}"/>
    <cellStyle name="20 % - Markeringsfarve1 2 3 6 2 2 3 3" xfId="41452" xr:uid="{560FC6AD-7C39-4ED3-AF6D-DF71FF04C0D1}"/>
    <cellStyle name="20 % - Markeringsfarve1 2 3 6 2 2 4" xfId="19464" xr:uid="{7FDB8100-43F7-464A-B545-9A0DAA3216F9}"/>
    <cellStyle name="20 % - Markeringsfarve1 2 3 6 2 2 5" xfId="34453" xr:uid="{BD85A5C3-F844-4AB0-A938-98B4A2E19A77}"/>
    <cellStyle name="20 % - Markeringsfarve1 2 3 6 2 3" xfId="6539" xr:uid="{854128F4-F117-4499-8020-77990222EC44}"/>
    <cellStyle name="20 % - Markeringsfarve1 2 3 6 2 3 2" xfId="14452" xr:uid="{E9BC1DEE-7210-496D-8A5F-8180FA85E53A}"/>
    <cellStyle name="20 % - Markeringsfarve1 2 3 6 2 3 2 2" xfId="30767" xr:uid="{75944EB8-CD67-4691-85DC-DFF222882FB2}"/>
    <cellStyle name="20 % - Markeringsfarve1 2 3 6 2 3 2 3" xfId="45731" xr:uid="{16CC706A-62D0-4E21-9FFB-87AB040318C8}"/>
    <cellStyle name="20 % - Markeringsfarve1 2 3 6 2 3 3" xfId="23745" xr:uid="{A6C18F73-8E75-40CE-A2F9-E6AA3864F9F1}"/>
    <cellStyle name="20 % - Markeringsfarve1 2 3 6 2 3 4" xfId="38732" xr:uid="{28324468-7184-46CF-AC15-E809229952A3}"/>
    <cellStyle name="20 % - Markeringsfarve1 2 3 6 2 4" xfId="10165" xr:uid="{EEDA4602-BAAA-477E-B887-D27236F06F7C}"/>
    <cellStyle name="20 % - Markeringsfarve1 2 3 6 2 4 2" xfId="26485" xr:uid="{19396DA6-8EDD-44EB-9828-16EABA8F8B7C}"/>
    <cellStyle name="20 % - Markeringsfarve1 2 3 6 2 4 3" xfId="41451" xr:uid="{D5C3AB4C-EAB1-4A2B-94B9-60C5CEB25BA9}"/>
    <cellStyle name="20 % - Markeringsfarve1 2 3 6 2 5" xfId="19463" xr:uid="{3F061D9F-E6BB-471F-962C-A7C61621F250}"/>
    <cellStyle name="20 % - Markeringsfarve1 2 3 6 2 6" xfId="34452" xr:uid="{98CC108A-58F1-43AD-B505-32DCBC407503}"/>
    <cellStyle name="20 % - Markeringsfarve1 2 3 6 3" xfId="1611" xr:uid="{1798919F-073A-4BE1-910D-6A698991846F}"/>
    <cellStyle name="20 % - Markeringsfarve1 2 3 6 3 2" xfId="7305" xr:uid="{4AE54A9F-7F15-49DF-A591-01B6A353AF5F}"/>
    <cellStyle name="20 % - Markeringsfarve1 2 3 6 3 2 2" xfId="15214" xr:uid="{6A22707C-6B49-401D-8817-FDE51857BE1E}"/>
    <cellStyle name="20 % - Markeringsfarve1 2 3 6 3 2 2 2" xfId="31529" xr:uid="{7A486CCF-FC23-413E-8AE7-9C6B0376ABA0}"/>
    <cellStyle name="20 % - Markeringsfarve1 2 3 6 3 2 2 3" xfId="46493" xr:uid="{6AB8B0C4-13B1-4E21-81BF-6A5CA44DE675}"/>
    <cellStyle name="20 % - Markeringsfarve1 2 3 6 3 2 3" xfId="24507" xr:uid="{9886F464-6EA7-4F63-82A0-0328C435FD51}"/>
    <cellStyle name="20 % - Markeringsfarve1 2 3 6 3 2 4" xfId="39494" xr:uid="{BD9CAB39-2BFB-4873-B558-D199242480FF}"/>
    <cellStyle name="20 % - Markeringsfarve1 2 3 6 3 3" xfId="10167" xr:uid="{C48F3803-D913-4510-8A7F-2F72851F6776}"/>
    <cellStyle name="20 % - Markeringsfarve1 2 3 6 3 3 2" xfId="26487" xr:uid="{1064F75A-A7C3-4CF1-9020-ECF5A375A148}"/>
    <cellStyle name="20 % - Markeringsfarve1 2 3 6 3 3 3" xfId="41453" xr:uid="{1C6CF86E-A67B-47E0-BE37-EC482800AA0B}"/>
    <cellStyle name="20 % - Markeringsfarve1 2 3 6 3 4" xfId="19465" xr:uid="{7CED4A8D-E807-4B3A-BD02-4E87A0DE942E}"/>
    <cellStyle name="20 % - Markeringsfarve1 2 3 6 3 5" xfId="34454" xr:uid="{E73DE207-0536-42B6-AD71-502D37297F73}"/>
    <cellStyle name="20 % - Markeringsfarve1 2 3 6 4" xfId="1612" xr:uid="{7D5D3E56-F63F-4871-90D3-3DD6FCEF28CA}"/>
    <cellStyle name="20 % - Markeringsfarve1 2 3 6 4 2" xfId="8316" xr:uid="{85182736-5702-4078-9A28-4CEC15CEDBC1}"/>
    <cellStyle name="20 % - Markeringsfarve1 2 3 6 4 2 2" xfId="16209" xr:uid="{B184A074-9CA8-4A14-BBC1-D905E49164D5}"/>
    <cellStyle name="20 % - Markeringsfarve1 2 3 6 4 2 2 2" xfId="32524" xr:uid="{B95F0BA4-0382-43F7-98E1-B22044D28E95}"/>
    <cellStyle name="20 % - Markeringsfarve1 2 3 6 4 2 2 3" xfId="47488" xr:uid="{F6240E51-1261-4D85-B337-DEF65B5A8FE5}"/>
    <cellStyle name="20 % - Markeringsfarve1 2 3 6 4 2 3" xfId="25502" xr:uid="{63DEF9DE-B32E-4F56-81BB-7AAED51D92D8}"/>
    <cellStyle name="20 % - Markeringsfarve1 2 3 6 4 2 4" xfId="40489" xr:uid="{5C7A0431-87E2-4F00-A182-E9B950D45C2C}"/>
    <cellStyle name="20 % - Markeringsfarve1 2 3 6 4 3" xfId="10168" xr:uid="{433F97E0-D950-4422-A6DD-B29D2670F635}"/>
    <cellStyle name="20 % - Markeringsfarve1 2 3 6 4 3 2" xfId="26488" xr:uid="{D1A9BEBA-96C0-4BCF-B6C7-272D769953A3}"/>
    <cellStyle name="20 % - Markeringsfarve1 2 3 6 4 3 3" xfId="41454" xr:uid="{89729374-ADCF-4B34-BAF9-86CCE54244EA}"/>
    <cellStyle name="20 % - Markeringsfarve1 2 3 6 4 4" xfId="19466" xr:uid="{62ADDDCF-7A48-4ACE-9CEA-2AE2E76A079F}"/>
    <cellStyle name="20 % - Markeringsfarve1 2 3 6 4 5" xfId="34455" xr:uid="{8AAE2E3F-E021-43A2-83C5-BA4E33A66541}"/>
    <cellStyle name="20 % - Markeringsfarve1 2 3 6 5" xfId="5367" xr:uid="{D516B100-4E91-43EC-B279-F8EB2BC1545E}"/>
    <cellStyle name="20 % - Markeringsfarve1 2 3 6 5 2" xfId="13284" xr:uid="{CBAA43E9-CA3A-41B6-9C03-09EC36D8D32A}"/>
    <cellStyle name="20 % - Markeringsfarve1 2 3 6 5 2 2" xfId="29599" xr:uid="{16EC52EE-8AC7-461C-AE31-6BBC5E9E28BB}"/>
    <cellStyle name="20 % - Markeringsfarve1 2 3 6 5 2 3" xfId="44563" xr:uid="{94B82AB9-A0E3-4B1F-AA43-BBD0B6C15DEE}"/>
    <cellStyle name="20 % - Markeringsfarve1 2 3 6 5 3" xfId="22577" xr:uid="{C1BBD753-AB33-481F-BE08-9C209730E272}"/>
    <cellStyle name="20 % - Markeringsfarve1 2 3 6 5 4" xfId="37564" xr:uid="{0E63E448-9F2D-4D5A-B81B-2C03AE2D8502}"/>
    <cellStyle name="20 % - Markeringsfarve1 2 3 6 6" xfId="10164" xr:uid="{F469CD55-2ECC-461D-9B3C-C1C14CF92A94}"/>
    <cellStyle name="20 % - Markeringsfarve1 2 3 6 6 2" xfId="26484" xr:uid="{F7671CC5-07E3-4620-89CC-3ABCA214CE3F}"/>
    <cellStyle name="20 % - Markeringsfarve1 2 3 6 6 3" xfId="41450" xr:uid="{CF938771-0CB5-4CB0-A41A-E7E41155FBCE}"/>
    <cellStyle name="20 % - Markeringsfarve1 2 3 6 7" xfId="19462" xr:uid="{12FD8A34-47E1-46C2-8F47-E0387E5CB269}"/>
    <cellStyle name="20 % - Markeringsfarve1 2 3 6 8" xfId="34451" xr:uid="{9A0F1804-CE17-481F-A5D0-F23BC84A3594}"/>
    <cellStyle name="20 % - Markeringsfarve1 2 3 7" xfId="1613" xr:uid="{4E2A564F-8984-4451-890C-268C904513A3}"/>
    <cellStyle name="20 % - Markeringsfarve1 2 3 7 2" xfId="1614" xr:uid="{5B169943-8CE5-467E-8C11-FD8F217C0DD2}"/>
    <cellStyle name="20 % - Markeringsfarve1 2 3 7 2 2" xfId="7538" xr:uid="{AFD9686B-98EF-4643-9648-D98EFE00DE8B}"/>
    <cellStyle name="20 % - Markeringsfarve1 2 3 7 2 2 2" xfId="15438" xr:uid="{E9EE7C5B-5DCC-4667-956D-1D798CDAFF56}"/>
    <cellStyle name="20 % - Markeringsfarve1 2 3 7 2 2 2 2" xfId="31753" xr:uid="{A25E25CB-A6E2-4E33-AB57-2B5C93474193}"/>
    <cellStyle name="20 % - Markeringsfarve1 2 3 7 2 2 2 3" xfId="46717" xr:uid="{3C1F80CC-9ADF-446F-B169-4C583444BD72}"/>
    <cellStyle name="20 % - Markeringsfarve1 2 3 7 2 2 3" xfId="24731" xr:uid="{FA5D8FF7-023B-4BB8-92F1-E3A2EB64E72A}"/>
    <cellStyle name="20 % - Markeringsfarve1 2 3 7 2 2 4" xfId="39718" xr:uid="{286CB380-00A7-48F2-A5D6-B2A32332CFD7}"/>
    <cellStyle name="20 % - Markeringsfarve1 2 3 7 2 3" xfId="10170" xr:uid="{705002E7-E730-44AB-9B52-6A8BC7A1CFD6}"/>
    <cellStyle name="20 % - Markeringsfarve1 2 3 7 2 3 2" xfId="26490" xr:uid="{1A86CB55-E4C3-4FC1-84EC-0745F36E7EAF}"/>
    <cellStyle name="20 % - Markeringsfarve1 2 3 7 2 3 3" xfId="41456" xr:uid="{FD82D8EA-AA14-4697-9DC7-DB1C190D69B5}"/>
    <cellStyle name="20 % - Markeringsfarve1 2 3 7 2 4" xfId="19468" xr:uid="{4823AB03-BA3C-4262-A49E-A9D4864F284C}"/>
    <cellStyle name="20 % - Markeringsfarve1 2 3 7 2 5" xfId="34457" xr:uid="{01E7CF7B-A4BF-4F8B-A399-5F1DD3E9EEA7}"/>
    <cellStyle name="20 % - Markeringsfarve1 2 3 7 3" xfId="6125" xr:uid="{A209839F-8227-4795-95AC-3B899FC5B519}"/>
    <cellStyle name="20 % - Markeringsfarve1 2 3 7 3 2" xfId="14041" xr:uid="{375121C0-E8E9-4D79-857A-BA6C4B43E8FD}"/>
    <cellStyle name="20 % - Markeringsfarve1 2 3 7 3 2 2" xfId="30356" xr:uid="{84E07846-AD98-4F85-B3F9-958C23A73C4E}"/>
    <cellStyle name="20 % - Markeringsfarve1 2 3 7 3 2 3" xfId="45320" xr:uid="{9E93BC8D-38B6-4373-BDF5-F48D1490CF28}"/>
    <cellStyle name="20 % - Markeringsfarve1 2 3 7 3 3" xfId="23334" xr:uid="{68307929-8B26-4A8B-8F65-85F9B25107A8}"/>
    <cellStyle name="20 % - Markeringsfarve1 2 3 7 3 4" xfId="38321" xr:uid="{B775D4EF-A7BE-4FCD-B872-2AD67259F510}"/>
    <cellStyle name="20 % - Markeringsfarve1 2 3 7 4" xfId="10169" xr:uid="{18EE655C-9230-4DFE-9768-EBD0D585311F}"/>
    <cellStyle name="20 % - Markeringsfarve1 2 3 7 4 2" xfId="26489" xr:uid="{078B966A-C361-4D0E-8794-9BA29446A91C}"/>
    <cellStyle name="20 % - Markeringsfarve1 2 3 7 4 3" xfId="41455" xr:uid="{A7179DE3-7102-4020-A9E3-DDB52ABE0D75}"/>
    <cellStyle name="20 % - Markeringsfarve1 2 3 7 5" xfId="19467" xr:uid="{EEF17E1E-6101-4B43-85E8-19871F5E4E74}"/>
    <cellStyle name="20 % - Markeringsfarve1 2 3 7 6" xfId="34456" xr:uid="{EA930406-AB85-4C7E-AFE6-BF5F2958CC91}"/>
    <cellStyle name="20 % - Markeringsfarve1 2 3 8" xfId="1615" xr:uid="{2EAE6374-E648-466B-B40A-CF9FF9E821F8}"/>
    <cellStyle name="20 % - Markeringsfarve1 2 3 8 2" xfId="6766" xr:uid="{9C0E5D02-314F-4565-B2A3-5B43899EB458}"/>
    <cellStyle name="20 % - Markeringsfarve1 2 3 8 2 2" xfId="14676" xr:uid="{FB2E3C96-AF1F-470C-B6CF-BECE5E6F901D}"/>
    <cellStyle name="20 % - Markeringsfarve1 2 3 8 2 2 2" xfId="30991" xr:uid="{8AD7B605-28B8-4EE2-92CA-17CD95105D32}"/>
    <cellStyle name="20 % - Markeringsfarve1 2 3 8 2 2 3" xfId="45955" xr:uid="{E8B949C9-C9BD-4399-93AB-09EFABD523FA}"/>
    <cellStyle name="20 % - Markeringsfarve1 2 3 8 2 3" xfId="23969" xr:uid="{AADD067C-BACA-4740-B367-094B4971097E}"/>
    <cellStyle name="20 % - Markeringsfarve1 2 3 8 2 4" xfId="38956" xr:uid="{2FED4E7A-80BF-4075-92C0-23050499C059}"/>
    <cellStyle name="20 % - Markeringsfarve1 2 3 8 3" xfId="10171" xr:uid="{12FCA2B5-6414-4F7E-91EF-1A3D26A186B8}"/>
    <cellStyle name="20 % - Markeringsfarve1 2 3 8 3 2" xfId="26491" xr:uid="{8E7E9DF8-7989-4F06-837F-12E46FAFF462}"/>
    <cellStyle name="20 % - Markeringsfarve1 2 3 8 3 3" xfId="41457" xr:uid="{2342A358-06AC-42AB-B754-EDE2C5D56CF7}"/>
    <cellStyle name="20 % - Markeringsfarve1 2 3 8 4" xfId="19469" xr:uid="{16069487-501E-42CF-AD4A-22537E17F0C3}"/>
    <cellStyle name="20 % - Markeringsfarve1 2 3 8 5" xfId="34458" xr:uid="{7F28C485-DF75-44A5-99D0-B7C2A78ABD3B}"/>
    <cellStyle name="20 % - Markeringsfarve1 2 3 9" xfId="1616" xr:uid="{029D10A0-4700-43F3-9441-52EC53F23010}"/>
    <cellStyle name="20 % - Markeringsfarve1 2 3 9 2" xfId="8321" xr:uid="{5078DB59-CE33-4570-85A7-57A3CF2704E8}"/>
    <cellStyle name="20 % - Markeringsfarve1 2 3 9 2 2" xfId="16214" xr:uid="{973C9B89-1062-4DF9-8620-446463BAAEB8}"/>
    <cellStyle name="20 % - Markeringsfarve1 2 3 9 2 2 2" xfId="32529" xr:uid="{14ED2313-A67E-4412-AF73-85F47EDB6AF1}"/>
    <cellStyle name="20 % - Markeringsfarve1 2 3 9 2 2 3" xfId="47493" xr:uid="{01AF3819-6214-4613-B299-9D7201FA3E04}"/>
    <cellStyle name="20 % - Markeringsfarve1 2 3 9 2 3" xfId="25507" xr:uid="{B8956795-A15B-4093-BC0A-647637BC4BDD}"/>
    <cellStyle name="20 % - Markeringsfarve1 2 3 9 2 4" xfId="40494" xr:uid="{3453EDB1-A093-4BCD-B52B-0E7BC9CE572A}"/>
    <cellStyle name="20 % - Markeringsfarve1 2 3 9 3" xfId="10172" xr:uid="{5FD929B9-E615-484D-B30B-3906D22489AB}"/>
    <cellStyle name="20 % - Markeringsfarve1 2 3 9 3 2" xfId="26492" xr:uid="{4FBEB2D5-A641-40C4-A373-912081AC9DD7}"/>
    <cellStyle name="20 % - Markeringsfarve1 2 3 9 3 3" xfId="41458" xr:uid="{A9DC7C81-D871-4056-805F-DF5130F3240F}"/>
    <cellStyle name="20 % - Markeringsfarve1 2 3 9 4" xfId="19470" xr:uid="{4956E895-74B0-4016-9841-AA957B31FEB6}"/>
    <cellStyle name="20 % - Markeringsfarve1 2 3 9 5" xfId="34459" xr:uid="{2FDBAC4C-DCA6-48D8-A349-FFD175816BBA}"/>
    <cellStyle name="20 % - Markeringsfarve1 2 4" xfId="1617" xr:uid="{B4B0FC1C-29EA-4CBC-B731-61510E03AE25}"/>
    <cellStyle name="20 % - Markeringsfarve1 2 4 2" xfId="1618" xr:uid="{4EBF783C-98D5-4F91-A7FF-E52F7CA7E5E4}"/>
    <cellStyle name="20 % - Markeringsfarve1 2 4 2 2" xfId="1619" xr:uid="{56CFB425-87DB-4228-9FC3-7C9D7DE5427D}"/>
    <cellStyle name="20 % - Markeringsfarve1 2 4 2 2 2" xfId="7579" xr:uid="{9B280AB2-2D97-4A60-85FB-64ABFBB86A1E}"/>
    <cellStyle name="20 % - Markeringsfarve1 2 4 2 2 2 2" xfId="15479" xr:uid="{E19E8641-8118-481F-B6A6-26AA6CE16B05}"/>
    <cellStyle name="20 % - Markeringsfarve1 2 4 2 2 2 2 2" xfId="31794" xr:uid="{19518D24-FFE3-473D-BFB9-E1C80E275D17}"/>
    <cellStyle name="20 % - Markeringsfarve1 2 4 2 2 2 2 3" xfId="46758" xr:uid="{F25419B1-C447-43F9-AD83-18767CCBA87B}"/>
    <cellStyle name="20 % - Markeringsfarve1 2 4 2 2 2 3" xfId="24772" xr:uid="{782EAFB2-F3E5-478B-97E8-7FD9195A5E48}"/>
    <cellStyle name="20 % - Markeringsfarve1 2 4 2 2 2 4" xfId="39759" xr:uid="{E88143BB-19B9-4FC6-9B1E-26516F31158E}"/>
    <cellStyle name="20 % - Markeringsfarve1 2 4 2 2 3" xfId="10175" xr:uid="{051F6BEE-3611-4C03-A305-A2D3356D4915}"/>
    <cellStyle name="20 % - Markeringsfarve1 2 4 2 2 3 2" xfId="26495" xr:uid="{03C1945F-F3E1-4366-990C-5C2B1C3A3BFB}"/>
    <cellStyle name="20 % - Markeringsfarve1 2 4 2 2 3 3" xfId="41461" xr:uid="{B15EA6AE-175C-498B-B7DF-13A14CE7572C}"/>
    <cellStyle name="20 % - Markeringsfarve1 2 4 2 2 4" xfId="19473" xr:uid="{FA09A6E4-52F0-4C6F-B447-7D736BE276EA}"/>
    <cellStyle name="20 % - Markeringsfarve1 2 4 2 2 5" xfId="34462" xr:uid="{2A0DAC01-3E97-45D4-92AE-A6A1A1586D02}"/>
    <cellStyle name="20 % - Markeringsfarve1 2 4 2 3" xfId="6158" xr:uid="{28B30FB5-2D11-4325-967C-3DD334617F24}"/>
    <cellStyle name="20 % - Markeringsfarve1 2 4 2 3 2" xfId="14074" xr:uid="{E490C5DD-11D8-4781-A186-30AB311E035C}"/>
    <cellStyle name="20 % - Markeringsfarve1 2 4 2 3 2 2" xfId="30389" xr:uid="{369C96BE-9F87-4CE3-AF34-61AA349CA872}"/>
    <cellStyle name="20 % - Markeringsfarve1 2 4 2 3 2 3" xfId="45353" xr:uid="{B3BB3651-A35A-4D06-95B5-DAB5C2B43DEC}"/>
    <cellStyle name="20 % - Markeringsfarve1 2 4 2 3 3" xfId="23367" xr:uid="{18233869-56FE-4B19-9F92-59423F12A9AC}"/>
    <cellStyle name="20 % - Markeringsfarve1 2 4 2 3 4" xfId="38354" xr:uid="{3C47697F-FC79-483F-9149-F407C2BC0138}"/>
    <cellStyle name="20 % - Markeringsfarve1 2 4 2 4" xfId="10174" xr:uid="{C140140D-68AB-4877-9991-A10994F14176}"/>
    <cellStyle name="20 % - Markeringsfarve1 2 4 2 4 2" xfId="26494" xr:uid="{A45E9E99-8CC7-4330-A077-46033B651D39}"/>
    <cellStyle name="20 % - Markeringsfarve1 2 4 2 4 3" xfId="41460" xr:uid="{295DC243-B1B9-4146-8534-F29F8AC022EA}"/>
    <cellStyle name="20 % - Markeringsfarve1 2 4 2 5" xfId="19472" xr:uid="{22A7DA07-E64F-476D-8193-8554CF91D215}"/>
    <cellStyle name="20 % - Markeringsfarve1 2 4 2 6" xfId="34461" xr:uid="{5475E42D-47E8-4DC7-B4CB-6C59027A19D7}"/>
    <cellStyle name="20 % - Markeringsfarve1 2 4 2 7" xfId="57127" xr:uid="{4F478725-140F-48FB-A701-0050612FC1B4}"/>
    <cellStyle name="20 % - Markeringsfarve1 2 4 3" xfId="1620" xr:uid="{42587238-2B60-4D8E-9A8A-FDC1CF6524ED}"/>
    <cellStyle name="20 % - Markeringsfarve1 2 4 3 2" xfId="6809" xr:uid="{A546165D-0A98-4A22-972B-6F623B2FB145}"/>
    <cellStyle name="20 % - Markeringsfarve1 2 4 3 2 2" xfId="14719" xr:uid="{47FEEC69-BC58-49D3-BCB4-C4BE196AB868}"/>
    <cellStyle name="20 % - Markeringsfarve1 2 4 3 2 2 2" xfId="31034" xr:uid="{6BF77C7A-B13B-45F3-AAE8-34258927DE47}"/>
    <cellStyle name="20 % - Markeringsfarve1 2 4 3 2 2 3" xfId="45998" xr:uid="{D36505D7-FF99-4BEF-A55B-08024665FFB5}"/>
    <cellStyle name="20 % - Markeringsfarve1 2 4 3 2 3" xfId="24012" xr:uid="{F43C8604-155A-4C30-85C3-2ACACB5EF4B0}"/>
    <cellStyle name="20 % - Markeringsfarve1 2 4 3 2 4" xfId="38999" xr:uid="{5E9C5E8C-2EE8-43F0-B530-5D4CEFE5070C}"/>
    <cellStyle name="20 % - Markeringsfarve1 2 4 3 3" xfId="10176" xr:uid="{213FD0A7-4419-4EF6-99FB-560AD90634BE}"/>
    <cellStyle name="20 % - Markeringsfarve1 2 4 3 3 2" xfId="26496" xr:uid="{EE139DCC-77BD-43BA-ABD5-5221C7E0722F}"/>
    <cellStyle name="20 % - Markeringsfarve1 2 4 3 3 3" xfId="41462" xr:uid="{914E7E31-4BCB-4259-A68A-6FBB56A3F59F}"/>
    <cellStyle name="20 % - Markeringsfarve1 2 4 3 4" xfId="19474" xr:uid="{DF61DE96-E37A-4D2C-B83D-5A62639A5872}"/>
    <cellStyle name="20 % - Markeringsfarve1 2 4 3 5" xfId="34463" xr:uid="{F140F51A-60CE-46FD-8722-9F09EAD12C36}"/>
    <cellStyle name="20 % - Markeringsfarve1 2 4 4" xfId="1621" xr:uid="{5558020E-7C56-48EB-A6E8-8850EDFFF493}"/>
    <cellStyle name="20 % - Markeringsfarve1 2 4 4 2" xfId="8315" xr:uid="{C99220A8-E79A-4D2E-BFAF-D6A25D52B988}"/>
    <cellStyle name="20 % - Markeringsfarve1 2 4 4 2 2" xfId="16208" xr:uid="{A84846A5-523B-4275-BEEC-2DFAB915F0DA}"/>
    <cellStyle name="20 % - Markeringsfarve1 2 4 4 2 2 2" xfId="32523" xr:uid="{163C2B4F-0725-4F8B-9F1A-F3286E1DE7F7}"/>
    <cellStyle name="20 % - Markeringsfarve1 2 4 4 2 2 3" xfId="47487" xr:uid="{B8D08A42-7313-4BE6-8D3F-83019AF4ABF2}"/>
    <cellStyle name="20 % - Markeringsfarve1 2 4 4 2 3" xfId="25501" xr:uid="{539DB773-DFF4-4240-9613-A9D00B94700E}"/>
    <cellStyle name="20 % - Markeringsfarve1 2 4 4 2 4" xfId="40488" xr:uid="{4A872A1D-D593-410A-BBAE-FFB9C26F0776}"/>
    <cellStyle name="20 % - Markeringsfarve1 2 4 4 3" xfId="10177" xr:uid="{24DA3CEB-7234-4685-ACF8-E053C65E59CE}"/>
    <cellStyle name="20 % - Markeringsfarve1 2 4 4 3 2" xfId="26497" xr:uid="{676C000C-AE3E-4A6A-98D1-89C0F5256AF6}"/>
    <cellStyle name="20 % - Markeringsfarve1 2 4 4 3 3" xfId="41463" xr:uid="{3E8F2591-A226-4045-8FDD-7B09A9A45F67}"/>
    <cellStyle name="20 % - Markeringsfarve1 2 4 4 4" xfId="19475" xr:uid="{25BE0B95-765F-41D8-A2DB-E9A781A20FB2}"/>
    <cellStyle name="20 % - Markeringsfarve1 2 4 4 5" xfId="34464" xr:uid="{3AA6F47A-CCB2-4403-B0DE-1B3205CC9893}"/>
    <cellStyle name="20 % - Markeringsfarve1 2 4 5" xfId="5368" xr:uid="{3C3DA136-ABC8-4AF8-B8E9-77EADCE3F4AC}"/>
    <cellStyle name="20 % - Markeringsfarve1 2 4 5 2" xfId="13285" xr:uid="{78B6FC60-1598-41C6-9C24-D69A8FC95892}"/>
    <cellStyle name="20 % - Markeringsfarve1 2 4 5 2 2" xfId="29600" xr:uid="{67D4594D-780C-4160-8FA2-3101F7C4D328}"/>
    <cellStyle name="20 % - Markeringsfarve1 2 4 5 2 3" xfId="44564" xr:uid="{02DF32D8-71F3-4C3D-950C-29A7BC62192D}"/>
    <cellStyle name="20 % - Markeringsfarve1 2 4 5 3" xfId="22578" xr:uid="{3498A892-5FE9-4262-BF47-D4F0EDF0E459}"/>
    <cellStyle name="20 % - Markeringsfarve1 2 4 5 4" xfId="37565" xr:uid="{06ADB24F-383A-4092-9AC8-77195847E88A}"/>
    <cellStyle name="20 % - Markeringsfarve1 2 4 6" xfId="10173" xr:uid="{7AF97885-960A-47A9-81B2-4F13B7227D73}"/>
    <cellStyle name="20 % - Markeringsfarve1 2 4 6 2" xfId="26493" xr:uid="{F1423413-0DC4-4B91-BF6C-AB289D9EA54A}"/>
    <cellStyle name="20 % - Markeringsfarve1 2 4 6 3" xfId="41459" xr:uid="{BC14BAD1-8EB1-4A49-9A1B-FB3AA214E5D0}"/>
    <cellStyle name="20 % - Markeringsfarve1 2 4 7" xfId="19471" xr:uid="{2BA59527-F3C6-4C9A-A2B1-DA3D3FBA217E}"/>
    <cellStyle name="20 % - Markeringsfarve1 2 4 8" xfId="34460" xr:uid="{35039F20-C6F5-4210-AAA2-CABA29C18646}"/>
    <cellStyle name="20 % - Markeringsfarve1 2 4 9" xfId="53960" xr:uid="{92ACF9EA-E919-4E97-97F6-EBD68F93C47B}"/>
    <cellStyle name="20 % - Markeringsfarve1 2 5" xfId="1622" xr:uid="{BD61F9CE-D450-4AB9-A832-84C305EC8149}"/>
    <cellStyle name="20 % - Markeringsfarve1 2 5 2" xfId="1623" xr:uid="{2C2247C1-041E-4925-B368-F21DF660F4C9}"/>
    <cellStyle name="20 % - Markeringsfarve1 2 5 2 2" xfId="1624" xr:uid="{FC881E14-25B8-40D0-ABD4-EE29B77295B4}"/>
    <cellStyle name="20 % - Markeringsfarve1 2 5 2 2 2" xfId="7671" xr:uid="{0DBCE179-F14D-44DE-B167-6CA0CC3F3F38}"/>
    <cellStyle name="20 % - Markeringsfarve1 2 5 2 2 2 2" xfId="15571" xr:uid="{F6337FAB-5A3F-40A1-91A8-BF0270869D07}"/>
    <cellStyle name="20 % - Markeringsfarve1 2 5 2 2 2 2 2" xfId="31886" xr:uid="{A87EC2CE-C707-42C9-9F24-6716348ACB66}"/>
    <cellStyle name="20 % - Markeringsfarve1 2 5 2 2 2 2 3" xfId="46850" xr:uid="{63AC4AE4-2C3A-4478-A4E9-C33D32CE57C4}"/>
    <cellStyle name="20 % - Markeringsfarve1 2 5 2 2 2 3" xfId="24864" xr:uid="{E692F59E-F8AA-4781-8A72-0380D7524DC9}"/>
    <cellStyle name="20 % - Markeringsfarve1 2 5 2 2 2 4" xfId="39851" xr:uid="{9DCAC934-30B1-4ED8-B6A1-8B48F14A8B7F}"/>
    <cellStyle name="20 % - Markeringsfarve1 2 5 2 2 3" xfId="10180" xr:uid="{B8A3CFAB-1E66-44FF-A6C1-B7A02805FDCE}"/>
    <cellStyle name="20 % - Markeringsfarve1 2 5 2 2 3 2" xfId="26500" xr:uid="{1FD66633-DC8E-4470-8DDA-5FBD3350B1E8}"/>
    <cellStyle name="20 % - Markeringsfarve1 2 5 2 2 3 3" xfId="41466" xr:uid="{AA5DF9EE-322B-49F4-9DB9-8AAFFF2B6195}"/>
    <cellStyle name="20 % - Markeringsfarve1 2 5 2 2 4" xfId="19478" xr:uid="{3E8085E0-79B9-43B2-82D7-C78E8B20BFD4}"/>
    <cellStyle name="20 % - Markeringsfarve1 2 5 2 2 5" xfId="34467" xr:uid="{E3765456-4240-471F-8579-9CCA948A7FFD}"/>
    <cellStyle name="20 % - Markeringsfarve1 2 5 2 3" xfId="6235" xr:uid="{3EAD34FA-6D19-4693-B4F3-BE02871242D8}"/>
    <cellStyle name="20 % - Markeringsfarve1 2 5 2 3 2" xfId="14151" xr:uid="{B48BA3DE-E95A-4919-9F24-4649E91E6E44}"/>
    <cellStyle name="20 % - Markeringsfarve1 2 5 2 3 2 2" xfId="30466" xr:uid="{A1731AFA-A7E7-43A7-B449-82A09EF16722}"/>
    <cellStyle name="20 % - Markeringsfarve1 2 5 2 3 2 3" xfId="45430" xr:uid="{CC1E40B6-413D-455B-ACAF-741714A0732C}"/>
    <cellStyle name="20 % - Markeringsfarve1 2 5 2 3 3" xfId="23444" xr:uid="{EDBF9C3C-A8ED-4BB4-B638-FF3DD9EA7864}"/>
    <cellStyle name="20 % - Markeringsfarve1 2 5 2 3 4" xfId="38431" xr:uid="{D2EEC7AA-639D-482A-8083-D7CFF13B71DF}"/>
    <cellStyle name="20 % - Markeringsfarve1 2 5 2 4" xfId="10179" xr:uid="{9392FCDD-1042-4CF2-9B63-13FD57750618}"/>
    <cellStyle name="20 % - Markeringsfarve1 2 5 2 4 2" xfId="26499" xr:uid="{82C28C63-6D38-4CCF-B673-11BA33579966}"/>
    <cellStyle name="20 % - Markeringsfarve1 2 5 2 4 3" xfId="41465" xr:uid="{E75B1760-47B4-4BD0-942F-BF4436770748}"/>
    <cellStyle name="20 % - Markeringsfarve1 2 5 2 5" xfId="19477" xr:uid="{4877DE8D-FFEE-4CA0-9F55-AD4D516B085F}"/>
    <cellStyle name="20 % - Markeringsfarve1 2 5 2 6" xfId="34466" xr:uid="{08219429-CFDC-4FB7-BDE5-799338081D37}"/>
    <cellStyle name="20 % - Markeringsfarve1 2 5 3" xfId="1625" xr:uid="{99F82FD2-2822-464D-82C9-B9C64EBEDC99}"/>
    <cellStyle name="20 % - Markeringsfarve1 2 5 3 2" xfId="6901" xr:uid="{CB485F24-CADE-4572-88B4-7299A20B3114}"/>
    <cellStyle name="20 % - Markeringsfarve1 2 5 3 2 2" xfId="14811" xr:uid="{763E3A76-5198-41C7-B5F8-45DA431951AA}"/>
    <cellStyle name="20 % - Markeringsfarve1 2 5 3 2 2 2" xfId="31126" xr:uid="{39D125E4-EC37-4116-9D05-BF5EC0C20CBC}"/>
    <cellStyle name="20 % - Markeringsfarve1 2 5 3 2 2 3" xfId="46090" xr:uid="{C24EF4AD-C260-47D1-A2B6-E8114D375A7B}"/>
    <cellStyle name="20 % - Markeringsfarve1 2 5 3 2 3" xfId="24104" xr:uid="{A151B880-9977-4CA2-A467-3E2B57E28FF8}"/>
    <cellStyle name="20 % - Markeringsfarve1 2 5 3 2 4" xfId="39091" xr:uid="{52791C9C-D3F1-4226-B15F-38D76170B687}"/>
    <cellStyle name="20 % - Markeringsfarve1 2 5 3 3" xfId="10181" xr:uid="{E060D458-1CC2-40A2-8E1B-4DE74EEEF7B6}"/>
    <cellStyle name="20 % - Markeringsfarve1 2 5 3 3 2" xfId="26501" xr:uid="{88EA875F-1F1A-494D-9ED6-1AAF55C8CF73}"/>
    <cellStyle name="20 % - Markeringsfarve1 2 5 3 3 3" xfId="41467" xr:uid="{2C3A6555-36C6-4711-8867-D7C352B995F0}"/>
    <cellStyle name="20 % - Markeringsfarve1 2 5 3 4" xfId="19479" xr:uid="{A606812F-BDE5-4839-B3ED-4FC6B13B0E36}"/>
    <cellStyle name="20 % - Markeringsfarve1 2 5 3 5" xfId="34468" xr:uid="{E8C20A2E-A993-4F32-8FD1-6D4BE785E1EF}"/>
    <cellStyle name="20 % - Markeringsfarve1 2 5 4" xfId="1626" xr:uid="{384338FB-8308-4A65-B86B-51B39397CB28}"/>
    <cellStyle name="20 % - Markeringsfarve1 2 5 4 2" xfId="8314" xr:uid="{0ACACE07-BBB1-4623-AF85-9DF1A7861E3E}"/>
    <cellStyle name="20 % - Markeringsfarve1 2 5 4 2 2" xfId="16207" xr:uid="{85DAB3DF-B68B-4D89-A8EF-3938CB753110}"/>
    <cellStyle name="20 % - Markeringsfarve1 2 5 4 2 2 2" xfId="32522" xr:uid="{A67F0290-4EF3-4C06-9CB9-8F2DDD210CD7}"/>
    <cellStyle name="20 % - Markeringsfarve1 2 5 4 2 2 3" xfId="47486" xr:uid="{BF74A380-5017-447C-A7B1-1DA2D7F17C82}"/>
    <cellStyle name="20 % - Markeringsfarve1 2 5 4 2 3" xfId="25500" xr:uid="{D9A558D2-FCE9-478A-A625-0BD1B4FF7D2F}"/>
    <cellStyle name="20 % - Markeringsfarve1 2 5 4 2 4" xfId="40487" xr:uid="{69DE1D72-BFB2-4044-875F-FBFBA31DE9D5}"/>
    <cellStyle name="20 % - Markeringsfarve1 2 5 4 3" xfId="10182" xr:uid="{E44BF318-73CF-4A4E-8ED4-BDC69CE7C277}"/>
    <cellStyle name="20 % - Markeringsfarve1 2 5 4 3 2" xfId="26502" xr:uid="{203B6311-C6E3-4F8A-A28A-19A5948C8AE3}"/>
    <cellStyle name="20 % - Markeringsfarve1 2 5 4 3 3" xfId="41468" xr:uid="{5EAC35A6-3B9D-49B6-B368-77A804A8A4D1}"/>
    <cellStyle name="20 % - Markeringsfarve1 2 5 4 4" xfId="19480" xr:uid="{228824FA-68EE-4834-A926-4E1964E5BDEE}"/>
    <cellStyle name="20 % - Markeringsfarve1 2 5 4 5" xfId="34469" xr:uid="{CB7F89E7-154B-4FE3-83CA-3737B4811D56}"/>
    <cellStyle name="20 % - Markeringsfarve1 2 5 5" xfId="5369" xr:uid="{1569CEDE-BBE9-4BC8-A799-71B71F8FE7CE}"/>
    <cellStyle name="20 % - Markeringsfarve1 2 5 5 2" xfId="13286" xr:uid="{E952621A-1D4F-4C19-80C5-E3C251B865D7}"/>
    <cellStyle name="20 % - Markeringsfarve1 2 5 5 2 2" xfId="29601" xr:uid="{24D9A7C2-3DDD-4D4C-94CB-5D119DC48688}"/>
    <cellStyle name="20 % - Markeringsfarve1 2 5 5 2 3" xfId="44565" xr:uid="{90BF554E-D3B0-427B-9752-76E2D4FC3983}"/>
    <cellStyle name="20 % - Markeringsfarve1 2 5 5 3" xfId="22579" xr:uid="{A159A670-3978-4E7F-86F5-64E24942CF8C}"/>
    <cellStyle name="20 % - Markeringsfarve1 2 5 5 4" xfId="37566" xr:uid="{798AB315-A675-40A6-8EBA-DD6D1EDE3175}"/>
    <cellStyle name="20 % - Markeringsfarve1 2 5 6" xfId="10178" xr:uid="{0BF61C4B-4F41-41AF-95C1-85D08F477410}"/>
    <cellStyle name="20 % - Markeringsfarve1 2 5 6 2" xfId="26498" xr:uid="{11DDB4F6-8620-4427-859C-C3A554621386}"/>
    <cellStyle name="20 % - Markeringsfarve1 2 5 6 3" xfId="41464" xr:uid="{C6B004B3-9E10-428A-B12E-BD65187690EB}"/>
    <cellStyle name="20 % - Markeringsfarve1 2 5 7" xfId="19476" xr:uid="{BD529ED1-C563-4E04-910F-4EA5E5F796F9}"/>
    <cellStyle name="20 % - Markeringsfarve1 2 5 8" xfId="34465" xr:uid="{9787FB8D-BE66-466F-A401-07D3D08A109F}"/>
    <cellStyle name="20 % - Markeringsfarve1 2 5 9" xfId="56504" xr:uid="{43EE1B9B-5BAB-43F0-9E83-A31184841C2E}"/>
    <cellStyle name="20 % - Markeringsfarve1 2 6" xfId="1627" xr:uid="{C798DFD3-6363-4B8E-BC15-AA899DAE67B6}"/>
    <cellStyle name="20 % - Markeringsfarve1 2 6 2" xfId="1628" xr:uid="{FBCA27E0-7983-4E29-997D-54E374249D10}"/>
    <cellStyle name="20 % - Markeringsfarve1 2 6 2 2" xfId="1629" xr:uid="{0A108284-F756-467A-94EE-BFAFDF823F4B}"/>
    <cellStyle name="20 % - Markeringsfarve1 2 6 2 2 2" xfId="7817" xr:uid="{F0313554-F46A-41DC-90CB-07ABC5341730}"/>
    <cellStyle name="20 % - Markeringsfarve1 2 6 2 2 2 2" xfId="15717" xr:uid="{D4FBAECC-4BD0-438F-994E-39B86C9FFA7E}"/>
    <cellStyle name="20 % - Markeringsfarve1 2 6 2 2 2 2 2" xfId="32032" xr:uid="{D7206D66-1E03-47FF-8BE6-77CA74576279}"/>
    <cellStyle name="20 % - Markeringsfarve1 2 6 2 2 2 2 3" xfId="46996" xr:uid="{9CB79F67-D570-4FB9-87ED-B0F7D63BBC73}"/>
    <cellStyle name="20 % - Markeringsfarve1 2 6 2 2 2 3" xfId="25010" xr:uid="{FB450557-B265-497E-BE8F-4925A2C836DE}"/>
    <cellStyle name="20 % - Markeringsfarve1 2 6 2 2 2 4" xfId="39997" xr:uid="{731AA4B4-55B7-4B53-8398-F76C2B3F5A23}"/>
    <cellStyle name="20 % - Markeringsfarve1 2 6 2 2 3" xfId="10185" xr:uid="{E534E23A-AFD2-4286-A4D3-EF1E82FA34AD}"/>
    <cellStyle name="20 % - Markeringsfarve1 2 6 2 2 3 2" xfId="26505" xr:uid="{7DD8B87E-AE30-4911-B48F-65DAD02BC5EB}"/>
    <cellStyle name="20 % - Markeringsfarve1 2 6 2 2 3 3" xfId="41471" xr:uid="{8CC000B0-B015-46A4-A08B-BDE1FB543031}"/>
    <cellStyle name="20 % - Markeringsfarve1 2 6 2 2 4" xfId="19483" xr:uid="{2DD42050-A005-4F2D-A15D-FD5A0F011153}"/>
    <cellStyle name="20 % - Markeringsfarve1 2 6 2 2 5" xfId="34472" xr:uid="{BB87F346-7259-4ABE-9BD0-0DFC469BB40D}"/>
    <cellStyle name="20 % - Markeringsfarve1 2 6 2 3" xfId="6360" xr:uid="{3100226B-76CE-47BB-AA7D-54090AD7A1B7}"/>
    <cellStyle name="20 % - Markeringsfarve1 2 6 2 3 2" xfId="14273" xr:uid="{53FB2A51-2D7B-437E-A02E-893724F9ECAB}"/>
    <cellStyle name="20 % - Markeringsfarve1 2 6 2 3 2 2" xfId="30588" xr:uid="{47750CB1-3753-43A4-B815-BEDFFF902AA0}"/>
    <cellStyle name="20 % - Markeringsfarve1 2 6 2 3 2 3" xfId="45552" xr:uid="{6DA067F7-CBBB-45BE-B051-D33838F1FD99}"/>
    <cellStyle name="20 % - Markeringsfarve1 2 6 2 3 3" xfId="23566" xr:uid="{68805FD5-9206-4DBA-B1B5-BE9BD67C9BEA}"/>
    <cellStyle name="20 % - Markeringsfarve1 2 6 2 3 4" xfId="38553" xr:uid="{FE228035-F70D-402A-8FAD-D63FEEB6B453}"/>
    <cellStyle name="20 % - Markeringsfarve1 2 6 2 4" xfId="10184" xr:uid="{8799754F-1B15-4C90-A5CE-DC52E892C3DB}"/>
    <cellStyle name="20 % - Markeringsfarve1 2 6 2 4 2" xfId="26504" xr:uid="{574A4FC8-55CE-4BFD-897E-D5A57B43DCCD}"/>
    <cellStyle name="20 % - Markeringsfarve1 2 6 2 4 3" xfId="41470" xr:uid="{7BD1226C-C29F-44F9-88DD-61AC5AA72037}"/>
    <cellStyle name="20 % - Markeringsfarve1 2 6 2 5" xfId="19482" xr:uid="{4197C434-2129-4D23-BA37-ADFC96BCCE55}"/>
    <cellStyle name="20 % - Markeringsfarve1 2 6 2 6" xfId="34471" xr:uid="{FB0E1964-831F-4020-B0B7-D6F0653FACEC}"/>
    <cellStyle name="20 % - Markeringsfarve1 2 6 3" xfId="1630" xr:uid="{23FF92C5-21F2-4685-A0B0-1FCC39810420}"/>
    <cellStyle name="20 % - Markeringsfarve1 2 6 3 2" xfId="7093" xr:uid="{D2CC2AB0-A9D8-48DC-8055-C77126C3ED2A}"/>
    <cellStyle name="20 % - Markeringsfarve1 2 6 3 2 2" xfId="15002" xr:uid="{7E61F9C1-450D-4B31-A0A8-7E230F3D943D}"/>
    <cellStyle name="20 % - Markeringsfarve1 2 6 3 2 2 2" xfId="31317" xr:uid="{AC67C14D-D999-4A40-9571-41BDEE3C8DB3}"/>
    <cellStyle name="20 % - Markeringsfarve1 2 6 3 2 2 3" xfId="46281" xr:uid="{28735CF0-94F4-4608-A764-9A97FFC6288D}"/>
    <cellStyle name="20 % - Markeringsfarve1 2 6 3 2 3" xfId="24295" xr:uid="{8CB6DFEA-DAF1-4091-82D9-AD72840DDBAD}"/>
    <cellStyle name="20 % - Markeringsfarve1 2 6 3 2 4" xfId="39282" xr:uid="{170EBD4F-FBA8-461A-898D-F2E265B536DA}"/>
    <cellStyle name="20 % - Markeringsfarve1 2 6 3 3" xfId="10186" xr:uid="{DC9F0279-03D1-4F42-820F-5F230B31EB5D}"/>
    <cellStyle name="20 % - Markeringsfarve1 2 6 3 3 2" xfId="26506" xr:uid="{80306A2B-281C-4611-B1A4-3591F0AE7247}"/>
    <cellStyle name="20 % - Markeringsfarve1 2 6 3 3 3" xfId="41472" xr:uid="{67074F20-E47D-490C-92EF-9814C8802B7A}"/>
    <cellStyle name="20 % - Markeringsfarve1 2 6 3 4" xfId="19484" xr:uid="{8CC866CB-B5F4-453E-BED7-278262DEEFF8}"/>
    <cellStyle name="20 % - Markeringsfarve1 2 6 3 5" xfId="34473" xr:uid="{FCD36518-CB28-4E30-B013-18B80CEB08FF}"/>
    <cellStyle name="20 % - Markeringsfarve1 2 6 4" xfId="1631" xr:uid="{18756D35-2E7F-4704-B28D-21DE1C0A5D60}"/>
    <cellStyle name="20 % - Markeringsfarve1 2 6 4 2" xfId="8313" xr:uid="{7B237D2C-7554-4951-9530-3FBF81D51AF8}"/>
    <cellStyle name="20 % - Markeringsfarve1 2 6 4 2 2" xfId="16206" xr:uid="{6CD263AB-006D-49E4-B27B-4CA222C8986A}"/>
    <cellStyle name="20 % - Markeringsfarve1 2 6 4 2 2 2" xfId="32521" xr:uid="{B914864F-AC05-41AE-A1C6-FCA687C99C11}"/>
    <cellStyle name="20 % - Markeringsfarve1 2 6 4 2 2 3" xfId="47485" xr:uid="{89E79C74-4D21-40F7-BAEC-99E08DE8D96D}"/>
    <cellStyle name="20 % - Markeringsfarve1 2 6 4 2 3" xfId="25499" xr:uid="{11411463-4DD1-416C-94C7-71EB97FFB5E2}"/>
    <cellStyle name="20 % - Markeringsfarve1 2 6 4 2 4" xfId="40486" xr:uid="{BBBB3433-DDF9-491C-A453-0955C1FF6341}"/>
    <cellStyle name="20 % - Markeringsfarve1 2 6 4 3" xfId="10187" xr:uid="{775444D7-C972-4C78-B6F8-8D5CA4998C5E}"/>
    <cellStyle name="20 % - Markeringsfarve1 2 6 4 3 2" xfId="26507" xr:uid="{540E78D7-CA2C-4682-9483-7FBCF84F3C3B}"/>
    <cellStyle name="20 % - Markeringsfarve1 2 6 4 3 3" xfId="41473" xr:uid="{2F373EF6-B158-4966-8149-1CA5BCCF52C7}"/>
    <cellStyle name="20 % - Markeringsfarve1 2 6 4 4" xfId="19485" xr:uid="{252B1DE2-095B-46AA-B536-C71C9DC8B5D8}"/>
    <cellStyle name="20 % - Markeringsfarve1 2 6 4 5" xfId="34474" xr:uid="{4DA96DB0-897F-41A6-8356-DE31E8033400}"/>
    <cellStyle name="20 % - Markeringsfarve1 2 6 5" xfId="5370" xr:uid="{AF21173C-9137-4360-A916-85D4A81FE882}"/>
    <cellStyle name="20 % - Markeringsfarve1 2 6 5 2" xfId="13287" xr:uid="{0C16F22D-F339-4FB4-BF7E-F3B152403C00}"/>
    <cellStyle name="20 % - Markeringsfarve1 2 6 5 2 2" xfId="29602" xr:uid="{7CC65C47-0772-4A53-85C0-2CDD20193FBE}"/>
    <cellStyle name="20 % - Markeringsfarve1 2 6 5 2 3" xfId="44566" xr:uid="{3125FFB0-BF92-431A-85DD-7A502EB749B6}"/>
    <cellStyle name="20 % - Markeringsfarve1 2 6 5 3" xfId="22580" xr:uid="{DC6BBDE1-69B8-4E2D-BD10-5F38F8024461}"/>
    <cellStyle name="20 % - Markeringsfarve1 2 6 5 4" xfId="37567" xr:uid="{94525649-5C16-4545-8E9D-8138CEF7CFC4}"/>
    <cellStyle name="20 % - Markeringsfarve1 2 6 6" xfId="10183" xr:uid="{4079A19C-06F7-45C4-9723-319737D14503}"/>
    <cellStyle name="20 % - Markeringsfarve1 2 6 6 2" xfId="26503" xr:uid="{ED67DD43-063F-4ECC-B9B3-298B58A9F4E6}"/>
    <cellStyle name="20 % - Markeringsfarve1 2 6 6 3" xfId="41469" xr:uid="{B7B1C727-9BEE-4A5F-96F4-0EA30A29476E}"/>
    <cellStyle name="20 % - Markeringsfarve1 2 6 7" xfId="19481" xr:uid="{99600277-D08A-4E0F-A2DD-0E48C2D84240}"/>
    <cellStyle name="20 % - Markeringsfarve1 2 6 8" xfId="34470" xr:uid="{72098971-84E6-454D-9232-15BFF6C8F08F}"/>
    <cellStyle name="20 % - Markeringsfarve1 2 7" xfId="1632" xr:uid="{60850505-2939-4B1B-89DC-5A31E08F2736}"/>
    <cellStyle name="20 % - Markeringsfarve1 2 7 2" xfId="1633" xr:uid="{AF5A53F8-0403-4EDB-A3B2-D7709A3CD68B}"/>
    <cellStyle name="20 % - Markeringsfarve1 2 7 2 2" xfId="1634" xr:uid="{42F5C8BB-A7BD-4A63-AA5A-46004B94FE5D}"/>
    <cellStyle name="20 % - Markeringsfarve1 2 7 2 2 2" xfId="7934" xr:uid="{1BA4E925-9C69-4389-A584-BD70F3CC3098}"/>
    <cellStyle name="20 % - Markeringsfarve1 2 7 2 2 2 2" xfId="15834" xr:uid="{F7465886-ED7C-4425-9B93-445015B3D9E2}"/>
    <cellStyle name="20 % - Markeringsfarve1 2 7 2 2 2 2 2" xfId="32149" xr:uid="{A2ECCBEC-4D94-485D-B56E-41D7F1774AB0}"/>
    <cellStyle name="20 % - Markeringsfarve1 2 7 2 2 2 2 3" xfId="47113" xr:uid="{417481D8-88C2-4D0F-AA95-1E61F5D06277}"/>
    <cellStyle name="20 % - Markeringsfarve1 2 7 2 2 2 3" xfId="25127" xr:uid="{440840D0-854A-4ED8-B012-4A4ED83B880B}"/>
    <cellStyle name="20 % - Markeringsfarve1 2 7 2 2 2 4" xfId="40114" xr:uid="{6A396F31-39F3-4756-AF2F-20625C145C3E}"/>
    <cellStyle name="20 % - Markeringsfarve1 2 7 2 2 3" xfId="10190" xr:uid="{803C926F-E112-4229-A0BB-95ABF6D49BF0}"/>
    <cellStyle name="20 % - Markeringsfarve1 2 7 2 2 3 2" xfId="26510" xr:uid="{740BFF98-59ED-448F-854D-9F6BB54C4099}"/>
    <cellStyle name="20 % - Markeringsfarve1 2 7 2 2 3 3" xfId="41476" xr:uid="{1B3C0E3D-A6D2-4632-A6F2-ECEA761BC389}"/>
    <cellStyle name="20 % - Markeringsfarve1 2 7 2 2 4" xfId="19488" xr:uid="{55AF6A92-3D92-4237-AE41-75AB34334B22}"/>
    <cellStyle name="20 % - Markeringsfarve1 2 7 2 2 5" xfId="34477" xr:uid="{216CF2C1-AF2E-4FC2-9C43-A70303840508}"/>
    <cellStyle name="20 % - Markeringsfarve1 2 7 2 3" xfId="6459" xr:uid="{B96DC212-0CA5-46C2-8D2A-009B9F0E2053}"/>
    <cellStyle name="20 % - Markeringsfarve1 2 7 2 3 2" xfId="14372" xr:uid="{F252A8CA-D064-40E6-974E-4DD29EB8CAB7}"/>
    <cellStyle name="20 % - Markeringsfarve1 2 7 2 3 2 2" xfId="30687" xr:uid="{54F2806A-D845-472B-981A-13A0F9B46D55}"/>
    <cellStyle name="20 % - Markeringsfarve1 2 7 2 3 2 3" xfId="45651" xr:uid="{5E092110-29DD-4D18-91A4-68F019B69F28}"/>
    <cellStyle name="20 % - Markeringsfarve1 2 7 2 3 3" xfId="23665" xr:uid="{72366DCD-83CD-44D9-BAAB-2CEE797B36A8}"/>
    <cellStyle name="20 % - Markeringsfarve1 2 7 2 3 4" xfId="38652" xr:uid="{6B3D4684-F529-43BA-BA6C-F159CF5CAF4D}"/>
    <cellStyle name="20 % - Markeringsfarve1 2 7 2 4" xfId="10189" xr:uid="{D881B7A8-A0D0-49D6-8941-19C5EF62C37B}"/>
    <cellStyle name="20 % - Markeringsfarve1 2 7 2 4 2" xfId="26509" xr:uid="{497FA090-0D74-4548-8467-19A95C82A64F}"/>
    <cellStyle name="20 % - Markeringsfarve1 2 7 2 4 3" xfId="41475" xr:uid="{15062702-E2A3-4965-A3E4-6FAF2507A28E}"/>
    <cellStyle name="20 % - Markeringsfarve1 2 7 2 5" xfId="19487" xr:uid="{A54E8FC0-C942-4CC5-850F-B297F37E870D}"/>
    <cellStyle name="20 % - Markeringsfarve1 2 7 2 6" xfId="34476" xr:uid="{07DD3922-F07E-41B6-81E8-92CE69B34EEE}"/>
    <cellStyle name="20 % - Markeringsfarve1 2 7 3" xfId="1635" xr:uid="{FE68C99C-0A2A-4DDE-A50D-6C6F98EE8379}"/>
    <cellStyle name="20 % - Markeringsfarve1 2 7 3 2" xfId="7210" xr:uid="{7371C583-29ED-4DCC-A564-97A45D38A075}"/>
    <cellStyle name="20 % - Markeringsfarve1 2 7 3 2 2" xfId="15119" xr:uid="{013A7CA5-0816-4C91-9FE3-9F0FACA38B5F}"/>
    <cellStyle name="20 % - Markeringsfarve1 2 7 3 2 2 2" xfId="31434" xr:uid="{4C37590E-1465-45FC-BB5D-A4D4ACB6DBC9}"/>
    <cellStyle name="20 % - Markeringsfarve1 2 7 3 2 2 3" xfId="46398" xr:uid="{65AB0315-0010-4393-BA0B-138DE96C440C}"/>
    <cellStyle name="20 % - Markeringsfarve1 2 7 3 2 3" xfId="24412" xr:uid="{2BBD146A-7A6F-4E64-B859-88D20A2967AA}"/>
    <cellStyle name="20 % - Markeringsfarve1 2 7 3 2 4" xfId="39399" xr:uid="{81F6C8E3-08AB-4CF7-A0C4-60EEE4A0116A}"/>
    <cellStyle name="20 % - Markeringsfarve1 2 7 3 3" xfId="10191" xr:uid="{19FE2055-6939-420E-95FE-F92931B213A7}"/>
    <cellStyle name="20 % - Markeringsfarve1 2 7 3 3 2" xfId="26511" xr:uid="{8265DD5F-F57E-4905-BDBB-9177E7578B91}"/>
    <cellStyle name="20 % - Markeringsfarve1 2 7 3 3 3" xfId="41477" xr:uid="{BA38D1D0-0E7F-4091-AE5C-98B23E7A0715}"/>
    <cellStyle name="20 % - Markeringsfarve1 2 7 3 4" xfId="19489" xr:uid="{006140C4-B352-43C2-8E15-97F6D8BD62BE}"/>
    <cellStyle name="20 % - Markeringsfarve1 2 7 3 5" xfId="34478" xr:uid="{D94BAF00-71DD-4538-AEB0-D08FF5D4AFAE}"/>
    <cellStyle name="20 % - Markeringsfarve1 2 7 4" xfId="1636" xr:uid="{F4685DD3-D27E-4D34-A91B-142D65DACB5F}"/>
    <cellStyle name="20 % - Markeringsfarve1 2 7 4 2" xfId="8312" xr:uid="{EBF59B2D-6F16-40A0-91B3-3D679412E530}"/>
    <cellStyle name="20 % - Markeringsfarve1 2 7 4 2 2" xfId="16205" xr:uid="{B87A0DA4-AE5C-4ACA-82FD-18851D8F062C}"/>
    <cellStyle name="20 % - Markeringsfarve1 2 7 4 2 2 2" xfId="32520" xr:uid="{3DF17785-A8CD-41A2-967E-5C9240B23FA4}"/>
    <cellStyle name="20 % - Markeringsfarve1 2 7 4 2 2 3" xfId="47484" xr:uid="{3AA1DDB3-309F-433E-8D02-267E5C1C1998}"/>
    <cellStyle name="20 % - Markeringsfarve1 2 7 4 2 3" xfId="25498" xr:uid="{0BD607CE-CE26-4514-92E2-E3279BB602ED}"/>
    <cellStyle name="20 % - Markeringsfarve1 2 7 4 2 4" xfId="40485" xr:uid="{03C6E526-3599-4551-943D-94EA226A1DB4}"/>
    <cellStyle name="20 % - Markeringsfarve1 2 7 4 3" xfId="10192" xr:uid="{82B4A549-3225-4C0D-B3A3-DC053B4E327A}"/>
    <cellStyle name="20 % - Markeringsfarve1 2 7 4 3 2" xfId="26512" xr:uid="{DA03570C-CD6D-44CC-B73F-B4DCAE600489}"/>
    <cellStyle name="20 % - Markeringsfarve1 2 7 4 3 3" xfId="41478" xr:uid="{743E2EEE-A1D5-42E1-B860-81A0F9BA5B87}"/>
    <cellStyle name="20 % - Markeringsfarve1 2 7 4 4" xfId="19490" xr:uid="{8C92ABB9-DEC5-4E45-8018-46F7A62A326D}"/>
    <cellStyle name="20 % - Markeringsfarve1 2 7 4 5" xfId="34479" xr:uid="{97B286B6-DCF9-4CF7-808F-C1017D735C6F}"/>
    <cellStyle name="20 % - Markeringsfarve1 2 7 5" xfId="5371" xr:uid="{B3F5796E-46A2-4FA1-B617-CA7A6B4EA517}"/>
    <cellStyle name="20 % - Markeringsfarve1 2 7 5 2" xfId="13288" xr:uid="{5CF1BFA4-7E3B-4441-BDC0-FD9DB7380D29}"/>
    <cellStyle name="20 % - Markeringsfarve1 2 7 5 2 2" xfId="29603" xr:uid="{006C7AD4-3FC3-47B0-BD89-8CC4F47EFBFC}"/>
    <cellStyle name="20 % - Markeringsfarve1 2 7 5 2 3" xfId="44567" xr:uid="{3E4853F7-5567-49E2-93F1-2D193119571C}"/>
    <cellStyle name="20 % - Markeringsfarve1 2 7 5 3" xfId="22581" xr:uid="{3128C8BD-C138-4BFF-B014-87194CD0898F}"/>
    <cellStyle name="20 % - Markeringsfarve1 2 7 5 4" xfId="37568" xr:uid="{D000A770-B4AF-4F09-86C2-F7D08AA12A94}"/>
    <cellStyle name="20 % - Markeringsfarve1 2 7 6" xfId="10188" xr:uid="{BDF0213F-27B6-44B9-90DB-73D6E89F12FC}"/>
    <cellStyle name="20 % - Markeringsfarve1 2 7 6 2" xfId="26508" xr:uid="{ADA8E3B8-D27C-4B88-AD1E-DF39C201375B}"/>
    <cellStyle name="20 % - Markeringsfarve1 2 7 6 3" xfId="41474" xr:uid="{7FE962A4-E694-4698-8996-A34C6CD3CD58}"/>
    <cellStyle name="20 % - Markeringsfarve1 2 7 7" xfId="19486" xr:uid="{8B9E3EDA-ABD7-4F60-95D3-8567C32067F3}"/>
    <cellStyle name="20 % - Markeringsfarve1 2 7 8" xfId="34475" xr:uid="{9A12AE3C-6904-4CB2-812D-BFDC55BF7A74}"/>
    <cellStyle name="20 % - Markeringsfarve1 2 8" xfId="1637" xr:uid="{542D2AD5-8F69-4FEA-96C8-F0A4A63FD762}"/>
    <cellStyle name="20 % - Markeringsfarve1 2 8 2" xfId="1638" xr:uid="{A9D0900E-1D17-4A69-AED4-2DA31E2B0ED2}"/>
    <cellStyle name="20 % - Markeringsfarve1 2 8 2 2" xfId="1639" xr:uid="{84CF7419-B28E-4084-A330-0CBEB1157369}"/>
    <cellStyle name="20 % - Markeringsfarve1 2 8 2 2 2" xfId="8026" xr:uid="{D70D6E51-D46B-4FC9-886D-B4AB62518650}"/>
    <cellStyle name="20 % - Markeringsfarve1 2 8 2 2 2 2" xfId="15926" xr:uid="{4586620D-17E0-44E4-A2BF-37029B12BAF8}"/>
    <cellStyle name="20 % - Markeringsfarve1 2 8 2 2 2 2 2" xfId="32241" xr:uid="{30ADD090-CEC8-41E3-8ACF-267D455C0D29}"/>
    <cellStyle name="20 % - Markeringsfarve1 2 8 2 2 2 2 3" xfId="47205" xr:uid="{3ED27253-6AF4-4DC9-89DC-925C82C9AC98}"/>
    <cellStyle name="20 % - Markeringsfarve1 2 8 2 2 2 3" xfId="25219" xr:uid="{9BEF11E3-0AAB-48F5-8862-9E6F18A3A5B2}"/>
    <cellStyle name="20 % - Markeringsfarve1 2 8 2 2 2 4" xfId="40206" xr:uid="{A01E4EE4-AE96-45BA-990D-07692E52797F}"/>
    <cellStyle name="20 % - Markeringsfarve1 2 8 2 2 3" xfId="10195" xr:uid="{C83AEE69-3CDE-484D-891B-364EDAC920A3}"/>
    <cellStyle name="20 % - Markeringsfarve1 2 8 2 2 3 2" xfId="26515" xr:uid="{FE5107CA-2BEE-447D-8E11-68A203628CEC}"/>
    <cellStyle name="20 % - Markeringsfarve1 2 8 2 2 3 3" xfId="41481" xr:uid="{19C409AA-AE7F-40C2-822C-019E6822FA63}"/>
    <cellStyle name="20 % - Markeringsfarve1 2 8 2 2 4" xfId="19493" xr:uid="{C67C78BC-18A8-4A65-B457-22C121978222}"/>
    <cellStyle name="20 % - Markeringsfarve1 2 8 2 2 5" xfId="34482" xr:uid="{4D50EB50-00D4-46FC-AB09-4C5D8A77C28E}"/>
    <cellStyle name="20 % - Markeringsfarve1 2 8 2 3" xfId="6537" xr:uid="{3975F4FD-57F2-43F6-98BD-3E7F37BCDE17}"/>
    <cellStyle name="20 % - Markeringsfarve1 2 8 2 3 2" xfId="14450" xr:uid="{595A0B42-AEE1-4651-BD6A-572031C3BA0A}"/>
    <cellStyle name="20 % - Markeringsfarve1 2 8 2 3 2 2" xfId="30765" xr:uid="{D26368B0-9EE8-4CF4-87BC-E40E64AF7B0D}"/>
    <cellStyle name="20 % - Markeringsfarve1 2 8 2 3 2 3" xfId="45729" xr:uid="{2874EB93-7871-4DCF-82D3-762ABB955702}"/>
    <cellStyle name="20 % - Markeringsfarve1 2 8 2 3 3" xfId="23743" xr:uid="{32C59FBB-9309-44C2-AE42-1F63088DD4B1}"/>
    <cellStyle name="20 % - Markeringsfarve1 2 8 2 3 4" xfId="38730" xr:uid="{38789722-C040-4E20-9132-4C0C81FB4A9D}"/>
    <cellStyle name="20 % - Markeringsfarve1 2 8 2 4" xfId="10194" xr:uid="{0B328BD4-8F28-4106-B5E6-27F4771A6391}"/>
    <cellStyle name="20 % - Markeringsfarve1 2 8 2 4 2" xfId="26514" xr:uid="{2EB1C617-61E4-4504-84C8-165F105A4BCF}"/>
    <cellStyle name="20 % - Markeringsfarve1 2 8 2 4 3" xfId="41480" xr:uid="{A7AD4384-46E6-492D-9B0C-353DC77089EB}"/>
    <cellStyle name="20 % - Markeringsfarve1 2 8 2 5" xfId="19492" xr:uid="{47E196DF-8515-4EC3-B522-CF54C7F43CCF}"/>
    <cellStyle name="20 % - Markeringsfarve1 2 8 2 6" xfId="34481" xr:uid="{935E88C7-4957-4D27-BBF6-AB911975402C}"/>
    <cellStyle name="20 % - Markeringsfarve1 2 8 3" xfId="1640" xr:uid="{0E271BA8-FB93-4AD9-B7B2-3A0CC096DE77}"/>
    <cellStyle name="20 % - Markeringsfarve1 2 8 3 2" xfId="7303" xr:uid="{06AED512-7B15-456E-A260-50E1D58AFA1F}"/>
    <cellStyle name="20 % - Markeringsfarve1 2 8 3 2 2" xfId="15212" xr:uid="{1826BAB3-5307-4AC1-B6D6-DA534CB3610B}"/>
    <cellStyle name="20 % - Markeringsfarve1 2 8 3 2 2 2" xfId="31527" xr:uid="{5352685E-10BA-4A6B-8DEB-C89C7971A63E}"/>
    <cellStyle name="20 % - Markeringsfarve1 2 8 3 2 2 3" xfId="46491" xr:uid="{BB6A21A6-9D55-4F59-819A-3AFD1C5067DF}"/>
    <cellStyle name="20 % - Markeringsfarve1 2 8 3 2 3" xfId="24505" xr:uid="{877D5EBC-F2CD-410E-BE38-65ACAF7991D2}"/>
    <cellStyle name="20 % - Markeringsfarve1 2 8 3 2 4" xfId="39492" xr:uid="{3BB68355-D0D8-41DE-BE3F-9AEF5888AF98}"/>
    <cellStyle name="20 % - Markeringsfarve1 2 8 3 3" xfId="10196" xr:uid="{7B05990C-8FB7-4C54-8800-DAEA0A6201ED}"/>
    <cellStyle name="20 % - Markeringsfarve1 2 8 3 3 2" xfId="26516" xr:uid="{BD4A516E-F03F-482E-8F53-7A11A97B00A3}"/>
    <cellStyle name="20 % - Markeringsfarve1 2 8 3 3 3" xfId="41482" xr:uid="{AC6B245E-1633-4E88-AE6D-44D08D543C38}"/>
    <cellStyle name="20 % - Markeringsfarve1 2 8 3 4" xfId="19494" xr:uid="{FD1D25F4-4BB4-4345-86B3-BCCFC6548E1E}"/>
    <cellStyle name="20 % - Markeringsfarve1 2 8 3 5" xfId="34483" xr:uid="{D7EC1A98-336A-4525-9D1D-32AF9EAE57AF}"/>
    <cellStyle name="20 % - Markeringsfarve1 2 8 4" xfId="1641" xr:uid="{750DCA8F-0CF3-4EDF-B4DC-8502BA57B1EE}"/>
    <cellStyle name="20 % - Markeringsfarve1 2 8 4 2" xfId="8311" xr:uid="{097676CC-6A60-4EFE-A024-FE6AE43A1AAA}"/>
    <cellStyle name="20 % - Markeringsfarve1 2 8 4 2 2" xfId="16204" xr:uid="{44B5E72A-3142-4C45-B365-FC308114FAC8}"/>
    <cellStyle name="20 % - Markeringsfarve1 2 8 4 2 2 2" xfId="32519" xr:uid="{77BE8A6E-2355-44EA-BB19-9896DF2169C0}"/>
    <cellStyle name="20 % - Markeringsfarve1 2 8 4 2 2 3" xfId="47483" xr:uid="{90AA0CC9-39F2-4430-ACCA-05EE7DA42F2E}"/>
    <cellStyle name="20 % - Markeringsfarve1 2 8 4 2 3" xfId="25497" xr:uid="{C3276A37-491C-4860-A848-E33B69EAA5BC}"/>
    <cellStyle name="20 % - Markeringsfarve1 2 8 4 2 4" xfId="40484" xr:uid="{B2C4AD4C-A234-4D31-9527-E7B6848A2A5C}"/>
    <cellStyle name="20 % - Markeringsfarve1 2 8 4 3" xfId="10197" xr:uid="{64177ED6-92AF-4575-8088-325B31FCA52A}"/>
    <cellStyle name="20 % - Markeringsfarve1 2 8 4 3 2" xfId="26517" xr:uid="{435C93F4-F9A5-4FB2-9F80-D140A6EC70D8}"/>
    <cellStyle name="20 % - Markeringsfarve1 2 8 4 3 3" xfId="41483" xr:uid="{D827CC48-655A-4DA3-98CA-CCF6A1A25598}"/>
    <cellStyle name="20 % - Markeringsfarve1 2 8 4 4" xfId="19495" xr:uid="{1A9EEBD0-E804-494F-9FC5-9B4AE24437C7}"/>
    <cellStyle name="20 % - Markeringsfarve1 2 8 4 5" xfId="34484" xr:uid="{8FE1B0E6-F20E-4930-B309-02BE15697930}"/>
    <cellStyle name="20 % - Markeringsfarve1 2 8 5" xfId="5372" xr:uid="{2AD9535B-252E-4B82-9B19-453033E87C05}"/>
    <cellStyle name="20 % - Markeringsfarve1 2 8 5 2" xfId="13289" xr:uid="{A77DDF15-7D56-447E-A20D-6BF2867567FE}"/>
    <cellStyle name="20 % - Markeringsfarve1 2 8 5 2 2" xfId="29604" xr:uid="{4D8B25EA-2163-420B-85D0-D2E5BB086C68}"/>
    <cellStyle name="20 % - Markeringsfarve1 2 8 5 2 3" xfId="44568" xr:uid="{F9ED738C-0A38-4358-B931-20FE99DCC689}"/>
    <cellStyle name="20 % - Markeringsfarve1 2 8 5 3" xfId="22582" xr:uid="{69454DB0-4247-4B0B-98DB-E233B011BEC3}"/>
    <cellStyle name="20 % - Markeringsfarve1 2 8 5 4" xfId="37569" xr:uid="{DB81E788-0D6B-4BFA-A362-CBACD699E4C2}"/>
    <cellStyle name="20 % - Markeringsfarve1 2 8 6" xfId="10193" xr:uid="{88B99F10-18FD-4B93-B3D8-BABB9F02EC4D}"/>
    <cellStyle name="20 % - Markeringsfarve1 2 8 6 2" xfId="26513" xr:uid="{F5035A4B-BDBF-4166-9B47-BD36519EC1A5}"/>
    <cellStyle name="20 % - Markeringsfarve1 2 8 6 3" xfId="41479" xr:uid="{99893493-063F-47FF-9F1F-E85AA3DA1E13}"/>
    <cellStyle name="20 % - Markeringsfarve1 2 8 7" xfId="19491" xr:uid="{62E3B346-63BC-4990-907E-9FCDBDD9CB59}"/>
    <cellStyle name="20 % - Markeringsfarve1 2 8 8" xfId="34480" xr:uid="{DD1510B2-A864-4FF1-9680-E13AC54CCD6E}"/>
    <cellStyle name="20 % - Markeringsfarve1 2 9" xfId="1642" xr:uid="{6914FE51-797B-43BF-8C0B-5F39E6141FA2}"/>
    <cellStyle name="20 % - Markeringsfarve1 2 9 2" xfId="1643" xr:uid="{75A40572-7856-46C0-B4C4-93CA359C895F}"/>
    <cellStyle name="20 % - Markeringsfarve1 2 9 2 2" xfId="7460" xr:uid="{A83B709B-6C42-48FA-AC18-BD79541CEFD7}"/>
    <cellStyle name="20 % - Markeringsfarve1 2 9 2 2 2" xfId="15360" xr:uid="{97E96EA7-B35B-463D-9FC0-3AA4D149C48C}"/>
    <cellStyle name="20 % - Markeringsfarve1 2 9 2 2 2 2" xfId="31675" xr:uid="{3EFDBD6B-9747-4F68-99C6-B0BB6494DE9E}"/>
    <cellStyle name="20 % - Markeringsfarve1 2 9 2 2 2 3" xfId="46639" xr:uid="{F334EA01-FBFE-4A83-B6DC-73B8357C7919}"/>
    <cellStyle name="20 % - Markeringsfarve1 2 9 2 2 3" xfId="24653" xr:uid="{6531F478-565A-4D02-929A-C935AA7FE015}"/>
    <cellStyle name="20 % - Markeringsfarve1 2 9 2 2 4" xfId="39640" xr:uid="{0245FA5E-7819-4A78-A529-EDD559A4898E}"/>
    <cellStyle name="20 % - Markeringsfarve1 2 9 2 3" xfId="10199" xr:uid="{01922442-FFEF-455F-AD47-881D279D9EDB}"/>
    <cellStyle name="20 % - Markeringsfarve1 2 9 2 3 2" xfId="26519" xr:uid="{1EA24D10-505A-455B-B12A-D44F0E6F285D}"/>
    <cellStyle name="20 % - Markeringsfarve1 2 9 2 3 3" xfId="41485" xr:uid="{4063B93C-2E62-4444-A38A-2541D3086B86}"/>
    <cellStyle name="20 % - Markeringsfarve1 2 9 2 4" xfId="19497" xr:uid="{B0D9804C-027D-4596-AF38-3735F82580D0}"/>
    <cellStyle name="20 % - Markeringsfarve1 2 9 2 5" xfId="34486" xr:uid="{2DFF767B-78FD-4C90-9297-CC194CF68F0F}"/>
    <cellStyle name="20 % - Markeringsfarve1 2 9 3" xfId="6059" xr:uid="{0DE252EF-762E-45DE-A689-77EE69C361A5}"/>
    <cellStyle name="20 % - Markeringsfarve1 2 9 3 2" xfId="13975" xr:uid="{C289C6E0-981C-40A9-B5E9-E3D252AE2175}"/>
    <cellStyle name="20 % - Markeringsfarve1 2 9 3 2 2" xfId="30290" xr:uid="{298E03DF-9AD9-4A09-BD47-230C8CC6F206}"/>
    <cellStyle name="20 % - Markeringsfarve1 2 9 3 2 3" xfId="45254" xr:uid="{C799D3D9-D5B2-419C-87D3-C122FC5FF540}"/>
    <cellStyle name="20 % - Markeringsfarve1 2 9 3 3" xfId="23268" xr:uid="{B8BDD7A1-38C2-4400-82E2-4AF019CE4673}"/>
    <cellStyle name="20 % - Markeringsfarve1 2 9 3 4" xfId="38255" xr:uid="{BBA81D56-9DB0-4266-94A1-4E4DBEF337D2}"/>
    <cellStyle name="20 % - Markeringsfarve1 2 9 4" xfId="10198" xr:uid="{6FE47A37-92BC-4A19-91D5-0C3E6081D0D7}"/>
    <cellStyle name="20 % - Markeringsfarve1 2 9 4 2" xfId="26518" xr:uid="{70D784FA-3533-455D-A916-BADF5509D379}"/>
    <cellStyle name="20 % - Markeringsfarve1 2 9 4 3" xfId="41484" xr:uid="{C6662034-02DD-4617-878D-4B1E1B9742CA}"/>
    <cellStyle name="20 % - Markeringsfarve1 2 9 5" xfId="19496" xr:uid="{E9634EAA-342E-4CAC-9C8B-194AB285D9A5}"/>
    <cellStyle name="20 % - Markeringsfarve1 2 9 6" xfId="34485" xr:uid="{F7BB597A-C25B-4D6E-B69C-04C75AFC4EC5}"/>
    <cellStyle name="20 % - Markeringsfarve1 3" xfId="1644" xr:uid="{27B2E6AD-A87B-4EC6-B320-DEFC9DC04451}"/>
    <cellStyle name="20 % - Markeringsfarve1 3 10" xfId="1645" xr:uid="{5FD23B78-3867-47A0-853C-1735DDAE2BDF}"/>
    <cellStyle name="20 % - Markeringsfarve1 3 10 2" xfId="6673" xr:uid="{7624D797-D466-4019-9EBE-BEE6DF661DDA}"/>
    <cellStyle name="20 % - Markeringsfarve1 3 10 2 2" xfId="14584" xr:uid="{37CFCEB4-9FB8-4135-89FF-8F6B68047F69}"/>
    <cellStyle name="20 % - Markeringsfarve1 3 10 2 2 2" xfId="30899" xr:uid="{C6003256-40C3-4DF1-AAFC-C6B43397FDE9}"/>
    <cellStyle name="20 % - Markeringsfarve1 3 10 2 2 3" xfId="45863" xr:uid="{8343B8EE-51B2-4690-9613-B1984FAAECB6}"/>
    <cellStyle name="20 % - Markeringsfarve1 3 10 2 3" xfId="23877" xr:uid="{7614DAC3-CD18-45FD-A28A-2FFE51F4F823}"/>
    <cellStyle name="20 % - Markeringsfarve1 3 10 2 4" xfId="38864" xr:uid="{60EF79DE-DF64-4967-9180-4F3EED90E04D}"/>
    <cellStyle name="20 % - Markeringsfarve1 3 10 3" xfId="10201" xr:uid="{5854F106-9C15-486C-ADE5-62367A319331}"/>
    <cellStyle name="20 % - Markeringsfarve1 3 10 3 2" xfId="26521" xr:uid="{92B00091-2199-404C-9F98-D9F5D109E29E}"/>
    <cellStyle name="20 % - Markeringsfarve1 3 10 3 3" xfId="41487" xr:uid="{BD83B709-C714-4584-BA8F-B5CE5399D42A}"/>
    <cellStyle name="20 % - Markeringsfarve1 3 10 4" xfId="19499" xr:uid="{8B467433-D3F2-4786-BEA3-40CC25C19365}"/>
    <cellStyle name="20 % - Markeringsfarve1 3 10 5" xfId="34488" xr:uid="{5A087FB2-5EE0-4BD5-9A84-B94765BA67CD}"/>
    <cellStyle name="20 % - Markeringsfarve1 3 11" xfId="1646" xr:uid="{81F16F2E-2480-454B-8EF8-28C088B3EA39}"/>
    <cellStyle name="20 % - Markeringsfarve1 3 11 2" xfId="8310" xr:uid="{80AF67C2-8433-4B56-A883-CA24B23678B4}"/>
    <cellStyle name="20 % - Markeringsfarve1 3 11 2 2" xfId="16203" xr:uid="{557C83BD-3436-4352-9FF6-3085BC5EE6C8}"/>
    <cellStyle name="20 % - Markeringsfarve1 3 11 2 2 2" xfId="32518" xr:uid="{14E430E8-E6C0-4622-BC8E-996157746771}"/>
    <cellStyle name="20 % - Markeringsfarve1 3 11 2 2 3" xfId="47482" xr:uid="{8887C9CF-8C89-4BCB-AB41-310E36191D0C}"/>
    <cellStyle name="20 % - Markeringsfarve1 3 11 2 3" xfId="25496" xr:uid="{042F3155-2F75-4783-98F3-51ABE98249E9}"/>
    <cellStyle name="20 % - Markeringsfarve1 3 11 2 4" xfId="40483" xr:uid="{0D3B4DB1-9902-427C-93D8-1569FB1FE404}"/>
    <cellStyle name="20 % - Markeringsfarve1 3 11 3" xfId="10202" xr:uid="{12DBE6EB-B73E-4C8E-9C0A-0BD104B5565C}"/>
    <cellStyle name="20 % - Markeringsfarve1 3 11 3 2" xfId="26522" xr:uid="{849FB7FD-FD83-4E94-84E3-DD8B45DF6781}"/>
    <cellStyle name="20 % - Markeringsfarve1 3 11 3 3" xfId="41488" xr:uid="{D2C5865C-0235-425A-846E-FCBC3FAF8DDF}"/>
    <cellStyle name="20 % - Markeringsfarve1 3 11 4" xfId="19500" xr:uid="{243BCE07-FCCA-42E1-9F21-4C5377C92DBD}"/>
    <cellStyle name="20 % - Markeringsfarve1 3 11 5" xfId="34489" xr:uid="{CDD41A89-51CD-49A7-935E-A82A99DC026A}"/>
    <cellStyle name="20 % - Markeringsfarve1 3 12" xfId="5373" xr:uid="{06F1FBF5-FF4B-4163-8A06-697DC102DD81}"/>
    <cellStyle name="20 % - Markeringsfarve1 3 12 2" xfId="13290" xr:uid="{091C22DA-5B7E-4998-9224-92D61750CEA7}"/>
    <cellStyle name="20 % - Markeringsfarve1 3 12 2 2" xfId="29605" xr:uid="{9159DE51-AEA5-4E0A-B5B4-446DF65D1737}"/>
    <cellStyle name="20 % - Markeringsfarve1 3 12 2 3" xfId="44569" xr:uid="{03BBC283-FA08-4D4D-83B2-BDD597FD4931}"/>
    <cellStyle name="20 % - Markeringsfarve1 3 12 3" xfId="22583" xr:uid="{3B6912B1-0751-48DC-B9C0-29DB47CD3703}"/>
    <cellStyle name="20 % - Markeringsfarve1 3 12 4" xfId="37570" xr:uid="{9600CF83-434C-4A2B-99C7-90623106177C}"/>
    <cellStyle name="20 % - Markeringsfarve1 3 13" xfId="10200" xr:uid="{8C547B01-E897-4DC2-B06B-6CFEE088532A}"/>
    <cellStyle name="20 % - Markeringsfarve1 3 13 2" xfId="26520" xr:uid="{8BDC8139-F9D7-49AE-ADB0-5921395727C5}"/>
    <cellStyle name="20 % - Markeringsfarve1 3 13 3" xfId="41486" xr:uid="{9B041D5F-6A37-4699-AA08-7BCBAE535BF1}"/>
    <cellStyle name="20 % - Markeringsfarve1 3 14" xfId="19498" xr:uid="{01A1628F-6BB1-4511-A9D1-AE11E4FC806C}"/>
    <cellStyle name="20 % - Markeringsfarve1 3 15" xfId="34487" xr:uid="{F4F367F1-4DB0-4A26-BD51-D30398D5D5B8}"/>
    <cellStyle name="20 % - Markeringsfarve1 3 16" xfId="53320" xr:uid="{66AFDD6C-0D13-456C-925A-A64CE9DF6D83}"/>
    <cellStyle name="20 % - Markeringsfarve1 3 2" xfId="1647" xr:uid="{FEEC59AD-FB16-4F66-B787-155C455B091C}"/>
    <cellStyle name="20 % - Markeringsfarve1 3 2 10" xfId="5374" xr:uid="{4F76FCAF-752C-4556-8F5E-8F378D19BA2F}"/>
    <cellStyle name="20 % - Markeringsfarve1 3 2 10 2" xfId="13291" xr:uid="{A5953E20-CD86-4922-985A-169A1D12640B}"/>
    <cellStyle name="20 % - Markeringsfarve1 3 2 10 2 2" xfId="29606" xr:uid="{D6585B45-C15E-4DF5-8B38-ADF9CBC4C29A}"/>
    <cellStyle name="20 % - Markeringsfarve1 3 2 10 2 3" xfId="44570" xr:uid="{BCD341D4-8C32-42C5-AF7C-E50BD6D2908B}"/>
    <cellStyle name="20 % - Markeringsfarve1 3 2 10 3" xfId="22584" xr:uid="{7AADE836-1269-46EA-978A-981885F20AB2}"/>
    <cellStyle name="20 % - Markeringsfarve1 3 2 10 4" xfId="37571" xr:uid="{7B063EA7-55C6-4EA7-9090-29E4413E456E}"/>
    <cellStyle name="20 % - Markeringsfarve1 3 2 11" xfId="10203" xr:uid="{285F5541-1557-4581-92C7-E9C102E7F192}"/>
    <cellStyle name="20 % - Markeringsfarve1 3 2 11 2" xfId="26523" xr:uid="{D38E0545-4DD5-4095-B6DE-91B253EAB309}"/>
    <cellStyle name="20 % - Markeringsfarve1 3 2 11 3" xfId="41489" xr:uid="{12C5F634-4012-4E45-BDFB-8368B431BD66}"/>
    <cellStyle name="20 % - Markeringsfarve1 3 2 12" xfId="19501" xr:uid="{785548D2-4081-4073-B44C-DB06E2FE815E}"/>
    <cellStyle name="20 % - Markeringsfarve1 3 2 13" xfId="34490" xr:uid="{5BCE56D6-99DA-428C-BB92-F059AE147D05}"/>
    <cellStyle name="20 % - Markeringsfarve1 3 2 14" xfId="53266" xr:uid="{7F8C9829-99AD-4F1F-BE47-013CAE7FE09E}"/>
    <cellStyle name="20 % - Markeringsfarve1 3 2 2" xfId="1648" xr:uid="{0AB0A8B8-D3F2-4D32-9F8A-3C9E93AE020C}"/>
    <cellStyle name="20 % - Markeringsfarve1 3 2 2 2" xfId="1649" xr:uid="{6F6EE323-F86C-4FB0-8EDD-69B11FAE351B}"/>
    <cellStyle name="20 % - Markeringsfarve1 3 2 2 2 2" xfId="1650" xr:uid="{2C98F560-A2CD-40BC-B04D-6DB06F73D987}"/>
    <cellStyle name="20 % - Markeringsfarve1 3 2 2 2 2 2" xfId="7606" xr:uid="{33A81854-6796-4593-9920-C90E54BE3DAA}"/>
    <cellStyle name="20 % - Markeringsfarve1 3 2 2 2 2 2 2" xfId="15506" xr:uid="{825BF62E-61AE-4296-8532-3A9A0FEAEBA0}"/>
    <cellStyle name="20 % - Markeringsfarve1 3 2 2 2 2 2 2 2" xfId="31821" xr:uid="{ACFDC1AB-8F8C-47C6-AFC2-82CD8AFAEE46}"/>
    <cellStyle name="20 % - Markeringsfarve1 3 2 2 2 2 2 2 3" xfId="46785" xr:uid="{3116B586-D33D-4CE2-995C-8101174AD39A}"/>
    <cellStyle name="20 % - Markeringsfarve1 3 2 2 2 2 2 3" xfId="24799" xr:uid="{B5A42370-E874-4183-B6E9-1769A15330D3}"/>
    <cellStyle name="20 % - Markeringsfarve1 3 2 2 2 2 2 4" xfId="39786" xr:uid="{306DF6AC-C66F-4724-B68F-B83241A19568}"/>
    <cellStyle name="20 % - Markeringsfarve1 3 2 2 2 2 3" xfId="10206" xr:uid="{EADC841A-BEFF-4CCE-AE45-F33107C9F9D1}"/>
    <cellStyle name="20 % - Markeringsfarve1 3 2 2 2 2 3 2" xfId="26526" xr:uid="{A176D4A4-8A4A-4528-A388-18F3E39DFFB4}"/>
    <cellStyle name="20 % - Markeringsfarve1 3 2 2 2 2 3 3" xfId="41492" xr:uid="{C7A6F230-C4E1-456C-BB85-EE63B51FCFDA}"/>
    <cellStyle name="20 % - Markeringsfarve1 3 2 2 2 2 4" xfId="19504" xr:uid="{05FB89E3-D827-4E1A-BB26-0C7377B1A032}"/>
    <cellStyle name="20 % - Markeringsfarve1 3 2 2 2 2 5" xfId="34493" xr:uid="{B444C689-C29F-4B50-815A-B7E86B367D56}"/>
    <cellStyle name="20 % - Markeringsfarve1 3 2 2 2 3" xfId="6181" xr:uid="{BA16DCDB-42ED-453C-A9C4-4DE8DC1C2727}"/>
    <cellStyle name="20 % - Markeringsfarve1 3 2 2 2 3 2" xfId="14097" xr:uid="{0FBF14B8-71CB-4559-86F8-812FD60C8180}"/>
    <cellStyle name="20 % - Markeringsfarve1 3 2 2 2 3 2 2" xfId="30412" xr:uid="{F4CEEEED-AD50-4ACF-962C-A1869E36619A}"/>
    <cellStyle name="20 % - Markeringsfarve1 3 2 2 2 3 2 3" xfId="45376" xr:uid="{98C952A8-BB4B-456F-A10E-AB68507421FB}"/>
    <cellStyle name="20 % - Markeringsfarve1 3 2 2 2 3 3" xfId="23390" xr:uid="{9FD55E14-C96B-483E-BAE8-DE15030F65D5}"/>
    <cellStyle name="20 % - Markeringsfarve1 3 2 2 2 3 4" xfId="38377" xr:uid="{F433B268-8AA9-40E8-A8ED-8D1AB4F92910}"/>
    <cellStyle name="20 % - Markeringsfarve1 3 2 2 2 4" xfId="10205" xr:uid="{CB0F023C-88DF-4266-A271-7D84659EB12C}"/>
    <cellStyle name="20 % - Markeringsfarve1 3 2 2 2 4 2" xfId="26525" xr:uid="{92EAD144-3059-4E79-BD28-8CC4E40DD67D}"/>
    <cellStyle name="20 % - Markeringsfarve1 3 2 2 2 4 3" xfId="41491" xr:uid="{E91B1AF0-A403-448E-BAC2-DB052F32DA6D}"/>
    <cellStyle name="20 % - Markeringsfarve1 3 2 2 2 5" xfId="19503" xr:uid="{75EAC866-9060-4434-AD29-24CED60B8610}"/>
    <cellStyle name="20 % - Markeringsfarve1 3 2 2 2 6" xfId="34492" xr:uid="{6B941C80-6AF6-431A-91EB-F910E9A35FF9}"/>
    <cellStyle name="20 % - Markeringsfarve1 3 2 2 2 7" xfId="57070" xr:uid="{B264AC90-D0D0-4C48-9A04-B019215E1F48}"/>
    <cellStyle name="20 % - Markeringsfarve1 3 2 2 3" xfId="1651" xr:uid="{160D639F-F29F-4EEF-9A61-92148E68A6B6}"/>
    <cellStyle name="20 % - Markeringsfarve1 3 2 2 3 2" xfId="6836" xr:uid="{4FFF8592-F314-4B5B-A72E-E2133DBBC934}"/>
    <cellStyle name="20 % - Markeringsfarve1 3 2 2 3 2 2" xfId="14746" xr:uid="{43CD278C-F29D-4668-B32A-2886E9102666}"/>
    <cellStyle name="20 % - Markeringsfarve1 3 2 2 3 2 2 2" xfId="31061" xr:uid="{C40073B4-12FA-4C5D-9F7F-189C7D69685B}"/>
    <cellStyle name="20 % - Markeringsfarve1 3 2 2 3 2 2 3" xfId="46025" xr:uid="{4800559D-1A36-4281-8389-BD948BF7D017}"/>
    <cellStyle name="20 % - Markeringsfarve1 3 2 2 3 2 3" xfId="24039" xr:uid="{B9526E3F-CBB1-48F0-A946-3E849AE2E60D}"/>
    <cellStyle name="20 % - Markeringsfarve1 3 2 2 3 2 4" xfId="39026" xr:uid="{464240CD-44EF-4C8D-A759-C088F8808DDE}"/>
    <cellStyle name="20 % - Markeringsfarve1 3 2 2 3 3" xfId="10207" xr:uid="{DF9E5249-DD9A-4944-9EA7-E22A1137A4B0}"/>
    <cellStyle name="20 % - Markeringsfarve1 3 2 2 3 3 2" xfId="26527" xr:uid="{67C4E67F-A0EF-4798-836F-57D4C2AC15D0}"/>
    <cellStyle name="20 % - Markeringsfarve1 3 2 2 3 3 3" xfId="41493" xr:uid="{C1B4F641-A12D-4CC0-B201-FA9281E988C9}"/>
    <cellStyle name="20 % - Markeringsfarve1 3 2 2 3 4" xfId="19505" xr:uid="{7D265968-3CB5-46E9-A1F7-164FFD964625}"/>
    <cellStyle name="20 % - Markeringsfarve1 3 2 2 3 5" xfId="34494" xr:uid="{8036F3A2-341A-4EF9-AE46-ACF750EB224A}"/>
    <cellStyle name="20 % - Markeringsfarve1 3 2 2 4" xfId="1652" xr:uid="{FF2FB8D0-37F5-42F0-BE77-BA58B3AC6F0D}"/>
    <cellStyle name="20 % - Markeringsfarve1 3 2 2 4 2" xfId="8308" xr:uid="{E20FB115-4414-4188-B421-DEE9DFF149D4}"/>
    <cellStyle name="20 % - Markeringsfarve1 3 2 2 4 2 2" xfId="16201" xr:uid="{DF63EE1D-E477-4697-9CD9-8783E9D8A6FB}"/>
    <cellStyle name="20 % - Markeringsfarve1 3 2 2 4 2 2 2" xfId="32516" xr:uid="{2DCDCAC2-0575-4DE8-BD21-3F36EB1BD3C9}"/>
    <cellStyle name="20 % - Markeringsfarve1 3 2 2 4 2 2 3" xfId="47480" xr:uid="{4AA06EEE-EEC9-4A55-858E-86BB12D0581E}"/>
    <cellStyle name="20 % - Markeringsfarve1 3 2 2 4 2 3" xfId="25494" xr:uid="{56923FFD-AA53-423E-9AC2-06106D698904}"/>
    <cellStyle name="20 % - Markeringsfarve1 3 2 2 4 2 4" xfId="40481" xr:uid="{B7EEC196-D0E6-4072-B86F-FF0215384180}"/>
    <cellStyle name="20 % - Markeringsfarve1 3 2 2 4 3" xfId="10208" xr:uid="{80F6A303-3107-4E23-9E11-657FBB971432}"/>
    <cellStyle name="20 % - Markeringsfarve1 3 2 2 4 3 2" xfId="26528" xr:uid="{605C26FC-8759-426B-9865-C61C9F54ADC3}"/>
    <cellStyle name="20 % - Markeringsfarve1 3 2 2 4 3 3" xfId="41494" xr:uid="{0E18A2ED-B568-4BBE-A8DC-EEF763BB4932}"/>
    <cellStyle name="20 % - Markeringsfarve1 3 2 2 4 4" xfId="19506" xr:uid="{DC0FF1AF-089D-40C6-A417-A53C402EF0DE}"/>
    <cellStyle name="20 % - Markeringsfarve1 3 2 2 4 5" xfId="34495" xr:uid="{38AA7A5A-B5CB-43EC-8E8A-95A3507771C0}"/>
    <cellStyle name="20 % - Markeringsfarve1 3 2 2 5" xfId="5375" xr:uid="{F4C22737-964F-49A1-BD15-FD89D3C040FE}"/>
    <cellStyle name="20 % - Markeringsfarve1 3 2 2 5 2" xfId="13292" xr:uid="{4BC0B9BC-607E-478E-8466-81D68DD58018}"/>
    <cellStyle name="20 % - Markeringsfarve1 3 2 2 5 2 2" xfId="29607" xr:uid="{32A4073F-2E7F-435C-935E-FB43396382DF}"/>
    <cellStyle name="20 % - Markeringsfarve1 3 2 2 5 2 3" xfId="44571" xr:uid="{230652D3-5955-4BCB-BD11-1BFC3D7B0BAA}"/>
    <cellStyle name="20 % - Markeringsfarve1 3 2 2 5 3" xfId="22585" xr:uid="{0980019D-0097-4256-95E5-470C211ED269}"/>
    <cellStyle name="20 % - Markeringsfarve1 3 2 2 5 4" xfId="37572" xr:uid="{B11C8770-A3B0-43CE-B31A-EBA6B9FA1A54}"/>
    <cellStyle name="20 % - Markeringsfarve1 3 2 2 6" xfId="10204" xr:uid="{F311F332-82A4-4405-9C62-4E1D11AD1374}"/>
    <cellStyle name="20 % - Markeringsfarve1 3 2 2 6 2" xfId="26524" xr:uid="{9754647A-ED45-4E61-B165-076665494447}"/>
    <cellStyle name="20 % - Markeringsfarve1 3 2 2 6 3" xfId="41490" xr:uid="{124409D6-3F38-4776-BD4D-2316BE686624}"/>
    <cellStyle name="20 % - Markeringsfarve1 3 2 2 7" xfId="19502" xr:uid="{4EFBB3F4-1651-4EFF-A681-04FD447597E6}"/>
    <cellStyle name="20 % - Markeringsfarve1 3 2 2 8" xfId="34491" xr:uid="{81BEEB87-737B-4F1E-8473-FE9C8CC5BC1D}"/>
    <cellStyle name="20 % - Markeringsfarve1 3 2 2 9" xfId="53903" xr:uid="{EFC0FDD3-B491-47D5-B2DF-C0C92B4EA1D5}"/>
    <cellStyle name="20 % - Markeringsfarve1 3 2 3" xfId="1653" xr:uid="{66E8EF97-15BF-48D5-8FA8-6BA77E9F59B4}"/>
    <cellStyle name="20 % - Markeringsfarve1 3 2 3 2" xfId="1654" xr:uid="{AB6EB68F-F167-4E90-9ECA-7271A62A5C96}"/>
    <cellStyle name="20 % - Markeringsfarve1 3 2 3 2 2" xfId="1655" xr:uid="{C538CE16-5E44-4145-AA48-5C215D9E2CD8}"/>
    <cellStyle name="20 % - Markeringsfarve1 3 2 3 2 2 2" xfId="7675" xr:uid="{65D6BA58-A3F5-423A-B041-9E0FAF67BE03}"/>
    <cellStyle name="20 % - Markeringsfarve1 3 2 3 2 2 2 2" xfId="15575" xr:uid="{6BA8E517-A608-4A6A-A28F-0527A3450667}"/>
    <cellStyle name="20 % - Markeringsfarve1 3 2 3 2 2 2 2 2" xfId="31890" xr:uid="{D96D38B0-19DC-4FDD-9268-5945F0C30B54}"/>
    <cellStyle name="20 % - Markeringsfarve1 3 2 3 2 2 2 2 3" xfId="46854" xr:uid="{EDCA829A-24AF-45F3-9AE8-377627E27EA7}"/>
    <cellStyle name="20 % - Markeringsfarve1 3 2 3 2 2 2 3" xfId="24868" xr:uid="{3F43E51A-7959-4609-AB4F-2BD6B415DA6A}"/>
    <cellStyle name="20 % - Markeringsfarve1 3 2 3 2 2 2 4" xfId="39855" xr:uid="{A02D68FC-192E-40AC-9F88-73BB4E7DC981}"/>
    <cellStyle name="20 % - Markeringsfarve1 3 2 3 2 2 3" xfId="10211" xr:uid="{E6DB6B07-E5C7-48AB-8482-59D6B9CF79AA}"/>
    <cellStyle name="20 % - Markeringsfarve1 3 2 3 2 2 3 2" xfId="26531" xr:uid="{F5FEE6A8-4B88-4802-B183-387E72F052E9}"/>
    <cellStyle name="20 % - Markeringsfarve1 3 2 3 2 2 3 3" xfId="41497" xr:uid="{6F2DEA1A-9E62-437D-A5F6-1FF65B78DA3C}"/>
    <cellStyle name="20 % - Markeringsfarve1 3 2 3 2 2 4" xfId="19509" xr:uid="{73DAA064-39AF-4CF6-AE83-6636CFB37E07}"/>
    <cellStyle name="20 % - Markeringsfarve1 3 2 3 2 2 5" xfId="34498" xr:uid="{12941EAB-7F36-4F4F-A2A4-0139012575B7}"/>
    <cellStyle name="20 % - Markeringsfarve1 3 2 3 2 3" xfId="6239" xr:uid="{AFFE4E07-E236-43EF-B2C9-281DB16BE4A4}"/>
    <cellStyle name="20 % - Markeringsfarve1 3 2 3 2 3 2" xfId="14155" xr:uid="{3FBECC96-790D-4F0D-B5E5-4F83C268A93F}"/>
    <cellStyle name="20 % - Markeringsfarve1 3 2 3 2 3 2 2" xfId="30470" xr:uid="{2E9F9853-7A03-403F-8B22-6EBF32AC5165}"/>
    <cellStyle name="20 % - Markeringsfarve1 3 2 3 2 3 2 3" xfId="45434" xr:uid="{832DBC2A-FDB0-4456-8996-269BF506A622}"/>
    <cellStyle name="20 % - Markeringsfarve1 3 2 3 2 3 3" xfId="23448" xr:uid="{EF61DB9A-5421-4F5E-95EB-F5D9D9E9C48A}"/>
    <cellStyle name="20 % - Markeringsfarve1 3 2 3 2 3 4" xfId="38435" xr:uid="{350C6536-6D79-41C6-AA3F-93EE0D9C40EC}"/>
    <cellStyle name="20 % - Markeringsfarve1 3 2 3 2 4" xfId="10210" xr:uid="{1B7E9004-8047-4261-8F20-1D3EC30CA71B}"/>
    <cellStyle name="20 % - Markeringsfarve1 3 2 3 2 4 2" xfId="26530" xr:uid="{A92DE569-28F1-43B6-9201-A2E51DBE752E}"/>
    <cellStyle name="20 % - Markeringsfarve1 3 2 3 2 4 3" xfId="41496" xr:uid="{E625404E-1A90-4DA8-A429-FDDF3E2508B7}"/>
    <cellStyle name="20 % - Markeringsfarve1 3 2 3 2 5" xfId="19508" xr:uid="{D388193B-8107-47D2-8E17-4B6BD9A619BC}"/>
    <cellStyle name="20 % - Markeringsfarve1 3 2 3 2 6" xfId="34497" xr:uid="{4B0CC074-CC94-4C14-A40D-08CE4647E2D6}"/>
    <cellStyle name="20 % - Markeringsfarve1 3 2 3 3" xfId="1656" xr:uid="{12C5BA19-61F1-4E3A-9EC0-045A1BAFA572}"/>
    <cellStyle name="20 % - Markeringsfarve1 3 2 3 3 2" xfId="6905" xr:uid="{1BFA7DAC-F3FE-46A3-BC1B-34C6BB7112DC}"/>
    <cellStyle name="20 % - Markeringsfarve1 3 2 3 3 2 2" xfId="14815" xr:uid="{ED26B1F1-C5DF-4B39-B01F-44D83B21EABD}"/>
    <cellStyle name="20 % - Markeringsfarve1 3 2 3 3 2 2 2" xfId="31130" xr:uid="{BB2771CB-BA88-47C1-9C0A-6958E814B842}"/>
    <cellStyle name="20 % - Markeringsfarve1 3 2 3 3 2 2 3" xfId="46094" xr:uid="{89B0479B-9400-4033-8DAE-7932F15396AE}"/>
    <cellStyle name="20 % - Markeringsfarve1 3 2 3 3 2 3" xfId="24108" xr:uid="{04562E55-FEDF-4AE0-A6D7-212FDC95B8F5}"/>
    <cellStyle name="20 % - Markeringsfarve1 3 2 3 3 2 4" xfId="39095" xr:uid="{BBBFAAA2-9D52-4850-933C-60F717430FAB}"/>
    <cellStyle name="20 % - Markeringsfarve1 3 2 3 3 3" xfId="10212" xr:uid="{AEBF152B-8E38-4369-977F-013726BEC44A}"/>
    <cellStyle name="20 % - Markeringsfarve1 3 2 3 3 3 2" xfId="26532" xr:uid="{D6204EB9-BB80-431A-A4FD-6A7DDAD5ED29}"/>
    <cellStyle name="20 % - Markeringsfarve1 3 2 3 3 3 3" xfId="41498" xr:uid="{22845117-A43E-43F6-9087-647996911BDB}"/>
    <cellStyle name="20 % - Markeringsfarve1 3 2 3 3 4" xfId="19510" xr:uid="{03BC6572-546A-4003-8B83-2606E89AEBA0}"/>
    <cellStyle name="20 % - Markeringsfarve1 3 2 3 3 5" xfId="34499" xr:uid="{4DF79B79-9620-4051-9212-63C88251E62B}"/>
    <cellStyle name="20 % - Markeringsfarve1 3 2 3 4" xfId="1657" xr:uid="{5B25A6DB-C749-45C6-A2D1-6D4EBE91A128}"/>
    <cellStyle name="20 % - Markeringsfarve1 3 2 3 4 2" xfId="8307" xr:uid="{75CCD2B3-C703-44D6-9F39-8D743716E5FE}"/>
    <cellStyle name="20 % - Markeringsfarve1 3 2 3 4 2 2" xfId="16200" xr:uid="{C26429EB-FB20-4DCC-9478-F71D8CDBCE26}"/>
    <cellStyle name="20 % - Markeringsfarve1 3 2 3 4 2 2 2" xfId="32515" xr:uid="{ED424915-8AF0-4FFD-A56D-3847187E08F6}"/>
    <cellStyle name="20 % - Markeringsfarve1 3 2 3 4 2 2 3" xfId="47479" xr:uid="{0315C7BF-5627-4717-9579-64F2F55D35DA}"/>
    <cellStyle name="20 % - Markeringsfarve1 3 2 3 4 2 3" xfId="25493" xr:uid="{2AC1EAC6-7A78-4958-8C32-60A5F2832D6F}"/>
    <cellStyle name="20 % - Markeringsfarve1 3 2 3 4 2 4" xfId="40480" xr:uid="{71E769B1-352D-4697-912C-21C6915A7AEA}"/>
    <cellStyle name="20 % - Markeringsfarve1 3 2 3 4 3" xfId="10213" xr:uid="{EC2B6C6A-83B0-423A-907B-AA7D5AAEB48A}"/>
    <cellStyle name="20 % - Markeringsfarve1 3 2 3 4 3 2" xfId="26533" xr:uid="{548F5EC7-5990-4C0F-BEFE-422BA9C5C534}"/>
    <cellStyle name="20 % - Markeringsfarve1 3 2 3 4 3 3" xfId="41499" xr:uid="{78DF469F-7129-45CD-BAD2-4BB9987ED9CE}"/>
    <cellStyle name="20 % - Markeringsfarve1 3 2 3 4 4" xfId="19511" xr:uid="{1274ACF2-227D-49FA-9BE7-49ED4011783B}"/>
    <cellStyle name="20 % - Markeringsfarve1 3 2 3 4 5" xfId="34500" xr:uid="{2156BDD6-ED52-411F-B3D7-F9496DDD9E7E}"/>
    <cellStyle name="20 % - Markeringsfarve1 3 2 3 5" xfId="5376" xr:uid="{A8F1126F-F277-4109-9AC4-311A75D449D4}"/>
    <cellStyle name="20 % - Markeringsfarve1 3 2 3 5 2" xfId="13293" xr:uid="{1B9FC6D3-9432-4303-AD47-C36FCD3D303C}"/>
    <cellStyle name="20 % - Markeringsfarve1 3 2 3 5 2 2" xfId="29608" xr:uid="{F7E07AD5-9B22-4A1E-B613-A1FFB16EE2B5}"/>
    <cellStyle name="20 % - Markeringsfarve1 3 2 3 5 2 3" xfId="44572" xr:uid="{55884013-CD49-4E19-B645-55ED3C9DAE76}"/>
    <cellStyle name="20 % - Markeringsfarve1 3 2 3 5 3" xfId="22586" xr:uid="{14168F39-EC4A-4AD4-92D8-8175CB611A9D}"/>
    <cellStyle name="20 % - Markeringsfarve1 3 2 3 5 4" xfId="37573" xr:uid="{6E4863A5-75FA-47AB-9D6F-4DA8009B2A8A}"/>
    <cellStyle name="20 % - Markeringsfarve1 3 2 3 6" xfId="10209" xr:uid="{C289ACF6-D73B-49E5-8527-2B164B7F7DCC}"/>
    <cellStyle name="20 % - Markeringsfarve1 3 2 3 6 2" xfId="26529" xr:uid="{EA88D93C-A16D-4FEA-BC24-B941B75B94A8}"/>
    <cellStyle name="20 % - Markeringsfarve1 3 2 3 6 3" xfId="41495" xr:uid="{44BD8FEB-0D58-4952-A28C-CC1C0926C214}"/>
    <cellStyle name="20 % - Markeringsfarve1 3 2 3 7" xfId="19507" xr:uid="{077B4566-4037-4572-AAAE-732BF5B11C41}"/>
    <cellStyle name="20 % - Markeringsfarve1 3 2 3 8" xfId="34496" xr:uid="{07B03F6E-D89D-46C2-8B89-9A20F1570253}"/>
    <cellStyle name="20 % - Markeringsfarve1 3 2 3 9" xfId="56447" xr:uid="{C7B1DF96-C400-4AA7-9B25-A5F4DE8BB3D9}"/>
    <cellStyle name="20 % - Markeringsfarve1 3 2 4" xfId="1658" xr:uid="{ECE507AA-49B6-4A91-B1DF-975511ACC1B0}"/>
    <cellStyle name="20 % - Markeringsfarve1 3 2 4 2" xfId="1659" xr:uid="{92B78112-8C1C-4839-AD3B-1206E44AC9E9}"/>
    <cellStyle name="20 % - Markeringsfarve1 3 2 4 2 2" xfId="1660" xr:uid="{CC275A8B-3F8A-431C-B37F-6444A3A5CD19}"/>
    <cellStyle name="20 % - Markeringsfarve1 3 2 4 2 2 2" xfId="7844" xr:uid="{EBE425D9-CA06-4119-87FC-031C065C098C}"/>
    <cellStyle name="20 % - Markeringsfarve1 3 2 4 2 2 2 2" xfId="15744" xr:uid="{6CA3C8A9-A079-4824-B684-FCB05C2BCCB8}"/>
    <cellStyle name="20 % - Markeringsfarve1 3 2 4 2 2 2 2 2" xfId="32059" xr:uid="{2BE2534F-1271-4CC0-BE0F-D58A948AD463}"/>
    <cellStyle name="20 % - Markeringsfarve1 3 2 4 2 2 2 2 3" xfId="47023" xr:uid="{5E89EDDF-C324-4B68-B885-17FB1CEF6988}"/>
    <cellStyle name="20 % - Markeringsfarve1 3 2 4 2 2 2 3" xfId="25037" xr:uid="{89E8C60B-1AEB-43CB-B6EB-2CB296F396C8}"/>
    <cellStyle name="20 % - Markeringsfarve1 3 2 4 2 2 2 4" xfId="40024" xr:uid="{6C04C9EF-899B-4EDA-9952-4C2B6D9F3074}"/>
    <cellStyle name="20 % - Markeringsfarve1 3 2 4 2 2 3" xfId="10216" xr:uid="{EC139496-879B-4925-8CFB-2C2984ACEAEF}"/>
    <cellStyle name="20 % - Markeringsfarve1 3 2 4 2 2 3 2" xfId="26536" xr:uid="{D527D196-F502-4970-B34E-5C769BD11482}"/>
    <cellStyle name="20 % - Markeringsfarve1 3 2 4 2 2 3 3" xfId="41502" xr:uid="{1187CDF0-428F-4A67-A237-BF16D842A606}"/>
    <cellStyle name="20 % - Markeringsfarve1 3 2 4 2 2 4" xfId="19514" xr:uid="{61CC35CC-3207-4053-B6C2-93F8BD6FB677}"/>
    <cellStyle name="20 % - Markeringsfarve1 3 2 4 2 2 5" xfId="34503" xr:uid="{361AF873-6D74-4F33-AF0A-36613C9CFE46}"/>
    <cellStyle name="20 % - Markeringsfarve1 3 2 4 2 3" xfId="6383" xr:uid="{09AD5C2F-E4A2-46DF-9E9D-E2B0ACDE63D1}"/>
    <cellStyle name="20 % - Markeringsfarve1 3 2 4 2 3 2" xfId="14296" xr:uid="{67527554-F87F-4485-92B6-45186B10A803}"/>
    <cellStyle name="20 % - Markeringsfarve1 3 2 4 2 3 2 2" xfId="30611" xr:uid="{EB5D7BB1-5849-40F9-841D-803548C3BE3C}"/>
    <cellStyle name="20 % - Markeringsfarve1 3 2 4 2 3 2 3" xfId="45575" xr:uid="{DDB67A9D-71BC-4637-AAF9-03531117B747}"/>
    <cellStyle name="20 % - Markeringsfarve1 3 2 4 2 3 3" xfId="23589" xr:uid="{6720AF66-7107-4EFA-927C-8107A6C62CC8}"/>
    <cellStyle name="20 % - Markeringsfarve1 3 2 4 2 3 4" xfId="38576" xr:uid="{FE9E8DF3-7FE0-4B5B-9A74-B027AD3B6361}"/>
    <cellStyle name="20 % - Markeringsfarve1 3 2 4 2 4" xfId="10215" xr:uid="{69460D45-2EC2-462D-B7FC-C2732B5914DA}"/>
    <cellStyle name="20 % - Markeringsfarve1 3 2 4 2 4 2" xfId="26535" xr:uid="{B3CBB5F0-08FA-46F6-B6CB-39076A8F6C62}"/>
    <cellStyle name="20 % - Markeringsfarve1 3 2 4 2 4 3" xfId="41501" xr:uid="{3E7845E4-5F2A-44F0-930D-4A4BFC1B98AD}"/>
    <cellStyle name="20 % - Markeringsfarve1 3 2 4 2 5" xfId="19513" xr:uid="{AB8C7B74-6FFD-43D5-8415-454074AA47CC}"/>
    <cellStyle name="20 % - Markeringsfarve1 3 2 4 2 6" xfId="34502" xr:uid="{F43F2468-C9C3-4328-BE39-9379ECDEB139}"/>
    <cellStyle name="20 % - Markeringsfarve1 3 2 4 3" xfId="1661" xr:uid="{F8CE38A6-1840-455B-93B7-F3C809C1D57E}"/>
    <cellStyle name="20 % - Markeringsfarve1 3 2 4 3 2" xfId="7120" xr:uid="{5A31FBCD-4167-418E-895D-345B22D8B647}"/>
    <cellStyle name="20 % - Markeringsfarve1 3 2 4 3 2 2" xfId="15029" xr:uid="{2F01F69E-1739-4EB2-8A6C-635D85574DF5}"/>
    <cellStyle name="20 % - Markeringsfarve1 3 2 4 3 2 2 2" xfId="31344" xr:uid="{92DDBD02-E2B1-4B74-926E-76D1C2529630}"/>
    <cellStyle name="20 % - Markeringsfarve1 3 2 4 3 2 2 3" xfId="46308" xr:uid="{00FEA8C2-1F07-41F8-AAA6-E3FB72058DEC}"/>
    <cellStyle name="20 % - Markeringsfarve1 3 2 4 3 2 3" xfId="24322" xr:uid="{0F981696-26CF-4FA5-868B-E8BA0B8DB165}"/>
    <cellStyle name="20 % - Markeringsfarve1 3 2 4 3 2 4" xfId="39309" xr:uid="{72E335CA-CF2C-4060-A025-DC6D3CA0C53B}"/>
    <cellStyle name="20 % - Markeringsfarve1 3 2 4 3 3" xfId="10217" xr:uid="{031DA9BE-24A7-4A4F-9A5A-3243F2A2A7C6}"/>
    <cellStyle name="20 % - Markeringsfarve1 3 2 4 3 3 2" xfId="26537" xr:uid="{9588721C-8083-4042-AF9A-FCDD1D4DEA0E}"/>
    <cellStyle name="20 % - Markeringsfarve1 3 2 4 3 3 3" xfId="41503" xr:uid="{499A4B8A-6257-47F9-961D-B04BA9D4C66A}"/>
    <cellStyle name="20 % - Markeringsfarve1 3 2 4 3 4" xfId="19515" xr:uid="{E024710A-EEA5-4C92-A3B8-C6D79C2C2663}"/>
    <cellStyle name="20 % - Markeringsfarve1 3 2 4 3 5" xfId="34504" xr:uid="{987FD808-984E-4D9E-B049-195BF8E40F98}"/>
    <cellStyle name="20 % - Markeringsfarve1 3 2 4 4" xfId="1662" xr:uid="{563937E1-B3C2-49E1-8A58-4D153C8376CE}"/>
    <cellStyle name="20 % - Markeringsfarve1 3 2 4 4 2" xfId="8306" xr:uid="{737A7D5E-2A6D-445C-9798-39B9E1FFA189}"/>
    <cellStyle name="20 % - Markeringsfarve1 3 2 4 4 2 2" xfId="16199" xr:uid="{970B9098-7202-431F-AD6F-5B09AA93B10A}"/>
    <cellStyle name="20 % - Markeringsfarve1 3 2 4 4 2 2 2" xfId="32514" xr:uid="{0F4032B9-B714-4EE2-9579-E9D38FE9A726}"/>
    <cellStyle name="20 % - Markeringsfarve1 3 2 4 4 2 2 3" xfId="47478" xr:uid="{84BE058C-7B03-4126-823D-1975097B8FB7}"/>
    <cellStyle name="20 % - Markeringsfarve1 3 2 4 4 2 3" xfId="25492" xr:uid="{1133D167-3A3C-4DDF-A840-42D325BD3F0C}"/>
    <cellStyle name="20 % - Markeringsfarve1 3 2 4 4 2 4" xfId="40479" xr:uid="{BF4A94A0-3FE3-45DB-9299-067B82296617}"/>
    <cellStyle name="20 % - Markeringsfarve1 3 2 4 4 3" xfId="10218" xr:uid="{6BC75EB3-47CD-45FE-B34B-BC84F0F9B09D}"/>
    <cellStyle name="20 % - Markeringsfarve1 3 2 4 4 3 2" xfId="26538" xr:uid="{CF18EBA9-221F-4CF2-AEC5-3FE51D86FEC9}"/>
    <cellStyle name="20 % - Markeringsfarve1 3 2 4 4 3 3" xfId="41504" xr:uid="{0D70C892-439A-4806-908B-633DAD61B1E0}"/>
    <cellStyle name="20 % - Markeringsfarve1 3 2 4 4 4" xfId="19516" xr:uid="{05DD3191-50AD-4C33-B85C-026B4E8370FA}"/>
    <cellStyle name="20 % - Markeringsfarve1 3 2 4 4 5" xfId="34505" xr:uid="{161BB2E0-AB68-469B-B662-B2ADBC1CE494}"/>
    <cellStyle name="20 % - Markeringsfarve1 3 2 4 5" xfId="5377" xr:uid="{C73787B5-0D4F-41CB-8DD5-BE0C71F3D31B}"/>
    <cellStyle name="20 % - Markeringsfarve1 3 2 4 5 2" xfId="13294" xr:uid="{2A146327-B912-4AD8-A990-8099C1E179D4}"/>
    <cellStyle name="20 % - Markeringsfarve1 3 2 4 5 2 2" xfId="29609" xr:uid="{3734A7B6-6814-4126-A39A-F2C1DB714495}"/>
    <cellStyle name="20 % - Markeringsfarve1 3 2 4 5 2 3" xfId="44573" xr:uid="{F9C5A6C4-C5C2-4EB9-B3C7-44816E42C3AA}"/>
    <cellStyle name="20 % - Markeringsfarve1 3 2 4 5 3" xfId="22587" xr:uid="{1FF1F42B-87EE-439B-A6D0-453517571E5D}"/>
    <cellStyle name="20 % - Markeringsfarve1 3 2 4 5 4" xfId="37574" xr:uid="{E8369265-D843-4552-8702-18A5AF34F194}"/>
    <cellStyle name="20 % - Markeringsfarve1 3 2 4 6" xfId="10214" xr:uid="{7CB6B8BE-FF25-4995-8B4E-5B3953D1669F}"/>
    <cellStyle name="20 % - Markeringsfarve1 3 2 4 6 2" xfId="26534" xr:uid="{37BD6455-5067-4AD0-9E54-5CB4211694CA}"/>
    <cellStyle name="20 % - Markeringsfarve1 3 2 4 6 3" xfId="41500" xr:uid="{B210A8D0-742F-439C-B5FF-68C0AFF5A4A0}"/>
    <cellStyle name="20 % - Markeringsfarve1 3 2 4 7" xfId="19512" xr:uid="{0EA0EF80-1C1E-4DE1-B4B2-BA046AC9956C}"/>
    <cellStyle name="20 % - Markeringsfarve1 3 2 4 8" xfId="34501" xr:uid="{7396B9F0-32B5-4065-91AC-F3B32B6EE524}"/>
    <cellStyle name="20 % - Markeringsfarve1 3 2 5" xfId="1663" xr:uid="{84F90A65-D1FA-4466-AC57-F997867FCDD6}"/>
    <cellStyle name="20 % - Markeringsfarve1 3 2 5 2" xfId="1664" xr:uid="{72A8B4DE-0ED0-43D3-B7BB-F7FAAA567ED3}"/>
    <cellStyle name="20 % - Markeringsfarve1 3 2 5 2 2" xfId="1665" xr:uid="{01EC68D8-238A-4ED6-8452-555C2A9753F7}"/>
    <cellStyle name="20 % - Markeringsfarve1 3 2 5 2 2 2" xfId="7961" xr:uid="{4FBDBE03-792E-447D-8956-4AB34DEBE2E6}"/>
    <cellStyle name="20 % - Markeringsfarve1 3 2 5 2 2 2 2" xfId="15861" xr:uid="{64A9C90A-C52A-4E49-B9B3-B64F43E199D7}"/>
    <cellStyle name="20 % - Markeringsfarve1 3 2 5 2 2 2 2 2" xfId="32176" xr:uid="{EF58C3C9-1CE6-418A-B660-E40BD5DBD953}"/>
    <cellStyle name="20 % - Markeringsfarve1 3 2 5 2 2 2 2 3" xfId="47140" xr:uid="{8B99D972-B7D3-4CE0-9DA8-08FE47E67DD1}"/>
    <cellStyle name="20 % - Markeringsfarve1 3 2 5 2 2 2 3" xfId="25154" xr:uid="{F611D95B-FED2-4C03-982A-3EC1DBA3996A}"/>
    <cellStyle name="20 % - Markeringsfarve1 3 2 5 2 2 2 4" xfId="40141" xr:uid="{2FA4F378-7272-438D-8738-35CC95138D11}"/>
    <cellStyle name="20 % - Markeringsfarve1 3 2 5 2 2 3" xfId="10221" xr:uid="{86406BBC-E039-405F-9A7C-77CB5660181C}"/>
    <cellStyle name="20 % - Markeringsfarve1 3 2 5 2 2 3 2" xfId="26541" xr:uid="{07853AF6-5B4C-4A41-B92F-6A0B983FEE80}"/>
    <cellStyle name="20 % - Markeringsfarve1 3 2 5 2 2 3 3" xfId="41507" xr:uid="{91EEBB27-FFF9-442B-8E87-EF7053D883C4}"/>
    <cellStyle name="20 % - Markeringsfarve1 3 2 5 2 2 4" xfId="19519" xr:uid="{446BDC6E-3CC8-4322-9ED1-F71FE6A71B7C}"/>
    <cellStyle name="20 % - Markeringsfarve1 3 2 5 2 2 5" xfId="34508" xr:uid="{4F01A5E6-777A-4B72-8D8C-DF014E569C9E}"/>
    <cellStyle name="20 % - Markeringsfarve1 3 2 5 2 3" xfId="6482" xr:uid="{2472A539-3B76-4289-B23F-BD1C077E097F}"/>
    <cellStyle name="20 % - Markeringsfarve1 3 2 5 2 3 2" xfId="14395" xr:uid="{09523293-C14A-4800-8D7A-B75293CF60F5}"/>
    <cellStyle name="20 % - Markeringsfarve1 3 2 5 2 3 2 2" xfId="30710" xr:uid="{F57C99C7-F690-4581-95EA-60867407BFD5}"/>
    <cellStyle name="20 % - Markeringsfarve1 3 2 5 2 3 2 3" xfId="45674" xr:uid="{3542516E-6CC1-44B5-B341-3F037D87B200}"/>
    <cellStyle name="20 % - Markeringsfarve1 3 2 5 2 3 3" xfId="23688" xr:uid="{09DA4FD8-BD5F-4AB8-9CCF-8C1D4B91D53A}"/>
    <cellStyle name="20 % - Markeringsfarve1 3 2 5 2 3 4" xfId="38675" xr:uid="{802F492E-F6D6-42FC-B8B9-C05BB9DDA581}"/>
    <cellStyle name="20 % - Markeringsfarve1 3 2 5 2 4" xfId="10220" xr:uid="{3B7256D5-5B82-4442-8A6A-F81C887DDF2B}"/>
    <cellStyle name="20 % - Markeringsfarve1 3 2 5 2 4 2" xfId="26540" xr:uid="{73699572-4C0D-4C35-BA39-F66024281A0B}"/>
    <cellStyle name="20 % - Markeringsfarve1 3 2 5 2 4 3" xfId="41506" xr:uid="{A3765A7C-BBA3-4051-93F7-883A083B8EAB}"/>
    <cellStyle name="20 % - Markeringsfarve1 3 2 5 2 5" xfId="19518" xr:uid="{8D1B6556-483B-4ED1-8007-B4DD47A1CF6C}"/>
    <cellStyle name="20 % - Markeringsfarve1 3 2 5 2 6" xfId="34507" xr:uid="{40BF96E3-6CE9-48E0-B4A4-5EDBD5A7E964}"/>
    <cellStyle name="20 % - Markeringsfarve1 3 2 5 3" xfId="1666" xr:uid="{4118BF67-BFE0-4576-BBDB-BD7814F1CC63}"/>
    <cellStyle name="20 % - Markeringsfarve1 3 2 5 3 2" xfId="7237" xr:uid="{9753AAC8-D6F7-4B37-8215-8B920FD56766}"/>
    <cellStyle name="20 % - Markeringsfarve1 3 2 5 3 2 2" xfId="15146" xr:uid="{9DFDF8F0-88F0-4531-AD33-0F768F658AE2}"/>
    <cellStyle name="20 % - Markeringsfarve1 3 2 5 3 2 2 2" xfId="31461" xr:uid="{DD93B883-1238-44EC-99BA-E116F210E5B6}"/>
    <cellStyle name="20 % - Markeringsfarve1 3 2 5 3 2 2 3" xfId="46425" xr:uid="{18A22C6A-8725-4EF3-9DB5-6D589072342F}"/>
    <cellStyle name="20 % - Markeringsfarve1 3 2 5 3 2 3" xfId="24439" xr:uid="{D6574594-E9A0-4BAC-8C56-4555E329C658}"/>
    <cellStyle name="20 % - Markeringsfarve1 3 2 5 3 2 4" xfId="39426" xr:uid="{481834BD-E67D-418D-ABBE-EBDD3BBA45E7}"/>
    <cellStyle name="20 % - Markeringsfarve1 3 2 5 3 3" xfId="10222" xr:uid="{200CD543-FF72-4ABF-915F-BA12F56AB0BD}"/>
    <cellStyle name="20 % - Markeringsfarve1 3 2 5 3 3 2" xfId="26542" xr:uid="{F7CF4707-0A4F-4CFC-AA26-2880B1720B41}"/>
    <cellStyle name="20 % - Markeringsfarve1 3 2 5 3 3 3" xfId="41508" xr:uid="{860380B8-8C52-46AD-8F93-2D1635BDC931}"/>
    <cellStyle name="20 % - Markeringsfarve1 3 2 5 3 4" xfId="19520" xr:uid="{56A4F33B-9F13-455C-A2FD-13B67D30254F}"/>
    <cellStyle name="20 % - Markeringsfarve1 3 2 5 3 5" xfId="34509" xr:uid="{BF07AF16-5970-4423-96A2-68F4559CF751}"/>
    <cellStyle name="20 % - Markeringsfarve1 3 2 5 4" xfId="1667" xr:uid="{A03B945E-3ED9-4B62-B1D6-F811730B4046}"/>
    <cellStyle name="20 % - Markeringsfarve1 3 2 5 4 2" xfId="8305" xr:uid="{F05B2FD4-242D-45C5-8C66-48584D384B39}"/>
    <cellStyle name="20 % - Markeringsfarve1 3 2 5 4 2 2" xfId="16198" xr:uid="{4D66B987-2D80-45ED-A9F9-86B7DC8D1D4B}"/>
    <cellStyle name="20 % - Markeringsfarve1 3 2 5 4 2 2 2" xfId="32513" xr:uid="{644F47B9-B1F8-4932-BD82-32F658861DDD}"/>
    <cellStyle name="20 % - Markeringsfarve1 3 2 5 4 2 2 3" xfId="47477" xr:uid="{2E6CF73C-D689-4933-ACC9-C900403AB76D}"/>
    <cellStyle name="20 % - Markeringsfarve1 3 2 5 4 2 3" xfId="25491" xr:uid="{1D24E19E-DD49-41FC-BBD9-C1464CAA715F}"/>
    <cellStyle name="20 % - Markeringsfarve1 3 2 5 4 2 4" xfId="40478" xr:uid="{0476CCE1-CCFE-4395-B08D-912E1BE7ACCF}"/>
    <cellStyle name="20 % - Markeringsfarve1 3 2 5 4 3" xfId="10223" xr:uid="{6BD47ED4-EF73-4DF4-AB38-F187C098C668}"/>
    <cellStyle name="20 % - Markeringsfarve1 3 2 5 4 3 2" xfId="26543" xr:uid="{13A37F35-BD9C-4F48-9BA7-32654D5825FA}"/>
    <cellStyle name="20 % - Markeringsfarve1 3 2 5 4 3 3" xfId="41509" xr:uid="{C3954BE8-1E6D-4F24-866E-B87CA0DB1F90}"/>
    <cellStyle name="20 % - Markeringsfarve1 3 2 5 4 4" xfId="19521" xr:uid="{17420EF6-9881-4386-8431-5DF48C8C4830}"/>
    <cellStyle name="20 % - Markeringsfarve1 3 2 5 4 5" xfId="34510" xr:uid="{B02F5122-944C-4F80-BCF5-0D933CCDA11E}"/>
    <cellStyle name="20 % - Markeringsfarve1 3 2 5 5" xfId="5378" xr:uid="{AFF37049-D8B6-45BB-89A0-82F962344A2B}"/>
    <cellStyle name="20 % - Markeringsfarve1 3 2 5 5 2" xfId="13295" xr:uid="{95002663-76CA-4B64-A3BF-57BFDD04A5D1}"/>
    <cellStyle name="20 % - Markeringsfarve1 3 2 5 5 2 2" xfId="29610" xr:uid="{11F579E9-9442-4DAE-839B-BF89B2725C46}"/>
    <cellStyle name="20 % - Markeringsfarve1 3 2 5 5 2 3" xfId="44574" xr:uid="{F4912091-54F6-4F1F-91DD-7CF41F7C277E}"/>
    <cellStyle name="20 % - Markeringsfarve1 3 2 5 5 3" xfId="22588" xr:uid="{554FEB79-A102-4873-B96D-BBBB562D0D17}"/>
    <cellStyle name="20 % - Markeringsfarve1 3 2 5 5 4" xfId="37575" xr:uid="{11D7A25C-CA3E-47FF-A702-A6CC23417A75}"/>
    <cellStyle name="20 % - Markeringsfarve1 3 2 5 6" xfId="10219" xr:uid="{B8588194-7C8F-4ABA-AA0E-B07FC81810A6}"/>
    <cellStyle name="20 % - Markeringsfarve1 3 2 5 6 2" xfId="26539" xr:uid="{0EB2A304-13AD-4580-8E76-2E2387B497F0}"/>
    <cellStyle name="20 % - Markeringsfarve1 3 2 5 6 3" xfId="41505" xr:uid="{627954BB-D264-479C-816F-00AF2FE4F5BB}"/>
    <cellStyle name="20 % - Markeringsfarve1 3 2 5 7" xfId="19517" xr:uid="{F8B01DAE-06A5-4203-BFAE-95B37CF96753}"/>
    <cellStyle name="20 % - Markeringsfarve1 3 2 5 8" xfId="34506" xr:uid="{CC7051F4-9EC6-45D6-931C-AA6A2C9828A9}"/>
    <cellStyle name="20 % - Markeringsfarve1 3 2 6" xfId="1668" xr:uid="{80DE151D-E079-40C9-835F-27B85BD8AE0D}"/>
    <cellStyle name="20 % - Markeringsfarve1 3 2 6 2" xfId="1669" xr:uid="{4A6443BC-021D-4F68-8E0A-5E04F2033BB4}"/>
    <cellStyle name="20 % - Markeringsfarve1 3 2 6 2 2" xfId="1670" xr:uid="{250DE133-E066-47E0-9AF5-6C302F74F104}"/>
    <cellStyle name="20 % - Markeringsfarve1 3 2 6 2 2 2" xfId="8030" xr:uid="{83398D9C-B30B-4A36-9F1C-D902E1D944A0}"/>
    <cellStyle name="20 % - Markeringsfarve1 3 2 6 2 2 2 2" xfId="15930" xr:uid="{DE48516E-9625-4192-B40C-698854B9C392}"/>
    <cellStyle name="20 % - Markeringsfarve1 3 2 6 2 2 2 2 2" xfId="32245" xr:uid="{0F142C41-B6F0-491F-B80C-8C7DCB05B724}"/>
    <cellStyle name="20 % - Markeringsfarve1 3 2 6 2 2 2 2 3" xfId="47209" xr:uid="{F1398A2A-8E1C-4FD6-B348-592E97111A3C}"/>
    <cellStyle name="20 % - Markeringsfarve1 3 2 6 2 2 2 3" xfId="25223" xr:uid="{86796E68-7AFD-41C5-A3A9-A8209F31F3DC}"/>
    <cellStyle name="20 % - Markeringsfarve1 3 2 6 2 2 2 4" xfId="40210" xr:uid="{C5B6221A-D9B7-48ED-9CB4-9FD0BDF486DF}"/>
    <cellStyle name="20 % - Markeringsfarve1 3 2 6 2 2 3" xfId="10226" xr:uid="{5DCB6782-5824-4007-BCF8-AD121A33FEF4}"/>
    <cellStyle name="20 % - Markeringsfarve1 3 2 6 2 2 3 2" xfId="26546" xr:uid="{D3320502-E033-4E08-962D-08E6CFABF69B}"/>
    <cellStyle name="20 % - Markeringsfarve1 3 2 6 2 2 3 3" xfId="41512" xr:uid="{5E66E5D5-413E-4CE7-9E4D-27F634B44F6D}"/>
    <cellStyle name="20 % - Markeringsfarve1 3 2 6 2 2 4" xfId="19524" xr:uid="{F8885B50-8E92-477C-AA17-55F1C5F52D17}"/>
    <cellStyle name="20 % - Markeringsfarve1 3 2 6 2 2 5" xfId="34513" xr:uid="{D529E3AA-38C8-43B2-99FE-F0ECDE5BCCBC}"/>
    <cellStyle name="20 % - Markeringsfarve1 3 2 6 2 3" xfId="6541" xr:uid="{834DAEFB-FBD8-4CBF-9C71-1925A18AED18}"/>
    <cellStyle name="20 % - Markeringsfarve1 3 2 6 2 3 2" xfId="14454" xr:uid="{54FE99DE-9469-4FCE-85BA-E0645337AE78}"/>
    <cellStyle name="20 % - Markeringsfarve1 3 2 6 2 3 2 2" xfId="30769" xr:uid="{BE50660F-FBF9-4B3E-A91B-540641C9D83A}"/>
    <cellStyle name="20 % - Markeringsfarve1 3 2 6 2 3 2 3" xfId="45733" xr:uid="{9D8CC119-AFA6-47EA-895B-72B5054573A7}"/>
    <cellStyle name="20 % - Markeringsfarve1 3 2 6 2 3 3" xfId="23747" xr:uid="{737D9021-C625-4111-9ADD-AD3137425B87}"/>
    <cellStyle name="20 % - Markeringsfarve1 3 2 6 2 3 4" xfId="38734" xr:uid="{A37A938C-6228-4458-B38B-F44A8C99BBE6}"/>
    <cellStyle name="20 % - Markeringsfarve1 3 2 6 2 4" xfId="10225" xr:uid="{77CDB355-07B8-4DEE-B0CF-9223AEB5E214}"/>
    <cellStyle name="20 % - Markeringsfarve1 3 2 6 2 4 2" xfId="26545" xr:uid="{469D2E04-AB45-48F9-B5BA-75E4442381C2}"/>
    <cellStyle name="20 % - Markeringsfarve1 3 2 6 2 4 3" xfId="41511" xr:uid="{E174AFE1-CBA1-4DAF-BF81-41A955D70D61}"/>
    <cellStyle name="20 % - Markeringsfarve1 3 2 6 2 5" xfId="19523" xr:uid="{B6609521-02D5-4E80-A6D2-2220CF8E5EF9}"/>
    <cellStyle name="20 % - Markeringsfarve1 3 2 6 2 6" xfId="34512" xr:uid="{955FC92F-6C0F-4319-9B08-4C760A0C947B}"/>
    <cellStyle name="20 % - Markeringsfarve1 3 2 6 3" xfId="1671" xr:uid="{0D7894EB-4DBA-4925-B860-B34A4F19F164}"/>
    <cellStyle name="20 % - Markeringsfarve1 3 2 6 3 2" xfId="7307" xr:uid="{F9E8965F-C8B2-49C3-9965-5A0EC58ADA29}"/>
    <cellStyle name="20 % - Markeringsfarve1 3 2 6 3 2 2" xfId="15216" xr:uid="{24D4019B-257D-458C-B202-F44677058A87}"/>
    <cellStyle name="20 % - Markeringsfarve1 3 2 6 3 2 2 2" xfId="31531" xr:uid="{238C41D6-7AF7-4C5B-A177-4549A0CEC6EB}"/>
    <cellStyle name="20 % - Markeringsfarve1 3 2 6 3 2 2 3" xfId="46495" xr:uid="{76046E41-E940-40D2-AFE4-2420CEBE8150}"/>
    <cellStyle name="20 % - Markeringsfarve1 3 2 6 3 2 3" xfId="24509" xr:uid="{A7155560-F764-411F-B7BC-3EEC65DF1E63}"/>
    <cellStyle name="20 % - Markeringsfarve1 3 2 6 3 2 4" xfId="39496" xr:uid="{6D210983-32E7-4E34-AA97-C24B628948B7}"/>
    <cellStyle name="20 % - Markeringsfarve1 3 2 6 3 3" xfId="10227" xr:uid="{A1DA5783-2967-437D-A2CE-C84B78A3CD6E}"/>
    <cellStyle name="20 % - Markeringsfarve1 3 2 6 3 3 2" xfId="26547" xr:uid="{D4E4BCFD-A4B3-4312-BC1F-ABD2386C7141}"/>
    <cellStyle name="20 % - Markeringsfarve1 3 2 6 3 3 3" xfId="41513" xr:uid="{52CD2255-8B04-4400-8BFE-19B60B334DD7}"/>
    <cellStyle name="20 % - Markeringsfarve1 3 2 6 3 4" xfId="19525" xr:uid="{2AA3F9AF-5070-4E59-9C7E-D24B35F7A933}"/>
    <cellStyle name="20 % - Markeringsfarve1 3 2 6 3 5" xfId="34514" xr:uid="{FF147A45-83DB-480F-A37D-50F92EFD3DBE}"/>
    <cellStyle name="20 % - Markeringsfarve1 3 2 6 4" xfId="1672" xr:uid="{BEDB112A-2E9E-437E-903B-4756F048B36A}"/>
    <cellStyle name="20 % - Markeringsfarve1 3 2 6 4 2" xfId="8304" xr:uid="{D4B37EE5-C428-4292-8C65-A6B40BBB70A2}"/>
    <cellStyle name="20 % - Markeringsfarve1 3 2 6 4 2 2" xfId="16197" xr:uid="{ADEDB9D0-6A2E-4CE0-8FBC-0C9418658518}"/>
    <cellStyle name="20 % - Markeringsfarve1 3 2 6 4 2 2 2" xfId="32512" xr:uid="{82174791-6D7D-4104-BA4F-98FEC261DEC8}"/>
    <cellStyle name="20 % - Markeringsfarve1 3 2 6 4 2 2 3" xfId="47476" xr:uid="{073736DB-12AC-4BD4-AE56-937D96DCE943}"/>
    <cellStyle name="20 % - Markeringsfarve1 3 2 6 4 2 3" xfId="25490" xr:uid="{4B7EFB2B-F8A8-42D0-B437-A045FEE9147D}"/>
    <cellStyle name="20 % - Markeringsfarve1 3 2 6 4 2 4" xfId="40477" xr:uid="{FB446AFE-03F2-43CE-88FA-7EDB5C559722}"/>
    <cellStyle name="20 % - Markeringsfarve1 3 2 6 4 3" xfId="10228" xr:uid="{461D731A-96C6-43FC-993D-9ED13630D489}"/>
    <cellStyle name="20 % - Markeringsfarve1 3 2 6 4 3 2" xfId="26548" xr:uid="{1E5BE9C1-014D-4CD1-81F4-AF3C4AF074A7}"/>
    <cellStyle name="20 % - Markeringsfarve1 3 2 6 4 3 3" xfId="41514" xr:uid="{854D6EE9-111A-4578-AEB0-13A5292FAC28}"/>
    <cellStyle name="20 % - Markeringsfarve1 3 2 6 4 4" xfId="19526" xr:uid="{CFEE4371-B857-4C14-970B-3E6F7BDA8E42}"/>
    <cellStyle name="20 % - Markeringsfarve1 3 2 6 4 5" xfId="34515" xr:uid="{4A812E54-7D18-4910-9A5C-41D8CBD00C57}"/>
    <cellStyle name="20 % - Markeringsfarve1 3 2 6 5" xfId="5379" xr:uid="{ECF02251-F03B-4591-A163-56DB79A26744}"/>
    <cellStyle name="20 % - Markeringsfarve1 3 2 6 5 2" xfId="13296" xr:uid="{1BF4BFBD-EE8E-4407-8D6E-FB36EBD9505A}"/>
    <cellStyle name="20 % - Markeringsfarve1 3 2 6 5 2 2" xfId="29611" xr:uid="{585CB08B-C2D4-4C34-A56F-49590A04B5CA}"/>
    <cellStyle name="20 % - Markeringsfarve1 3 2 6 5 2 3" xfId="44575" xr:uid="{1D1387EF-C312-4674-A518-5D9DA007874D}"/>
    <cellStyle name="20 % - Markeringsfarve1 3 2 6 5 3" xfId="22589" xr:uid="{D14F2855-4261-4FBE-B4F5-DD1C2F453014}"/>
    <cellStyle name="20 % - Markeringsfarve1 3 2 6 5 4" xfId="37576" xr:uid="{969D6C27-53EF-4C8F-AA81-4810B017BA42}"/>
    <cellStyle name="20 % - Markeringsfarve1 3 2 6 6" xfId="10224" xr:uid="{CAB9D09B-0D6D-4FD7-9E93-6392E70F3DB2}"/>
    <cellStyle name="20 % - Markeringsfarve1 3 2 6 6 2" xfId="26544" xr:uid="{76E8F9C8-A272-4EE0-AA51-40EED30E2B41}"/>
    <cellStyle name="20 % - Markeringsfarve1 3 2 6 6 3" xfId="41510" xr:uid="{D2C573C3-DF92-4808-82F7-26873576FB7B}"/>
    <cellStyle name="20 % - Markeringsfarve1 3 2 6 7" xfId="19522" xr:uid="{E5833F38-0628-4BD3-8CEA-3ADCC9879E97}"/>
    <cellStyle name="20 % - Markeringsfarve1 3 2 6 8" xfId="34511" xr:uid="{6F4D1727-96DD-4CC6-A81A-AC5118769D07}"/>
    <cellStyle name="20 % - Markeringsfarve1 3 2 7" xfId="1673" xr:uid="{4B1E42B1-293C-43A6-9546-09E2961E7C93}"/>
    <cellStyle name="20 % - Markeringsfarve1 3 2 7 2" xfId="1674" xr:uid="{7C83C5AD-5E5E-4966-A673-E3B8BE9B6BBF}"/>
    <cellStyle name="20 % - Markeringsfarve1 3 2 7 2 2" xfId="7487" xr:uid="{212215CB-BC34-4FAB-A179-F490353A53F3}"/>
    <cellStyle name="20 % - Markeringsfarve1 3 2 7 2 2 2" xfId="15387" xr:uid="{F91E29C4-C8AE-44DB-A1EA-04E9A2908FF2}"/>
    <cellStyle name="20 % - Markeringsfarve1 3 2 7 2 2 2 2" xfId="31702" xr:uid="{EB8AD693-715A-4873-8706-29F701310E0B}"/>
    <cellStyle name="20 % - Markeringsfarve1 3 2 7 2 2 2 3" xfId="46666" xr:uid="{5291FA69-B688-415A-9901-B0A9A866B26B}"/>
    <cellStyle name="20 % - Markeringsfarve1 3 2 7 2 2 3" xfId="24680" xr:uid="{C9F16A12-6426-4B75-8021-60B37A62B025}"/>
    <cellStyle name="20 % - Markeringsfarve1 3 2 7 2 2 4" xfId="39667" xr:uid="{AE13FB34-1653-4730-80CF-D5DD8D3741CE}"/>
    <cellStyle name="20 % - Markeringsfarve1 3 2 7 2 3" xfId="10230" xr:uid="{6E8EBAEE-CD34-45C1-9DE9-5D17008B62E4}"/>
    <cellStyle name="20 % - Markeringsfarve1 3 2 7 2 3 2" xfId="26550" xr:uid="{4651AFBA-A04C-43B4-8437-26B8F2AF739C}"/>
    <cellStyle name="20 % - Markeringsfarve1 3 2 7 2 3 3" xfId="41516" xr:uid="{17E22714-A804-4AC1-9B49-79D32000B508}"/>
    <cellStyle name="20 % - Markeringsfarve1 3 2 7 2 4" xfId="19528" xr:uid="{4F6F1ECF-02B4-419E-A0EB-7AE183734A4F}"/>
    <cellStyle name="20 % - Markeringsfarve1 3 2 7 2 5" xfId="34517" xr:uid="{383E69CD-E57A-4A95-9712-C43F70167138}"/>
    <cellStyle name="20 % - Markeringsfarve1 3 2 7 3" xfId="6082" xr:uid="{827949B5-0496-4F59-A473-429BBDFDC189}"/>
    <cellStyle name="20 % - Markeringsfarve1 3 2 7 3 2" xfId="13998" xr:uid="{C1A98FBD-F2B7-43EB-9246-F9E3BCDBF059}"/>
    <cellStyle name="20 % - Markeringsfarve1 3 2 7 3 2 2" xfId="30313" xr:uid="{0A1AE758-D893-4F99-9EED-6A273B2A2D66}"/>
    <cellStyle name="20 % - Markeringsfarve1 3 2 7 3 2 3" xfId="45277" xr:uid="{EDA9E07E-3940-4CCB-9FBE-AAB70A193BDB}"/>
    <cellStyle name="20 % - Markeringsfarve1 3 2 7 3 3" xfId="23291" xr:uid="{F489B6EB-787E-4146-A07D-486ACC12F235}"/>
    <cellStyle name="20 % - Markeringsfarve1 3 2 7 3 4" xfId="38278" xr:uid="{854DDBF1-1511-4758-B74A-B315F28A6B67}"/>
    <cellStyle name="20 % - Markeringsfarve1 3 2 7 4" xfId="10229" xr:uid="{0F271442-7719-48B4-B306-9798CE15E914}"/>
    <cellStyle name="20 % - Markeringsfarve1 3 2 7 4 2" xfId="26549" xr:uid="{FBD14D73-124A-4851-8BE0-C80A792DFC2E}"/>
    <cellStyle name="20 % - Markeringsfarve1 3 2 7 4 3" xfId="41515" xr:uid="{9CB96E2E-8EBD-4347-BBF8-857CD108DFD5}"/>
    <cellStyle name="20 % - Markeringsfarve1 3 2 7 5" xfId="19527" xr:uid="{2EEBD142-1ED5-47BE-806F-63C2905620EF}"/>
    <cellStyle name="20 % - Markeringsfarve1 3 2 7 6" xfId="34516" xr:uid="{F264ECF4-87E4-4D9B-8D33-21605BF9BBE3}"/>
    <cellStyle name="20 % - Markeringsfarve1 3 2 8" xfId="1675" xr:uid="{2C1D8D81-B65F-4165-90EC-82F90368B7FD}"/>
    <cellStyle name="20 % - Markeringsfarve1 3 2 8 2" xfId="6715" xr:uid="{5C4E4364-28BF-4D37-BCB0-B3A7126CE687}"/>
    <cellStyle name="20 % - Markeringsfarve1 3 2 8 2 2" xfId="14625" xr:uid="{BA999584-8F53-44FB-A15C-6AF3CBC5829D}"/>
    <cellStyle name="20 % - Markeringsfarve1 3 2 8 2 2 2" xfId="30940" xr:uid="{2F9D593F-A4EE-4775-A4A8-3D8975190FB1}"/>
    <cellStyle name="20 % - Markeringsfarve1 3 2 8 2 2 3" xfId="45904" xr:uid="{494816FF-C8B7-4003-819B-CF629964962C}"/>
    <cellStyle name="20 % - Markeringsfarve1 3 2 8 2 3" xfId="23918" xr:uid="{87033C77-51D1-416B-9E3B-FCD09991A5C1}"/>
    <cellStyle name="20 % - Markeringsfarve1 3 2 8 2 4" xfId="38905" xr:uid="{8F067BED-3FDD-4085-83DD-33ED8536F385}"/>
    <cellStyle name="20 % - Markeringsfarve1 3 2 8 3" xfId="10231" xr:uid="{1B1655F0-1088-4862-8410-ED1A16E81192}"/>
    <cellStyle name="20 % - Markeringsfarve1 3 2 8 3 2" xfId="26551" xr:uid="{0B150E99-06CE-4C7E-8F3F-F6AA99A6762E}"/>
    <cellStyle name="20 % - Markeringsfarve1 3 2 8 3 3" xfId="41517" xr:uid="{C0929352-B834-4EF1-8D47-A3790747DE8F}"/>
    <cellStyle name="20 % - Markeringsfarve1 3 2 8 4" xfId="19529" xr:uid="{72B1CA4E-562A-4717-9745-D89ACD2B462C}"/>
    <cellStyle name="20 % - Markeringsfarve1 3 2 8 5" xfId="34518" xr:uid="{2BD11EC5-A727-4205-8C72-AA70A81C65D9}"/>
    <cellStyle name="20 % - Markeringsfarve1 3 2 9" xfId="1676" xr:uid="{D227490A-2D20-4926-AFC5-31AE89B074EB}"/>
    <cellStyle name="20 % - Markeringsfarve1 3 2 9 2" xfId="8309" xr:uid="{FBA7DEC2-063F-429D-B503-8748C95D40CE}"/>
    <cellStyle name="20 % - Markeringsfarve1 3 2 9 2 2" xfId="16202" xr:uid="{E83D1440-1FE5-4C16-B7DD-FC80CF4AA5C5}"/>
    <cellStyle name="20 % - Markeringsfarve1 3 2 9 2 2 2" xfId="32517" xr:uid="{AD37652F-295B-459E-9495-0101FBC56756}"/>
    <cellStyle name="20 % - Markeringsfarve1 3 2 9 2 2 3" xfId="47481" xr:uid="{4E9AB666-BE4B-42CB-927E-32471C6FB74E}"/>
    <cellStyle name="20 % - Markeringsfarve1 3 2 9 2 3" xfId="25495" xr:uid="{668BEF8B-5B88-4ACF-8D4A-91A7D1E30D17}"/>
    <cellStyle name="20 % - Markeringsfarve1 3 2 9 2 4" xfId="40482" xr:uid="{BAC0BCFF-BB79-4800-8F9B-B64C650F073B}"/>
    <cellStyle name="20 % - Markeringsfarve1 3 2 9 3" xfId="10232" xr:uid="{445A2A6E-C131-44FB-B9DC-64F56CEB0BF2}"/>
    <cellStyle name="20 % - Markeringsfarve1 3 2 9 3 2" xfId="26552" xr:uid="{C9CAC0D9-D36B-4F45-91B6-171602480709}"/>
    <cellStyle name="20 % - Markeringsfarve1 3 2 9 3 3" xfId="41518" xr:uid="{015A8BD3-8F5A-49A5-AE67-EFB0B5BD37C4}"/>
    <cellStyle name="20 % - Markeringsfarve1 3 2 9 4" xfId="19530" xr:uid="{4642837D-764F-4517-8BAB-0A6F6C635AE5}"/>
    <cellStyle name="20 % - Markeringsfarve1 3 2 9 5" xfId="34519" xr:uid="{C6EA85A1-8D94-4F0A-94D4-0D05CBC7930B}"/>
    <cellStyle name="20 % - Markeringsfarve1 3 3" xfId="1677" xr:uid="{964E9E9C-CD5C-4318-83F7-42DC644EF223}"/>
    <cellStyle name="20 % - Markeringsfarve1 3 3 10" xfId="5380" xr:uid="{7523BF97-61C6-4E68-8B94-016CC906B7A5}"/>
    <cellStyle name="20 % - Markeringsfarve1 3 3 10 2" xfId="13297" xr:uid="{E6294BB7-802F-46B4-A8B4-5BDBDF673A37}"/>
    <cellStyle name="20 % - Markeringsfarve1 3 3 10 2 2" xfId="29612" xr:uid="{89BE1341-5C19-4B99-B361-4808382F1B2F}"/>
    <cellStyle name="20 % - Markeringsfarve1 3 3 10 2 3" xfId="44576" xr:uid="{36532039-14BC-440C-AD90-9DE12A22CB01}"/>
    <cellStyle name="20 % - Markeringsfarve1 3 3 10 3" xfId="22590" xr:uid="{2C495508-213D-480A-A2A8-F0B98408032D}"/>
    <cellStyle name="20 % - Markeringsfarve1 3 3 10 4" xfId="37577" xr:uid="{690B5731-0AF3-4BC2-93E6-13B18ACEF8FA}"/>
    <cellStyle name="20 % - Markeringsfarve1 3 3 11" xfId="10233" xr:uid="{3E73C565-6B5D-4F67-975F-E42D90A0EADD}"/>
    <cellStyle name="20 % - Markeringsfarve1 3 3 11 2" xfId="26553" xr:uid="{B860ED1A-437B-409B-B474-C09C063199E7}"/>
    <cellStyle name="20 % - Markeringsfarve1 3 3 11 3" xfId="41519" xr:uid="{9BAC0E73-6EFC-4C8D-AC47-6C51278FE5A4}"/>
    <cellStyle name="20 % - Markeringsfarve1 3 3 12" xfId="19531" xr:uid="{E6B9BC4B-F339-4A17-AE84-BE3AC39F4088}"/>
    <cellStyle name="20 % - Markeringsfarve1 3 3 13" xfId="34520" xr:uid="{B693BDDA-2761-4934-BFE6-CD73CF7F8E88}"/>
    <cellStyle name="20 % - Markeringsfarve1 3 3 14" xfId="53957" xr:uid="{954E16B5-81FD-4984-978E-789C0CD60CF6}"/>
    <cellStyle name="20 % - Markeringsfarve1 3 3 2" xfId="1678" xr:uid="{18F1D38F-7F92-4B33-9052-8136C04343C9}"/>
    <cellStyle name="20 % - Markeringsfarve1 3 3 2 2" xfId="1679" xr:uid="{3C6396DD-56B9-4859-AFA0-0C24E89808D3}"/>
    <cellStyle name="20 % - Markeringsfarve1 3 3 2 2 2" xfId="1680" xr:uid="{945BE9CF-94AD-47CE-B8C6-B4B1A99DF942}"/>
    <cellStyle name="20 % - Markeringsfarve1 3 3 2 2 2 2" xfId="7645" xr:uid="{A4838F43-D72C-48AE-9205-3B742B772BA7}"/>
    <cellStyle name="20 % - Markeringsfarve1 3 3 2 2 2 2 2" xfId="15545" xr:uid="{230DEE79-D305-4D38-BAA0-1F57DCCC35B0}"/>
    <cellStyle name="20 % - Markeringsfarve1 3 3 2 2 2 2 2 2" xfId="31860" xr:uid="{ACD06877-00C6-4C46-A668-844146586933}"/>
    <cellStyle name="20 % - Markeringsfarve1 3 3 2 2 2 2 2 3" xfId="46824" xr:uid="{46CA0C56-D12D-41F6-B14F-0B894C0A5069}"/>
    <cellStyle name="20 % - Markeringsfarve1 3 3 2 2 2 2 3" xfId="24838" xr:uid="{58718F3F-1D47-47CC-BE47-690C57E9C694}"/>
    <cellStyle name="20 % - Markeringsfarve1 3 3 2 2 2 2 4" xfId="39825" xr:uid="{B9F04D22-5354-4BD9-9971-E3AC72B0DB9A}"/>
    <cellStyle name="20 % - Markeringsfarve1 3 3 2 2 2 3" xfId="10236" xr:uid="{33660791-417F-4578-A0B2-6FC9DA816179}"/>
    <cellStyle name="20 % - Markeringsfarve1 3 3 2 2 2 3 2" xfId="26556" xr:uid="{E478221A-E0BE-4273-A23B-9AED7B00814F}"/>
    <cellStyle name="20 % - Markeringsfarve1 3 3 2 2 2 3 3" xfId="41522" xr:uid="{36115277-31CF-4948-A1E6-4EB889D30F1E}"/>
    <cellStyle name="20 % - Markeringsfarve1 3 3 2 2 2 4" xfId="19534" xr:uid="{4FE5DBC8-B7BE-4F03-8CBC-1193A484D8A2}"/>
    <cellStyle name="20 % - Markeringsfarve1 3 3 2 2 2 5" xfId="34523" xr:uid="{05378B77-43ED-47F9-AFE6-C0D949374D76}"/>
    <cellStyle name="20 % - Markeringsfarve1 3 3 2 2 3" xfId="6214" xr:uid="{12E5C9DF-8632-46F7-A561-219EFDAECEC1}"/>
    <cellStyle name="20 % - Markeringsfarve1 3 3 2 2 3 2" xfId="14130" xr:uid="{4AF57F48-F3FA-400B-984E-FAF86FF16FD8}"/>
    <cellStyle name="20 % - Markeringsfarve1 3 3 2 2 3 2 2" xfId="30445" xr:uid="{18F48A01-7E9C-4D29-8121-AEBDA954335E}"/>
    <cellStyle name="20 % - Markeringsfarve1 3 3 2 2 3 2 3" xfId="45409" xr:uid="{66E6025D-3796-413A-96E9-646C68FEADB6}"/>
    <cellStyle name="20 % - Markeringsfarve1 3 3 2 2 3 3" xfId="23423" xr:uid="{C5D8EE66-A67D-47F9-9827-F819A5B8C858}"/>
    <cellStyle name="20 % - Markeringsfarve1 3 3 2 2 3 4" xfId="38410" xr:uid="{36FC574A-4AD7-4A5C-B0A1-67532E6C53B6}"/>
    <cellStyle name="20 % - Markeringsfarve1 3 3 2 2 4" xfId="10235" xr:uid="{71E2AFC1-6B27-42CE-B274-ECC0D3003147}"/>
    <cellStyle name="20 % - Markeringsfarve1 3 3 2 2 4 2" xfId="26555" xr:uid="{7200A24A-67C7-441E-9CA4-4805E290F388}"/>
    <cellStyle name="20 % - Markeringsfarve1 3 3 2 2 4 3" xfId="41521" xr:uid="{22EBE83B-FD6D-4143-9946-E632C7E1FF22}"/>
    <cellStyle name="20 % - Markeringsfarve1 3 3 2 2 5" xfId="19533" xr:uid="{DEF18267-7D32-49C6-8586-4C70B3C1BB90}"/>
    <cellStyle name="20 % - Markeringsfarve1 3 3 2 2 6" xfId="34522" xr:uid="{D6A4F4FF-7EAC-4750-A6D5-9AAF42987D37}"/>
    <cellStyle name="20 % - Markeringsfarve1 3 3 2 3" xfId="1681" xr:uid="{2E8DAA84-FFF9-4BAC-9BEB-9A44FA775541}"/>
    <cellStyle name="20 % - Markeringsfarve1 3 3 2 3 2" xfId="6875" xr:uid="{06EECC12-E7AC-4CF6-858F-CE96A3D99B2C}"/>
    <cellStyle name="20 % - Markeringsfarve1 3 3 2 3 2 2" xfId="14785" xr:uid="{2E186DC7-B4CE-48AF-A5BE-569903C97A6A}"/>
    <cellStyle name="20 % - Markeringsfarve1 3 3 2 3 2 2 2" xfId="31100" xr:uid="{0688356F-E05C-4EFF-A538-2DADFA171412}"/>
    <cellStyle name="20 % - Markeringsfarve1 3 3 2 3 2 2 3" xfId="46064" xr:uid="{FA509789-3121-4909-92F5-585158BE8094}"/>
    <cellStyle name="20 % - Markeringsfarve1 3 3 2 3 2 3" xfId="24078" xr:uid="{D0E069B7-CC30-42E6-A6EF-44FB228DBF30}"/>
    <cellStyle name="20 % - Markeringsfarve1 3 3 2 3 2 4" xfId="39065" xr:uid="{883E79A3-C692-4B3A-B832-6EB56216EE67}"/>
    <cellStyle name="20 % - Markeringsfarve1 3 3 2 3 3" xfId="10237" xr:uid="{1B7686FF-F211-409B-9438-E0921305E91B}"/>
    <cellStyle name="20 % - Markeringsfarve1 3 3 2 3 3 2" xfId="26557" xr:uid="{4D20B97B-834C-4A1F-A8B5-80384E6539EF}"/>
    <cellStyle name="20 % - Markeringsfarve1 3 3 2 3 3 3" xfId="41523" xr:uid="{0B1C03E9-009B-4268-B2FC-DFF05A973C12}"/>
    <cellStyle name="20 % - Markeringsfarve1 3 3 2 3 4" xfId="19535" xr:uid="{FAC65A8C-FFFA-4A3D-8895-693F70F05C23}"/>
    <cellStyle name="20 % - Markeringsfarve1 3 3 2 3 5" xfId="34524" xr:uid="{C110D12E-4AAD-48DC-843C-71229665DABB}"/>
    <cellStyle name="20 % - Markeringsfarve1 3 3 2 4" xfId="1682" xr:uid="{79A2F17F-8003-44BC-90F6-D5C2AA448BAB}"/>
    <cellStyle name="20 % - Markeringsfarve1 3 3 2 4 2" xfId="8302" xr:uid="{E0DFA0BB-93B6-439F-9CBD-13F3C9166790}"/>
    <cellStyle name="20 % - Markeringsfarve1 3 3 2 4 2 2" xfId="16195" xr:uid="{13CE3640-5E71-4DD9-822C-865A6E6DE2FD}"/>
    <cellStyle name="20 % - Markeringsfarve1 3 3 2 4 2 2 2" xfId="32510" xr:uid="{AF69AD9F-FEDE-4134-B6FA-37EE89186799}"/>
    <cellStyle name="20 % - Markeringsfarve1 3 3 2 4 2 2 3" xfId="47474" xr:uid="{A37CF4AF-7629-44C9-9CA6-B77CA117E60A}"/>
    <cellStyle name="20 % - Markeringsfarve1 3 3 2 4 2 3" xfId="25488" xr:uid="{576A0044-59B3-414B-A3D7-B9CA3B892779}"/>
    <cellStyle name="20 % - Markeringsfarve1 3 3 2 4 2 4" xfId="40475" xr:uid="{CF56ECAA-C876-48E8-B48B-AB864B6665BF}"/>
    <cellStyle name="20 % - Markeringsfarve1 3 3 2 4 3" xfId="10238" xr:uid="{F9F96D02-CCAE-4000-B1AD-9E5FD1D84EA3}"/>
    <cellStyle name="20 % - Markeringsfarve1 3 3 2 4 3 2" xfId="26558" xr:uid="{7F2626FA-5569-4F08-837F-03224C003D83}"/>
    <cellStyle name="20 % - Markeringsfarve1 3 3 2 4 3 3" xfId="41524" xr:uid="{279278CA-9A05-4894-A9C4-5037609AE2A1}"/>
    <cellStyle name="20 % - Markeringsfarve1 3 3 2 4 4" xfId="19536" xr:uid="{B69128CB-BB18-4F2B-82EE-634B7B4CFBEB}"/>
    <cellStyle name="20 % - Markeringsfarve1 3 3 2 4 5" xfId="34525" xr:uid="{7E024F9E-F5BA-487C-BDEC-39A2796881E1}"/>
    <cellStyle name="20 % - Markeringsfarve1 3 3 2 5" xfId="5381" xr:uid="{5E3634EE-A2A6-4002-ACEC-9B9D766E8E1B}"/>
    <cellStyle name="20 % - Markeringsfarve1 3 3 2 5 2" xfId="13298" xr:uid="{F6E90A94-5BF5-4EE0-A345-21E17CA1FDB3}"/>
    <cellStyle name="20 % - Markeringsfarve1 3 3 2 5 2 2" xfId="29613" xr:uid="{AB06A10F-D3E2-4601-A69F-840848FAC58A}"/>
    <cellStyle name="20 % - Markeringsfarve1 3 3 2 5 2 3" xfId="44577" xr:uid="{2FE3640C-06EF-40FD-8D66-96A9266ADE4B}"/>
    <cellStyle name="20 % - Markeringsfarve1 3 3 2 5 3" xfId="22591" xr:uid="{0FB5BF5F-5F56-44EF-8486-12777E219D2E}"/>
    <cellStyle name="20 % - Markeringsfarve1 3 3 2 5 4" xfId="37578" xr:uid="{9E1ACE71-CE8F-47AF-9948-0ECC9196E0D9}"/>
    <cellStyle name="20 % - Markeringsfarve1 3 3 2 6" xfId="10234" xr:uid="{C3F5714A-DB5A-4C79-B840-5DE58C24FA5D}"/>
    <cellStyle name="20 % - Markeringsfarve1 3 3 2 6 2" xfId="26554" xr:uid="{C0752963-FECC-4470-85AB-F5B553105F25}"/>
    <cellStyle name="20 % - Markeringsfarve1 3 3 2 6 3" xfId="41520" xr:uid="{9950B1DC-71E6-4AEF-96E9-288ED570BE74}"/>
    <cellStyle name="20 % - Markeringsfarve1 3 3 2 7" xfId="19532" xr:uid="{B0864B0B-9833-4031-A94E-C9EB52F37493}"/>
    <cellStyle name="20 % - Markeringsfarve1 3 3 2 8" xfId="34521" xr:uid="{5D4F577B-2778-4BEA-AFD8-C562CFDF0EBA}"/>
    <cellStyle name="20 % - Markeringsfarve1 3 3 2 9" xfId="57124" xr:uid="{53404729-D255-4C71-944C-BC201FEE2A0B}"/>
    <cellStyle name="20 % - Markeringsfarve1 3 3 3" xfId="1683" xr:uid="{6D63AC6D-6487-42BB-B536-1AC773B842BA}"/>
    <cellStyle name="20 % - Markeringsfarve1 3 3 3 2" xfId="1684" xr:uid="{A60C2867-D99D-4EB5-A5A8-103A4B19FF45}"/>
    <cellStyle name="20 % - Markeringsfarve1 3 3 3 2 2" xfId="1685" xr:uid="{CAEC07BA-B5F9-4936-8C3F-F4E5D945E074}"/>
    <cellStyle name="20 % - Markeringsfarve1 3 3 3 2 2 2" xfId="7676" xr:uid="{D99565A5-DFC7-40AC-ABCD-26B3ED120B57}"/>
    <cellStyle name="20 % - Markeringsfarve1 3 3 3 2 2 2 2" xfId="15576" xr:uid="{3DE850A2-3501-420B-8936-9305AAA9B29E}"/>
    <cellStyle name="20 % - Markeringsfarve1 3 3 3 2 2 2 2 2" xfId="31891" xr:uid="{3849EC75-05DA-4625-9F35-90A0A3DAD5C9}"/>
    <cellStyle name="20 % - Markeringsfarve1 3 3 3 2 2 2 2 3" xfId="46855" xr:uid="{068E6689-5683-43EA-B92B-56EEEED86117}"/>
    <cellStyle name="20 % - Markeringsfarve1 3 3 3 2 2 2 3" xfId="24869" xr:uid="{A55EAF14-77E0-43BD-B734-010EE7D7F5B2}"/>
    <cellStyle name="20 % - Markeringsfarve1 3 3 3 2 2 2 4" xfId="39856" xr:uid="{6A76DA5F-CFDE-4D92-BE8F-6AC5B1F7F1E8}"/>
    <cellStyle name="20 % - Markeringsfarve1 3 3 3 2 2 3" xfId="10241" xr:uid="{CF968590-BE0A-4CEB-90B6-78B0CEDFA7CD}"/>
    <cellStyle name="20 % - Markeringsfarve1 3 3 3 2 2 3 2" xfId="26561" xr:uid="{09A619C5-611E-4B46-9155-22075429FE27}"/>
    <cellStyle name="20 % - Markeringsfarve1 3 3 3 2 2 3 3" xfId="41527" xr:uid="{FC5A2876-DF0B-4294-8D15-561DAA1661BD}"/>
    <cellStyle name="20 % - Markeringsfarve1 3 3 3 2 2 4" xfId="19539" xr:uid="{7F2737B1-F701-4BEC-A9CD-1D983C77181A}"/>
    <cellStyle name="20 % - Markeringsfarve1 3 3 3 2 2 5" xfId="34528" xr:uid="{96F9EC91-95FC-4DCC-A751-A3A27FA6DDA3}"/>
    <cellStyle name="20 % - Markeringsfarve1 3 3 3 2 3" xfId="6240" xr:uid="{DE61ACDA-5B85-408C-938F-A88DB6A16CC9}"/>
    <cellStyle name="20 % - Markeringsfarve1 3 3 3 2 3 2" xfId="14156" xr:uid="{57062B2F-D5E1-44E1-B701-9C29B14B81BF}"/>
    <cellStyle name="20 % - Markeringsfarve1 3 3 3 2 3 2 2" xfId="30471" xr:uid="{53534A8F-6E97-442E-81DF-E503E4935E0A}"/>
    <cellStyle name="20 % - Markeringsfarve1 3 3 3 2 3 2 3" xfId="45435" xr:uid="{3D6D3678-2923-452C-B72C-9C44EB736556}"/>
    <cellStyle name="20 % - Markeringsfarve1 3 3 3 2 3 3" xfId="23449" xr:uid="{CB6D2D4F-5E6B-4D1A-8B79-CCF41BDC7D18}"/>
    <cellStyle name="20 % - Markeringsfarve1 3 3 3 2 3 4" xfId="38436" xr:uid="{31AA4AA7-798F-415B-AD54-508A13282F91}"/>
    <cellStyle name="20 % - Markeringsfarve1 3 3 3 2 4" xfId="10240" xr:uid="{4345D23B-9CF9-4AE6-A979-7317C6E52069}"/>
    <cellStyle name="20 % - Markeringsfarve1 3 3 3 2 4 2" xfId="26560" xr:uid="{B9F06928-E036-415A-A233-2EFC7DECEE76}"/>
    <cellStyle name="20 % - Markeringsfarve1 3 3 3 2 4 3" xfId="41526" xr:uid="{D5E6A4FD-D2BB-4A37-8EF0-2D9D88685AE6}"/>
    <cellStyle name="20 % - Markeringsfarve1 3 3 3 2 5" xfId="19538" xr:uid="{187E8990-A723-4EC0-BD03-1D012B831B0D}"/>
    <cellStyle name="20 % - Markeringsfarve1 3 3 3 2 6" xfId="34527" xr:uid="{00F12508-8C8F-40DB-B6F7-BF5959C83768}"/>
    <cellStyle name="20 % - Markeringsfarve1 3 3 3 3" xfId="1686" xr:uid="{039F1315-FC33-4296-A8D0-99C1AAFA10CA}"/>
    <cellStyle name="20 % - Markeringsfarve1 3 3 3 3 2" xfId="6906" xr:uid="{52804964-27B2-4CC9-B1E0-968CA833D216}"/>
    <cellStyle name="20 % - Markeringsfarve1 3 3 3 3 2 2" xfId="14816" xr:uid="{A632D9BD-5005-4BD1-A3F7-1818A3DA60B3}"/>
    <cellStyle name="20 % - Markeringsfarve1 3 3 3 3 2 2 2" xfId="31131" xr:uid="{D3B98467-0477-4159-8B8F-F36EEEAF6D46}"/>
    <cellStyle name="20 % - Markeringsfarve1 3 3 3 3 2 2 3" xfId="46095" xr:uid="{FEDA2480-038F-4290-8597-49728EF3DF9B}"/>
    <cellStyle name="20 % - Markeringsfarve1 3 3 3 3 2 3" xfId="24109" xr:uid="{A03E57DD-B655-4BF4-9204-956A60A5DBA8}"/>
    <cellStyle name="20 % - Markeringsfarve1 3 3 3 3 2 4" xfId="39096" xr:uid="{0873EEDC-89CE-4C00-B5C6-94BE64105D60}"/>
    <cellStyle name="20 % - Markeringsfarve1 3 3 3 3 3" xfId="10242" xr:uid="{2C99A415-0B6F-43F9-9359-5FA130A02039}"/>
    <cellStyle name="20 % - Markeringsfarve1 3 3 3 3 3 2" xfId="26562" xr:uid="{56AADE09-44B0-4051-9241-A283E942487C}"/>
    <cellStyle name="20 % - Markeringsfarve1 3 3 3 3 3 3" xfId="41528" xr:uid="{298FE0F2-FC05-40CD-B665-09A9B7CA11A5}"/>
    <cellStyle name="20 % - Markeringsfarve1 3 3 3 3 4" xfId="19540" xr:uid="{03E25A86-C6BC-4E82-80B8-1DB828A6935C}"/>
    <cellStyle name="20 % - Markeringsfarve1 3 3 3 3 5" xfId="34529" xr:uid="{47E12A5E-6A73-4191-B787-5B26DE869711}"/>
    <cellStyle name="20 % - Markeringsfarve1 3 3 3 4" xfId="1687" xr:uid="{93BFE610-9496-4FCB-BB79-3140EBC35978}"/>
    <cellStyle name="20 % - Markeringsfarve1 3 3 3 4 2" xfId="8301" xr:uid="{1F1D5FA6-D93A-4B42-B7A9-7AFF45259CE0}"/>
    <cellStyle name="20 % - Markeringsfarve1 3 3 3 4 2 2" xfId="16194" xr:uid="{CD471754-90D5-4A40-908B-E25BAEC54B36}"/>
    <cellStyle name="20 % - Markeringsfarve1 3 3 3 4 2 2 2" xfId="32509" xr:uid="{869C21FA-5B82-45E2-939D-B826A54582AE}"/>
    <cellStyle name="20 % - Markeringsfarve1 3 3 3 4 2 2 3" xfId="47473" xr:uid="{40754371-0496-4438-99D9-3113E7DEC8AA}"/>
    <cellStyle name="20 % - Markeringsfarve1 3 3 3 4 2 3" xfId="25487" xr:uid="{8CE97D22-4388-47F1-BA9A-11852290796D}"/>
    <cellStyle name="20 % - Markeringsfarve1 3 3 3 4 2 4" xfId="40474" xr:uid="{5AB8CDE0-635C-45BB-9D14-E8CE39B83A8F}"/>
    <cellStyle name="20 % - Markeringsfarve1 3 3 3 4 3" xfId="10243" xr:uid="{61BDC995-8B1D-432E-8388-C9DB155F3B17}"/>
    <cellStyle name="20 % - Markeringsfarve1 3 3 3 4 3 2" xfId="26563" xr:uid="{B7D8082D-35A8-4F4C-860E-672FF7299014}"/>
    <cellStyle name="20 % - Markeringsfarve1 3 3 3 4 3 3" xfId="41529" xr:uid="{5379A82C-877B-4E47-8FFE-7F5E47A7D9DA}"/>
    <cellStyle name="20 % - Markeringsfarve1 3 3 3 4 4" xfId="19541" xr:uid="{1F77E4E3-A1AC-4CB9-9609-C9606650BA00}"/>
    <cellStyle name="20 % - Markeringsfarve1 3 3 3 4 5" xfId="34530" xr:uid="{2C3DE74C-649F-4DF6-9DF3-6076B3088471}"/>
    <cellStyle name="20 % - Markeringsfarve1 3 3 3 5" xfId="5382" xr:uid="{0471B053-01FB-4C41-B851-B4BFB54DF75B}"/>
    <cellStyle name="20 % - Markeringsfarve1 3 3 3 5 2" xfId="13299" xr:uid="{9F75CDDB-39A8-431A-A9A6-D4116B260772}"/>
    <cellStyle name="20 % - Markeringsfarve1 3 3 3 5 2 2" xfId="29614" xr:uid="{68C944CD-5AB7-4D7B-A4FF-524E9A0F311C}"/>
    <cellStyle name="20 % - Markeringsfarve1 3 3 3 5 2 3" xfId="44578" xr:uid="{77CBA8BD-2FF7-4DAC-B5DC-30A0F18EA292}"/>
    <cellStyle name="20 % - Markeringsfarve1 3 3 3 5 3" xfId="22592" xr:uid="{9FCC9B40-5AD6-4341-912C-52278E066A80}"/>
    <cellStyle name="20 % - Markeringsfarve1 3 3 3 5 4" xfId="37579" xr:uid="{52E8F001-304C-4F86-8F5E-5E8E2BF00E7C}"/>
    <cellStyle name="20 % - Markeringsfarve1 3 3 3 6" xfId="10239" xr:uid="{4CB43C97-41B1-4BE2-954C-9828C219CF8F}"/>
    <cellStyle name="20 % - Markeringsfarve1 3 3 3 6 2" xfId="26559" xr:uid="{B3A18B0C-81F5-4CF1-BA99-A84868C416F3}"/>
    <cellStyle name="20 % - Markeringsfarve1 3 3 3 6 3" xfId="41525" xr:uid="{8EA5E1D8-7240-4FFD-ADDB-C3F91D636A4E}"/>
    <cellStyle name="20 % - Markeringsfarve1 3 3 3 7" xfId="19537" xr:uid="{3BE78257-E3D5-4068-BD4A-807E7CFA5833}"/>
    <cellStyle name="20 % - Markeringsfarve1 3 3 3 8" xfId="34526" xr:uid="{D4B68A9F-BFBA-45CE-ADAB-E87CC026DB30}"/>
    <cellStyle name="20 % - Markeringsfarve1 3 3 4" xfId="1688" xr:uid="{47AE02C1-99CC-4AE7-9C36-29FEB19375C1}"/>
    <cellStyle name="20 % - Markeringsfarve1 3 3 4 2" xfId="1689" xr:uid="{DA9107FB-0163-43F4-87E4-08FD8C19BC2F}"/>
    <cellStyle name="20 % - Markeringsfarve1 3 3 4 2 2" xfId="1690" xr:uid="{3226359E-3DCA-4666-994F-8375CF820E6A}"/>
    <cellStyle name="20 % - Markeringsfarve1 3 3 4 2 2 2" xfId="7883" xr:uid="{C81C834F-E534-498A-B0DB-0B5F245CEBDB}"/>
    <cellStyle name="20 % - Markeringsfarve1 3 3 4 2 2 2 2" xfId="15783" xr:uid="{B519631A-FDE8-4B79-958E-0A76769D75D8}"/>
    <cellStyle name="20 % - Markeringsfarve1 3 3 4 2 2 2 2 2" xfId="32098" xr:uid="{7794B09A-79E5-4B63-A1E5-D38F9DB52BAE}"/>
    <cellStyle name="20 % - Markeringsfarve1 3 3 4 2 2 2 2 3" xfId="47062" xr:uid="{C119766E-C020-44AE-845D-3835EC9210FF}"/>
    <cellStyle name="20 % - Markeringsfarve1 3 3 4 2 2 2 3" xfId="25076" xr:uid="{FBBD4330-28B8-42C3-84BB-2AD81D5F6113}"/>
    <cellStyle name="20 % - Markeringsfarve1 3 3 4 2 2 2 4" xfId="40063" xr:uid="{21865C83-D26B-43F7-ABCA-4BC69C0A67D6}"/>
    <cellStyle name="20 % - Markeringsfarve1 3 3 4 2 2 3" xfId="10246" xr:uid="{04CA9282-8A9F-42A8-9F0F-10C9040EC9A7}"/>
    <cellStyle name="20 % - Markeringsfarve1 3 3 4 2 2 3 2" xfId="26566" xr:uid="{9FD2A73C-FC09-4A9B-9C4F-846700D3E659}"/>
    <cellStyle name="20 % - Markeringsfarve1 3 3 4 2 2 3 3" xfId="41532" xr:uid="{3C9905D7-F9E5-4EB5-9559-976405CCF53C}"/>
    <cellStyle name="20 % - Markeringsfarve1 3 3 4 2 2 4" xfId="19544" xr:uid="{652B55B5-EB10-4204-9097-F2E88DA0CBAB}"/>
    <cellStyle name="20 % - Markeringsfarve1 3 3 4 2 2 5" xfId="34533" xr:uid="{0561CB27-C0AA-49C1-8699-2FAA09277837}"/>
    <cellStyle name="20 % - Markeringsfarve1 3 3 4 2 3" xfId="6416" xr:uid="{62AB2E2B-4503-438A-BCEC-1F744660E468}"/>
    <cellStyle name="20 % - Markeringsfarve1 3 3 4 2 3 2" xfId="14329" xr:uid="{E92AE4F8-D675-4D02-9C27-92465024AEDD}"/>
    <cellStyle name="20 % - Markeringsfarve1 3 3 4 2 3 2 2" xfId="30644" xr:uid="{AE28D6F0-EC34-423D-8D22-AA9DDB0DF669}"/>
    <cellStyle name="20 % - Markeringsfarve1 3 3 4 2 3 2 3" xfId="45608" xr:uid="{9B023212-D72E-4A9E-A50E-E2477C8DA461}"/>
    <cellStyle name="20 % - Markeringsfarve1 3 3 4 2 3 3" xfId="23622" xr:uid="{1278ADEE-FDCF-41D2-9510-73A65D22F4D6}"/>
    <cellStyle name="20 % - Markeringsfarve1 3 3 4 2 3 4" xfId="38609" xr:uid="{73002B90-E823-4349-888A-751F44625EFB}"/>
    <cellStyle name="20 % - Markeringsfarve1 3 3 4 2 4" xfId="10245" xr:uid="{DA354D3E-F8CA-4179-B8A2-19A11E8E546D}"/>
    <cellStyle name="20 % - Markeringsfarve1 3 3 4 2 4 2" xfId="26565" xr:uid="{7C03B8DC-B3E5-4A51-97F4-2077DC09CDD7}"/>
    <cellStyle name="20 % - Markeringsfarve1 3 3 4 2 4 3" xfId="41531" xr:uid="{5BE455F1-CECE-434A-85E7-BD9D70FCC51B}"/>
    <cellStyle name="20 % - Markeringsfarve1 3 3 4 2 5" xfId="19543" xr:uid="{7B21B4BD-ECFC-40F4-AF61-3747F1BE2407}"/>
    <cellStyle name="20 % - Markeringsfarve1 3 3 4 2 6" xfId="34532" xr:uid="{F2A4D9C4-8D52-41AC-A988-C50706B79661}"/>
    <cellStyle name="20 % - Markeringsfarve1 3 3 4 3" xfId="1691" xr:uid="{BB831EEA-87E7-46B5-8F7F-2E70D6843225}"/>
    <cellStyle name="20 % - Markeringsfarve1 3 3 4 3 2" xfId="7159" xr:uid="{6722EFA4-837A-49B8-8150-13DCD339A017}"/>
    <cellStyle name="20 % - Markeringsfarve1 3 3 4 3 2 2" xfId="15068" xr:uid="{DF4DC5CF-74DB-450E-92B0-CC4717027A51}"/>
    <cellStyle name="20 % - Markeringsfarve1 3 3 4 3 2 2 2" xfId="31383" xr:uid="{D32A73C7-ECC0-47B9-BC71-A3E696B37B60}"/>
    <cellStyle name="20 % - Markeringsfarve1 3 3 4 3 2 2 3" xfId="46347" xr:uid="{65EE8EB1-9A58-40B2-9A5B-6AA41D684C83}"/>
    <cellStyle name="20 % - Markeringsfarve1 3 3 4 3 2 3" xfId="24361" xr:uid="{6C6EBDC1-0523-459F-9121-323B4957E31B}"/>
    <cellStyle name="20 % - Markeringsfarve1 3 3 4 3 2 4" xfId="39348" xr:uid="{C9D42428-FFC1-4665-9558-7449E9098A51}"/>
    <cellStyle name="20 % - Markeringsfarve1 3 3 4 3 3" xfId="10247" xr:uid="{F43485AE-E750-4334-82C2-ADA8F5F77872}"/>
    <cellStyle name="20 % - Markeringsfarve1 3 3 4 3 3 2" xfId="26567" xr:uid="{935DBCF1-ED0E-449F-948B-DDAB82916050}"/>
    <cellStyle name="20 % - Markeringsfarve1 3 3 4 3 3 3" xfId="41533" xr:uid="{8DE7962F-C003-474B-BB48-0758DA2CE7E3}"/>
    <cellStyle name="20 % - Markeringsfarve1 3 3 4 3 4" xfId="19545" xr:uid="{43AF8432-1CE0-4BAC-93C1-6D917EEF695B}"/>
    <cellStyle name="20 % - Markeringsfarve1 3 3 4 3 5" xfId="34534" xr:uid="{508D6518-3DF5-4A92-8814-F33516502034}"/>
    <cellStyle name="20 % - Markeringsfarve1 3 3 4 4" xfId="1692" xr:uid="{3D9B8F0F-37D5-4B93-8EE6-9ED72812083D}"/>
    <cellStyle name="20 % - Markeringsfarve1 3 3 4 4 2" xfId="8300" xr:uid="{7AA12ED9-E532-497F-8E7D-B3B2DBBD4632}"/>
    <cellStyle name="20 % - Markeringsfarve1 3 3 4 4 2 2" xfId="16193" xr:uid="{ECFBC541-FF4F-4FE8-B5F1-9753E2690E13}"/>
    <cellStyle name="20 % - Markeringsfarve1 3 3 4 4 2 2 2" xfId="32508" xr:uid="{5B2D6A34-F2D4-4ECA-9CB7-CC9CA33F287A}"/>
    <cellStyle name="20 % - Markeringsfarve1 3 3 4 4 2 2 3" xfId="47472" xr:uid="{861E5A7E-D663-4368-8D8E-43A537D65F56}"/>
    <cellStyle name="20 % - Markeringsfarve1 3 3 4 4 2 3" xfId="25486" xr:uid="{2B2B2145-2BD4-41DF-98E4-87EAB0A1F3D5}"/>
    <cellStyle name="20 % - Markeringsfarve1 3 3 4 4 2 4" xfId="40473" xr:uid="{0E61A6A0-5AD3-47C5-9EA8-6A05B05CD2FC}"/>
    <cellStyle name="20 % - Markeringsfarve1 3 3 4 4 3" xfId="10248" xr:uid="{8B656B5F-42B2-4D8F-B644-E19EC5AD69DA}"/>
    <cellStyle name="20 % - Markeringsfarve1 3 3 4 4 3 2" xfId="26568" xr:uid="{28E25C0B-3C9A-4703-9799-2487C516B092}"/>
    <cellStyle name="20 % - Markeringsfarve1 3 3 4 4 3 3" xfId="41534" xr:uid="{D09E8625-6D9B-4A10-B4E3-160940132686}"/>
    <cellStyle name="20 % - Markeringsfarve1 3 3 4 4 4" xfId="19546" xr:uid="{0D1F788B-3C90-4837-8652-0C23D4EB3091}"/>
    <cellStyle name="20 % - Markeringsfarve1 3 3 4 4 5" xfId="34535" xr:uid="{1A7DCDA7-7CB9-445B-B606-ED4A1DE77AAD}"/>
    <cellStyle name="20 % - Markeringsfarve1 3 3 4 5" xfId="5383" xr:uid="{F34E45CE-FC44-4C58-BAFF-673C8A532313}"/>
    <cellStyle name="20 % - Markeringsfarve1 3 3 4 5 2" xfId="13300" xr:uid="{CB0E763D-2FC3-4E44-8465-44D244CF9540}"/>
    <cellStyle name="20 % - Markeringsfarve1 3 3 4 5 2 2" xfId="29615" xr:uid="{E06C32E3-6DF2-462C-9628-7D339F426C2A}"/>
    <cellStyle name="20 % - Markeringsfarve1 3 3 4 5 2 3" xfId="44579" xr:uid="{76EFF352-DFA0-4C1C-83C2-87B0327A0AE1}"/>
    <cellStyle name="20 % - Markeringsfarve1 3 3 4 5 3" xfId="22593" xr:uid="{7CA98F3F-DFB7-43DB-8E7A-C9F6360F20BF}"/>
    <cellStyle name="20 % - Markeringsfarve1 3 3 4 5 4" xfId="37580" xr:uid="{0C3525A4-C2FB-469D-87B3-47D96670286A}"/>
    <cellStyle name="20 % - Markeringsfarve1 3 3 4 6" xfId="10244" xr:uid="{5C9FB03B-D2FB-43AA-9493-F1DE744AFB1C}"/>
    <cellStyle name="20 % - Markeringsfarve1 3 3 4 6 2" xfId="26564" xr:uid="{6FE5485F-A707-4CBF-B502-EA6521697618}"/>
    <cellStyle name="20 % - Markeringsfarve1 3 3 4 6 3" xfId="41530" xr:uid="{C6E0FE37-57A5-4F3B-A797-000A13DD1436}"/>
    <cellStyle name="20 % - Markeringsfarve1 3 3 4 7" xfId="19542" xr:uid="{508BBCB1-FADE-4D18-8DDA-E20EC25B468E}"/>
    <cellStyle name="20 % - Markeringsfarve1 3 3 4 8" xfId="34531" xr:uid="{3CCDABF1-9858-47FF-BAEE-7897AAAA887D}"/>
    <cellStyle name="20 % - Markeringsfarve1 3 3 5" xfId="1693" xr:uid="{6BCCFF5E-24D5-4DD6-8968-0C47FFEF9C2D}"/>
    <cellStyle name="20 % - Markeringsfarve1 3 3 5 2" xfId="1694" xr:uid="{BE7263C5-38EB-4F98-9385-D5D64EA1615F}"/>
    <cellStyle name="20 % - Markeringsfarve1 3 3 5 2 2" xfId="1695" xr:uid="{6817C91F-813B-4231-8D62-270438B17F99}"/>
    <cellStyle name="20 % - Markeringsfarve1 3 3 5 2 2 2" xfId="8000" xr:uid="{A1994CB2-D19B-4C3D-9A99-718F4BAD6E27}"/>
    <cellStyle name="20 % - Markeringsfarve1 3 3 5 2 2 2 2" xfId="15900" xr:uid="{4623190E-7C50-44CA-BF28-44EEAB0DFD65}"/>
    <cellStyle name="20 % - Markeringsfarve1 3 3 5 2 2 2 2 2" xfId="32215" xr:uid="{4489EDA4-B233-4348-BB87-22E628C88774}"/>
    <cellStyle name="20 % - Markeringsfarve1 3 3 5 2 2 2 2 3" xfId="47179" xr:uid="{05A7DFC2-E4A6-4777-B34D-B5B3B72F37C3}"/>
    <cellStyle name="20 % - Markeringsfarve1 3 3 5 2 2 2 3" xfId="25193" xr:uid="{5BFAD4EC-D564-4A78-A81F-87E66BAB0A94}"/>
    <cellStyle name="20 % - Markeringsfarve1 3 3 5 2 2 2 4" xfId="40180" xr:uid="{6759241E-41F0-43AA-B8F7-AFA12CA1AF56}"/>
    <cellStyle name="20 % - Markeringsfarve1 3 3 5 2 2 3" xfId="10251" xr:uid="{CF020FD5-8C94-489E-97F8-0660FB42F2A8}"/>
    <cellStyle name="20 % - Markeringsfarve1 3 3 5 2 2 3 2" xfId="26571" xr:uid="{42937363-0F11-4650-9AD4-F6111A948CBA}"/>
    <cellStyle name="20 % - Markeringsfarve1 3 3 5 2 2 3 3" xfId="41537" xr:uid="{BF0C0266-D843-4F77-B4E9-137504096B1B}"/>
    <cellStyle name="20 % - Markeringsfarve1 3 3 5 2 2 4" xfId="19549" xr:uid="{BE4B3891-F17D-403F-B39F-430867FFD9DF}"/>
    <cellStyle name="20 % - Markeringsfarve1 3 3 5 2 2 5" xfId="34538" xr:uid="{D0E0D85A-B8F4-44B6-B4AD-93F7DDD9B531}"/>
    <cellStyle name="20 % - Markeringsfarve1 3 3 5 2 3" xfId="6515" xr:uid="{77EA9AA1-9F10-44BD-A26D-C65EDB39B891}"/>
    <cellStyle name="20 % - Markeringsfarve1 3 3 5 2 3 2" xfId="14428" xr:uid="{1B6C465C-29CD-4B82-9B03-D565BBD0A447}"/>
    <cellStyle name="20 % - Markeringsfarve1 3 3 5 2 3 2 2" xfId="30743" xr:uid="{1F9EC076-8DB3-4D43-AD91-F8CBA1EAB9D7}"/>
    <cellStyle name="20 % - Markeringsfarve1 3 3 5 2 3 2 3" xfId="45707" xr:uid="{AC023C14-1055-43B9-915C-26488850704E}"/>
    <cellStyle name="20 % - Markeringsfarve1 3 3 5 2 3 3" xfId="23721" xr:uid="{C696A0F0-DB13-4AC8-878A-17F744D78FB1}"/>
    <cellStyle name="20 % - Markeringsfarve1 3 3 5 2 3 4" xfId="38708" xr:uid="{6CC76E33-30A8-45DE-983A-BC86146FDEAF}"/>
    <cellStyle name="20 % - Markeringsfarve1 3 3 5 2 4" xfId="10250" xr:uid="{468315B2-EBF2-4FA4-8033-74594CF10E9C}"/>
    <cellStyle name="20 % - Markeringsfarve1 3 3 5 2 4 2" xfId="26570" xr:uid="{D9F6F1E3-54CC-48EE-898A-4D7A838F9614}"/>
    <cellStyle name="20 % - Markeringsfarve1 3 3 5 2 4 3" xfId="41536" xr:uid="{6CEF2B87-13C4-4F35-8285-C94478E8921E}"/>
    <cellStyle name="20 % - Markeringsfarve1 3 3 5 2 5" xfId="19548" xr:uid="{ADE66A23-1452-4F8A-A9F2-FB4C414CFB7B}"/>
    <cellStyle name="20 % - Markeringsfarve1 3 3 5 2 6" xfId="34537" xr:uid="{68487A53-2400-47F8-9720-EA9BB4EA8D7B}"/>
    <cellStyle name="20 % - Markeringsfarve1 3 3 5 3" xfId="1696" xr:uid="{0AE5D306-E733-406A-A8E7-6F756F91C5CE}"/>
    <cellStyle name="20 % - Markeringsfarve1 3 3 5 3 2" xfId="7276" xr:uid="{94CB47BB-E752-4266-8089-B676BC353F4F}"/>
    <cellStyle name="20 % - Markeringsfarve1 3 3 5 3 2 2" xfId="15185" xr:uid="{2EA5CFF7-62D7-4B41-8D53-CB95B00E20A5}"/>
    <cellStyle name="20 % - Markeringsfarve1 3 3 5 3 2 2 2" xfId="31500" xr:uid="{9EC795CE-5D78-4CC1-9356-1744CAABDE57}"/>
    <cellStyle name="20 % - Markeringsfarve1 3 3 5 3 2 2 3" xfId="46464" xr:uid="{C814C36E-0A95-4E11-85C0-0C485770E97F}"/>
    <cellStyle name="20 % - Markeringsfarve1 3 3 5 3 2 3" xfId="24478" xr:uid="{2833FD78-E305-4D56-8F90-D14BD9366C26}"/>
    <cellStyle name="20 % - Markeringsfarve1 3 3 5 3 2 4" xfId="39465" xr:uid="{6464E059-2CE9-4D0B-955C-5FDB46FFAB4B}"/>
    <cellStyle name="20 % - Markeringsfarve1 3 3 5 3 3" xfId="10252" xr:uid="{EE2E96CE-F12C-4347-93B1-F06F7981A728}"/>
    <cellStyle name="20 % - Markeringsfarve1 3 3 5 3 3 2" xfId="26572" xr:uid="{B1B0F383-1783-4859-9540-68C5BD70369A}"/>
    <cellStyle name="20 % - Markeringsfarve1 3 3 5 3 3 3" xfId="41538" xr:uid="{699AC512-E0C3-4307-9E86-D7DE95A7C24A}"/>
    <cellStyle name="20 % - Markeringsfarve1 3 3 5 3 4" xfId="19550" xr:uid="{2BC37C02-3D71-4EB1-B4B3-CFBDE057B371}"/>
    <cellStyle name="20 % - Markeringsfarve1 3 3 5 3 5" xfId="34539" xr:uid="{80CE8B10-B8FC-4435-8C06-0A7308AD2425}"/>
    <cellStyle name="20 % - Markeringsfarve1 3 3 5 4" xfId="1697" xr:uid="{D136D4A8-F035-490B-BEA6-4372023F705D}"/>
    <cellStyle name="20 % - Markeringsfarve1 3 3 5 4 2" xfId="8299" xr:uid="{24DA923A-FB5B-43B4-B1D3-6464641093BA}"/>
    <cellStyle name="20 % - Markeringsfarve1 3 3 5 4 2 2" xfId="16192" xr:uid="{413D7B4C-D637-4FBB-9F7A-3BA787FB7F93}"/>
    <cellStyle name="20 % - Markeringsfarve1 3 3 5 4 2 2 2" xfId="32507" xr:uid="{EA7624A1-A55B-4BBF-9CED-178545C0397A}"/>
    <cellStyle name="20 % - Markeringsfarve1 3 3 5 4 2 2 3" xfId="47471" xr:uid="{D355F870-0F9A-417B-BA82-1035D5CFF33B}"/>
    <cellStyle name="20 % - Markeringsfarve1 3 3 5 4 2 3" xfId="25485" xr:uid="{016948D5-9E6D-4701-AE5B-88AF061B8E03}"/>
    <cellStyle name="20 % - Markeringsfarve1 3 3 5 4 2 4" xfId="40472" xr:uid="{0C3B7D74-6DA8-49B7-A61A-1C849A66D2AA}"/>
    <cellStyle name="20 % - Markeringsfarve1 3 3 5 4 3" xfId="10253" xr:uid="{40133645-3087-4B00-B991-4B8F5F121C81}"/>
    <cellStyle name="20 % - Markeringsfarve1 3 3 5 4 3 2" xfId="26573" xr:uid="{927FBC2A-FAE6-44EC-A072-EEF31798B505}"/>
    <cellStyle name="20 % - Markeringsfarve1 3 3 5 4 3 3" xfId="41539" xr:uid="{9833AA5D-00D3-4C65-B2E0-6884EDBD6FA9}"/>
    <cellStyle name="20 % - Markeringsfarve1 3 3 5 4 4" xfId="19551" xr:uid="{632BFEC7-1972-4057-8D38-707617009E9C}"/>
    <cellStyle name="20 % - Markeringsfarve1 3 3 5 4 5" xfId="34540" xr:uid="{0A7853D8-FCB0-4338-9C03-4E59E132D755}"/>
    <cellStyle name="20 % - Markeringsfarve1 3 3 5 5" xfId="5384" xr:uid="{AF626A54-E888-41DC-8AA2-C9E4E4E300FB}"/>
    <cellStyle name="20 % - Markeringsfarve1 3 3 5 5 2" xfId="13301" xr:uid="{8D65217F-45C7-4ABC-8651-7174215F11B1}"/>
    <cellStyle name="20 % - Markeringsfarve1 3 3 5 5 2 2" xfId="29616" xr:uid="{7A405E67-8CEE-486E-81AB-99F9554EFE1D}"/>
    <cellStyle name="20 % - Markeringsfarve1 3 3 5 5 2 3" xfId="44580" xr:uid="{C4DFA5C7-20CD-46F4-AA3A-907F4A00D3DB}"/>
    <cellStyle name="20 % - Markeringsfarve1 3 3 5 5 3" xfId="22594" xr:uid="{808994BD-8FE6-4456-B778-1C7B4F90D3EE}"/>
    <cellStyle name="20 % - Markeringsfarve1 3 3 5 5 4" xfId="37581" xr:uid="{C836BB5C-828A-4589-9102-7481D6C07154}"/>
    <cellStyle name="20 % - Markeringsfarve1 3 3 5 6" xfId="10249" xr:uid="{05B3AF11-7831-421A-BC46-8FD4B912EDFC}"/>
    <cellStyle name="20 % - Markeringsfarve1 3 3 5 6 2" xfId="26569" xr:uid="{C4180647-5367-408D-B212-EA12E4626977}"/>
    <cellStyle name="20 % - Markeringsfarve1 3 3 5 6 3" xfId="41535" xr:uid="{BAC6A940-C237-47F5-A528-65947A760891}"/>
    <cellStyle name="20 % - Markeringsfarve1 3 3 5 7" xfId="19547" xr:uid="{5B9CEED3-00BE-4683-908F-1E6B47B1BCC6}"/>
    <cellStyle name="20 % - Markeringsfarve1 3 3 5 8" xfId="34536" xr:uid="{5DD28AF0-55A3-44BF-94CB-53164B157147}"/>
    <cellStyle name="20 % - Markeringsfarve1 3 3 6" xfId="1698" xr:uid="{86478501-0716-45E3-8039-1E0F2CBC42F4}"/>
    <cellStyle name="20 % - Markeringsfarve1 3 3 6 2" xfId="1699" xr:uid="{6B98E147-2C13-4196-9CD7-49EDE80BF611}"/>
    <cellStyle name="20 % - Markeringsfarve1 3 3 6 2 2" xfId="1700" xr:uid="{F26CC9B4-7956-4229-8054-A14803B258B8}"/>
    <cellStyle name="20 % - Markeringsfarve1 3 3 6 2 2 2" xfId="8031" xr:uid="{54CD22A6-41BF-4DD0-ACE0-FA7AEA263735}"/>
    <cellStyle name="20 % - Markeringsfarve1 3 3 6 2 2 2 2" xfId="15931" xr:uid="{A509E0DA-C627-4EAB-96E4-06D3878AAD54}"/>
    <cellStyle name="20 % - Markeringsfarve1 3 3 6 2 2 2 2 2" xfId="32246" xr:uid="{DFC06949-B018-4703-8011-95C55508733D}"/>
    <cellStyle name="20 % - Markeringsfarve1 3 3 6 2 2 2 2 3" xfId="47210" xr:uid="{1295290D-1E04-4CD3-937E-698ABF023057}"/>
    <cellStyle name="20 % - Markeringsfarve1 3 3 6 2 2 2 3" xfId="25224" xr:uid="{B153E859-F69A-473D-9025-59E899540D64}"/>
    <cellStyle name="20 % - Markeringsfarve1 3 3 6 2 2 2 4" xfId="40211" xr:uid="{E9DD7B5D-A629-4BD1-94C8-E0FCB9FDF3E0}"/>
    <cellStyle name="20 % - Markeringsfarve1 3 3 6 2 2 3" xfId="10256" xr:uid="{6CE2DB8B-4A02-4319-ABD5-9D993E8B48E7}"/>
    <cellStyle name="20 % - Markeringsfarve1 3 3 6 2 2 3 2" xfId="26576" xr:uid="{DA74DB74-E95F-48E3-B21A-2F54EECF2D1B}"/>
    <cellStyle name="20 % - Markeringsfarve1 3 3 6 2 2 3 3" xfId="41542" xr:uid="{2C4E81BD-9B07-40C4-B23A-48DB10989B7A}"/>
    <cellStyle name="20 % - Markeringsfarve1 3 3 6 2 2 4" xfId="19554" xr:uid="{3D368157-29F3-422B-A7CA-1E28B9F4FBB5}"/>
    <cellStyle name="20 % - Markeringsfarve1 3 3 6 2 2 5" xfId="34543" xr:uid="{FF5D1F32-B60D-4DDA-9C60-2312820B90BA}"/>
    <cellStyle name="20 % - Markeringsfarve1 3 3 6 2 3" xfId="6542" xr:uid="{D82596F1-D10F-4509-AA56-BDF12EB2F2CB}"/>
    <cellStyle name="20 % - Markeringsfarve1 3 3 6 2 3 2" xfId="14455" xr:uid="{E51B19AD-4F81-498D-B8FE-91F5B697EBAB}"/>
    <cellStyle name="20 % - Markeringsfarve1 3 3 6 2 3 2 2" xfId="30770" xr:uid="{73B6232A-E692-4B4E-ABF4-7C51A77EBF97}"/>
    <cellStyle name="20 % - Markeringsfarve1 3 3 6 2 3 2 3" xfId="45734" xr:uid="{399ABAF9-3DC4-4F26-BBE4-AD313331807B}"/>
    <cellStyle name="20 % - Markeringsfarve1 3 3 6 2 3 3" xfId="23748" xr:uid="{CD6C0E1E-8BA3-41CB-AD76-AEEA28A498B7}"/>
    <cellStyle name="20 % - Markeringsfarve1 3 3 6 2 3 4" xfId="38735" xr:uid="{8AC8CCAB-C223-460E-B402-BEA432BE6E53}"/>
    <cellStyle name="20 % - Markeringsfarve1 3 3 6 2 4" xfId="10255" xr:uid="{28FD3C39-D066-4153-8C06-C40A833058AA}"/>
    <cellStyle name="20 % - Markeringsfarve1 3 3 6 2 4 2" xfId="26575" xr:uid="{49878F4D-1B77-41B4-8110-3749227A5282}"/>
    <cellStyle name="20 % - Markeringsfarve1 3 3 6 2 4 3" xfId="41541" xr:uid="{1D9E58AB-2839-41C3-80AA-00FDCAD90792}"/>
    <cellStyle name="20 % - Markeringsfarve1 3 3 6 2 5" xfId="19553" xr:uid="{4689E3EB-33BC-44B0-82E9-CDFAED6B242F}"/>
    <cellStyle name="20 % - Markeringsfarve1 3 3 6 2 6" xfId="34542" xr:uid="{0C058FF4-0E7A-4002-93E2-8D565E43E23E}"/>
    <cellStyle name="20 % - Markeringsfarve1 3 3 6 3" xfId="1701" xr:uid="{C7ABD94E-7A9A-4DF7-B148-D6EC8C59EDB8}"/>
    <cellStyle name="20 % - Markeringsfarve1 3 3 6 3 2" xfId="7308" xr:uid="{0C0C2AE6-D157-4AA2-95A3-CBD1116D8C39}"/>
    <cellStyle name="20 % - Markeringsfarve1 3 3 6 3 2 2" xfId="15217" xr:uid="{55FC9139-1606-4689-9165-7ADCDC282BBB}"/>
    <cellStyle name="20 % - Markeringsfarve1 3 3 6 3 2 2 2" xfId="31532" xr:uid="{01C4F87D-4B7B-4C98-A5B2-9BB13ED9752B}"/>
    <cellStyle name="20 % - Markeringsfarve1 3 3 6 3 2 2 3" xfId="46496" xr:uid="{F49CAA67-2C1E-43D4-A176-BB41AFC315C2}"/>
    <cellStyle name="20 % - Markeringsfarve1 3 3 6 3 2 3" xfId="24510" xr:uid="{33854A1E-CE98-4343-BA72-A3E3E33DB459}"/>
    <cellStyle name="20 % - Markeringsfarve1 3 3 6 3 2 4" xfId="39497" xr:uid="{B36BB3D2-61B2-493D-A7E5-282B267B2BF9}"/>
    <cellStyle name="20 % - Markeringsfarve1 3 3 6 3 3" xfId="10257" xr:uid="{6DA3C292-4D1C-41A5-B483-EB2A7C3C9817}"/>
    <cellStyle name="20 % - Markeringsfarve1 3 3 6 3 3 2" xfId="26577" xr:uid="{7D55F819-7DCC-4D1A-BE5F-D31A695FB2B7}"/>
    <cellStyle name="20 % - Markeringsfarve1 3 3 6 3 3 3" xfId="41543" xr:uid="{F488C7B4-5F76-4B3E-8E04-CA23575BFD5B}"/>
    <cellStyle name="20 % - Markeringsfarve1 3 3 6 3 4" xfId="19555" xr:uid="{06B5963B-5981-485B-8758-D6B352991F33}"/>
    <cellStyle name="20 % - Markeringsfarve1 3 3 6 3 5" xfId="34544" xr:uid="{79794C95-1BF6-48E0-B99B-A82E554A427E}"/>
    <cellStyle name="20 % - Markeringsfarve1 3 3 6 4" xfId="1702" xr:uid="{ADA68677-7919-4FE2-B53C-2769D46B2BA0}"/>
    <cellStyle name="20 % - Markeringsfarve1 3 3 6 4 2" xfId="8298" xr:uid="{BEF139A1-C1C8-49C8-82DD-7E8BE071E29C}"/>
    <cellStyle name="20 % - Markeringsfarve1 3 3 6 4 2 2" xfId="16191" xr:uid="{320D659D-761B-4A44-BC9F-BB65301C65E9}"/>
    <cellStyle name="20 % - Markeringsfarve1 3 3 6 4 2 2 2" xfId="32506" xr:uid="{219768C9-309B-4997-AF63-BBB91C6A8215}"/>
    <cellStyle name="20 % - Markeringsfarve1 3 3 6 4 2 2 3" xfId="47470" xr:uid="{E075B19E-63FD-498E-81F4-6ABA43255072}"/>
    <cellStyle name="20 % - Markeringsfarve1 3 3 6 4 2 3" xfId="25484" xr:uid="{C44961B4-C469-41E8-A0D3-DF2DB4774862}"/>
    <cellStyle name="20 % - Markeringsfarve1 3 3 6 4 2 4" xfId="40471" xr:uid="{A17F1015-CA0D-446B-8471-7CB5DE51C3AB}"/>
    <cellStyle name="20 % - Markeringsfarve1 3 3 6 4 3" xfId="10258" xr:uid="{7975244F-B06F-4DBB-A165-E93BA3446AEA}"/>
    <cellStyle name="20 % - Markeringsfarve1 3 3 6 4 3 2" xfId="26578" xr:uid="{B2F57005-EF39-48D7-B9CB-652F78068A48}"/>
    <cellStyle name="20 % - Markeringsfarve1 3 3 6 4 3 3" xfId="41544" xr:uid="{7D1E0A1D-FDB9-4620-9BC7-D6A99EB0C4F7}"/>
    <cellStyle name="20 % - Markeringsfarve1 3 3 6 4 4" xfId="19556" xr:uid="{5B1AA69B-C51A-4762-A615-864826FE4315}"/>
    <cellStyle name="20 % - Markeringsfarve1 3 3 6 4 5" xfId="34545" xr:uid="{AD36BC91-F074-439A-8201-515C8A9D1A7E}"/>
    <cellStyle name="20 % - Markeringsfarve1 3 3 6 5" xfId="5385" xr:uid="{D1F974E8-6B86-450B-B3C1-782E60E5C839}"/>
    <cellStyle name="20 % - Markeringsfarve1 3 3 6 5 2" xfId="13302" xr:uid="{7BA363F0-E1F9-421D-8BB8-44459C248AA1}"/>
    <cellStyle name="20 % - Markeringsfarve1 3 3 6 5 2 2" xfId="29617" xr:uid="{046F77E9-789F-4AF6-9F7A-6D7135401DF4}"/>
    <cellStyle name="20 % - Markeringsfarve1 3 3 6 5 2 3" xfId="44581" xr:uid="{1F0E9F51-1461-4668-91D8-AF3A056A26C4}"/>
    <cellStyle name="20 % - Markeringsfarve1 3 3 6 5 3" xfId="22595" xr:uid="{CBC73EC9-F4C8-4CC0-AADC-FA53C7E87DE4}"/>
    <cellStyle name="20 % - Markeringsfarve1 3 3 6 5 4" xfId="37582" xr:uid="{98AF794F-E936-44D8-852C-BFCA13FAAAB0}"/>
    <cellStyle name="20 % - Markeringsfarve1 3 3 6 6" xfId="10254" xr:uid="{4D32E9B0-B688-4EAE-96A5-BFAC7AA97902}"/>
    <cellStyle name="20 % - Markeringsfarve1 3 3 6 6 2" xfId="26574" xr:uid="{F98DB55E-B1B1-41DF-8DF0-B994A1B12E46}"/>
    <cellStyle name="20 % - Markeringsfarve1 3 3 6 6 3" xfId="41540" xr:uid="{DCB7F80D-26FA-4746-AB4F-8C359A984286}"/>
    <cellStyle name="20 % - Markeringsfarve1 3 3 6 7" xfId="19552" xr:uid="{56338C42-42E3-4AFA-BFA7-0125B6C7A8BE}"/>
    <cellStyle name="20 % - Markeringsfarve1 3 3 6 8" xfId="34541" xr:uid="{7E93D1EA-FF16-48B3-B683-0FAC60538C6F}"/>
    <cellStyle name="20 % - Markeringsfarve1 3 3 7" xfId="1703" xr:uid="{E16AC366-6875-4CA0-8ED2-2E4C541CB59E}"/>
    <cellStyle name="20 % - Markeringsfarve1 3 3 7 2" xfId="1704" xr:uid="{A9BC3EF4-B2A6-4238-9DBA-DAB8E825F390}"/>
    <cellStyle name="20 % - Markeringsfarve1 3 3 7 2 2" xfId="7526" xr:uid="{DE14C066-7D9A-46C2-896B-3C04A2ADF44C}"/>
    <cellStyle name="20 % - Markeringsfarve1 3 3 7 2 2 2" xfId="15426" xr:uid="{AD75AA22-E3E6-4CCC-A1CB-22F61E7B2F23}"/>
    <cellStyle name="20 % - Markeringsfarve1 3 3 7 2 2 2 2" xfId="31741" xr:uid="{BC20BEA1-B55B-4042-938A-1457CE73FAAC}"/>
    <cellStyle name="20 % - Markeringsfarve1 3 3 7 2 2 2 3" xfId="46705" xr:uid="{E1D25E43-30F0-43A0-B47F-26948DF0F66B}"/>
    <cellStyle name="20 % - Markeringsfarve1 3 3 7 2 2 3" xfId="24719" xr:uid="{B6D7D85A-1545-40F1-AB33-28C71F28A2C1}"/>
    <cellStyle name="20 % - Markeringsfarve1 3 3 7 2 2 4" xfId="39706" xr:uid="{5C1AA90E-A323-46BC-9DDE-76273B788ACF}"/>
    <cellStyle name="20 % - Markeringsfarve1 3 3 7 2 3" xfId="10260" xr:uid="{74963C85-BDE4-417C-BF72-D25305A25FFF}"/>
    <cellStyle name="20 % - Markeringsfarve1 3 3 7 2 3 2" xfId="26580" xr:uid="{9CB290DE-C45E-48C5-9693-8071F9362DF3}"/>
    <cellStyle name="20 % - Markeringsfarve1 3 3 7 2 3 3" xfId="41546" xr:uid="{95AEDB6A-9CBE-4A7B-94D7-2A2E90BF209D}"/>
    <cellStyle name="20 % - Markeringsfarve1 3 3 7 2 4" xfId="19558" xr:uid="{D0A09B38-2ACF-43F4-A89F-953C312AEFC7}"/>
    <cellStyle name="20 % - Markeringsfarve1 3 3 7 2 5" xfId="34547" xr:uid="{E4E13870-A2B2-4CFD-B20E-5E97A5C681A3}"/>
    <cellStyle name="20 % - Markeringsfarve1 3 3 7 3" xfId="6115" xr:uid="{A6F628FC-EB3A-42B0-BA30-B0B51F043C1A}"/>
    <cellStyle name="20 % - Markeringsfarve1 3 3 7 3 2" xfId="14031" xr:uid="{66D94202-A54C-409D-B612-D9F6168C926A}"/>
    <cellStyle name="20 % - Markeringsfarve1 3 3 7 3 2 2" xfId="30346" xr:uid="{41862991-B508-46CE-B8F3-38DF9A88E916}"/>
    <cellStyle name="20 % - Markeringsfarve1 3 3 7 3 2 3" xfId="45310" xr:uid="{D9501142-75F0-44EF-A302-A9B50C34421B}"/>
    <cellStyle name="20 % - Markeringsfarve1 3 3 7 3 3" xfId="23324" xr:uid="{5E7524DC-BC9C-4177-A6A9-6CAEA43E0E80}"/>
    <cellStyle name="20 % - Markeringsfarve1 3 3 7 3 4" xfId="38311" xr:uid="{07CDF154-3D5E-4D1E-B4D6-31935BAC2483}"/>
    <cellStyle name="20 % - Markeringsfarve1 3 3 7 4" xfId="10259" xr:uid="{FEC3D233-9BD8-4A68-A531-0B445F4BABDE}"/>
    <cellStyle name="20 % - Markeringsfarve1 3 3 7 4 2" xfId="26579" xr:uid="{B45533FE-F3AC-4662-895D-7AB9477ABDC8}"/>
    <cellStyle name="20 % - Markeringsfarve1 3 3 7 4 3" xfId="41545" xr:uid="{067F101C-739B-4F0A-9D7C-B2E29618AA86}"/>
    <cellStyle name="20 % - Markeringsfarve1 3 3 7 5" xfId="19557" xr:uid="{73BF7778-0437-43B3-8E21-479AA39C6CA4}"/>
    <cellStyle name="20 % - Markeringsfarve1 3 3 7 6" xfId="34546" xr:uid="{C2B835D0-C549-4367-93BA-50C5870F74F3}"/>
    <cellStyle name="20 % - Markeringsfarve1 3 3 8" xfId="1705" xr:uid="{39E482FF-D005-4F20-A506-464218D658E2}"/>
    <cellStyle name="20 % - Markeringsfarve1 3 3 8 2" xfId="6754" xr:uid="{CC0163AB-E5D5-45F9-A5A1-A12CEE7F1F27}"/>
    <cellStyle name="20 % - Markeringsfarve1 3 3 8 2 2" xfId="14664" xr:uid="{89FAB202-F865-4753-B1A2-F7DA761D52F5}"/>
    <cellStyle name="20 % - Markeringsfarve1 3 3 8 2 2 2" xfId="30979" xr:uid="{154F963C-505A-430F-87E6-64CC18321757}"/>
    <cellStyle name="20 % - Markeringsfarve1 3 3 8 2 2 3" xfId="45943" xr:uid="{DBDC8AF2-42D2-4BD1-B58B-0026A5EB35E6}"/>
    <cellStyle name="20 % - Markeringsfarve1 3 3 8 2 3" xfId="23957" xr:uid="{2250E232-A915-44A5-BC22-18D459CBBF41}"/>
    <cellStyle name="20 % - Markeringsfarve1 3 3 8 2 4" xfId="38944" xr:uid="{AA7F50D1-4B6A-4879-BDFB-5BF97A379B0A}"/>
    <cellStyle name="20 % - Markeringsfarve1 3 3 8 3" xfId="10261" xr:uid="{B2B0CC07-9291-43B5-9594-A6D9A8E1971B}"/>
    <cellStyle name="20 % - Markeringsfarve1 3 3 8 3 2" xfId="26581" xr:uid="{EA1B5EDD-723D-46C0-878E-3D61E7482E2E}"/>
    <cellStyle name="20 % - Markeringsfarve1 3 3 8 3 3" xfId="41547" xr:uid="{DD7812C0-4077-4DFE-9DE1-BD90519C9B48}"/>
    <cellStyle name="20 % - Markeringsfarve1 3 3 8 4" xfId="19559" xr:uid="{651E6528-9682-46D5-AD43-E0A7795539EA}"/>
    <cellStyle name="20 % - Markeringsfarve1 3 3 8 5" xfId="34548" xr:uid="{039BA98F-B6F1-4BCB-80CE-82CA09AE83CD}"/>
    <cellStyle name="20 % - Markeringsfarve1 3 3 9" xfId="1706" xr:uid="{44A9E440-D58E-41E1-8115-A295086DB7BD}"/>
    <cellStyle name="20 % - Markeringsfarve1 3 3 9 2" xfId="8303" xr:uid="{0DBEDF92-44DB-486F-AF20-83148A0FD47A}"/>
    <cellStyle name="20 % - Markeringsfarve1 3 3 9 2 2" xfId="16196" xr:uid="{1CB349A0-11E5-45F6-BD89-6103FECBC5A9}"/>
    <cellStyle name="20 % - Markeringsfarve1 3 3 9 2 2 2" xfId="32511" xr:uid="{1F7E1A5A-BB6A-43F2-8799-FE83DDC18438}"/>
    <cellStyle name="20 % - Markeringsfarve1 3 3 9 2 2 3" xfId="47475" xr:uid="{131D3878-1EE9-49EE-AFF1-BF7743548649}"/>
    <cellStyle name="20 % - Markeringsfarve1 3 3 9 2 3" xfId="25489" xr:uid="{46CC3942-8283-492D-AD13-5D12960A3836}"/>
    <cellStyle name="20 % - Markeringsfarve1 3 3 9 2 4" xfId="40476" xr:uid="{545721CD-A933-45CE-8E47-727C9A47E93B}"/>
    <cellStyle name="20 % - Markeringsfarve1 3 3 9 3" xfId="10262" xr:uid="{6BEFCBD1-4003-4DA1-B2C7-FAB94643C326}"/>
    <cellStyle name="20 % - Markeringsfarve1 3 3 9 3 2" xfId="26582" xr:uid="{8B851F44-C304-47AA-96C2-E22793B984F5}"/>
    <cellStyle name="20 % - Markeringsfarve1 3 3 9 3 3" xfId="41548" xr:uid="{60F0A27F-1C26-49BE-A897-377C7E96076D}"/>
    <cellStyle name="20 % - Markeringsfarve1 3 3 9 4" xfId="19560" xr:uid="{2706F030-779D-4343-9B43-A2672EBFA253}"/>
    <cellStyle name="20 % - Markeringsfarve1 3 3 9 5" xfId="34549" xr:uid="{D7F05C3C-1307-4F79-A614-C5FDAD0D44BA}"/>
    <cellStyle name="20 % - Markeringsfarve1 3 4" xfId="1707" xr:uid="{F7E86C11-FDEA-472C-90EE-F2DF6528BAC1}"/>
    <cellStyle name="20 % - Markeringsfarve1 3 4 2" xfId="1708" xr:uid="{9B25B3D0-084C-434D-8F83-3ABCDD4911FB}"/>
    <cellStyle name="20 % - Markeringsfarve1 3 4 2 2" xfId="1709" xr:uid="{42DA0A63-35AA-4967-91DA-061A3438AC0D}"/>
    <cellStyle name="20 % - Markeringsfarve1 3 4 2 2 2" xfId="7567" xr:uid="{807F5C7E-7872-4246-BD4E-5DC55A717373}"/>
    <cellStyle name="20 % - Markeringsfarve1 3 4 2 2 2 2" xfId="15467" xr:uid="{74867757-4F36-4316-BF43-F1904FAC8199}"/>
    <cellStyle name="20 % - Markeringsfarve1 3 4 2 2 2 2 2" xfId="31782" xr:uid="{B421E250-AEFC-47B4-8ABF-FB156E70A14D}"/>
    <cellStyle name="20 % - Markeringsfarve1 3 4 2 2 2 2 3" xfId="46746" xr:uid="{59ED5EDC-195A-4359-9102-54A84C432041}"/>
    <cellStyle name="20 % - Markeringsfarve1 3 4 2 2 2 3" xfId="24760" xr:uid="{735B8BC3-F72B-4545-8A23-D6B1F63DC822}"/>
    <cellStyle name="20 % - Markeringsfarve1 3 4 2 2 2 4" xfId="39747" xr:uid="{A8554967-60D7-441F-90E9-F6D039FBF0B3}"/>
    <cellStyle name="20 % - Markeringsfarve1 3 4 2 2 3" xfId="10265" xr:uid="{B9F7CB37-D6D8-472B-B208-E7ABD1CE6051}"/>
    <cellStyle name="20 % - Markeringsfarve1 3 4 2 2 3 2" xfId="26585" xr:uid="{69D4FADB-3641-4120-8B5E-CEE9A5AE34EA}"/>
    <cellStyle name="20 % - Markeringsfarve1 3 4 2 2 3 3" xfId="41551" xr:uid="{370BEBCA-9E70-4802-BA61-1EA19478397B}"/>
    <cellStyle name="20 % - Markeringsfarve1 3 4 2 2 4" xfId="19563" xr:uid="{9AA40B26-371C-4883-8BD3-366A880C140C}"/>
    <cellStyle name="20 % - Markeringsfarve1 3 4 2 2 5" xfId="34552" xr:uid="{712DD0C9-5FA4-4704-B887-B93F33FDB3E3}"/>
    <cellStyle name="20 % - Markeringsfarve1 3 4 2 3" xfId="6148" xr:uid="{C9721BFA-8858-4CC7-A47C-8025AB818839}"/>
    <cellStyle name="20 % - Markeringsfarve1 3 4 2 3 2" xfId="14064" xr:uid="{F3628511-A3F8-48C7-A39C-10E807587DA9}"/>
    <cellStyle name="20 % - Markeringsfarve1 3 4 2 3 2 2" xfId="30379" xr:uid="{09139392-0FDE-46D5-8E27-068AC603C364}"/>
    <cellStyle name="20 % - Markeringsfarve1 3 4 2 3 2 3" xfId="45343" xr:uid="{C0D8CF67-6C87-4B11-AF2F-3F9B84849755}"/>
    <cellStyle name="20 % - Markeringsfarve1 3 4 2 3 3" xfId="23357" xr:uid="{0D0FB7B7-178B-427F-B7DB-18A44E3BD655}"/>
    <cellStyle name="20 % - Markeringsfarve1 3 4 2 3 4" xfId="38344" xr:uid="{7FCC6A3F-8043-43E9-B0D7-583425C964A9}"/>
    <cellStyle name="20 % - Markeringsfarve1 3 4 2 4" xfId="10264" xr:uid="{36C0F7E3-6E96-44F0-9059-B5438542F142}"/>
    <cellStyle name="20 % - Markeringsfarve1 3 4 2 4 2" xfId="26584" xr:uid="{1D885548-9397-4084-BC2A-B4A8E9B6CBC0}"/>
    <cellStyle name="20 % - Markeringsfarve1 3 4 2 4 3" xfId="41550" xr:uid="{CA403E13-BC68-4738-9A31-C74FB167655A}"/>
    <cellStyle name="20 % - Markeringsfarve1 3 4 2 5" xfId="19562" xr:uid="{D8604B47-F00B-4473-B3A7-395E5ED21A3C}"/>
    <cellStyle name="20 % - Markeringsfarve1 3 4 2 6" xfId="34551" xr:uid="{B5B21C28-4130-4E85-AA15-391C2AA85F79}"/>
    <cellStyle name="20 % - Markeringsfarve1 3 4 3" xfId="1710" xr:uid="{33163A88-6950-428A-BE10-9F1FC3D94B33}"/>
    <cellStyle name="20 % - Markeringsfarve1 3 4 3 2" xfId="6797" xr:uid="{F037808C-6302-40F7-B473-BC5B12461BF9}"/>
    <cellStyle name="20 % - Markeringsfarve1 3 4 3 2 2" xfId="14707" xr:uid="{86933B13-FE92-4494-86C4-B089DA5BED20}"/>
    <cellStyle name="20 % - Markeringsfarve1 3 4 3 2 2 2" xfId="31022" xr:uid="{CBB24436-15E6-4754-9E3C-26DD2E1243D8}"/>
    <cellStyle name="20 % - Markeringsfarve1 3 4 3 2 2 3" xfId="45986" xr:uid="{53AC39C4-689D-453F-BBE1-0AD73A6F50A8}"/>
    <cellStyle name="20 % - Markeringsfarve1 3 4 3 2 3" xfId="24000" xr:uid="{24439851-C012-46C6-96F0-9A46BF3242F1}"/>
    <cellStyle name="20 % - Markeringsfarve1 3 4 3 2 4" xfId="38987" xr:uid="{7AFBAA02-F8CC-4401-9202-A0126E50DEA6}"/>
    <cellStyle name="20 % - Markeringsfarve1 3 4 3 3" xfId="10266" xr:uid="{9CF53463-159E-4DD7-83F2-E61C5B7A1DF0}"/>
    <cellStyle name="20 % - Markeringsfarve1 3 4 3 3 2" xfId="26586" xr:uid="{570E36AF-3C26-4782-A03B-7161E0372AED}"/>
    <cellStyle name="20 % - Markeringsfarve1 3 4 3 3 3" xfId="41552" xr:uid="{40F68555-4DF1-4BD0-9D34-74688BDD2339}"/>
    <cellStyle name="20 % - Markeringsfarve1 3 4 3 4" xfId="19564" xr:uid="{5777C865-4AC9-406E-AF05-62D3644DEB9F}"/>
    <cellStyle name="20 % - Markeringsfarve1 3 4 3 5" xfId="34553" xr:uid="{E9CC2B6C-7299-4F02-A23B-86C9C29353F9}"/>
    <cellStyle name="20 % - Markeringsfarve1 3 4 4" xfId="1711" xr:uid="{457980A7-D964-4CEE-A0FE-8E04500F7167}"/>
    <cellStyle name="20 % - Markeringsfarve1 3 4 4 2" xfId="8297" xr:uid="{611C62BD-E122-422B-B06F-F4D120C4F90B}"/>
    <cellStyle name="20 % - Markeringsfarve1 3 4 4 2 2" xfId="16190" xr:uid="{F92FC7D1-6D48-44CF-A97A-13BCE61C4370}"/>
    <cellStyle name="20 % - Markeringsfarve1 3 4 4 2 2 2" xfId="32505" xr:uid="{99606B90-7360-4513-AA8C-EE8CD3C08102}"/>
    <cellStyle name="20 % - Markeringsfarve1 3 4 4 2 2 3" xfId="47469" xr:uid="{78FC7A9E-EA05-491A-9E08-E23181BF9984}"/>
    <cellStyle name="20 % - Markeringsfarve1 3 4 4 2 3" xfId="25483" xr:uid="{1548ECFF-DA1B-4447-9CFC-AF390C2C9418}"/>
    <cellStyle name="20 % - Markeringsfarve1 3 4 4 2 4" xfId="40470" xr:uid="{242D9734-CC82-41A8-89FF-24A6C97A8F11}"/>
    <cellStyle name="20 % - Markeringsfarve1 3 4 4 3" xfId="10267" xr:uid="{9A3CE83D-1B68-4E9B-BCD6-5ADACB7E6CF9}"/>
    <cellStyle name="20 % - Markeringsfarve1 3 4 4 3 2" xfId="26587" xr:uid="{D7B52C43-0C21-46E9-B897-99B14833B3A9}"/>
    <cellStyle name="20 % - Markeringsfarve1 3 4 4 3 3" xfId="41553" xr:uid="{0C2FC7C4-253F-4D04-9115-729814993F4D}"/>
    <cellStyle name="20 % - Markeringsfarve1 3 4 4 4" xfId="19565" xr:uid="{6483F776-F87B-4182-A98E-E91EB260C3AF}"/>
    <cellStyle name="20 % - Markeringsfarve1 3 4 4 5" xfId="34554" xr:uid="{18892731-1B96-46E4-95A3-ED34D6810195}"/>
    <cellStyle name="20 % - Markeringsfarve1 3 4 5" xfId="5386" xr:uid="{4D518686-42D3-4454-9AD1-1BD393DDF49E}"/>
    <cellStyle name="20 % - Markeringsfarve1 3 4 5 2" xfId="13303" xr:uid="{80D1970B-3C6A-4209-B196-C17816FA00E4}"/>
    <cellStyle name="20 % - Markeringsfarve1 3 4 5 2 2" xfId="29618" xr:uid="{769FB56C-2429-4A6A-8604-17F2D0D16EF7}"/>
    <cellStyle name="20 % - Markeringsfarve1 3 4 5 2 3" xfId="44582" xr:uid="{BBECFA72-6F4B-4753-BE10-CE15BE6D1D10}"/>
    <cellStyle name="20 % - Markeringsfarve1 3 4 5 3" xfId="22596" xr:uid="{A26D40CA-925C-486F-BD9F-8C97DE0480B4}"/>
    <cellStyle name="20 % - Markeringsfarve1 3 4 5 4" xfId="37583" xr:uid="{754B0E7C-5624-4FD0-9E61-27640CF6D4D4}"/>
    <cellStyle name="20 % - Markeringsfarve1 3 4 6" xfId="10263" xr:uid="{DDD92E8D-4269-4E23-AB3C-98E819BF81A5}"/>
    <cellStyle name="20 % - Markeringsfarve1 3 4 6 2" xfId="26583" xr:uid="{5A46C18C-195A-402B-8EEB-6211C37CC19A}"/>
    <cellStyle name="20 % - Markeringsfarve1 3 4 6 3" xfId="41549" xr:uid="{EB6CE5DA-91EE-4264-9B99-269962A2FCA5}"/>
    <cellStyle name="20 % - Markeringsfarve1 3 4 7" xfId="19561" xr:uid="{1590EE8B-83AA-4988-9ABF-8B5FD8AE4A42}"/>
    <cellStyle name="20 % - Markeringsfarve1 3 4 8" xfId="34550" xr:uid="{70690F02-BA95-41EC-93B7-FBBB70B4D92C}"/>
    <cellStyle name="20 % - Markeringsfarve1 3 4 9" xfId="56501" xr:uid="{CFFAA91E-8EC7-4F12-882E-E8F714A2BD1F}"/>
    <cellStyle name="20 % - Markeringsfarve1 3 5" xfId="1712" xr:uid="{45FDF560-5DA7-429F-B389-C33A29F2EA02}"/>
    <cellStyle name="20 % - Markeringsfarve1 3 5 2" xfId="1713" xr:uid="{44782ABA-13FA-4962-85C9-8C55D5F4B717}"/>
    <cellStyle name="20 % - Markeringsfarve1 3 5 2 2" xfId="1714" xr:uid="{D3791585-8A1F-4A67-95A9-DABE901BF07E}"/>
    <cellStyle name="20 % - Markeringsfarve1 3 5 2 2 2" xfId="7674" xr:uid="{B6DF001E-E157-471C-B267-10BF22E48A97}"/>
    <cellStyle name="20 % - Markeringsfarve1 3 5 2 2 2 2" xfId="15574" xr:uid="{11CFE7A9-4B4A-4B06-A6B1-195D03DE733A}"/>
    <cellStyle name="20 % - Markeringsfarve1 3 5 2 2 2 2 2" xfId="31889" xr:uid="{3A38CDB4-6490-4623-822C-A5CF9A50E553}"/>
    <cellStyle name="20 % - Markeringsfarve1 3 5 2 2 2 2 3" xfId="46853" xr:uid="{841B84F6-D6FD-4C07-AFC2-5F7E42D11400}"/>
    <cellStyle name="20 % - Markeringsfarve1 3 5 2 2 2 3" xfId="24867" xr:uid="{65D86F52-7295-437A-865E-58308449D90E}"/>
    <cellStyle name="20 % - Markeringsfarve1 3 5 2 2 2 4" xfId="39854" xr:uid="{338EFF67-B623-49BC-8165-14A6F2F4D333}"/>
    <cellStyle name="20 % - Markeringsfarve1 3 5 2 2 3" xfId="10270" xr:uid="{CFE19465-92F7-4F05-8DE9-CF4B3FFDD0BC}"/>
    <cellStyle name="20 % - Markeringsfarve1 3 5 2 2 3 2" xfId="26590" xr:uid="{90057237-83F4-4A65-84AD-35B2E14C61C5}"/>
    <cellStyle name="20 % - Markeringsfarve1 3 5 2 2 3 3" xfId="41556" xr:uid="{5A49183F-4BB7-43E6-BC84-D5CEE3FA74BB}"/>
    <cellStyle name="20 % - Markeringsfarve1 3 5 2 2 4" xfId="19568" xr:uid="{34B8DB23-DE0C-4007-90C9-9723F3CBEB0E}"/>
    <cellStyle name="20 % - Markeringsfarve1 3 5 2 2 5" xfId="34557" xr:uid="{4AB2AE3D-722E-491D-8CFE-0735403D2254}"/>
    <cellStyle name="20 % - Markeringsfarve1 3 5 2 3" xfId="6238" xr:uid="{355090DE-CB42-45D3-9A71-5FD096065DB5}"/>
    <cellStyle name="20 % - Markeringsfarve1 3 5 2 3 2" xfId="14154" xr:uid="{A1BC9027-CE77-449D-BAE4-247C9F7BF742}"/>
    <cellStyle name="20 % - Markeringsfarve1 3 5 2 3 2 2" xfId="30469" xr:uid="{1E8A4185-18AD-4CFA-945D-267301F64384}"/>
    <cellStyle name="20 % - Markeringsfarve1 3 5 2 3 2 3" xfId="45433" xr:uid="{B9A58639-189E-4470-A490-A1D85B8707A7}"/>
    <cellStyle name="20 % - Markeringsfarve1 3 5 2 3 3" xfId="23447" xr:uid="{30C1AFFB-0F4F-4BB5-A6AA-CE6ACEB1E84A}"/>
    <cellStyle name="20 % - Markeringsfarve1 3 5 2 3 4" xfId="38434" xr:uid="{912E28D2-EC6C-4C76-B70D-530C6315B6D9}"/>
    <cellStyle name="20 % - Markeringsfarve1 3 5 2 4" xfId="10269" xr:uid="{3E8D2883-8D4A-4798-8AAD-054356148F6D}"/>
    <cellStyle name="20 % - Markeringsfarve1 3 5 2 4 2" xfId="26589" xr:uid="{EBFFBE48-6DFE-4D51-868C-BC63A7B64372}"/>
    <cellStyle name="20 % - Markeringsfarve1 3 5 2 4 3" xfId="41555" xr:uid="{D8950CDC-F938-474F-A205-0053B26C1AE5}"/>
    <cellStyle name="20 % - Markeringsfarve1 3 5 2 5" xfId="19567" xr:uid="{261FB925-B899-497D-9F40-DF400F017A8B}"/>
    <cellStyle name="20 % - Markeringsfarve1 3 5 2 6" xfId="34556" xr:uid="{110A1540-F3DD-4C03-B71D-D7FC135BCD48}"/>
    <cellStyle name="20 % - Markeringsfarve1 3 5 3" xfId="1715" xr:uid="{8F2BE92E-95B8-4E47-8D32-30F5CFAB3BD7}"/>
    <cellStyle name="20 % - Markeringsfarve1 3 5 3 2" xfId="6904" xr:uid="{C424DC20-D3B2-439F-BF10-1A3147A6291D}"/>
    <cellStyle name="20 % - Markeringsfarve1 3 5 3 2 2" xfId="14814" xr:uid="{56A0CBAE-B5E7-4B9F-AB9A-D552AB202501}"/>
    <cellStyle name="20 % - Markeringsfarve1 3 5 3 2 2 2" xfId="31129" xr:uid="{AF1CD434-D02F-4659-A862-8886A72F352E}"/>
    <cellStyle name="20 % - Markeringsfarve1 3 5 3 2 2 3" xfId="46093" xr:uid="{488FC858-70A2-4726-AAE0-F53D0114A510}"/>
    <cellStyle name="20 % - Markeringsfarve1 3 5 3 2 3" xfId="24107" xr:uid="{460BF45A-65C8-4801-90F7-0C312B290F41}"/>
    <cellStyle name="20 % - Markeringsfarve1 3 5 3 2 4" xfId="39094" xr:uid="{0B1F55DE-38B8-46D0-9AA0-917456D1D246}"/>
    <cellStyle name="20 % - Markeringsfarve1 3 5 3 3" xfId="10271" xr:uid="{77E42CD9-5B84-4273-AB0F-1D86DA4B5829}"/>
    <cellStyle name="20 % - Markeringsfarve1 3 5 3 3 2" xfId="26591" xr:uid="{FE2E3A46-2AB3-43AF-86FB-6A2C52AA10B7}"/>
    <cellStyle name="20 % - Markeringsfarve1 3 5 3 3 3" xfId="41557" xr:uid="{74AB2ADD-2184-44CF-86BD-FD843F6EF6DD}"/>
    <cellStyle name="20 % - Markeringsfarve1 3 5 3 4" xfId="19569" xr:uid="{D7330599-3DCD-48D9-98D6-1BDF70C0B030}"/>
    <cellStyle name="20 % - Markeringsfarve1 3 5 3 5" xfId="34558" xr:uid="{1AB260A3-AD2C-4534-9416-20B064635C8B}"/>
    <cellStyle name="20 % - Markeringsfarve1 3 5 4" xfId="1716" xr:uid="{96196C58-6B85-4148-B1DB-3439DB12A9CA}"/>
    <cellStyle name="20 % - Markeringsfarve1 3 5 4 2" xfId="8296" xr:uid="{863F5C31-21CD-49CD-9590-95E2DF2A19FB}"/>
    <cellStyle name="20 % - Markeringsfarve1 3 5 4 2 2" xfId="16189" xr:uid="{1584B161-C371-464F-BE93-CED8D04E734A}"/>
    <cellStyle name="20 % - Markeringsfarve1 3 5 4 2 2 2" xfId="32504" xr:uid="{68BB3B7B-5289-4DCF-884C-7A24F247289F}"/>
    <cellStyle name="20 % - Markeringsfarve1 3 5 4 2 2 3" xfId="47468" xr:uid="{29566CF6-10A1-4A01-98EE-D95BD4277452}"/>
    <cellStyle name="20 % - Markeringsfarve1 3 5 4 2 3" xfId="25482" xr:uid="{AB97A44E-D1FA-4512-8B9F-A2D0FDCCDF06}"/>
    <cellStyle name="20 % - Markeringsfarve1 3 5 4 2 4" xfId="40469" xr:uid="{CC226D2C-3E8C-435C-BFB4-004490ADB92E}"/>
    <cellStyle name="20 % - Markeringsfarve1 3 5 4 3" xfId="10272" xr:uid="{8A75E269-BE30-4F5A-BC46-57BC7E692730}"/>
    <cellStyle name="20 % - Markeringsfarve1 3 5 4 3 2" xfId="26592" xr:uid="{0C981031-B062-4439-A26F-08FA1D59ABE2}"/>
    <cellStyle name="20 % - Markeringsfarve1 3 5 4 3 3" xfId="41558" xr:uid="{3AC4A7F3-44E4-4513-A68B-1D4A6D5477CB}"/>
    <cellStyle name="20 % - Markeringsfarve1 3 5 4 4" xfId="19570" xr:uid="{B7E33C1A-E3CC-41B6-BFF0-F1F143F9E485}"/>
    <cellStyle name="20 % - Markeringsfarve1 3 5 4 5" xfId="34559" xr:uid="{9DCB5D0C-BF39-4687-9168-5854AFF6114F}"/>
    <cellStyle name="20 % - Markeringsfarve1 3 5 5" xfId="5387" xr:uid="{ADD980B9-7FF5-473E-9BC7-7AC0E152E6DA}"/>
    <cellStyle name="20 % - Markeringsfarve1 3 5 5 2" xfId="13304" xr:uid="{1C4F48FB-2F52-4C3C-9EDF-DDC5C92035C9}"/>
    <cellStyle name="20 % - Markeringsfarve1 3 5 5 2 2" xfId="29619" xr:uid="{FCD02D75-71C0-4FDA-A4C8-977C308C185A}"/>
    <cellStyle name="20 % - Markeringsfarve1 3 5 5 2 3" xfId="44583" xr:uid="{2F4A03F3-D9D0-469D-B648-E0011CD3468C}"/>
    <cellStyle name="20 % - Markeringsfarve1 3 5 5 3" xfId="22597" xr:uid="{2F82D1BC-DA29-4F40-9B77-D5AFD6FA7681}"/>
    <cellStyle name="20 % - Markeringsfarve1 3 5 5 4" xfId="37584" xr:uid="{F88AD582-2AA2-492D-8476-E9B8F7826033}"/>
    <cellStyle name="20 % - Markeringsfarve1 3 5 6" xfId="10268" xr:uid="{6566060F-25F0-415C-8D0B-1E6AD2DCD164}"/>
    <cellStyle name="20 % - Markeringsfarve1 3 5 6 2" xfId="26588" xr:uid="{02AD588F-F785-4F2E-B142-2CC5ADDCC028}"/>
    <cellStyle name="20 % - Markeringsfarve1 3 5 6 3" xfId="41554" xr:uid="{C58AD10D-6F89-419D-8183-9F931A6B2159}"/>
    <cellStyle name="20 % - Markeringsfarve1 3 5 7" xfId="19566" xr:uid="{8C70657A-D8DA-4060-B671-A356A307EED2}"/>
    <cellStyle name="20 % - Markeringsfarve1 3 5 8" xfId="34555" xr:uid="{6E12B49B-9EA3-48D8-A22C-D1679858A4ED}"/>
    <cellStyle name="20 % - Markeringsfarve1 3 6" xfId="1717" xr:uid="{489274A6-C415-439F-8F3E-DD518F3AFCD6}"/>
    <cellStyle name="20 % - Markeringsfarve1 3 6 2" xfId="1718" xr:uid="{04D7F724-89FD-450C-8DDF-1F01DD56A204}"/>
    <cellStyle name="20 % - Markeringsfarve1 3 6 2 2" xfId="1719" xr:uid="{4F3920E9-C38E-4C6E-837D-9169F27443BD}"/>
    <cellStyle name="20 % - Markeringsfarve1 3 6 2 2 2" xfId="7805" xr:uid="{77D624E5-8C0A-4779-AAB2-86E8A4D1FE48}"/>
    <cellStyle name="20 % - Markeringsfarve1 3 6 2 2 2 2" xfId="15705" xr:uid="{37DADC67-9A99-4CA1-9E94-3C6EFB24D73A}"/>
    <cellStyle name="20 % - Markeringsfarve1 3 6 2 2 2 2 2" xfId="32020" xr:uid="{DA433A3B-25B7-4BA3-8CB6-873D3B1FC506}"/>
    <cellStyle name="20 % - Markeringsfarve1 3 6 2 2 2 2 3" xfId="46984" xr:uid="{68E57E8A-7DDB-4FFA-99C4-4246E61FFBE0}"/>
    <cellStyle name="20 % - Markeringsfarve1 3 6 2 2 2 3" xfId="24998" xr:uid="{DC55B67E-B8CD-42D0-9C77-BCD3EE53CC55}"/>
    <cellStyle name="20 % - Markeringsfarve1 3 6 2 2 2 4" xfId="39985" xr:uid="{7C5E1F24-1D32-4F10-B781-AB84E87CEDF1}"/>
    <cellStyle name="20 % - Markeringsfarve1 3 6 2 2 3" xfId="10275" xr:uid="{EAD39C18-914C-4845-BC26-C68CAAF6B6D5}"/>
    <cellStyle name="20 % - Markeringsfarve1 3 6 2 2 3 2" xfId="26595" xr:uid="{D4B86C7C-6040-45E8-994C-C95031013D4D}"/>
    <cellStyle name="20 % - Markeringsfarve1 3 6 2 2 3 3" xfId="41561" xr:uid="{CED23D59-A233-4084-B7BC-52955DF6D0B2}"/>
    <cellStyle name="20 % - Markeringsfarve1 3 6 2 2 4" xfId="19573" xr:uid="{5E29F00B-AABE-453A-AF02-C328E57841E3}"/>
    <cellStyle name="20 % - Markeringsfarve1 3 6 2 2 5" xfId="34562" xr:uid="{587B2FB9-B2EE-4AEC-AA5D-CF766E23CCDD}"/>
    <cellStyle name="20 % - Markeringsfarve1 3 6 2 3" xfId="6350" xr:uid="{4D1F46CD-824A-4E56-90C7-60FEB6A84B16}"/>
    <cellStyle name="20 % - Markeringsfarve1 3 6 2 3 2" xfId="14263" xr:uid="{D0C9E4D3-F07D-46B3-AC24-3BA2B3694FF4}"/>
    <cellStyle name="20 % - Markeringsfarve1 3 6 2 3 2 2" xfId="30578" xr:uid="{47462E2C-DEC5-442B-8CD4-B45BB58154AD}"/>
    <cellStyle name="20 % - Markeringsfarve1 3 6 2 3 2 3" xfId="45542" xr:uid="{AF08C7D0-4E85-450F-BF1A-6EB453AAAF80}"/>
    <cellStyle name="20 % - Markeringsfarve1 3 6 2 3 3" xfId="23556" xr:uid="{79F3AB0D-3CA6-4DC8-B5BF-83C83EBB7512}"/>
    <cellStyle name="20 % - Markeringsfarve1 3 6 2 3 4" xfId="38543" xr:uid="{ED9CFB84-7F0C-4050-B8F6-66354FA79498}"/>
    <cellStyle name="20 % - Markeringsfarve1 3 6 2 4" xfId="10274" xr:uid="{C7690C08-3A21-4E55-8F2D-789058BCEC26}"/>
    <cellStyle name="20 % - Markeringsfarve1 3 6 2 4 2" xfId="26594" xr:uid="{B4B359B2-3060-42D0-9A36-C8DD66B81911}"/>
    <cellStyle name="20 % - Markeringsfarve1 3 6 2 4 3" xfId="41560" xr:uid="{36E0A936-A78C-4F46-BE44-4E2379B51A89}"/>
    <cellStyle name="20 % - Markeringsfarve1 3 6 2 5" xfId="19572" xr:uid="{ECE998A8-BC33-4C9C-A307-D2149F26D544}"/>
    <cellStyle name="20 % - Markeringsfarve1 3 6 2 6" xfId="34561" xr:uid="{8C63C8DB-25CE-41C5-9E3A-E2C82AF18EEF}"/>
    <cellStyle name="20 % - Markeringsfarve1 3 6 3" xfId="1720" xr:uid="{58E2069A-3C60-402F-8B80-AE47B70E8A9F}"/>
    <cellStyle name="20 % - Markeringsfarve1 3 6 3 2" xfId="7081" xr:uid="{97E0905A-9D37-418B-8C11-C468411CD3C0}"/>
    <cellStyle name="20 % - Markeringsfarve1 3 6 3 2 2" xfId="14990" xr:uid="{CD1A2018-FCB5-4FDE-AF71-A4FD740D5F05}"/>
    <cellStyle name="20 % - Markeringsfarve1 3 6 3 2 2 2" xfId="31305" xr:uid="{25025F34-EC8A-420F-9175-F3F0D54E2796}"/>
    <cellStyle name="20 % - Markeringsfarve1 3 6 3 2 2 3" xfId="46269" xr:uid="{AC1DB8DC-72E1-49D7-915C-FABEB9505E33}"/>
    <cellStyle name="20 % - Markeringsfarve1 3 6 3 2 3" xfId="24283" xr:uid="{A112392D-88AC-4B84-B4E7-B0570F83F8AF}"/>
    <cellStyle name="20 % - Markeringsfarve1 3 6 3 2 4" xfId="39270" xr:uid="{00A6C700-BFC4-4DFE-B996-6BE859D0352A}"/>
    <cellStyle name="20 % - Markeringsfarve1 3 6 3 3" xfId="10276" xr:uid="{73872344-B0D6-47EF-9FE4-4C08284544AB}"/>
    <cellStyle name="20 % - Markeringsfarve1 3 6 3 3 2" xfId="26596" xr:uid="{156BE109-54F9-4A47-9453-51AA1C11D269}"/>
    <cellStyle name="20 % - Markeringsfarve1 3 6 3 3 3" xfId="41562" xr:uid="{0A36398F-A2BF-4C3A-ABF2-2B5345A92324}"/>
    <cellStyle name="20 % - Markeringsfarve1 3 6 3 4" xfId="19574" xr:uid="{B506EA15-39E8-4C77-AABF-B1818B3949D4}"/>
    <cellStyle name="20 % - Markeringsfarve1 3 6 3 5" xfId="34563" xr:uid="{24329004-FD40-4276-B396-198719B091BE}"/>
    <cellStyle name="20 % - Markeringsfarve1 3 6 4" xfId="1721" xr:uid="{7C3B07B6-E8EF-43AD-8035-46094454818E}"/>
    <cellStyle name="20 % - Markeringsfarve1 3 6 4 2" xfId="8295" xr:uid="{DE4743A8-472F-43BD-945C-D0B70F1F7A2C}"/>
    <cellStyle name="20 % - Markeringsfarve1 3 6 4 2 2" xfId="16188" xr:uid="{BFB32F3C-8C5D-470F-85BA-8037C1360B1B}"/>
    <cellStyle name="20 % - Markeringsfarve1 3 6 4 2 2 2" xfId="32503" xr:uid="{DCFC428A-B174-482B-916D-1D6B2EBFF8CC}"/>
    <cellStyle name="20 % - Markeringsfarve1 3 6 4 2 2 3" xfId="47467" xr:uid="{FDF824B6-FF99-45F6-91D4-87A6127C57AA}"/>
    <cellStyle name="20 % - Markeringsfarve1 3 6 4 2 3" xfId="25481" xr:uid="{AE36A4AA-25F1-4D49-BB47-9C8E8E4BEBBF}"/>
    <cellStyle name="20 % - Markeringsfarve1 3 6 4 2 4" xfId="40468" xr:uid="{42F98441-2846-4C05-84CC-E40912BE1189}"/>
    <cellStyle name="20 % - Markeringsfarve1 3 6 4 3" xfId="10277" xr:uid="{A580207F-96E2-4DC5-A526-F54805E1492E}"/>
    <cellStyle name="20 % - Markeringsfarve1 3 6 4 3 2" xfId="26597" xr:uid="{E90EEA8A-2D23-4A4A-9D14-FF4786F6BFB8}"/>
    <cellStyle name="20 % - Markeringsfarve1 3 6 4 3 3" xfId="41563" xr:uid="{2CEC3E81-F6C4-4DDE-8DF2-59D7D0FE5B98}"/>
    <cellStyle name="20 % - Markeringsfarve1 3 6 4 4" xfId="19575" xr:uid="{3376A573-2CEE-4FE2-B05B-B52161EE93E7}"/>
    <cellStyle name="20 % - Markeringsfarve1 3 6 4 5" xfId="34564" xr:uid="{F0519D1D-D790-4B6D-AFA9-011E56FBF995}"/>
    <cellStyle name="20 % - Markeringsfarve1 3 6 5" xfId="5388" xr:uid="{9345EA06-106C-4D92-9E91-79A1727CA0B0}"/>
    <cellStyle name="20 % - Markeringsfarve1 3 6 5 2" xfId="13305" xr:uid="{BC1FDA8B-6E56-43FD-A91A-AC8296145235}"/>
    <cellStyle name="20 % - Markeringsfarve1 3 6 5 2 2" xfId="29620" xr:uid="{B2C887A7-1A1D-47E0-9892-97819A0C984A}"/>
    <cellStyle name="20 % - Markeringsfarve1 3 6 5 2 3" xfId="44584" xr:uid="{55C6B06D-BC73-4D52-9D08-AC0A9CA908AC}"/>
    <cellStyle name="20 % - Markeringsfarve1 3 6 5 3" xfId="22598" xr:uid="{8FA90105-1B66-4E4E-86E3-2A038B5A3674}"/>
    <cellStyle name="20 % - Markeringsfarve1 3 6 5 4" xfId="37585" xr:uid="{A6981A57-E834-4B3B-B0D2-49A9839261A7}"/>
    <cellStyle name="20 % - Markeringsfarve1 3 6 6" xfId="10273" xr:uid="{2C499E24-B4C1-42BE-A883-D8884A4A2BC2}"/>
    <cellStyle name="20 % - Markeringsfarve1 3 6 6 2" xfId="26593" xr:uid="{A4913A28-6FEF-4F4C-8634-E9EC96C88E34}"/>
    <cellStyle name="20 % - Markeringsfarve1 3 6 6 3" xfId="41559" xr:uid="{EDF1CFE6-6606-4666-9827-F3324C2EA05E}"/>
    <cellStyle name="20 % - Markeringsfarve1 3 6 7" xfId="19571" xr:uid="{52A6B11E-DE45-46DF-9E1D-43C7E8569277}"/>
    <cellStyle name="20 % - Markeringsfarve1 3 6 8" xfId="34560" xr:uid="{613BD859-C88F-4B46-8AA1-61112CDB11A5}"/>
    <cellStyle name="20 % - Markeringsfarve1 3 7" xfId="1722" xr:uid="{98C89E00-0F28-49F3-8749-F38388E994D9}"/>
    <cellStyle name="20 % - Markeringsfarve1 3 7 2" xfId="1723" xr:uid="{54DE8782-725C-4705-9E47-556D22DBC2E7}"/>
    <cellStyle name="20 % - Markeringsfarve1 3 7 2 2" xfId="1724" xr:uid="{02D9BE1E-D31C-4E89-B041-F87CFCE92E14}"/>
    <cellStyle name="20 % - Markeringsfarve1 3 7 2 2 2" xfId="7922" xr:uid="{11351CD5-930D-4B14-907A-095FDD431CFE}"/>
    <cellStyle name="20 % - Markeringsfarve1 3 7 2 2 2 2" xfId="15822" xr:uid="{21A32E69-E14B-47A1-8E1F-0752851E4E03}"/>
    <cellStyle name="20 % - Markeringsfarve1 3 7 2 2 2 2 2" xfId="32137" xr:uid="{4DF3C4DF-8063-4B86-BCC4-1BB9445E1D7F}"/>
    <cellStyle name="20 % - Markeringsfarve1 3 7 2 2 2 2 3" xfId="47101" xr:uid="{D8F113D6-9260-4AB9-A982-887E34C0A037}"/>
    <cellStyle name="20 % - Markeringsfarve1 3 7 2 2 2 3" xfId="25115" xr:uid="{69182884-36FD-4F32-BFF1-3A7D9D0B68DD}"/>
    <cellStyle name="20 % - Markeringsfarve1 3 7 2 2 2 4" xfId="40102" xr:uid="{563086AA-771C-420C-A538-09EB86D97A40}"/>
    <cellStyle name="20 % - Markeringsfarve1 3 7 2 2 3" xfId="10280" xr:uid="{FCEFB843-35BD-4B23-B026-7DDBEC89E177}"/>
    <cellStyle name="20 % - Markeringsfarve1 3 7 2 2 3 2" xfId="26600" xr:uid="{83EE7439-643D-4DEA-A7AF-F9CA396A720B}"/>
    <cellStyle name="20 % - Markeringsfarve1 3 7 2 2 3 3" xfId="41566" xr:uid="{1893F753-84DA-4A06-8EBD-F7ACE2739110}"/>
    <cellStyle name="20 % - Markeringsfarve1 3 7 2 2 4" xfId="19578" xr:uid="{87FF1D5F-8722-4AE8-8B50-146A67BA2253}"/>
    <cellStyle name="20 % - Markeringsfarve1 3 7 2 2 5" xfId="34567" xr:uid="{26A79F44-D4D1-4610-B656-6C2A6C61D7F0}"/>
    <cellStyle name="20 % - Markeringsfarve1 3 7 2 3" xfId="6449" xr:uid="{F09362C6-6260-457B-A909-9D9463172A49}"/>
    <cellStyle name="20 % - Markeringsfarve1 3 7 2 3 2" xfId="14362" xr:uid="{3CA4A0FB-3901-49A7-9404-562067D2B221}"/>
    <cellStyle name="20 % - Markeringsfarve1 3 7 2 3 2 2" xfId="30677" xr:uid="{23E16AC6-437C-4DBF-945D-C24519B599B8}"/>
    <cellStyle name="20 % - Markeringsfarve1 3 7 2 3 2 3" xfId="45641" xr:uid="{1726449B-6B3A-44A3-9046-ACBD539C02F0}"/>
    <cellStyle name="20 % - Markeringsfarve1 3 7 2 3 3" xfId="23655" xr:uid="{9685A32C-67DD-4DCC-BC6A-733092CE400F}"/>
    <cellStyle name="20 % - Markeringsfarve1 3 7 2 3 4" xfId="38642" xr:uid="{50451195-C81A-4760-A536-814E65C7830C}"/>
    <cellStyle name="20 % - Markeringsfarve1 3 7 2 4" xfId="10279" xr:uid="{96FEACDB-DC35-4D9D-9AAB-0429FD18CDD9}"/>
    <cellStyle name="20 % - Markeringsfarve1 3 7 2 4 2" xfId="26599" xr:uid="{DCE91249-655A-4F0F-A048-80287C5957F3}"/>
    <cellStyle name="20 % - Markeringsfarve1 3 7 2 4 3" xfId="41565" xr:uid="{57CB9995-7D87-4851-880C-134EE7817764}"/>
    <cellStyle name="20 % - Markeringsfarve1 3 7 2 5" xfId="19577" xr:uid="{18743FED-D5A0-49B0-B217-F9B3FCD92E47}"/>
    <cellStyle name="20 % - Markeringsfarve1 3 7 2 6" xfId="34566" xr:uid="{2603B310-B4CC-41D6-B119-96ED66D5C868}"/>
    <cellStyle name="20 % - Markeringsfarve1 3 7 3" xfId="1725" xr:uid="{7D7DACD5-CC2E-4FD9-B66B-1A70C2054AB1}"/>
    <cellStyle name="20 % - Markeringsfarve1 3 7 3 2" xfId="7198" xr:uid="{8B755281-E3A8-4864-BB0C-EBF7A6D19B7D}"/>
    <cellStyle name="20 % - Markeringsfarve1 3 7 3 2 2" xfId="15107" xr:uid="{8C752CA9-4770-4B3C-A180-620E6BE2D5ED}"/>
    <cellStyle name="20 % - Markeringsfarve1 3 7 3 2 2 2" xfId="31422" xr:uid="{FE95B864-A1CD-4B81-B3CF-4BC8ECB6D630}"/>
    <cellStyle name="20 % - Markeringsfarve1 3 7 3 2 2 3" xfId="46386" xr:uid="{4C661BDB-0ED8-4ED8-8755-910D1B074C3F}"/>
    <cellStyle name="20 % - Markeringsfarve1 3 7 3 2 3" xfId="24400" xr:uid="{5EF327A8-827B-4FDE-A64D-DA5397AD7452}"/>
    <cellStyle name="20 % - Markeringsfarve1 3 7 3 2 4" xfId="39387" xr:uid="{E19AC09A-1D36-4620-BF2E-280F9B8432BF}"/>
    <cellStyle name="20 % - Markeringsfarve1 3 7 3 3" xfId="10281" xr:uid="{B47C64DE-FCF7-4A27-BF0D-1EE05BC884A0}"/>
    <cellStyle name="20 % - Markeringsfarve1 3 7 3 3 2" xfId="26601" xr:uid="{0831BD85-611F-4D11-987D-11E224EA1FE4}"/>
    <cellStyle name="20 % - Markeringsfarve1 3 7 3 3 3" xfId="41567" xr:uid="{038E7F3B-41F6-4E30-B410-D2BB16D3CF3B}"/>
    <cellStyle name="20 % - Markeringsfarve1 3 7 3 4" xfId="19579" xr:uid="{E6D92F08-E939-440E-8202-AE24F535154A}"/>
    <cellStyle name="20 % - Markeringsfarve1 3 7 3 5" xfId="34568" xr:uid="{45BAE013-FCE9-4769-8892-C28B628CD5EF}"/>
    <cellStyle name="20 % - Markeringsfarve1 3 7 4" xfId="1726" xr:uid="{3E48D7F5-E27C-44C9-884F-0574CEAF76B4}"/>
    <cellStyle name="20 % - Markeringsfarve1 3 7 4 2" xfId="8294" xr:uid="{6E4BA356-5D5D-444C-B540-BAD3E5D0D1FC}"/>
    <cellStyle name="20 % - Markeringsfarve1 3 7 4 2 2" xfId="16187" xr:uid="{42475C36-6726-4E29-B772-D5884F70D6C3}"/>
    <cellStyle name="20 % - Markeringsfarve1 3 7 4 2 2 2" xfId="32502" xr:uid="{3F821CCE-4B89-4FC6-B2CD-4D1B9E10FBBA}"/>
    <cellStyle name="20 % - Markeringsfarve1 3 7 4 2 2 3" xfId="47466" xr:uid="{4D570D3E-3A19-4ECB-8242-DEC815283B2B}"/>
    <cellStyle name="20 % - Markeringsfarve1 3 7 4 2 3" xfId="25480" xr:uid="{E6EB0E36-E810-42DA-BDD5-309373AAF96C}"/>
    <cellStyle name="20 % - Markeringsfarve1 3 7 4 2 4" xfId="40467" xr:uid="{9FB3201F-D77C-4E26-BDC6-49FC7BD9894D}"/>
    <cellStyle name="20 % - Markeringsfarve1 3 7 4 3" xfId="10282" xr:uid="{0A96EE6A-76F2-4711-953F-8B7CD168E764}"/>
    <cellStyle name="20 % - Markeringsfarve1 3 7 4 3 2" xfId="26602" xr:uid="{571BD233-184B-418C-A10A-9CE31053147E}"/>
    <cellStyle name="20 % - Markeringsfarve1 3 7 4 3 3" xfId="41568" xr:uid="{2B866196-8652-4A01-8BA5-12965F406284}"/>
    <cellStyle name="20 % - Markeringsfarve1 3 7 4 4" xfId="19580" xr:uid="{0431E099-3333-4603-B5CB-059E00FDD227}"/>
    <cellStyle name="20 % - Markeringsfarve1 3 7 4 5" xfId="34569" xr:uid="{B079678B-5960-48AA-BAB3-16F303252132}"/>
    <cellStyle name="20 % - Markeringsfarve1 3 7 5" xfId="5389" xr:uid="{CD479ED1-C052-4FF2-B5B4-3DB0FE58F350}"/>
    <cellStyle name="20 % - Markeringsfarve1 3 7 5 2" xfId="13306" xr:uid="{209D1A59-369C-4DBF-AE4D-7206D9A8699C}"/>
    <cellStyle name="20 % - Markeringsfarve1 3 7 5 2 2" xfId="29621" xr:uid="{B1E58160-F32D-4726-BB95-7F4066949405}"/>
    <cellStyle name="20 % - Markeringsfarve1 3 7 5 2 3" xfId="44585" xr:uid="{CB3BF09F-DFDB-4F4B-9318-C642762F46ED}"/>
    <cellStyle name="20 % - Markeringsfarve1 3 7 5 3" xfId="22599" xr:uid="{555FC336-DF9D-45A9-A71A-18BD9D3A66CF}"/>
    <cellStyle name="20 % - Markeringsfarve1 3 7 5 4" xfId="37586" xr:uid="{CD895152-F753-4942-A367-C8F52E2B4472}"/>
    <cellStyle name="20 % - Markeringsfarve1 3 7 6" xfId="10278" xr:uid="{D171BD53-82E3-4DCD-8103-C962309BB366}"/>
    <cellStyle name="20 % - Markeringsfarve1 3 7 6 2" xfId="26598" xr:uid="{C8CA0A83-502B-4407-8A95-B5398345E5EC}"/>
    <cellStyle name="20 % - Markeringsfarve1 3 7 6 3" xfId="41564" xr:uid="{5C226F16-FE75-4FFA-9A40-3705A2BD0284}"/>
    <cellStyle name="20 % - Markeringsfarve1 3 7 7" xfId="19576" xr:uid="{071BC61E-7F72-41DE-A5DD-09C8A14AE1F0}"/>
    <cellStyle name="20 % - Markeringsfarve1 3 7 8" xfId="34565" xr:uid="{363C91DC-FF03-41C6-B99D-07316C7AB228}"/>
    <cellStyle name="20 % - Markeringsfarve1 3 8" xfId="1727" xr:uid="{D6CF0CE3-89A3-4177-AF95-FC2E753CCC5D}"/>
    <cellStyle name="20 % - Markeringsfarve1 3 8 2" xfId="1728" xr:uid="{386FCE01-4C63-43B9-9B46-C2F3921FC157}"/>
    <cellStyle name="20 % - Markeringsfarve1 3 8 2 2" xfId="1729" xr:uid="{0E0C1A7F-DAD8-4D7A-9125-DD311CBBAE2D}"/>
    <cellStyle name="20 % - Markeringsfarve1 3 8 2 2 2" xfId="8029" xr:uid="{6AC4FBF3-FBA5-443F-980F-22572EA9A1FF}"/>
    <cellStyle name="20 % - Markeringsfarve1 3 8 2 2 2 2" xfId="15929" xr:uid="{43098DE5-E811-4FF2-9177-8C36631A8513}"/>
    <cellStyle name="20 % - Markeringsfarve1 3 8 2 2 2 2 2" xfId="32244" xr:uid="{28DC5035-B9CD-49BE-AD0F-44349E897A49}"/>
    <cellStyle name="20 % - Markeringsfarve1 3 8 2 2 2 2 3" xfId="47208" xr:uid="{1CDCFD77-D529-458F-A4D2-129DACE95FB7}"/>
    <cellStyle name="20 % - Markeringsfarve1 3 8 2 2 2 3" xfId="25222" xr:uid="{8FBF636E-F8DE-43D1-80D7-5ACD125510CB}"/>
    <cellStyle name="20 % - Markeringsfarve1 3 8 2 2 2 4" xfId="40209" xr:uid="{28B8293E-E006-4019-9B75-D8CE315F5DEC}"/>
    <cellStyle name="20 % - Markeringsfarve1 3 8 2 2 3" xfId="10285" xr:uid="{AB26F31B-1CAF-4658-BE68-93BB041FC92E}"/>
    <cellStyle name="20 % - Markeringsfarve1 3 8 2 2 3 2" xfId="26605" xr:uid="{BBBD1A82-6B59-4DB6-B3CB-1097868E3A43}"/>
    <cellStyle name="20 % - Markeringsfarve1 3 8 2 2 3 3" xfId="41571" xr:uid="{56C93137-0CD9-4E2A-8CF4-CA4690D4F0DC}"/>
    <cellStyle name="20 % - Markeringsfarve1 3 8 2 2 4" xfId="19583" xr:uid="{6E1280C7-3B7F-4900-B37A-1015E0D09903}"/>
    <cellStyle name="20 % - Markeringsfarve1 3 8 2 2 5" xfId="34572" xr:uid="{773CD237-84FC-4B5C-BF1E-D350880C6A3F}"/>
    <cellStyle name="20 % - Markeringsfarve1 3 8 2 3" xfId="6540" xr:uid="{6777FE80-C5F6-40AF-9F89-5A7B39F213C6}"/>
    <cellStyle name="20 % - Markeringsfarve1 3 8 2 3 2" xfId="14453" xr:uid="{D4DEED4F-EF2D-4BE1-89C1-27E4AE71C3B8}"/>
    <cellStyle name="20 % - Markeringsfarve1 3 8 2 3 2 2" xfId="30768" xr:uid="{5F8890BF-BF26-49B2-97D0-88859EEBB77B}"/>
    <cellStyle name="20 % - Markeringsfarve1 3 8 2 3 2 3" xfId="45732" xr:uid="{2610B458-4113-4533-8FC2-0C3CF51CC90F}"/>
    <cellStyle name="20 % - Markeringsfarve1 3 8 2 3 3" xfId="23746" xr:uid="{88E1CCBF-319A-4078-8FCC-93A1F3F74905}"/>
    <cellStyle name="20 % - Markeringsfarve1 3 8 2 3 4" xfId="38733" xr:uid="{160FD9C9-6F03-4EE2-9ADD-3DD4C1C20043}"/>
    <cellStyle name="20 % - Markeringsfarve1 3 8 2 4" xfId="10284" xr:uid="{759F0EFD-A5AF-42B6-BD25-0B323390A175}"/>
    <cellStyle name="20 % - Markeringsfarve1 3 8 2 4 2" xfId="26604" xr:uid="{ECD74091-4AE6-4898-ABC6-58A6130F7016}"/>
    <cellStyle name="20 % - Markeringsfarve1 3 8 2 4 3" xfId="41570" xr:uid="{229D25A3-4AA7-4A14-BF7F-803402D5C8CA}"/>
    <cellStyle name="20 % - Markeringsfarve1 3 8 2 5" xfId="19582" xr:uid="{28B4AE3D-3807-41E9-B794-D3AE3165EE10}"/>
    <cellStyle name="20 % - Markeringsfarve1 3 8 2 6" xfId="34571" xr:uid="{2827ACA4-2DCC-435A-ACEA-9CD2B81BC9D9}"/>
    <cellStyle name="20 % - Markeringsfarve1 3 8 3" xfId="1730" xr:uid="{EED2D8BE-DFFD-4EE9-A8A7-6782F6AF22DF}"/>
    <cellStyle name="20 % - Markeringsfarve1 3 8 3 2" xfId="7306" xr:uid="{C37BA266-D226-4859-BF48-65ABE778945D}"/>
    <cellStyle name="20 % - Markeringsfarve1 3 8 3 2 2" xfId="15215" xr:uid="{7B75DDA0-95DC-4720-8606-5D1C1C187F84}"/>
    <cellStyle name="20 % - Markeringsfarve1 3 8 3 2 2 2" xfId="31530" xr:uid="{A6B8BBC6-2C64-4194-A445-3F407F3C95B7}"/>
    <cellStyle name="20 % - Markeringsfarve1 3 8 3 2 2 3" xfId="46494" xr:uid="{A91C939A-F513-478E-A30F-E5EF5E5025FE}"/>
    <cellStyle name="20 % - Markeringsfarve1 3 8 3 2 3" xfId="24508" xr:uid="{AAB0904F-15FE-4428-8D1C-DAEAD1DA7FCA}"/>
    <cellStyle name="20 % - Markeringsfarve1 3 8 3 2 4" xfId="39495" xr:uid="{E9552E72-2C82-4F18-A01E-25A61BF781B4}"/>
    <cellStyle name="20 % - Markeringsfarve1 3 8 3 3" xfId="10286" xr:uid="{9EAB24ED-6E37-49B0-8F84-C0735C571A99}"/>
    <cellStyle name="20 % - Markeringsfarve1 3 8 3 3 2" xfId="26606" xr:uid="{896A72CB-05F5-46A1-BB7F-957C7D926326}"/>
    <cellStyle name="20 % - Markeringsfarve1 3 8 3 3 3" xfId="41572" xr:uid="{0C10650E-1C5C-418B-99D0-6F58AB526CCF}"/>
    <cellStyle name="20 % - Markeringsfarve1 3 8 3 4" xfId="19584" xr:uid="{54D70CD3-18CD-4A92-B699-DB888FAA8806}"/>
    <cellStyle name="20 % - Markeringsfarve1 3 8 3 5" xfId="34573" xr:uid="{119FD9A8-040F-4FB4-8690-0E310B2877F3}"/>
    <cellStyle name="20 % - Markeringsfarve1 3 8 4" xfId="1731" xr:uid="{549367B5-A883-40F9-8E59-6B284E14B54A}"/>
    <cellStyle name="20 % - Markeringsfarve1 3 8 4 2" xfId="8293" xr:uid="{A42CFA04-97D9-4E79-92AD-E2D484C9D01F}"/>
    <cellStyle name="20 % - Markeringsfarve1 3 8 4 2 2" xfId="16186" xr:uid="{EAFA520D-95D9-4E35-9C34-DCB1B93A2F31}"/>
    <cellStyle name="20 % - Markeringsfarve1 3 8 4 2 2 2" xfId="32501" xr:uid="{EF606D3B-72F6-48D5-9407-454711E33C41}"/>
    <cellStyle name="20 % - Markeringsfarve1 3 8 4 2 2 3" xfId="47465" xr:uid="{70D80E2B-4D10-434A-8206-16C3C960F0D6}"/>
    <cellStyle name="20 % - Markeringsfarve1 3 8 4 2 3" xfId="25479" xr:uid="{066280BC-6FF0-46B0-91F9-4EA11B175C1B}"/>
    <cellStyle name="20 % - Markeringsfarve1 3 8 4 2 4" xfId="40466" xr:uid="{44F9C544-3632-4D02-A75F-E8985ECC3194}"/>
    <cellStyle name="20 % - Markeringsfarve1 3 8 4 3" xfId="10287" xr:uid="{E647F95B-0812-44A3-BEFC-C201B7398A34}"/>
    <cellStyle name="20 % - Markeringsfarve1 3 8 4 3 2" xfId="26607" xr:uid="{80D87B27-3035-4284-B559-C8C4398768C5}"/>
    <cellStyle name="20 % - Markeringsfarve1 3 8 4 3 3" xfId="41573" xr:uid="{713E52D6-6D2F-4E3E-8642-9F296B49899B}"/>
    <cellStyle name="20 % - Markeringsfarve1 3 8 4 4" xfId="19585" xr:uid="{98F2CB2F-5FA9-4E11-B987-A12BEB58043B}"/>
    <cellStyle name="20 % - Markeringsfarve1 3 8 4 5" xfId="34574" xr:uid="{9C7020B9-9A18-4A29-A22A-5E799933C254}"/>
    <cellStyle name="20 % - Markeringsfarve1 3 8 5" xfId="5390" xr:uid="{A2C6496D-2164-4CE6-A32D-91598FB8DBC7}"/>
    <cellStyle name="20 % - Markeringsfarve1 3 8 5 2" xfId="13307" xr:uid="{EAC69BBB-8C6D-44BA-A50C-9DD1602DD3E2}"/>
    <cellStyle name="20 % - Markeringsfarve1 3 8 5 2 2" xfId="29622" xr:uid="{14EA040F-E352-4637-974D-B32A5E2EBA68}"/>
    <cellStyle name="20 % - Markeringsfarve1 3 8 5 2 3" xfId="44586" xr:uid="{8691490F-45E3-4EC0-9795-CC6F93302FEC}"/>
    <cellStyle name="20 % - Markeringsfarve1 3 8 5 3" xfId="22600" xr:uid="{982C0C21-6F51-4858-BBF9-6C67F399F497}"/>
    <cellStyle name="20 % - Markeringsfarve1 3 8 5 4" xfId="37587" xr:uid="{50636393-E066-48DC-9227-FF78685537A7}"/>
    <cellStyle name="20 % - Markeringsfarve1 3 8 6" xfId="10283" xr:uid="{0C6A45AF-C332-4755-B754-78A099D0E4B0}"/>
    <cellStyle name="20 % - Markeringsfarve1 3 8 6 2" xfId="26603" xr:uid="{BA25EB59-9A28-402D-9E4E-9EEB4664B337}"/>
    <cellStyle name="20 % - Markeringsfarve1 3 8 6 3" xfId="41569" xr:uid="{536C5C0C-A133-43CB-A6A6-0944A08F282F}"/>
    <cellStyle name="20 % - Markeringsfarve1 3 8 7" xfId="19581" xr:uid="{ADCC1A74-14A2-4452-879F-7884A0DF7FBF}"/>
    <cellStyle name="20 % - Markeringsfarve1 3 8 8" xfId="34570" xr:uid="{9B09744A-1523-40BD-BB1A-4747544C2297}"/>
    <cellStyle name="20 % - Markeringsfarve1 3 9" xfId="1732" xr:uid="{633498E7-8955-44BD-931E-B3508CBE2217}"/>
    <cellStyle name="20 % - Markeringsfarve1 3 9 2" xfId="1733" xr:uid="{FFE2E9EE-E260-429E-B6B9-BCFC43C786A7}"/>
    <cellStyle name="20 % - Markeringsfarve1 3 9 2 2" xfId="7448" xr:uid="{B7ECBCB3-2355-4573-8574-044B36FB73C3}"/>
    <cellStyle name="20 % - Markeringsfarve1 3 9 2 2 2" xfId="15348" xr:uid="{ADE968EC-4FC4-44CF-BD40-66016604ED05}"/>
    <cellStyle name="20 % - Markeringsfarve1 3 9 2 2 2 2" xfId="31663" xr:uid="{4FA84A09-B810-4564-B2BA-49B12460AB40}"/>
    <cellStyle name="20 % - Markeringsfarve1 3 9 2 2 2 3" xfId="46627" xr:uid="{63C1F040-CBA3-48D3-898A-9297AABCDFA4}"/>
    <cellStyle name="20 % - Markeringsfarve1 3 9 2 2 3" xfId="24641" xr:uid="{4F59FB6F-E6C0-4FEC-B7B4-766011051172}"/>
    <cellStyle name="20 % - Markeringsfarve1 3 9 2 2 4" xfId="39628" xr:uid="{2D376012-2070-4CAA-BC43-90DBBD84CB0C}"/>
    <cellStyle name="20 % - Markeringsfarve1 3 9 2 3" xfId="10289" xr:uid="{F1751C1B-F9B6-4B80-961D-CA92E983B1A7}"/>
    <cellStyle name="20 % - Markeringsfarve1 3 9 2 3 2" xfId="26609" xr:uid="{5DB2AD21-62E8-446E-8C3A-780CF9C72D03}"/>
    <cellStyle name="20 % - Markeringsfarve1 3 9 2 3 3" xfId="41575" xr:uid="{F002C3DF-F0D8-4DFC-8AD0-55E5CD32375B}"/>
    <cellStyle name="20 % - Markeringsfarve1 3 9 2 4" xfId="19587" xr:uid="{BF9BAF94-EB6D-4708-BFC3-F18739549665}"/>
    <cellStyle name="20 % - Markeringsfarve1 3 9 2 5" xfId="34576" xr:uid="{B22E2F21-7E87-487D-B9DF-5972B3A7B378}"/>
    <cellStyle name="20 % - Markeringsfarve1 3 9 3" xfId="6049" xr:uid="{9EEA312A-04E6-4624-9167-3D7B4CF65F3C}"/>
    <cellStyle name="20 % - Markeringsfarve1 3 9 3 2" xfId="13965" xr:uid="{A65C0824-EFCA-4CA1-84B6-C76EB9063F2B}"/>
    <cellStyle name="20 % - Markeringsfarve1 3 9 3 2 2" xfId="30280" xr:uid="{74686628-AA8F-404F-B8D1-775387BE1C86}"/>
    <cellStyle name="20 % - Markeringsfarve1 3 9 3 2 3" xfId="45244" xr:uid="{85FC71F0-F626-4DCA-A2A3-A45BF15F223C}"/>
    <cellStyle name="20 % - Markeringsfarve1 3 9 3 3" xfId="23258" xr:uid="{121132D5-D5D9-4E37-8856-C2C6156EDCD2}"/>
    <cellStyle name="20 % - Markeringsfarve1 3 9 3 4" xfId="38245" xr:uid="{4D2B9184-FC69-48DC-90E6-A836A6BF013A}"/>
    <cellStyle name="20 % - Markeringsfarve1 3 9 4" xfId="10288" xr:uid="{069D3AC8-5FCC-4A6F-B800-43417D1FC0E3}"/>
    <cellStyle name="20 % - Markeringsfarve1 3 9 4 2" xfId="26608" xr:uid="{79613E53-5A94-4CD4-A810-802D4F590C55}"/>
    <cellStyle name="20 % - Markeringsfarve1 3 9 4 3" xfId="41574" xr:uid="{E070AD63-2613-4339-89DE-9FA64EDE770C}"/>
    <cellStyle name="20 % - Markeringsfarve1 3 9 5" xfId="19586" xr:uid="{8BF432D2-7AD3-448A-960F-BB8D33374C14}"/>
    <cellStyle name="20 % - Markeringsfarve1 3 9 6" xfId="34575" xr:uid="{99FCF385-984F-491B-AD2C-48D0BF6D2C74}"/>
    <cellStyle name="20 % - Markeringsfarve1 4" xfId="1734" xr:uid="{ACFC43E2-B2A5-4079-A01E-371F9CBCC648}"/>
    <cellStyle name="20 % - Markeringsfarve1 4 10" xfId="5391" xr:uid="{0711058F-F29B-497C-8A79-85A783B4C0F8}"/>
    <cellStyle name="20 % - Markeringsfarve1 4 10 2" xfId="13308" xr:uid="{77CE7D8C-58F9-4965-8300-833AA9C4DB6A}"/>
    <cellStyle name="20 % - Markeringsfarve1 4 10 2 2" xfId="29623" xr:uid="{B8035954-D063-43C7-87BD-3ACBD9E54B2C}"/>
    <cellStyle name="20 % - Markeringsfarve1 4 10 2 3" xfId="44587" xr:uid="{939500B9-D239-4891-B1BA-A4E30393B800}"/>
    <cellStyle name="20 % - Markeringsfarve1 4 10 3" xfId="22601" xr:uid="{8957E571-AEB4-4AB5-AA4D-9E5C0F875376}"/>
    <cellStyle name="20 % - Markeringsfarve1 4 10 4" xfId="37588" xr:uid="{E1ED84CD-0DB0-46C1-8AA3-5E3EAA31DA63}"/>
    <cellStyle name="20 % - Markeringsfarve1 4 11" xfId="10290" xr:uid="{45D85233-08E6-40CF-B399-A001FA448A2C}"/>
    <cellStyle name="20 % - Markeringsfarve1 4 11 2" xfId="26610" xr:uid="{BD631A27-22C1-4A8F-82CF-F80F434639C1}"/>
    <cellStyle name="20 % - Markeringsfarve1 4 11 3" xfId="41576" xr:uid="{F6455D33-923F-4116-85B0-4CD725E0ABFC}"/>
    <cellStyle name="20 % - Markeringsfarve1 4 12" xfId="19588" xr:uid="{53A720DB-5D20-479B-B2BC-18219132CF18}"/>
    <cellStyle name="20 % - Markeringsfarve1 4 13" xfId="34577" xr:uid="{948EEA01-F00A-4BCA-8F1B-529D4E36E57B}"/>
    <cellStyle name="20 % - Markeringsfarve1 4 14" xfId="53319" xr:uid="{D92D2BF1-CCF7-41AA-94A2-39E93FC91FD8}"/>
    <cellStyle name="20 % - Markeringsfarve1 4 2" xfId="1735" xr:uid="{B8A8E3B7-64F7-4D08-AFA4-F24AEF1D8AF9}"/>
    <cellStyle name="20 % - Markeringsfarve1 4 2 2" xfId="1736" xr:uid="{B5C92C0C-BDD9-40A8-8ECF-36A4DE12E400}"/>
    <cellStyle name="20 % - Markeringsfarve1 4 2 2 2" xfId="1737" xr:uid="{75816BD6-7807-443D-B20B-F2C635226AC4}"/>
    <cellStyle name="20 % - Markeringsfarve1 4 2 2 2 2" xfId="7592" xr:uid="{1CE92177-D50F-4199-B805-F6C90E03CCAD}"/>
    <cellStyle name="20 % - Markeringsfarve1 4 2 2 2 2 2" xfId="15492" xr:uid="{47A3E91E-771A-40AC-9B61-A72F3F561764}"/>
    <cellStyle name="20 % - Markeringsfarve1 4 2 2 2 2 2 2" xfId="31807" xr:uid="{038D6FFC-9BFA-4F4B-B38B-FC1EC93FF563}"/>
    <cellStyle name="20 % - Markeringsfarve1 4 2 2 2 2 2 3" xfId="46771" xr:uid="{FF7551C3-FB7C-4751-8C44-2085E434478B}"/>
    <cellStyle name="20 % - Markeringsfarve1 4 2 2 2 2 3" xfId="24785" xr:uid="{22853592-C251-497F-994B-C8CF45F9D1F9}"/>
    <cellStyle name="20 % - Markeringsfarve1 4 2 2 2 2 4" xfId="39772" xr:uid="{A50092B3-4501-4E41-B433-457FBAEAC6B9}"/>
    <cellStyle name="20 % - Markeringsfarve1 4 2 2 2 3" xfId="10293" xr:uid="{5A254B9A-0BC6-4CCF-8302-F360CA79F093}"/>
    <cellStyle name="20 % - Markeringsfarve1 4 2 2 2 3 2" xfId="26613" xr:uid="{65366CCF-1C35-4012-9662-59AEDDB73D43}"/>
    <cellStyle name="20 % - Markeringsfarve1 4 2 2 2 3 3" xfId="41579" xr:uid="{CE94100C-FF6A-44C9-B35F-51DB30A7B922}"/>
    <cellStyle name="20 % - Markeringsfarve1 4 2 2 2 4" xfId="19591" xr:uid="{486301E3-7D14-459C-B254-E18A202F6839}"/>
    <cellStyle name="20 % - Markeringsfarve1 4 2 2 2 5" xfId="34580" xr:uid="{E9634BFC-04CF-47FD-8469-FD3201D24D34}"/>
    <cellStyle name="20 % - Markeringsfarve1 4 2 2 3" xfId="6169" xr:uid="{1AAC6484-1865-455B-B9C4-BE680BA50C72}"/>
    <cellStyle name="20 % - Markeringsfarve1 4 2 2 3 2" xfId="14085" xr:uid="{7BE0B0F5-DABB-4BFC-A898-182958BC72CF}"/>
    <cellStyle name="20 % - Markeringsfarve1 4 2 2 3 2 2" xfId="30400" xr:uid="{0E8522ED-CF95-41F7-9EBC-A679C6E23D90}"/>
    <cellStyle name="20 % - Markeringsfarve1 4 2 2 3 2 3" xfId="45364" xr:uid="{259792CF-3D2E-4A80-8037-DD9568914921}"/>
    <cellStyle name="20 % - Markeringsfarve1 4 2 2 3 3" xfId="23378" xr:uid="{8FAB739F-345D-49D9-A98B-687C7D1A3CAF}"/>
    <cellStyle name="20 % - Markeringsfarve1 4 2 2 3 4" xfId="38365" xr:uid="{D975B324-0235-42EF-8847-4E5D077DFBDD}"/>
    <cellStyle name="20 % - Markeringsfarve1 4 2 2 4" xfId="10292" xr:uid="{D8DDB462-582D-4FBC-B8FE-21B242629CB3}"/>
    <cellStyle name="20 % - Markeringsfarve1 4 2 2 4 2" xfId="26612" xr:uid="{778473D8-7A3C-4A01-BEF3-D59D3A1F91C6}"/>
    <cellStyle name="20 % - Markeringsfarve1 4 2 2 4 3" xfId="41578" xr:uid="{B86E17BB-C53C-4CEE-A68B-58A76CF6113F}"/>
    <cellStyle name="20 % - Markeringsfarve1 4 2 2 5" xfId="19590" xr:uid="{DFEDC8B1-DDA9-46D5-BB1A-AB8913C5DAC2}"/>
    <cellStyle name="20 % - Markeringsfarve1 4 2 2 6" xfId="34579" xr:uid="{2A4A3B87-6F6C-4539-94FD-CE86F986DAAA}"/>
    <cellStyle name="20 % - Markeringsfarve1 4 2 2 7" xfId="57123" xr:uid="{5B3D77F9-398B-4BC2-9C2A-2C828C016CBF}"/>
    <cellStyle name="20 % - Markeringsfarve1 4 2 3" xfId="1738" xr:uid="{C0299110-931D-4282-BA5A-1C685AF8F8BA}"/>
    <cellStyle name="20 % - Markeringsfarve1 4 2 3 2" xfId="6822" xr:uid="{03541C71-EEB6-4AFF-B9DF-7CAC9E9FE34E}"/>
    <cellStyle name="20 % - Markeringsfarve1 4 2 3 2 2" xfId="14732" xr:uid="{ACE95F17-22CF-48C7-9DC7-B5C598287943}"/>
    <cellStyle name="20 % - Markeringsfarve1 4 2 3 2 2 2" xfId="31047" xr:uid="{8696656B-7EC7-4CF0-A25C-75E514F636DB}"/>
    <cellStyle name="20 % - Markeringsfarve1 4 2 3 2 2 3" xfId="46011" xr:uid="{8F3FA9B5-C560-4905-BFAE-ED1832CBBB44}"/>
    <cellStyle name="20 % - Markeringsfarve1 4 2 3 2 3" xfId="24025" xr:uid="{3DB042DC-6180-4155-9266-09F9EFD497DB}"/>
    <cellStyle name="20 % - Markeringsfarve1 4 2 3 2 4" xfId="39012" xr:uid="{AC77005E-A49E-4EFC-8655-00B72F512458}"/>
    <cellStyle name="20 % - Markeringsfarve1 4 2 3 3" xfId="10294" xr:uid="{0392C0B7-CFC4-4624-B933-8041BEC372C4}"/>
    <cellStyle name="20 % - Markeringsfarve1 4 2 3 3 2" xfId="26614" xr:uid="{79417942-26E3-4B81-8037-C407CC5422BC}"/>
    <cellStyle name="20 % - Markeringsfarve1 4 2 3 3 3" xfId="41580" xr:uid="{1F4DCC16-69A2-42E4-BED5-65B260CBB18F}"/>
    <cellStyle name="20 % - Markeringsfarve1 4 2 3 4" xfId="19592" xr:uid="{E658E2DF-1CC8-4A2C-BC9B-5C35EBBB8DAA}"/>
    <cellStyle name="20 % - Markeringsfarve1 4 2 3 5" xfId="34581" xr:uid="{63565E94-8A13-467E-9018-F24CC93CE4AC}"/>
    <cellStyle name="20 % - Markeringsfarve1 4 2 4" xfId="1739" xr:uid="{4BFEE9EE-2135-4C47-A31F-7522C6EEE67F}"/>
    <cellStyle name="20 % - Markeringsfarve1 4 2 4 2" xfId="8291" xr:uid="{06468E8A-3DA2-4F30-B955-3E1D056C2AAE}"/>
    <cellStyle name="20 % - Markeringsfarve1 4 2 4 2 2" xfId="16184" xr:uid="{FA62FC2B-4A86-423A-BC39-788F36FC42D7}"/>
    <cellStyle name="20 % - Markeringsfarve1 4 2 4 2 2 2" xfId="32499" xr:uid="{88BDAD2B-DA0B-4CCF-9448-FC9C7F9C9747}"/>
    <cellStyle name="20 % - Markeringsfarve1 4 2 4 2 2 3" xfId="47463" xr:uid="{17A2EB18-C41D-40B5-985D-DECDFE8D44DA}"/>
    <cellStyle name="20 % - Markeringsfarve1 4 2 4 2 3" xfId="25477" xr:uid="{C45B82E6-2C61-4902-BB3F-003DDF36A0E7}"/>
    <cellStyle name="20 % - Markeringsfarve1 4 2 4 2 4" xfId="40464" xr:uid="{FB464937-4BA9-43D2-8E8E-25C00B1F1894}"/>
    <cellStyle name="20 % - Markeringsfarve1 4 2 4 3" xfId="10295" xr:uid="{362DF06B-7609-4E91-ADC0-271BCAA969DB}"/>
    <cellStyle name="20 % - Markeringsfarve1 4 2 4 3 2" xfId="26615" xr:uid="{D48C5CD5-4319-43D3-A4C1-BD2AB255C4EA}"/>
    <cellStyle name="20 % - Markeringsfarve1 4 2 4 3 3" xfId="41581" xr:uid="{14CF869C-9010-4364-B947-4E9EFF6D2CE2}"/>
    <cellStyle name="20 % - Markeringsfarve1 4 2 4 4" xfId="19593" xr:uid="{04AAFD81-83CF-4782-9373-C83E64F63C27}"/>
    <cellStyle name="20 % - Markeringsfarve1 4 2 4 5" xfId="34582" xr:uid="{C287572D-78D8-4FBA-ACC9-0C9268E1BE9E}"/>
    <cellStyle name="20 % - Markeringsfarve1 4 2 5" xfId="5392" xr:uid="{5A25DAFF-5D96-4850-BCEC-709AA4C3DAD9}"/>
    <cellStyle name="20 % - Markeringsfarve1 4 2 5 2" xfId="13309" xr:uid="{92E454EB-5492-4D2C-8DBB-6387FB1A692B}"/>
    <cellStyle name="20 % - Markeringsfarve1 4 2 5 2 2" xfId="29624" xr:uid="{9C2D46A3-CB49-48B0-A0F5-2426F1DF6F66}"/>
    <cellStyle name="20 % - Markeringsfarve1 4 2 5 2 3" xfId="44588" xr:uid="{5345CE3A-2804-46B6-ACC0-F55C8C69F4A7}"/>
    <cellStyle name="20 % - Markeringsfarve1 4 2 5 3" xfId="22602" xr:uid="{717AE50E-C20F-4D67-AEE9-8B439C876170}"/>
    <cellStyle name="20 % - Markeringsfarve1 4 2 5 4" xfId="37589" xr:uid="{CDEF9E39-82A5-484A-9D4A-8C3FFF5DBE39}"/>
    <cellStyle name="20 % - Markeringsfarve1 4 2 6" xfId="10291" xr:uid="{F2FE5EC6-5E37-4CE2-BF31-39A2134BD259}"/>
    <cellStyle name="20 % - Markeringsfarve1 4 2 6 2" xfId="26611" xr:uid="{587030E6-5CA9-487C-8DA1-B03D9339080E}"/>
    <cellStyle name="20 % - Markeringsfarve1 4 2 6 3" xfId="41577" xr:uid="{D9F19864-78DF-4041-88C2-6D3C3776A0B6}"/>
    <cellStyle name="20 % - Markeringsfarve1 4 2 7" xfId="19589" xr:uid="{E8933E88-3662-4483-B148-F91EC5E7D570}"/>
    <cellStyle name="20 % - Markeringsfarve1 4 2 8" xfId="34578" xr:uid="{525937F2-A4DF-4FC9-A832-DDF69BA5D492}"/>
    <cellStyle name="20 % - Markeringsfarve1 4 2 9" xfId="53956" xr:uid="{64D67B74-F78F-4B2C-95A9-8D5E04FCA4C9}"/>
    <cellStyle name="20 % - Markeringsfarve1 4 3" xfId="1740" xr:uid="{CFD48EB3-F326-428C-BB5F-B2A60382A508}"/>
    <cellStyle name="20 % - Markeringsfarve1 4 3 2" xfId="1741" xr:uid="{C7C561D8-EA4E-4ED9-9DF1-EE0F5EABF41B}"/>
    <cellStyle name="20 % - Markeringsfarve1 4 3 2 2" xfId="1742" xr:uid="{8DD6E580-AFB7-4061-9CC2-7C68145D96E6}"/>
    <cellStyle name="20 % - Markeringsfarve1 4 3 2 2 2" xfId="7677" xr:uid="{DF538DD8-8549-4EAC-AC5E-14EE77268BA7}"/>
    <cellStyle name="20 % - Markeringsfarve1 4 3 2 2 2 2" xfId="15577" xr:uid="{877FEE73-F3BC-4194-9209-63C8ED394377}"/>
    <cellStyle name="20 % - Markeringsfarve1 4 3 2 2 2 2 2" xfId="31892" xr:uid="{B9A98C9D-C71A-4E33-BE8F-ABAF9C1A7048}"/>
    <cellStyle name="20 % - Markeringsfarve1 4 3 2 2 2 2 3" xfId="46856" xr:uid="{6CF88C66-5F8F-44D9-B94F-C82E80196589}"/>
    <cellStyle name="20 % - Markeringsfarve1 4 3 2 2 2 3" xfId="24870" xr:uid="{7B108EB6-1CB9-4F95-89D3-FDDC00A025C7}"/>
    <cellStyle name="20 % - Markeringsfarve1 4 3 2 2 2 4" xfId="39857" xr:uid="{4E01DB9D-D8E3-4521-927A-3873405FD114}"/>
    <cellStyle name="20 % - Markeringsfarve1 4 3 2 2 3" xfId="10298" xr:uid="{13CBD6D2-9211-4B17-9296-90481D5E440B}"/>
    <cellStyle name="20 % - Markeringsfarve1 4 3 2 2 3 2" xfId="26618" xr:uid="{2A5E1C65-5CCC-4866-816A-B13065448A03}"/>
    <cellStyle name="20 % - Markeringsfarve1 4 3 2 2 3 3" xfId="41584" xr:uid="{B760911C-1B7B-4AA0-91FF-41DE43132E85}"/>
    <cellStyle name="20 % - Markeringsfarve1 4 3 2 2 4" xfId="19596" xr:uid="{63955FA1-7FF7-44B2-A990-04134257E7EF}"/>
    <cellStyle name="20 % - Markeringsfarve1 4 3 2 2 5" xfId="34585" xr:uid="{9B32F732-4D53-48CC-B536-3471D8CFCB1A}"/>
    <cellStyle name="20 % - Markeringsfarve1 4 3 2 3" xfId="6241" xr:uid="{A4D6FF4F-356E-496D-B5FE-1C1D3CF4420F}"/>
    <cellStyle name="20 % - Markeringsfarve1 4 3 2 3 2" xfId="14157" xr:uid="{FA7D29F0-972E-40CC-8AE6-8F0BF778332C}"/>
    <cellStyle name="20 % - Markeringsfarve1 4 3 2 3 2 2" xfId="30472" xr:uid="{AC9F6098-0FA2-4F4E-A35D-815747B261A7}"/>
    <cellStyle name="20 % - Markeringsfarve1 4 3 2 3 2 3" xfId="45436" xr:uid="{05CFD41B-5C2C-430D-874E-7E0682CA7D24}"/>
    <cellStyle name="20 % - Markeringsfarve1 4 3 2 3 3" xfId="23450" xr:uid="{3AC10212-2256-4FC8-B0EC-E3FFC4DACD1A}"/>
    <cellStyle name="20 % - Markeringsfarve1 4 3 2 3 4" xfId="38437" xr:uid="{DBE0EF2C-E959-4C00-BB95-1D320D65E2E6}"/>
    <cellStyle name="20 % - Markeringsfarve1 4 3 2 4" xfId="10297" xr:uid="{3A2D68FC-1C2F-4138-95A1-D3F3904340CE}"/>
    <cellStyle name="20 % - Markeringsfarve1 4 3 2 4 2" xfId="26617" xr:uid="{1FBF2FEA-207F-42D3-AE6A-C3B530E415DC}"/>
    <cellStyle name="20 % - Markeringsfarve1 4 3 2 4 3" xfId="41583" xr:uid="{93540981-5858-4211-8442-AEC288C5F22E}"/>
    <cellStyle name="20 % - Markeringsfarve1 4 3 2 5" xfId="19595" xr:uid="{AED2E8FB-F4C2-4945-9F7F-54FDF738A6B6}"/>
    <cellStyle name="20 % - Markeringsfarve1 4 3 2 6" xfId="34584" xr:uid="{EE51EA24-EB51-4F81-94D2-11883B6C683B}"/>
    <cellStyle name="20 % - Markeringsfarve1 4 3 3" xfId="1743" xr:uid="{702CFE07-BC29-43B6-BC6C-A4C7D935E7CA}"/>
    <cellStyle name="20 % - Markeringsfarve1 4 3 3 2" xfId="6907" xr:uid="{3F4846F8-499C-4801-A859-CF5D198B77F5}"/>
    <cellStyle name="20 % - Markeringsfarve1 4 3 3 2 2" xfId="14817" xr:uid="{403598C1-7504-4C62-AE1F-889227229FF5}"/>
    <cellStyle name="20 % - Markeringsfarve1 4 3 3 2 2 2" xfId="31132" xr:uid="{2B9F4F35-032F-4DF4-B832-AA29C531CFA7}"/>
    <cellStyle name="20 % - Markeringsfarve1 4 3 3 2 2 3" xfId="46096" xr:uid="{D0849C24-8A3B-4F88-8B17-1FB938D6BDA4}"/>
    <cellStyle name="20 % - Markeringsfarve1 4 3 3 2 3" xfId="24110" xr:uid="{1B13D7C6-196D-46EB-8CF2-1754AB17165D}"/>
    <cellStyle name="20 % - Markeringsfarve1 4 3 3 2 4" xfId="39097" xr:uid="{1C9513E1-B60B-440D-9BA4-EEF77BC399DD}"/>
    <cellStyle name="20 % - Markeringsfarve1 4 3 3 3" xfId="10299" xr:uid="{60239AB4-9F86-4157-A986-37BC66E3642D}"/>
    <cellStyle name="20 % - Markeringsfarve1 4 3 3 3 2" xfId="26619" xr:uid="{8A8C4D9C-0CF0-428E-B7B7-08A369EBF90C}"/>
    <cellStyle name="20 % - Markeringsfarve1 4 3 3 3 3" xfId="41585" xr:uid="{9988AE36-2CD5-4320-BBB0-10C3D1C54F09}"/>
    <cellStyle name="20 % - Markeringsfarve1 4 3 3 4" xfId="19597" xr:uid="{DD360A44-1301-4309-B988-C9CC6FCF8116}"/>
    <cellStyle name="20 % - Markeringsfarve1 4 3 3 5" xfId="34586" xr:uid="{FAD37350-2BCF-4BED-B872-758A3C922CDE}"/>
    <cellStyle name="20 % - Markeringsfarve1 4 3 4" xfId="1744" xr:uid="{BAE85C9B-CEED-4F15-BC18-60A960157D62}"/>
    <cellStyle name="20 % - Markeringsfarve1 4 3 4 2" xfId="8290" xr:uid="{809BA0A4-F060-44D8-BA11-09684090946C}"/>
    <cellStyle name="20 % - Markeringsfarve1 4 3 4 2 2" xfId="16183" xr:uid="{CE25169B-7C44-47ED-9173-EE1D0BBBF199}"/>
    <cellStyle name="20 % - Markeringsfarve1 4 3 4 2 2 2" xfId="32498" xr:uid="{C8777A78-6DF8-4C5A-B049-7E29A6EA5D38}"/>
    <cellStyle name="20 % - Markeringsfarve1 4 3 4 2 2 3" xfId="47462" xr:uid="{B5A55A69-6D6D-4B17-824A-A91ADD29442D}"/>
    <cellStyle name="20 % - Markeringsfarve1 4 3 4 2 3" xfId="25476" xr:uid="{8C8D34A3-C819-44F4-98CB-613A2AEB81F4}"/>
    <cellStyle name="20 % - Markeringsfarve1 4 3 4 2 4" xfId="40463" xr:uid="{43D37002-6C25-4896-8C70-7F340DCD388B}"/>
    <cellStyle name="20 % - Markeringsfarve1 4 3 4 3" xfId="10300" xr:uid="{5B4BEBA3-E710-4C78-BB89-13DD2D35D3CA}"/>
    <cellStyle name="20 % - Markeringsfarve1 4 3 4 3 2" xfId="26620" xr:uid="{9CD1191A-7DA2-46BE-B09D-FAE6A45B57BA}"/>
    <cellStyle name="20 % - Markeringsfarve1 4 3 4 3 3" xfId="41586" xr:uid="{33DD984F-019C-4DD6-A8C8-D07E907CC951}"/>
    <cellStyle name="20 % - Markeringsfarve1 4 3 4 4" xfId="19598" xr:uid="{A756C96E-7F9D-48C9-81EA-6BDBF7FBBE8A}"/>
    <cellStyle name="20 % - Markeringsfarve1 4 3 4 5" xfId="34587" xr:uid="{270B58F5-82F5-41BC-9A0E-37980D364C22}"/>
    <cellStyle name="20 % - Markeringsfarve1 4 3 5" xfId="5393" xr:uid="{7A6DD576-2140-4218-A3B0-445AFEF15CCB}"/>
    <cellStyle name="20 % - Markeringsfarve1 4 3 5 2" xfId="13310" xr:uid="{1395CD33-58D8-4F99-8418-063A272D9F76}"/>
    <cellStyle name="20 % - Markeringsfarve1 4 3 5 2 2" xfId="29625" xr:uid="{4EFFF369-4055-4DD8-8F5A-CF6E8F823A54}"/>
    <cellStyle name="20 % - Markeringsfarve1 4 3 5 2 3" xfId="44589" xr:uid="{0891A608-D03B-4A20-A204-4DDABDE44DB7}"/>
    <cellStyle name="20 % - Markeringsfarve1 4 3 5 3" xfId="22603" xr:uid="{5BA6DBEC-A808-4EC0-BD57-352E650B3CB0}"/>
    <cellStyle name="20 % - Markeringsfarve1 4 3 5 4" xfId="37590" xr:uid="{1E2783F4-DC9B-4BCA-A098-845621201CF6}"/>
    <cellStyle name="20 % - Markeringsfarve1 4 3 6" xfId="10296" xr:uid="{DF1762D1-1928-4F85-AE8E-41B452A82C4D}"/>
    <cellStyle name="20 % - Markeringsfarve1 4 3 6 2" xfId="26616" xr:uid="{2F4B09D0-69E0-4C82-A9CC-55FB8C741B38}"/>
    <cellStyle name="20 % - Markeringsfarve1 4 3 6 3" xfId="41582" xr:uid="{746017DF-ED20-4973-BC60-7EACA7B0C392}"/>
    <cellStyle name="20 % - Markeringsfarve1 4 3 7" xfId="19594" xr:uid="{20E3630F-3091-4857-A034-6B2DAB622195}"/>
    <cellStyle name="20 % - Markeringsfarve1 4 3 8" xfId="34583" xr:uid="{443B00E9-4F68-4233-94ED-6AA141E1DA60}"/>
    <cellStyle name="20 % - Markeringsfarve1 4 3 9" xfId="56500" xr:uid="{2D397F9D-94AE-4624-8E38-184937EFE568}"/>
    <cellStyle name="20 % - Markeringsfarve1 4 4" xfId="1745" xr:uid="{F5C45CCC-8BDF-44E2-B901-1370112B60C6}"/>
    <cellStyle name="20 % - Markeringsfarve1 4 4 2" xfId="1746" xr:uid="{3D7FC105-DF61-4B35-ADAA-5B3F8E30F475}"/>
    <cellStyle name="20 % - Markeringsfarve1 4 4 2 2" xfId="1747" xr:uid="{B52A98FC-311F-430A-A377-3FD296BAFDBF}"/>
    <cellStyle name="20 % - Markeringsfarve1 4 4 2 2 2" xfId="7830" xr:uid="{9F3EB791-8BCD-4E76-B433-D9F2AFD9F48C}"/>
    <cellStyle name="20 % - Markeringsfarve1 4 4 2 2 2 2" xfId="15730" xr:uid="{46BDF06D-C452-49A6-8BD8-7D24F6BBFC9A}"/>
    <cellStyle name="20 % - Markeringsfarve1 4 4 2 2 2 2 2" xfId="32045" xr:uid="{C7603B5F-D175-47D8-8280-96A3A76BBD78}"/>
    <cellStyle name="20 % - Markeringsfarve1 4 4 2 2 2 2 3" xfId="47009" xr:uid="{47DFEA3B-22E4-49F7-AEA8-02F8D39FDCA6}"/>
    <cellStyle name="20 % - Markeringsfarve1 4 4 2 2 2 3" xfId="25023" xr:uid="{695BF72C-582F-4BAB-9137-3D3116A8678B}"/>
    <cellStyle name="20 % - Markeringsfarve1 4 4 2 2 2 4" xfId="40010" xr:uid="{B45904D4-C596-4364-9BA2-53E42116E3DB}"/>
    <cellStyle name="20 % - Markeringsfarve1 4 4 2 2 3" xfId="10303" xr:uid="{6E19290E-0A08-46EF-AF77-C3CA66D58F0B}"/>
    <cellStyle name="20 % - Markeringsfarve1 4 4 2 2 3 2" xfId="26623" xr:uid="{B1077098-616E-4FDE-BF1E-C646148AF5CA}"/>
    <cellStyle name="20 % - Markeringsfarve1 4 4 2 2 3 3" xfId="41589" xr:uid="{8A6F64A2-B634-4A4C-A83D-661A2C2473AD}"/>
    <cellStyle name="20 % - Markeringsfarve1 4 4 2 2 4" xfId="19601" xr:uid="{CDC942F4-5177-4385-8985-24C59005064C}"/>
    <cellStyle name="20 % - Markeringsfarve1 4 4 2 2 5" xfId="34590" xr:uid="{E821C357-BF0F-40DF-A4D8-31310A41916F}"/>
    <cellStyle name="20 % - Markeringsfarve1 4 4 2 3" xfId="6371" xr:uid="{0B8A527C-D82F-41F9-BDA4-F21D2EB2A801}"/>
    <cellStyle name="20 % - Markeringsfarve1 4 4 2 3 2" xfId="14284" xr:uid="{8598E1D0-E452-4FB0-A736-7419B4759244}"/>
    <cellStyle name="20 % - Markeringsfarve1 4 4 2 3 2 2" xfId="30599" xr:uid="{6C3A480B-8A3C-470B-9E18-A5DF2A3B5591}"/>
    <cellStyle name="20 % - Markeringsfarve1 4 4 2 3 2 3" xfId="45563" xr:uid="{2185E464-AF23-4591-A0AE-F4C92567E6F4}"/>
    <cellStyle name="20 % - Markeringsfarve1 4 4 2 3 3" xfId="23577" xr:uid="{0B97B24E-2880-4989-8770-8A96D8125575}"/>
    <cellStyle name="20 % - Markeringsfarve1 4 4 2 3 4" xfId="38564" xr:uid="{2DADA487-3F4E-4BE2-9784-14CD62F08C67}"/>
    <cellStyle name="20 % - Markeringsfarve1 4 4 2 4" xfId="10302" xr:uid="{3AD79A42-6741-49E8-ACE2-58B0920A2E88}"/>
    <cellStyle name="20 % - Markeringsfarve1 4 4 2 4 2" xfId="26622" xr:uid="{50BB243D-4D9F-4D57-A6E1-1B1DBEA233DA}"/>
    <cellStyle name="20 % - Markeringsfarve1 4 4 2 4 3" xfId="41588" xr:uid="{5E5A6893-D011-4340-95E0-35191AAF94E6}"/>
    <cellStyle name="20 % - Markeringsfarve1 4 4 2 5" xfId="19600" xr:uid="{45EA18BB-81E1-4A7F-ABAF-4B089025D4ED}"/>
    <cellStyle name="20 % - Markeringsfarve1 4 4 2 6" xfId="34589" xr:uid="{118CA0D9-D88E-4D0F-98DB-F7B6DA62940E}"/>
    <cellStyle name="20 % - Markeringsfarve1 4 4 3" xfId="1748" xr:uid="{9F73A582-3155-4528-8298-3CB7CAF3B601}"/>
    <cellStyle name="20 % - Markeringsfarve1 4 4 3 2" xfId="7106" xr:uid="{947377A4-F34C-4C22-A16D-7BD47F32DD24}"/>
    <cellStyle name="20 % - Markeringsfarve1 4 4 3 2 2" xfId="15015" xr:uid="{3DA8E4C7-E52A-4D55-82F1-3A382760CDC4}"/>
    <cellStyle name="20 % - Markeringsfarve1 4 4 3 2 2 2" xfId="31330" xr:uid="{8DB0B81D-4991-4BEC-A66D-59871BEF2778}"/>
    <cellStyle name="20 % - Markeringsfarve1 4 4 3 2 2 3" xfId="46294" xr:uid="{4D90D950-3150-4900-9E67-D4ADCB00827E}"/>
    <cellStyle name="20 % - Markeringsfarve1 4 4 3 2 3" xfId="24308" xr:uid="{2FA9313D-6E25-4721-BD5E-C4710C090785}"/>
    <cellStyle name="20 % - Markeringsfarve1 4 4 3 2 4" xfId="39295" xr:uid="{973633C0-965A-400A-A1A1-ED0D4CF9E0FE}"/>
    <cellStyle name="20 % - Markeringsfarve1 4 4 3 3" xfId="10304" xr:uid="{9584C55B-09E7-48EC-8C64-94371B6B3492}"/>
    <cellStyle name="20 % - Markeringsfarve1 4 4 3 3 2" xfId="26624" xr:uid="{B80BCF1E-77F3-4CE8-A842-F6DF170EC904}"/>
    <cellStyle name="20 % - Markeringsfarve1 4 4 3 3 3" xfId="41590" xr:uid="{BA9612B0-08BF-4AF3-8ACB-70E57E8E2DFE}"/>
    <cellStyle name="20 % - Markeringsfarve1 4 4 3 4" xfId="19602" xr:uid="{8B14E49C-C532-4250-ABEA-3F5DEE5428EB}"/>
    <cellStyle name="20 % - Markeringsfarve1 4 4 3 5" xfId="34591" xr:uid="{75E250B8-861D-425E-A607-0C54B893825D}"/>
    <cellStyle name="20 % - Markeringsfarve1 4 4 4" xfId="1749" xr:uid="{41721B90-0515-4F01-B52D-FF1677C72C40}"/>
    <cellStyle name="20 % - Markeringsfarve1 4 4 4 2" xfId="8289" xr:uid="{65272F12-9145-463E-B39B-F3BDCCBA8051}"/>
    <cellStyle name="20 % - Markeringsfarve1 4 4 4 2 2" xfId="16182" xr:uid="{32E2F49F-79AD-4980-B600-667BDCE4CAD1}"/>
    <cellStyle name="20 % - Markeringsfarve1 4 4 4 2 2 2" xfId="32497" xr:uid="{01D7BCA5-BA68-4E8C-9011-BFFB7AD13F17}"/>
    <cellStyle name="20 % - Markeringsfarve1 4 4 4 2 2 3" xfId="47461" xr:uid="{F77DEECD-88DD-4DDF-9059-4610BA9D8E47}"/>
    <cellStyle name="20 % - Markeringsfarve1 4 4 4 2 3" xfId="25475" xr:uid="{79BAFC4D-C39C-492F-A40C-5E65044E4583}"/>
    <cellStyle name="20 % - Markeringsfarve1 4 4 4 2 4" xfId="40462" xr:uid="{F2817040-5AE6-490C-AE95-164F8074706A}"/>
    <cellStyle name="20 % - Markeringsfarve1 4 4 4 3" xfId="10305" xr:uid="{6FA95A77-9211-4643-A139-4B20CDBB0A0E}"/>
    <cellStyle name="20 % - Markeringsfarve1 4 4 4 3 2" xfId="26625" xr:uid="{9DF7A9D7-26C5-454A-B83E-E6152CB5F4DA}"/>
    <cellStyle name="20 % - Markeringsfarve1 4 4 4 3 3" xfId="41591" xr:uid="{21A075B9-02AE-45B5-B8D2-C34600A3896D}"/>
    <cellStyle name="20 % - Markeringsfarve1 4 4 4 4" xfId="19603" xr:uid="{F922C748-0C14-4A24-BBA2-83975DA1E84C}"/>
    <cellStyle name="20 % - Markeringsfarve1 4 4 4 5" xfId="34592" xr:uid="{25A1E86F-E54D-4724-98B8-0654EB555361}"/>
    <cellStyle name="20 % - Markeringsfarve1 4 4 5" xfId="5394" xr:uid="{DBE688EC-21F1-4A23-90F8-323377CE2421}"/>
    <cellStyle name="20 % - Markeringsfarve1 4 4 5 2" xfId="13311" xr:uid="{CABBC5C4-70F7-4D3A-824C-79B6BEEE1587}"/>
    <cellStyle name="20 % - Markeringsfarve1 4 4 5 2 2" xfId="29626" xr:uid="{DEE86668-378F-43B1-B20B-F0ED32E87BA2}"/>
    <cellStyle name="20 % - Markeringsfarve1 4 4 5 2 3" xfId="44590" xr:uid="{EA16E41A-4557-48BC-AE04-1276C445BCD1}"/>
    <cellStyle name="20 % - Markeringsfarve1 4 4 5 3" xfId="22604" xr:uid="{F1517C12-A73E-4D5E-B455-8253712B45C5}"/>
    <cellStyle name="20 % - Markeringsfarve1 4 4 5 4" xfId="37591" xr:uid="{1F309B2A-F2AA-4281-BA5C-182C683DCF8A}"/>
    <cellStyle name="20 % - Markeringsfarve1 4 4 6" xfId="10301" xr:uid="{20EECFF6-93BD-498A-AFD3-EA5209E645F8}"/>
    <cellStyle name="20 % - Markeringsfarve1 4 4 6 2" xfId="26621" xr:uid="{C4D1E74F-F9CF-48E3-9122-7AFDAE6BB41C}"/>
    <cellStyle name="20 % - Markeringsfarve1 4 4 6 3" xfId="41587" xr:uid="{F4A2F7A1-31A5-405A-A294-B0F667EB2D55}"/>
    <cellStyle name="20 % - Markeringsfarve1 4 4 7" xfId="19599" xr:uid="{868B54C7-4FD8-45D4-8EA7-FF8D3DD2E72B}"/>
    <cellStyle name="20 % - Markeringsfarve1 4 4 8" xfId="34588" xr:uid="{D857A8B2-F4BC-4A69-BD22-CEF633C8D463}"/>
    <cellStyle name="20 % - Markeringsfarve1 4 5" xfId="1750" xr:uid="{DE8C941E-8E8D-4F41-B125-1FFA1CA634A0}"/>
    <cellStyle name="20 % - Markeringsfarve1 4 5 2" xfId="1751" xr:uid="{68527AC9-3924-44A6-827E-672F49A0ACC2}"/>
    <cellStyle name="20 % - Markeringsfarve1 4 5 2 2" xfId="1752" xr:uid="{D6E0D433-7686-437E-8A27-B243BCEEB267}"/>
    <cellStyle name="20 % - Markeringsfarve1 4 5 2 2 2" xfId="7947" xr:uid="{6A4DCBC1-7FD5-45B3-97D9-E052BF93A859}"/>
    <cellStyle name="20 % - Markeringsfarve1 4 5 2 2 2 2" xfId="15847" xr:uid="{FA6DB6F6-3B74-4F4C-8D67-27C386352D64}"/>
    <cellStyle name="20 % - Markeringsfarve1 4 5 2 2 2 2 2" xfId="32162" xr:uid="{FFEC0A3B-1AE9-432E-98BB-E4C94DCC7448}"/>
    <cellStyle name="20 % - Markeringsfarve1 4 5 2 2 2 2 3" xfId="47126" xr:uid="{7EF12BA3-8F04-4DE1-9CF5-0FAF24957286}"/>
    <cellStyle name="20 % - Markeringsfarve1 4 5 2 2 2 3" xfId="25140" xr:uid="{1A2923B7-D21D-44B9-983A-6BC0F80F5245}"/>
    <cellStyle name="20 % - Markeringsfarve1 4 5 2 2 2 4" xfId="40127" xr:uid="{5351D03B-0E3E-4D03-BBDD-39FB840F67E9}"/>
    <cellStyle name="20 % - Markeringsfarve1 4 5 2 2 3" xfId="10308" xr:uid="{1DCD3A37-8D30-427B-8E2F-DE263B0D2711}"/>
    <cellStyle name="20 % - Markeringsfarve1 4 5 2 2 3 2" xfId="26628" xr:uid="{97DB9095-3D33-44F7-90A4-31D3C090135D}"/>
    <cellStyle name="20 % - Markeringsfarve1 4 5 2 2 3 3" xfId="41594" xr:uid="{4F7E6D88-D5DC-4F09-902A-9A503FE0E42B}"/>
    <cellStyle name="20 % - Markeringsfarve1 4 5 2 2 4" xfId="19606" xr:uid="{13B8730A-EB42-434B-B386-104824C7320F}"/>
    <cellStyle name="20 % - Markeringsfarve1 4 5 2 2 5" xfId="34595" xr:uid="{7C6AC9FF-F77C-4853-9AA9-850325B6C01D}"/>
    <cellStyle name="20 % - Markeringsfarve1 4 5 2 3" xfId="6470" xr:uid="{76B7EA5A-1990-4151-B528-EE9A740D3258}"/>
    <cellStyle name="20 % - Markeringsfarve1 4 5 2 3 2" xfId="14383" xr:uid="{D6B7393E-84AA-4BFE-AAF3-3CD35844942F}"/>
    <cellStyle name="20 % - Markeringsfarve1 4 5 2 3 2 2" xfId="30698" xr:uid="{9674414D-F055-480E-99E9-0471904648EB}"/>
    <cellStyle name="20 % - Markeringsfarve1 4 5 2 3 2 3" xfId="45662" xr:uid="{90E2882F-6BBD-4DEF-A0A0-92856529DD63}"/>
    <cellStyle name="20 % - Markeringsfarve1 4 5 2 3 3" xfId="23676" xr:uid="{2464A54B-337D-4552-BBED-BB0FBCC6EC16}"/>
    <cellStyle name="20 % - Markeringsfarve1 4 5 2 3 4" xfId="38663" xr:uid="{6BCA5D8A-22D4-4549-ACF0-BB7105919C34}"/>
    <cellStyle name="20 % - Markeringsfarve1 4 5 2 4" xfId="10307" xr:uid="{36E478CC-3C91-4B05-974B-D54FF0661C56}"/>
    <cellStyle name="20 % - Markeringsfarve1 4 5 2 4 2" xfId="26627" xr:uid="{C8578AB2-E861-4E77-8007-43892C2D2101}"/>
    <cellStyle name="20 % - Markeringsfarve1 4 5 2 4 3" xfId="41593" xr:uid="{5DA751ED-E1FC-4E34-86DD-5BD5F5F1AFFD}"/>
    <cellStyle name="20 % - Markeringsfarve1 4 5 2 5" xfId="19605" xr:uid="{E5E89988-B770-4F51-AD21-250576CFE691}"/>
    <cellStyle name="20 % - Markeringsfarve1 4 5 2 6" xfId="34594" xr:uid="{684E54E1-6C8F-4A90-B327-00B2A0CD65B1}"/>
    <cellStyle name="20 % - Markeringsfarve1 4 5 3" xfId="1753" xr:uid="{F2F8485F-FB47-442A-86B3-19A2642F1D92}"/>
    <cellStyle name="20 % - Markeringsfarve1 4 5 3 2" xfId="7223" xr:uid="{E3719FEC-4422-41B3-9E3E-55D6F30AC1F9}"/>
    <cellStyle name="20 % - Markeringsfarve1 4 5 3 2 2" xfId="15132" xr:uid="{BC15E275-AA0E-4768-9053-1D6BA366F9FE}"/>
    <cellStyle name="20 % - Markeringsfarve1 4 5 3 2 2 2" xfId="31447" xr:uid="{2B05E187-CF2E-436F-95F2-B7274CF508F5}"/>
    <cellStyle name="20 % - Markeringsfarve1 4 5 3 2 2 3" xfId="46411" xr:uid="{6740A2D1-0797-4DB6-8829-8EE1CA87B781}"/>
    <cellStyle name="20 % - Markeringsfarve1 4 5 3 2 3" xfId="24425" xr:uid="{FEFB73DB-4C9F-4BFA-BBA0-FED013A53903}"/>
    <cellStyle name="20 % - Markeringsfarve1 4 5 3 2 4" xfId="39412" xr:uid="{7DDFA342-53E8-4C7F-B3ED-06EF7635E4AC}"/>
    <cellStyle name="20 % - Markeringsfarve1 4 5 3 3" xfId="10309" xr:uid="{6106DE21-EA7D-449A-A8DD-6468630E4819}"/>
    <cellStyle name="20 % - Markeringsfarve1 4 5 3 3 2" xfId="26629" xr:uid="{E26E2882-0BEF-4805-B8A5-E3460F651646}"/>
    <cellStyle name="20 % - Markeringsfarve1 4 5 3 3 3" xfId="41595" xr:uid="{9D573EE0-5905-4173-A83D-8744CD8B9EA7}"/>
    <cellStyle name="20 % - Markeringsfarve1 4 5 3 4" xfId="19607" xr:uid="{6A73147F-C5AE-4C40-A215-0F660C17422F}"/>
    <cellStyle name="20 % - Markeringsfarve1 4 5 3 5" xfId="34596" xr:uid="{1F17133A-EAAD-4FDA-9206-9439F3CC5715}"/>
    <cellStyle name="20 % - Markeringsfarve1 4 5 4" xfId="1754" xr:uid="{AE610C12-01CC-43D3-95A6-E9D61E8A5111}"/>
    <cellStyle name="20 % - Markeringsfarve1 4 5 4 2" xfId="8288" xr:uid="{4FA33C14-5659-413A-841D-04807C16AA13}"/>
    <cellStyle name="20 % - Markeringsfarve1 4 5 4 2 2" xfId="16181" xr:uid="{F1D4AA55-A9F0-4733-849A-41ED462536CC}"/>
    <cellStyle name="20 % - Markeringsfarve1 4 5 4 2 2 2" xfId="32496" xr:uid="{57EDFD86-AAE1-4E4B-B06F-86B9C94D246B}"/>
    <cellStyle name="20 % - Markeringsfarve1 4 5 4 2 2 3" xfId="47460" xr:uid="{4D661AC4-B8C4-469D-ABDA-AE98944176D8}"/>
    <cellStyle name="20 % - Markeringsfarve1 4 5 4 2 3" xfId="25474" xr:uid="{883A9388-45BE-481D-9D50-906A7F7C12BB}"/>
    <cellStyle name="20 % - Markeringsfarve1 4 5 4 2 4" xfId="40461" xr:uid="{4963AA1A-972A-4C51-B339-99616962E3A5}"/>
    <cellStyle name="20 % - Markeringsfarve1 4 5 4 3" xfId="10310" xr:uid="{E1D6081C-627F-46F9-B461-5E7E94995C0B}"/>
    <cellStyle name="20 % - Markeringsfarve1 4 5 4 3 2" xfId="26630" xr:uid="{94C5F06F-FCB2-412D-9561-6FD922131D98}"/>
    <cellStyle name="20 % - Markeringsfarve1 4 5 4 3 3" xfId="41596" xr:uid="{E70309B7-1E03-495F-905F-0A210813D454}"/>
    <cellStyle name="20 % - Markeringsfarve1 4 5 4 4" xfId="19608" xr:uid="{9ADA56CB-0855-4085-BD99-65AA31DA2D80}"/>
    <cellStyle name="20 % - Markeringsfarve1 4 5 4 5" xfId="34597" xr:uid="{2FABB074-C89B-402B-852E-7FF13520139D}"/>
    <cellStyle name="20 % - Markeringsfarve1 4 5 5" xfId="5395" xr:uid="{02F92E4E-674C-43AB-822C-12D34F9D1749}"/>
    <cellStyle name="20 % - Markeringsfarve1 4 5 5 2" xfId="13312" xr:uid="{C73AC12D-C5D8-44A9-A16C-D2C9D3F66AD5}"/>
    <cellStyle name="20 % - Markeringsfarve1 4 5 5 2 2" xfId="29627" xr:uid="{B6717232-F48C-4210-B69F-F52A14AE81B3}"/>
    <cellStyle name="20 % - Markeringsfarve1 4 5 5 2 3" xfId="44591" xr:uid="{306FBB30-9814-42B2-B621-C4CEBF41BEB2}"/>
    <cellStyle name="20 % - Markeringsfarve1 4 5 5 3" xfId="22605" xr:uid="{2B8D6179-365E-42A3-A094-9345BB880A4C}"/>
    <cellStyle name="20 % - Markeringsfarve1 4 5 5 4" xfId="37592" xr:uid="{7986F444-CF47-4C8C-8458-02B080766AD9}"/>
    <cellStyle name="20 % - Markeringsfarve1 4 5 6" xfId="10306" xr:uid="{0238589B-0BFA-4708-86C0-6DC5361984A4}"/>
    <cellStyle name="20 % - Markeringsfarve1 4 5 6 2" xfId="26626" xr:uid="{D532E76B-55DA-4DFA-998E-E41B04240CAF}"/>
    <cellStyle name="20 % - Markeringsfarve1 4 5 6 3" xfId="41592" xr:uid="{733C6B90-DFAD-494E-BC0B-74ABF69BBA64}"/>
    <cellStyle name="20 % - Markeringsfarve1 4 5 7" xfId="19604" xr:uid="{9A87A21D-6C0F-45B8-8A23-16AF1AC20D5D}"/>
    <cellStyle name="20 % - Markeringsfarve1 4 5 8" xfId="34593" xr:uid="{1AB967BB-F0B1-48DA-833A-126A0F7E1F57}"/>
    <cellStyle name="20 % - Markeringsfarve1 4 6" xfId="1755" xr:uid="{A9607296-6B00-4652-81C0-D3BE2F11B1CD}"/>
    <cellStyle name="20 % - Markeringsfarve1 4 6 2" xfId="1756" xr:uid="{87BB12C0-82EF-4D7D-8411-33D4FBA6F4A9}"/>
    <cellStyle name="20 % - Markeringsfarve1 4 6 2 2" xfId="1757" xr:uid="{C8020687-4CA6-48FA-BD83-DEBCF26B8380}"/>
    <cellStyle name="20 % - Markeringsfarve1 4 6 2 2 2" xfId="8032" xr:uid="{302D4115-8154-4ECF-95E8-ED9DE0374D16}"/>
    <cellStyle name="20 % - Markeringsfarve1 4 6 2 2 2 2" xfId="15932" xr:uid="{8E4088CF-1B14-459F-99C7-4640893F1D67}"/>
    <cellStyle name="20 % - Markeringsfarve1 4 6 2 2 2 2 2" xfId="32247" xr:uid="{FA9DD889-1463-4962-97AD-AA95E510B415}"/>
    <cellStyle name="20 % - Markeringsfarve1 4 6 2 2 2 2 3" xfId="47211" xr:uid="{E0407AD3-1E92-488B-BACA-B4E0DA1D1D34}"/>
    <cellStyle name="20 % - Markeringsfarve1 4 6 2 2 2 3" xfId="25225" xr:uid="{E0DBCFAC-9D39-4942-A760-9AA7C6A868C1}"/>
    <cellStyle name="20 % - Markeringsfarve1 4 6 2 2 2 4" xfId="40212" xr:uid="{32AEF8EF-3EEE-48C3-BE27-909DE7AB135B}"/>
    <cellStyle name="20 % - Markeringsfarve1 4 6 2 2 3" xfId="10313" xr:uid="{6B256055-04D8-443E-906F-71B73AAC029B}"/>
    <cellStyle name="20 % - Markeringsfarve1 4 6 2 2 3 2" xfId="26633" xr:uid="{808DBFC3-1FBC-447F-88C1-50200E09F88F}"/>
    <cellStyle name="20 % - Markeringsfarve1 4 6 2 2 3 3" xfId="41599" xr:uid="{8BA01E9B-4906-464B-831D-1FB1BA162BE4}"/>
    <cellStyle name="20 % - Markeringsfarve1 4 6 2 2 4" xfId="19611" xr:uid="{3D175986-F597-423B-84C1-EB138018100A}"/>
    <cellStyle name="20 % - Markeringsfarve1 4 6 2 2 5" xfId="34600" xr:uid="{8F27795B-CFBC-478A-B6B0-E75D58E81ACB}"/>
    <cellStyle name="20 % - Markeringsfarve1 4 6 2 3" xfId="6543" xr:uid="{114E4B0F-D4DA-419C-9744-C43A41711CC1}"/>
    <cellStyle name="20 % - Markeringsfarve1 4 6 2 3 2" xfId="14456" xr:uid="{51C3F225-63E2-42ED-BB95-3E0C7715D70D}"/>
    <cellStyle name="20 % - Markeringsfarve1 4 6 2 3 2 2" xfId="30771" xr:uid="{35011DA7-D5E5-4955-A792-95093D523EA0}"/>
    <cellStyle name="20 % - Markeringsfarve1 4 6 2 3 2 3" xfId="45735" xr:uid="{AF19DAC1-9FA4-456E-9DEC-E0B9A9751F28}"/>
    <cellStyle name="20 % - Markeringsfarve1 4 6 2 3 3" xfId="23749" xr:uid="{1C040C96-A54B-4570-B198-4A5B169B025E}"/>
    <cellStyle name="20 % - Markeringsfarve1 4 6 2 3 4" xfId="38736" xr:uid="{45C4720C-83D0-4B27-8DDA-1C3DB42A2B64}"/>
    <cellStyle name="20 % - Markeringsfarve1 4 6 2 4" xfId="10312" xr:uid="{E08F04A0-C2DB-4A0E-B697-E3330937FDBD}"/>
    <cellStyle name="20 % - Markeringsfarve1 4 6 2 4 2" xfId="26632" xr:uid="{533E53F7-20C7-42C9-AD4A-C8CE917FEB36}"/>
    <cellStyle name="20 % - Markeringsfarve1 4 6 2 4 3" xfId="41598" xr:uid="{E50C5ADC-D0E9-4574-9B3A-574ED7E29F26}"/>
    <cellStyle name="20 % - Markeringsfarve1 4 6 2 5" xfId="19610" xr:uid="{6E9A24FE-7780-4DB4-8A0F-C39BDCA9DFEA}"/>
    <cellStyle name="20 % - Markeringsfarve1 4 6 2 6" xfId="34599" xr:uid="{77F9DF5C-1E58-4773-AC4F-DCA7712C8D27}"/>
    <cellStyle name="20 % - Markeringsfarve1 4 6 3" xfId="1758" xr:uid="{D6D1D847-BFE6-4456-AD19-95998C85CA02}"/>
    <cellStyle name="20 % - Markeringsfarve1 4 6 3 2" xfId="7309" xr:uid="{80244016-C971-49C5-B1DE-DEBC1565A128}"/>
    <cellStyle name="20 % - Markeringsfarve1 4 6 3 2 2" xfId="15218" xr:uid="{605BE89E-439F-4834-8CB7-6AC84E67AA6A}"/>
    <cellStyle name="20 % - Markeringsfarve1 4 6 3 2 2 2" xfId="31533" xr:uid="{2F1F8B15-0558-468C-A769-52D8B1A5589F}"/>
    <cellStyle name="20 % - Markeringsfarve1 4 6 3 2 2 3" xfId="46497" xr:uid="{830CEC41-D407-43BD-B5C8-3A007C78FFA5}"/>
    <cellStyle name="20 % - Markeringsfarve1 4 6 3 2 3" xfId="24511" xr:uid="{D36BE945-663C-4A41-9EA0-B661E986CADC}"/>
    <cellStyle name="20 % - Markeringsfarve1 4 6 3 2 4" xfId="39498" xr:uid="{FE7B616B-A7D3-411C-AD85-1A0B8BA5FF67}"/>
    <cellStyle name="20 % - Markeringsfarve1 4 6 3 3" xfId="10314" xr:uid="{A395F17E-4ECF-45DC-A049-FE0F674F1391}"/>
    <cellStyle name="20 % - Markeringsfarve1 4 6 3 3 2" xfId="26634" xr:uid="{A7F9E0C3-1C6D-49C0-B78A-C6FA3BAF29E7}"/>
    <cellStyle name="20 % - Markeringsfarve1 4 6 3 3 3" xfId="41600" xr:uid="{2F97F456-930E-4EE9-8FF2-1B9B7F345F31}"/>
    <cellStyle name="20 % - Markeringsfarve1 4 6 3 4" xfId="19612" xr:uid="{2891A289-1F7F-4F9F-B2D8-EFE41C2FD807}"/>
    <cellStyle name="20 % - Markeringsfarve1 4 6 3 5" xfId="34601" xr:uid="{0318E248-B7BE-494E-A600-5C299960663A}"/>
    <cellStyle name="20 % - Markeringsfarve1 4 6 4" xfId="1759" xr:uid="{0245E715-1A69-42DB-A59A-8675E06ABCFA}"/>
    <cellStyle name="20 % - Markeringsfarve1 4 6 4 2" xfId="8287" xr:uid="{01E10A89-61F7-4FE9-879F-2D2071EA8064}"/>
    <cellStyle name="20 % - Markeringsfarve1 4 6 4 2 2" xfId="16180" xr:uid="{F721B49D-6958-4D34-A15A-C23126DE27F7}"/>
    <cellStyle name="20 % - Markeringsfarve1 4 6 4 2 2 2" xfId="32495" xr:uid="{90EEA0D4-63D5-4DEC-A618-E4FF6DA58896}"/>
    <cellStyle name="20 % - Markeringsfarve1 4 6 4 2 2 3" xfId="47459" xr:uid="{45B43BF1-06E0-42FD-9328-0EDB41637589}"/>
    <cellStyle name="20 % - Markeringsfarve1 4 6 4 2 3" xfId="25473" xr:uid="{9EA651A3-91F8-4B0E-82A6-3F63BF3FD81A}"/>
    <cellStyle name="20 % - Markeringsfarve1 4 6 4 2 4" xfId="40460" xr:uid="{44137D9D-0821-4D9C-8926-BB8C8151B27D}"/>
    <cellStyle name="20 % - Markeringsfarve1 4 6 4 3" xfId="10315" xr:uid="{009DEE5F-793F-4AFA-A097-76ECBB7C72CE}"/>
    <cellStyle name="20 % - Markeringsfarve1 4 6 4 3 2" xfId="26635" xr:uid="{FE7B3F5D-FE2F-46F5-A2F7-28222A558D9E}"/>
    <cellStyle name="20 % - Markeringsfarve1 4 6 4 3 3" xfId="41601" xr:uid="{7E421866-EF76-458A-94E9-3D625141A853}"/>
    <cellStyle name="20 % - Markeringsfarve1 4 6 4 4" xfId="19613" xr:uid="{B24336B8-0897-48CC-9C4F-8E799C2CEC13}"/>
    <cellStyle name="20 % - Markeringsfarve1 4 6 4 5" xfId="34602" xr:uid="{C9902316-F8B8-45B1-A1D2-0E24B82F37D7}"/>
    <cellStyle name="20 % - Markeringsfarve1 4 6 5" xfId="5396" xr:uid="{7BE62015-3FAA-466E-A0BF-666B02EB2181}"/>
    <cellStyle name="20 % - Markeringsfarve1 4 6 5 2" xfId="13313" xr:uid="{7F95C399-87E8-4F29-814B-533FFAB33304}"/>
    <cellStyle name="20 % - Markeringsfarve1 4 6 5 2 2" xfId="29628" xr:uid="{13B85BAE-E9C2-4CFE-A3E6-4B8D53CBA8D6}"/>
    <cellStyle name="20 % - Markeringsfarve1 4 6 5 2 3" xfId="44592" xr:uid="{F0C00B86-537F-41D4-ABE5-25B50AAED532}"/>
    <cellStyle name="20 % - Markeringsfarve1 4 6 5 3" xfId="22606" xr:uid="{A64FEB7D-8AF6-442A-AB6C-CFD1D788A94E}"/>
    <cellStyle name="20 % - Markeringsfarve1 4 6 5 4" xfId="37593" xr:uid="{0FEC4867-B4EB-447F-82CD-CBF888543529}"/>
    <cellStyle name="20 % - Markeringsfarve1 4 6 6" xfId="10311" xr:uid="{E7FF91C0-017B-4674-BFC8-8BE5871250F0}"/>
    <cellStyle name="20 % - Markeringsfarve1 4 6 6 2" xfId="26631" xr:uid="{9041B713-8377-416D-81A5-6A523FCDFB1E}"/>
    <cellStyle name="20 % - Markeringsfarve1 4 6 6 3" xfId="41597" xr:uid="{B873FEF6-69CB-4064-ABD2-A6BAB2786E08}"/>
    <cellStyle name="20 % - Markeringsfarve1 4 6 7" xfId="19609" xr:uid="{7C12D56F-61D7-4347-8D06-A53762702EC8}"/>
    <cellStyle name="20 % - Markeringsfarve1 4 6 8" xfId="34598" xr:uid="{8A3847BA-3F21-48B9-9BE8-51102250AB56}"/>
    <cellStyle name="20 % - Markeringsfarve1 4 7" xfId="1760" xr:uid="{02BC86A3-4367-417B-80BC-8FD83D02B34A}"/>
    <cellStyle name="20 % - Markeringsfarve1 4 7 2" xfId="1761" xr:uid="{868CB192-A0F6-45DB-A8AF-A32E18A104BE}"/>
    <cellStyle name="20 % - Markeringsfarve1 4 7 2 2" xfId="7473" xr:uid="{48613270-EEEF-412E-B65B-804E7E8D7715}"/>
    <cellStyle name="20 % - Markeringsfarve1 4 7 2 2 2" xfId="15373" xr:uid="{785E7F14-05A1-4424-97E2-8469D58CFF6B}"/>
    <cellStyle name="20 % - Markeringsfarve1 4 7 2 2 2 2" xfId="31688" xr:uid="{4E52E386-1811-4EAC-8BB3-839BBDCCC25A}"/>
    <cellStyle name="20 % - Markeringsfarve1 4 7 2 2 2 3" xfId="46652" xr:uid="{25AEE04D-E96A-4878-9BCB-85EC4E36E5F6}"/>
    <cellStyle name="20 % - Markeringsfarve1 4 7 2 2 3" xfId="24666" xr:uid="{57FCE5D6-5EE3-4BE5-A414-B4B6D2983681}"/>
    <cellStyle name="20 % - Markeringsfarve1 4 7 2 2 4" xfId="39653" xr:uid="{8C8D9BD6-6CA9-4898-BC12-F1B1F2066448}"/>
    <cellStyle name="20 % - Markeringsfarve1 4 7 2 3" xfId="10317" xr:uid="{2688242D-3495-423C-AD4B-7F5AAF9D7B79}"/>
    <cellStyle name="20 % - Markeringsfarve1 4 7 2 3 2" xfId="26637" xr:uid="{6E095827-D84F-43B3-8CFA-E53359B79F15}"/>
    <cellStyle name="20 % - Markeringsfarve1 4 7 2 3 3" xfId="41603" xr:uid="{17B7604D-A159-44BF-B190-9EED3B42120B}"/>
    <cellStyle name="20 % - Markeringsfarve1 4 7 2 4" xfId="19615" xr:uid="{361A05BF-31B9-4E43-BEF3-587B66130306}"/>
    <cellStyle name="20 % - Markeringsfarve1 4 7 2 5" xfId="34604" xr:uid="{C31EA9CA-36DB-4637-9DB6-3B3736372F64}"/>
    <cellStyle name="20 % - Markeringsfarve1 4 7 3" xfId="6070" xr:uid="{BE58D3A9-1321-49DB-9C29-607D6393B015}"/>
    <cellStyle name="20 % - Markeringsfarve1 4 7 3 2" xfId="13986" xr:uid="{33864AF2-B176-4371-A062-F62522BC5255}"/>
    <cellStyle name="20 % - Markeringsfarve1 4 7 3 2 2" xfId="30301" xr:uid="{AD94FC0D-9A57-4409-B5F8-3E464A9E2884}"/>
    <cellStyle name="20 % - Markeringsfarve1 4 7 3 2 3" xfId="45265" xr:uid="{57E8F571-25ED-4BBC-ACF7-F3195C234116}"/>
    <cellStyle name="20 % - Markeringsfarve1 4 7 3 3" xfId="23279" xr:uid="{886BAF32-BED5-43C2-952B-353241DA6F57}"/>
    <cellStyle name="20 % - Markeringsfarve1 4 7 3 4" xfId="38266" xr:uid="{AE2928E8-1FE9-4FFF-8575-286AF403ED53}"/>
    <cellStyle name="20 % - Markeringsfarve1 4 7 4" xfId="10316" xr:uid="{DFEE3044-15C6-47C0-B723-03CC83CE848D}"/>
    <cellStyle name="20 % - Markeringsfarve1 4 7 4 2" xfId="26636" xr:uid="{24AD35DD-E581-452A-8B31-C11F6A29C90F}"/>
    <cellStyle name="20 % - Markeringsfarve1 4 7 4 3" xfId="41602" xr:uid="{60629958-15B8-48C8-A8FE-7B667D7CF887}"/>
    <cellStyle name="20 % - Markeringsfarve1 4 7 5" xfId="19614" xr:uid="{D0E77736-5601-4B76-B6A8-F5F8E157D4AD}"/>
    <cellStyle name="20 % - Markeringsfarve1 4 7 6" xfId="34603" xr:uid="{335F8AF0-4CCD-4D1A-877E-66A5BB350E7C}"/>
    <cellStyle name="20 % - Markeringsfarve1 4 8" xfId="1762" xr:uid="{90E91C87-892C-4A7C-85A3-BE8747BA8AF6}"/>
    <cellStyle name="20 % - Markeringsfarve1 4 8 2" xfId="6701" xr:uid="{C41A7FA9-C018-4251-984C-D95FB84F139A}"/>
    <cellStyle name="20 % - Markeringsfarve1 4 8 2 2" xfId="14611" xr:uid="{2E6E34D7-2845-4101-AFE9-0E3514ACBDB9}"/>
    <cellStyle name="20 % - Markeringsfarve1 4 8 2 2 2" xfId="30926" xr:uid="{DF70BF84-0327-41B7-A7AE-6F9AB2EA0718}"/>
    <cellStyle name="20 % - Markeringsfarve1 4 8 2 2 3" xfId="45890" xr:uid="{828CFD43-7A2F-4695-8E97-288932422656}"/>
    <cellStyle name="20 % - Markeringsfarve1 4 8 2 3" xfId="23904" xr:uid="{81C7431E-45E2-41FA-9DFE-99FFDB695802}"/>
    <cellStyle name="20 % - Markeringsfarve1 4 8 2 4" xfId="38891" xr:uid="{9186B932-4D79-4AA6-B813-BC4526686048}"/>
    <cellStyle name="20 % - Markeringsfarve1 4 8 3" xfId="10318" xr:uid="{B4D71B5A-8E3A-48BD-BA15-D8E89DAE5761}"/>
    <cellStyle name="20 % - Markeringsfarve1 4 8 3 2" xfId="26638" xr:uid="{B2C676BF-1A53-473B-A96A-3D564014BFFE}"/>
    <cellStyle name="20 % - Markeringsfarve1 4 8 3 3" xfId="41604" xr:uid="{91AEF003-BD2F-477C-ADE8-94D9D31B9D06}"/>
    <cellStyle name="20 % - Markeringsfarve1 4 8 4" xfId="19616" xr:uid="{9AE6DB85-36BE-4611-83BE-4443D2571C6B}"/>
    <cellStyle name="20 % - Markeringsfarve1 4 8 5" xfId="34605" xr:uid="{55C085E9-E733-4E22-8BD2-1F5CF7FF4987}"/>
    <cellStyle name="20 % - Markeringsfarve1 4 9" xfId="1763" xr:uid="{90154625-4453-485F-8164-0A5B4F977FF9}"/>
    <cellStyle name="20 % - Markeringsfarve1 4 9 2" xfId="8292" xr:uid="{646A4C6F-ADF8-49D3-BAA3-92FC2F9C8490}"/>
    <cellStyle name="20 % - Markeringsfarve1 4 9 2 2" xfId="16185" xr:uid="{AC637B16-93BD-43C8-A1E5-B8ECAECBB11B}"/>
    <cellStyle name="20 % - Markeringsfarve1 4 9 2 2 2" xfId="32500" xr:uid="{DAFCD03B-3E90-49EA-8264-51EA21E13870}"/>
    <cellStyle name="20 % - Markeringsfarve1 4 9 2 2 3" xfId="47464" xr:uid="{32214648-C8C1-4C46-8173-BA13834E1A52}"/>
    <cellStyle name="20 % - Markeringsfarve1 4 9 2 3" xfId="25478" xr:uid="{82D03139-A159-4A57-8043-85AEB3D41EEB}"/>
    <cellStyle name="20 % - Markeringsfarve1 4 9 2 4" xfId="40465" xr:uid="{874F6D7B-6AA9-4A61-B51A-67A4CEC53B8A}"/>
    <cellStyle name="20 % - Markeringsfarve1 4 9 3" xfId="10319" xr:uid="{B382EF50-BE8E-4560-98D7-311D200C6FED}"/>
    <cellStyle name="20 % - Markeringsfarve1 4 9 3 2" xfId="26639" xr:uid="{D3C042EC-33EB-4813-A12E-202DDDBEC034}"/>
    <cellStyle name="20 % - Markeringsfarve1 4 9 3 3" xfId="41605" xr:uid="{6C9DF1C4-AF8D-4B86-8169-683E3B0207A3}"/>
    <cellStyle name="20 % - Markeringsfarve1 4 9 4" xfId="19617" xr:uid="{EF83D934-37CA-4E73-94E5-451391C7ED13}"/>
    <cellStyle name="20 % - Markeringsfarve1 4 9 5" xfId="34606" xr:uid="{DD1B23A7-9746-455B-862F-ECDC7F4DE67B}"/>
    <cellStyle name="20 % - Markeringsfarve1 5" xfId="1764" xr:uid="{72FC5175-B703-4D94-BB78-5873CC4A5E51}"/>
    <cellStyle name="20 % - Markeringsfarve1 5 10" xfId="5397" xr:uid="{E405BC5F-E7F4-4AD0-BA7F-D58CEC8BA64D}"/>
    <cellStyle name="20 % - Markeringsfarve1 5 10 2" xfId="13314" xr:uid="{7E3BBEB4-555F-4F36-BA3E-9665E0DC4596}"/>
    <cellStyle name="20 % - Markeringsfarve1 5 10 2 2" xfId="29629" xr:uid="{93846A56-2A2B-4C06-9EDD-9B2BA974A503}"/>
    <cellStyle name="20 % - Markeringsfarve1 5 10 2 3" xfId="44593" xr:uid="{43D16BF4-6B43-4228-BFD7-420AE109CE76}"/>
    <cellStyle name="20 % - Markeringsfarve1 5 10 3" xfId="22607" xr:uid="{179A5894-CB85-44FB-A241-6E13183B7864}"/>
    <cellStyle name="20 % - Markeringsfarve1 5 10 4" xfId="37594" xr:uid="{3D4E23A9-D4F3-46E9-9D35-20FECA02A6FB}"/>
    <cellStyle name="20 % - Markeringsfarve1 5 11" xfId="10320" xr:uid="{29A3EC11-3D1C-48CC-941A-4FA669F8C545}"/>
    <cellStyle name="20 % - Markeringsfarve1 5 11 2" xfId="26640" xr:uid="{357FE4A3-8960-457C-A04B-3403010CE927}"/>
    <cellStyle name="20 % - Markeringsfarve1 5 11 3" xfId="41606" xr:uid="{1AC0BE2F-FAC6-4841-9B62-C749544DB516}"/>
    <cellStyle name="20 % - Markeringsfarve1 5 12" xfId="19618" xr:uid="{346A0229-C0DB-4583-9312-2347CBF83540}"/>
    <cellStyle name="20 % - Markeringsfarve1 5 13" xfId="34607" xr:uid="{DDB037BE-652A-40FC-A5E5-C82CF85E8F6A}"/>
    <cellStyle name="20 % - Markeringsfarve1 5 14" xfId="53268" xr:uid="{D746BE8E-67AD-46B3-9D29-BA11D7CD9D33}"/>
    <cellStyle name="20 % - Markeringsfarve1 5 2" xfId="1765" xr:uid="{80890DF0-0E0C-475B-B67D-A4ACED9BD571}"/>
    <cellStyle name="20 % - Markeringsfarve1 5 2 2" xfId="1766" xr:uid="{85CACD76-ABA2-4D4F-98CB-B4674A05A497}"/>
    <cellStyle name="20 % - Markeringsfarve1 5 2 2 2" xfId="1767" xr:uid="{A330858E-A097-42D9-8CE9-35988AABEA2C}"/>
    <cellStyle name="20 % - Markeringsfarve1 5 2 2 2 2" xfId="7631" xr:uid="{F7C01B2E-7BBC-4E46-8453-B19413419B38}"/>
    <cellStyle name="20 % - Markeringsfarve1 5 2 2 2 2 2" xfId="15531" xr:uid="{51C683B4-79F6-41B2-B625-1A74FF463AB9}"/>
    <cellStyle name="20 % - Markeringsfarve1 5 2 2 2 2 2 2" xfId="31846" xr:uid="{08C3835B-209E-4FE5-84D2-AEA7EADF1D15}"/>
    <cellStyle name="20 % - Markeringsfarve1 5 2 2 2 2 2 3" xfId="46810" xr:uid="{0DF22C12-644D-494F-9BFF-F688DB73F0FC}"/>
    <cellStyle name="20 % - Markeringsfarve1 5 2 2 2 2 3" xfId="24824" xr:uid="{1F2B2E18-62B5-4AA7-A52D-FC4BC3FD9BB5}"/>
    <cellStyle name="20 % - Markeringsfarve1 5 2 2 2 2 4" xfId="39811" xr:uid="{A67F1C60-E7D7-4A51-BC7A-565180E931E6}"/>
    <cellStyle name="20 % - Markeringsfarve1 5 2 2 2 3" xfId="10323" xr:uid="{9DC2569A-513D-4E19-8096-F599AB2E31DB}"/>
    <cellStyle name="20 % - Markeringsfarve1 5 2 2 2 3 2" xfId="26643" xr:uid="{4D12A661-D790-4489-86BA-69C9527EADA6}"/>
    <cellStyle name="20 % - Markeringsfarve1 5 2 2 2 3 3" xfId="41609" xr:uid="{74B8BB91-8DCE-4BBF-8BF9-00B75DBDB96F}"/>
    <cellStyle name="20 % - Markeringsfarve1 5 2 2 2 4" xfId="19621" xr:uid="{631E7AEE-E41C-4A76-8ABB-3744094A729A}"/>
    <cellStyle name="20 % - Markeringsfarve1 5 2 2 2 5" xfId="34610" xr:uid="{194C78D5-92C5-4B66-84BB-5CB14ADFD877}"/>
    <cellStyle name="20 % - Markeringsfarve1 5 2 2 3" xfId="6202" xr:uid="{0E08A8D4-7B1D-48CA-A089-92AFD10E088B}"/>
    <cellStyle name="20 % - Markeringsfarve1 5 2 2 3 2" xfId="14118" xr:uid="{2795D2B7-8BEA-4485-B065-28BF487CF82F}"/>
    <cellStyle name="20 % - Markeringsfarve1 5 2 2 3 2 2" xfId="30433" xr:uid="{FF116AC3-522C-4F5E-994A-4F75EB2633B9}"/>
    <cellStyle name="20 % - Markeringsfarve1 5 2 2 3 2 3" xfId="45397" xr:uid="{31BBC8D7-1457-46C3-8371-D505C4830F29}"/>
    <cellStyle name="20 % - Markeringsfarve1 5 2 2 3 3" xfId="23411" xr:uid="{BD46170A-994D-403F-969D-E8BA7B57F007}"/>
    <cellStyle name="20 % - Markeringsfarve1 5 2 2 3 4" xfId="38398" xr:uid="{1EF957AD-D94B-48B3-833F-8AA82F4BACEB}"/>
    <cellStyle name="20 % - Markeringsfarve1 5 2 2 4" xfId="10322" xr:uid="{3F25C517-B81E-4EE8-A4C0-2B1015054A70}"/>
    <cellStyle name="20 % - Markeringsfarve1 5 2 2 4 2" xfId="26642" xr:uid="{7C1170B3-A510-4F54-BFCA-4DD526081CB9}"/>
    <cellStyle name="20 % - Markeringsfarve1 5 2 2 4 3" xfId="41608" xr:uid="{E285B453-1874-44AE-8619-71F72D7A29B3}"/>
    <cellStyle name="20 % - Markeringsfarve1 5 2 2 5" xfId="19620" xr:uid="{9F65916C-B387-43E6-9A8B-2DFA7C3CBEB4}"/>
    <cellStyle name="20 % - Markeringsfarve1 5 2 2 6" xfId="34609" xr:uid="{AD39283C-6937-46F0-A813-657BF23D99C2}"/>
    <cellStyle name="20 % - Markeringsfarve1 5 2 2 7" xfId="57072" xr:uid="{12F4DD57-0236-4AF7-A7E6-26C9A5120C97}"/>
    <cellStyle name="20 % - Markeringsfarve1 5 2 3" xfId="1768" xr:uid="{C4E50932-D378-482A-8C28-60655E1CA7E8}"/>
    <cellStyle name="20 % - Markeringsfarve1 5 2 3 2" xfId="6861" xr:uid="{8CBF90E9-EAA8-489F-87B0-F629AD76A4BB}"/>
    <cellStyle name="20 % - Markeringsfarve1 5 2 3 2 2" xfId="14771" xr:uid="{766551B9-0A26-4C94-B638-7D973E07630E}"/>
    <cellStyle name="20 % - Markeringsfarve1 5 2 3 2 2 2" xfId="31086" xr:uid="{990D820F-8AF6-46E9-B91F-A926F08F85C9}"/>
    <cellStyle name="20 % - Markeringsfarve1 5 2 3 2 2 3" xfId="46050" xr:uid="{7F4D6653-E8D0-4BEF-A406-9323BD666610}"/>
    <cellStyle name="20 % - Markeringsfarve1 5 2 3 2 3" xfId="24064" xr:uid="{752E2AAF-C144-4F7E-A47D-A60E11076C27}"/>
    <cellStyle name="20 % - Markeringsfarve1 5 2 3 2 4" xfId="39051" xr:uid="{9A6EC154-9FC6-409F-87C3-C6C32DDC1251}"/>
    <cellStyle name="20 % - Markeringsfarve1 5 2 3 3" xfId="10324" xr:uid="{08433638-2C2C-4992-9D9E-E8F3DE130B7C}"/>
    <cellStyle name="20 % - Markeringsfarve1 5 2 3 3 2" xfId="26644" xr:uid="{0D33B17E-46FB-4C8A-8D4D-FC1ACEA07A95}"/>
    <cellStyle name="20 % - Markeringsfarve1 5 2 3 3 3" xfId="41610" xr:uid="{075963C9-6BE9-4A81-9006-08D26932F4ED}"/>
    <cellStyle name="20 % - Markeringsfarve1 5 2 3 4" xfId="19622" xr:uid="{F703456B-8D8E-4938-9714-3FD40B2DC27C}"/>
    <cellStyle name="20 % - Markeringsfarve1 5 2 3 5" xfId="34611" xr:uid="{6D5832B9-A841-47B4-B7E9-886BFD65883A}"/>
    <cellStyle name="20 % - Markeringsfarve1 5 2 4" xfId="1769" xr:uid="{4B4D26E1-B632-45C4-81C0-EF696ADC9A7D}"/>
    <cellStyle name="20 % - Markeringsfarve1 5 2 4 2" xfId="8285" xr:uid="{D2D09912-1154-4777-8F04-B06061BBA8DC}"/>
    <cellStyle name="20 % - Markeringsfarve1 5 2 4 2 2" xfId="16178" xr:uid="{C6609C42-9F9C-4DE8-94CA-AC9D0CDC9109}"/>
    <cellStyle name="20 % - Markeringsfarve1 5 2 4 2 2 2" xfId="32493" xr:uid="{501B2FD2-7B45-456A-B69E-C9D61B5345B7}"/>
    <cellStyle name="20 % - Markeringsfarve1 5 2 4 2 2 3" xfId="47457" xr:uid="{0E4BB2A1-E0E3-4433-BCCB-BB92386E6E28}"/>
    <cellStyle name="20 % - Markeringsfarve1 5 2 4 2 3" xfId="25471" xr:uid="{1115104C-F3A3-4F80-8AEB-8CA4631B231D}"/>
    <cellStyle name="20 % - Markeringsfarve1 5 2 4 2 4" xfId="40458" xr:uid="{6BE6EF2D-9318-457F-966F-728DC123D63F}"/>
    <cellStyle name="20 % - Markeringsfarve1 5 2 4 3" xfId="10325" xr:uid="{3BC14CC1-32EF-4688-9E6E-8F0182E334DC}"/>
    <cellStyle name="20 % - Markeringsfarve1 5 2 4 3 2" xfId="26645" xr:uid="{41610C99-C6BC-416F-8973-149EC50CA1BD}"/>
    <cellStyle name="20 % - Markeringsfarve1 5 2 4 3 3" xfId="41611" xr:uid="{458CE576-B0F7-4B0B-B710-89D4F9EAC91A}"/>
    <cellStyle name="20 % - Markeringsfarve1 5 2 4 4" xfId="19623" xr:uid="{2C7EF2A0-921F-4931-BB74-EFD34F9C7F13}"/>
    <cellStyle name="20 % - Markeringsfarve1 5 2 4 5" xfId="34612" xr:uid="{6C77591F-CD77-4D22-A7C8-BFCC4742365B}"/>
    <cellStyle name="20 % - Markeringsfarve1 5 2 5" xfId="5398" xr:uid="{F9AE88A4-10EB-4066-B253-17B4E0AAD023}"/>
    <cellStyle name="20 % - Markeringsfarve1 5 2 5 2" xfId="13315" xr:uid="{AA067946-48BA-486B-B91D-5A9EDED55181}"/>
    <cellStyle name="20 % - Markeringsfarve1 5 2 5 2 2" xfId="29630" xr:uid="{8C352553-C010-4FCD-96ED-283283B871E2}"/>
    <cellStyle name="20 % - Markeringsfarve1 5 2 5 2 3" xfId="44594" xr:uid="{B5923753-CFE0-48A2-B0E4-0B9FA27A42FC}"/>
    <cellStyle name="20 % - Markeringsfarve1 5 2 5 3" xfId="22608" xr:uid="{011A6D25-5CE6-41BF-9538-89E782F14507}"/>
    <cellStyle name="20 % - Markeringsfarve1 5 2 5 4" xfId="37595" xr:uid="{B201515B-E3CD-494B-A727-917356E62F9E}"/>
    <cellStyle name="20 % - Markeringsfarve1 5 2 6" xfId="10321" xr:uid="{ABBCDAA1-DC40-4482-AF92-332791B70F7E}"/>
    <cellStyle name="20 % - Markeringsfarve1 5 2 6 2" xfId="26641" xr:uid="{E5DA452A-A888-4A77-A1E9-7DD6FAF66064}"/>
    <cellStyle name="20 % - Markeringsfarve1 5 2 6 3" xfId="41607" xr:uid="{DBF5439A-0571-433F-BCA0-A1CB1EFC9715}"/>
    <cellStyle name="20 % - Markeringsfarve1 5 2 7" xfId="19619" xr:uid="{EAB2D64E-054D-4075-952B-D5B83D1E3407}"/>
    <cellStyle name="20 % - Markeringsfarve1 5 2 8" xfId="34608" xr:uid="{C25941E6-644E-4DF3-BDB3-CA27352B90C4}"/>
    <cellStyle name="20 % - Markeringsfarve1 5 2 9" xfId="53905" xr:uid="{B94E3D0C-796B-4D55-8AD8-62EDABCADB91}"/>
    <cellStyle name="20 % - Markeringsfarve1 5 3" xfId="1770" xr:uid="{C449F487-8A25-4DC0-9725-51122CDB9EC1}"/>
    <cellStyle name="20 % - Markeringsfarve1 5 3 2" xfId="1771" xr:uid="{DD076F9A-98C5-4154-89A5-1DB7D0E332E2}"/>
    <cellStyle name="20 % - Markeringsfarve1 5 3 2 2" xfId="1772" xr:uid="{2D1C13C9-9458-42F6-A883-0AEFE6181616}"/>
    <cellStyle name="20 % - Markeringsfarve1 5 3 2 2 2" xfId="7678" xr:uid="{56441D38-E878-46B2-8A87-CB96B50E3F93}"/>
    <cellStyle name="20 % - Markeringsfarve1 5 3 2 2 2 2" xfId="15578" xr:uid="{A9F1F379-AC01-4F77-A377-E753532C24D6}"/>
    <cellStyle name="20 % - Markeringsfarve1 5 3 2 2 2 2 2" xfId="31893" xr:uid="{6051AFD0-6D55-4E70-A677-0FCAF3DEC498}"/>
    <cellStyle name="20 % - Markeringsfarve1 5 3 2 2 2 2 3" xfId="46857" xr:uid="{715888F7-D6D5-44A3-A814-5D6F3B1D364C}"/>
    <cellStyle name="20 % - Markeringsfarve1 5 3 2 2 2 3" xfId="24871" xr:uid="{8C7F0A24-2576-43C9-A8B0-941A909C72E1}"/>
    <cellStyle name="20 % - Markeringsfarve1 5 3 2 2 2 4" xfId="39858" xr:uid="{7D6AABEE-F531-4B5E-8275-CDC1830FE638}"/>
    <cellStyle name="20 % - Markeringsfarve1 5 3 2 2 3" xfId="10328" xr:uid="{F780ED13-8C62-4CAB-B943-08C8FB76A1A5}"/>
    <cellStyle name="20 % - Markeringsfarve1 5 3 2 2 3 2" xfId="26648" xr:uid="{77ADA0B3-CE82-491A-A9E3-E03F567E5E75}"/>
    <cellStyle name="20 % - Markeringsfarve1 5 3 2 2 3 3" xfId="41614" xr:uid="{654E81E2-E059-4051-B133-E64AFB15D1E7}"/>
    <cellStyle name="20 % - Markeringsfarve1 5 3 2 2 4" xfId="19626" xr:uid="{3FEEC547-A61D-4FB6-B9FE-1411B14471B8}"/>
    <cellStyle name="20 % - Markeringsfarve1 5 3 2 2 5" xfId="34615" xr:uid="{88C37FC8-76E7-4B79-8F57-DAE5C84540C4}"/>
    <cellStyle name="20 % - Markeringsfarve1 5 3 2 3" xfId="6242" xr:uid="{D3F09CFF-69D5-40AF-BD5E-C8EE46EC1D85}"/>
    <cellStyle name="20 % - Markeringsfarve1 5 3 2 3 2" xfId="14158" xr:uid="{9053EED6-3E32-4789-ADDF-34970B2B5ACF}"/>
    <cellStyle name="20 % - Markeringsfarve1 5 3 2 3 2 2" xfId="30473" xr:uid="{3A0F5AD3-F6C0-4F7B-879E-7827A34C5C42}"/>
    <cellStyle name="20 % - Markeringsfarve1 5 3 2 3 2 3" xfId="45437" xr:uid="{6BFED7E7-434E-4C06-97C2-5F94EA60C711}"/>
    <cellStyle name="20 % - Markeringsfarve1 5 3 2 3 3" xfId="23451" xr:uid="{E89A6351-63BB-47A1-A2FA-CF53C7D4E0BA}"/>
    <cellStyle name="20 % - Markeringsfarve1 5 3 2 3 4" xfId="38438" xr:uid="{4D64E9DE-1A72-45C9-9620-566D13D8F79A}"/>
    <cellStyle name="20 % - Markeringsfarve1 5 3 2 4" xfId="10327" xr:uid="{6D5ED13F-1E8B-47A5-BE1C-2DBBCCA4D3F4}"/>
    <cellStyle name="20 % - Markeringsfarve1 5 3 2 4 2" xfId="26647" xr:uid="{2807E61D-6026-4AF6-904A-71ECD8F59F67}"/>
    <cellStyle name="20 % - Markeringsfarve1 5 3 2 4 3" xfId="41613" xr:uid="{14DC56CC-740D-4963-BDEB-1518E1457A62}"/>
    <cellStyle name="20 % - Markeringsfarve1 5 3 2 5" xfId="19625" xr:uid="{03EBC3C9-CD58-4990-92B2-6F1C7E9B9DD0}"/>
    <cellStyle name="20 % - Markeringsfarve1 5 3 2 6" xfId="34614" xr:uid="{91A8192B-4B6F-4E87-83B8-91E27268EECB}"/>
    <cellStyle name="20 % - Markeringsfarve1 5 3 3" xfId="1773" xr:uid="{4885960C-FBC3-4644-91DD-155EA8E3A03B}"/>
    <cellStyle name="20 % - Markeringsfarve1 5 3 3 2" xfId="6908" xr:uid="{6A8BF9E5-C49D-4FCA-986C-98D488E7995F}"/>
    <cellStyle name="20 % - Markeringsfarve1 5 3 3 2 2" xfId="14818" xr:uid="{5399268C-A7D0-4EA4-A8E7-545CD1EC6AE8}"/>
    <cellStyle name="20 % - Markeringsfarve1 5 3 3 2 2 2" xfId="31133" xr:uid="{176A7F67-5B90-4F70-BEA8-2323D272D2C1}"/>
    <cellStyle name="20 % - Markeringsfarve1 5 3 3 2 2 3" xfId="46097" xr:uid="{67FC1307-AD1D-429B-B5E6-BB8A432A06F3}"/>
    <cellStyle name="20 % - Markeringsfarve1 5 3 3 2 3" xfId="24111" xr:uid="{7B4D2A1E-DAF1-4DBC-A186-0156D79050B4}"/>
    <cellStyle name="20 % - Markeringsfarve1 5 3 3 2 4" xfId="39098" xr:uid="{BC3F4ADE-E621-4068-8891-754A16E8D806}"/>
    <cellStyle name="20 % - Markeringsfarve1 5 3 3 3" xfId="10329" xr:uid="{64547D44-5C70-44BB-A1CC-C8F24EDBBB61}"/>
    <cellStyle name="20 % - Markeringsfarve1 5 3 3 3 2" xfId="26649" xr:uid="{5DDA617B-0A14-4411-B265-2E37B7EE9480}"/>
    <cellStyle name="20 % - Markeringsfarve1 5 3 3 3 3" xfId="41615" xr:uid="{8F157CC3-F5B9-446F-842B-67A06FE77297}"/>
    <cellStyle name="20 % - Markeringsfarve1 5 3 3 4" xfId="19627" xr:uid="{D8DDB824-54ED-4401-87C0-2478DD8A653E}"/>
    <cellStyle name="20 % - Markeringsfarve1 5 3 3 5" xfId="34616" xr:uid="{BD267778-E26B-423B-945A-E5E05C36781E}"/>
    <cellStyle name="20 % - Markeringsfarve1 5 3 4" xfId="1774" xr:uid="{6955E67B-9A08-4B45-8705-854B03E9AE61}"/>
    <cellStyle name="20 % - Markeringsfarve1 5 3 4 2" xfId="8284" xr:uid="{F2097929-D7A0-4C55-BE3B-ADBDF16293C1}"/>
    <cellStyle name="20 % - Markeringsfarve1 5 3 4 2 2" xfId="16177" xr:uid="{10558BA4-E523-4450-96C6-5CC70D6B3D54}"/>
    <cellStyle name="20 % - Markeringsfarve1 5 3 4 2 2 2" xfId="32492" xr:uid="{E29E6FCF-BEBD-46D3-ACF6-3A06AE9D327E}"/>
    <cellStyle name="20 % - Markeringsfarve1 5 3 4 2 2 3" xfId="47456" xr:uid="{15472138-20DF-4C0C-AA79-149984D06010}"/>
    <cellStyle name="20 % - Markeringsfarve1 5 3 4 2 3" xfId="25470" xr:uid="{3B7A858E-941B-44FF-AC22-ED31B34F09AC}"/>
    <cellStyle name="20 % - Markeringsfarve1 5 3 4 2 4" xfId="40457" xr:uid="{E71939AA-5A42-4E1F-A484-049BEE4E6EA9}"/>
    <cellStyle name="20 % - Markeringsfarve1 5 3 4 3" xfId="10330" xr:uid="{D115ED5B-8CE5-46CB-9BFB-4B2A9EF169E2}"/>
    <cellStyle name="20 % - Markeringsfarve1 5 3 4 3 2" xfId="26650" xr:uid="{86409FC5-B9EB-4BB0-BBEA-3AB5E19AFB6E}"/>
    <cellStyle name="20 % - Markeringsfarve1 5 3 4 3 3" xfId="41616" xr:uid="{32A1C2FB-9279-40BB-BD6F-B646871AB282}"/>
    <cellStyle name="20 % - Markeringsfarve1 5 3 4 4" xfId="19628" xr:uid="{F26815D5-AC10-44DB-B692-7E5D6CE7F157}"/>
    <cellStyle name="20 % - Markeringsfarve1 5 3 4 5" xfId="34617" xr:uid="{1B1EDF11-4BDA-4BED-B11E-06389DE95E60}"/>
    <cellStyle name="20 % - Markeringsfarve1 5 3 5" xfId="5399" xr:uid="{58F0204A-7C8C-4B91-8BDA-2C7AEF60F289}"/>
    <cellStyle name="20 % - Markeringsfarve1 5 3 5 2" xfId="13316" xr:uid="{72C19CBA-F208-4318-9CCE-653065654355}"/>
    <cellStyle name="20 % - Markeringsfarve1 5 3 5 2 2" xfId="29631" xr:uid="{4E4AFC5D-1589-4E59-A59D-5EF85B59E0A8}"/>
    <cellStyle name="20 % - Markeringsfarve1 5 3 5 2 3" xfId="44595" xr:uid="{4140C3C3-74E1-4497-B4FD-701B3EF3A9DB}"/>
    <cellStyle name="20 % - Markeringsfarve1 5 3 5 3" xfId="22609" xr:uid="{3A9B638A-FAC2-4451-9C59-3A861A23D736}"/>
    <cellStyle name="20 % - Markeringsfarve1 5 3 5 4" xfId="37596" xr:uid="{E87B51BC-3F2F-4AC0-9E25-7B4FAF198E98}"/>
    <cellStyle name="20 % - Markeringsfarve1 5 3 6" xfId="10326" xr:uid="{E0BE76A4-41CD-439B-91E2-2EB0A7929118}"/>
    <cellStyle name="20 % - Markeringsfarve1 5 3 6 2" xfId="26646" xr:uid="{E934EDA7-651F-48FC-9F86-6B5DA09A353F}"/>
    <cellStyle name="20 % - Markeringsfarve1 5 3 6 3" xfId="41612" xr:uid="{C0BD47E7-C7FB-4F21-93CC-22FE052B1B3A}"/>
    <cellStyle name="20 % - Markeringsfarve1 5 3 7" xfId="19624" xr:uid="{2348E942-04D4-4BF3-A9E5-BC9BBD4F92B2}"/>
    <cellStyle name="20 % - Markeringsfarve1 5 3 8" xfId="34613" xr:uid="{475666EC-53D0-4CB7-BEAD-90055867B6A8}"/>
    <cellStyle name="20 % - Markeringsfarve1 5 3 9" xfId="56449" xr:uid="{E69631CC-3F33-4EF7-98B8-5B9E7DAABFEB}"/>
    <cellStyle name="20 % - Markeringsfarve1 5 4" xfId="1775" xr:uid="{AB51AB00-6359-4A5B-8325-9869EB0FC54A}"/>
    <cellStyle name="20 % - Markeringsfarve1 5 4 2" xfId="1776" xr:uid="{8847BCD4-67B6-48D0-A790-FF225AF1B2DD}"/>
    <cellStyle name="20 % - Markeringsfarve1 5 4 2 2" xfId="1777" xr:uid="{3C503CD6-3D2F-4A22-90F0-81ABED7B75FB}"/>
    <cellStyle name="20 % - Markeringsfarve1 5 4 2 2 2" xfId="7869" xr:uid="{A27DA46C-136C-49D4-A77D-F6E1511441B0}"/>
    <cellStyle name="20 % - Markeringsfarve1 5 4 2 2 2 2" xfId="15769" xr:uid="{F6148C81-05AA-4690-8845-CC6BCE79DD07}"/>
    <cellStyle name="20 % - Markeringsfarve1 5 4 2 2 2 2 2" xfId="32084" xr:uid="{11C841F6-403A-4BCE-82A8-04984D040FE4}"/>
    <cellStyle name="20 % - Markeringsfarve1 5 4 2 2 2 2 3" xfId="47048" xr:uid="{21E88FD3-13A7-41E8-995D-B9C42B97270C}"/>
    <cellStyle name="20 % - Markeringsfarve1 5 4 2 2 2 3" xfId="25062" xr:uid="{F42474DF-FADE-4D53-B328-E801228D0F79}"/>
    <cellStyle name="20 % - Markeringsfarve1 5 4 2 2 2 4" xfId="40049" xr:uid="{569DDD3A-1825-4B37-8EBB-EAF55F9B6AB3}"/>
    <cellStyle name="20 % - Markeringsfarve1 5 4 2 2 3" xfId="10333" xr:uid="{BF3C31E6-DE86-4F71-AB4B-F47244D43F1A}"/>
    <cellStyle name="20 % - Markeringsfarve1 5 4 2 2 3 2" xfId="26653" xr:uid="{DAD5A2C3-CE67-449C-8206-FFE70757CD60}"/>
    <cellStyle name="20 % - Markeringsfarve1 5 4 2 2 3 3" xfId="41619" xr:uid="{CFE42C26-5888-4A20-A697-00ECCAA5403A}"/>
    <cellStyle name="20 % - Markeringsfarve1 5 4 2 2 4" xfId="19631" xr:uid="{462CCABF-D88A-4906-8BA2-B644ACB63912}"/>
    <cellStyle name="20 % - Markeringsfarve1 5 4 2 2 5" xfId="34620" xr:uid="{85B4A19B-514E-4A4C-ACEB-66965B808784}"/>
    <cellStyle name="20 % - Markeringsfarve1 5 4 2 3" xfId="6404" xr:uid="{2877434D-0A07-4164-AA14-C72E900F5EAC}"/>
    <cellStyle name="20 % - Markeringsfarve1 5 4 2 3 2" xfId="14317" xr:uid="{714F6493-44DE-4AF8-8165-3A7BE1FFB1F6}"/>
    <cellStyle name="20 % - Markeringsfarve1 5 4 2 3 2 2" xfId="30632" xr:uid="{4AB6121B-B738-4CEA-8135-35D2051EA392}"/>
    <cellStyle name="20 % - Markeringsfarve1 5 4 2 3 2 3" xfId="45596" xr:uid="{12390B74-ECC1-4B58-99FC-DBC0AE384726}"/>
    <cellStyle name="20 % - Markeringsfarve1 5 4 2 3 3" xfId="23610" xr:uid="{7E1E5A00-5D9F-44C3-9A67-46F32F8D6FD6}"/>
    <cellStyle name="20 % - Markeringsfarve1 5 4 2 3 4" xfId="38597" xr:uid="{BDC7745E-9281-49AD-8562-C26571E7F7CA}"/>
    <cellStyle name="20 % - Markeringsfarve1 5 4 2 4" xfId="10332" xr:uid="{A88644ED-42D1-4528-BD7E-CE32DF827730}"/>
    <cellStyle name="20 % - Markeringsfarve1 5 4 2 4 2" xfId="26652" xr:uid="{936EEDE8-0B3D-4A09-ADFA-96D0F1CA1780}"/>
    <cellStyle name="20 % - Markeringsfarve1 5 4 2 4 3" xfId="41618" xr:uid="{DBDE75C8-47D3-4030-BC67-229A068F0434}"/>
    <cellStyle name="20 % - Markeringsfarve1 5 4 2 5" xfId="19630" xr:uid="{134B348E-87B5-4329-99D7-014F60FF350A}"/>
    <cellStyle name="20 % - Markeringsfarve1 5 4 2 6" xfId="34619" xr:uid="{4E4A5B4E-1455-4C77-B9FC-07F2457CDD7B}"/>
    <cellStyle name="20 % - Markeringsfarve1 5 4 3" xfId="1778" xr:uid="{786C306F-2DD7-41D9-BF50-2AFCADDCE0CA}"/>
    <cellStyle name="20 % - Markeringsfarve1 5 4 3 2" xfId="7145" xr:uid="{62B28445-CD14-4F6D-82B4-2231C824B1D9}"/>
    <cellStyle name="20 % - Markeringsfarve1 5 4 3 2 2" xfId="15054" xr:uid="{6A2BA94E-D202-48D8-AE7D-A031B5D4204F}"/>
    <cellStyle name="20 % - Markeringsfarve1 5 4 3 2 2 2" xfId="31369" xr:uid="{CDD4943B-ACED-4251-860E-DA23FDED7CAA}"/>
    <cellStyle name="20 % - Markeringsfarve1 5 4 3 2 2 3" xfId="46333" xr:uid="{1F92A37A-65CB-4B81-BBFE-0D63D47378B5}"/>
    <cellStyle name="20 % - Markeringsfarve1 5 4 3 2 3" xfId="24347" xr:uid="{303F4A15-7DE8-4F7A-B821-A0C209BFCCFA}"/>
    <cellStyle name="20 % - Markeringsfarve1 5 4 3 2 4" xfId="39334" xr:uid="{788CB715-7799-49E1-9602-67EBF9548633}"/>
    <cellStyle name="20 % - Markeringsfarve1 5 4 3 3" xfId="10334" xr:uid="{35A7A0F3-8537-4D08-9487-FF39B4A4ED6E}"/>
    <cellStyle name="20 % - Markeringsfarve1 5 4 3 3 2" xfId="26654" xr:uid="{A422AA33-A7A9-4AFA-A9B0-DE16A8597D8E}"/>
    <cellStyle name="20 % - Markeringsfarve1 5 4 3 3 3" xfId="41620" xr:uid="{E6738665-1651-4F1C-93A3-07D2EE574930}"/>
    <cellStyle name="20 % - Markeringsfarve1 5 4 3 4" xfId="19632" xr:uid="{46380396-C120-435C-AF9E-CA366B546EED}"/>
    <cellStyle name="20 % - Markeringsfarve1 5 4 3 5" xfId="34621" xr:uid="{77469B3E-BD69-40E2-ABFC-9035C1152377}"/>
    <cellStyle name="20 % - Markeringsfarve1 5 4 4" xfId="1779" xr:uid="{0233CB37-A2AD-4115-9DB2-A2ECFEE07190}"/>
    <cellStyle name="20 % - Markeringsfarve1 5 4 4 2" xfId="8283" xr:uid="{D846BA3D-1C5E-4D87-9A82-5EF7EBAD2074}"/>
    <cellStyle name="20 % - Markeringsfarve1 5 4 4 2 2" xfId="16176" xr:uid="{1EF5B09B-1FAC-430D-9DC2-2C272EF98F5B}"/>
    <cellStyle name="20 % - Markeringsfarve1 5 4 4 2 2 2" xfId="32491" xr:uid="{FEEA3935-0C14-4710-8B2F-9BCCE78951DF}"/>
    <cellStyle name="20 % - Markeringsfarve1 5 4 4 2 2 3" xfId="47455" xr:uid="{34E0FF8C-A8E9-4BEA-89F0-BE58B68C6ABD}"/>
    <cellStyle name="20 % - Markeringsfarve1 5 4 4 2 3" xfId="25469" xr:uid="{2232D84D-9390-4A77-9CB8-468CF9923A88}"/>
    <cellStyle name="20 % - Markeringsfarve1 5 4 4 2 4" xfId="40456" xr:uid="{BEFB3CBF-3DC6-43D7-8295-FA1D71AA3A80}"/>
    <cellStyle name="20 % - Markeringsfarve1 5 4 4 3" xfId="10335" xr:uid="{F34CD853-17E5-426B-A92C-AAAB682FAE1E}"/>
    <cellStyle name="20 % - Markeringsfarve1 5 4 4 3 2" xfId="26655" xr:uid="{556F9096-2ECC-46CC-971E-114DC7568C98}"/>
    <cellStyle name="20 % - Markeringsfarve1 5 4 4 3 3" xfId="41621" xr:uid="{C34BE61B-3DDB-4456-BD14-1A2775EFF266}"/>
    <cellStyle name="20 % - Markeringsfarve1 5 4 4 4" xfId="19633" xr:uid="{BDC49621-444A-48A6-A80D-20D0C8F59289}"/>
    <cellStyle name="20 % - Markeringsfarve1 5 4 4 5" xfId="34622" xr:uid="{FFB9B506-0BB6-44D1-8AD6-2EB8BCF866EA}"/>
    <cellStyle name="20 % - Markeringsfarve1 5 4 5" xfId="5400" xr:uid="{512A24A8-3654-4B3E-98AE-04D71EEDB386}"/>
    <cellStyle name="20 % - Markeringsfarve1 5 4 5 2" xfId="13317" xr:uid="{E0F1A5B4-B995-4FDE-BE35-A306F86AE4FC}"/>
    <cellStyle name="20 % - Markeringsfarve1 5 4 5 2 2" xfId="29632" xr:uid="{778B1657-F9C0-41A4-9DCE-5764EBBBCD54}"/>
    <cellStyle name="20 % - Markeringsfarve1 5 4 5 2 3" xfId="44596" xr:uid="{9285B8FD-070C-4649-8B8A-45AB13422875}"/>
    <cellStyle name="20 % - Markeringsfarve1 5 4 5 3" xfId="22610" xr:uid="{1A4BFA7C-7ABB-4F0D-B341-CBBF12474D94}"/>
    <cellStyle name="20 % - Markeringsfarve1 5 4 5 4" xfId="37597" xr:uid="{75CE1C86-4B80-4959-8B1D-ACDB612E7D2B}"/>
    <cellStyle name="20 % - Markeringsfarve1 5 4 6" xfId="10331" xr:uid="{3D42F4B3-2E29-4C4C-A142-0454C8AA0E3F}"/>
    <cellStyle name="20 % - Markeringsfarve1 5 4 6 2" xfId="26651" xr:uid="{3E2B7276-A2C5-4739-95AF-9B08F1BED469}"/>
    <cellStyle name="20 % - Markeringsfarve1 5 4 6 3" xfId="41617" xr:uid="{F8D1BC01-4854-4C6A-AE2F-FC2B9C224128}"/>
    <cellStyle name="20 % - Markeringsfarve1 5 4 7" xfId="19629" xr:uid="{4FADAD36-28B2-46C1-BD52-E8012CBE3B73}"/>
    <cellStyle name="20 % - Markeringsfarve1 5 4 8" xfId="34618" xr:uid="{1FB9CFA2-8E42-4219-94CD-0BD6163F249D}"/>
    <cellStyle name="20 % - Markeringsfarve1 5 5" xfId="1780" xr:uid="{5CDDA59C-7240-42ED-9A70-D937A849D5C8}"/>
    <cellStyle name="20 % - Markeringsfarve1 5 5 2" xfId="1781" xr:uid="{69702EFA-81DA-4989-A68C-830F771E6E8B}"/>
    <cellStyle name="20 % - Markeringsfarve1 5 5 2 2" xfId="1782" xr:uid="{D986DFB5-506B-4987-A764-DA3993A27252}"/>
    <cellStyle name="20 % - Markeringsfarve1 5 5 2 2 2" xfId="7986" xr:uid="{AE55BDFF-6F85-4D05-A842-5F21FE42A2D1}"/>
    <cellStyle name="20 % - Markeringsfarve1 5 5 2 2 2 2" xfId="15886" xr:uid="{7B2AFD2B-5E4E-4AB0-BFF0-389C545477EF}"/>
    <cellStyle name="20 % - Markeringsfarve1 5 5 2 2 2 2 2" xfId="32201" xr:uid="{215F27E5-1F99-40D3-8237-9D1E686058D2}"/>
    <cellStyle name="20 % - Markeringsfarve1 5 5 2 2 2 2 3" xfId="47165" xr:uid="{C44E3BD6-B97A-4F9B-A71F-5D28CC3C7696}"/>
    <cellStyle name="20 % - Markeringsfarve1 5 5 2 2 2 3" xfId="25179" xr:uid="{C229CF32-E34A-4C00-B89C-E96C80808860}"/>
    <cellStyle name="20 % - Markeringsfarve1 5 5 2 2 2 4" xfId="40166" xr:uid="{739EC82E-9EC6-4737-98CA-3548C12112B1}"/>
    <cellStyle name="20 % - Markeringsfarve1 5 5 2 2 3" xfId="10338" xr:uid="{12CA66A5-5C8D-4748-8E82-FD4C0CF8EC3C}"/>
    <cellStyle name="20 % - Markeringsfarve1 5 5 2 2 3 2" xfId="26658" xr:uid="{86903968-8D4C-4D41-97D8-73260AAE66C7}"/>
    <cellStyle name="20 % - Markeringsfarve1 5 5 2 2 3 3" xfId="41624" xr:uid="{96247389-E6CE-4288-9CA6-CCB96C5677F7}"/>
    <cellStyle name="20 % - Markeringsfarve1 5 5 2 2 4" xfId="19636" xr:uid="{E11F2E08-717E-4A18-B2F4-1D622593B8E7}"/>
    <cellStyle name="20 % - Markeringsfarve1 5 5 2 2 5" xfId="34625" xr:uid="{A8D311B8-3BEA-4410-BA87-99CA9EDFEC58}"/>
    <cellStyle name="20 % - Markeringsfarve1 5 5 2 3" xfId="6503" xr:uid="{21757BB9-6AA3-481B-9EB7-21F3E86C473F}"/>
    <cellStyle name="20 % - Markeringsfarve1 5 5 2 3 2" xfId="14416" xr:uid="{9A563426-A6B9-46D5-914E-A88D6ED83483}"/>
    <cellStyle name="20 % - Markeringsfarve1 5 5 2 3 2 2" xfId="30731" xr:uid="{E85DC097-4D81-4AB9-933A-F8B81BCE3BFC}"/>
    <cellStyle name="20 % - Markeringsfarve1 5 5 2 3 2 3" xfId="45695" xr:uid="{34880D7A-26A9-421A-856C-A1AB223BE07D}"/>
    <cellStyle name="20 % - Markeringsfarve1 5 5 2 3 3" xfId="23709" xr:uid="{D20D2565-E467-4087-ADD2-3135E33ED829}"/>
    <cellStyle name="20 % - Markeringsfarve1 5 5 2 3 4" xfId="38696" xr:uid="{974CD7CE-F26B-4184-BAFE-D8BF27EFA13B}"/>
    <cellStyle name="20 % - Markeringsfarve1 5 5 2 4" xfId="10337" xr:uid="{34D540FF-2595-4605-ABF2-0CE028B21132}"/>
    <cellStyle name="20 % - Markeringsfarve1 5 5 2 4 2" xfId="26657" xr:uid="{DB99B0FD-1F38-4F2B-8234-F9C4086DBF9B}"/>
    <cellStyle name="20 % - Markeringsfarve1 5 5 2 4 3" xfId="41623" xr:uid="{26624406-58EA-46C3-8FB2-2404CF7AB298}"/>
    <cellStyle name="20 % - Markeringsfarve1 5 5 2 5" xfId="19635" xr:uid="{160AB521-0269-42BC-A60A-48561570506D}"/>
    <cellStyle name="20 % - Markeringsfarve1 5 5 2 6" xfId="34624" xr:uid="{D777F5DE-A64E-4B86-A5E0-E4EA1BAC4AB5}"/>
    <cellStyle name="20 % - Markeringsfarve1 5 5 3" xfId="1783" xr:uid="{A74AE253-CDB3-4FCF-A023-B42FDF4095AE}"/>
    <cellStyle name="20 % - Markeringsfarve1 5 5 3 2" xfId="7262" xr:uid="{8D4B0A45-45B3-49CF-96FD-C0C0C13A4542}"/>
    <cellStyle name="20 % - Markeringsfarve1 5 5 3 2 2" xfId="15171" xr:uid="{C4F7610C-A458-4538-986C-7290CC1506E6}"/>
    <cellStyle name="20 % - Markeringsfarve1 5 5 3 2 2 2" xfId="31486" xr:uid="{5DF6F39D-7D36-48A4-9D31-E840C833C335}"/>
    <cellStyle name="20 % - Markeringsfarve1 5 5 3 2 2 3" xfId="46450" xr:uid="{2AC2B6C8-C716-4BBC-A8C6-71010ABAEC60}"/>
    <cellStyle name="20 % - Markeringsfarve1 5 5 3 2 3" xfId="24464" xr:uid="{0EAB138B-CFF8-4B4B-8DC0-7F7F72D7EDD5}"/>
    <cellStyle name="20 % - Markeringsfarve1 5 5 3 2 4" xfId="39451" xr:uid="{737D0132-8BB5-4D91-A3CD-D97CBF152068}"/>
    <cellStyle name="20 % - Markeringsfarve1 5 5 3 3" xfId="10339" xr:uid="{390AB1E8-357B-4FD9-A4B2-3BC75F5B6582}"/>
    <cellStyle name="20 % - Markeringsfarve1 5 5 3 3 2" xfId="26659" xr:uid="{AE9A1EBB-6A9F-4CFA-B752-38E0EEC620E1}"/>
    <cellStyle name="20 % - Markeringsfarve1 5 5 3 3 3" xfId="41625" xr:uid="{C041F5F2-37F6-4C5C-9EBB-C935D7E19F15}"/>
    <cellStyle name="20 % - Markeringsfarve1 5 5 3 4" xfId="19637" xr:uid="{902EB965-6935-4CF9-83E2-71BBB2E32ECF}"/>
    <cellStyle name="20 % - Markeringsfarve1 5 5 3 5" xfId="34626" xr:uid="{04E3C53F-CCD6-4C78-857D-24743DBD4B03}"/>
    <cellStyle name="20 % - Markeringsfarve1 5 5 4" xfId="1784" xr:uid="{15FB9BC5-DB34-497E-94BF-4F8F48BA2CB4}"/>
    <cellStyle name="20 % - Markeringsfarve1 5 5 4 2" xfId="8282" xr:uid="{50D86AA4-49F6-4968-9FA2-69D05D5F321B}"/>
    <cellStyle name="20 % - Markeringsfarve1 5 5 4 2 2" xfId="16175" xr:uid="{E6B1010B-49A7-48BC-AF85-70916FD0FF6B}"/>
    <cellStyle name="20 % - Markeringsfarve1 5 5 4 2 2 2" xfId="32490" xr:uid="{E9415485-A445-4031-9101-494FC1EA113F}"/>
    <cellStyle name="20 % - Markeringsfarve1 5 5 4 2 2 3" xfId="47454" xr:uid="{354A6D14-5EA0-44CE-AB3B-FD856220E901}"/>
    <cellStyle name="20 % - Markeringsfarve1 5 5 4 2 3" xfId="25468" xr:uid="{904A63FC-D89A-4795-88AE-E9FDF5CAC88B}"/>
    <cellStyle name="20 % - Markeringsfarve1 5 5 4 2 4" xfId="40455" xr:uid="{74BD3607-40C5-42DB-80E7-0B28C902922F}"/>
    <cellStyle name="20 % - Markeringsfarve1 5 5 4 3" xfId="10340" xr:uid="{17EDB364-9B89-4318-B1F4-E011A6F469F6}"/>
    <cellStyle name="20 % - Markeringsfarve1 5 5 4 3 2" xfId="26660" xr:uid="{A20D6966-C72A-4500-A1B0-47088BECBBF0}"/>
    <cellStyle name="20 % - Markeringsfarve1 5 5 4 3 3" xfId="41626" xr:uid="{370348E1-797E-4B85-AA73-AB775A657B23}"/>
    <cellStyle name="20 % - Markeringsfarve1 5 5 4 4" xfId="19638" xr:uid="{A9019BB0-5F47-477B-BC13-84274968BDF5}"/>
    <cellStyle name="20 % - Markeringsfarve1 5 5 4 5" xfId="34627" xr:uid="{73A7FE33-C913-4639-875C-B9934537A5C3}"/>
    <cellStyle name="20 % - Markeringsfarve1 5 5 5" xfId="5401" xr:uid="{30A28451-1432-4871-A0CF-4BC14E54D0DC}"/>
    <cellStyle name="20 % - Markeringsfarve1 5 5 5 2" xfId="13318" xr:uid="{67C46532-BFAB-4C62-8C6E-529D3E3C6E80}"/>
    <cellStyle name="20 % - Markeringsfarve1 5 5 5 2 2" xfId="29633" xr:uid="{63CB112F-C07F-468B-BC8A-3183A0CA6F34}"/>
    <cellStyle name="20 % - Markeringsfarve1 5 5 5 2 3" xfId="44597" xr:uid="{B2D1FA84-4DF7-44BF-974E-1930E9CBB4F2}"/>
    <cellStyle name="20 % - Markeringsfarve1 5 5 5 3" xfId="22611" xr:uid="{A519C0D0-F2B7-4A3E-BA25-225719250991}"/>
    <cellStyle name="20 % - Markeringsfarve1 5 5 5 4" xfId="37598" xr:uid="{984ED07A-25D6-47B3-8F67-8CD77E969631}"/>
    <cellStyle name="20 % - Markeringsfarve1 5 5 6" xfId="10336" xr:uid="{B790E786-A43D-499C-B6D8-2F6F46A89235}"/>
    <cellStyle name="20 % - Markeringsfarve1 5 5 6 2" xfId="26656" xr:uid="{DDF7D1AC-6465-473B-9FA5-DA6705DC96D2}"/>
    <cellStyle name="20 % - Markeringsfarve1 5 5 6 3" xfId="41622" xr:uid="{0735D3A3-CDA1-41BE-A68C-E609A6E22C6E}"/>
    <cellStyle name="20 % - Markeringsfarve1 5 5 7" xfId="19634" xr:uid="{92D286A3-D373-435D-BB40-55F1D62D8E5B}"/>
    <cellStyle name="20 % - Markeringsfarve1 5 5 8" xfId="34623" xr:uid="{117E56CF-4814-4B66-B18D-421301DC7F6C}"/>
    <cellStyle name="20 % - Markeringsfarve1 5 6" xfId="1785" xr:uid="{44FB70CD-CC96-4735-A7F9-D7E5F98BEA26}"/>
    <cellStyle name="20 % - Markeringsfarve1 5 6 2" xfId="1786" xr:uid="{1C8C8A82-181C-4C6F-BC5B-25DAAC43ADC5}"/>
    <cellStyle name="20 % - Markeringsfarve1 5 6 2 2" xfId="1787" xr:uid="{037E9F39-EA80-4002-8C3D-74832E8B04EE}"/>
    <cellStyle name="20 % - Markeringsfarve1 5 6 2 2 2" xfId="8033" xr:uid="{48B26714-78E1-421E-A59D-0D188EF028C0}"/>
    <cellStyle name="20 % - Markeringsfarve1 5 6 2 2 2 2" xfId="15933" xr:uid="{40FD2532-1AA2-4412-BB02-9004DF8D05A3}"/>
    <cellStyle name="20 % - Markeringsfarve1 5 6 2 2 2 2 2" xfId="32248" xr:uid="{42F5272C-3D01-49C4-AFA0-9E7DE49FF84D}"/>
    <cellStyle name="20 % - Markeringsfarve1 5 6 2 2 2 2 3" xfId="47212" xr:uid="{EF8DC11E-6DB3-4DFC-B988-45EB99CB2407}"/>
    <cellStyle name="20 % - Markeringsfarve1 5 6 2 2 2 3" xfId="25226" xr:uid="{E3C5B354-BBE0-48B9-8B94-99AC52DDF3DF}"/>
    <cellStyle name="20 % - Markeringsfarve1 5 6 2 2 2 4" xfId="40213" xr:uid="{CF8E134B-3470-47AB-A2AA-9B6A2FCA6DF1}"/>
    <cellStyle name="20 % - Markeringsfarve1 5 6 2 2 3" xfId="10343" xr:uid="{8B565F10-B935-4CB4-9790-2EF9F5E1F7EA}"/>
    <cellStyle name="20 % - Markeringsfarve1 5 6 2 2 3 2" xfId="26663" xr:uid="{37254BEB-5F0A-4A06-858E-ECCB68B9365D}"/>
    <cellStyle name="20 % - Markeringsfarve1 5 6 2 2 3 3" xfId="41629" xr:uid="{CE8FEC62-2E30-4467-9B38-C85B85FCC3B5}"/>
    <cellStyle name="20 % - Markeringsfarve1 5 6 2 2 4" xfId="19641" xr:uid="{39F83413-7CD0-4400-9226-16D5347E6884}"/>
    <cellStyle name="20 % - Markeringsfarve1 5 6 2 2 5" xfId="34630" xr:uid="{632593B5-59FC-4BCC-B5B8-C9E54F982ECF}"/>
    <cellStyle name="20 % - Markeringsfarve1 5 6 2 3" xfId="6544" xr:uid="{155C8F9B-059D-41A9-91B6-0B67280625ED}"/>
    <cellStyle name="20 % - Markeringsfarve1 5 6 2 3 2" xfId="14457" xr:uid="{99A3FF40-AD1E-4437-851D-0248DC9A4979}"/>
    <cellStyle name="20 % - Markeringsfarve1 5 6 2 3 2 2" xfId="30772" xr:uid="{D03BEAF3-AC45-493C-897B-C245E7B897A5}"/>
    <cellStyle name="20 % - Markeringsfarve1 5 6 2 3 2 3" xfId="45736" xr:uid="{6A2388D7-CDBB-4BFE-8A4A-1B2D247BC704}"/>
    <cellStyle name="20 % - Markeringsfarve1 5 6 2 3 3" xfId="23750" xr:uid="{196DAB50-9455-415C-B13C-240CA0CA06A4}"/>
    <cellStyle name="20 % - Markeringsfarve1 5 6 2 3 4" xfId="38737" xr:uid="{538B603A-CA79-4F9F-880A-AD0537F81152}"/>
    <cellStyle name="20 % - Markeringsfarve1 5 6 2 4" xfId="10342" xr:uid="{0DCF4908-111C-4FCC-BAD4-7D737588AC57}"/>
    <cellStyle name="20 % - Markeringsfarve1 5 6 2 4 2" xfId="26662" xr:uid="{3D034E52-567E-47F7-BD38-38ADF395AB2C}"/>
    <cellStyle name="20 % - Markeringsfarve1 5 6 2 4 3" xfId="41628" xr:uid="{B649C2C7-F01B-4271-B5A7-56C65B718159}"/>
    <cellStyle name="20 % - Markeringsfarve1 5 6 2 5" xfId="19640" xr:uid="{606F3795-EA26-42C4-B301-3A18BA5591EB}"/>
    <cellStyle name="20 % - Markeringsfarve1 5 6 2 6" xfId="34629" xr:uid="{1F576495-31A9-403A-93B9-B0946EC2D0D8}"/>
    <cellStyle name="20 % - Markeringsfarve1 5 6 3" xfId="1788" xr:uid="{FF28F29C-4887-4979-9BAF-2C8B09EEE935}"/>
    <cellStyle name="20 % - Markeringsfarve1 5 6 3 2" xfId="7310" xr:uid="{F57160DB-4741-4DD8-A6C1-D923FDFDBC04}"/>
    <cellStyle name="20 % - Markeringsfarve1 5 6 3 2 2" xfId="15219" xr:uid="{4886EEFF-A6F6-455E-9138-160A6E6E8A5B}"/>
    <cellStyle name="20 % - Markeringsfarve1 5 6 3 2 2 2" xfId="31534" xr:uid="{A0A41794-48D3-4DA7-9FF0-E109D37E7F59}"/>
    <cellStyle name="20 % - Markeringsfarve1 5 6 3 2 2 3" xfId="46498" xr:uid="{33A8C369-6187-471A-AC75-33158D4B68E9}"/>
    <cellStyle name="20 % - Markeringsfarve1 5 6 3 2 3" xfId="24512" xr:uid="{5E0F95D3-62A3-4A1C-9F06-F2C5341A353F}"/>
    <cellStyle name="20 % - Markeringsfarve1 5 6 3 2 4" xfId="39499" xr:uid="{5967EC0A-F321-49BC-9088-DFD7ABBA8864}"/>
    <cellStyle name="20 % - Markeringsfarve1 5 6 3 3" xfId="10344" xr:uid="{1AFEE93A-7C4C-4883-9CC7-ACF9FE7F7C4D}"/>
    <cellStyle name="20 % - Markeringsfarve1 5 6 3 3 2" xfId="26664" xr:uid="{E919FE5B-A47C-43CF-B214-FB0DE6E2FAA2}"/>
    <cellStyle name="20 % - Markeringsfarve1 5 6 3 3 3" xfId="41630" xr:uid="{C46AD97B-7476-4774-9F9F-9443AE3BC0C6}"/>
    <cellStyle name="20 % - Markeringsfarve1 5 6 3 4" xfId="19642" xr:uid="{B40CFBD8-A5C7-41BE-83F1-8F1A959A662B}"/>
    <cellStyle name="20 % - Markeringsfarve1 5 6 3 5" xfId="34631" xr:uid="{F64EF5FA-4233-40F6-BC14-8EF19769DD6F}"/>
    <cellStyle name="20 % - Markeringsfarve1 5 6 4" xfId="1789" xr:uid="{F0940355-D7E7-4704-860A-83E73943B1D4}"/>
    <cellStyle name="20 % - Markeringsfarve1 5 6 4 2" xfId="8281" xr:uid="{C21CFABD-33B5-4956-8D4B-192544632CF0}"/>
    <cellStyle name="20 % - Markeringsfarve1 5 6 4 2 2" xfId="16174" xr:uid="{C50A677D-F833-4870-91CF-BBB80C65074E}"/>
    <cellStyle name="20 % - Markeringsfarve1 5 6 4 2 2 2" xfId="32489" xr:uid="{09C55DEE-09D7-4E64-99E9-1041FAA4FC00}"/>
    <cellStyle name="20 % - Markeringsfarve1 5 6 4 2 2 3" xfId="47453" xr:uid="{391022E5-A76A-4FFE-BF4D-4F21E61638B5}"/>
    <cellStyle name="20 % - Markeringsfarve1 5 6 4 2 3" xfId="25467" xr:uid="{5C9ADF0C-8D6C-46BF-A8BD-79908E2A3FEB}"/>
    <cellStyle name="20 % - Markeringsfarve1 5 6 4 2 4" xfId="40454" xr:uid="{FCE8572E-81BD-4443-B696-83787A3252C2}"/>
    <cellStyle name="20 % - Markeringsfarve1 5 6 4 3" xfId="10345" xr:uid="{3FAD3613-F540-451A-8377-53586206C219}"/>
    <cellStyle name="20 % - Markeringsfarve1 5 6 4 3 2" xfId="26665" xr:uid="{693C135B-7AF7-49B5-B648-C20104AA7E22}"/>
    <cellStyle name="20 % - Markeringsfarve1 5 6 4 3 3" xfId="41631" xr:uid="{1CE0E326-274E-495B-9BC2-E80585E3DC59}"/>
    <cellStyle name="20 % - Markeringsfarve1 5 6 4 4" xfId="19643" xr:uid="{500A9981-6E31-45AB-A806-8ED1A70D83A4}"/>
    <cellStyle name="20 % - Markeringsfarve1 5 6 4 5" xfId="34632" xr:uid="{0A2E5567-D5DA-4716-8578-FD9FE7E14440}"/>
    <cellStyle name="20 % - Markeringsfarve1 5 6 5" xfId="5402" xr:uid="{5CE851F5-80B7-4694-98C9-333E6BA00BFE}"/>
    <cellStyle name="20 % - Markeringsfarve1 5 6 5 2" xfId="13319" xr:uid="{B04AC8A5-0499-4CDD-BDFF-6D749970B26C}"/>
    <cellStyle name="20 % - Markeringsfarve1 5 6 5 2 2" xfId="29634" xr:uid="{52B20E14-65AE-41EB-8B25-97713DE00551}"/>
    <cellStyle name="20 % - Markeringsfarve1 5 6 5 2 3" xfId="44598" xr:uid="{C6F48181-EE9B-4575-8A65-9E0CA06CDC64}"/>
    <cellStyle name="20 % - Markeringsfarve1 5 6 5 3" xfId="22612" xr:uid="{C4C9448E-33B5-4EB1-BE2E-E38BCB2CCD9C}"/>
    <cellStyle name="20 % - Markeringsfarve1 5 6 5 4" xfId="37599" xr:uid="{7638C508-8683-4BBC-A217-84E541878918}"/>
    <cellStyle name="20 % - Markeringsfarve1 5 6 6" xfId="10341" xr:uid="{4085A73D-F907-45FF-94CA-59BFE7D220B2}"/>
    <cellStyle name="20 % - Markeringsfarve1 5 6 6 2" xfId="26661" xr:uid="{43019D38-61C1-4BDA-8C1F-527B9F0B9E17}"/>
    <cellStyle name="20 % - Markeringsfarve1 5 6 6 3" xfId="41627" xr:uid="{F5005C4C-77CB-49B3-B006-8860BE8C0294}"/>
    <cellStyle name="20 % - Markeringsfarve1 5 6 7" xfId="19639" xr:uid="{EEDF9057-332E-4FA4-B9AE-5015C920E791}"/>
    <cellStyle name="20 % - Markeringsfarve1 5 6 8" xfId="34628" xr:uid="{8CEC7F39-BD89-4B37-BA7D-5E9EBD892009}"/>
    <cellStyle name="20 % - Markeringsfarve1 5 7" xfId="1790" xr:uid="{346FEE7C-5003-4AE3-A32D-D47DBF45D8A5}"/>
    <cellStyle name="20 % - Markeringsfarve1 5 7 2" xfId="1791" xr:uid="{D0AA9B58-0F59-4EB9-AB99-F64C15072A95}"/>
    <cellStyle name="20 % - Markeringsfarve1 5 7 2 2" xfId="7512" xr:uid="{A64FEA6C-8907-4030-842B-AFAA30E68395}"/>
    <cellStyle name="20 % - Markeringsfarve1 5 7 2 2 2" xfId="15412" xr:uid="{0E6000F7-2220-4AAD-AF0F-A7D98291BD9C}"/>
    <cellStyle name="20 % - Markeringsfarve1 5 7 2 2 2 2" xfId="31727" xr:uid="{DA4C3476-2674-482B-ADFF-49734E2184EF}"/>
    <cellStyle name="20 % - Markeringsfarve1 5 7 2 2 2 3" xfId="46691" xr:uid="{3EAC4EF1-D09A-4D48-87BB-9C118514315C}"/>
    <cellStyle name="20 % - Markeringsfarve1 5 7 2 2 3" xfId="24705" xr:uid="{8519AE1F-8B2C-43F6-8C17-E723C151BF3A}"/>
    <cellStyle name="20 % - Markeringsfarve1 5 7 2 2 4" xfId="39692" xr:uid="{FA57D720-B97A-470C-884A-7FB754E81D25}"/>
    <cellStyle name="20 % - Markeringsfarve1 5 7 2 3" xfId="10347" xr:uid="{0BBC01B9-65DA-4BA1-B8D3-0D204763AD7A}"/>
    <cellStyle name="20 % - Markeringsfarve1 5 7 2 3 2" xfId="26667" xr:uid="{5524B677-0935-4808-BF77-FC4BBA43BD81}"/>
    <cellStyle name="20 % - Markeringsfarve1 5 7 2 3 3" xfId="41633" xr:uid="{023DA7DF-125E-481F-96FF-29D4E3662F9F}"/>
    <cellStyle name="20 % - Markeringsfarve1 5 7 2 4" xfId="19645" xr:uid="{E0059679-E446-489D-9AEB-1FDC17F539D7}"/>
    <cellStyle name="20 % - Markeringsfarve1 5 7 2 5" xfId="34634" xr:uid="{A8A58A69-713E-47EE-B9BF-FC8717860B59}"/>
    <cellStyle name="20 % - Markeringsfarve1 5 7 3" xfId="6103" xr:uid="{4ABD8942-0F2B-4194-9A17-F2E1534767BD}"/>
    <cellStyle name="20 % - Markeringsfarve1 5 7 3 2" xfId="14019" xr:uid="{64CA109E-C13C-41E2-B2D3-CE66C3D6C173}"/>
    <cellStyle name="20 % - Markeringsfarve1 5 7 3 2 2" xfId="30334" xr:uid="{5303FDBF-4FAE-4F5D-B8C7-463ECBB1C071}"/>
    <cellStyle name="20 % - Markeringsfarve1 5 7 3 2 3" xfId="45298" xr:uid="{CE26D4D2-0FA7-41EC-B7C0-FF1709ECBF87}"/>
    <cellStyle name="20 % - Markeringsfarve1 5 7 3 3" xfId="23312" xr:uid="{9CF466F4-64B9-49D0-98A4-0B58032EB658}"/>
    <cellStyle name="20 % - Markeringsfarve1 5 7 3 4" xfId="38299" xr:uid="{3AA5A9F5-0C1E-40C6-9502-5BE1C9DFE8EC}"/>
    <cellStyle name="20 % - Markeringsfarve1 5 7 4" xfId="10346" xr:uid="{83AB69A4-525E-4B76-A33E-B5345A9A3C39}"/>
    <cellStyle name="20 % - Markeringsfarve1 5 7 4 2" xfId="26666" xr:uid="{E85B2962-DDEA-4276-8DCB-8C26C8808337}"/>
    <cellStyle name="20 % - Markeringsfarve1 5 7 4 3" xfId="41632" xr:uid="{AE18D6C2-8937-4BD2-B9D7-6390AB81EEF2}"/>
    <cellStyle name="20 % - Markeringsfarve1 5 7 5" xfId="19644" xr:uid="{12B1BD8C-0525-4589-8426-A49A249F23D8}"/>
    <cellStyle name="20 % - Markeringsfarve1 5 7 6" xfId="34633" xr:uid="{F562B47E-04E5-436B-86DC-1A506765FFDC}"/>
    <cellStyle name="20 % - Markeringsfarve1 5 8" xfId="1792" xr:uid="{BE09F22E-8643-4C0C-9E52-6A7A744FA5F3}"/>
    <cellStyle name="20 % - Markeringsfarve1 5 8 2" xfId="6740" xr:uid="{14F8526D-F90F-4AD1-B659-4F5D5C7EBDA2}"/>
    <cellStyle name="20 % - Markeringsfarve1 5 8 2 2" xfId="14650" xr:uid="{667A87FB-A0F8-459C-8931-32426D3864D2}"/>
    <cellStyle name="20 % - Markeringsfarve1 5 8 2 2 2" xfId="30965" xr:uid="{9D8D18E5-D27F-4618-BB85-F9019219405F}"/>
    <cellStyle name="20 % - Markeringsfarve1 5 8 2 2 3" xfId="45929" xr:uid="{22C21747-B70E-4934-ABCA-DF0275AB9EB6}"/>
    <cellStyle name="20 % - Markeringsfarve1 5 8 2 3" xfId="23943" xr:uid="{BB9F55A8-DF7E-43F7-BCD5-7BA449AD4306}"/>
    <cellStyle name="20 % - Markeringsfarve1 5 8 2 4" xfId="38930" xr:uid="{28E3B688-19AF-4BD4-A569-90A35AFFD000}"/>
    <cellStyle name="20 % - Markeringsfarve1 5 8 3" xfId="10348" xr:uid="{3FE5712A-C802-4078-AA1E-974C5E1EF752}"/>
    <cellStyle name="20 % - Markeringsfarve1 5 8 3 2" xfId="26668" xr:uid="{F5862DDE-62BF-42D2-A72C-E15C4B110C38}"/>
    <cellStyle name="20 % - Markeringsfarve1 5 8 3 3" xfId="41634" xr:uid="{7C3D60C8-BA11-48ED-BCB5-A67BB459649C}"/>
    <cellStyle name="20 % - Markeringsfarve1 5 8 4" xfId="19646" xr:uid="{6D2A9184-686A-4222-9558-E305A7C263C9}"/>
    <cellStyle name="20 % - Markeringsfarve1 5 8 5" xfId="34635" xr:uid="{4E7D7224-AF66-452F-81FF-3D2E8E88CB17}"/>
    <cellStyle name="20 % - Markeringsfarve1 5 9" xfId="1793" xr:uid="{7DE44BD8-E396-4AA2-928D-99AD048E5A80}"/>
    <cellStyle name="20 % - Markeringsfarve1 5 9 2" xfId="8286" xr:uid="{D0FC14E6-1E1D-49A7-92B2-A25E59941532}"/>
    <cellStyle name="20 % - Markeringsfarve1 5 9 2 2" xfId="16179" xr:uid="{CE1A93FC-2750-4DDE-8917-6FB82FA00C4B}"/>
    <cellStyle name="20 % - Markeringsfarve1 5 9 2 2 2" xfId="32494" xr:uid="{EFE5CBDD-72AA-4016-A029-19C20B14F9B8}"/>
    <cellStyle name="20 % - Markeringsfarve1 5 9 2 2 3" xfId="47458" xr:uid="{114F7996-B8C3-4DC2-B8BB-149004D60A2C}"/>
    <cellStyle name="20 % - Markeringsfarve1 5 9 2 3" xfId="25472" xr:uid="{6875FBBF-DBA0-4DCD-A496-76C4F624A114}"/>
    <cellStyle name="20 % - Markeringsfarve1 5 9 2 4" xfId="40459" xr:uid="{192E8718-F4C6-4D35-BB06-53AA01C5B83B}"/>
    <cellStyle name="20 % - Markeringsfarve1 5 9 3" xfId="10349" xr:uid="{04DAE3CF-CBD5-4654-81E0-D75C27854E52}"/>
    <cellStyle name="20 % - Markeringsfarve1 5 9 3 2" xfId="26669" xr:uid="{81F7D9E8-C487-4FEA-8112-6432940CDF99}"/>
    <cellStyle name="20 % - Markeringsfarve1 5 9 3 3" xfId="41635" xr:uid="{927205C4-4CF8-4516-AD60-1FEDD1BC4603}"/>
    <cellStyle name="20 % - Markeringsfarve1 5 9 4" xfId="19647" xr:uid="{B3207C1C-8E22-46A2-BD38-A68155EA9BE6}"/>
    <cellStyle name="20 % - Markeringsfarve1 5 9 5" xfId="34636" xr:uid="{2F4E437B-DA95-4C32-BD16-739656DEB6FA}"/>
    <cellStyle name="20 % - Markeringsfarve1 6" xfId="1794" xr:uid="{C3F96AD1-738B-4BAD-A2EF-3B7DCE678BEC}"/>
    <cellStyle name="20 % - Markeringsfarve1 6 10" xfId="53264" xr:uid="{56CB4FB4-8A81-49D4-AC60-564098A2AB0B}"/>
    <cellStyle name="20 % - Markeringsfarve1 6 2" xfId="1795" xr:uid="{E0A1D117-97BB-45F1-8C8E-083848CB5A38}"/>
    <cellStyle name="20 % - Markeringsfarve1 6 2 2" xfId="1796" xr:uid="{14449AFA-F2E8-44D9-8E78-E26B721F3992}"/>
    <cellStyle name="20 % - Markeringsfarve1 6 2 2 2" xfId="1797" xr:uid="{8154DD92-CF0A-426A-89DC-34A40711D33F}"/>
    <cellStyle name="20 % - Markeringsfarve1 6 2 2 2 2" xfId="7679" xr:uid="{F561169E-54A3-4558-AEC3-2DFEA3A1CA42}"/>
    <cellStyle name="20 % - Markeringsfarve1 6 2 2 2 2 2" xfId="15579" xr:uid="{163B817A-C0EA-4A94-AD19-CA0E1D8A1DCF}"/>
    <cellStyle name="20 % - Markeringsfarve1 6 2 2 2 2 2 2" xfId="31894" xr:uid="{1925C246-8F2B-4F94-BCDE-A6F66FDCBBB3}"/>
    <cellStyle name="20 % - Markeringsfarve1 6 2 2 2 2 2 3" xfId="46858" xr:uid="{AEBEDA00-AED5-4A79-81B7-07A96988D5D0}"/>
    <cellStyle name="20 % - Markeringsfarve1 6 2 2 2 2 3" xfId="24872" xr:uid="{4D9AAE1D-D6AD-4BA3-8D51-64DA2B4D5F9D}"/>
    <cellStyle name="20 % - Markeringsfarve1 6 2 2 2 2 4" xfId="39859" xr:uid="{E87689E4-0779-4A29-B870-8E6ED22833DA}"/>
    <cellStyle name="20 % - Markeringsfarve1 6 2 2 2 3" xfId="10353" xr:uid="{0BBE60A0-B64E-42F2-A5D5-A0B2A1A4548F}"/>
    <cellStyle name="20 % - Markeringsfarve1 6 2 2 2 3 2" xfId="26673" xr:uid="{D1F1FB5C-385A-45A2-BBEA-E5068C9A4093}"/>
    <cellStyle name="20 % - Markeringsfarve1 6 2 2 2 3 3" xfId="41639" xr:uid="{2ADA10B4-B346-4C61-B8B9-A1CDCA59A2A3}"/>
    <cellStyle name="20 % - Markeringsfarve1 6 2 2 2 4" xfId="19651" xr:uid="{2A996F7E-AF1C-4FD8-95F8-1CCF26D77A31}"/>
    <cellStyle name="20 % - Markeringsfarve1 6 2 2 2 5" xfId="34640" xr:uid="{CD37DB4A-33DB-4BAF-90B6-4C7075FAEC5E}"/>
    <cellStyle name="20 % - Markeringsfarve1 6 2 2 3" xfId="6243" xr:uid="{B45324F2-87D3-4A7D-8CBB-5B5127D6E0C0}"/>
    <cellStyle name="20 % - Markeringsfarve1 6 2 2 3 2" xfId="14159" xr:uid="{6D4C2D80-4984-4F71-B03E-2FEA4D982E83}"/>
    <cellStyle name="20 % - Markeringsfarve1 6 2 2 3 2 2" xfId="30474" xr:uid="{8B4BBDA0-7FD0-48C6-9BB0-3A0631F6AA58}"/>
    <cellStyle name="20 % - Markeringsfarve1 6 2 2 3 2 3" xfId="45438" xr:uid="{8F330AE9-A104-4E76-B8DA-2EF4605ABF32}"/>
    <cellStyle name="20 % - Markeringsfarve1 6 2 2 3 3" xfId="23452" xr:uid="{C2937908-8EC2-418F-A8D3-C3BABB9DCD09}"/>
    <cellStyle name="20 % - Markeringsfarve1 6 2 2 3 4" xfId="38439" xr:uid="{861A77C8-9FD3-4846-AA02-CCFC1416E086}"/>
    <cellStyle name="20 % - Markeringsfarve1 6 2 2 4" xfId="10352" xr:uid="{54720B73-CD94-4A23-BC06-94F6C5F7D3B7}"/>
    <cellStyle name="20 % - Markeringsfarve1 6 2 2 4 2" xfId="26672" xr:uid="{42FBE5AA-EDD0-439C-90CD-03D274D1D9AA}"/>
    <cellStyle name="20 % - Markeringsfarve1 6 2 2 4 3" xfId="41638" xr:uid="{8B3D226D-BB25-42A1-8E61-0B831EE6ED0F}"/>
    <cellStyle name="20 % - Markeringsfarve1 6 2 2 5" xfId="19650" xr:uid="{86EB356B-2F8C-4EC2-9FDA-5F44D7368FD7}"/>
    <cellStyle name="20 % - Markeringsfarve1 6 2 2 6" xfId="34639" xr:uid="{C533F011-8ED2-493A-B7C2-3DA667471DD2}"/>
    <cellStyle name="20 % - Markeringsfarve1 6 2 2 7" xfId="57068" xr:uid="{B886F81A-FABC-4BBA-92C8-6F9E550D2CEF}"/>
    <cellStyle name="20 % - Markeringsfarve1 6 2 3" xfId="1798" xr:uid="{6BED54BE-6FE1-48EA-B0FE-D66737A9F984}"/>
    <cellStyle name="20 % - Markeringsfarve1 6 2 3 2" xfId="6909" xr:uid="{F09437B1-E2F9-40AC-8510-3947EB1EE9ED}"/>
    <cellStyle name="20 % - Markeringsfarve1 6 2 3 2 2" xfId="14819" xr:uid="{0F43735E-7795-4AF6-B2FB-73864BC87BDC}"/>
    <cellStyle name="20 % - Markeringsfarve1 6 2 3 2 2 2" xfId="31134" xr:uid="{307704D1-3A87-4221-BF66-27992C6467A7}"/>
    <cellStyle name="20 % - Markeringsfarve1 6 2 3 2 2 3" xfId="46098" xr:uid="{2ED9B319-AED3-4B61-AAA4-F0AB1D1D1F58}"/>
    <cellStyle name="20 % - Markeringsfarve1 6 2 3 2 3" xfId="24112" xr:uid="{FCF03308-C85C-41D1-AE89-E2EC16908183}"/>
    <cellStyle name="20 % - Markeringsfarve1 6 2 3 2 4" xfId="39099" xr:uid="{82FA363F-4B46-42F1-8C58-47B0161F9E9B}"/>
    <cellStyle name="20 % - Markeringsfarve1 6 2 3 3" xfId="10354" xr:uid="{AEA7CFE3-1EAB-4A3E-AE3E-77B1CBA51283}"/>
    <cellStyle name="20 % - Markeringsfarve1 6 2 3 3 2" xfId="26674" xr:uid="{49C31074-D6A5-4725-8422-72E6EE786ABD}"/>
    <cellStyle name="20 % - Markeringsfarve1 6 2 3 3 3" xfId="41640" xr:uid="{088B3418-1823-42F7-B580-A9CF3CFD44B1}"/>
    <cellStyle name="20 % - Markeringsfarve1 6 2 3 4" xfId="19652" xr:uid="{607A0CF7-E5EC-4228-AE55-845ED1FF60AF}"/>
    <cellStyle name="20 % - Markeringsfarve1 6 2 3 5" xfId="34641" xr:uid="{05F4C4A1-760D-4388-BF02-68BF34862F61}"/>
    <cellStyle name="20 % - Markeringsfarve1 6 2 4" xfId="1799" xr:uid="{58248065-006E-4B93-A91E-2EFD8EFA84B7}"/>
    <cellStyle name="20 % - Markeringsfarve1 6 2 4 2" xfId="8477" xr:uid="{E2256A88-D2C9-4EAF-98AA-03F61C65BD4C}"/>
    <cellStyle name="20 % - Markeringsfarve1 6 2 4 2 2" xfId="16364" xr:uid="{66F6BF55-306F-450A-86AB-0F34389785B9}"/>
    <cellStyle name="20 % - Markeringsfarve1 6 2 4 2 2 2" xfId="32679" xr:uid="{BEAB7ABB-613E-4F49-A682-756ACA1978A9}"/>
    <cellStyle name="20 % - Markeringsfarve1 6 2 4 2 2 3" xfId="47643" xr:uid="{1BCD34A2-DAD1-4F75-B0FD-28E1DC8B20DB}"/>
    <cellStyle name="20 % - Markeringsfarve1 6 2 4 2 3" xfId="25657" xr:uid="{5C958869-8677-41C7-8F14-679F11A2B39B}"/>
    <cellStyle name="20 % - Markeringsfarve1 6 2 4 2 4" xfId="40644" xr:uid="{C6F90800-BFA8-43A1-B2E8-5C2F82F6FF1E}"/>
    <cellStyle name="20 % - Markeringsfarve1 6 2 4 3" xfId="10355" xr:uid="{9C822EFB-92B1-4454-9B57-E8C258A932BB}"/>
    <cellStyle name="20 % - Markeringsfarve1 6 2 4 3 2" xfId="26675" xr:uid="{E1FC458B-42E1-4C42-92FC-F31D0A60CB13}"/>
    <cellStyle name="20 % - Markeringsfarve1 6 2 4 3 3" xfId="41641" xr:uid="{9F5F2142-78A1-4E00-800D-B784AD141D92}"/>
    <cellStyle name="20 % - Markeringsfarve1 6 2 4 4" xfId="19653" xr:uid="{128B4986-C35B-47C5-9651-E95A25E8C295}"/>
    <cellStyle name="20 % - Markeringsfarve1 6 2 4 5" xfId="34642" xr:uid="{31FF793F-E164-4C8B-9982-BF3FE2AA2F0C}"/>
    <cellStyle name="20 % - Markeringsfarve1 6 2 5" xfId="5404" xr:uid="{5B75AEE8-1E7C-47EC-9956-20ECBE82CF82}"/>
    <cellStyle name="20 % - Markeringsfarve1 6 2 5 2" xfId="13321" xr:uid="{49A73A79-AA51-42C6-9E53-2C26A4A94D12}"/>
    <cellStyle name="20 % - Markeringsfarve1 6 2 5 2 2" xfId="29636" xr:uid="{8DC6C978-3627-49CC-B407-E6E5B8ED5BE9}"/>
    <cellStyle name="20 % - Markeringsfarve1 6 2 5 2 3" xfId="44600" xr:uid="{2130F19D-45F5-4D43-B1B5-198321DD92A6}"/>
    <cellStyle name="20 % - Markeringsfarve1 6 2 5 3" xfId="22614" xr:uid="{51B43A95-C208-4E61-89AD-4F2BC3A362DA}"/>
    <cellStyle name="20 % - Markeringsfarve1 6 2 5 4" xfId="37601" xr:uid="{F6B1167C-1D46-40DE-83D2-F7F762F04954}"/>
    <cellStyle name="20 % - Markeringsfarve1 6 2 6" xfId="10351" xr:uid="{B5875FEE-D81C-4A9B-97C1-5E3E834F5858}"/>
    <cellStyle name="20 % - Markeringsfarve1 6 2 6 2" xfId="26671" xr:uid="{0B69C4AD-1474-4F6A-9CA8-9A18824D06C2}"/>
    <cellStyle name="20 % - Markeringsfarve1 6 2 6 3" xfId="41637" xr:uid="{D9E2067B-52D8-41C0-A0FC-A49221B17C51}"/>
    <cellStyle name="20 % - Markeringsfarve1 6 2 7" xfId="19649" xr:uid="{3753CCD0-DFFC-405A-BDCF-701EEF11A6F6}"/>
    <cellStyle name="20 % - Markeringsfarve1 6 2 8" xfId="34638" xr:uid="{766C873E-2989-4B66-903B-09370BB09EEC}"/>
    <cellStyle name="20 % - Markeringsfarve1 6 2 9" xfId="53901" xr:uid="{F5A5AAE2-B807-403E-98CC-E3B7E5332B33}"/>
    <cellStyle name="20 % - Markeringsfarve1 6 3" xfId="1800" xr:uid="{50B54A72-B5A9-4912-9D1C-76654C283144}"/>
    <cellStyle name="20 % - Markeringsfarve1 6 3 2" xfId="1801" xr:uid="{EFD8B52E-FDD1-46FE-B4EC-308F04F21E0B}"/>
    <cellStyle name="20 % - Markeringsfarve1 6 3 2 2" xfId="7553" xr:uid="{354E2FBB-4FC0-4795-8790-2D5B84C07A7F}"/>
    <cellStyle name="20 % - Markeringsfarve1 6 3 2 2 2" xfId="15453" xr:uid="{75D530D0-49BE-4B63-9BC6-3AE23D3DCB4A}"/>
    <cellStyle name="20 % - Markeringsfarve1 6 3 2 2 2 2" xfId="31768" xr:uid="{F2500983-68FA-4FCA-90BB-369F815B9774}"/>
    <cellStyle name="20 % - Markeringsfarve1 6 3 2 2 2 3" xfId="46732" xr:uid="{B1121A56-1D57-481E-94AB-D5EC39BA4217}"/>
    <cellStyle name="20 % - Markeringsfarve1 6 3 2 2 3" xfId="24746" xr:uid="{22EAF7C3-CA5F-42DD-987F-A8A33537918A}"/>
    <cellStyle name="20 % - Markeringsfarve1 6 3 2 2 4" xfId="39733" xr:uid="{34A7585E-02C4-4BDA-86D4-C610CA44B391}"/>
    <cellStyle name="20 % - Markeringsfarve1 6 3 2 3" xfId="10357" xr:uid="{388BF78B-5460-4B5E-A456-F1BDC8C7EB8C}"/>
    <cellStyle name="20 % - Markeringsfarve1 6 3 2 3 2" xfId="26677" xr:uid="{DCB3B054-59EA-4C19-B93A-51EF47C00614}"/>
    <cellStyle name="20 % - Markeringsfarve1 6 3 2 3 3" xfId="41643" xr:uid="{CB1C6A29-A3BF-49F2-856A-BBCED88163C1}"/>
    <cellStyle name="20 % - Markeringsfarve1 6 3 2 4" xfId="19655" xr:uid="{C77E826B-3945-4AAF-984B-290F09196B45}"/>
    <cellStyle name="20 % - Markeringsfarve1 6 3 2 5" xfId="34644" xr:uid="{ABE5403C-7A06-4167-9438-D1866A8C2B34}"/>
    <cellStyle name="20 % - Markeringsfarve1 6 3 3" xfId="6136" xr:uid="{6442A4CD-0B4F-4468-80F0-593518F0AC8E}"/>
    <cellStyle name="20 % - Markeringsfarve1 6 3 3 2" xfId="14052" xr:uid="{22218894-5D0E-49C8-8C71-0652960AC7EA}"/>
    <cellStyle name="20 % - Markeringsfarve1 6 3 3 2 2" xfId="30367" xr:uid="{01DF0679-7013-48DC-BECB-C4C6DC29AF55}"/>
    <cellStyle name="20 % - Markeringsfarve1 6 3 3 2 3" xfId="45331" xr:uid="{316716D7-A667-4C5D-920B-A8CAF6D286D3}"/>
    <cellStyle name="20 % - Markeringsfarve1 6 3 3 3" xfId="23345" xr:uid="{2475F6E7-62FA-46F4-B3E5-F9647FD86823}"/>
    <cellStyle name="20 % - Markeringsfarve1 6 3 3 4" xfId="38332" xr:uid="{C4A60F31-753D-4D29-8A59-0B0066E49680}"/>
    <cellStyle name="20 % - Markeringsfarve1 6 3 4" xfId="10356" xr:uid="{9B069725-ADA3-4E77-8C57-043D26B2A14C}"/>
    <cellStyle name="20 % - Markeringsfarve1 6 3 4 2" xfId="26676" xr:uid="{3AF0FA1C-3625-4CF2-807E-E6C52A17FF16}"/>
    <cellStyle name="20 % - Markeringsfarve1 6 3 4 3" xfId="41642" xr:uid="{0CBBD278-6708-4013-A726-7BE9D914C145}"/>
    <cellStyle name="20 % - Markeringsfarve1 6 3 5" xfId="19654" xr:uid="{4924B85E-0C2B-4377-8590-D4705E0C74BE}"/>
    <cellStyle name="20 % - Markeringsfarve1 6 3 6" xfId="34643" xr:uid="{F57CAA67-1D2C-4169-A3B4-7C4EC692AFB3}"/>
    <cellStyle name="20 % - Markeringsfarve1 6 3 7" xfId="56445" xr:uid="{36CBDD15-60DD-4B7A-8523-D2FAF85DE17C}"/>
    <cellStyle name="20 % - Markeringsfarve1 6 4" xfId="1802" xr:uid="{FEE31ED8-D036-444E-9433-F5BD3E7D9127}"/>
    <cellStyle name="20 % - Markeringsfarve1 6 4 2" xfId="6783" xr:uid="{48505C58-C2E8-4E49-A099-9E5EE6829A84}"/>
    <cellStyle name="20 % - Markeringsfarve1 6 4 2 2" xfId="14693" xr:uid="{67F60C07-9DB4-45E0-99CC-9C9870277A4E}"/>
    <cellStyle name="20 % - Markeringsfarve1 6 4 2 2 2" xfId="31008" xr:uid="{D1E54A79-A788-4512-9C0A-99CB8297A9C9}"/>
    <cellStyle name="20 % - Markeringsfarve1 6 4 2 2 3" xfId="45972" xr:uid="{88AACB98-4F7C-47B8-9F06-7D80D62802D2}"/>
    <cellStyle name="20 % - Markeringsfarve1 6 4 2 3" xfId="23986" xr:uid="{13A33DA3-FB30-4EAD-8BE6-6E68C20A91F0}"/>
    <cellStyle name="20 % - Markeringsfarve1 6 4 2 4" xfId="38973" xr:uid="{2902B2AC-E2BC-4D40-B1CB-202DDEDE0441}"/>
    <cellStyle name="20 % - Markeringsfarve1 6 4 3" xfId="10358" xr:uid="{E148B62C-0C54-471F-8C92-A780C56C2494}"/>
    <cellStyle name="20 % - Markeringsfarve1 6 4 3 2" xfId="26678" xr:uid="{476C46FD-5EB1-40F2-A90F-E7006E4DDD9C}"/>
    <cellStyle name="20 % - Markeringsfarve1 6 4 3 3" xfId="41644" xr:uid="{C87BBFA3-921A-4FB2-847E-4A3B2F0B060D}"/>
    <cellStyle name="20 % - Markeringsfarve1 6 4 4" xfId="19656" xr:uid="{D981C998-1EB8-4F9E-B31F-D51B549A219F}"/>
    <cellStyle name="20 % - Markeringsfarve1 6 4 5" xfId="34645" xr:uid="{C6AD003E-22E9-4D82-AA25-60E8AE024811}"/>
    <cellStyle name="20 % - Markeringsfarve1 6 5" xfId="1803" xr:uid="{08BBFCD3-83AA-4E98-B556-A515C2BD087A}"/>
    <cellStyle name="20 % - Markeringsfarve1 6 5 2" xfId="7047" xr:uid="{64D47144-7CB2-4EFF-97B3-227F0037B1F1}"/>
    <cellStyle name="20 % - Markeringsfarve1 6 5 2 2" xfId="14956" xr:uid="{2E37F1CB-4022-46A5-9E5C-A93B7196BBF6}"/>
    <cellStyle name="20 % - Markeringsfarve1 6 5 2 2 2" xfId="31271" xr:uid="{F71A55DD-9071-432E-B5AE-6F81B7BAB79B}"/>
    <cellStyle name="20 % - Markeringsfarve1 6 5 2 2 3" xfId="46235" xr:uid="{631C3005-3947-4A02-89E4-5C05316C35E3}"/>
    <cellStyle name="20 % - Markeringsfarve1 6 5 2 3" xfId="24249" xr:uid="{B166F96C-8659-46E2-9D8A-47383F90BB7F}"/>
    <cellStyle name="20 % - Markeringsfarve1 6 5 2 4" xfId="39236" xr:uid="{B2FD3E92-576B-40C6-BE16-D4E92FEFF6E9}"/>
    <cellStyle name="20 % - Markeringsfarve1 6 5 3" xfId="10359" xr:uid="{C2284709-A62D-45C7-8AEC-B9A461AE11BB}"/>
    <cellStyle name="20 % - Markeringsfarve1 6 5 3 2" xfId="26679" xr:uid="{DE8B29A2-E55F-431C-AC72-B6C93F4F8382}"/>
    <cellStyle name="20 % - Markeringsfarve1 6 5 3 3" xfId="41645" xr:uid="{E45296BA-6E3F-4731-93D7-C492CA09D324}"/>
    <cellStyle name="20 % - Markeringsfarve1 6 5 4" xfId="19657" xr:uid="{38FBDFD0-26E4-4965-9A8E-C21C407E2A04}"/>
    <cellStyle name="20 % - Markeringsfarve1 6 5 5" xfId="34646" xr:uid="{B7724A98-A325-4A9A-A77D-7B2DFC937D9B}"/>
    <cellStyle name="20 % - Markeringsfarve1 6 6" xfId="5403" xr:uid="{E6F2B9F6-7D59-445C-81EA-FB18F82A028B}"/>
    <cellStyle name="20 % - Markeringsfarve1 6 6 2" xfId="13320" xr:uid="{0E4165EB-DB68-42CC-87E8-D0E531315469}"/>
    <cellStyle name="20 % - Markeringsfarve1 6 6 2 2" xfId="29635" xr:uid="{1E7E2E7F-ADF4-4939-AEEE-95372A4E422B}"/>
    <cellStyle name="20 % - Markeringsfarve1 6 6 2 3" xfId="44599" xr:uid="{BBE7ED7C-EC4A-485A-AA3C-33E77B31A1CD}"/>
    <cellStyle name="20 % - Markeringsfarve1 6 6 3" xfId="22613" xr:uid="{4F865780-43F5-4C8A-98C0-F8B5E50D1050}"/>
    <cellStyle name="20 % - Markeringsfarve1 6 6 4" xfId="37600" xr:uid="{521561B4-2284-469E-9B4F-C22C714B2344}"/>
    <cellStyle name="20 % - Markeringsfarve1 6 7" xfId="10350" xr:uid="{693D02A1-CF92-4986-A247-AF7028CBE7DA}"/>
    <cellStyle name="20 % - Markeringsfarve1 6 7 2" xfId="26670" xr:uid="{99E85827-C71A-4F81-BF6C-8E45AC5C8720}"/>
    <cellStyle name="20 % - Markeringsfarve1 6 7 3" xfId="41636" xr:uid="{0FC57F34-21B4-424A-9CE5-F2F3AA195339}"/>
    <cellStyle name="20 % - Markeringsfarve1 6 8" xfId="19648" xr:uid="{1AE4D589-4DAA-4DBD-90F6-97F7A539D360}"/>
    <cellStyle name="20 % - Markeringsfarve1 6 9" xfId="34637" xr:uid="{3C0AB927-E4B5-4EFB-9F13-F6F526C90E4B}"/>
    <cellStyle name="20 % - Markeringsfarve1 7" xfId="1804" xr:uid="{ED030587-1CD1-4674-A7DF-05B971BF739C}"/>
    <cellStyle name="20 % - Markeringsfarve1 7 2" xfId="1805" xr:uid="{3C0239F1-292B-4308-BAB5-F5A400B36703}"/>
    <cellStyle name="20 % - Markeringsfarve1 7 2 2" xfId="1806" xr:uid="{20240381-DCE7-438D-A6C9-29FBAD8FFEE4}"/>
    <cellStyle name="20 % - Markeringsfarve1 7 2 2 2" xfId="7791" xr:uid="{786C7F3C-94A0-4429-A0D3-C8CF784FE146}"/>
    <cellStyle name="20 % - Markeringsfarve1 7 2 2 2 2" xfId="15691" xr:uid="{870DEC09-C9BD-4FA8-B683-C876EE86FEB7}"/>
    <cellStyle name="20 % - Markeringsfarve1 7 2 2 2 2 2" xfId="32006" xr:uid="{16A84621-CC0C-4C3E-92C9-87EC8A3295B1}"/>
    <cellStyle name="20 % - Markeringsfarve1 7 2 2 2 2 3" xfId="46970" xr:uid="{1CCB1967-24C5-4E6C-87AF-4C3C60A811CE}"/>
    <cellStyle name="20 % - Markeringsfarve1 7 2 2 2 3" xfId="24984" xr:uid="{0A2AE7F0-4F67-46CC-A42E-DA6FFA755457}"/>
    <cellStyle name="20 % - Markeringsfarve1 7 2 2 2 4" xfId="39971" xr:uid="{44A4B78B-2B67-4890-BECE-3A668E1E87F9}"/>
    <cellStyle name="20 % - Markeringsfarve1 7 2 2 3" xfId="10362" xr:uid="{1587C6BE-9105-48E3-AF76-6D1E472009E4}"/>
    <cellStyle name="20 % - Markeringsfarve1 7 2 2 3 2" xfId="26682" xr:uid="{21D5F642-C2B8-4291-81FB-38DD311CAFBA}"/>
    <cellStyle name="20 % - Markeringsfarve1 7 2 2 3 3" xfId="41648" xr:uid="{D2039232-31F5-4703-AB36-CB5D632AEABC}"/>
    <cellStyle name="20 % - Markeringsfarve1 7 2 2 4" xfId="19660" xr:uid="{58D6C01F-3966-44FF-9DB6-D60DB18C8F9E}"/>
    <cellStyle name="20 % - Markeringsfarve1 7 2 2 5" xfId="34649" xr:uid="{15C533BF-2463-40BA-85E1-DD5202DC3442}"/>
    <cellStyle name="20 % - Markeringsfarve1 7 2 3" xfId="6338" xr:uid="{FAFB585C-3EA9-4961-8A5E-B2966F06CFA3}"/>
    <cellStyle name="20 % - Markeringsfarve1 7 2 3 2" xfId="14251" xr:uid="{0FA8C486-85BC-4707-B704-EFF26FD3557D}"/>
    <cellStyle name="20 % - Markeringsfarve1 7 2 3 2 2" xfId="30566" xr:uid="{BD385A66-C999-4960-90B9-E850D5D4B643}"/>
    <cellStyle name="20 % - Markeringsfarve1 7 2 3 2 3" xfId="45530" xr:uid="{3F12186C-B430-4D69-8651-38E243F25955}"/>
    <cellStyle name="20 % - Markeringsfarve1 7 2 3 3" xfId="23544" xr:uid="{3337230A-13A8-4A3F-84B7-FBB34DD8F291}"/>
    <cellStyle name="20 % - Markeringsfarve1 7 2 3 4" xfId="38531" xr:uid="{6E95D1AF-35CB-41FF-A905-F33E005E424A}"/>
    <cellStyle name="20 % - Markeringsfarve1 7 2 4" xfId="10361" xr:uid="{D2353641-79A3-44A2-BAD9-6C0598381474}"/>
    <cellStyle name="20 % - Markeringsfarve1 7 2 4 2" xfId="26681" xr:uid="{2CA6BACA-7BD1-4C18-A4B9-36F44BD3A80C}"/>
    <cellStyle name="20 % - Markeringsfarve1 7 2 4 3" xfId="41647" xr:uid="{A789B921-514F-47E7-9CC3-1C9589FE5971}"/>
    <cellStyle name="20 % - Markeringsfarve1 7 2 5" xfId="19659" xr:uid="{58CDB8EB-A53F-42DE-ABB8-56AD3E333F59}"/>
    <cellStyle name="20 % - Markeringsfarve1 7 2 6" xfId="34648" xr:uid="{0A668E10-89CF-42AD-A3B9-2D36868FBD29}"/>
    <cellStyle name="20 % - Markeringsfarve1 7 2 7" xfId="57056" xr:uid="{357F4616-2761-44C1-A709-958672F86453}"/>
    <cellStyle name="20 % - Markeringsfarve1 7 3" xfId="1807" xr:uid="{8390411F-80E8-495F-9BBA-B97C3428B0F3}"/>
    <cellStyle name="20 % - Markeringsfarve1 7 3 2" xfId="7067" xr:uid="{4F056FCD-8293-4926-B62D-9E2590893400}"/>
    <cellStyle name="20 % - Markeringsfarve1 7 3 2 2" xfId="14976" xr:uid="{B0169380-6E5E-472D-A5F5-0AD43CE0430D}"/>
    <cellStyle name="20 % - Markeringsfarve1 7 3 2 2 2" xfId="31291" xr:uid="{5072F646-1F9E-4D99-9714-5D10C2648C88}"/>
    <cellStyle name="20 % - Markeringsfarve1 7 3 2 2 3" xfId="46255" xr:uid="{95BFCE9D-48B1-4C69-AB02-DA964D068AD0}"/>
    <cellStyle name="20 % - Markeringsfarve1 7 3 2 3" xfId="24269" xr:uid="{EE99A656-024F-4B15-9EA6-FB86563F562B}"/>
    <cellStyle name="20 % - Markeringsfarve1 7 3 2 4" xfId="39256" xr:uid="{F0D1BD3C-B1F9-4D77-A2AF-295E35047102}"/>
    <cellStyle name="20 % - Markeringsfarve1 7 3 3" xfId="10363" xr:uid="{543C403F-C9E6-4A1F-971C-51DDBF2C504C}"/>
    <cellStyle name="20 % - Markeringsfarve1 7 3 3 2" xfId="26683" xr:uid="{20FB6210-1FB8-4B27-865D-4B51D997D660}"/>
    <cellStyle name="20 % - Markeringsfarve1 7 3 3 3" xfId="41649" xr:uid="{D3658738-BA42-4F8C-A12D-53F9A07964EF}"/>
    <cellStyle name="20 % - Markeringsfarve1 7 3 4" xfId="19661" xr:uid="{D0867ADF-20A1-47EA-AE01-550D3D2EB07B}"/>
    <cellStyle name="20 % - Markeringsfarve1 7 3 5" xfId="34650" xr:uid="{00E6F38D-6924-44A0-9475-A932653CD3E1}"/>
    <cellStyle name="20 % - Markeringsfarve1 7 4" xfId="1808" xr:uid="{9BD1B994-BE74-43EF-BDDF-A9B6D08B58A6}"/>
    <cellStyle name="20 % - Markeringsfarve1 7 4 2" xfId="8469" xr:uid="{92C4C45B-1929-445A-92F4-16D230999F8E}"/>
    <cellStyle name="20 % - Markeringsfarve1 7 4 2 2" xfId="16357" xr:uid="{A1699BC2-F9A9-44A5-8A59-79200E6A2B09}"/>
    <cellStyle name="20 % - Markeringsfarve1 7 4 2 2 2" xfId="32672" xr:uid="{19076FC1-A0CE-4D93-B072-4FA8C6B4386A}"/>
    <cellStyle name="20 % - Markeringsfarve1 7 4 2 2 3" xfId="47636" xr:uid="{D3E8462E-0C2C-4234-A136-532B5E74C3FA}"/>
    <cellStyle name="20 % - Markeringsfarve1 7 4 2 3" xfId="25650" xr:uid="{F324A0AC-E99E-414C-9F6F-77A8B7B4B64C}"/>
    <cellStyle name="20 % - Markeringsfarve1 7 4 2 4" xfId="40637" xr:uid="{4A637B2B-90FD-4287-BA56-C22E1906B748}"/>
    <cellStyle name="20 % - Markeringsfarve1 7 4 3" xfId="10364" xr:uid="{A91CFBA0-6D4A-4494-BCE5-52EE2756F22E}"/>
    <cellStyle name="20 % - Markeringsfarve1 7 4 3 2" xfId="26684" xr:uid="{6ADA276C-BF20-4B9E-A56C-6B727F2EF34E}"/>
    <cellStyle name="20 % - Markeringsfarve1 7 4 3 3" xfId="41650" xr:uid="{D6CEF3CE-7EB4-45F7-B7C9-5F3EFFD0BD77}"/>
    <cellStyle name="20 % - Markeringsfarve1 7 4 4" xfId="19662" xr:uid="{27F122BD-5E19-4BC3-B784-0E6FA0ACDCDE}"/>
    <cellStyle name="20 % - Markeringsfarve1 7 4 5" xfId="34651" xr:uid="{987F2F8B-2501-4A94-94E1-81B19E2D611B}"/>
    <cellStyle name="20 % - Markeringsfarve1 7 5" xfId="5405" xr:uid="{E6FDE188-8E5B-429A-8C04-7ECCD20004FA}"/>
    <cellStyle name="20 % - Markeringsfarve1 7 5 2" xfId="13322" xr:uid="{FE336C4B-AC62-4DAA-8A5F-1B68BC590858}"/>
    <cellStyle name="20 % - Markeringsfarve1 7 5 2 2" xfId="29637" xr:uid="{F7918AE2-4E60-40BC-98D0-1CCE2FFE6A90}"/>
    <cellStyle name="20 % - Markeringsfarve1 7 5 2 3" xfId="44601" xr:uid="{8C991760-C441-4125-ABB7-87ADE3ADADDD}"/>
    <cellStyle name="20 % - Markeringsfarve1 7 5 3" xfId="22615" xr:uid="{F4B8317C-E1C9-4955-A2A5-65FDD7522A50}"/>
    <cellStyle name="20 % - Markeringsfarve1 7 5 4" xfId="37602" xr:uid="{FEDE1036-D477-4DA1-98F0-0D5C30AB1D46}"/>
    <cellStyle name="20 % - Markeringsfarve1 7 6" xfId="10360" xr:uid="{4F41E8E8-DFE0-4FA3-B67B-BA8B473F1D68}"/>
    <cellStyle name="20 % - Markeringsfarve1 7 6 2" xfId="26680" xr:uid="{E87A0D1D-71B4-46C7-9EE9-186859AA7F15}"/>
    <cellStyle name="20 % - Markeringsfarve1 7 6 3" xfId="41646" xr:uid="{A448B716-6916-4282-A8B0-E0C7EEEBBA1E}"/>
    <cellStyle name="20 % - Markeringsfarve1 7 7" xfId="19658" xr:uid="{D10A47DD-5BF6-4AC5-9F52-FDE530B7EE32}"/>
    <cellStyle name="20 % - Markeringsfarve1 7 8" xfId="34647" xr:uid="{FA0F9437-1901-4EE1-B9BF-4FDBA6A08C69}"/>
    <cellStyle name="20 % - Markeringsfarve1 7 9" xfId="53889" xr:uid="{A8696C4C-2D17-44B6-A05E-4EB587E9E526}"/>
    <cellStyle name="20 % - Markeringsfarve1 8" xfId="1809" xr:uid="{B3B19842-5BE5-4C06-8832-E191909F79C6}"/>
    <cellStyle name="20 % - Markeringsfarve1 8 2" xfId="1810" xr:uid="{119D7B0D-DD81-4689-AADD-175B65394AF3}"/>
    <cellStyle name="20 % - Markeringsfarve1 8 2 2" xfId="1811" xr:uid="{CA0D962E-C6B7-4F78-999E-C9603E5FA74F}"/>
    <cellStyle name="20 % - Markeringsfarve1 8 2 2 2" xfId="7908" xr:uid="{EC738BDE-8ED6-46CA-9980-EADCAF6FB5FA}"/>
    <cellStyle name="20 % - Markeringsfarve1 8 2 2 2 2" xfId="15808" xr:uid="{7F4653A5-FDB8-46AA-90FD-040244851E27}"/>
    <cellStyle name="20 % - Markeringsfarve1 8 2 2 2 2 2" xfId="32123" xr:uid="{4FECCC7C-AF2C-430C-8F2E-C1C7C542BC35}"/>
    <cellStyle name="20 % - Markeringsfarve1 8 2 2 2 2 3" xfId="47087" xr:uid="{44C9B1C1-A2AA-4D7B-A2B6-3BBB3B6193DB}"/>
    <cellStyle name="20 % - Markeringsfarve1 8 2 2 2 3" xfId="25101" xr:uid="{FF79B9D2-6287-4208-A830-C61EF084ADC3}"/>
    <cellStyle name="20 % - Markeringsfarve1 8 2 2 2 4" xfId="40088" xr:uid="{EAEA751C-D394-40C1-8E85-BD171FF921FA}"/>
    <cellStyle name="20 % - Markeringsfarve1 8 2 2 3" xfId="10367" xr:uid="{4FA15FD0-AC5B-4B9F-993E-FAAD48552AB1}"/>
    <cellStyle name="20 % - Markeringsfarve1 8 2 2 3 2" xfId="26687" xr:uid="{81F8CA6C-CE59-4654-99CA-0ECF29CA1FFA}"/>
    <cellStyle name="20 % - Markeringsfarve1 8 2 2 3 3" xfId="41653" xr:uid="{5DAD5615-7F4B-4925-AFE1-EE723D00E4E4}"/>
    <cellStyle name="20 % - Markeringsfarve1 8 2 2 4" xfId="19665" xr:uid="{4382AEA1-6615-4C53-8CE1-CFFA79C6D645}"/>
    <cellStyle name="20 % - Markeringsfarve1 8 2 2 5" xfId="34654" xr:uid="{38E23757-3501-4D08-932F-D91F373B63C2}"/>
    <cellStyle name="20 % - Markeringsfarve1 8 2 3" xfId="6437" xr:uid="{79C2042E-2DD8-4400-9447-04509ACD1177}"/>
    <cellStyle name="20 % - Markeringsfarve1 8 2 3 2" xfId="14350" xr:uid="{4948F9EB-B49A-42E4-8114-359A8661C124}"/>
    <cellStyle name="20 % - Markeringsfarve1 8 2 3 2 2" xfId="30665" xr:uid="{9155A21F-F61F-44F6-8FFE-D75EC33AC1BE}"/>
    <cellStyle name="20 % - Markeringsfarve1 8 2 3 2 3" xfId="45629" xr:uid="{6FA33C2F-2C22-48EF-984F-A341EE2506D1}"/>
    <cellStyle name="20 % - Markeringsfarve1 8 2 3 3" xfId="23643" xr:uid="{B94333F4-E488-42CA-93FA-521547216613}"/>
    <cellStyle name="20 % - Markeringsfarve1 8 2 3 4" xfId="38630" xr:uid="{A33B7A00-0DE3-4D00-AA36-ED3CAC9FEE55}"/>
    <cellStyle name="20 % - Markeringsfarve1 8 2 4" xfId="10366" xr:uid="{82206DD2-91A6-4B2F-AC7C-883561A9B0BE}"/>
    <cellStyle name="20 % - Markeringsfarve1 8 2 4 2" xfId="26686" xr:uid="{28EEC397-3843-4B9D-A0A0-7D2A47A34028}"/>
    <cellStyle name="20 % - Markeringsfarve1 8 2 4 3" xfId="41652" xr:uid="{DBC69BCD-045D-4D6C-8026-549211DA1D14}"/>
    <cellStyle name="20 % - Markeringsfarve1 8 2 5" xfId="19664" xr:uid="{193D5364-2C08-438B-9F7F-EA2087FCF330}"/>
    <cellStyle name="20 % - Markeringsfarve1 8 2 6" xfId="34653" xr:uid="{249269B3-B025-4902-9526-B4BD4E6C4A70}"/>
    <cellStyle name="20 % - Markeringsfarve1 8 3" xfId="1812" xr:uid="{33FEFD56-099B-498C-A6E3-7C786564CC97}"/>
    <cellStyle name="20 % - Markeringsfarve1 8 3 2" xfId="7184" xr:uid="{4F1DF082-CA8B-4A67-BE87-1B78CBC45D63}"/>
    <cellStyle name="20 % - Markeringsfarve1 8 3 2 2" xfId="15093" xr:uid="{1EFBE4C3-761F-4D15-A807-C6F6DD84F13A}"/>
    <cellStyle name="20 % - Markeringsfarve1 8 3 2 2 2" xfId="31408" xr:uid="{0F30E9F1-511F-417C-8B77-7A79389BB95A}"/>
    <cellStyle name="20 % - Markeringsfarve1 8 3 2 2 3" xfId="46372" xr:uid="{88BB67BE-471E-4D55-942A-B71EB5D93ABC}"/>
    <cellStyle name="20 % - Markeringsfarve1 8 3 2 3" xfId="24386" xr:uid="{9148D8DF-E09B-4FB0-865D-6C0274D13B3D}"/>
    <cellStyle name="20 % - Markeringsfarve1 8 3 2 4" xfId="39373" xr:uid="{DD1FBD95-82D9-47FE-A6B8-B2462A08D985}"/>
    <cellStyle name="20 % - Markeringsfarve1 8 3 3" xfId="10368" xr:uid="{E838A1AA-511E-4797-B242-7D8BBE5D1873}"/>
    <cellStyle name="20 % - Markeringsfarve1 8 3 3 2" xfId="26688" xr:uid="{F0024999-F840-415A-9FB7-609AA84D5EFD}"/>
    <cellStyle name="20 % - Markeringsfarve1 8 3 3 3" xfId="41654" xr:uid="{B410B694-0AB0-4B68-A869-CEBF63376023}"/>
    <cellStyle name="20 % - Markeringsfarve1 8 3 4" xfId="19666" xr:uid="{1B8635A8-B069-47A0-9A9E-B312136CD448}"/>
    <cellStyle name="20 % - Markeringsfarve1 8 3 5" xfId="34655" xr:uid="{5821D2E8-6723-4C6E-A964-196B45F38D0C}"/>
    <cellStyle name="20 % - Markeringsfarve1 8 4" xfId="1813" xr:uid="{5D553A9F-45A5-4D54-8128-661B6AB6CDC7}"/>
    <cellStyle name="20 % - Markeringsfarve1 8 4 2" xfId="8606" xr:uid="{1B22FC65-F245-4711-BB15-7FA0CADEDF31}"/>
    <cellStyle name="20 % - Markeringsfarve1 8 4 2 2" xfId="16488" xr:uid="{4F210B61-13F5-42A2-811A-89B694DA2B37}"/>
    <cellStyle name="20 % - Markeringsfarve1 8 4 2 2 2" xfId="32803" xr:uid="{921E419D-5DF7-49C6-A115-FE4C81C80FE2}"/>
    <cellStyle name="20 % - Markeringsfarve1 8 4 2 2 3" xfId="47767" xr:uid="{C6787E7D-3FE4-4E86-A3E7-A1D49BCD02AF}"/>
    <cellStyle name="20 % - Markeringsfarve1 8 4 2 3" xfId="25781" xr:uid="{2DB16ED4-BE0B-40B0-BBF6-F48A389E926C}"/>
    <cellStyle name="20 % - Markeringsfarve1 8 4 2 4" xfId="40768" xr:uid="{1DF2E1D0-4E8F-4F5B-984E-7E7ABF62BFEC}"/>
    <cellStyle name="20 % - Markeringsfarve1 8 4 3" xfId="10369" xr:uid="{44AF0804-D999-4BBA-8F28-5C83F13D4041}"/>
    <cellStyle name="20 % - Markeringsfarve1 8 4 3 2" xfId="26689" xr:uid="{637F11E7-81FC-4231-9C91-45CF2F0884D6}"/>
    <cellStyle name="20 % - Markeringsfarve1 8 4 3 3" xfId="41655" xr:uid="{A3A477B9-F9D0-47FC-8713-37A36C102692}"/>
    <cellStyle name="20 % - Markeringsfarve1 8 4 4" xfId="19667" xr:uid="{D7ED124E-9568-4688-B901-355734787C66}"/>
    <cellStyle name="20 % - Markeringsfarve1 8 4 5" xfId="34656" xr:uid="{A0590729-9326-4DC5-84D4-C4078E1FA5A4}"/>
    <cellStyle name="20 % - Markeringsfarve1 8 5" xfId="5406" xr:uid="{D510BA15-35E8-42B9-AFF5-87A5AEDA4641}"/>
    <cellStyle name="20 % - Markeringsfarve1 8 5 2" xfId="13323" xr:uid="{7A77FE31-C628-42F8-BD0B-414EB9B49507}"/>
    <cellStyle name="20 % - Markeringsfarve1 8 5 2 2" xfId="29638" xr:uid="{B3C991E2-48C8-4DF0-84B7-1FD5925AEBDE}"/>
    <cellStyle name="20 % - Markeringsfarve1 8 5 2 3" xfId="44602" xr:uid="{7A9436EB-9F7E-4F5B-9072-E0FD37AC4CBF}"/>
    <cellStyle name="20 % - Markeringsfarve1 8 5 3" xfId="22616" xr:uid="{62B19B3E-D8DD-4331-8D8B-F95D6DC5A61F}"/>
    <cellStyle name="20 % - Markeringsfarve1 8 5 4" xfId="37603" xr:uid="{1AF6F227-5CF3-4C6E-9020-790A95868876}"/>
    <cellStyle name="20 % - Markeringsfarve1 8 6" xfId="10365" xr:uid="{D03E9F76-6AD2-4DCD-825E-262B73410620}"/>
    <cellStyle name="20 % - Markeringsfarve1 8 6 2" xfId="26685" xr:uid="{7949A8C6-42BC-4F81-A3B0-64D3919D06B3}"/>
    <cellStyle name="20 % - Markeringsfarve1 8 6 3" xfId="41651" xr:uid="{88E683A5-A107-41CE-A326-61C1B63A50C9}"/>
    <cellStyle name="20 % - Markeringsfarve1 8 7" xfId="19663" xr:uid="{F7B73CE3-C87A-4468-8FCF-9D3B2589E17C}"/>
    <cellStyle name="20 % - Markeringsfarve1 8 8" xfId="34652" xr:uid="{D81861A3-0E8C-4415-9788-2988F2DB776D}"/>
    <cellStyle name="20 % - Markeringsfarve1 9" xfId="1814" xr:uid="{A33612B9-8687-4407-9262-928B64AD437B}"/>
    <cellStyle name="20 % - Markeringsfarve1 9 2" xfId="1815" xr:uid="{4986D036-0255-46C3-8727-D64F4933A33C}"/>
    <cellStyle name="20 % - Markeringsfarve1 9 2 2" xfId="1816" xr:uid="{3F1DC6A3-982F-48B0-A2B9-F0A8862DC69B}"/>
    <cellStyle name="20 % - Markeringsfarve1 9 2 2 2" xfId="8025" xr:uid="{E266A70F-ADE4-42A0-9C43-D60DA8319512}"/>
    <cellStyle name="20 % - Markeringsfarve1 9 2 2 2 2" xfId="15925" xr:uid="{9347C006-EE9B-4A49-B8DA-4A08F3170E33}"/>
    <cellStyle name="20 % - Markeringsfarve1 9 2 2 2 2 2" xfId="32240" xr:uid="{1E4D9407-7FFF-4550-87C3-C6D1DA8439A8}"/>
    <cellStyle name="20 % - Markeringsfarve1 9 2 2 2 2 3" xfId="47204" xr:uid="{3AB3EFC4-08FD-4150-9CF1-97FAB91D7351}"/>
    <cellStyle name="20 % - Markeringsfarve1 9 2 2 2 3" xfId="25218" xr:uid="{E0394EA6-95AA-4475-8A1C-D45FC16735B1}"/>
    <cellStyle name="20 % - Markeringsfarve1 9 2 2 2 4" xfId="40205" xr:uid="{813E4AE9-C62C-4AF1-9EDB-D12564C451C7}"/>
    <cellStyle name="20 % - Markeringsfarve1 9 2 2 3" xfId="10372" xr:uid="{97DDC1A5-5D5E-4299-A7A7-6887F5537678}"/>
    <cellStyle name="20 % - Markeringsfarve1 9 2 2 3 2" xfId="26692" xr:uid="{9110F682-2FFE-435E-9F46-9D34633456EC}"/>
    <cellStyle name="20 % - Markeringsfarve1 9 2 2 3 3" xfId="41658" xr:uid="{56921946-B399-474C-8CD7-0EB9F27F6C37}"/>
    <cellStyle name="20 % - Markeringsfarve1 9 2 2 4" xfId="19670" xr:uid="{816E330C-2F04-4E5F-BF2B-9631BC5114C3}"/>
    <cellStyle name="20 % - Markeringsfarve1 9 2 2 5" xfId="34659" xr:uid="{85C1D251-2600-4749-B127-36DF90C58DDF}"/>
    <cellStyle name="20 % - Markeringsfarve1 9 2 3" xfId="6536" xr:uid="{A7B19A28-DE08-409A-A1C0-3FCFD49227B8}"/>
    <cellStyle name="20 % - Markeringsfarve1 9 2 3 2" xfId="14449" xr:uid="{3ED13EC7-8239-4CBD-90E2-EC6FC96291B9}"/>
    <cellStyle name="20 % - Markeringsfarve1 9 2 3 2 2" xfId="30764" xr:uid="{0320F557-3400-4CE3-844A-0FD74AB2E78D}"/>
    <cellStyle name="20 % - Markeringsfarve1 9 2 3 2 3" xfId="45728" xr:uid="{18B73839-E485-40E8-857C-F25044F0B713}"/>
    <cellStyle name="20 % - Markeringsfarve1 9 2 3 3" xfId="23742" xr:uid="{C9D25DAB-B232-4B8F-905C-A3AE748F4339}"/>
    <cellStyle name="20 % - Markeringsfarve1 9 2 3 4" xfId="38729" xr:uid="{54AD0B7B-17FB-4819-A079-B6974781280F}"/>
    <cellStyle name="20 % - Markeringsfarve1 9 2 4" xfId="10371" xr:uid="{46A49F8C-09AF-4E05-8E20-4F2D45CF9739}"/>
    <cellStyle name="20 % - Markeringsfarve1 9 2 4 2" xfId="26691" xr:uid="{52075A73-7AFC-4117-AECF-B5DBAAA4875D}"/>
    <cellStyle name="20 % - Markeringsfarve1 9 2 4 3" xfId="41657" xr:uid="{467BC6B6-0B68-4CAA-80F3-2012D52CEDE6}"/>
    <cellStyle name="20 % - Markeringsfarve1 9 2 5" xfId="19669" xr:uid="{2AF8658D-23FB-4625-B462-9E7EB2853691}"/>
    <cellStyle name="20 % - Markeringsfarve1 9 2 6" xfId="34658" xr:uid="{79595B2C-CB25-4C3B-9352-E8432B20FB1C}"/>
    <cellStyle name="20 % - Markeringsfarve1 9 3" xfId="1817" xr:uid="{BA5B6E51-2D1C-40C1-85A4-0B22815C08A9}"/>
    <cellStyle name="20 % - Markeringsfarve1 9 3 2" xfId="7302" xr:uid="{7304FC5D-0A65-485D-BE51-CE33F1D19947}"/>
    <cellStyle name="20 % - Markeringsfarve1 9 3 2 2" xfId="15211" xr:uid="{B914ADD2-EA42-42FC-8568-71087D2DBDE6}"/>
    <cellStyle name="20 % - Markeringsfarve1 9 3 2 2 2" xfId="31526" xr:uid="{49694281-7B01-42FB-85BD-8AE20F77C075}"/>
    <cellStyle name="20 % - Markeringsfarve1 9 3 2 2 3" xfId="46490" xr:uid="{B944703C-84F7-49D1-B596-90FA60342CAB}"/>
    <cellStyle name="20 % - Markeringsfarve1 9 3 2 3" xfId="24504" xr:uid="{BC274609-F892-469C-8D85-B4E137B33188}"/>
    <cellStyle name="20 % - Markeringsfarve1 9 3 2 4" xfId="39491" xr:uid="{AE6795F3-0058-47B6-B928-850018698F49}"/>
    <cellStyle name="20 % - Markeringsfarve1 9 3 3" xfId="10373" xr:uid="{9DA9A4DE-1EC0-4679-9EDB-4D4971394869}"/>
    <cellStyle name="20 % - Markeringsfarve1 9 3 3 2" xfId="26693" xr:uid="{B6E8FF5C-AD24-4EE7-A1A5-93EAC0E133C5}"/>
    <cellStyle name="20 % - Markeringsfarve1 9 3 3 3" xfId="41659" xr:uid="{FBA0D594-E57F-4030-91BA-B558184EC34B}"/>
    <cellStyle name="20 % - Markeringsfarve1 9 3 4" xfId="19671" xr:uid="{CF967EE6-19E2-42EC-BD71-50FC33900BBE}"/>
    <cellStyle name="20 % - Markeringsfarve1 9 3 5" xfId="34660" xr:uid="{A65F5E68-2CE6-4DE0-8BA7-74DA5684495B}"/>
    <cellStyle name="20 % - Markeringsfarve1 9 4" xfId="1818" xr:uid="{F610607E-21C7-4BA2-BF7F-6387733EF12A}"/>
    <cellStyle name="20 % - Markeringsfarve1 9 4 2" xfId="8328" xr:uid="{D99AD5DD-AA9B-424A-AE61-BE0D652820C7}"/>
    <cellStyle name="20 % - Markeringsfarve1 9 4 2 2" xfId="16221" xr:uid="{C1D4EF89-8A16-4C24-A245-B3978722856C}"/>
    <cellStyle name="20 % - Markeringsfarve1 9 4 2 2 2" xfId="32536" xr:uid="{E2EE2572-83D2-41FD-9F0D-00BECA642A52}"/>
    <cellStyle name="20 % - Markeringsfarve1 9 4 2 2 3" xfId="47500" xr:uid="{4AD25690-E00C-41B7-BD67-7222B8BCAF92}"/>
    <cellStyle name="20 % - Markeringsfarve1 9 4 2 3" xfId="25514" xr:uid="{C771741A-88CD-4302-BD79-8D5B85155B06}"/>
    <cellStyle name="20 % - Markeringsfarve1 9 4 2 4" xfId="40501" xr:uid="{C74015F9-4D74-405C-836D-6C3F56228E6C}"/>
    <cellStyle name="20 % - Markeringsfarve1 9 4 3" xfId="10374" xr:uid="{438FFE3A-1851-48AF-9C27-2A2A5BEC78C1}"/>
    <cellStyle name="20 % - Markeringsfarve1 9 4 3 2" xfId="26694" xr:uid="{3DFD1821-DC3F-4537-812A-1658C81550A8}"/>
    <cellStyle name="20 % - Markeringsfarve1 9 4 3 3" xfId="41660" xr:uid="{DE2119C6-5F28-422C-A537-3AD0450560F9}"/>
    <cellStyle name="20 % - Markeringsfarve1 9 4 4" xfId="19672" xr:uid="{637E728B-5F8B-4115-A514-D340D9618523}"/>
    <cellStyle name="20 % - Markeringsfarve1 9 4 5" xfId="34661" xr:uid="{B29FD00B-D02F-445C-A252-0932B32146B6}"/>
    <cellStyle name="20 % - Markeringsfarve1 9 5" xfId="5407" xr:uid="{E90B46F6-87E9-48DC-AF1C-192A0493AD67}"/>
    <cellStyle name="20 % - Markeringsfarve1 9 5 2" xfId="13324" xr:uid="{6A730F44-A3E6-4525-975F-14249D32500A}"/>
    <cellStyle name="20 % - Markeringsfarve1 9 5 2 2" xfId="29639" xr:uid="{9239EB21-BC9C-4D18-A829-655013981B4C}"/>
    <cellStyle name="20 % - Markeringsfarve1 9 5 2 3" xfId="44603" xr:uid="{0F3758BC-784B-4D9F-B5CC-19D2C6B9AE60}"/>
    <cellStyle name="20 % - Markeringsfarve1 9 5 3" xfId="22617" xr:uid="{867EF7B0-7B2F-4B1F-9EE5-935F89CF4D1C}"/>
    <cellStyle name="20 % - Markeringsfarve1 9 5 4" xfId="37604" xr:uid="{077F3515-AA3C-4383-A731-F2885DF8730E}"/>
    <cellStyle name="20 % - Markeringsfarve1 9 6" xfId="10370" xr:uid="{CA8718E2-C744-4557-835A-782067287640}"/>
    <cellStyle name="20 % - Markeringsfarve1 9 6 2" xfId="26690" xr:uid="{E1479D07-97C2-4A77-8E06-88BB86DD2FE6}"/>
    <cellStyle name="20 % - Markeringsfarve1 9 6 3" xfId="41656" xr:uid="{03777717-7116-4AD2-A975-D480C7DBD8C1}"/>
    <cellStyle name="20 % - Markeringsfarve1 9 7" xfId="19668" xr:uid="{B6C6C682-E740-4307-9D0E-753241A09504}"/>
    <cellStyle name="20 % - Markeringsfarve1 9 8" xfId="34657" xr:uid="{48B8FE84-2EAF-4741-B773-41DE51956AFA}"/>
    <cellStyle name="20 % - Markeringsfarve2 10" xfId="1820" xr:uid="{8508A65F-FF47-434A-966C-6BF43085A2E8}"/>
    <cellStyle name="20 % - Markeringsfarve2 10 2" xfId="1821" xr:uid="{E9A64DD7-EB9B-4918-A1AA-5AFF020052BC}"/>
    <cellStyle name="20 % - Markeringsfarve2 10 2 2" xfId="7435" xr:uid="{11E0B2F4-CDE0-45B6-910F-9E26E31BC388}"/>
    <cellStyle name="20 % - Markeringsfarve2 10 2 2 2" xfId="15335" xr:uid="{9643A646-DA9C-4327-A2DD-16E3EF549EE2}"/>
    <cellStyle name="20 % - Markeringsfarve2 10 2 2 2 2" xfId="31650" xr:uid="{C4430D5C-8975-4FFF-8C2A-15C3C36D800A}"/>
    <cellStyle name="20 % - Markeringsfarve2 10 2 2 2 3" xfId="46614" xr:uid="{6ED5CF74-9597-43E7-8BAB-F4862FCCFBF2}"/>
    <cellStyle name="20 % - Markeringsfarve2 10 2 2 3" xfId="24628" xr:uid="{DA506DB3-2DF0-4FEE-A557-2D9073E60200}"/>
    <cellStyle name="20 % - Markeringsfarve2 10 2 2 4" xfId="39615" xr:uid="{96E82F5A-0A72-429F-9723-1603FACEED26}"/>
    <cellStyle name="20 % - Markeringsfarve2 10 2 3" xfId="10377" xr:uid="{01AC8DDE-D73B-40ED-BA40-CC87110A8775}"/>
    <cellStyle name="20 % - Markeringsfarve2 10 2 3 2" xfId="26697" xr:uid="{56233800-29EE-4B3C-899F-9B925F97BDE6}"/>
    <cellStyle name="20 % - Markeringsfarve2 10 2 3 3" xfId="41663" xr:uid="{2D4D5AFC-33E7-412D-937D-685763849078}"/>
    <cellStyle name="20 % - Markeringsfarve2 10 2 4" xfId="19675" xr:uid="{9D6A7F58-37BB-49E6-8073-2C6AC3D543D5}"/>
    <cellStyle name="20 % - Markeringsfarve2 10 2 5" xfId="34664" xr:uid="{F20C40CF-4B04-42AF-8FC3-5A5EA5D60487}"/>
    <cellStyle name="20 % - Markeringsfarve2 10 3" xfId="1822" xr:uid="{EEB2CF2B-4174-41FE-94E1-98AF2010C673}"/>
    <cellStyle name="20 % - Markeringsfarve2 10 3 2" xfId="8280" xr:uid="{AD690BA3-9870-44C0-9B4A-3DF2EFA4A513}"/>
    <cellStyle name="20 % - Markeringsfarve2 10 3 2 2" xfId="16173" xr:uid="{CB984187-2C8E-4645-B938-FB25F450668E}"/>
    <cellStyle name="20 % - Markeringsfarve2 10 3 2 2 2" xfId="32488" xr:uid="{EAB0165C-4C8F-4326-9685-7C3F66019723}"/>
    <cellStyle name="20 % - Markeringsfarve2 10 3 2 2 3" xfId="47452" xr:uid="{5EC30DED-7BDD-4570-BE86-F227373056B7}"/>
    <cellStyle name="20 % - Markeringsfarve2 10 3 2 3" xfId="25466" xr:uid="{F7A6BC5E-BECF-4418-A8E8-62D05DEB51A7}"/>
    <cellStyle name="20 % - Markeringsfarve2 10 3 2 4" xfId="40453" xr:uid="{03552871-34E4-4FF8-89F1-BF527CE8A388}"/>
    <cellStyle name="20 % - Markeringsfarve2 10 3 3" xfId="10378" xr:uid="{3EF6F1AD-0523-40D7-8333-120D9C9F10D5}"/>
    <cellStyle name="20 % - Markeringsfarve2 10 3 3 2" xfId="26698" xr:uid="{6DA796CD-1153-4478-A5DF-EE130E500572}"/>
    <cellStyle name="20 % - Markeringsfarve2 10 3 3 3" xfId="41664" xr:uid="{7E16FD6F-FE19-4365-A983-373FA9207748}"/>
    <cellStyle name="20 % - Markeringsfarve2 10 3 4" xfId="19676" xr:uid="{4FEC15BF-E091-427D-9A5A-05DDD9495CC3}"/>
    <cellStyle name="20 % - Markeringsfarve2 10 3 5" xfId="34665" xr:uid="{63C4814F-2229-492D-8C17-370E27E3C01C}"/>
    <cellStyle name="20 % - Markeringsfarve2 10 4" xfId="5409" xr:uid="{7127B203-53AA-4854-88FE-65A372DAA535}"/>
    <cellStyle name="20 % - Markeringsfarve2 10 4 2" xfId="13326" xr:uid="{C999F164-EFA8-4143-AE17-D8A8C1E6BBE8}"/>
    <cellStyle name="20 % - Markeringsfarve2 10 4 2 2" xfId="29641" xr:uid="{23D6DDF2-DC85-4FC0-8C04-A881B848BEC0}"/>
    <cellStyle name="20 % - Markeringsfarve2 10 4 2 3" xfId="44605" xr:uid="{4AADF99B-6647-4EF9-9A56-AA3C52DBABC4}"/>
    <cellStyle name="20 % - Markeringsfarve2 10 4 3" xfId="22619" xr:uid="{BE4D1243-AE46-4A7F-9300-76B5ACF6251B}"/>
    <cellStyle name="20 % - Markeringsfarve2 10 4 4" xfId="37606" xr:uid="{F85E51CA-16CC-4AF8-ABAB-CC62E3AC3747}"/>
    <cellStyle name="20 % - Markeringsfarve2 10 5" xfId="10376" xr:uid="{FBFC4210-4299-436F-B682-5D97E0B98F81}"/>
    <cellStyle name="20 % - Markeringsfarve2 10 5 2" xfId="26696" xr:uid="{A0CC6776-945B-4314-82F1-5D64E2E1D634}"/>
    <cellStyle name="20 % - Markeringsfarve2 10 5 3" xfId="41662" xr:uid="{F909F5EC-2B83-4AA9-9CED-39A913CCFC77}"/>
    <cellStyle name="20 % - Markeringsfarve2 10 6" xfId="19674" xr:uid="{59B4042F-6933-4DCC-AC46-9DE7B2D063C6}"/>
    <cellStyle name="20 % - Markeringsfarve2 10 7" xfId="34663" xr:uid="{257CD4E9-96AB-475F-81B4-02CFBF5829E3}"/>
    <cellStyle name="20 % - Markeringsfarve2 11" xfId="1823" xr:uid="{B95DEAE5-4007-472D-8763-09F8302BBDCD}"/>
    <cellStyle name="20 % - Markeringsfarve2 11 2" xfId="1824" xr:uid="{9EACFC10-16E1-4405-8F81-97C5513F6736}"/>
    <cellStyle name="20 % - Markeringsfarve2 11 2 2" xfId="8605" xr:uid="{6A63DFA1-9995-4C2D-9510-035F77096A4D}"/>
    <cellStyle name="20 % - Markeringsfarve2 11 2 2 2" xfId="16487" xr:uid="{D647F893-F20B-40B5-9607-643834138885}"/>
    <cellStyle name="20 % - Markeringsfarve2 11 2 2 2 2" xfId="32802" xr:uid="{9F869969-BB61-43D8-B0BC-F574A347C8B1}"/>
    <cellStyle name="20 % - Markeringsfarve2 11 2 2 2 3" xfId="47766" xr:uid="{BFF30FAE-B2CD-4F8B-9D11-C0F6E99557BB}"/>
    <cellStyle name="20 % - Markeringsfarve2 11 2 2 3" xfId="25780" xr:uid="{BB8AC174-B03B-4589-AECD-A02F363E6469}"/>
    <cellStyle name="20 % - Markeringsfarve2 11 2 2 4" xfId="40767" xr:uid="{DF069D36-5CB1-4DA9-AD9E-C93814066145}"/>
    <cellStyle name="20 % - Markeringsfarve2 11 2 3" xfId="10380" xr:uid="{2E7B4FEF-FEBE-4787-83FE-125DB7265472}"/>
    <cellStyle name="20 % - Markeringsfarve2 11 2 3 2" xfId="26700" xr:uid="{F98891B8-3D97-49F3-A1F0-0E06038C97C5}"/>
    <cellStyle name="20 % - Markeringsfarve2 11 2 3 3" xfId="41666" xr:uid="{2CAA1D16-CF95-4106-84C9-F61F70BD76A8}"/>
    <cellStyle name="20 % - Markeringsfarve2 11 2 4" xfId="19678" xr:uid="{1D2424B4-7E5F-491E-9BE0-B02C9E29F0C6}"/>
    <cellStyle name="20 % - Markeringsfarve2 11 2 5" xfId="34667" xr:uid="{7ABDE39D-7B48-4476-AE91-C8E03D51BB4B}"/>
    <cellStyle name="20 % - Markeringsfarve2 11 3" xfId="5410" xr:uid="{77E7C884-8C7B-401D-8CDA-A3C86F67203E}"/>
    <cellStyle name="20 % - Markeringsfarve2 11 3 2" xfId="13327" xr:uid="{38D57215-20DE-45FA-A82D-A569FFB3F01E}"/>
    <cellStyle name="20 % - Markeringsfarve2 11 3 2 2" xfId="29642" xr:uid="{2C67BA9A-4444-43DE-998A-BA061CE588CA}"/>
    <cellStyle name="20 % - Markeringsfarve2 11 3 2 3" xfId="44606" xr:uid="{7E6218BB-B4A6-4D65-80E6-393E7DF990D7}"/>
    <cellStyle name="20 % - Markeringsfarve2 11 3 3" xfId="22620" xr:uid="{10A884C7-169F-47C6-A3A8-EAC9520CF30F}"/>
    <cellStyle name="20 % - Markeringsfarve2 11 3 4" xfId="37607" xr:uid="{520AC077-AAC5-4FC6-B271-B4671247220B}"/>
    <cellStyle name="20 % - Markeringsfarve2 11 4" xfId="10379" xr:uid="{45BA396E-3051-4152-AAE8-C0FE3558F9F4}"/>
    <cellStyle name="20 % - Markeringsfarve2 11 4 2" xfId="26699" xr:uid="{76E30974-474A-4897-A97B-D6E3DD2796E1}"/>
    <cellStyle name="20 % - Markeringsfarve2 11 4 3" xfId="41665" xr:uid="{F09FA0C8-3519-4FD6-86AC-5B177E1D142E}"/>
    <cellStyle name="20 % - Markeringsfarve2 11 5" xfId="19677" xr:uid="{B8E0E755-CAE3-4DA0-9CDE-0946EAE0FFC6}"/>
    <cellStyle name="20 % - Markeringsfarve2 11 6" xfId="34666" xr:uid="{6637DA26-860A-4402-B381-9B0A820F5636}"/>
    <cellStyle name="20 % - Markeringsfarve2 12" xfId="1825" xr:uid="{BB45361F-D269-4B6B-AE39-906DF88716A5}"/>
    <cellStyle name="20 % - Markeringsfarve2 12 2" xfId="1826" xr:uid="{D7E45B4E-1992-41D7-83EC-B30298458D71}"/>
    <cellStyle name="20 % - Markeringsfarve2 12 2 2" xfId="8279" xr:uid="{CD2FA187-AAD4-468E-9417-0D47B2EE6ACF}"/>
    <cellStyle name="20 % - Markeringsfarve2 12 2 2 2" xfId="16172" xr:uid="{1331A75B-173F-4DA6-8AD7-0FB8642FAAC4}"/>
    <cellStyle name="20 % - Markeringsfarve2 12 2 2 2 2" xfId="32487" xr:uid="{96B547B1-F604-4327-AF25-DF081B0DEA41}"/>
    <cellStyle name="20 % - Markeringsfarve2 12 2 2 2 3" xfId="47451" xr:uid="{0B11B938-DE80-4F50-BAAF-9D3616D2C9D4}"/>
    <cellStyle name="20 % - Markeringsfarve2 12 2 2 3" xfId="25465" xr:uid="{28B2F836-5723-4C63-BB35-875DA17F204D}"/>
    <cellStyle name="20 % - Markeringsfarve2 12 2 2 4" xfId="40452" xr:uid="{F1997B92-B72A-46F5-B109-F4F0A9AF601A}"/>
    <cellStyle name="20 % - Markeringsfarve2 12 2 3" xfId="10382" xr:uid="{9F09F60D-3096-409E-AD55-5E1701B8CE8B}"/>
    <cellStyle name="20 % - Markeringsfarve2 12 2 3 2" xfId="26702" xr:uid="{D57CC49D-9E99-4509-827F-E5E290CC0910}"/>
    <cellStyle name="20 % - Markeringsfarve2 12 2 3 3" xfId="41668" xr:uid="{6A27C62D-36EC-4229-A117-571D7239CEC7}"/>
    <cellStyle name="20 % - Markeringsfarve2 12 2 4" xfId="19680" xr:uid="{EEC8E23E-FDB6-4EAA-8626-53F3253A0405}"/>
    <cellStyle name="20 % - Markeringsfarve2 12 2 5" xfId="34669" xr:uid="{895F90F7-783A-486B-AD45-22BD7245A5DE}"/>
    <cellStyle name="20 % - Markeringsfarve2 12 3" xfId="5411" xr:uid="{21A97ABB-D854-473F-A223-5A04789B075F}"/>
    <cellStyle name="20 % - Markeringsfarve2 12 3 2" xfId="13328" xr:uid="{C42974BF-0F31-4253-A447-98DA857A2B68}"/>
    <cellStyle name="20 % - Markeringsfarve2 12 3 2 2" xfId="29643" xr:uid="{40DE8C05-031C-47A7-AFC5-1E6997DCD9BA}"/>
    <cellStyle name="20 % - Markeringsfarve2 12 3 2 3" xfId="44607" xr:uid="{3B5EED63-0392-4B3C-A4E7-5BC3CE659F0A}"/>
    <cellStyle name="20 % - Markeringsfarve2 12 3 3" xfId="22621" xr:uid="{A25306EA-C7B9-4521-806B-659A7BB94769}"/>
    <cellStyle name="20 % - Markeringsfarve2 12 3 4" xfId="37608" xr:uid="{DF8E3A31-8B9F-4FDF-BD6F-6598A0D47C23}"/>
    <cellStyle name="20 % - Markeringsfarve2 12 4" xfId="10381" xr:uid="{8F185117-867E-4680-A993-4088FC58C043}"/>
    <cellStyle name="20 % - Markeringsfarve2 12 4 2" xfId="26701" xr:uid="{94C37848-8A5E-45D1-AB37-48D4ECA67501}"/>
    <cellStyle name="20 % - Markeringsfarve2 12 4 3" xfId="41667" xr:uid="{C65F157B-787D-4534-B259-103130CEECDE}"/>
    <cellStyle name="20 % - Markeringsfarve2 12 5" xfId="19679" xr:uid="{D3691503-A7AB-411E-A966-16FD44E4EDB0}"/>
    <cellStyle name="20 % - Markeringsfarve2 12 6" xfId="34668" xr:uid="{C0F22242-AE2D-4ACD-AE4D-216F1F270958}"/>
    <cellStyle name="20 % - Markeringsfarve2 13" xfId="1827" xr:uid="{175A09A3-50B7-41EB-8FE0-045D568EF691}"/>
    <cellStyle name="20 % - Markeringsfarve2 13 2" xfId="1828" xr:uid="{929A7A51-C678-47F1-BE53-B1CD0DC5D134}"/>
    <cellStyle name="20 % - Markeringsfarve2 13 2 2" xfId="8562" xr:uid="{1818B34F-BC51-4349-A0E7-EC23817B9DB7}"/>
    <cellStyle name="20 % - Markeringsfarve2 13 2 2 2" xfId="16446" xr:uid="{37CD7123-22CD-4B21-8DBA-634EB8E90E1E}"/>
    <cellStyle name="20 % - Markeringsfarve2 13 2 2 2 2" xfId="32761" xr:uid="{EE015981-DF6B-44AB-99E2-9BD6D23DD06A}"/>
    <cellStyle name="20 % - Markeringsfarve2 13 2 2 2 3" xfId="47725" xr:uid="{B7561B49-0CDB-4EE5-9041-3F4D015A9358}"/>
    <cellStyle name="20 % - Markeringsfarve2 13 2 2 3" xfId="25739" xr:uid="{F6F2EC1F-F707-4C01-94CB-C5E1FA5ACF5D}"/>
    <cellStyle name="20 % - Markeringsfarve2 13 2 2 4" xfId="40726" xr:uid="{96263686-A872-41C7-9F2E-15205822ADA0}"/>
    <cellStyle name="20 % - Markeringsfarve2 13 2 3" xfId="10384" xr:uid="{6845E622-11E8-483D-BA73-A675FF9C883F}"/>
    <cellStyle name="20 % - Markeringsfarve2 13 2 3 2" xfId="26704" xr:uid="{BBC6BC2D-6B04-4B43-998D-3BFE6D415B14}"/>
    <cellStyle name="20 % - Markeringsfarve2 13 2 3 3" xfId="41670" xr:uid="{5C3972FB-64A8-41E5-892C-E9A8D8F676AC}"/>
    <cellStyle name="20 % - Markeringsfarve2 13 2 4" xfId="19682" xr:uid="{0D48BAD6-990B-48A7-A9A8-31EC7AA03077}"/>
    <cellStyle name="20 % - Markeringsfarve2 13 2 5" xfId="34671" xr:uid="{BDFFE3A2-6CFD-49B3-B572-E6E047DD2F51}"/>
    <cellStyle name="20 % - Markeringsfarve2 13 3" xfId="5408" xr:uid="{8F8D88F6-2C3B-4B49-8805-E6C62806AC15}"/>
    <cellStyle name="20 % - Markeringsfarve2 13 3 2" xfId="13325" xr:uid="{27443791-C9EF-47E0-9084-F1C4B994A438}"/>
    <cellStyle name="20 % - Markeringsfarve2 13 3 2 2" xfId="29640" xr:uid="{7A5EAF0B-3433-4E55-B9F7-D6A5F8F78895}"/>
    <cellStyle name="20 % - Markeringsfarve2 13 3 2 3" xfId="44604" xr:uid="{99D8165B-7139-4FF2-829B-35CEBCB2DBC7}"/>
    <cellStyle name="20 % - Markeringsfarve2 13 3 3" xfId="22618" xr:uid="{D1351B29-FDDA-4E1F-AF4C-FC7E979C74B8}"/>
    <cellStyle name="20 % - Markeringsfarve2 13 3 4" xfId="37605" xr:uid="{ECDE73F6-20C5-48D0-9238-94AF9C5C959D}"/>
    <cellStyle name="20 % - Markeringsfarve2 13 4" xfId="10383" xr:uid="{EB04A5F2-3C70-4134-9F06-F3AFDFEF88DD}"/>
    <cellStyle name="20 % - Markeringsfarve2 13 4 2" xfId="26703" xr:uid="{5CFB4BBE-6562-4945-83ED-798160B79953}"/>
    <cellStyle name="20 % - Markeringsfarve2 13 4 3" xfId="41669" xr:uid="{99F16354-C459-4BF5-AF75-E4F4AA02B0CB}"/>
    <cellStyle name="20 % - Markeringsfarve2 13 5" xfId="19681" xr:uid="{4828AF1D-79FC-409E-BEF9-03539258663E}"/>
    <cellStyle name="20 % - Markeringsfarve2 13 6" xfId="34670" xr:uid="{C9BB64BA-D9D1-4A67-A372-C33EC4D3A37A}"/>
    <cellStyle name="20 % - Markeringsfarve2 14" xfId="1829" xr:uid="{8CEDBC76-4A0E-4C2E-91A8-F18D534E326B}"/>
    <cellStyle name="20 % - Markeringsfarve2 14 2" xfId="6657" xr:uid="{54CF8D01-02F0-4FE6-B8CB-A1643E44D43A}"/>
    <cellStyle name="20 % - Markeringsfarve2 14 2 2" xfId="14569" xr:uid="{AF477715-965F-4D82-A51A-4FF9DEF3F659}"/>
    <cellStyle name="20 % - Markeringsfarve2 14 2 2 2" xfId="30884" xr:uid="{E2A358B2-24B4-405F-A59F-919DEE33A031}"/>
    <cellStyle name="20 % - Markeringsfarve2 14 2 2 3" xfId="45848" xr:uid="{D015A836-C6D9-467F-A28C-8D9324C1B76C}"/>
    <cellStyle name="20 % - Markeringsfarve2 14 2 3" xfId="23862" xr:uid="{EDA9B132-0E94-4783-AAF8-F90C382C5500}"/>
    <cellStyle name="20 % - Markeringsfarve2 14 2 4" xfId="38849" xr:uid="{052893A2-5730-4C1C-8DAB-EB151E3C31D7}"/>
    <cellStyle name="20 % - Markeringsfarve2 14 3" xfId="10385" xr:uid="{BAAAA372-ACB7-49E5-B38C-F8107A053289}"/>
    <cellStyle name="20 % - Markeringsfarve2 14 3 2" xfId="26705" xr:uid="{63BEFDB8-2F5C-4DC0-9687-8884AA7F440F}"/>
    <cellStyle name="20 % - Markeringsfarve2 14 3 3" xfId="41671" xr:uid="{1684E429-78F5-4D86-9AFD-4BEE4DE5221A}"/>
    <cellStyle name="20 % - Markeringsfarve2 14 4" xfId="19683" xr:uid="{15A6E494-46DC-441C-ADBF-4F2782C13343}"/>
    <cellStyle name="20 % - Markeringsfarve2 14 5" xfId="34672" xr:uid="{8AFA5CA3-8F7F-482F-B304-D08A55B3E93A}"/>
    <cellStyle name="20 % - Markeringsfarve2 15" xfId="1830" xr:uid="{013403FD-FEF7-4759-BB41-859691256EE7}"/>
    <cellStyle name="20 % - Markeringsfarve2 15 2" xfId="8419" xr:uid="{F935B3A1-0959-4506-BCB8-87E1AE88B346}"/>
    <cellStyle name="20 % - Markeringsfarve2 15 2 2" xfId="16308" xr:uid="{3DF8F4D4-FD49-4DA3-8D0E-AFB05BC574FF}"/>
    <cellStyle name="20 % - Markeringsfarve2 15 2 2 2" xfId="32623" xr:uid="{70D1897B-09A1-4209-9549-7C2408EC71AF}"/>
    <cellStyle name="20 % - Markeringsfarve2 15 2 2 3" xfId="47587" xr:uid="{47F5AFA9-ED86-45BE-8D77-0CBF3F52402C}"/>
    <cellStyle name="20 % - Markeringsfarve2 15 2 3" xfId="25601" xr:uid="{D7EA1B12-D3EF-4157-85C2-B6E1F4BA80A6}"/>
    <cellStyle name="20 % - Markeringsfarve2 15 2 4" xfId="40588" xr:uid="{FFF72FE0-4E1A-426B-8513-17055D161498}"/>
    <cellStyle name="20 % - Markeringsfarve2 15 3" xfId="10386" xr:uid="{54CDA9D6-BD7C-4C5B-B5E2-91A46791E686}"/>
    <cellStyle name="20 % - Markeringsfarve2 15 3 2" xfId="26706" xr:uid="{BD25C8DE-1C69-4BB0-917E-1255E8564587}"/>
    <cellStyle name="20 % - Markeringsfarve2 15 3 3" xfId="41672" xr:uid="{3FFDE118-56BD-452F-9245-6D988C7E70F5}"/>
    <cellStyle name="20 % - Markeringsfarve2 15 4" xfId="19684" xr:uid="{CBE497D7-304C-4F08-B113-DD26C159BDCE}"/>
    <cellStyle name="20 % - Markeringsfarve2 15 5" xfId="34673" xr:uid="{95E64927-1D0D-43E4-8E71-672F7C421311}"/>
    <cellStyle name="20 % - Markeringsfarve2 16" xfId="1831" xr:uid="{032AA67E-DC54-4A5E-A2F0-F6128D2C3DB5}"/>
    <cellStyle name="20 % - Markeringsfarve2 16 2" xfId="8275" xr:uid="{8E144410-7EC4-435D-A350-D9BED09C23DB}"/>
    <cellStyle name="20 % - Markeringsfarve2 16 2 2" xfId="16168" xr:uid="{1D114F96-892E-4BF9-AFDB-2A8DC0C5F940}"/>
    <cellStyle name="20 % - Markeringsfarve2 16 2 2 2" xfId="32483" xr:uid="{89958428-1B38-4A79-863A-A2408D281AF0}"/>
    <cellStyle name="20 % - Markeringsfarve2 16 2 2 3" xfId="47447" xr:uid="{45893152-2776-40D1-9827-EBEBDCAD111F}"/>
    <cellStyle name="20 % - Markeringsfarve2 16 2 3" xfId="25461" xr:uid="{21DA770F-F09B-417F-A9E7-1EACB5971796}"/>
    <cellStyle name="20 % - Markeringsfarve2 16 2 4" xfId="40448" xr:uid="{DCA232FE-C4A0-483A-8823-8B5B09A86221}"/>
    <cellStyle name="20 % - Markeringsfarve2 16 3" xfId="10387" xr:uid="{AA8B1F53-75EC-4548-AFD0-DB524B382EF0}"/>
    <cellStyle name="20 % - Markeringsfarve2 16 3 2" xfId="26707" xr:uid="{E0C6EE63-82BA-43CD-857D-2E94091728AA}"/>
    <cellStyle name="20 % - Markeringsfarve2 16 3 3" xfId="41673" xr:uid="{416D1C5C-5B77-4270-9013-9A28473E7CF1}"/>
    <cellStyle name="20 % - Markeringsfarve2 16 4" xfId="19685" xr:uid="{CC53F636-7C8A-45CA-BD95-6FB794E00C16}"/>
    <cellStyle name="20 % - Markeringsfarve2 16 5" xfId="34674" xr:uid="{F12285DC-E89B-4FC0-ABAE-034CCC6D6AB2}"/>
    <cellStyle name="20 % - Markeringsfarve2 17" xfId="5333" xr:uid="{7652EFE4-7FE8-4B28-8A0A-7402FE081184}"/>
    <cellStyle name="20 % - Markeringsfarve2 17 2" xfId="13258" xr:uid="{6F60C3CC-CA7A-4B89-902D-BEFD0681B8FA}"/>
    <cellStyle name="20 % - Markeringsfarve2 17 2 2" xfId="29573" xr:uid="{9154F3EB-04B8-4527-9BFD-02F3D03E6C0D}"/>
    <cellStyle name="20 % - Markeringsfarve2 17 2 3" xfId="44537" xr:uid="{B787A6DE-C035-489D-8454-4FD2774C6203}"/>
    <cellStyle name="20 % - Markeringsfarve2 17 3" xfId="22551" xr:uid="{24293405-F9BA-400C-AAC1-60C7A6B0D9BD}"/>
    <cellStyle name="20 % - Markeringsfarve2 17 4" xfId="37538" xr:uid="{63F64DED-C62B-4EAD-97D9-A323CAC1D035}"/>
    <cellStyle name="20 % - Markeringsfarve2 18" xfId="1819" xr:uid="{C746B2CB-189F-48FF-93D9-CE6FD808E919}"/>
    <cellStyle name="20 % - Markeringsfarve2 18 2" xfId="10375" xr:uid="{EC7AA2DE-EAC5-4C7E-95E7-ED925B75E551}"/>
    <cellStyle name="20 % - Markeringsfarve2 18 2 2" xfId="26695" xr:uid="{E110655C-CA25-45D8-B677-3E9C42EAC816}"/>
    <cellStyle name="20 % - Markeringsfarve2 18 2 3" xfId="41661" xr:uid="{F11DB68A-0489-46D6-8367-2EA143C1FAAD}"/>
    <cellStyle name="20 % - Markeringsfarve2 18 3" xfId="19673" xr:uid="{47020528-29A0-4B5B-9267-1B62CD3130D8}"/>
    <cellStyle name="20 % - Markeringsfarve2 18 4" xfId="34662" xr:uid="{83563A28-BE9D-4849-B966-878FBEF131C6}"/>
    <cellStyle name="20 % - Markeringsfarve2 2" xfId="1832" xr:uid="{754D164E-85F9-4A92-83BC-9E6DF582FD34}"/>
    <cellStyle name="20 % - Markeringsfarve2 2 10" xfId="1833" xr:uid="{0061F524-1641-49AD-BFEA-FEA1C5691ACB}"/>
    <cellStyle name="20 % - Markeringsfarve2 2 10 2" xfId="6689" xr:uid="{60507E6B-752B-4C61-B3C3-6C1687A06A60}"/>
    <cellStyle name="20 % - Markeringsfarve2 2 10 2 2" xfId="14599" xr:uid="{C97E0F24-8424-4C80-80F1-02D88F7AD92B}"/>
    <cellStyle name="20 % - Markeringsfarve2 2 10 2 2 2" xfId="30914" xr:uid="{EE80C7DD-DF0C-475D-9250-9518EDE5D048}"/>
    <cellStyle name="20 % - Markeringsfarve2 2 10 2 2 3" xfId="45878" xr:uid="{DFE8CBDB-AFAE-4665-B3F5-73561B196F80}"/>
    <cellStyle name="20 % - Markeringsfarve2 2 10 2 3" xfId="23892" xr:uid="{6F6F6F41-3CF1-429B-8104-91F7EC980C3E}"/>
    <cellStyle name="20 % - Markeringsfarve2 2 10 2 4" xfId="38879" xr:uid="{EC73425D-64C0-48B2-A15C-6A64DA0F61DE}"/>
    <cellStyle name="20 % - Markeringsfarve2 2 10 3" xfId="10389" xr:uid="{31B3D833-17E7-4395-BBA6-CC4C183C883C}"/>
    <cellStyle name="20 % - Markeringsfarve2 2 10 3 2" xfId="26709" xr:uid="{0ED9E124-C8D7-47FF-A137-871BFAD111A6}"/>
    <cellStyle name="20 % - Markeringsfarve2 2 10 3 3" xfId="41675" xr:uid="{1CC46D5A-AC1E-430E-8098-7359F5E749B8}"/>
    <cellStyle name="20 % - Markeringsfarve2 2 10 4" xfId="19687" xr:uid="{FF090CA6-928B-4B8A-A8EA-4EC976C266AF}"/>
    <cellStyle name="20 % - Markeringsfarve2 2 10 5" xfId="34676" xr:uid="{9F52841E-4E79-4689-832E-8CB6217AA1FE}"/>
    <cellStyle name="20 % - Markeringsfarve2 2 11" xfId="1834" xr:uid="{7BEA5105-F33C-47E4-9ACB-C8B6EE9D77A8}"/>
    <cellStyle name="20 % - Markeringsfarve2 2 11 2" xfId="8278" xr:uid="{33BF66C4-39EE-4BB1-BD07-7FADBF19648A}"/>
    <cellStyle name="20 % - Markeringsfarve2 2 11 2 2" xfId="16171" xr:uid="{D4823B77-F082-4FDC-AAF1-C825BE17A269}"/>
    <cellStyle name="20 % - Markeringsfarve2 2 11 2 2 2" xfId="32486" xr:uid="{6E0CD5B4-F1C6-4246-9C90-7ADE26B0730F}"/>
    <cellStyle name="20 % - Markeringsfarve2 2 11 2 2 3" xfId="47450" xr:uid="{AF64250B-DB49-4362-9E10-C29ADDE256FE}"/>
    <cellStyle name="20 % - Markeringsfarve2 2 11 2 3" xfId="25464" xr:uid="{54470E76-E07D-4B43-9A9A-E88F42EF166E}"/>
    <cellStyle name="20 % - Markeringsfarve2 2 11 2 4" xfId="40451" xr:uid="{28F48FCC-5681-4B10-AE64-8EAE1FA431CB}"/>
    <cellStyle name="20 % - Markeringsfarve2 2 11 3" xfId="10390" xr:uid="{A7F53008-8018-4315-A2AD-3599AB732584}"/>
    <cellStyle name="20 % - Markeringsfarve2 2 11 3 2" xfId="26710" xr:uid="{A438E1B7-D519-448F-8A41-FE2369F21D82}"/>
    <cellStyle name="20 % - Markeringsfarve2 2 11 3 3" xfId="41676" xr:uid="{FCEDA760-9F8C-4B0A-AA19-68838FB9B25A}"/>
    <cellStyle name="20 % - Markeringsfarve2 2 11 4" xfId="19688" xr:uid="{3F49CDB5-04FC-4A80-86B0-D5B998615E6E}"/>
    <cellStyle name="20 % - Markeringsfarve2 2 11 5" xfId="34677" xr:uid="{8DE942C6-D552-44B3-8B7D-03DD50C0842E}"/>
    <cellStyle name="20 % - Markeringsfarve2 2 12" xfId="5412" xr:uid="{CED75AD3-C142-4FFA-98CE-B32B024189D6}"/>
    <cellStyle name="20 % - Markeringsfarve2 2 12 2" xfId="13329" xr:uid="{5782F639-D0DB-4C92-974C-E1AB1E1B6C86}"/>
    <cellStyle name="20 % - Markeringsfarve2 2 12 2 2" xfId="29644" xr:uid="{ADE1C386-C62D-4F59-A2C7-194AB5A71275}"/>
    <cellStyle name="20 % - Markeringsfarve2 2 12 2 3" xfId="44608" xr:uid="{9AE2FAA6-22EE-43D1-ADD1-32551A92A9B2}"/>
    <cellStyle name="20 % - Markeringsfarve2 2 12 3" xfId="22622" xr:uid="{FD42B14F-F302-4093-9F28-CA439A268CF6}"/>
    <cellStyle name="20 % - Markeringsfarve2 2 12 4" xfId="37609" xr:uid="{05907E81-3F35-4801-90B2-EAB6B5654663}"/>
    <cellStyle name="20 % - Markeringsfarve2 2 13" xfId="10388" xr:uid="{38B0AB35-B0CB-4368-B41E-691193A1401B}"/>
    <cellStyle name="20 % - Markeringsfarve2 2 13 2" xfId="26708" xr:uid="{AAF2B872-BED0-43AD-B8D3-FC61817727E9}"/>
    <cellStyle name="20 % - Markeringsfarve2 2 13 3" xfId="41674" xr:uid="{B9903D6E-6891-4B9A-B78E-E06A408A1913}"/>
    <cellStyle name="20 % - Markeringsfarve2 2 14" xfId="19686" xr:uid="{FCD2836A-F1EB-4154-AF51-4C547A9D5994}"/>
    <cellStyle name="20 % - Markeringsfarve2 2 15" xfId="34675" xr:uid="{7AD1543B-BA91-4329-976E-7FD55558D18B}"/>
    <cellStyle name="20 % - Markeringsfarve2 2 16" xfId="53318" xr:uid="{27BC858B-B22C-4ECD-9086-1C076D091D79}"/>
    <cellStyle name="20 % - Markeringsfarve2 2 2" xfId="1835" xr:uid="{DE733BA1-10D2-4CFD-B067-DC810FD63506}"/>
    <cellStyle name="20 % - Markeringsfarve2 2 2 10" xfId="5413" xr:uid="{77E9AA0E-A2C2-4F69-B1DE-449716486298}"/>
    <cellStyle name="20 % - Markeringsfarve2 2 2 10 2" xfId="13330" xr:uid="{F4430C4C-5E61-4AFA-9571-EC04A28ADCB8}"/>
    <cellStyle name="20 % - Markeringsfarve2 2 2 10 2 2" xfId="29645" xr:uid="{200DBA55-7F14-472C-90D1-692FD49AECF3}"/>
    <cellStyle name="20 % - Markeringsfarve2 2 2 10 2 3" xfId="44609" xr:uid="{79956D2B-9BE9-459D-B544-F6B38CD36733}"/>
    <cellStyle name="20 % - Markeringsfarve2 2 2 10 3" xfId="22623" xr:uid="{5CD8FA16-3AC0-422D-A7BB-45E25E71C9A5}"/>
    <cellStyle name="20 % - Markeringsfarve2 2 2 10 4" xfId="37610" xr:uid="{D09D6952-6C22-484E-B2B1-9C57CDC79765}"/>
    <cellStyle name="20 % - Markeringsfarve2 2 2 11" xfId="10391" xr:uid="{5233F80D-DC52-4BF3-8547-73F74BED8F34}"/>
    <cellStyle name="20 % - Markeringsfarve2 2 2 11 2" xfId="26711" xr:uid="{8EDFC612-D756-423C-A6B9-CA7800F55A4A}"/>
    <cellStyle name="20 % - Markeringsfarve2 2 2 11 3" xfId="41677" xr:uid="{F59F59E1-B941-49AD-9134-E7173C6CF2C7}"/>
    <cellStyle name="20 % - Markeringsfarve2 2 2 12" xfId="19689" xr:uid="{18F6B226-0460-46B3-835A-98996A67BEED}"/>
    <cellStyle name="20 % - Markeringsfarve2 2 2 13" xfId="34678" xr:uid="{DA3D5B99-FA2E-4CD6-946C-C38505331192}"/>
    <cellStyle name="20 % - Markeringsfarve2 2 2 14" xfId="53267" xr:uid="{1664CF65-FF98-4BAA-AA90-FFFCC3ED4FFD}"/>
    <cellStyle name="20 % - Markeringsfarve2 2 2 2" xfId="1836" xr:uid="{D39AAB70-5278-4649-9535-72530DCEAB19}"/>
    <cellStyle name="20 % - Markeringsfarve2 2 2 2 2" xfId="1837" xr:uid="{0DCCA919-FAFA-4994-85B8-73F9274E0674}"/>
    <cellStyle name="20 % - Markeringsfarve2 2 2 2 2 2" xfId="1838" xr:uid="{B5BCCFEF-8923-4BF4-90FC-D22AB485D2FB}"/>
    <cellStyle name="20 % - Markeringsfarve2 2 2 2 2 2 2" xfId="7620" xr:uid="{084B45C9-96F6-4726-90FB-77F9D917DF0A}"/>
    <cellStyle name="20 % - Markeringsfarve2 2 2 2 2 2 2 2" xfId="15520" xr:uid="{835047F3-D596-4020-9B5D-D5DB1C70455F}"/>
    <cellStyle name="20 % - Markeringsfarve2 2 2 2 2 2 2 2 2" xfId="31835" xr:uid="{0BB48804-1D3A-4F6C-80EB-BB834E3236E2}"/>
    <cellStyle name="20 % - Markeringsfarve2 2 2 2 2 2 2 2 3" xfId="46799" xr:uid="{DEB2CB75-6F2E-49C0-A78D-813B9E958E96}"/>
    <cellStyle name="20 % - Markeringsfarve2 2 2 2 2 2 2 3" xfId="24813" xr:uid="{24394126-8F61-4B82-AB5C-91BA8F5ECF6E}"/>
    <cellStyle name="20 % - Markeringsfarve2 2 2 2 2 2 2 4" xfId="39800" xr:uid="{926A136B-4117-489E-BA60-A568450CDA2C}"/>
    <cellStyle name="20 % - Markeringsfarve2 2 2 2 2 2 3" xfId="10394" xr:uid="{C0A9EF33-1D07-4AD6-BECB-BEA298D04BCE}"/>
    <cellStyle name="20 % - Markeringsfarve2 2 2 2 2 2 3 2" xfId="26714" xr:uid="{22C2683C-BDEF-4424-82BD-1A59B7F85AB3}"/>
    <cellStyle name="20 % - Markeringsfarve2 2 2 2 2 2 3 3" xfId="41680" xr:uid="{675A14BB-2F23-4BF0-AF10-F33C9EC288E7}"/>
    <cellStyle name="20 % - Markeringsfarve2 2 2 2 2 2 4" xfId="19692" xr:uid="{DD87A311-DD34-4FD5-A690-A3CF45FB50C1}"/>
    <cellStyle name="20 % - Markeringsfarve2 2 2 2 2 2 5" xfId="34681" xr:uid="{22E536A1-1797-4D8C-A3D2-28A40FFD65AE}"/>
    <cellStyle name="20 % - Markeringsfarve2 2 2 2 2 3" xfId="6193" xr:uid="{BAE6F5E8-052D-440F-822C-1DC767B127C4}"/>
    <cellStyle name="20 % - Markeringsfarve2 2 2 2 2 3 2" xfId="14109" xr:uid="{E24BFC4D-E14C-4D3B-AD44-AE4B96BBBB8B}"/>
    <cellStyle name="20 % - Markeringsfarve2 2 2 2 2 3 2 2" xfId="30424" xr:uid="{B7B37343-B6B2-43A8-91C0-1E2EBE9DC82B}"/>
    <cellStyle name="20 % - Markeringsfarve2 2 2 2 2 3 2 3" xfId="45388" xr:uid="{277FB065-EB75-4973-8476-C730D9901001}"/>
    <cellStyle name="20 % - Markeringsfarve2 2 2 2 2 3 3" xfId="23402" xr:uid="{C00CBDA0-7DAC-4E64-A9FA-0FE5380F97FB}"/>
    <cellStyle name="20 % - Markeringsfarve2 2 2 2 2 3 4" xfId="38389" xr:uid="{BEDB2FB8-0C30-4AD7-83CF-912666A7D268}"/>
    <cellStyle name="20 % - Markeringsfarve2 2 2 2 2 4" xfId="10393" xr:uid="{42A5B455-C9F4-47AF-BA47-D70FC19180E9}"/>
    <cellStyle name="20 % - Markeringsfarve2 2 2 2 2 4 2" xfId="26713" xr:uid="{B9E82462-CAE3-4815-9012-4EE22736CA3B}"/>
    <cellStyle name="20 % - Markeringsfarve2 2 2 2 2 4 3" xfId="41679" xr:uid="{A1146D82-C222-4D93-95B6-7C6A420E5D4D}"/>
    <cellStyle name="20 % - Markeringsfarve2 2 2 2 2 5" xfId="19691" xr:uid="{0F453B5B-EF39-4A3C-ACB6-EBD4C827F876}"/>
    <cellStyle name="20 % - Markeringsfarve2 2 2 2 2 6" xfId="34680" xr:uid="{1765138A-D94E-4139-AC5E-748BFF6A778F}"/>
    <cellStyle name="20 % - Markeringsfarve2 2 2 2 2 7" xfId="57071" xr:uid="{6B04D51F-E2D5-4CD6-914F-BA166DDF9D5D}"/>
    <cellStyle name="20 % - Markeringsfarve2 2 2 2 3" xfId="1839" xr:uid="{B01C1565-F959-4E4B-A709-5E702C3C4F6E}"/>
    <cellStyle name="20 % - Markeringsfarve2 2 2 2 3 2" xfId="6850" xr:uid="{CC9754B0-A62F-4B7A-AAA7-B026FD79F240}"/>
    <cellStyle name="20 % - Markeringsfarve2 2 2 2 3 2 2" xfId="14760" xr:uid="{B2790D67-908E-4FB7-BC09-4E8F10AA8B14}"/>
    <cellStyle name="20 % - Markeringsfarve2 2 2 2 3 2 2 2" xfId="31075" xr:uid="{52B65281-9ED0-4EA6-A5C0-C4624F870EEB}"/>
    <cellStyle name="20 % - Markeringsfarve2 2 2 2 3 2 2 3" xfId="46039" xr:uid="{A1BC8C02-8FD3-4593-8CFF-3A260729AF29}"/>
    <cellStyle name="20 % - Markeringsfarve2 2 2 2 3 2 3" xfId="24053" xr:uid="{3F4594C0-4133-4FD1-89C0-6D0E5D226917}"/>
    <cellStyle name="20 % - Markeringsfarve2 2 2 2 3 2 4" xfId="39040" xr:uid="{DB3A83F7-1FD4-445D-AD18-237968379116}"/>
    <cellStyle name="20 % - Markeringsfarve2 2 2 2 3 3" xfId="10395" xr:uid="{335BDC96-114B-4754-AD02-39B4E94BF023}"/>
    <cellStyle name="20 % - Markeringsfarve2 2 2 2 3 3 2" xfId="26715" xr:uid="{83BC506D-FC30-4834-910C-A6BF8B64544A}"/>
    <cellStyle name="20 % - Markeringsfarve2 2 2 2 3 3 3" xfId="41681" xr:uid="{1FF60EA1-0F1E-475A-B512-2D611A3ED4B3}"/>
    <cellStyle name="20 % - Markeringsfarve2 2 2 2 3 4" xfId="19693" xr:uid="{A0753124-F2FB-437B-918C-5BDDD978350E}"/>
    <cellStyle name="20 % - Markeringsfarve2 2 2 2 3 5" xfId="34682" xr:uid="{E94836A8-05E2-4FEC-9FD0-8A86E57ED213}"/>
    <cellStyle name="20 % - Markeringsfarve2 2 2 2 4" xfId="1840" xr:uid="{FA87C90F-1446-4031-A8B6-8C591D5443F5}"/>
    <cellStyle name="20 % - Markeringsfarve2 2 2 2 4 2" xfId="8276" xr:uid="{F8EEEE31-91F3-4B03-8629-3C54223F55A0}"/>
    <cellStyle name="20 % - Markeringsfarve2 2 2 2 4 2 2" xfId="16169" xr:uid="{1931A018-2E6F-4589-B266-CBCE0F105163}"/>
    <cellStyle name="20 % - Markeringsfarve2 2 2 2 4 2 2 2" xfId="32484" xr:uid="{DA4514EC-2824-4136-BFFD-F133E10AF72A}"/>
    <cellStyle name="20 % - Markeringsfarve2 2 2 2 4 2 2 3" xfId="47448" xr:uid="{E3DA8843-80A3-48D0-91BA-9E2615FE2B0C}"/>
    <cellStyle name="20 % - Markeringsfarve2 2 2 2 4 2 3" xfId="25462" xr:uid="{C29A1CE8-BDBD-4A2E-994C-A78D9BAA0409}"/>
    <cellStyle name="20 % - Markeringsfarve2 2 2 2 4 2 4" xfId="40449" xr:uid="{E44B8BC5-080A-4058-9C1D-97FDD774E0DD}"/>
    <cellStyle name="20 % - Markeringsfarve2 2 2 2 4 3" xfId="10396" xr:uid="{45163E59-5825-44F6-9BFF-C164F1BD85AC}"/>
    <cellStyle name="20 % - Markeringsfarve2 2 2 2 4 3 2" xfId="26716" xr:uid="{663C2774-AB80-4557-8815-BDE41AE93A5C}"/>
    <cellStyle name="20 % - Markeringsfarve2 2 2 2 4 3 3" xfId="41682" xr:uid="{712AE367-DB6B-448D-929C-E1572970A750}"/>
    <cellStyle name="20 % - Markeringsfarve2 2 2 2 4 4" xfId="19694" xr:uid="{95CB9BF7-A876-4590-AEC4-63DCF6EE81DB}"/>
    <cellStyle name="20 % - Markeringsfarve2 2 2 2 4 5" xfId="34683" xr:uid="{E214A761-0EB0-4090-BEB9-3848812E0D8E}"/>
    <cellStyle name="20 % - Markeringsfarve2 2 2 2 5" xfId="5414" xr:uid="{C0C67E7A-F422-4D85-A25D-55FCA9186BBE}"/>
    <cellStyle name="20 % - Markeringsfarve2 2 2 2 5 2" xfId="13331" xr:uid="{69B0D691-D451-4D5E-B8EA-410DEA619A56}"/>
    <cellStyle name="20 % - Markeringsfarve2 2 2 2 5 2 2" xfId="29646" xr:uid="{7AF7DB90-0A3E-4CDC-A23B-5784566506D4}"/>
    <cellStyle name="20 % - Markeringsfarve2 2 2 2 5 2 3" xfId="44610" xr:uid="{A2EBABC2-C807-48FD-A828-569AABE6C52F}"/>
    <cellStyle name="20 % - Markeringsfarve2 2 2 2 5 3" xfId="22624" xr:uid="{36E7417E-4036-461B-A609-F4897B2CAD0F}"/>
    <cellStyle name="20 % - Markeringsfarve2 2 2 2 5 4" xfId="37611" xr:uid="{FEABB54C-05BD-4C1B-9B81-3605BAC98A7A}"/>
    <cellStyle name="20 % - Markeringsfarve2 2 2 2 6" xfId="10392" xr:uid="{65D605E1-E2CD-4821-8F52-7F8392CF797C}"/>
    <cellStyle name="20 % - Markeringsfarve2 2 2 2 6 2" xfId="26712" xr:uid="{DB1AABC3-8187-4BCD-9554-190537DFADA0}"/>
    <cellStyle name="20 % - Markeringsfarve2 2 2 2 6 3" xfId="41678" xr:uid="{6B6BA37E-F19D-4C58-B565-4D7BDA7CC011}"/>
    <cellStyle name="20 % - Markeringsfarve2 2 2 2 7" xfId="19690" xr:uid="{8B2808CA-2805-4BEA-AEB5-873902EDFD4A}"/>
    <cellStyle name="20 % - Markeringsfarve2 2 2 2 8" xfId="34679" xr:uid="{AEC99A13-8CB0-4D8D-8755-39922D3CE356}"/>
    <cellStyle name="20 % - Markeringsfarve2 2 2 2 9" xfId="53904" xr:uid="{8D602D23-9F4A-48A6-8DD5-8402D805C57B}"/>
    <cellStyle name="20 % - Markeringsfarve2 2 2 3" xfId="1841" xr:uid="{89454FC2-44F8-46DB-A3EC-344CB7B4629C}"/>
    <cellStyle name="20 % - Markeringsfarve2 2 2 3 2" xfId="1842" xr:uid="{6C9798EB-6647-4565-A2F6-6FC00173CA64}"/>
    <cellStyle name="20 % - Markeringsfarve2 2 2 3 2 2" xfId="1843" xr:uid="{00B2BC88-BDEC-4134-87C1-EF56912C1B0B}"/>
    <cellStyle name="20 % - Markeringsfarve2 2 2 3 2 2 2" xfId="7681" xr:uid="{90A86A04-3D54-4770-A909-A5DEF257ADA1}"/>
    <cellStyle name="20 % - Markeringsfarve2 2 2 3 2 2 2 2" xfId="15581" xr:uid="{2717B518-F0FE-4F83-88B6-CF3564FAE2C4}"/>
    <cellStyle name="20 % - Markeringsfarve2 2 2 3 2 2 2 2 2" xfId="31896" xr:uid="{EAD7D845-D022-45F6-9992-4188CEE257B4}"/>
    <cellStyle name="20 % - Markeringsfarve2 2 2 3 2 2 2 2 3" xfId="46860" xr:uid="{7832743B-A19B-4B9F-8A0E-14930114EF67}"/>
    <cellStyle name="20 % - Markeringsfarve2 2 2 3 2 2 2 3" xfId="24874" xr:uid="{835728E5-58EA-4ADA-9C44-FBF559430BC0}"/>
    <cellStyle name="20 % - Markeringsfarve2 2 2 3 2 2 2 4" xfId="39861" xr:uid="{E3D26761-3390-4147-82A3-40C72912E681}"/>
    <cellStyle name="20 % - Markeringsfarve2 2 2 3 2 2 3" xfId="10399" xr:uid="{0F15BE63-9EA6-4F0E-8B0F-2322055F74EE}"/>
    <cellStyle name="20 % - Markeringsfarve2 2 2 3 2 2 3 2" xfId="26719" xr:uid="{70353335-A2F0-4EE6-8459-030BB9DBDB5C}"/>
    <cellStyle name="20 % - Markeringsfarve2 2 2 3 2 2 3 3" xfId="41685" xr:uid="{A649C321-4F75-456F-9F18-F4C8BB57D854}"/>
    <cellStyle name="20 % - Markeringsfarve2 2 2 3 2 2 4" xfId="19697" xr:uid="{E775CF0E-6DD5-4DDE-B4A9-1DAA1C116A78}"/>
    <cellStyle name="20 % - Markeringsfarve2 2 2 3 2 2 5" xfId="34686" xr:uid="{F5F0B8BA-0488-475B-8E14-81F12957AAF5}"/>
    <cellStyle name="20 % - Markeringsfarve2 2 2 3 2 3" xfId="6245" xr:uid="{E05FFECA-A098-4DEA-AC26-4ACDAB42357B}"/>
    <cellStyle name="20 % - Markeringsfarve2 2 2 3 2 3 2" xfId="14161" xr:uid="{07F75200-C1E3-45B4-8AE7-71A01BB1D8B9}"/>
    <cellStyle name="20 % - Markeringsfarve2 2 2 3 2 3 2 2" xfId="30476" xr:uid="{D27AAF7C-01BB-41B2-B6E1-B66A72310653}"/>
    <cellStyle name="20 % - Markeringsfarve2 2 2 3 2 3 2 3" xfId="45440" xr:uid="{3D6CADB7-04DB-4DB4-8A55-67DB11B80F9E}"/>
    <cellStyle name="20 % - Markeringsfarve2 2 2 3 2 3 3" xfId="23454" xr:uid="{5859D06D-27F1-4558-831F-831915E53F4E}"/>
    <cellStyle name="20 % - Markeringsfarve2 2 2 3 2 3 4" xfId="38441" xr:uid="{50BD4864-35EB-4340-A08B-53D2CEB3AA41}"/>
    <cellStyle name="20 % - Markeringsfarve2 2 2 3 2 4" xfId="10398" xr:uid="{4CBF7B4B-CB38-403C-9175-172C1201C02F}"/>
    <cellStyle name="20 % - Markeringsfarve2 2 2 3 2 4 2" xfId="26718" xr:uid="{A36E554B-A1CF-49E0-8C22-3112A1FC9A5A}"/>
    <cellStyle name="20 % - Markeringsfarve2 2 2 3 2 4 3" xfId="41684" xr:uid="{3948DCEA-9F65-4F96-9253-A5DD2FCEAC56}"/>
    <cellStyle name="20 % - Markeringsfarve2 2 2 3 2 5" xfId="19696" xr:uid="{698546AB-BCBC-4E26-A9B1-6A8F3409990C}"/>
    <cellStyle name="20 % - Markeringsfarve2 2 2 3 2 6" xfId="34685" xr:uid="{4B03747E-42CA-4E1E-A329-1F861F3C1A91}"/>
    <cellStyle name="20 % - Markeringsfarve2 2 2 3 3" xfId="1844" xr:uid="{1EDAE328-6F2B-4719-B11C-B171BC9112E2}"/>
    <cellStyle name="20 % - Markeringsfarve2 2 2 3 3 2" xfId="6911" xr:uid="{8CCAABE1-F516-496C-88D5-AC89CFB98FBC}"/>
    <cellStyle name="20 % - Markeringsfarve2 2 2 3 3 2 2" xfId="14821" xr:uid="{1CBB9A22-4D69-46F4-BE40-83EEFEDB79F0}"/>
    <cellStyle name="20 % - Markeringsfarve2 2 2 3 3 2 2 2" xfId="31136" xr:uid="{5E9106E8-9DDE-4D7F-A477-F45946A5BE40}"/>
    <cellStyle name="20 % - Markeringsfarve2 2 2 3 3 2 2 3" xfId="46100" xr:uid="{7BA3EC00-4967-411B-9985-E005CA146BB3}"/>
    <cellStyle name="20 % - Markeringsfarve2 2 2 3 3 2 3" xfId="24114" xr:uid="{AC1D27F5-28BE-495E-BCD1-2D6E0F5CDDFB}"/>
    <cellStyle name="20 % - Markeringsfarve2 2 2 3 3 2 4" xfId="39101" xr:uid="{D6C1EFB3-0240-4E88-BAEF-A7CB9A61391E}"/>
    <cellStyle name="20 % - Markeringsfarve2 2 2 3 3 3" xfId="10400" xr:uid="{9B9D1633-169C-4517-85D1-EF99D81D4641}"/>
    <cellStyle name="20 % - Markeringsfarve2 2 2 3 3 3 2" xfId="26720" xr:uid="{545D01AF-FE21-4149-BEE7-96A8930F206E}"/>
    <cellStyle name="20 % - Markeringsfarve2 2 2 3 3 3 3" xfId="41686" xr:uid="{8ADF123F-CEEC-4AE1-A79B-89EB03B8318D}"/>
    <cellStyle name="20 % - Markeringsfarve2 2 2 3 3 4" xfId="19698" xr:uid="{933E1428-5415-4F3C-9D82-B363FAF274DE}"/>
    <cellStyle name="20 % - Markeringsfarve2 2 2 3 3 5" xfId="34687" xr:uid="{F6524B83-6A50-46AF-B06A-70E4F441472B}"/>
    <cellStyle name="20 % - Markeringsfarve2 2 2 3 4" xfId="1845" xr:uid="{A434BB2B-BA59-441C-98AB-8785675AF2F2}"/>
    <cellStyle name="20 % - Markeringsfarve2 2 2 3 4 2" xfId="7027" xr:uid="{34269CFE-7546-447F-A5BA-B7D2218AECBE}"/>
    <cellStyle name="20 % - Markeringsfarve2 2 2 3 4 2 2" xfId="14937" xr:uid="{F664662D-433B-4509-8873-6903F1713CD3}"/>
    <cellStyle name="20 % - Markeringsfarve2 2 2 3 4 2 2 2" xfId="31252" xr:uid="{2DC01AD8-3AF3-49F8-AD95-CD574401F1FA}"/>
    <cellStyle name="20 % - Markeringsfarve2 2 2 3 4 2 2 3" xfId="46216" xr:uid="{98255A83-D5D4-4D5B-9C91-45A08A5ADB52}"/>
    <cellStyle name="20 % - Markeringsfarve2 2 2 3 4 2 3" xfId="24230" xr:uid="{86B15EBD-BEED-4D4C-BFF9-1A2840B51750}"/>
    <cellStyle name="20 % - Markeringsfarve2 2 2 3 4 2 4" xfId="39217" xr:uid="{9566A211-AF18-4654-A585-0BB65081582C}"/>
    <cellStyle name="20 % - Markeringsfarve2 2 2 3 4 3" xfId="10401" xr:uid="{4D9B09A6-1BF2-47D5-A641-E8F812AED5EB}"/>
    <cellStyle name="20 % - Markeringsfarve2 2 2 3 4 3 2" xfId="26721" xr:uid="{22687B2B-34CC-4CAC-8A7D-B31172B8A5B3}"/>
    <cellStyle name="20 % - Markeringsfarve2 2 2 3 4 3 3" xfId="41687" xr:uid="{B20210F3-C44B-4DE8-9D10-4FFB30C172F0}"/>
    <cellStyle name="20 % - Markeringsfarve2 2 2 3 4 4" xfId="19699" xr:uid="{790CFFF7-68E7-47BC-AF5D-4E58875E4ADC}"/>
    <cellStyle name="20 % - Markeringsfarve2 2 2 3 4 5" xfId="34688" xr:uid="{92FF60D0-E9B1-41E8-8696-F08824998D47}"/>
    <cellStyle name="20 % - Markeringsfarve2 2 2 3 5" xfId="5415" xr:uid="{D2AD3C3D-A745-4732-9E9A-9F94AA4C85F8}"/>
    <cellStyle name="20 % - Markeringsfarve2 2 2 3 5 2" xfId="13332" xr:uid="{B8EDEED3-F7AE-4D78-822B-4E2A3F3C3F2D}"/>
    <cellStyle name="20 % - Markeringsfarve2 2 2 3 5 2 2" xfId="29647" xr:uid="{869108DE-2B12-454D-B365-1BE6570F1A3C}"/>
    <cellStyle name="20 % - Markeringsfarve2 2 2 3 5 2 3" xfId="44611" xr:uid="{3253AC26-19D9-4531-A21E-6CC9900A5D69}"/>
    <cellStyle name="20 % - Markeringsfarve2 2 2 3 5 3" xfId="22625" xr:uid="{EFB216D8-1029-438D-B1BE-167DA23D346C}"/>
    <cellStyle name="20 % - Markeringsfarve2 2 2 3 5 4" xfId="37612" xr:uid="{B1AA8A79-DDCF-4C72-80FD-78CC6E0FFA5E}"/>
    <cellStyle name="20 % - Markeringsfarve2 2 2 3 6" xfId="10397" xr:uid="{9FE8BD33-9F16-4F8D-B9B5-270AD1CD9087}"/>
    <cellStyle name="20 % - Markeringsfarve2 2 2 3 6 2" xfId="26717" xr:uid="{40F62F32-F920-459A-9D83-84A65BEA91B6}"/>
    <cellStyle name="20 % - Markeringsfarve2 2 2 3 6 3" xfId="41683" xr:uid="{7D7200D7-14AF-4414-A6E0-4056D7252B38}"/>
    <cellStyle name="20 % - Markeringsfarve2 2 2 3 7" xfId="19695" xr:uid="{E5701D95-050C-4392-8F27-26233D358EC5}"/>
    <cellStyle name="20 % - Markeringsfarve2 2 2 3 8" xfId="34684" xr:uid="{0BBDE152-D431-46B0-B9B4-2B1C11B008A4}"/>
    <cellStyle name="20 % - Markeringsfarve2 2 2 3 9" xfId="56448" xr:uid="{9B45D7C7-96C3-4C3A-8415-437132686D1F}"/>
    <cellStyle name="20 % - Markeringsfarve2 2 2 4" xfId="1846" xr:uid="{0BBB80BC-BB95-4D60-93C5-7BE2452A8F66}"/>
    <cellStyle name="20 % - Markeringsfarve2 2 2 4 2" xfId="1847" xr:uid="{D3C46A8D-523C-4D7B-B23A-17F548EDD36F}"/>
    <cellStyle name="20 % - Markeringsfarve2 2 2 4 2 2" xfId="1848" xr:uid="{239612DB-2B28-4E33-BB6C-9256BFC02453}"/>
    <cellStyle name="20 % - Markeringsfarve2 2 2 4 2 2 2" xfId="7858" xr:uid="{D500C721-D0F8-4D0B-B662-58FC2DEF1EEF}"/>
    <cellStyle name="20 % - Markeringsfarve2 2 2 4 2 2 2 2" xfId="15758" xr:uid="{9E564152-D865-41E1-8787-7A438B7F8F9C}"/>
    <cellStyle name="20 % - Markeringsfarve2 2 2 4 2 2 2 2 2" xfId="32073" xr:uid="{260CD78B-3669-4557-8983-1B2A25583E5E}"/>
    <cellStyle name="20 % - Markeringsfarve2 2 2 4 2 2 2 2 3" xfId="47037" xr:uid="{E400B156-EB25-4DCF-A8E8-F8F5102C5D6D}"/>
    <cellStyle name="20 % - Markeringsfarve2 2 2 4 2 2 2 3" xfId="25051" xr:uid="{9C99202F-685C-487E-8C9B-91E1C46BAA8C}"/>
    <cellStyle name="20 % - Markeringsfarve2 2 2 4 2 2 2 4" xfId="40038" xr:uid="{C5BD8476-CFAA-4EBD-9C43-E3F6ECA0052F}"/>
    <cellStyle name="20 % - Markeringsfarve2 2 2 4 2 2 3" xfId="10404" xr:uid="{FD130B29-43E5-4158-8EF5-015C82BBF1A7}"/>
    <cellStyle name="20 % - Markeringsfarve2 2 2 4 2 2 3 2" xfId="26724" xr:uid="{3C277E97-071F-42C7-99E4-C674ADFA0BF0}"/>
    <cellStyle name="20 % - Markeringsfarve2 2 2 4 2 2 3 3" xfId="41690" xr:uid="{0C5B747E-E8A2-4DBB-B133-279F016F01AE}"/>
    <cellStyle name="20 % - Markeringsfarve2 2 2 4 2 2 4" xfId="19702" xr:uid="{A3DE4E15-FA95-4E3D-9936-058FDE581B0D}"/>
    <cellStyle name="20 % - Markeringsfarve2 2 2 4 2 2 5" xfId="34691" xr:uid="{A75DAF9E-242F-4478-B010-A72B0D4A9ADC}"/>
    <cellStyle name="20 % - Markeringsfarve2 2 2 4 2 3" xfId="6395" xr:uid="{59245AD8-C5AB-4EFC-B185-EBE852425B30}"/>
    <cellStyle name="20 % - Markeringsfarve2 2 2 4 2 3 2" xfId="14308" xr:uid="{99AC3861-DCB8-463D-8F1B-B790583372A4}"/>
    <cellStyle name="20 % - Markeringsfarve2 2 2 4 2 3 2 2" xfId="30623" xr:uid="{F13071CB-A7EC-4982-A5AF-D180C66B9A76}"/>
    <cellStyle name="20 % - Markeringsfarve2 2 2 4 2 3 2 3" xfId="45587" xr:uid="{581251CB-5E24-45A1-862B-A1AAFD4ACB51}"/>
    <cellStyle name="20 % - Markeringsfarve2 2 2 4 2 3 3" xfId="23601" xr:uid="{1B96721C-3B3E-4248-88ED-76565B60580F}"/>
    <cellStyle name="20 % - Markeringsfarve2 2 2 4 2 3 4" xfId="38588" xr:uid="{89AFE698-4F91-495B-83A6-BD13753142EF}"/>
    <cellStyle name="20 % - Markeringsfarve2 2 2 4 2 4" xfId="10403" xr:uid="{0DAC9B78-1563-456C-B369-83CBBD436044}"/>
    <cellStyle name="20 % - Markeringsfarve2 2 2 4 2 4 2" xfId="26723" xr:uid="{1CDDB85D-5989-4564-B454-F9F2A7240433}"/>
    <cellStyle name="20 % - Markeringsfarve2 2 2 4 2 4 3" xfId="41689" xr:uid="{8A94B2A9-4CDE-4829-B26F-794DD6727FFB}"/>
    <cellStyle name="20 % - Markeringsfarve2 2 2 4 2 5" xfId="19701" xr:uid="{576C3B34-042D-4469-87F3-82882B489FD5}"/>
    <cellStyle name="20 % - Markeringsfarve2 2 2 4 2 6" xfId="34690" xr:uid="{A744B075-51CF-447C-92BF-85ED35C713A2}"/>
    <cellStyle name="20 % - Markeringsfarve2 2 2 4 3" xfId="1849" xr:uid="{0DCC9DA7-ECDA-44A5-B657-160C5D946BEB}"/>
    <cellStyle name="20 % - Markeringsfarve2 2 2 4 3 2" xfId="7134" xr:uid="{CF7F3A17-929A-43C0-8D4C-FDC74AE49BCC}"/>
    <cellStyle name="20 % - Markeringsfarve2 2 2 4 3 2 2" xfId="15043" xr:uid="{0E1F496E-F939-4217-A874-56E8D9966F25}"/>
    <cellStyle name="20 % - Markeringsfarve2 2 2 4 3 2 2 2" xfId="31358" xr:uid="{84331253-E1F3-44CC-A08C-1EC4302FBF30}"/>
    <cellStyle name="20 % - Markeringsfarve2 2 2 4 3 2 2 3" xfId="46322" xr:uid="{EE983614-723A-43A0-9A0E-3097CBE94CE3}"/>
    <cellStyle name="20 % - Markeringsfarve2 2 2 4 3 2 3" xfId="24336" xr:uid="{A1A7C1CE-B492-4B60-A511-5E26DF5D93B3}"/>
    <cellStyle name="20 % - Markeringsfarve2 2 2 4 3 2 4" xfId="39323" xr:uid="{A752279E-44EA-4780-95EF-91F306A5FDB6}"/>
    <cellStyle name="20 % - Markeringsfarve2 2 2 4 3 3" xfId="10405" xr:uid="{45E03C90-145F-43F4-A7E9-E9CD2B23FF33}"/>
    <cellStyle name="20 % - Markeringsfarve2 2 2 4 3 3 2" xfId="26725" xr:uid="{F9227424-C234-49F1-83EF-5ABE68E91D21}"/>
    <cellStyle name="20 % - Markeringsfarve2 2 2 4 3 3 3" xfId="41691" xr:uid="{8C1EC776-11C9-4DDA-A85F-B5060D9F55F6}"/>
    <cellStyle name="20 % - Markeringsfarve2 2 2 4 3 4" xfId="19703" xr:uid="{ED689ADB-D83C-4592-AE68-91CD0DB78121}"/>
    <cellStyle name="20 % - Markeringsfarve2 2 2 4 3 5" xfId="34692" xr:uid="{0F8C4FCF-7140-4FC8-A36D-429A78582B9B}"/>
    <cellStyle name="20 % - Markeringsfarve2 2 2 4 4" xfId="1850" xr:uid="{31872433-B5DB-45A3-9FED-A4B65DAC08D9}"/>
    <cellStyle name="20 % - Markeringsfarve2 2 2 4 4 2" xfId="7061" xr:uid="{F85B6FD2-C776-4CFE-92D1-2E1D6D7D28F7}"/>
    <cellStyle name="20 % - Markeringsfarve2 2 2 4 4 2 2" xfId="14970" xr:uid="{470BC933-DA3A-4377-B142-72A4DC7CA459}"/>
    <cellStyle name="20 % - Markeringsfarve2 2 2 4 4 2 2 2" xfId="31285" xr:uid="{381AC3B6-3A6F-4614-B9D8-6E2C2A03F27A}"/>
    <cellStyle name="20 % - Markeringsfarve2 2 2 4 4 2 2 3" xfId="46249" xr:uid="{A7762CF3-6E4E-4E83-81CD-81972600C3CE}"/>
    <cellStyle name="20 % - Markeringsfarve2 2 2 4 4 2 3" xfId="24263" xr:uid="{EAA4000C-F5C4-4B35-98B5-7D482B00BA53}"/>
    <cellStyle name="20 % - Markeringsfarve2 2 2 4 4 2 4" xfId="39250" xr:uid="{5526D2E5-EE13-437A-B283-FAAFB9F07285}"/>
    <cellStyle name="20 % - Markeringsfarve2 2 2 4 4 3" xfId="10406" xr:uid="{7BEFE635-C8DF-4A53-BE18-F6C14B8D5417}"/>
    <cellStyle name="20 % - Markeringsfarve2 2 2 4 4 3 2" xfId="26726" xr:uid="{FC3ED6FF-A486-4D55-8B15-079E5E767B39}"/>
    <cellStyle name="20 % - Markeringsfarve2 2 2 4 4 3 3" xfId="41692" xr:uid="{1A24F848-8939-4EA3-869F-04B01FA93A7E}"/>
    <cellStyle name="20 % - Markeringsfarve2 2 2 4 4 4" xfId="19704" xr:uid="{35C9B1F3-48DD-46A9-9752-4210903355B0}"/>
    <cellStyle name="20 % - Markeringsfarve2 2 2 4 4 5" xfId="34693" xr:uid="{C3A09A47-6265-478E-A743-A99F56F8BD98}"/>
    <cellStyle name="20 % - Markeringsfarve2 2 2 4 5" xfId="5416" xr:uid="{84C809FF-C39C-43E1-BF5B-1F7210BA98C5}"/>
    <cellStyle name="20 % - Markeringsfarve2 2 2 4 5 2" xfId="13333" xr:uid="{B25AA1F8-D4D7-4C7D-8A65-3D99C5B2B3BE}"/>
    <cellStyle name="20 % - Markeringsfarve2 2 2 4 5 2 2" xfId="29648" xr:uid="{4E2EB448-754B-455C-B05B-9B3401710412}"/>
    <cellStyle name="20 % - Markeringsfarve2 2 2 4 5 2 3" xfId="44612" xr:uid="{4AC47CA1-AEDF-4157-9295-09CD67AA491F}"/>
    <cellStyle name="20 % - Markeringsfarve2 2 2 4 5 3" xfId="22626" xr:uid="{E40ABBC3-E3A5-46BF-B578-08EC2C5337EF}"/>
    <cellStyle name="20 % - Markeringsfarve2 2 2 4 5 4" xfId="37613" xr:uid="{3AE84DC4-98B8-426C-8773-F9D725DFBFCC}"/>
    <cellStyle name="20 % - Markeringsfarve2 2 2 4 6" xfId="10402" xr:uid="{AA2F95C9-DDFF-4861-A882-881F8B72A987}"/>
    <cellStyle name="20 % - Markeringsfarve2 2 2 4 6 2" xfId="26722" xr:uid="{571F60E0-11DA-47D4-AA1C-9852F1872C96}"/>
    <cellStyle name="20 % - Markeringsfarve2 2 2 4 6 3" xfId="41688" xr:uid="{975AC011-06E7-4529-A08C-BEB79B1ACE01}"/>
    <cellStyle name="20 % - Markeringsfarve2 2 2 4 7" xfId="19700" xr:uid="{D0397B73-97C7-438D-A513-ADBFD9341B58}"/>
    <cellStyle name="20 % - Markeringsfarve2 2 2 4 8" xfId="34689" xr:uid="{B00E9501-30AA-4956-BA6E-093833E7CCB3}"/>
    <cellStyle name="20 % - Markeringsfarve2 2 2 5" xfId="1851" xr:uid="{B2E8CC64-A492-45F2-9FB0-91BAF803F42F}"/>
    <cellStyle name="20 % - Markeringsfarve2 2 2 5 2" xfId="1852" xr:uid="{30EC2942-588C-4CD3-A4D1-ECFE27E715C2}"/>
    <cellStyle name="20 % - Markeringsfarve2 2 2 5 2 2" xfId="1853" xr:uid="{1C0056BC-60FF-4809-B837-57336A723987}"/>
    <cellStyle name="20 % - Markeringsfarve2 2 2 5 2 2 2" xfId="7975" xr:uid="{BC3349FD-282F-4110-AEE8-AB892548CA67}"/>
    <cellStyle name="20 % - Markeringsfarve2 2 2 5 2 2 2 2" xfId="15875" xr:uid="{1833F2A0-E5DF-48DB-88A1-17D7FADCC02C}"/>
    <cellStyle name="20 % - Markeringsfarve2 2 2 5 2 2 2 2 2" xfId="32190" xr:uid="{04106128-53E3-490B-B0A8-52FC76323F94}"/>
    <cellStyle name="20 % - Markeringsfarve2 2 2 5 2 2 2 2 3" xfId="47154" xr:uid="{DD77EF16-7EE1-4C9A-ADEF-F9D34A76695C}"/>
    <cellStyle name="20 % - Markeringsfarve2 2 2 5 2 2 2 3" xfId="25168" xr:uid="{F075C79B-6B59-476D-AC69-1F5DB1317C77}"/>
    <cellStyle name="20 % - Markeringsfarve2 2 2 5 2 2 2 4" xfId="40155" xr:uid="{F3E40C06-9EE7-48E0-8E95-19B6D1D2B978}"/>
    <cellStyle name="20 % - Markeringsfarve2 2 2 5 2 2 3" xfId="10409" xr:uid="{ADC12AF4-8E21-4407-ABFA-5256EEABD779}"/>
    <cellStyle name="20 % - Markeringsfarve2 2 2 5 2 2 3 2" xfId="26729" xr:uid="{D726B1E9-B17A-4E91-8678-EFD0EC52D0BB}"/>
    <cellStyle name="20 % - Markeringsfarve2 2 2 5 2 2 3 3" xfId="41695" xr:uid="{60C1C9C4-ACB0-4996-A563-66CDBAB96318}"/>
    <cellStyle name="20 % - Markeringsfarve2 2 2 5 2 2 4" xfId="19707" xr:uid="{651BB5F9-007D-43EF-984A-2E39D9FC5265}"/>
    <cellStyle name="20 % - Markeringsfarve2 2 2 5 2 2 5" xfId="34696" xr:uid="{C3BB33A4-6CC3-4052-B6DC-209E6F2AF757}"/>
    <cellStyle name="20 % - Markeringsfarve2 2 2 5 2 3" xfId="6494" xr:uid="{6B5C9C16-9FCB-4D59-91C3-220886491FFC}"/>
    <cellStyle name="20 % - Markeringsfarve2 2 2 5 2 3 2" xfId="14407" xr:uid="{10A94CC7-BB4D-4E6C-A881-9594A00ABEEB}"/>
    <cellStyle name="20 % - Markeringsfarve2 2 2 5 2 3 2 2" xfId="30722" xr:uid="{91581DAB-FDEB-4DDA-B363-1B1F56209E66}"/>
    <cellStyle name="20 % - Markeringsfarve2 2 2 5 2 3 2 3" xfId="45686" xr:uid="{E9F3B689-B1D9-45F8-91D1-EEF0FBFED285}"/>
    <cellStyle name="20 % - Markeringsfarve2 2 2 5 2 3 3" xfId="23700" xr:uid="{40CA5A9A-5186-4252-AC40-06BB8DB8DE08}"/>
    <cellStyle name="20 % - Markeringsfarve2 2 2 5 2 3 4" xfId="38687" xr:uid="{A3E544FC-FC27-4B3A-85B4-A120A0822CE6}"/>
    <cellStyle name="20 % - Markeringsfarve2 2 2 5 2 4" xfId="10408" xr:uid="{377506FA-8C06-4D8C-9DDC-866CEA3D35D4}"/>
    <cellStyle name="20 % - Markeringsfarve2 2 2 5 2 4 2" xfId="26728" xr:uid="{9BBB3F47-B351-42CD-A928-C6A22E4F8024}"/>
    <cellStyle name="20 % - Markeringsfarve2 2 2 5 2 4 3" xfId="41694" xr:uid="{F6DD52EE-6DA8-4582-8737-87CCB20B1A16}"/>
    <cellStyle name="20 % - Markeringsfarve2 2 2 5 2 5" xfId="19706" xr:uid="{6BD4A4E9-77D8-4AA1-9F78-9CED4024374E}"/>
    <cellStyle name="20 % - Markeringsfarve2 2 2 5 2 6" xfId="34695" xr:uid="{43DF6DE9-B730-40BC-B20A-6B55264D8843}"/>
    <cellStyle name="20 % - Markeringsfarve2 2 2 5 3" xfId="1854" xr:uid="{BF2DEE9A-D4BB-424E-9420-B5360AFA4B27}"/>
    <cellStyle name="20 % - Markeringsfarve2 2 2 5 3 2" xfId="7251" xr:uid="{7EB92F2E-E53C-42BA-A47C-54BEF4C1B832}"/>
    <cellStyle name="20 % - Markeringsfarve2 2 2 5 3 2 2" xfId="15160" xr:uid="{084D717C-3D03-4A23-A4A7-248102253DCF}"/>
    <cellStyle name="20 % - Markeringsfarve2 2 2 5 3 2 2 2" xfId="31475" xr:uid="{A36754B5-165A-48D8-A10A-124F2BCFA2A7}"/>
    <cellStyle name="20 % - Markeringsfarve2 2 2 5 3 2 2 3" xfId="46439" xr:uid="{EE76C4C7-C72E-4BC8-ADFE-C7176FDE69A9}"/>
    <cellStyle name="20 % - Markeringsfarve2 2 2 5 3 2 3" xfId="24453" xr:uid="{A76B4B7B-655F-43AD-9A31-6358D91C94E6}"/>
    <cellStyle name="20 % - Markeringsfarve2 2 2 5 3 2 4" xfId="39440" xr:uid="{48BEBB95-5C88-425F-974F-A725E204E352}"/>
    <cellStyle name="20 % - Markeringsfarve2 2 2 5 3 3" xfId="10410" xr:uid="{5386D02D-6E98-452D-A063-D36FD3A6054D}"/>
    <cellStyle name="20 % - Markeringsfarve2 2 2 5 3 3 2" xfId="26730" xr:uid="{1C7450CE-4AC5-496D-8584-4A554A27FCB1}"/>
    <cellStyle name="20 % - Markeringsfarve2 2 2 5 3 3 3" xfId="41696" xr:uid="{87705DBB-1FA3-4E67-9990-EE4B18537C9C}"/>
    <cellStyle name="20 % - Markeringsfarve2 2 2 5 3 4" xfId="19708" xr:uid="{498F6BD4-03B6-46A9-A850-DF5CA41B1BE1}"/>
    <cellStyle name="20 % - Markeringsfarve2 2 2 5 3 5" xfId="34697" xr:uid="{092A26D2-FD60-41B7-ABD3-1E51B82176A1}"/>
    <cellStyle name="20 % - Markeringsfarve2 2 2 5 4" xfId="1855" xr:uid="{165F85B6-CDE6-465B-98D6-1697A22EB4FA}"/>
    <cellStyle name="20 % - Markeringsfarve2 2 2 5 4 2" xfId="8274" xr:uid="{1C5C01DC-3C7B-48AE-B253-041859FEDE93}"/>
    <cellStyle name="20 % - Markeringsfarve2 2 2 5 4 2 2" xfId="16167" xr:uid="{A99DBBA1-2872-4394-A734-D8AE22DD42D7}"/>
    <cellStyle name="20 % - Markeringsfarve2 2 2 5 4 2 2 2" xfId="32482" xr:uid="{F7E59178-23D8-40B0-8213-78993C4E9974}"/>
    <cellStyle name="20 % - Markeringsfarve2 2 2 5 4 2 2 3" xfId="47446" xr:uid="{01BE7442-013F-49DA-AB72-511B51970602}"/>
    <cellStyle name="20 % - Markeringsfarve2 2 2 5 4 2 3" xfId="25460" xr:uid="{1AB0A5B6-FB9F-40E1-B2D2-5147674FBC4A}"/>
    <cellStyle name="20 % - Markeringsfarve2 2 2 5 4 2 4" xfId="40447" xr:uid="{8427FE49-E434-4E14-A2A4-7E77624704FD}"/>
    <cellStyle name="20 % - Markeringsfarve2 2 2 5 4 3" xfId="10411" xr:uid="{60BE5154-C198-4306-839E-0D715E3A33A4}"/>
    <cellStyle name="20 % - Markeringsfarve2 2 2 5 4 3 2" xfId="26731" xr:uid="{14F46FC4-793D-4B65-AA1B-28D593DFB692}"/>
    <cellStyle name="20 % - Markeringsfarve2 2 2 5 4 3 3" xfId="41697" xr:uid="{C96667C0-8A00-46A8-8882-EA594FEC6138}"/>
    <cellStyle name="20 % - Markeringsfarve2 2 2 5 4 4" xfId="19709" xr:uid="{8C0308F8-E3CB-4E43-9185-6CC12403D2E2}"/>
    <cellStyle name="20 % - Markeringsfarve2 2 2 5 4 5" xfId="34698" xr:uid="{4655B7CB-F0EC-495A-89E8-35F34ED5E5E0}"/>
    <cellStyle name="20 % - Markeringsfarve2 2 2 5 5" xfId="5417" xr:uid="{FBDB5244-E781-4F72-A2DA-817CF8B0379D}"/>
    <cellStyle name="20 % - Markeringsfarve2 2 2 5 5 2" xfId="13334" xr:uid="{97589177-0B36-4D59-856F-F942E35AF133}"/>
    <cellStyle name="20 % - Markeringsfarve2 2 2 5 5 2 2" xfId="29649" xr:uid="{95DC469D-C935-4F6E-99F7-2AB9ACE380C4}"/>
    <cellStyle name="20 % - Markeringsfarve2 2 2 5 5 2 3" xfId="44613" xr:uid="{5CE7003E-1D39-477D-8AD2-E1D7DA332646}"/>
    <cellStyle name="20 % - Markeringsfarve2 2 2 5 5 3" xfId="22627" xr:uid="{43A7ABB3-E607-474D-AA46-B7B5449FD5F0}"/>
    <cellStyle name="20 % - Markeringsfarve2 2 2 5 5 4" xfId="37614" xr:uid="{D8CA1352-D8B4-4166-936F-34FC1E3A68DF}"/>
    <cellStyle name="20 % - Markeringsfarve2 2 2 5 6" xfId="10407" xr:uid="{1D2CC577-14DF-4F21-A359-6A7F81B88233}"/>
    <cellStyle name="20 % - Markeringsfarve2 2 2 5 6 2" xfId="26727" xr:uid="{2DB6916D-FD4C-4DCA-B15C-D53594570E3E}"/>
    <cellStyle name="20 % - Markeringsfarve2 2 2 5 6 3" xfId="41693" xr:uid="{3DED502A-2702-41F0-A30F-434FA9E6490C}"/>
    <cellStyle name="20 % - Markeringsfarve2 2 2 5 7" xfId="19705" xr:uid="{A4EF2A24-64B2-4854-9230-2D948878B7D5}"/>
    <cellStyle name="20 % - Markeringsfarve2 2 2 5 8" xfId="34694" xr:uid="{FB2D9FCC-89FB-41AD-B77F-FF619B0A6DE9}"/>
    <cellStyle name="20 % - Markeringsfarve2 2 2 6" xfId="1856" xr:uid="{587F96C1-AEF8-4073-9D7A-122EC144B503}"/>
    <cellStyle name="20 % - Markeringsfarve2 2 2 6 2" xfId="1857" xr:uid="{9839AC89-0B64-4EFE-ACEF-8AF7472CECD6}"/>
    <cellStyle name="20 % - Markeringsfarve2 2 2 6 2 2" xfId="1858" xr:uid="{57B5B5D9-8F23-4051-8EFF-35E25C7B2E3B}"/>
    <cellStyle name="20 % - Markeringsfarve2 2 2 6 2 2 2" xfId="8036" xr:uid="{0F19F298-3EAB-4795-964E-E7AC6E478BA0}"/>
    <cellStyle name="20 % - Markeringsfarve2 2 2 6 2 2 2 2" xfId="15936" xr:uid="{D2E19115-DB25-42B3-84D1-DDDA0772E1B3}"/>
    <cellStyle name="20 % - Markeringsfarve2 2 2 6 2 2 2 2 2" xfId="32251" xr:uid="{5D170D4E-64F4-4B2F-9A77-501A521BF3CA}"/>
    <cellStyle name="20 % - Markeringsfarve2 2 2 6 2 2 2 2 3" xfId="47215" xr:uid="{9870B781-A4E2-49F8-A5F5-2AD793ACE4C5}"/>
    <cellStyle name="20 % - Markeringsfarve2 2 2 6 2 2 2 3" xfId="25229" xr:uid="{2E64D4E5-A512-44D4-BDB5-21B16CC58E4A}"/>
    <cellStyle name="20 % - Markeringsfarve2 2 2 6 2 2 2 4" xfId="40216" xr:uid="{523FD25F-3073-45F5-B7D1-F43CB5238621}"/>
    <cellStyle name="20 % - Markeringsfarve2 2 2 6 2 2 3" xfId="10414" xr:uid="{297E0D9C-D839-44AC-88BE-F7B75C20B061}"/>
    <cellStyle name="20 % - Markeringsfarve2 2 2 6 2 2 3 2" xfId="26734" xr:uid="{B12497F2-3784-4C95-B7C2-0F57231B482B}"/>
    <cellStyle name="20 % - Markeringsfarve2 2 2 6 2 2 3 3" xfId="41700" xr:uid="{69E3B023-47DC-47A1-BDD0-DEB10B8EB6B8}"/>
    <cellStyle name="20 % - Markeringsfarve2 2 2 6 2 2 4" xfId="19712" xr:uid="{17F4F19C-858F-40F4-8C65-5E5D947BFA67}"/>
    <cellStyle name="20 % - Markeringsfarve2 2 2 6 2 2 5" xfId="34701" xr:uid="{7D02DA60-AF05-4099-82A0-025E017FBFD3}"/>
    <cellStyle name="20 % - Markeringsfarve2 2 2 6 2 3" xfId="6547" xr:uid="{4BAA1E23-8DD8-40C7-AB12-FBDBCFCDC80E}"/>
    <cellStyle name="20 % - Markeringsfarve2 2 2 6 2 3 2" xfId="14460" xr:uid="{333E8834-FCA1-45AB-A43A-0C242FA3F649}"/>
    <cellStyle name="20 % - Markeringsfarve2 2 2 6 2 3 2 2" xfId="30775" xr:uid="{EEC52A96-5258-4661-80D6-35E334807BD5}"/>
    <cellStyle name="20 % - Markeringsfarve2 2 2 6 2 3 2 3" xfId="45739" xr:uid="{73C32453-F685-468F-99B8-3D784948419E}"/>
    <cellStyle name="20 % - Markeringsfarve2 2 2 6 2 3 3" xfId="23753" xr:uid="{929B5A1B-6F29-4B6B-BA01-005C4B61E30E}"/>
    <cellStyle name="20 % - Markeringsfarve2 2 2 6 2 3 4" xfId="38740" xr:uid="{8D2AE2D3-A7E1-4CA1-A681-DCE35C56D3A6}"/>
    <cellStyle name="20 % - Markeringsfarve2 2 2 6 2 4" xfId="10413" xr:uid="{B9B27C2E-8FCB-4568-BB92-F8EBF43CBFE5}"/>
    <cellStyle name="20 % - Markeringsfarve2 2 2 6 2 4 2" xfId="26733" xr:uid="{A4CC5D25-B7CF-4DA4-89DF-3161AF0A0D30}"/>
    <cellStyle name="20 % - Markeringsfarve2 2 2 6 2 4 3" xfId="41699" xr:uid="{57C5D2F2-5212-4973-8A0C-D28ADDE85B8F}"/>
    <cellStyle name="20 % - Markeringsfarve2 2 2 6 2 5" xfId="19711" xr:uid="{6D1FCC97-9E92-4B67-9F50-97071FBD30EC}"/>
    <cellStyle name="20 % - Markeringsfarve2 2 2 6 2 6" xfId="34700" xr:uid="{997BF46A-C5D9-4118-B33F-DC97C9270C3E}"/>
    <cellStyle name="20 % - Markeringsfarve2 2 2 6 3" xfId="1859" xr:uid="{33C63EF7-423E-41D8-B3C3-FE2FDB5F4036}"/>
    <cellStyle name="20 % - Markeringsfarve2 2 2 6 3 2" xfId="7313" xr:uid="{A684512E-6C4C-4A79-9DA6-0172FCBA9461}"/>
    <cellStyle name="20 % - Markeringsfarve2 2 2 6 3 2 2" xfId="15222" xr:uid="{3F9BDD3B-F1DD-4CC7-92E0-396516E7FA99}"/>
    <cellStyle name="20 % - Markeringsfarve2 2 2 6 3 2 2 2" xfId="31537" xr:uid="{2AC06AF9-CF05-4C9F-B921-F01CC7B76225}"/>
    <cellStyle name="20 % - Markeringsfarve2 2 2 6 3 2 2 3" xfId="46501" xr:uid="{63694FA1-08BB-4934-8594-749F08606C14}"/>
    <cellStyle name="20 % - Markeringsfarve2 2 2 6 3 2 3" xfId="24515" xr:uid="{1556E0FE-B10D-497B-BA7F-DF877FBC7487}"/>
    <cellStyle name="20 % - Markeringsfarve2 2 2 6 3 2 4" xfId="39502" xr:uid="{A16BC93D-00A9-4D4E-ACD4-3A9355B30FC1}"/>
    <cellStyle name="20 % - Markeringsfarve2 2 2 6 3 3" xfId="10415" xr:uid="{5A8E2B53-39D7-4046-B24D-C929F3E90598}"/>
    <cellStyle name="20 % - Markeringsfarve2 2 2 6 3 3 2" xfId="26735" xr:uid="{314990EF-A6B0-48A7-84DD-57B65F06B9C8}"/>
    <cellStyle name="20 % - Markeringsfarve2 2 2 6 3 3 3" xfId="41701" xr:uid="{01748AF3-CD2E-4B77-8043-F1F31AC3EFCF}"/>
    <cellStyle name="20 % - Markeringsfarve2 2 2 6 3 4" xfId="19713" xr:uid="{CF8CADD0-CABB-4FD2-B506-EF7654F06A30}"/>
    <cellStyle name="20 % - Markeringsfarve2 2 2 6 3 5" xfId="34702" xr:uid="{18416E3E-A814-4B87-9DEA-58E379999623}"/>
    <cellStyle name="20 % - Markeringsfarve2 2 2 6 4" xfId="1860" xr:uid="{A66E7912-1FF4-4FF6-8806-4E40892200D5}"/>
    <cellStyle name="20 % - Markeringsfarve2 2 2 6 4 2" xfId="7054" xr:uid="{005DA7AB-610A-44F9-B767-D1CE5A362A00}"/>
    <cellStyle name="20 % - Markeringsfarve2 2 2 6 4 2 2" xfId="14963" xr:uid="{44359D6D-C324-48DD-A2D7-7111A1DF95D3}"/>
    <cellStyle name="20 % - Markeringsfarve2 2 2 6 4 2 2 2" xfId="31278" xr:uid="{19A89FB2-1E45-4AA8-A5D7-685CB96DF44C}"/>
    <cellStyle name="20 % - Markeringsfarve2 2 2 6 4 2 2 3" xfId="46242" xr:uid="{BD524C88-D8EF-4FA9-978D-CD78E3AE4489}"/>
    <cellStyle name="20 % - Markeringsfarve2 2 2 6 4 2 3" xfId="24256" xr:uid="{41904546-0AA2-4E4E-A307-F71935949B1F}"/>
    <cellStyle name="20 % - Markeringsfarve2 2 2 6 4 2 4" xfId="39243" xr:uid="{201F8B88-979A-4061-83D3-63A622C11106}"/>
    <cellStyle name="20 % - Markeringsfarve2 2 2 6 4 3" xfId="10416" xr:uid="{AF2979B2-66F0-45AC-86F8-1C8B5D80777F}"/>
    <cellStyle name="20 % - Markeringsfarve2 2 2 6 4 3 2" xfId="26736" xr:uid="{44FD0215-FF9A-406E-848F-C8B711DB835E}"/>
    <cellStyle name="20 % - Markeringsfarve2 2 2 6 4 3 3" xfId="41702" xr:uid="{C667EFCB-7CEF-4820-A6DC-CAF0A57D1B6D}"/>
    <cellStyle name="20 % - Markeringsfarve2 2 2 6 4 4" xfId="19714" xr:uid="{FA240484-7922-4155-AAD6-1265B93DBF1C}"/>
    <cellStyle name="20 % - Markeringsfarve2 2 2 6 4 5" xfId="34703" xr:uid="{489EB774-8628-4E65-8A32-26DDA8451E4B}"/>
    <cellStyle name="20 % - Markeringsfarve2 2 2 6 5" xfId="5418" xr:uid="{6F7FE405-A1BF-41AC-AA30-6F700AEE786F}"/>
    <cellStyle name="20 % - Markeringsfarve2 2 2 6 5 2" xfId="13335" xr:uid="{0D245EA8-B93E-425A-A730-7FEE0BCD147D}"/>
    <cellStyle name="20 % - Markeringsfarve2 2 2 6 5 2 2" xfId="29650" xr:uid="{D7E5D126-D47E-4058-95D5-5903E063F8B4}"/>
    <cellStyle name="20 % - Markeringsfarve2 2 2 6 5 2 3" xfId="44614" xr:uid="{E1D4384F-57E0-40E4-BD7D-CD4171CAB77D}"/>
    <cellStyle name="20 % - Markeringsfarve2 2 2 6 5 3" xfId="22628" xr:uid="{23A8771E-539F-4493-95D5-4723C9F7D93B}"/>
    <cellStyle name="20 % - Markeringsfarve2 2 2 6 5 4" xfId="37615" xr:uid="{5252E48E-5C5C-46ED-840F-0375CFA43F37}"/>
    <cellStyle name="20 % - Markeringsfarve2 2 2 6 6" xfId="10412" xr:uid="{AC941B21-37DF-4E5F-A3D9-B5750CC5C70B}"/>
    <cellStyle name="20 % - Markeringsfarve2 2 2 6 6 2" xfId="26732" xr:uid="{79A96CDC-31E9-4AAA-BC8A-06D525B96D8B}"/>
    <cellStyle name="20 % - Markeringsfarve2 2 2 6 6 3" xfId="41698" xr:uid="{663BFB91-2620-4850-B5A4-533B990D9BA6}"/>
    <cellStyle name="20 % - Markeringsfarve2 2 2 6 7" xfId="19710" xr:uid="{D6CB3999-1715-49E5-872F-7BC6BE23D35A}"/>
    <cellStyle name="20 % - Markeringsfarve2 2 2 6 8" xfId="34699" xr:uid="{AEA60480-DD32-456A-B539-51E22B36C890}"/>
    <cellStyle name="20 % - Markeringsfarve2 2 2 7" xfId="1861" xr:uid="{715F667A-0A22-4443-91FD-726A92521E5D}"/>
    <cellStyle name="20 % - Markeringsfarve2 2 2 7 2" xfId="1862" xr:uid="{C6E9731B-19C5-47D5-8469-69788093C94B}"/>
    <cellStyle name="20 % - Markeringsfarve2 2 2 7 2 2" xfId="7501" xr:uid="{0359C2E6-AB52-46BE-881B-22EBA6037038}"/>
    <cellStyle name="20 % - Markeringsfarve2 2 2 7 2 2 2" xfId="15401" xr:uid="{D42EF399-D6EE-4B25-8E51-AF85DFA5DADC}"/>
    <cellStyle name="20 % - Markeringsfarve2 2 2 7 2 2 2 2" xfId="31716" xr:uid="{009EEAC9-72C2-4C10-BAAF-DAC26DB03A1B}"/>
    <cellStyle name="20 % - Markeringsfarve2 2 2 7 2 2 2 3" xfId="46680" xr:uid="{0352B264-B917-4D32-808B-74A9DF041D17}"/>
    <cellStyle name="20 % - Markeringsfarve2 2 2 7 2 2 3" xfId="24694" xr:uid="{3C8F041F-5218-4D3A-814B-2DFBC8925517}"/>
    <cellStyle name="20 % - Markeringsfarve2 2 2 7 2 2 4" xfId="39681" xr:uid="{0D66DF4F-9397-4B48-B834-1ED924658EBD}"/>
    <cellStyle name="20 % - Markeringsfarve2 2 2 7 2 3" xfId="10418" xr:uid="{D811C8C5-F8FC-4BAF-8E91-44B9B1103376}"/>
    <cellStyle name="20 % - Markeringsfarve2 2 2 7 2 3 2" xfId="26738" xr:uid="{5B4653F3-332A-49AF-BC55-A8866CBC3ADF}"/>
    <cellStyle name="20 % - Markeringsfarve2 2 2 7 2 3 3" xfId="41704" xr:uid="{4C63F04B-B8FA-45AB-A268-DD66703FE178}"/>
    <cellStyle name="20 % - Markeringsfarve2 2 2 7 2 4" xfId="19716" xr:uid="{485A9544-F993-4678-9127-0970937D1128}"/>
    <cellStyle name="20 % - Markeringsfarve2 2 2 7 2 5" xfId="34705" xr:uid="{864823C9-8BD6-4F97-B4D6-B5A3C6D66913}"/>
    <cellStyle name="20 % - Markeringsfarve2 2 2 7 3" xfId="6094" xr:uid="{C98BF937-D82E-4F8E-863A-2B71D5CCEFBD}"/>
    <cellStyle name="20 % - Markeringsfarve2 2 2 7 3 2" xfId="14010" xr:uid="{3738F821-D8D3-4F3E-935C-E79DCB7874A7}"/>
    <cellStyle name="20 % - Markeringsfarve2 2 2 7 3 2 2" xfId="30325" xr:uid="{3F8FC0E4-5EFF-40B8-BA91-AA8D4EBE3800}"/>
    <cellStyle name="20 % - Markeringsfarve2 2 2 7 3 2 3" xfId="45289" xr:uid="{82610099-AB59-4E88-A094-3B5BC093ADF1}"/>
    <cellStyle name="20 % - Markeringsfarve2 2 2 7 3 3" xfId="23303" xr:uid="{C7B5501D-1C18-430E-BC25-40DDC5B3806F}"/>
    <cellStyle name="20 % - Markeringsfarve2 2 2 7 3 4" xfId="38290" xr:uid="{45BA2CCF-959E-4334-A5D5-8C1619F5B530}"/>
    <cellStyle name="20 % - Markeringsfarve2 2 2 7 4" xfId="10417" xr:uid="{42D33A49-2050-4830-B026-CEA9DD2A4B0A}"/>
    <cellStyle name="20 % - Markeringsfarve2 2 2 7 4 2" xfId="26737" xr:uid="{056F214B-1990-498F-BD39-4383AFBE3ACC}"/>
    <cellStyle name="20 % - Markeringsfarve2 2 2 7 4 3" xfId="41703" xr:uid="{0581710F-7531-418D-A949-A1A734AF17FE}"/>
    <cellStyle name="20 % - Markeringsfarve2 2 2 7 5" xfId="19715" xr:uid="{B87AE31E-F23A-4781-872F-EBD9CBFF2842}"/>
    <cellStyle name="20 % - Markeringsfarve2 2 2 7 6" xfId="34704" xr:uid="{0510F363-4733-49A0-943C-00A757023BD4}"/>
    <cellStyle name="20 % - Markeringsfarve2 2 2 8" xfId="1863" xr:uid="{41B596C5-6EEE-40CA-AD4A-FAAECCE898FE}"/>
    <cellStyle name="20 % - Markeringsfarve2 2 2 8 2" xfId="6729" xr:uid="{5B30176A-EE85-450A-B524-CB447E5F2E2A}"/>
    <cellStyle name="20 % - Markeringsfarve2 2 2 8 2 2" xfId="14639" xr:uid="{E5E0CEA7-ACD7-4AF9-B723-7CA7A5E0938C}"/>
    <cellStyle name="20 % - Markeringsfarve2 2 2 8 2 2 2" xfId="30954" xr:uid="{BB35BC1F-12BF-4C79-AB3C-0F20D49E7DD7}"/>
    <cellStyle name="20 % - Markeringsfarve2 2 2 8 2 2 3" xfId="45918" xr:uid="{2CAC05C2-CCF4-4B25-80A1-C4DC24A92303}"/>
    <cellStyle name="20 % - Markeringsfarve2 2 2 8 2 3" xfId="23932" xr:uid="{FE0D53DA-DD4B-4C08-AA56-47B1B7B261A9}"/>
    <cellStyle name="20 % - Markeringsfarve2 2 2 8 2 4" xfId="38919" xr:uid="{0EF482AC-E298-44F8-A68A-B55B27F099E1}"/>
    <cellStyle name="20 % - Markeringsfarve2 2 2 8 3" xfId="10419" xr:uid="{BF16CCCA-44D0-4497-B1C6-ECF53B6A6FB3}"/>
    <cellStyle name="20 % - Markeringsfarve2 2 2 8 3 2" xfId="26739" xr:uid="{81C58298-48BA-4D98-B24B-FADEE9F02257}"/>
    <cellStyle name="20 % - Markeringsfarve2 2 2 8 3 3" xfId="41705" xr:uid="{F4A82530-4F12-405E-A0D9-EA0A515CABF9}"/>
    <cellStyle name="20 % - Markeringsfarve2 2 2 8 4" xfId="19717" xr:uid="{375C004E-D448-4045-8954-D203D28C656A}"/>
    <cellStyle name="20 % - Markeringsfarve2 2 2 8 5" xfId="34706" xr:uid="{B2D61FFD-4E4C-4F8F-82C8-2F60E4F15984}"/>
    <cellStyle name="20 % - Markeringsfarve2 2 2 9" xfId="1864" xr:uid="{A0B5297A-E89E-4F8B-8198-0C3BCA06829D}"/>
    <cellStyle name="20 % - Markeringsfarve2 2 2 9 2" xfId="8277" xr:uid="{0FAACE9F-A789-4B16-9513-A141C2C4485C}"/>
    <cellStyle name="20 % - Markeringsfarve2 2 2 9 2 2" xfId="16170" xr:uid="{C8033681-17DE-4B70-8CC0-32B4808B99D0}"/>
    <cellStyle name="20 % - Markeringsfarve2 2 2 9 2 2 2" xfId="32485" xr:uid="{BB95011E-D0D6-44EC-8276-FE528A42F9F3}"/>
    <cellStyle name="20 % - Markeringsfarve2 2 2 9 2 2 3" xfId="47449" xr:uid="{24E6254E-36AE-4A10-980E-7175F1BD9E4D}"/>
    <cellStyle name="20 % - Markeringsfarve2 2 2 9 2 3" xfId="25463" xr:uid="{AAAA10F9-78D1-4D9C-85F3-918780177709}"/>
    <cellStyle name="20 % - Markeringsfarve2 2 2 9 2 4" xfId="40450" xr:uid="{C6B6EA27-EB22-446E-95CC-8133E4AF2D9E}"/>
    <cellStyle name="20 % - Markeringsfarve2 2 2 9 3" xfId="10420" xr:uid="{7AD41051-9DD5-4B4C-9BE6-B431DC22D5A5}"/>
    <cellStyle name="20 % - Markeringsfarve2 2 2 9 3 2" xfId="26740" xr:uid="{50363390-6BB6-4B5E-87FD-845E310110D6}"/>
    <cellStyle name="20 % - Markeringsfarve2 2 2 9 3 3" xfId="41706" xr:uid="{EA667883-0B72-40C5-814D-D28416FC625A}"/>
    <cellStyle name="20 % - Markeringsfarve2 2 2 9 4" xfId="19718" xr:uid="{3818F729-D18E-45ED-B104-46979F550083}"/>
    <cellStyle name="20 % - Markeringsfarve2 2 2 9 5" xfId="34707" xr:uid="{F6CCA9F5-99DC-41D5-8DF6-5D007A7D7F5A}"/>
    <cellStyle name="20 % - Markeringsfarve2 2 3" xfId="1865" xr:uid="{F5161BEE-2E16-49FE-BCBE-35EAC6E793B4}"/>
    <cellStyle name="20 % - Markeringsfarve2 2 3 10" xfId="5419" xr:uid="{0B52AB06-4B77-4CE1-B2C6-0A1864A34523}"/>
    <cellStyle name="20 % - Markeringsfarve2 2 3 10 2" xfId="13336" xr:uid="{BEDFFCD8-EA0F-46C3-80B6-C013D6177386}"/>
    <cellStyle name="20 % - Markeringsfarve2 2 3 10 2 2" xfId="29651" xr:uid="{8087070E-D317-4549-8FD1-7661B5CABAAA}"/>
    <cellStyle name="20 % - Markeringsfarve2 2 3 10 2 3" xfId="44615" xr:uid="{E27E69F5-252B-4D7F-8FA6-E0A20A34F9C2}"/>
    <cellStyle name="20 % - Markeringsfarve2 2 3 10 3" xfId="22629" xr:uid="{E3227CC3-9AD8-42F7-93AF-0C269B56A9BA}"/>
    <cellStyle name="20 % - Markeringsfarve2 2 3 10 4" xfId="37616" xr:uid="{490D617D-04F5-4B25-8A31-24DF67C418EE}"/>
    <cellStyle name="20 % - Markeringsfarve2 2 3 11" xfId="10421" xr:uid="{BE44610B-1BAF-4DEC-AFBA-340A1CF1EB96}"/>
    <cellStyle name="20 % - Markeringsfarve2 2 3 11 2" xfId="26741" xr:uid="{0BD8DF52-2206-47A2-A86C-5E86AE29517E}"/>
    <cellStyle name="20 % - Markeringsfarve2 2 3 11 3" xfId="41707" xr:uid="{8C37D36B-3856-45F2-BE7F-803661D64FE2}"/>
    <cellStyle name="20 % - Markeringsfarve2 2 3 12" xfId="19719" xr:uid="{D5B55261-1B7F-4AF7-948E-F1A8555CCEE6}"/>
    <cellStyle name="20 % - Markeringsfarve2 2 3 13" xfId="34708" xr:uid="{4386B50E-D23D-4792-9F8F-E19D7E1D87AA}"/>
    <cellStyle name="20 % - Markeringsfarve2 2 3 14" xfId="53265" xr:uid="{ACC2B9EA-C5DE-4828-9099-AA03264850C3}"/>
    <cellStyle name="20 % - Markeringsfarve2 2 3 2" xfId="1866" xr:uid="{C94A5C33-CAEA-4D4D-8E0D-9432B9165182}"/>
    <cellStyle name="20 % - Markeringsfarve2 2 3 2 2" xfId="1867" xr:uid="{6CDB4B89-49A4-48FF-A6CB-927474F39CE3}"/>
    <cellStyle name="20 % - Markeringsfarve2 2 3 2 2 2" xfId="1868" xr:uid="{9E2CEF52-C452-4D77-A0C3-41D341F32AEA}"/>
    <cellStyle name="20 % - Markeringsfarve2 2 3 2 2 2 2" xfId="7659" xr:uid="{E83AF754-4F1A-4DAC-8382-C8A5A65EF854}"/>
    <cellStyle name="20 % - Markeringsfarve2 2 3 2 2 2 2 2" xfId="15559" xr:uid="{125FDA8A-18CB-4E14-A882-1D1AD6D03691}"/>
    <cellStyle name="20 % - Markeringsfarve2 2 3 2 2 2 2 2 2" xfId="31874" xr:uid="{A085C770-D865-4C0E-BDD8-0F072C268A45}"/>
    <cellStyle name="20 % - Markeringsfarve2 2 3 2 2 2 2 2 3" xfId="46838" xr:uid="{21A7AFA4-D997-4985-A3C8-AFBEF7F2EAFB}"/>
    <cellStyle name="20 % - Markeringsfarve2 2 3 2 2 2 2 3" xfId="24852" xr:uid="{50B96312-C841-4F39-8E56-1EC4B8E065C2}"/>
    <cellStyle name="20 % - Markeringsfarve2 2 3 2 2 2 2 4" xfId="39839" xr:uid="{3C0B11FE-3AA7-4E8E-928A-54AFAE7A2D74}"/>
    <cellStyle name="20 % - Markeringsfarve2 2 3 2 2 2 3" xfId="10424" xr:uid="{FFFD891D-D168-4CBB-882C-8C80F0ABD016}"/>
    <cellStyle name="20 % - Markeringsfarve2 2 3 2 2 2 3 2" xfId="26744" xr:uid="{C19B6218-5863-4A8B-9A63-F31CAC1C3488}"/>
    <cellStyle name="20 % - Markeringsfarve2 2 3 2 2 2 3 3" xfId="41710" xr:uid="{4C24F46A-3753-4623-9840-59F126E28590}"/>
    <cellStyle name="20 % - Markeringsfarve2 2 3 2 2 2 4" xfId="19722" xr:uid="{0292A494-3221-4334-97A1-B595D7731F18}"/>
    <cellStyle name="20 % - Markeringsfarve2 2 3 2 2 2 5" xfId="34711" xr:uid="{A96857F9-52F4-443E-9249-258AFF4AD083}"/>
    <cellStyle name="20 % - Markeringsfarve2 2 3 2 2 3" xfId="6226" xr:uid="{420FAA5A-6558-4023-A4D8-8B209D383161}"/>
    <cellStyle name="20 % - Markeringsfarve2 2 3 2 2 3 2" xfId="14142" xr:uid="{FBA9AEF2-992B-4AFA-A55A-B06DA0560A20}"/>
    <cellStyle name="20 % - Markeringsfarve2 2 3 2 2 3 2 2" xfId="30457" xr:uid="{3D07F050-B335-46F4-8C8D-9CEF0CA47682}"/>
    <cellStyle name="20 % - Markeringsfarve2 2 3 2 2 3 2 3" xfId="45421" xr:uid="{3F8FD0AF-DDA0-4682-A124-BF3709FE0723}"/>
    <cellStyle name="20 % - Markeringsfarve2 2 3 2 2 3 3" xfId="23435" xr:uid="{38AF239D-3854-4A12-87A5-D44361207D93}"/>
    <cellStyle name="20 % - Markeringsfarve2 2 3 2 2 3 4" xfId="38422" xr:uid="{5E6AF4F7-39EC-4A4B-9BE5-1141FE1FFDF3}"/>
    <cellStyle name="20 % - Markeringsfarve2 2 3 2 2 4" xfId="10423" xr:uid="{E42652D3-B697-440E-968D-15D3C5EA5FBE}"/>
    <cellStyle name="20 % - Markeringsfarve2 2 3 2 2 4 2" xfId="26743" xr:uid="{6E7166B2-40E6-4981-86A2-5573F3C77E8E}"/>
    <cellStyle name="20 % - Markeringsfarve2 2 3 2 2 4 3" xfId="41709" xr:uid="{18E825ED-E003-445F-AEA4-C5467BE03394}"/>
    <cellStyle name="20 % - Markeringsfarve2 2 3 2 2 5" xfId="19721" xr:uid="{18D375E6-A558-4F74-B937-E61F22B1A9BC}"/>
    <cellStyle name="20 % - Markeringsfarve2 2 3 2 2 6" xfId="34710" xr:uid="{42466342-C8B3-4B43-BC33-A6CF01614641}"/>
    <cellStyle name="20 % - Markeringsfarve2 2 3 2 2 7" xfId="57069" xr:uid="{AAE8AD34-8E75-4260-8AF9-57E3335E17C5}"/>
    <cellStyle name="20 % - Markeringsfarve2 2 3 2 3" xfId="1869" xr:uid="{1E7D16F9-FA91-473C-AA35-A05603F5D9F1}"/>
    <cellStyle name="20 % - Markeringsfarve2 2 3 2 3 2" xfId="6889" xr:uid="{DE58532F-4E88-4446-A38E-36F5BAD0F5EF}"/>
    <cellStyle name="20 % - Markeringsfarve2 2 3 2 3 2 2" xfId="14799" xr:uid="{AA70DE88-AE4B-4AE7-B2E1-3A5C47B3BF91}"/>
    <cellStyle name="20 % - Markeringsfarve2 2 3 2 3 2 2 2" xfId="31114" xr:uid="{CA72F406-5ECC-4452-B437-110F197CDEA1}"/>
    <cellStyle name="20 % - Markeringsfarve2 2 3 2 3 2 2 3" xfId="46078" xr:uid="{3F6F5B53-64F6-4A35-B63B-A5EA18D77560}"/>
    <cellStyle name="20 % - Markeringsfarve2 2 3 2 3 2 3" xfId="24092" xr:uid="{1CE0E4C3-6628-47EC-A6F0-884A8E41AA53}"/>
    <cellStyle name="20 % - Markeringsfarve2 2 3 2 3 2 4" xfId="39079" xr:uid="{3C21CA3D-7A8D-4B8D-AB29-A96FDDC8D952}"/>
    <cellStyle name="20 % - Markeringsfarve2 2 3 2 3 3" xfId="10425" xr:uid="{9D5C13FB-55B3-4DA1-B05B-731AD94F60EE}"/>
    <cellStyle name="20 % - Markeringsfarve2 2 3 2 3 3 2" xfId="26745" xr:uid="{196EA9BF-3A4A-43E0-BD2A-21C3DD34C1BB}"/>
    <cellStyle name="20 % - Markeringsfarve2 2 3 2 3 3 3" xfId="41711" xr:uid="{4E60162D-1034-4938-A8AD-358F0CE3FAC5}"/>
    <cellStyle name="20 % - Markeringsfarve2 2 3 2 3 4" xfId="19723" xr:uid="{77738062-D495-40BF-A1F5-656A3D82A4AA}"/>
    <cellStyle name="20 % - Markeringsfarve2 2 3 2 3 5" xfId="34712" xr:uid="{7634AD53-12B2-4F9C-BF7C-D1042642537E}"/>
    <cellStyle name="20 % - Markeringsfarve2 2 3 2 4" xfId="1870" xr:uid="{3A53C54B-2ED7-4A17-A6A7-C8C514E21D53}"/>
    <cellStyle name="20 % - Markeringsfarve2 2 3 2 4 2" xfId="7056" xr:uid="{87CAB090-28A4-4A66-9345-87769ADB8491}"/>
    <cellStyle name="20 % - Markeringsfarve2 2 3 2 4 2 2" xfId="14965" xr:uid="{7477B109-D947-4903-8915-045819BF59AA}"/>
    <cellStyle name="20 % - Markeringsfarve2 2 3 2 4 2 2 2" xfId="31280" xr:uid="{B0CE78DE-CF8B-43B1-831E-D9F5F6A4444A}"/>
    <cellStyle name="20 % - Markeringsfarve2 2 3 2 4 2 2 3" xfId="46244" xr:uid="{8AE7431F-BCA8-4759-AFF0-92E5718FCB0F}"/>
    <cellStyle name="20 % - Markeringsfarve2 2 3 2 4 2 3" xfId="24258" xr:uid="{3D182A5B-F5D9-41E1-B46C-FF1FA28F2EF6}"/>
    <cellStyle name="20 % - Markeringsfarve2 2 3 2 4 2 4" xfId="39245" xr:uid="{D17973CD-DAC4-4970-971F-5F6312362F3B}"/>
    <cellStyle name="20 % - Markeringsfarve2 2 3 2 4 3" xfId="10426" xr:uid="{C5DCB2C4-DEC7-4171-83D6-2436F188550C}"/>
    <cellStyle name="20 % - Markeringsfarve2 2 3 2 4 3 2" xfId="26746" xr:uid="{DDEEDBFB-E80D-4C3D-A747-D63FBB815E70}"/>
    <cellStyle name="20 % - Markeringsfarve2 2 3 2 4 3 3" xfId="41712" xr:uid="{D0CF7E05-167D-4D59-831F-55B3A8F2D516}"/>
    <cellStyle name="20 % - Markeringsfarve2 2 3 2 4 4" xfId="19724" xr:uid="{86DB3BDC-9AB6-4734-9CFB-EC50A0F5F236}"/>
    <cellStyle name="20 % - Markeringsfarve2 2 3 2 4 5" xfId="34713" xr:uid="{DA293704-24E5-4F96-8C04-4F22BEE6502A}"/>
    <cellStyle name="20 % - Markeringsfarve2 2 3 2 5" xfId="5420" xr:uid="{F9BFC773-69FF-4089-A3D1-03D33796C22F}"/>
    <cellStyle name="20 % - Markeringsfarve2 2 3 2 5 2" xfId="13337" xr:uid="{C5AB63D0-51B7-45F1-8D9A-78E8EF83A653}"/>
    <cellStyle name="20 % - Markeringsfarve2 2 3 2 5 2 2" xfId="29652" xr:uid="{A4B6B440-9FA7-4E25-BB50-2E7EB99E83CF}"/>
    <cellStyle name="20 % - Markeringsfarve2 2 3 2 5 2 3" xfId="44616" xr:uid="{24F719F9-1183-41DB-915C-B11D65B5771B}"/>
    <cellStyle name="20 % - Markeringsfarve2 2 3 2 5 3" xfId="22630" xr:uid="{F9B97DC4-1BC3-4576-9918-0D9FD643D177}"/>
    <cellStyle name="20 % - Markeringsfarve2 2 3 2 5 4" xfId="37617" xr:uid="{0DC203AF-BE17-4BB0-9732-EF669E24CE3A}"/>
    <cellStyle name="20 % - Markeringsfarve2 2 3 2 6" xfId="10422" xr:uid="{8F6CFFE2-D8A5-43A6-87D6-E20196BECBCE}"/>
    <cellStyle name="20 % - Markeringsfarve2 2 3 2 6 2" xfId="26742" xr:uid="{71E08D38-CD01-4BDC-817B-A0A0CA86681F}"/>
    <cellStyle name="20 % - Markeringsfarve2 2 3 2 6 3" xfId="41708" xr:uid="{59A0E88C-D61F-43B6-8195-32A0612639E8}"/>
    <cellStyle name="20 % - Markeringsfarve2 2 3 2 7" xfId="19720" xr:uid="{4B44A95A-3D26-451C-A948-71291384B4D0}"/>
    <cellStyle name="20 % - Markeringsfarve2 2 3 2 8" xfId="34709" xr:uid="{22B66DFE-EEC5-45C9-AB20-7D137929E8F7}"/>
    <cellStyle name="20 % - Markeringsfarve2 2 3 2 9" xfId="53902" xr:uid="{DF1EE517-76DD-4AB4-B853-7DACEECDEE05}"/>
    <cellStyle name="20 % - Markeringsfarve2 2 3 3" xfId="1871" xr:uid="{C7FF303C-EA7A-4F55-BB7B-44BE0117FB40}"/>
    <cellStyle name="20 % - Markeringsfarve2 2 3 3 2" xfId="1872" xr:uid="{2300CACC-9CB3-4FA4-8086-D26681DE12BE}"/>
    <cellStyle name="20 % - Markeringsfarve2 2 3 3 2 2" xfId="1873" xr:uid="{C9DA7D1A-765E-4D67-B197-6DBAD787C144}"/>
    <cellStyle name="20 % - Markeringsfarve2 2 3 3 2 2 2" xfId="7682" xr:uid="{4F115C59-8115-4271-99C2-D7683A58AAE6}"/>
    <cellStyle name="20 % - Markeringsfarve2 2 3 3 2 2 2 2" xfId="15582" xr:uid="{CC09212C-F851-4B00-A6E5-67E5A9964EE5}"/>
    <cellStyle name="20 % - Markeringsfarve2 2 3 3 2 2 2 2 2" xfId="31897" xr:uid="{B96FDABD-0004-4C67-9CBC-E61CE380A140}"/>
    <cellStyle name="20 % - Markeringsfarve2 2 3 3 2 2 2 2 3" xfId="46861" xr:uid="{D4CCCC89-3DB0-4339-A27C-E9FAE75D3FDC}"/>
    <cellStyle name="20 % - Markeringsfarve2 2 3 3 2 2 2 3" xfId="24875" xr:uid="{414A9F66-7122-43CB-B5B8-D551B18C4E18}"/>
    <cellStyle name="20 % - Markeringsfarve2 2 3 3 2 2 2 4" xfId="39862" xr:uid="{E8BE4D43-7A43-460E-8721-699377AAE85B}"/>
    <cellStyle name="20 % - Markeringsfarve2 2 3 3 2 2 3" xfId="10429" xr:uid="{F37867F9-5E1D-4423-8446-A2B6B707F527}"/>
    <cellStyle name="20 % - Markeringsfarve2 2 3 3 2 2 3 2" xfId="26749" xr:uid="{E0D11C67-C880-4FA5-AE01-BE8177D5B7A2}"/>
    <cellStyle name="20 % - Markeringsfarve2 2 3 3 2 2 3 3" xfId="41715" xr:uid="{FE1D378A-50BB-4024-8D53-CBFC6D1BD758}"/>
    <cellStyle name="20 % - Markeringsfarve2 2 3 3 2 2 4" xfId="19727" xr:uid="{382F00E7-8541-4D89-ACAF-13F0B0459866}"/>
    <cellStyle name="20 % - Markeringsfarve2 2 3 3 2 2 5" xfId="34716" xr:uid="{AE05EC53-C6CF-42AB-9DFC-08C23285A7C8}"/>
    <cellStyle name="20 % - Markeringsfarve2 2 3 3 2 3" xfId="6246" xr:uid="{56DB1314-DC6E-4645-9B14-98A5CDD90A52}"/>
    <cellStyle name="20 % - Markeringsfarve2 2 3 3 2 3 2" xfId="14162" xr:uid="{93746C42-294A-49AD-89CC-2D785256ACCA}"/>
    <cellStyle name="20 % - Markeringsfarve2 2 3 3 2 3 2 2" xfId="30477" xr:uid="{89069B26-3538-4FCA-B1E4-E658B7A02E89}"/>
    <cellStyle name="20 % - Markeringsfarve2 2 3 3 2 3 2 3" xfId="45441" xr:uid="{EE6B2DBF-91CF-469E-B9FA-24E87D8C69E2}"/>
    <cellStyle name="20 % - Markeringsfarve2 2 3 3 2 3 3" xfId="23455" xr:uid="{8F5759D6-33FE-4F44-976B-3315992CD486}"/>
    <cellStyle name="20 % - Markeringsfarve2 2 3 3 2 3 4" xfId="38442" xr:uid="{CFBC707C-3BBF-4399-8C3C-CC131E3CE55D}"/>
    <cellStyle name="20 % - Markeringsfarve2 2 3 3 2 4" xfId="10428" xr:uid="{EE690B65-83C6-42B1-944A-134C1D9116A3}"/>
    <cellStyle name="20 % - Markeringsfarve2 2 3 3 2 4 2" xfId="26748" xr:uid="{16B99B6F-D3B4-4E68-8775-A44656FFA268}"/>
    <cellStyle name="20 % - Markeringsfarve2 2 3 3 2 4 3" xfId="41714" xr:uid="{EB9C31FB-67C7-43A0-91CC-DAFF3F68E993}"/>
    <cellStyle name="20 % - Markeringsfarve2 2 3 3 2 5" xfId="19726" xr:uid="{42588A9A-DE0E-4538-AC79-D2E5C54682A1}"/>
    <cellStyle name="20 % - Markeringsfarve2 2 3 3 2 6" xfId="34715" xr:uid="{16638297-B324-4F5F-B7C0-D9C1FB2A47F8}"/>
    <cellStyle name="20 % - Markeringsfarve2 2 3 3 3" xfId="1874" xr:uid="{57CDFD6B-7AAD-495A-A621-9CCF9816A40B}"/>
    <cellStyle name="20 % - Markeringsfarve2 2 3 3 3 2" xfId="6912" xr:uid="{4D97ADB1-8D8D-408A-BB99-C5955DAEEFC9}"/>
    <cellStyle name="20 % - Markeringsfarve2 2 3 3 3 2 2" xfId="14822" xr:uid="{F1F3B515-631B-4B3E-8A4F-C176D5D3DACB}"/>
    <cellStyle name="20 % - Markeringsfarve2 2 3 3 3 2 2 2" xfId="31137" xr:uid="{98528489-E069-4F8C-92BD-A477F0D95F53}"/>
    <cellStyle name="20 % - Markeringsfarve2 2 3 3 3 2 2 3" xfId="46101" xr:uid="{94DDFF69-C052-48E6-BC79-2ED233C9DB9E}"/>
    <cellStyle name="20 % - Markeringsfarve2 2 3 3 3 2 3" xfId="24115" xr:uid="{97AE8AEF-68C6-4AD1-95AF-B9F49F5F8F6E}"/>
    <cellStyle name="20 % - Markeringsfarve2 2 3 3 3 2 4" xfId="39102" xr:uid="{9D3181F9-FE53-43C0-88E6-66EBFB8104D6}"/>
    <cellStyle name="20 % - Markeringsfarve2 2 3 3 3 3" xfId="10430" xr:uid="{4AB9333C-291D-46B4-8248-51FABD40B695}"/>
    <cellStyle name="20 % - Markeringsfarve2 2 3 3 3 3 2" xfId="26750" xr:uid="{503CCBC6-A9BD-4E33-8B2F-18F63A2CA298}"/>
    <cellStyle name="20 % - Markeringsfarve2 2 3 3 3 3 3" xfId="41716" xr:uid="{14DA6C3D-5AC3-4AAC-9688-19E5D1267064}"/>
    <cellStyle name="20 % - Markeringsfarve2 2 3 3 3 4" xfId="19728" xr:uid="{04A2D08A-10EF-4E4E-9646-C2EDC3B0FEFD}"/>
    <cellStyle name="20 % - Markeringsfarve2 2 3 3 3 5" xfId="34717" xr:uid="{651FBFFA-F0B6-4D39-9B64-1813FE6E4693}"/>
    <cellStyle name="20 % - Markeringsfarve2 2 3 3 4" xfId="1875" xr:uid="{24B2DDA3-CCBC-419C-8A45-446421A561AA}"/>
    <cellStyle name="20 % - Markeringsfarve2 2 3 3 4 2" xfId="7057" xr:uid="{64A05783-12F5-46D2-B6A9-B8B3287E2FE4}"/>
    <cellStyle name="20 % - Markeringsfarve2 2 3 3 4 2 2" xfId="14966" xr:uid="{68126A72-9439-4726-957B-BCE4F8745A78}"/>
    <cellStyle name="20 % - Markeringsfarve2 2 3 3 4 2 2 2" xfId="31281" xr:uid="{194D7450-40BE-4913-B25E-B25EDDCD3429}"/>
    <cellStyle name="20 % - Markeringsfarve2 2 3 3 4 2 2 3" xfId="46245" xr:uid="{5C4AB714-8C51-4ED1-B75B-8B5151A49E9A}"/>
    <cellStyle name="20 % - Markeringsfarve2 2 3 3 4 2 3" xfId="24259" xr:uid="{28FFD2B2-28DB-4644-ADD0-D1F8C100ACCD}"/>
    <cellStyle name="20 % - Markeringsfarve2 2 3 3 4 2 4" xfId="39246" xr:uid="{C982E5D4-44EA-49E2-B82F-A2329CEDD5C4}"/>
    <cellStyle name="20 % - Markeringsfarve2 2 3 3 4 3" xfId="10431" xr:uid="{F89C6ED2-E75E-4499-99A1-38DF9889C069}"/>
    <cellStyle name="20 % - Markeringsfarve2 2 3 3 4 3 2" xfId="26751" xr:uid="{01AFDEED-F2E0-4F65-B789-7CA0CFD30FD7}"/>
    <cellStyle name="20 % - Markeringsfarve2 2 3 3 4 3 3" xfId="41717" xr:uid="{060FA11B-3E12-4B04-A42F-ADBFEE7ADEE8}"/>
    <cellStyle name="20 % - Markeringsfarve2 2 3 3 4 4" xfId="19729" xr:uid="{CD3F96D3-A413-4F9D-AF0F-BE3EDAB9B08F}"/>
    <cellStyle name="20 % - Markeringsfarve2 2 3 3 4 5" xfId="34718" xr:uid="{B7084CD3-AAC4-4572-BD5E-5D130E87BB69}"/>
    <cellStyle name="20 % - Markeringsfarve2 2 3 3 5" xfId="5421" xr:uid="{4C29A1B9-2F74-413B-B13D-E12B80FA14A9}"/>
    <cellStyle name="20 % - Markeringsfarve2 2 3 3 5 2" xfId="13338" xr:uid="{EB0DFD64-22BC-4571-8FE4-716D493E83DA}"/>
    <cellStyle name="20 % - Markeringsfarve2 2 3 3 5 2 2" xfId="29653" xr:uid="{8B7086C3-D703-4C79-8D61-55FD7C2ECE30}"/>
    <cellStyle name="20 % - Markeringsfarve2 2 3 3 5 2 3" xfId="44617" xr:uid="{9BEC2D21-B631-496F-843C-09A688BC7D95}"/>
    <cellStyle name="20 % - Markeringsfarve2 2 3 3 5 3" xfId="22631" xr:uid="{1F7494B4-EB92-469D-990E-2196814249C4}"/>
    <cellStyle name="20 % - Markeringsfarve2 2 3 3 5 4" xfId="37618" xr:uid="{26169FB9-0F47-4845-963A-2EB4D0820BD3}"/>
    <cellStyle name="20 % - Markeringsfarve2 2 3 3 6" xfId="10427" xr:uid="{F2C86FA0-32B1-4471-8530-5B701DF5EEAE}"/>
    <cellStyle name="20 % - Markeringsfarve2 2 3 3 6 2" xfId="26747" xr:uid="{E7B9D93E-B795-4E88-B2A0-3B34656E0087}"/>
    <cellStyle name="20 % - Markeringsfarve2 2 3 3 6 3" xfId="41713" xr:uid="{DBB2956A-1E01-40F5-AFEC-6E92BE6D8226}"/>
    <cellStyle name="20 % - Markeringsfarve2 2 3 3 7" xfId="19725" xr:uid="{31B1E9B6-32E7-4357-8635-010808C77DC6}"/>
    <cellStyle name="20 % - Markeringsfarve2 2 3 3 8" xfId="34714" xr:uid="{48B53B29-4B98-445A-9A4B-B6E5B1A2DE4F}"/>
    <cellStyle name="20 % - Markeringsfarve2 2 3 3 9" xfId="56446" xr:uid="{E6663F27-90B8-4F90-AF36-511E45B106EC}"/>
    <cellStyle name="20 % - Markeringsfarve2 2 3 4" xfId="1876" xr:uid="{CF855A77-0631-499C-B0E3-DC1A9CDF30B8}"/>
    <cellStyle name="20 % - Markeringsfarve2 2 3 4 2" xfId="1877" xr:uid="{906F2A03-2576-407E-B7FE-3C74746D4A81}"/>
    <cellStyle name="20 % - Markeringsfarve2 2 3 4 2 2" xfId="1878" xr:uid="{D0833D74-DD3F-4111-927D-9FDC1E06231A}"/>
    <cellStyle name="20 % - Markeringsfarve2 2 3 4 2 2 2" xfId="7897" xr:uid="{EA69D89E-8836-4315-B68F-481B46E845D8}"/>
    <cellStyle name="20 % - Markeringsfarve2 2 3 4 2 2 2 2" xfId="15797" xr:uid="{BB83B67F-C98D-4452-A550-FF3FEC964304}"/>
    <cellStyle name="20 % - Markeringsfarve2 2 3 4 2 2 2 2 2" xfId="32112" xr:uid="{9CCB9259-FB36-47CD-839F-BAFF93304871}"/>
    <cellStyle name="20 % - Markeringsfarve2 2 3 4 2 2 2 2 3" xfId="47076" xr:uid="{F499ED50-9F5A-416E-B558-736402A723F7}"/>
    <cellStyle name="20 % - Markeringsfarve2 2 3 4 2 2 2 3" xfId="25090" xr:uid="{C907C952-4FF2-4E38-84DA-7D1352B496BB}"/>
    <cellStyle name="20 % - Markeringsfarve2 2 3 4 2 2 2 4" xfId="40077" xr:uid="{92199A46-C2B6-4CDD-BD10-E265D8900B72}"/>
    <cellStyle name="20 % - Markeringsfarve2 2 3 4 2 2 3" xfId="10434" xr:uid="{569224FC-0FCA-4632-8C5F-193AD989022E}"/>
    <cellStyle name="20 % - Markeringsfarve2 2 3 4 2 2 3 2" xfId="26754" xr:uid="{E7521917-D26C-4EB0-BD92-D89A5747F877}"/>
    <cellStyle name="20 % - Markeringsfarve2 2 3 4 2 2 3 3" xfId="41720" xr:uid="{C93CECB0-D4FE-4EBC-BE3D-18D027BB1249}"/>
    <cellStyle name="20 % - Markeringsfarve2 2 3 4 2 2 4" xfId="19732" xr:uid="{E7607F26-D0D9-47D5-A03D-3AF877EFDA1A}"/>
    <cellStyle name="20 % - Markeringsfarve2 2 3 4 2 2 5" xfId="34721" xr:uid="{A38B35A7-7A9A-4BE3-B4A9-0E9CD9757C80}"/>
    <cellStyle name="20 % - Markeringsfarve2 2 3 4 2 3" xfId="6428" xr:uid="{3662F7A3-BA30-4A90-B4B4-EDAB3EB3777A}"/>
    <cellStyle name="20 % - Markeringsfarve2 2 3 4 2 3 2" xfId="14341" xr:uid="{AB68BDFA-4449-4ACA-8734-BABA9471C3D5}"/>
    <cellStyle name="20 % - Markeringsfarve2 2 3 4 2 3 2 2" xfId="30656" xr:uid="{743869D9-19A3-4510-B0E7-8076CDF50B02}"/>
    <cellStyle name="20 % - Markeringsfarve2 2 3 4 2 3 2 3" xfId="45620" xr:uid="{C1D6DBD5-0803-4B4F-9ABC-584C33C5F05D}"/>
    <cellStyle name="20 % - Markeringsfarve2 2 3 4 2 3 3" xfId="23634" xr:uid="{D0125A2B-769D-4A2B-8A61-75FA08762F59}"/>
    <cellStyle name="20 % - Markeringsfarve2 2 3 4 2 3 4" xfId="38621" xr:uid="{52CF7CB1-8671-451E-9A6F-6C1D24AAA4AE}"/>
    <cellStyle name="20 % - Markeringsfarve2 2 3 4 2 4" xfId="10433" xr:uid="{F3EF7565-AACC-4ECA-BA6C-A37B9C7F2DF7}"/>
    <cellStyle name="20 % - Markeringsfarve2 2 3 4 2 4 2" xfId="26753" xr:uid="{F6C311BB-1DD5-4905-A351-66066713716E}"/>
    <cellStyle name="20 % - Markeringsfarve2 2 3 4 2 4 3" xfId="41719" xr:uid="{858B2A72-B770-4A45-AA87-CDD2456DC7AE}"/>
    <cellStyle name="20 % - Markeringsfarve2 2 3 4 2 5" xfId="19731" xr:uid="{B16F755A-40FA-4229-8355-2C48A24652B0}"/>
    <cellStyle name="20 % - Markeringsfarve2 2 3 4 2 6" xfId="34720" xr:uid="{F1171748-5928-4AE5-9384-04A0C7171E9F}"/>
    <cellStyle name="20 % - Markeringsfarve2 2 3 4 3" xfId="1879" xr:uid="{AACCDAE0-606E-400B-A362-AF978F418CCF}"/>
    <cellStyle name="20 % - Markeringsfarve2 2 3 4 3 2" xfId="7173" xr:uid="{B7D34A81-D31A-4B2A-A3A8-C872EA18DEC9}"/>
    <cellStyle name="20 % - Markeringsfarve2 2 3 4 3 2 2" xfId="15082" xr:uid="{6027EE7B-1670-4A4E-B258-F3662C0A3C0A}"/>
    <cellStyle name="20 % - Markeringsfarve2 2 3 4 3 2 2 2" xfId="31397" xr:uid="{BAD3A133-57E9-4D02-8FB2-FBAFAE066124}"/>
    <cellStyle name="20 % - Markeringsfarve2 2 3 4 3 2 2 3" xfId="46361" xr:uid="{4ECA0C04-1221-45ED-A9E9-AFA4729CFC3E}"/>
    <cellStyle name="20 % - Markeringsfarve2 2 3 4 3 2 3" xfId="24375" xr:uid="{7A5B6301-2983-497A-8E12-8E77B5FC75AA}"/>
    <cellStyle name="20 % - Markeringsfarve2 2 3 4 3 2 4" xfId="39362" xr:uid="{3F8B6950-C117-4B58-9478-35B2E0E575E6}"/>
    <cellStyle name="20 % - Markeringsfarve2 2 3 4 3 3" xfId="10435" xr:uid="{D5C009F9-2691-4DE6-82F1-96808FE3F76F}"/>
    <cellStyle name="20 % - Markeringsfarve2 2 3 4 3 3 2" xfId="26755" xr:uid="{48584953-8CE6-42C6-AEDF-BF4FDB367167}"/>
    <cellStyle name="20 % - Markeringsfarve2 2 3 4 3 3 3" xfId="41721" xr:uid="{4CB43632-39A7-4B22-BE41-D5EE5AAC2866}"/>
    <cellStyle name="20 % - Markeringsfarve2 2 3 4 3 4" xfId="19733" xr:uid="{C59D90A9-83A1-4934-ABFB-1716D7696B11}"/>
    <cellStyle name="20 % - Markeringsfarve2 2 3 4 3 5" xfId="34722" xr:uid="{EBE95511-32B8-47B1-B474-E9F4E45DC6C5}"/>
    <cellStyle name="20 % - Markeringsfarve2 2 3 4 4" xfId="1880" xr:uid="{5D626C70-6A0B-4633-9D88-D82848EE3382}"/>
    <cellStyle name="20 % - Markeringsfarve2 2 3 4 4 2" xfId="7049" xr:uid="{E7B4E093-D889-4CB2-9833-C8C09D698FD3}"/>
    <cellStyle name="20 % - Markeringsfarve2 2 3 4 4 2 2" xfId="14958" xr:uid="{880FD88A-71B4-4E1A-B328-6E487E6B900A}"/>
    <cellStyle name="20 % - Markeringsfarve2 2 3 4 4 2 2 2" xfId="31273" xr:uid="{2310CA13-21F7-4844-BF08-4314BC8301C0}"/>
    <cellStyle name="20 % - Markeringsfarve2 2 3 4 4 2 2 3" xfId="46237" xr:uid="{F987392A-6124-45EF-92DD-1C3A28A0FC2E}"/>
    <cellStyle name="20 % - Markeringsfarve2 2 3 4 4 2 3" xfId="24251" xr:uid="{D13892BA-DB55-46D1-A427-DB4CF6BA4963}"/>
    <cellStyle name="20 % - Markeringsfarve2 2 3 4 4 2 4" xfId="39238" xr:uid="{01651C8C-D5EB-49C0-93C2-E5A7BA154401}"/>
    <cellStyle name="20 % - Markeringsfarve2 2 3 4 4 3" xfId="10436" xr:uid="{ACF02C70-4C31-464D-A760-43CCFF7EDBBC}"/>
    <cellStyle name="20 % - Markeringsfarve2 2 3 4 4 3 2" xfId="26756" xr:uid="{04447617-E16A-4ADD-B0B4-FF8B2D39553B}"/>
    <cellStyle name="20 % - Markeringsfarve2 2 3 4 4 3 3" xfId="41722" xr:uid="{CFC3A3B1-F4AC-46A1-9F61-79C77F806364}"/>
    <cellStyle name="20 % - Markeringsfarve2 2 3 4 4 4" xfId="19734" xr:uid="{00A74D40-6006-4DCF-839A-B5F5255B216B}"/>
    <cellStyle name="20 % - Markeringsfarve2 2 3 4 4 5" xfId="34723" xr:uid="{45C08B79-62B2-47B9-9008-E68B15C544B5}"/>
    <cellStyle name="20 % - Markeringsfarve2 2 3 4 5" xfId="5422" xr:uid="{9E71281F-A4B0-4EF4-BA0A-8866E2BFA270}"/>
    <cellStyle name="20 % - Markeringsfarve2 2 3 4 5 2" xfId="13339" xr:uid="{C66E3869-DABF-4BE2-8152-26F1FC84BD43}"/>
    <cellStyle name="20 % - Markeringsfarve2 2 3 4 5 2 2" xfId="29654" xr:uid="{656C71EB-377C-4B95-9286-602D8BCC46A9}"/>
    <cellStyle name="20 % - Markeringsfarve2 2 3 4 5 2 3" xfId="44618" xr:uid="{94408839-841A-4210-A2F2-841BDE519F4D}"/>
    <cellStyle name="20 % - Markeringsfarve2 2 3 4 5 3" xfId="22632" xr:uid="{40CCD705-9B99-40BF-BCAD-E8FC0AB493C3}"/>
    <cellStyle name="20 % - Markeringsfarve2 2 3 4 5 4" xfId="37619" xr:uid="{A1723B86-1875-44DF-83BD-68F3EA07FE2B}"/>
    <cellStyle name="20 % - Markeringsfarve2 2 3 4 6" xfId="10432" xr:uid="{43791C6F-536B-4E23-9A5E-2FA84C7E1C7A}"/>
    <cellStyle name="20 % - Markeringsfarve2 2 3 4 6 2" xfId="26752" xr:uid="{26EB3DC2-C9D4-46CF-ADA2-9C35C8B1B75C}"/>
    <cellStyle name="20 % - Markeringsfarve2 2 3 4 6 3" xfId="41718" xr:uid="{E3267AF9-2A6E-4FF7-BB0F-D35FB6867639}"/>
    <cellStyle name="20 % - Markeringsfarve2 2 3 4 7" xfId="19730" xr:uid="{64F56D48-E6C1-4D92-8C8F-9EF0D1E5B9C3}"/>
    <cellStyle name="20 % - Markeringsfarve2 2 3 4 8" xfId="34719" xr:uid="{93DBB0BE-EAD7-46A9-88DB-42CDE6D1EFF2}"/>
    <cellStyle name="20 % - Markeringsfarve2 2 3 5" xfId="1881" xr:uid="{39F8351C-528B-46DA-897A-C51E52322D40}"/>
    <cellStyle name="20 % - Markeringsfarve2 2 3 5 2" xfId="1882" xr:uid="{0A66BFE7-406B-4806-AADB-D67C5EDEBAB7}"/>
    <cellStyle name="20 % - Markeringsfarve2 2 3 5 2 2" xfId="1883" xr:uid="{CBD6EC0E-2DD4-420A-8552-69FC9518B690}"/>
    <cellStyle name="20 % - Markeringsfarve2 2 3 5 2 2 2" xfId="8014" xr:uid="{EE5E88E8-8203-44DB-8E56-95C1019AFFF3}"/>
    <cellStyle name="20 % - Markeringsfarve2 2 3 5 2 2 2 2" xfId="15914" xr:uid="{36463115-3281-4B32-912A-E3B29323A32A}"/>
    <cellStyle name="20 % - Markeringsfarve2 2 3 5 2 2 2 2 2" xfId="32229" xr:uid="{45FABE9A-597C-4D25-AC25-F038A3DC54A8}"/>
    <cellStyle name="20 % - Markeringsfarve2 2 3 5 2 2 2 2 3" xfId="47193" xr:uid="{533AB9C9-A5FA-4097-8E1E-798955B10F5F}"/>
    <cellStyle name="20 % - Markeringsfarve2 2 3 5 2 2 2 3" xfId="25207" xr:uid="{CAD1B8E7-7733-4A3F-9C9D-0910723A5D88}"/>
    <cellStyle name="20 % - Markeringsfarve2 2 3 5 2 2 2 4" xfId="40194" xr:uid="{0BBDD2E1-5482-42A0-A290-02A0636C67C8}"/>
    <cellStyle name="20 % - Markeringsfarve2 2 3 5 2 2 3" xfId="10439" xr:uid="{52AFF167-7FC0-46A2-B1E9-ED23BBA4E682}"/>
    <cellStyle name="20 % - Markeringsfarve2 2 3 5 2 2 3 2" xfId="26759" xr:uid="{398BDBAE-F755-462F-BE40-3DA261CF2816}"/>
    <cellStyle name="20 % - Markeringsfarve2 2 3 5 2 2 3 3" xfId="41725" xr:uid="{A1BA2526-0548-4D3B-B68A-43835F21620A}"/>
    <cellStyle name="20 % - Markeringsfarve2 2 3 5 2 2 4" xfId="19737" xr:uid="{7842187D-D76C-4207-8013-84E7907FE7E0}"/>
    <cellStyle name="20 % - Markeringsfarve2 2 3 5 2 2 5" xfId="34726" xr:uid="{712799A3-3DF1-41B5-BFD3-59C696B259C1}"/>
    <cellStyle name="20 % - Markeringsfarve2 2 3 5 2 3" xfId="6527" xr:uid="{EE95F4E3-6E07-4FB7-86A2-4B5600D65231}"/>
    <cellStyle name="20 % - Markeringsfarve2 2 3 5 2 3 2" xfId="14440" xr:uid="{66BA8460-A63F-425B-A7FA-DB80EE2579AF}"/>
    <cellStyle name="20 % - Markeringsfarve2 2 3 5 2 3 2 2" xfId="30755" xr:uid="{26262C84-089B-48B0-B95B-7A3E8DDDEC8E}"/>
    <cellStyle name="20 % - Markeringsfarve2 2 3 5 2 3 2 3" xfId="45719" xr:uid="{FB3C35DC-3FB9-40C9-B063-9A3F0A84986C}"/>
    <cellStyle name="20 % - Markeringsfarve2 2 3 5 2 3 3" xfId="23733" xr:uid="{C36651FD-B3E3-4277-9387-88F9FA376E9A}"/>
    <cellStyle name="20 % - Markeringsfarve2 2 3 5 2 3 4" xfId="38720" xr:uid="{F9780278-77AD-467E-980D-128169BA5F5B}"/>
    <cellStyle name="20 % - Markeringsfarve2 2 3 5 2 4" xfId="10438" xr:uid="{E31AEC9F-8AE9-4CE1-B9C0-AFCD80349675}"/>
    <cellStyle name="20 % - Markeringsfarve2 2 3 5 2 4 2" xfId="26758" xr:uid="{CA2FC955-4845-4E73-9D6A-A2CB13B1ADEC}"/>
    <cellStyle name="20 % - Markeringsfarve2 2 3 5 2 4 3" xfId="41724" xr:uid="{DDC22B3E-F806-4B12-8EDC-E78E08C1907D}"/>
    <cellStyle name="20 % - Markeringsfarve2 2 3 5 2 5" xfId="19736" xr:uid="{EF913D62-60FE-4866-8BCD-379D53B709F9}"/>
    <cellStyle name="20 % - Markeringsfarve2 2 3 5 2 6" xfId="34725" xr:uid="{0D4F2B75-8E81-4962-8A67-9E96228662A3}"/>
    <cellStyle name="20 % - Markeringsfarve2 2 3 5 3" xfId="1884" xr:uid="{3DE70066-BFAC-4AAC-9F76-05CF6DA332CB}"/>
    <cellStyle name="20 % - Markeringsfarve2 2 3 5 3 2" xfId="7290" xr:uid="{64FE4696-16CF-4571-98C0-09183B4F9507}"/>
    <cellStyle name="20 % - Markeringsfarve2 2 3 5 3 2 2" xfId="15199" xr:uid="{95AEA39D-F0C7-4260-8DB6-0EF27F7B0E52}"/>
    <cellStyle name="20 % - Markeringsfarve2 2 3 5 3 2 2 2" xfId="31514" xr:uid="{2E780518-1242-4D6C-8845-D7BEA4BAC324}"/>
    <cellStyle name="20 % - Markeringsfarve2 2 3 5 3 2 2 3" xfId="46478" xr:uid="{B69A73E3-C279-41B6-AE3E-384F036BC6CC}"/>
    <cellStyle name="20 % - Markeringsfarve2 2 3 5 3 2 3" xfId="24492" xr:uid="{C1080114-2C01-4C03-8C11-2C4D97444F00}"/>
    <cellStyle name="20 % - Markeringsfarve2 2 3 5 3 2 4" xfId="39479" xr:uid="{F04EC9F3-2A04-40A8-B1BA-6BC49A341FD0}"/>
    <cellStyle name="20 % - Markeringsfarve2 2 3 5 3 3" xfId="10440" xr:uid="{DA3EDB04-20C7-445B-932B-ED61A4A1AF30}"/>
    <cellStyle name="20 % - Markeringsfarve2 2 3 5 3 3 2" xfId="26760" xr:uid="{528AAD2B-87E2-407A-86B0-DC4312C32A3D}"/>
    <cellStyle name="20 % - Markeringsfarve2 2 3 5 3 3 3" xfId="41726" xr:uid="{63661940-9A01-4919-B00D-78DBB0710F46}"/>
    <cellStyle name="20 % - Markeringsfarve2 2 3 5 3 4" xfId="19738" xr:uid="{0F348298-07AA-438A-90FE-CE0D3F5BFA26}"/>
    <cellStyle name="20 % - Markeringsfarve2 2 3 5 3 5" xfId="34727" xr:uid="{E1285901-C671-48E6-9CB2-AF16D7908F2D}"/>
    <cellStyle name="20 % - Markeringsfarve2 2 3 5 4" xfId="1885" xr:uid="{36CFA834-324F-45A6-8296-FBE9E737B512}"/>
    <cellStyle name="20 % - Markeringsfarve2 2 3 5 4 2" xfId="7062" xr:uid="{B35C4A47-7529-4FEE-9C6D-B3DEB4358249}"/>
    <cellStyle name="20 % - Markeringsfarve2 2 3 5 4 2 2" xfId="14971" xr:uid="{C16ED848-796A-4D40-8809-675C0F8B962C}"/>
    <cellStyle name="20 % - Markeringsfarve2 2 3 5 4 2 2 2" xfId="31286" xr:uid="{03C8537A-C76A-46BB-8DCF-7B8685B4850A}"/>
    <cellStyle name="20 % - Markeringsfarve2 2 3 5 4 2 2 3" xfId="46250" xr:uid="{3B4DF431-D088-45E4-970D-0A5207794C13}"/>
    <cellStyle name="20 % - Markeringsfarve2 2 3 5 4 2 3" xfId="24264" xr:uid="{A086BD86-3790-4FDA-825A-6CC60796C557}"/>
    <cellStyle name="20 % - Markeringsfarve2 2 3 5 4 2 4" xfId="39251" xr:uid="{55D35FDF-8C71-488C-8D0B-F820019D92E6}"/>
    <cellStyle name="20 % - Markeringsfarve2 2 3 5 4 3" xfId="10441" xr:uid="{75F4D921-EE49-4F90-B1A6-599E36597D13}"/>
    <cellStyle name="20 % - Markeringsfarve2 2 3 5 4 3 2" xfId="26761" xr:uid="{A0DCD60C-860D-4E1C-8A9C-3C9145DCF8DE}"/>
    <cellStyle name="20 % - Markeringsfarve2 2 3 5 4 3 3" xfId="41727" xr:uid="{C7F7BC3C-4E28-4688-9D1E-11C9CEB00D10}"/>
    <cellStyle name="20 % - Markeringsfarve2 2 3 5 4 4" xfId="19739" xr:uid="{CCBD7E06-C0D4-4720-8893-A5F76CEFB168}"/>
    <cellStyle name="20 % - Markeringsfarve2 2 3 5 4 5" xfId="34728" xr:uid="{EDAD9564-17F3-44DB-AD9B-1A3B127AA91D}"/>
    <cellStyle name="20 % - Markeringsfarve2 2 3 5 5" xfId="5423" xr:uid="{F292E204-13C8-4FB8-9197-A9E7DD4C4B33}"/>
    <cellStyle name="20 % - Markeringsfarve2 2 3 5 5 2" xfId="13340" xr:uid="{EAF66ED4-39AB-4597-B21C-E6439F39C4DB}"/>
    <cellStyle name="20 % - Markeringsfarve2 2 3 5 5 2 2" xfId="29655" xr:uid="{00D5D67D-0D47-45C8-897B-93366FE3220D}"/>
    <cellStyle name="20 % - Markeringsfarve2 2 3 5 5 2 3" xfId="44619" xr:uid="{3E47A0F8-059A-4667-BAB0-009AFCACC133}"/>
    <cellStyle name="20 % - Markeringsfarve2 2 3 5 5 3" xfId="22633" xr:uid="{18FC167E-F6E3-4489-8D60-3FF81A0153BB}"/>
    <cellStyle name="20 % - Markeringsfarve2 2 3 5 5 4" xfId="37620" xr:uid="{2F87F61D-6FD8-443F-B7E4-BDD8DDC5D987}"/>
    <cellStyle name="20 % - Markeringsfarve2 2 3 5 6" xfId="10437" xr:uid="{9D0E8F3A-BFB8-4E22-81AF-37C817AE32DE}"/>
    <cellStyle name="20 % - Markeringsfarve2 2 3 5 6 2" xfId="26757" xr:uid="{FA95FE0C-F2DA-49F5-A4F7-6BEE63919A96}"/>
    <cellStyle name="20 % - Markeringsfarve2 2 3 5 6 3" xfId="41723" xr:uid="{0B998513-8280-4956-8993-25FA22B8494C}"/>
    <cellStyle name="20 % - Markeringsfarve2 2 3 5 7" xfId="19735" xr:uid="{BEACB526-0F66-4418-BF8F-E742D1476D45}"/>
    <cellStyle name="20 % - Markeringsfarve2 2 3 5 8" xfId="34724" xr:uid="{FA2DF023-A839-426A-9C48-B14854A5CE55}"/>
    <cellStyle name="20 % - Markeringsfarve2 2 3 6" xfId="1886" xr:uid="{3617049E-92FD-40AC-A4ED-39116941015B}"/>
    <cellStyle name="20 % - Markeringsfarve2 2 3 6 2" xfId="1887" xr:uid="{6A22EC62-07E8-476C-B7F3-8FC32B12E3B2}"/>
    <cellStyle name="20 % - Markeringsfarve2 2 3 6 2 2" xfId="1888" xr:uid="{27C8790D-89EF-4553-9BAE-A9059CE8AB90}"/>
    <cellStyle name="20 % - Markeringsfarve2 2 3 6 2 2 2" xfId="8037" xr:uid="{5143F8C3-D7B8-495A-A253-5FCE050D7A21}"/>
    <cellStyle name="20 % - Markeringsfarve2 2 3 6 2 2 2 2" xfId="15937" xr:uid="{B721AA3F-36B3-48A4-BDA2-3C477B879667}"/>
    <cellStyle name="20 % - Markeringsfarve2 2 3 6 2 2 2 2 2" xfId="32252" xr:uid="{AC76B656-A83F-415F-A55B-4BF0539107A3}"/>
    <cellStyle name="20 % - Markeringsfarve2 2 3 6 2 2 2 2 3" xfId="47216" xr:uid="{43B3F12E-D390-4DA4-AA7A-D9EAC70B9E83}"/>
    <cellStyle name="20 % - Markeringsfarve2 2 3 6 2 2 2 3" xfId="25230" xr:uid="{98594894-5D90-4766-B54B-2823AE639B15}"/>
    <cellStyle name="20 % - Markeringsfarve2 2 3 6 2 2 2 4" xfId="40217" xr:uid="{06B91A4D-F197-4D38-B8F8-A258B4164003}"/>
    <cellStyle name="20 % - Markeringsfarve2 2 3 6 2 2 3" xfId="10444" xr:uid="{85DB0F21-57A1-4A49-91F5-8C8E8D1A999B}"/>
    <cellStyle name="20 % - Markeringsfarve2 2 3 6 2 2 3 2" xfId="26764" xr:uid="{C66F0FB5-EBF4-4471-B65B-9FB81A420B48}"/>
    <cellStyle name="20 % - Markeringsfarve2 2 3 6 2 2 3 3" xfId="41730" xr:uid="{ABD1AD6C-5612-484C-AA9B-B79191DDBD56}"/>
    <cellStyle name="20 % - Markeringsfarve2 2 3 6 2 2 4" xfId="19742" xr:uid="{449C2969-6AE2-4034-87B1-42BB0DFBEBC7}"/>
    <cellStyle name="20 % - Markeringsfarve2 2 3 6 2 2 5" xfId="34731" xr:uid="{05EC9888-A925-4938-A285-7344280724A6}"/>
    <cellStyle name="20 % - Markeringsfarve2 2 3 6 2 3" xfId="6548" xr:uid="{9D3E2E81-73DF-4620-9988-E4E4B3A22142}"/>
    <cellStyle name="20 % - Markeringsfarve2 2 3 6 2 3 2" xfId="14461" xr:uid="{25BD17EA-DF57-49A6-B5E4-FC11866EABBB}"/>
    <cellStyle name="20 % - Markeringsfarve2 2 3 6 2 3 2 2" xfId="30776" xr:uid="{189FAF4C-C41E-47D0-BA81-94B644E97E6C}"/>
    <cellStyle name="20 % - Markeringsfarve2 2 3 6 2 3 2 3" xfId="45740" xr:uid="{1343E072-E1DB-4C91-B792-E9EE9B115E23}"/>
    <cellStyle name="20 % - Markeringsfarve2 2 3 6 2 3 3" xfId="23754" xr:uid="{87D033EC-CF87-4F57-A0DD-C6AB951097D9}"/>
    <cellStyle name="20 % - Markeringsfarve2 2 3 6 2 3 4" xfId="38741" xr:uid="{9D14306C-2A2D-4739-9B72-DE84B8C05B12}"/>
    <cellStyle name="20 % - Markeringsfarve2 2 3 6 2 4" xfId="10443" xr:uid="{E45A24E4-0FCC-42BF-A09C-CF02CCF9C989}"/>
    <cellStyle name="20 % - Markeringsfarve2 2 3 6 2 4 2" xfId="26763" xr:uid="{0E20535E-779D-4599-BCBD-5829D08C2DBE}"/>
    <cellStyle name="20 % - Markeringsfarve2 2 3 6 2 4 3" xfId="41729" xr:uid="{21E8071D-18A0-4603-ABE3-926F882C4EDB}"/>
    <cellStyle name="20 % - Markeringsfarve2 2 3 6 2 5" xfId="19741" xr:uid="{2B34080F-A821-4602-9F0B-F3DE1D87C3C8}"/>
    <cellStyle name="20 % - Markeringsfarve2 2 3 6 2 6" xfId="34730" xr:uid="{D9AB8130-760E-4242-B5DD-665768321B1C}"/>
    <cellStyle name="20 % - Markeringsfarve2 2 3 6 3" xfId="1889" xr:uid="{33F69DF3-6264-4747-B32A-CE1DEC6E7620}"/>
    <cellStyle name="20 % - Markeringsfarve2 2 3 6 3 2" xfId="7314" xr:uid="{8EAAFA59-49FF-4BD5-9D38-1C142B025DFC}"/>
    <cellStyle name="20 % - Markeringsfarve2 2 3 6 3 2 2" xfId="15223" xr:uid="{7BE2D87D-AA61-4717-AD0F-0C9E1F3C2852}"/>
    <cellStyle name="20 % - Markeringsfarve2 2 3 6 3 2 2 2" xfId="31538" xr:uid="{1D0CC79B-8710-4424-9639-0A5A4CDE25A7}"/>
    <cellStyle name="20 % - Markeringsfarve2 2 3 6 3 2 2 3" xfId="46502" xr:uid="{A3112F3D-A064-471E-8E5E-E418D05FCE18}"/>
    <cellStyle name="20 % - Markeringsfarve2 2 3 6 3 2 3" xfId="24516" xr:uid="{A8CC08AF-4965-4AC5-97C1-D3C8C32992A1}"/>
    <cellStyle name="20 % - Markeringsfarve2 2 3 6 3 2 4" xfId="39503" xr:uid="{D26D69FE-18AC-4C4F-AB6E-97955A16D911}"/>
    <cellStyle name="20 % - Markeringsfarve2 2 3 6 3 3" xfId="10445" xr:uid="{026FBD76-DC86-4862-B678-48EC12DEFB85}"/>
    <cellStyle name="20 % - Markeringsfarve2 2 3 6 3 3 2" xfId="26765" xr:uid="{60DD10F5-CBA8-4265-87A4-927E13070FA6}"/>
    <cellStyle name="20 % - Markeringsfarve2 2 3 6 3 3 3" xfId="41731" xr:uid="{88B0AA60-B67E-44D3-B48F-FBFC79974038}"/>
    <cellStyle name="20 % - Markeringsfarve2 2 3 6 3 4" xfId="19743" xr:uid="{8E9B58BE-7DD1-45D4-84AA-5C657F73EE28}"/>
    <cellStyle name="20 % - Markeringsfarve2 2 3 6 3 5" xfId="34732" xr:uid="{A605151D-CCDA-4426-8B89-94E20A6FB31E}"/>
    <cellStyle name="20 % - Markeringsfarve2 2 3 6 4" xfId="1890" xr:uid="{FF0B70A4-5265-46F2-8783-A78A5EBD00FB}"/>
    <cellStyle name="20 % - Markeringsfarve2 2 3 6 4 2" xfId="7063" xr:uid="{E779C727-742F-46B0-AD9A-E7704AD729F7}"/>
    <cellStyle name="20 % - Markeringsfarve2 2 3 6 4 2 2" xfId="14972" xr:uid="{28E2E371-BCF7-4E49-82D4-552EEFB186BA}"/>
    <cellStyle name="20 % - Markeringsfarve2 2 3 6 4 2 2 2" xfId="31287" xr:uid="{EA55D775-2288-4541-B03A-4E64A227A3B8}"/>
    <cellStyle name="20 % - Markeringsfarve2 2 3 6 4 2 2 3" xfId="46251" xr:uid="{CB694BF3-86AE-4869-9C6B-0366D1D06289}"/>
    <cellStyle name="20 % - Markeringsfarve2 2 3 6 4 2 3" xfId="24265" xr:uid="{30063269-0667-43B1-A2FF-82AA8A782E88}"/>
    <cellStyle name="20 % - Markeringsfarve2 2 3 6 4 2 4" xfId="39252" xr:uid="{BEB8566E-CAA6-48C7-88E9-0A24A39EC09D}"/>
    <cellStyle name="20 % - Markeringsfarve2 2 3 6 4 3" xfId="10446" xr:uid="{C1A9A336-24E2-497A-B019-EB7066B287A5}"/>
    <cellStyle name="20 % - Markeringsfarve2 2 3 6 4 3 2" xfId="26766" xr:uid="{697FC0F8-FA3B-4DF0-932C-BE968883263B}"/>
    <cellStyle name="20 % - Markeringsfarve2 2 3 6 4 3 3" xfId="41732" xr:uid="{16713196-1EA7-4D84-9A47-E782A8E7137E}"/>
    <cellStyle name="20 % - Markeringsfarve2 2 3 6 4 4" xfId="19744" xr:uid="{DA99F853-6205-45A0-BD8F-A886DDF8D138}"/>
    <cellStyle name="20 % - Markeringsfarve2 2 3 6 4 5" xfId="34733" xr:uid="{A7103D7D-78A2-4C0C-95BA-59478872DB2C}"/>
    <cellStyle name="20 % - Markeringsfarve2 2 3 6 5" xfId="5424" xr:uid="{1BED9A25-0C0D-4FFB-A175-7B892D018641}"/>
    <cellStyle name="20 % - Markeringsfarve2 2 3 6 5 2" xfId="13341" xr:uid="{8239A7CC-98C8-46CA-ACDA-5AE7187B79C9}"/>
    <cellStyle name="20 % - Markeringsfarve2 2 3 6 5 2 2" xfId="29656" xr:uid="{CE497937-D949-47AF-A05E-1954ADB9D7F4}"/>
    <cellStyle name="20 % - Markeringsfarve2 2 3 6 5 2 3" xfId="44620" xr:uid="{AF86F8B7-7E82-48FC-9CDD-5B31DD21709D}"/>
    <cellStyle name="20 % - Markeringsfarve2 2 3 6 5 3" xfId="22634" xr:uid="{2C67CBA3-BAA0-4F22-8589-9CEB9217A004}"/>
    <cellStyle name="20 % - Markeringsfarve2 2 3 6 5 4" xfId="37621" xr:uid="{F2884B0C-6951-4050-9F9C-905F30DDBD09}"/>
    <cellStyle name="20 % - Markeringsfarve2 2 3 6 6" xfId="10442" xr:uid="{5A532DED-6511-4E50-80F2-FC610315DA1D}"/>
    <cellStyle name="20 % - Markeringsfarve2 2 3 6 6 2" xfId="26762" xr:uid="{5F3A7251-AF77-40BE-9E38-52DA1B0B996F}"/>
    <cellStyle name="20 % - Markeringsfarve2 2 3 6 6 3" xfId="41728" xr:uid="{7328FD2A-71F9-43E0-BE66-F4B1C1577EAE}"/>
    <cellStyle name="20 % - Markeringsfarve2 2 3 6 7" xfId="19740" xr:uid="{705E9C05-CEC1-4D0D-88DA-8D2027EFCE83}"/>
    <cellStyle name="20 % - Markeringsfarve2 2 3 6 8" xfId="34729" xr:uid="{C10DB164-189A-4F62-9E18-4EE7A4341020}"/>
    <cellStyle name="20 % - Markeringsfarve2 2 3 7" xfId="1891" xr:uid="{B1330FBE-A064-409B-B33C-8B23CA3331FC}"/>
    <cellStyle name="20 % - Markeringsfarve2 2 3 7 2" xfId="1892" xr:uid="{2CA4905D-08BD-4564-B4ED-E6FDDD034E56}"/>
    <cellStyle name="20 % - Markeringsfarve2 2 3 7 2 2" xfId="7540" xr:uid="{A4C7D4D4-1227-4799-8DAB-803995E8874F}"/>
    <cellStyle name="20 % - Markeringsfarve2 2 3 7 2 2 2" xfId="15440" xr:uid="{8AFA7E9C-6DE4-40D4-97FD-D35EAD802B70}"/>
    <cellStyle name="20 % - Markeringsfarve2 2 3 7 2 2 2 2" xfId="31755" xr:uid="{2F9CE4F9-80E2-4CA7-977D-3E9DACA6E5B8}"/>
    <cellStyle name="20 % - Markeringsfarve2 2 3 7 2 2 2 3" xfId="46719" xr:uid="{6DB41125-89CB-419E-809E-C3C8BDA6EFA1}"/>
    <cellStyle name="20 % - Markeringsfarve2 2 3 7 2 2 3" xfId="24733" xr:uid="{3E955DFA-24A9-4FD0-BF52-2FE11491AEAB}"/>
    <cellStyle name="20 % - Markeringsfarve2 2 3 7 2 2 4" xfId="39720" xr:uid="{2A176434-F64C-4BC7-A979-98F0DE9EFBC1}"/>
    <cellStyle name="20 % - Markeringsfarve2 2 3 7 2 3" xfId="10448" xr:uid="{A172D85D-872A-4160-BFB1-BF7B02A4B3A9}"/>
    <cellStyle name="20 % - Markeringsfarve2 2 3 7 2 3 2" xfId="26768" xr:uid="{CDBFAE0A-E194-4632-A62D-58190836FACD}"/>
    <cellStyle name="20 % - Markeringsfarve2 2 3 7 2 3 3" xfId="41734" xr:uid="{7658698A-6858-4D43-8446-4A1421AF3A96}"/>
    <cellStyle name="20 % - Markeringsfarve2 2 3 7 2 4" xfId="19746" xr:uid="{B7A6677E-1012-472F-B472-FC15F6DF75FF}"/>
    <cellStyle name="20 % - Markeringsfarve2 2 3 7 2 5" xfId="34735" xr:uid="{9D3147E1-D076-4607-BB9B-BCA95CA13607}"/>
    <cellStyle name="20 % - Markeringsfarve2 2 3 7 3" xfId="6127" xr:uid="{7A4BF18D-1978-431A-B8F1-BF8FE604B088}"/>
    <cellStyle name="20 % - Markeringsfarve2 2 3 7 3 2" xfId="14043" xr:uid="{DCAD2C00-398E-4C64-B962-101F179837C7}"/>
    <cellStyle name="20 % - Markeringsfarve2 2 3 7 3 2 2" xfId="30358" xr:uid="{9F73D1E0-370C-415D-84B6-8BD33D43D742}"/>
    <cellStyle name="20 % - Markeringsfarve2 2 3 7 3 2 3" xfId="45322" xr:uid="{D836436D-CB98-411A-B5CA-C568DAA40B1E}"/>
    <cellStyle name="20 % - Markeringsfarve2 2 3 7 3 3" xfId="23336" xr:uid="{7746E08E-A8E6-49DB-A828-3F8B5498DFEC}"/>
    <cellStyle name="20 % - Markeringsfarve2 2 3 7 3 4" xfId="38323" xr:uid="{758EC69F-DFF2-4D1C-88B2-8F0A39DB8B24}"/>
    <cellStyle name="20 % - Markeringsfarve2 2 3 7 4" xfId="10447" xr:uid="{719A2657-D65F-4E7B-AC84-A292604035BC}"/>
    <cellStyle name="20 % - Markeringsfarve2 2 3 7 4 2" xfId="26767" xr:uid="{A31CA143-76BE-4FEC-99DB-794B9B50EF38}"/>
    <cellStyle name="20 % - Markeringsfarve2 2 3 7 4 3" xfId="41733" xr:uid="{A1510434-BD3C-46DC-B003-8BB16653B26F}"/>
    <cellStyle name="20 % - Markeringsfarve2 2 3 7 5" xfId="19745" xr:uid="{467E4207-59DD-4E77-AFC6-D8AC6A56F5EB}"/>
    <cellStyle name="20 % - Markeringsfarve2 2 3 7 6" xfId="34734" xr:uid="{45AF1238-7F8D-49C8-BF33-7F1ADFC4FE73}"/>
    <cellStyle name="20 % - Markeringsfarve2 2 3 8" xfId="1893" xr:uid="{3AB41CF5-B26C-474F-8AEC-2B0E5C4C4BEF}"/>
    <cellStyle name="20 % - Markeringsfarve2 2 3 8 2" xfId="6768" xr:uid="{3E942BC5-D343-4F54-B5F1-4501B907365E}"/>
    <cellStyle name="20 % - Markeringsfarve2 2 3 8 2 2" xfId="14678" xr:uid="{128A7DE7-2561-42EC-AFCB-E5F8107F3996}"/>
    <cellStyle name="20 % - Markeringsfarve2 2 3 8 2 2 2" xfId="30993" xr:uid="{D637EBF3-3657-4F41-8761-9E195A0FA942}"/>
    <cellStyle name="20 % - Markeringsfarve2 2 3 8 2 2 3" xfId="45957" xr:uid="{FBE14E59-7CA3-4224-8D75-F6CF38812CFE}"/>
    <cellStyle name="20 % - Markeringsfarve2 2 3 8 2 3" xfId="23971" xr:uid="{C3A1BF05-E5A6-49E2-9054-EE1288E39932}"/>
    <cellStyle name="20 % - Markeringsfarve2 2 3 8 2 4" xfId="38958" xr:uid="{440E63F9-97A0-4B5F-9E5B-5C2B374057EE}"/>
    <cellStyle name="20 % - Markeringsfarve2 2 3 8 3" xfId="10449" xr:uid="{375A1FE5-A4DE-4D2C-ACD1-71BBDCD749DF}"/>
    <cellStyle name="20 % - Markeringsfarve2 2 3 8 3 2" xfId="26769" xr:uid="{F54A2188-71AB-4FFA-9186-99A267A789CF}"/>
    <cellStyle name="20 % - Markeringsfarve2 2 3 8 3 3" xfId="41735" xr:uid="{5341AC96-23C2-44E7-A0EE-C83F28AA7FFD}"/>
    <cellStyle name="20 % - Markeringsfarve2 2 3 8 4" xfId="19747" xr:uid="{B5CC8B3D-1933-4E05-9F24-4E0BCB842BE5}"/>
    <cellStyle name="20 % - Markeringsfarve2 2 3 8 5" xfId="34736" xr:uid="{A23A81B9-5441-4A64-A4D4-5A4286575D8E}"/>
    <cellStyle name="20 % - Markeringsfarve2 2 3 9" xfId="1894" xr:uid="{AF056F56-85AF-4881-BAFE-E1A42B2BED6A}"/>
    <cellStyle name="20 % - Markeringsfarve2 2 3 9 2" xfId="7055" xr:uid="{BCE2BCB0-85E3-4968-B891-7208DE8B2F93}"/>
    <cellStyle name="20 % - Markeringsfarve2 2 3 9 2 2" xfId="14964" xr:uid="{92511633-32FC-487A-9E6F-DBF2E4A91A0F}"/>
    <cellStyle name="20 % - Markeringsfarve2 2 3 9 2 2 2" xfId="31279" xr:uid="{E82F8682-35FA-4CCF-866E-851DE7F60B05}"/>
    <cellStyle name="20 % - Markeringsfarve2 2 3 9 2 2 3" xfId="46243" xr:uid="{560DA423-0165-45A7-9616-B9649D71627E}"/>
    <cellStyle name="20 % - Markeringsfarve2 2 3 9 2 3" xfId="24257" xr:uid="{38967E71-B76E-475E-A681-E88591F161D4}"/>
    <cellStyle name="20 % - Markeringsfarve2 2 3 9 2 4" xfId="39244" xr:uid="{B6148303-3574-4843-BD25-A0DE9E4E331C}"/>
    <cellStyle name="20 % - Markeringsfarve2 2 3 9 3" xfId="10450" xr:uid="{07D551A1-A708-482A-93BC-71AC5484B2CD}"/>
    <cellStyle name="20 % - Markeringsfarve2 2 3 9 3 2" xfId="26770" xr:uid="{1494179A-E6C6-42E9-B465-FA7263147927}"/>
    <cellStyle name="20 % - Markeringsfarve2 2 3 9 3 3" xfId="41736" xr:uid="{C10002A5-2E93-40C6-B8C1-91D8AF71F6B7}"/>
    <cellStyle name="20 % - Markeringsfarve2 2 3 9 4" xfId="19748" xr:uid="{9C15DF54-1BD4-4B14-868A-CA935740DDDB}"/>
    <cellStyle name="20 % - Markeringsfarve2 2 3 9 5" xfId="34737" xr:uid="{97D81CA1-97F3-41E6-80EB-412DE34E2D1C}"/>
    <cellStyle name="20 % - Markeringsfarve2 2 4" xfId="1895" xr:uid="{0F3A65E0-8638-4FAE-832F-45C23580E619}"/>
    <cellStyle name="20 % - Markeringsfarve2 2 4 2" xfId="1896" xr:uid="{CFF168A5-1020-4F53-A728-E3086A333484}"/>
    <cellStyle name="20 % - Markeringsfarve2 2 4 2 2" xfId="1897" xr:uid="{BA44063D-DA80-44E1-9D55-BED52FC3B8F8}"/>
    <cellStyle name="20 % - Markeringsfarve2 2 4 2 2 2" xfId="7581" xr:uid="{1151B3F7-9A0A-43FE-8AE7-FD754DB37C11}"/>
    <cellStyle name="20 % - Markeringsfarve2 2 4 2 2 2 2" xfId="15481" xr:uid="{39A5FD9F-AA7E-4C3E-94D0-B109559C5216}"/>
    <cellStyle name="20 % - Markeringsfarve2 2 4 2 2 2 2 2" xfId="31796" xr:uid="{9A138279-74EB-4283-AE32-5D1C1F35BED6}"/>
    <cellStyle name="20 % - Markeringsfarve2 2 4 2 2 2 2 3" xfId="46760" xr:uid="{84E379D8-A36D-414F-A654-B4E06F11680D}"/>
    <cellStyle name="20 % - Markeringsfarve2 2 4 2 2 2 3" xfId="24774" xr:uid="{1F25AD01-D7C4-421A-A3BC-B7FE81ED1B22}"/>
    <cellStyle name="20 % - Markeringsfarve2 2 4 2 2 2 4" xfId="39761" xr:uid="{00FF1D96-4FEA-4F8A-9FF6-3E96A1232ABC}"/>
    <cellStyle name="20 % - Markeringsfarve2 2 4 2 2 3" xfId="10453" xr:uid="{495B4561-5B21-40E7-9CCA-83C142327143}"/>
    <cellStyle name="20 % - Markeringsfarve2 2 4 2 2 3 2" xfId="26773" xr:uid="{9A668B4E-4C72-4C26-9813-AD8256B32E14}"/>
    <cellStyle name="20 % - Markeringsfarve2 2 4 2 2 3 3" xfId="41739" xr:uid="{39047C39-896A-4F72-81B8-1647C87A234C}"/>
    <cellStyle name="20 % - Markeringsfarve2 2 4 2 2 4" xfId="19751" xr:uid="{8466E598-8B0E-4615-8D3F-E12804F9C26D}"/>
    <cellStyle name="20 % - Markeringsfarve2 2 4 2 2 5" xfId="34740" xr:uid="{9688E9F2-E83A-482E-A055-693BEF2E23F5}"/>
    <cellStyle name="20 % - Markeringsfarve2 2 4 2 3" xfId="6160" xr:uid="{E26E7850-AF6F-4FAB-89EC-EE3C43372A4F}"/>
    <cellStyle name="20 % - Markeringsfarve2 2 4 2 3 2" xfId="14076" xr:uid="{0E2FBB95-4606-40FA-B7BD-6244EF7F12FB}"/>
    <cellStyle name="20 % - Markeringsfarve2 2 4 2 3 2 2" xfId="30391" xr:uid="{1C6CCC43-EA6A-4499-8254-F839F358A478}"/>
    <cellStyle name="20 % - Markeringsfarve2 2 4 2 3 2 3" xfId="45355" xr:uid="{813EAC64-CF7A-4944-B666-0D7077C12466}"/>
    <cellStyle name="20 % - Markeringsfarve2 2 4 2 3 3" xfId="23369" xr:uid="{24A19D13-8BDC-4496-8EC5-DE0EBA0585B5}"/>
    <cellStyle name="20 % - Markeringsfarve2 2 4 2 3 4" xfId="38356" xr:uid="{D2E7994B-0169-41D5-A258-0C427519EDAE}"/>
    <cellStyle name="20 % - Markeringsfarve2 2 4 2 4" xfId="10452" xr:uid="{775B481C-752E-4D84-8F55-7713801F3F46}"/>
    <cellStyle name="20 % - Markeringsfarve2 2 4 2 4 2" xfId="26772" xr:uid="{0F4A5FBF-09A9-49BF-8CAD-4443D35EF809}"/>
    <cellStyle name="20 % - Markeringsfarve2 2 4 2 4 3" xfId="41738" xr:uid="{F0425F49-0C53-4C44-B94C-3394A241B66A}"/>
    <cellStyle name="20 % - Markeringsfarve2 2 4 2 5" xfId="19750" xr:uid="{2E10858D-560A-4067-8E69-8A5FCAEDBFC6}"/>
    <cellStyle name="20 % - Markeringsfarve2 2 4 2 6" xfId="34739" xr:uid="{6A01D9F1-F3E9-45E0-A701-29CD0230BBB0}"/>
    <cellStyle name="20 % - Markeringsfarve2 2 4 2 7" xfId="57122" xr:uid="{46FD7F0A-F905-4C5C-8658-A51A593AEBDD}"/>
    <cellStyle name="20 % - Markeringsfarve2 2 4 3" xfId="1898" xr:uid="{E2A0E3E4-4D78-4FCF-941A-F2844B1A6B42}"/>
    <cellStyle name="20 % - Markeringsfarve2 2 4 3 2" xfId="6811" xr:uid="{816F2425-D6A8-4ED9-A7A4-B1052B1DDBC3}"/>
    <cellStyle name="20 % - Markeringsfarve2 2 4 3 2 2" xfId="14721" xr:uid="{2CB043AF-715A-4464-AE57-D2DE48388735}"/>
    <cellStyle name="20 % - Markeringsfarve2 2 4 3 2 2 2" xfId="31036" xr:uid="{CC37E76F-0EF4-45C4-B101-83D8CC80EB22}"/>
    <cellStyle name="20 % - Markeringsfarve2 2 4 3 2 2 3" xfId="46000" xr:uid="{74002526-DB14-4401-8AC2-F2E8EEF02B4F}"/>
    <cellStyle name="20 % - Markeringsfarve2 2 4 3 2 3" xfId="24014" xr:uid="{CBF654FA-16CA-4B5A-A3FD-809FEF2FB87F}"/>
    <cellStyle name="20 % - Markeringsfarve2 2 4 3 2 4" xfId="39001" xr:uid="{C443FBE6-D728-4CA3-96D9-C876D07B6D7A}"/>
    <cellStyle name="20 % - Markeringsfarve2 2 4 3 3" xfId="10454" xr:uid="{4E25D1AC-9B97-4D08-89B4-95598236F2BD}"/>
    <cellStyle name="20 % - Markeringsfarve2 2 4 3 3 2" xfId="26774" xr:uid="{8413CB06-1941-4D12-9790-2165D1686C67}"/>
    <cellStyle name="20 % - Markeringsfarve2 2 4 3 3 3" xfId="41740" xr:uid="{B4DA8C6B-3365-4872-85E8-AF876E1805D9}"/>
    <cellStyle name="20 % - Markeringsfarve2 2 4 3 4" xfId="19752" xr:uid="{16DD8064-5DF6-4CD9-830B-33B2C869399A}"/>
    <cellStyle name="20 % - Markeringsfarve2 2 4 3 5" xfId="34741" xr:uid="{DB19D8DC-CE23-4A25-9319-4C38C84694B9}"/>
    <cellStyle name="20 % - Markeringsfarve2 2 4 4" xfId="1899" xr:uid="{A8781D55-0646-4B05-9BC2-2C0D53A79182}"/>
    <cellStyle name="20 % - Markeringsfarve2 2 4 4 2" xfId="7064" xr:uid="{B0070108-219F-47C2-939B-9402ECB40012}"/>
    <cellStyle name="20 % - Markeringsfarve2 2 4 4 2 2" xfId="14973" xr:uid="{1E481C10-2253-4AB7-A148-5F25B72F9CF4}"/>
    <cellStyle name="20 % - Markeringsfarve2 2 4 4 2 2 2" xfId="31288" xr:uid="{4EDB346B-D55E-4397-9275-B9871B50DF0D}"/>
    <cellStyle name="20 % - Markeringsfarve2 2 4 4 2 2 3" xfId="46252" xr:uid="{63E89092-607C-4A68-ADF5-6A022589662A}"/>
    <cellStyle name="20 % - Markeringsfarve2 2 4 4 2 3" xfId="24266" xr:uid="{0279BAA6-C77D-490E-A971-6E48E0DCA783}"/>
    <cellStyle name="20 % - Markeringsfarve2 2 4 4 2 4" xfId="39253" xr:uid="{16944772-F2A0-4ED6-A348-46B4CB24799E}"/>
    <cellStyle name="20 % - Markeringsfarve2 2 4 4 3" xfId="10455" xr:uid="{B2281BA7-91B4-478D-AC1D-3CE3BD2F8660}"/>
    <cellStyle name="20 % - Markeringsfarve2 2 4 4 3 2" xfId="26775" xr:uid="{BC35040C-73D4-4E02-902C-1B29C6EE30EF}"/>
    <cellStyle name="20 % - Markeringsfarve2 2 4 4 3 3" xfId="41741" xr:uid="{3E9C0D1F-7917-4C90-A1CB-C7E955670941}"/>
    <cellStyle name="20 % - Markeringsfarve2 2 4 4 4" xfId="19753" xr:uid="{94DB9761-7D4C-4052-AFF6-709D29BFCD92}"/>
    <cellStyle name="20 % - Markeringsfarve2 2 4 4 5" xfId="34742" xr:uid="{AD51103B-00A8-46CD-9E7A-6359BD17F31F}"/>
    <cellStyle name="20 % - Markeringsfarve2 2 4 5" xfId="5425" xr:uid="{0E0A57F6-B5F0-4E0A-93C1-8C84E11EA33A}"/>
    <cellStyle name="20 % - Markeringsfarve2 2 4 5 2" xfId="13342" xr:uid="{1BD37107-9C92-460D-B474-7AD84BA7E1B4}"/>
    <cellStyle name="20 % - Markeringsfarve2 2 4 5 2 2" xfId="29657" xr:uid="{0B6918DC-96D2-4D17-A2AB-9583FEA52476}"/>
    <cellStyle name="20 % - Markeringsfarve2 2 4 5 2 3" xfId="44621" xr:uid="{32461846-9D46-4716-BDBE-BB7D901EAA60}"/>
    <cellStyle name="20 % - Markeringsfarve2 2 4 5 3" xfId="22635" xr:uid="{040B1D07-99C7-43B6-A107-ECAEDD6EA308}"/>
    <cellStyle name="20 % - Markeringsfarve2 2 4 5 4" xfId="37622" xr:uid="{07C9EBE5-0880-4E73-8AD1-9FBF906EBE18}"/>
    <cellStyle name="20 % - Markeringsfarve2 2 4 6" xfId="10451" xr:uid="{A173C44B-C3F7-4A76-8B75-07092EEA62FB}"/>
    <cellStyle name="20 % - Markeringsfarve2 2 4 6 2" xfId="26771" xr:uid="{45AB4D1B-7828-4264-9F01-1B2B397F8A80}"/>
    <cellStyle name="20 % - Markeringsfarve2 2 4 6 3" xfId="41737" xr:uid="{D903CEFC-7BD7-4836-9ED5-710C6FBA4054}"/>
    <cellStyle name="20 % - Markeringsfarve2 2 4 7" xfId="19749" xr:uid="{A440A247-5034-47FC-BF6D-08FE29F82E67}"/>
    <cellStyle name="20 % - Markeringsfarve2 2 4 8" xfId="34738" xr:uid="{EABB9584-5942-4707-BD16-8E5057073F4A}"/>
    <cellStyle name="20 % - Markeringsfarve2 2 4 9" xfId="53955" xr:uid="{112D8FB8-8B8B-40C5-B0D1-8C7377217EC7}"/>
    <cellStyle name="20 % - Markeringsfarve2 2 5" xfId="1900" xr:uid="{56E65E93-558B-4940-8E3A-7DD637571C6E}"/>
    <cellStyle name="20 % - Markeringsfarve2 2 5 2" xfId="1901" xr:uid="{0989B289-AF90-4F33-8519-3B3CDECF2FEE}"/>
    <cellStyle name="20 % - Markeringsfarve2 2 5 2 2" xfId="1902" xr:uid="{1FE25663-477F-4079-8BE2-FD898CBE08BA}"/>
    <cellStyle name="20 % - Markeringsfarve2 2 5 2 2 2" xfId="7680" xr:uid="{CA835CCF-C131-49C8-A190-F9924CA0D76B}"/>
    <cellStyle name="20 % - Markeringsfarve2 2 5 2 2 2 2" xfId="15580" xr:uid="{BFEE2C27-2A97-4FE5-A616-967BBA3BC3C0}"/>
    <cellStyle name="20 % - Markeringsfarve2 2 5 2 2 2 2 2" xfId="31895" xr:uid="{D345545A-7C95-4C4D-A577-5E6236D21F4C}"/>
    <cellStyle name="20 % - Markeringsfarve2 2 5 2 2 2 2 3" xfId="46859" xr:uid="{3F164548-B293-4376-A5D4-082AA23D1F57}"/>
    <cellStyle name="20 % - Markeringsfarve2 2 5 2 2 2 3" xfId="24873" xr:uid="{BA9BA720-DB35-4F71-A366-EC7A742BAF45}"/>
    <cellStyle name="20 % - Markeringsfarve2 2 5 2 2 2 4" xfId="39860" xr:uid="{55E3EF02-589A-47BC-BDCB-1AA6A6C2A886}"/>
    <cellStyle name="20 % - Markeringsfarve2 2 5 2 2 3" xfId="10458" xr:uid="{2213A9C3-E1BE-499E-8217-7FAAD68908A6}"/>
    <cellStyle name="20 % - Markeringsfarve2 2 5 2 2 3 2" xfId="26778" xr:uid="{6FFAE0AB-C9E0-48BE-887A-8BC2A58F2384}"/>
    <cellStyle name="20 % - Markeringsfarve2 2 5 2 2 3 3" xfId="41744" xr:uid="{58EE5ED4-B538-4CC7-8574-260C1ED75200}"/>
    <cellStyle name="20 % - Markeringsfarve2 2 5 2 2 4" xfId="19756" xr:uid="{A4465866-72D5-49A8-9786-76F3352C3AD8}"/>
    <cellStyle name="20 % - Markeringsfarve2 2 5 2 2 5" xfId="34745" xr:uid="{DD01001C-8066-45BD-A4B6-15289F96FBE6}"/>
    <cellStyle name="20 % - Markeringsfarve2 2 5 2 3" xfId="6244" xr:uid="{23C9596A-936A-4472-97FB-455332BB8541}"/>
    <cellStyle name="20 % - Markeringsfarve2 2 5 2 3 2" xfId="14160" xr:uid="{1A7EF2CF-C28F-447F-916E-FD51633DB0A6}"/>
    <cellStyle name="20 % - Markeringsfarve2 2 5 2 3 2 2" xfId="30475" xr:uid="{C0173FA8-BE45-42CF-B2C7-F3B48EC01EDA}"/>
    <cellStyle name="20 % - Markeringsfarve2 2 5 2 3 2 3" xfId="45439" xr:uid="{BBFB9302-D87F-445B-8D6A-4CE9B4A7A9F8}"/>
    <cellStyle name="20 % - Markeringsfarve2 2 5 2 3 3" xfId="23453" xr:uid="{3684E67C-C524-4B0F-8F09-FE389D1C403F}"/>
    <cellStyle name="20 % - Markeringsfarve2 2 5 2 3 4" xfId="38440" xr:uid="{9A0DE4A5-8082-4693-B4E3-998714499AF5}"/>
    <cellStyle name="20 % - Markeringsfarve2 2 5 2 4" xfId="10457" xr:uid="{A05EE4BB-6675-424D-8BDB-498723E4048E}"/>
    <cellStyle name="20 % - Markeringsfarve2 2 5 2 4 2" xfId="26777" xr:uid="{AE6F7774-D300-4D75-8887-004CC48B8257}"/>
    <cellStyle name="20 % - Markeringsfarve2 2 5 2 4 3" xfId="41743" xr:uid="{A818355F-3DC9-477D-A5C3-748B43A71FDC}"/>
    <cellStyle name="20 % - Markeringsfarve2 2 5 2 5" xfId="19755" xr:uid="{80B15BE8-C8A0-45FB-B704-6CC0019A162E}"/>
    <cellStyle name="20 % - Markeringsfarve2 2 5 2 6" xfId="34744" xr:uid="{2DE6F627-758E-4CBB-823E-B5A2B4A5507C}"/>
    <cellStyle name="20 % - Markeringsfarve2 2 5 3" xfId="1903" xr:uid="{2FA480FE-EA40-4056-B441-1794D82E8B21}"/>
    <cellStyle name="20 % - Markeringsfarve2 2 5 3 2" xfId="6910" xr:uid="{4CF95E40-25BE-4F60-BE4A-0E28E451C229}"/>
    <cellStyle name="20 % - Markeringsfarve2 2 5 3 2 2" xfId="14820" xr:uid="{27D82BDF-4852-4267-8DA9-9004AFE51C2E}"/>
    <cellStyle name="20 % - Markeringsfarve2 2 5 3 2 2 2" xfId="31135" xr:uid="{8C532DFE-4F59-4E5F-9406-809506C24678}"/>
    <cellStyle name="20 % - Markeringsfarve2 2 5 3 2 2 3" xfId="46099" xr:uid="{5A1D513D-A6AE-414D-852B-43578AB4C7F1}"/>
    <cellStyle name="20 % - Markeringsfarve2 2 5 3 2 3" xfId="24113" xr:uid="{F5C37934-1721-43BC-B774-A179BD80E7E6}"/>
    <cellStyle name="20 % - Markeringsfarve2 2 5 3 2 4" xfId="39100" xr:uid="{AB713715-4763-4B23-9552-983546AF120B}"/>
    <cellStyle name="20 % - Markeringsfarve2 2 5 3 3" xfId="10459" xr:uid="{AE11807A-0006-420A-BEBF-D781D788237F}"/>
    <cellStyle name="20 % - Markeringsfarve2 2 5 3 3 2" xfId="26779" xr:uid="{650BB806-044A-45D8-811F-A2840DCCD297}"/>
    <cellStyle name="20 % - Markeringsfarve2 2 5 3 3 3" xfId="41745" xr:uid="{EF37EBDB-18E6-4F94-924F-A596EE4984E9}"/>
    <cellStyle name="20 % - Markeringsfarve2 2 5 3 4" xfId="19757" xr:uid="{D5DF92D3-715D-4136-8606-B3BB640AE802}"/>
    <cellStyle name="20 % - Markeringsfarve2 2 5 3 5" xfId="34746" xr:uid="{6050A26B-A5F5-485E-9975-A24FBD4FBC91}"/>
    <cellStyle name="20 % - Markeringsfarve2 2 5 4" xfId="1904" xr:uid="{0198DD79-B495-4CB2-ADC2-EA9F0B6ED153}"/>
    <cellStyle name="20 % - Markeringsfarve2 2 5 4 2" xfId="7065" xr:uid="{C6912D26-121A-4F1B-9EA0-AA09F13E1019}"/>
    <cellStyle name="20 % - Markeringsfarve2 2 5 4 2 2" xfId="14974" xr:uid="{11417AB7-78E4-4005-9D7B-66081EF40093}"/>
    <cellStyle name="20 % - Markeringsfarve2 2 5 4 2 2 2" xfId="31289" xr:uid="{FA84E284-6D2E-409D-B24E-E60ADF247CD5}"/>
    <cellStyle name="20 % - Markeringsfarve2 2 5 4 2 2 3" xfId="46253" xr:uid="{EE4060F7-87F5-4298-B7FC-511038CE41CC}"/>
    <cellStyle name="20 % - Markeringsfarve2 2 5 4 2 3" xfId="24267" xr:uid="{48481720-53EE-45E4-94AE-16E8AB99E120}"/>
    <cellStyle name="20 % - Markeringsfarve2 2 5 4 2 4" xfId="39254" xr:uid="{5BB5288A-927A-4228-B634-DFBE2DC42D8A}"/>
    <cellStyle name="20 % - Markeringsfarve2 2 5 4 3" xfId="10460" xr:uid="{27F7E02C-9308-45EF-901E-4EE68AA9BE3C}"/>
    <cellStyle name="20 % - Markeringsfarve2 2 5 4 3 2" xfId="26780" xr:uid="{7BA81121-4954-45BD-81C7-550C510D582C}"/>
    <cellStyle name="20 % - Markeringsfarve2 2 5 4 3 3" xfId="41746" xr:uid="{DFACE467-4851-45CD-85CE-739D19AE4B20}"/>
    <cellStyle name="20 % - Markeringsfarve2 2 5 4 4" xfId="19758" xr:uid="{4FE8C011-8700-43D6-8A82-3F5819864F46}"/>
    <cellStyle name="20 % - Markeringsfarve2 2 5 4 5" xfId="34747" xr:uid="{B245B0CB-737E-4A0B-8979-7959A153E7F1}"/>
    <cellStyle name="20 % - Markeringsfarve2 2 5 5" xfId="5426" xr:uid="{724819C3-2583-40AB-8EA6-8507E53C3CBC}"/>
    <cellStyle name="20 % - Markeringsfarve2 2 5 5 2" xfId="13343" xr:uid="{5DE0C334-7CBD-4DBF-9EF9-1AAEB08F2E38}"/>
    <cellStyle name="20 % - Markeringsfarve2 2 5 5 2 2" xfId="29658" xr:uid="{57BF0A73-B37F-44C7-AE53-BE91A1E00CC3}"/>
    <cellStyle name="20 % - Markeringsfarve2 2 5 5 2 3" xfId="44622" xr:uid="{A2C6F8A3-7815-4E28-91B3-466C921AFAE5}"/>
    <cellStyle name="20 % - Markeringsfarve2 2 5 5 3" xfId="22636" xr:uid="{CAB10FBF-9D02-4B54-ABE9-C654A65E9405}"/>
    <cellStyle name="20 % - Markeringsfarve2 2 5 5 4" xfId="37623" xr:uid="{B217C8A3-7E4C-4635-9B6A-B6A4144B6341}"/>
    <cellStyle name="20 % - Markeringsfarve2 2 5 6" xfId="10456" xr:uid="{B2F52DEE-2BEC-40F2-B337-C76E638354CF}"/>
    <cellStyle name="20 % - Markeringsfarve2 2 5 6 2" xfId="26776" xr:uid="{1449C381-2385-4A5B-944C-96ADA6F188D1}"/>
    <cellStyle name="20 % - Markeringsfarve2 2 5 6 3" xfId="41742" xr:uid="{0AA3C779-A409-45DB-8C32-6D9D6A1BAAA8}"/>
    <cellStyle name="20 % - Markeringsfarve2 2 5 7" xfId="19754" xr:uid="{68B219E9-19D0-4013-B2C6-F6B52D9E44E7}"/>
    <cellStyle name="20 % - Markeringsfarve2 2 5 8" xfId="34743" xr:uid="{FCD7BF08-3B21-45F7-8391-42199D7ADAE8}"/>
    <cellStyle name="20 % - Markeringsfarve2 2 5 9" xfId="56499" xr:uid="{65CD2819-F2D8-4AF2-B16E-94D929E91CA3}"/>
    <cellStyle name="20 % - Markeringsfarve2 2 6" xfId="1905" xr:uid="{C4D8374D-C39D-45E2-9FFF-4994ACC44742}"/>
    <cellStyle name="20 % - Markeringsfarve2 2 6 2" xfId="1906" xr:uid="{7475D103-C32A-4196-B6AA-C802194FA1E6}"/>
    <cellStyle name="20 % - Markeringsfarve2 2 6 2 2" xfId="1907" xr:uid="{0B5BED3A-8632-4329-9EA4-1DE9A9284597}"/>
    <cellStyle name="20 % - Markeringsfarve2 2 6 2 2 2" xfId="7819" xr:uid="{4DBABA57-7F16-4CAE-A0E7-2CFA63BB9DBD}"/>
    <cellStyle name="20 % - Markeringsfarve2 2 6 2 2 2 2" xfId="15719" xr:uid="{E9DD1DD1-D4D4-4B6A-8093-08F01D19226D}"/>
    <cellStyle name="20 % - Markeringsfarve2 2 6 2 2 2 2 2" xfId="32034" xr:uid="{201A481F-4537-4B37-B287-31D8A405EACA}"/>
    <cellStyle name="20 % - Markeringsfarve2 2 6 2 2 2 2 3" xfId="46998" xr:uid="{675CDDB2-D9E6-4419-868F-C81426867F88}"/>
    <cellStyle name="20 % - Markeringsfarve2 2 6 2 2 2 3" xfId="25012" xr:uid="{D3A4DD42-1BDE-42DA-9EA3-76498A47CE71}"/>
    <cellStyle name="20 % - Markeringsfarve2 2 6 2 2 2 4" xfId="39999" xr:uid="{04B0BE66-2B69-4FA6-AE16-6B23F6B2AD37}"/>
    <cellStyle name="20 % - Markeringsfarve2 2 6 2 2 3" xfId="10463" xr:uid="{952A7AB6-D631-4CE2-8E86-7496AD0249DC}"/>
    <cellStyle name="20 % - Markeringsfarve2 2 6 2 2 3 2" xfId="26783" xr:uid="{BF2B3257-701E-4D84-BD9D-D5D7D7EF45A9}"/>
    <cellStyle name="20 % - Markeringsfarve2 2 6 2 2 3 3" xfId="41749" xr:uid="{34449F8C-D5F8-45FD-87B0-74C3453BACCD}"/>
    <cellStyle name="20 % - Markeringsfarve2 2 6 2 2 4" xfId="19761" xr:uid="{D0ECCF0E-F52A-4545-AC49-8CD5F298971E}"/>
    <cellStyle name="20 % - Markeringsfarve2 2 6 2 2 5" xfId="34750" xr:uid="{8FB44C9C-9CCD-4F89-88C3-B0C3C08F0E73}"/>
    <cellStyle name="20 % - Markeringsfarve2 2 6 2 3" xfId="6362" xr:uid="{BD4494D3-68FC-448D-87B7-D514E541C169}"/>
    <cellStyle name="20 % - Markeringsfarve2 2 6 2 3 2" xfId="14275" xr:uid="{9B2ACFC0-00EA-41B9-AA64-918C8E73BAF6}"/>
    <cellStyle name="20 % - Markeringsfarve2 2 6 2 3 2 2" xfId="30590" xr:uid="{17D5227A-96A5-4ECD-9B51-074EEC1EFBF1}"/>
    <cellStyle name="20 % - Markeringsfarve2 2 6 2 3 2 3" xfId="45554" xr:uid="{BE0D9A5F-A871-4D0D-B85C-377B0EDD18B5}"/>
    <cellStyle name="20 % - Markeringsfarve2 2 6 2 3 3" xfId="23568" xr:uid="{B8F37EEF-0E61-4D6D-A47A-9D9434A54885}"/>
    <cellStyle name="20 % - Markeringsfarve2 2 6 2 3 4" xfId="38555" xr:uid="{922EA106-25A1-4DA6-AA8D-8DD1DC2AD100}"/>
    <cellStyle name="20 % - Markeringsfarve2 2 6 2 4" xfId="10462" xr:uid="{3721CBEE-F09B-44F7-B856-F64459A97381}"/>
    <cellStyle name="20 % - Markeringsfarve2 2 6 2 4 2" xfId="26782" xr:uid="{6B06984E-5B2D-4996-B262-3C89BFD69106}"/>
    <cellStyle name="20 % - Markeringsfarve2 2 6 2 4 3" xfId="41748" xr:uid="{1DE5EA65-C215-4490-B384-801F3D16D752}"/>
    <cellStyle name="20 % - Markeringsfarve2 2 6 2 5" xfId="19760" xr:uid="{F0CA5D2A-5E92-4979-B66A-815B93F972A1}"/>
    <cellStyle name="20 % - Markeringsfarve2 2 6 2 6" xfId="34749" xr:uid="{5B8DA87F-4733-483B-B34E-2F58A0573167}"/>
    <cellStyle name="20 % - Markeringsfarve2 2 6 3" xfId="1908" xr:uid="{CF86BDCF-65F5-4959-836D-BF58B3225A37}"/>
    <cellStyle name="20 % - Markeringsfarve2 2 6 3 2" xfId="7095" xr:uid="{02F5A25E-BFFD-451B-B63F-9A427DCAED37}"/>
    <cellStyle name="20 % - Markeringsfarve2 2 6 3 2 2" xfId="15004" xr:uid="{2CD490DE-F60A-4406-BE85-EFEDFB1E993F}"/>
    <cellStyle name="20 % - Markeringsfarve2 2 6 3 2 2 2" xfId="31319" xr:uid="{E46FAAE6-B5B9-47E3-9F65-B39BC498EBAD}"/>
    <cellStyle name="20 % - Markeringsfarve2 2 6 3 2 2 3" xfId="46283" xr:uid="{D9C54968-8DE2-4889-AF1D-9BB5803607E0}"/>
    <cellStyle name="20 % - Markeringsfarve2 2 6 3 2 3" xfId="24297" xr:uid="{D07F433C-CD68-4C84-BAC0-C66154CE98DF}"/>
    <cellStyle name="20 % - Markeringsfarve2 2 6 3 2 4" xfId="39284" xr:uid="{8201EE6E-BCA0-4472-96F7-B1AF51577D01}"/>
    <cellStyle name="20 % - Markeringsfarve2 2 6 3 3" xfId="10464" xr:uid="{BC5EBCC0-4063-49C4-8424-7B5C7D1F9AE2}"/>
    <cellStyle name="20 % - Markeringsfarve2 2 6 3 3 2" xfId="26784" xr:uid="{017DB73F-8F65-487D-9CC4-9D5606C1A2BC}"/>
    <cellStyle name="20 % - Markeringsfarve2 2 6 3 3 3" xfId="41750" xr:uid="{7D8A8C4E-8E8E-4207-BBF1-EAF6FE50AE85}"/>
    <cellStyle name="20 % - Markeringsfarve2 2 6 3 4" xfId="19762" xr:uid="{121D7750-A6F2-44D6-99D1-7AA16F04A8EA}"/>
    <cellStyle name="20 % - Markeringsfarve2 2 6 3 5" xfId="34751" xr:uid="{C65B66B7-B1E8-4EF5-B92F-A8C280977F0A}"/>
    <cellStyle name="20 % - Markeringsfarve2 2 6 4" xfId="1909" xr:uid="{E1259AA3-BD76-4AA6-AA47-AB306B714FB8}"/>
    <cellStyle name="20 % - Markeringsfarve2 2 6 4 2" xfId="7066" xr:uid="{9210CE84-0CEE-4432-A613-81C45529A196}"/>
    <cellStyle name="20 % - Markeringsfarve2 2 6 4 2 2" xfId="14975" xr:uid="{59B4DE3B-4726-4F11-87FD-A0E7104DC8D3}"/>
    <cellStyle name="20 % - Markeringsfarve2 2 6 4 2 2 2" xfId="31290" xr:uid="{8443F148-E636-4E33-A168-0BC5F7B2453A}"/>
    <cellStyle name="20 % - Markeringsfarve2 2 6 4 2 2 3" xfId="46254" xr:uid="{F5A49692-CBC3-4D92-842C-8C4FD3046132}"/>
    <cellStyle name="20 % - Markeringsfarve2 2 6 4 2 3" xfId="24268" xr:uid="{3DE858CB-1172-429C-AC0D-22091FC3103D}"/>
    <cellStyle name="20 % - Markeringsfarve2 2 6 4 2 4" xfId="39255" xr:uid="{310ADC41-5109-45AC-9439-482E9B01C8FD}"/>
    <cellStyle name="20 % - Markeringsfarve2 2 6 4 3" xfId="10465" xr:uid="{9A2267A3-75C5-4633-8BEF-A290011EB1A9}"/>
    <cellStyle name="20 % - Markeringsfarve2 2 6 4 3 2" xfId="26785" xr:uid="{81C8A3B2-137E-4B28-9E16-8C8332CCFAA6}"/>
    <cellStyle name="20 % - Markeringsfarve2 2 6 4 3 3" xfId="41751" xr:uid="{BCFBF154-16EA-4BE6-9D7E-9E4C17DF3CCE}"/>
    <cellStyle name="20 % - Markeringsfarve2 2 6 4 4" xfId="19763" xr:uid="{3798F894-E5AA-4FA7-A4F1-AD3B1DB89076}"/>
    <cellStyle name="20 % - Markeringsfarve2 2 6 4 5" xfId="34752" xr:uid="{166D91D4-B7D6-482D-B6EE-3E235B245E07}"/>
    <cellStyle name="20 % - Markeringsfarve2 2 6 5" xfId="5427" xr:uid="{B14AD6A5-23DB-40A9-8531-A1706FC27EAA}"/>
    <cellStyle name="20 % - Markeringsfarve2 2 6 5 2" xfId="13344" xr:uid="{F25332B8-9664-47E9-957B-8FD352C54867}"/>
    <cellStyle name="20 % - Markeringsfarve2 2 6 5 2 2" xfId="29659" xr:uid="{E827F71F-FB23-4A6F-84E3-E5278FC2E448}"/>
    <cellStyle name="20 % - Markeringsfarve2 2 6 5 2 3" xfId="44623" xr:uid="{F63F6B80-7111-4F7C-8098-40CEFDE9FD75}"/>
    <cellStyle name="20 % - Markeringsfarve2 2 6 5 3" xfId="22637" xr:uid="{05E60A39-7F6F-4E99-933D-68729647AC1D}"/>
    <cellStyle name="20 % - Markeringsfarve2 2 6 5 4" xfId="37624" xr:uid="{7F359B99-5D9E-4C4F-904D-B4A9556DAF3A}"/>
    <cellStyle name="20 % - Markeringsfarve2 2 6 6" xfId="10461" xr:uid="{EB63F5E3-B66A-48E1-BDB4-4CBE265DB295}"/>
    <cellStyle name="20 % - Markeringsfarve2 2 6 6 2" xfId="26781" xr:uid="{544AE89A-6245-4EF7-9DB6-066775F8C701}"/>
    <cellStyle name="20 % - Markeringsfarve2 2 6 6 3" xfId="41747" xr:uid="{E4036604-E3C5-4E85-B237-C39FD71712EB}"/>
    <cellStyle name="20 % - Markeringsfarve2 2 6 7" xfId="19759" xr:uid="{3B912AEE-E0D2-4E18-84CE-32BE0A83CBEE}"/>
    <cellStyle name="20 % - Markeringsfarve2 2 6 8" xfId="34748" xr:uid="{F2EDFCED-D5FF-4937-9CD2-BAF2C4570D80}"/>
    <cellStyle name="20 % - Markeringsfarve2 2 7" xfId="1910" xr:uid="{35D20C87-9075-4876-AA29-D6014030A7EF}"/>
    <cellStyle name="20 % - Markeringsfarve2 2 7 2" xfId="1911" xr:uid="{8B408C2B-FAB8-45C1-B6EA-3C8FF3CD175F}"/>
    <cellStyle name="20 % - Markeringsfarve2 2 7 2 2" xfId="1912" xr:uid="{C11416F1-4702-4041-8D46-23995163E730}"/>
    <cellStyle name="20 % - Markeringsfarve2 2 7 2 2 2" xfId="7936" xr:uid="{C17ED101-EF0C-4FAF-8244-88A3326FAC45}"/>
    <cellStyle name="20 % - Markeringsfarve2 2 7 2 2 2 2" xfId="15836" xr:uid="{FDE5DC2B-0AFF-43F5-B6DA-123B841E6D79}"/>
    <cellStyle name="20 % - Markeringsfarve2 2 7 2 2 2 2 2" xfId="32151" xr:uid="{848ED122-26BC-4EE6-93A2-08A2C7377282}"/>
    <cellStyle name="20 % - Markeringsfarve2 2 7 2 2 2 2 3" xfId="47115" xr:uid="{6D7EE30A-BA6D-4848-839D-C216FD07BA73}"/>
    <cellStyle name="20 % - Markeringsfarve2 2 7 2 2 2 3" xfId="25129" xr:uid="{BDC97A77-8612-474D-AAD9-B98A11DBBD10}"/>
    <cellStyle name="20 % - Markeringsfarve2 2 7 2 2 2 4" xfId="40116" xr:uid="{C9C79216-5F66-4B6F-8E31-5278CC9107C5}"/>
    <cellStyle name="20 % - Markeringsfarve2 2 7 2 2 3" xfId="10468" xr:uid="{CE2CD811-A2B8-48D8-8B58-205BBBD2DD1D}"/>
    <cellStyle name="20 % - Markeringsfarve2 2 7 2 2 3 2" xfId="26788" xr:uid="{2E1314D4-C979-4810-995F-F200DEEB8E8F}"/>
    <cellStyle name="20 % - Markeringsfarve2 2 7 2 2 3 3" xfId="41754" xr:uid="{76AA1C8D-750B-45AF-83E7-AA7ACD4573CA}"/>
    <cellStyle name="20 % - Markeringsfarve2 2 7 2 2 4" xfId="19766" xr:uid="{942D6D7A-954C-45CA-AA10-B34DAA1CA683}"/>
    <cellStyle name="20 % - Markeringsfarve2 2 7 2 2 5" xfId="34755" xr:uid="{EA04583F-424E-4519-8B69-5DBA771F00BD}"/>
    <cellStyle name="20 % - Markeringsfarve2 2 7 2 3" xfId="6461" xr:uid="{8895CF1B-00C2-4E4F-8EC0-60F685BE1070}"/>
    <cellStyle name="20 % - Markeringsfarve2 2 7 2 3 2" xfId="14374" xr:uid="{F4931A29-2055-4C24-8768-5D0EB9F623A4}"/>
    <cellStyle name="20 % - Markeringsfarve2 2 7 2 3 2 2" xfId="30689" xr:uid="{C9AD5E9B-C083-4974-8308-D86D7D68F454}"/>
    <cellStyle name="20 % - Markeringsfarve2 2 7 2 3 2 3" xfId="45653" xr:uid="{6DD27568-15F4-4537-8758-BA8D8CB09372}"/>
    <cellStyle name="20 % - Markeringsfarve2 2 7 2 3 3" xfId="23667" xr:uid="{041F8590-7EBD-41B8-B08D-CA523C9239DE}"/>
    <cellStyle name="20 % - Markeringsfarve2 2 7 2 3 4" xfId="38654" xr:uid="{D2DE60A1-779A-401A-98C2-C2758812C0F3}"/>
    <cellStyle name="20 % - Markeringsfarve2 2 7 2 4" xfId="10467" xr:uid="{6441433F-989F-4CD3-9FCE-B22D6F870547}"/>
    <cellStyle name="20 % - Markeringsfarve2 2 7 2 4 2" xfId="26787" xr:uid="{60F3CF32-EC3F-4CAF-9730-BD05C38A5569}"/>
    <cellStyle name="20 % - Markeringsfarve2 2 7 2 4 3" xfId="41753" xr:uid="{4CFB64DD-03B4-4E08-879C-DF0DAC5D3575}"/>
    <cellStyle name="20 % - Markeringsfarve2 2 7 2 5" xfId="19765" xr:uid="{5E51C8CD-8E35-4846-A379-0AA7DE203D89}"/>
    <cellStyle name="20 % - Markeringsfarve2 2 7 2 6" xfId="34754" xr:uid="{9789318A-5E47-4204-8BF9-819D5DDC6D74}"/>
    <cellStyle name="20 % - Markeringsfarve2 2 7 3" xfId="1913" xr:uid="{582C142A-68C6-4F0D-9279-93BEC13A9DC0}"/>
    <cellStyle name="20 % - Markeringsfarve2 2 7 3 2" xfId="7212" xr:uid="{D4E94DBA-5F22-4CEF-8D89-CB25BA1124EA}"/>
    <cellStyle name="20 % - Markeringsfarve2 2 7 3 2 2" xfId="15121" xr:uid="{AD2C71FE-1137-4285-AA73-65D143B71442}"/>
    <cellStyle name="20 % - Markeringsfarve2 2 7 3 2 2 2" xfId="31436" xr:uid="{B4C6C507-ECB1-4718-9694-DFF31F77E393}"/>
    <cellStyle name="20 % - Markeringsfarve2 2 7 3 2 2 3" xfId="46400" xr:uid="{BBCFCB19-2E36-4779-A33D-AE880D029BB0}"/>
    <cellStyle name="20 % - Markeringsfarve2 2 7 3 2 3" xfId="24414" xr:uid="{9A8A6DB2-D153-462C-983E-E05C9B49DDE1}"/>
    <cellStyle name="20 % - Markeringsfarve2 2 7 3 2 4" xfId="39401" xr:uid="{BA65CACE-F437-458C-9848-9052C021A6D3}"/>
    <cellStyle name="20 % - Markeringsfarve2 2 7 3 3" xfId="10469" xr:uid="{4F23DA38-56A8-4D9B-B4A2-FCE27E507CAA}"/>
    <cellStyle name="20 % - Markeringsfarve2 2 7 3 3 2" xfId="26789" xr:uid="{B7A42424-FA18-485C-A807-721FAD81F59A}"/>
    <cellStyle name="20 % - Markeringsfarve2 2 7 3 3 3" xfId="41755" xr:uid="{8D14D619-A9E2-442A-B873-E578D3471794}"/>
    <cellStyle name="20 % - Markeringsfarve2 2 7 3 4" xfId="19767" xr:uid="{3289186D-9B11-4F98-BF0E-B2EA9F8E7145}"/>
    <cellStyle name="20 % - Markeringsfarve2 2 7 3 5" xfId="34756" xr:uid="{F09DEF5F-FC9F-4447-94F6-8CD2BDE785CF}"/>
    <cellStyle name="20 % - Markeringsfarve2 2 7 4" xfId="1914" xr:uid="{1447B1D9-36FC-4F32-B6C8-CC80DA2469C4}"/>
    <cellStyle name="20 % - Markeringsfarve2 2 7 4 2" xfId="6641" xr:uid="{0DCBD89C-59DB-4DC3-B402-7FE89E4874FA}"/>
    <cellStyle name="20 % - Markeringsfarve2 2 7 4 2 2" xfId="14553" xr:uid="{3F8C3224-4B7B-42F8-9166-00459AC32278}"/>
    <cellStyle name="20 % - Markeringsfarve2 2 7 4 2 2 2" xfId="30868" xr:uid="{AD0C6A68-2272-4728-B204-5A0F04FAB925}"/>
    <cellStyle name="20 % - Markeringsfarve2 2 7 4 2 2 3" xfId="45832" xr:uid="{C8C6EA69-5E50-467E-85AF-7CB67EC0B7CC}"/>
    <cellStyle name="20 % - Markeringsfarve2 2 7 4 2 3" xfId="23846" xr:uid="{2C25F0AF-A7C5-4386-AF67-82C5877783C8}"/>
    <cellStyle name="20 % - Markeringsfarve2 2 7 4 2 4" xfId="38833" xr:uid="{6C8CE7F7-1287-4CB0-9368-E67E1F0B50F9}"/>
    <cellStyle name="20 % - Markeringsfarve2 2 7 4 3" xfId="10470" xr:uid="{9F6A57CA-4B07-45FA-B200-4E55859AFE5E}"/>
    <cellStyle name="20 % - Markeringsfarve2 2 7 4 3 2" xfId="26790" xr:uid="{761EF306-F0FD-4EF7-A707-06BC925FD682}"/>
    <cellStyle name="20 % - Markeringsfarve2 2 7 4 3 3" xfId="41756" xr:uid="{D9F4794A-39C0-48A0-A07B-CFAB9A4F3EF7}"/>
    <cellStyle name="20 % - Markeringsfarve2 2 7 4 4" xfId="19768" xr:uid="{EB2C2D62-D701-46F4-A4FF-1B54132295B0}"/>
    <cellStyle name="20 % - Markeringsfarve2 2 7 4 5" xfId="34757" xr:uid="{7DA75EB5-506D-400A-AF33-2E5588A35F1C}"/>
    <cellStyle name="20 % - Markeringsfarve2 2 7 5" xfId="5428" xr:uid="{F1D7D261-F227-40E9-B86D-47E9BE49ADCE}"/>
    <cellStyle name="20 % - Markeringsfarve2 2 7 5 2" xfId="13345" xr:uid="{76A0A8EA-5389-4C2C-BC27-6EF52AD028E4}"/>
    <cellStyle name="20 % - Markeringsfarve2 2 7 5 2 2" xfId="29660" xr:uid="{28BBF598-9002-4972-8B37-CB7AB4BDF6D7}"/>
    <cellStyle name="20 % - Markeringsfarve2 2 7 5 2 3" xfId="44624" xr:uid="{8B75FF23-9D3D-4EF3-BC08-20EDF7B63BB8}"/>
    <cellStyle name="20 % - Markeringsfarve2 2 7 5 3" xfId="22638" xr:uid="{7E03F684-A9E9-41B4-9B29-266C5ACADA96}"/>
    <cellStyle name="20 % - Markeringsfarve2 2 7 5 4" xfId="37625" xr:uid="{79244101-1865-4FCB-9FAA-F2946C823C3B}"/>
    <cellStyle name="20 % - Markeringsfarve2 2 7 6" xfId="10466" xr:uid="{BBF9AC46-3FE4-4577-A6E3-0A7F50F93E6F}"/>
    <cellStyle name="20 % - Markeringsfarve2 2 7 6 2" xfId="26786" xr:uid="{307BFF21-ECCC-4019-8EE2-CDA91BE14314}"/>
    <cellStyle name="20 % - Markeringsfarve2 2 7 6 3" xfId="41752" xr:uid="{BFB592DF-43EE-4083-9F67-BAF7999037FE}"/>
    <cellStyle name="20 % - Markeringsfarve2 2 7 7" xfId="19764" xr:uid="{F5FB0EB2-CDBA-425B-957C-FCA99D7767A4}"/>
    <cellStyle name="20 % - Markeringsfarve2 2 7 8" xfId="34753" xr:uid="{CBE25BCA-00CD-4972-8F1E-1FCF9F68B26A}"/>
    <cellStyle name="20 % - Markeringsfarve2 2 8" xfId="1915" xr:uid="{A9309FB8-1FED-4DC9-91BC-CE22D462803A}"/>
    <cellStyle name="20 % - Markeringsfarve2 2 8 2" xfId="1916" xr:uid="{7DEFDB11-6A35-4D8D-958D-B1E13F7CB83B}"/>
    <cellStyle name="20 % - Markeringsfarve2 2 8 2 2" xfId="1917" xr:uid="{FE18803C-99E0-4F78-A9BF-346CABB44FB7}"/>
    <cellStyle name="20 % - Markeringsfarve2 2 8 2 2 2" xfId="8035" xr:uid="{2C19CD1F-F3CC-4A12-AF25-C1CEFFDB332D}"/>
    <cellStyle name="20 % - Markeringsfarve2 2 8 2 2 2 2" xfId="15935" xr:uid="{BFC451D8-E921-411F-946C-B1134F7DD123}"/>
    <cellStyle name="20 % - Markeringsfarve2 2 8 2 2 2 2 2" xfId="32250" xr:uid="{4DE4AFB4-9035-420B-ABB1-87AF2D29898D}"/>
    <cellStyle name="20 % - Markeringsfarve2 2 8 2 2 2 2 3" xfId="47214" xr:uid="{093AB75B-9ECC-492B-9225-5650A6901F31}"/>
    <cellStyle name="20 % - Markeringsfarve2 2 8 2 2 2 3" xfId="25228" xr:uid="{6ED909DE-BECC-4540-9E48-F4D168FC3439}"/>
    <cellStyle name="20 % - Markeringsfarve2 2 8 2 2 2 4" xfId="40215" xr:uid="{BFC980AF-4602-49B5-962D-71D9EB06B9D5}"/>
    <cellStyle name="20 % - Markeringsfarve2 2 8 2 2 3" xfId="10473" xr:uid="{6231B67F-C3F8-4A35-9ADD-D81C82E5B474}"/>
    <cellStyle name="20 % - Markeringsfarve2 2 8 2 2 3 2" xfId="26793" xr:uid="{DE253D08-2461-4F7A-83BA-C45445509A4B}"/>
    <cellStyle name="20 % - Markeringsfarve2 2 8 2 2 3 3" xfId="41759" xr:uid="{F1E509D2-65ED-4246-9F75-181A438A76BB}"/>
    <cellStyle name="20 % - Markeringsfarve2 2 8 2 2 4" xfId="19771" xr:uid="{C1E8850A-7887-4306-BE7F-0EA4A5D1949B}"/>
    <cellStyle name="20 % - Markeringsfarve2 2 8 2 2 5" xfId="34760" xr:uid="{5DCA91A3-2F52-4AA1-8DDD-32D8A3CBA6E9}"/>
    <cellStyle name="20 % - Markeringsfarve2 2 8 2 3" xfId="6546" xr:uid="{8D52B0C1-26D1-4C51-B1CD-401AB8DE0A14}"/>
    <cellStyle name="20 % - Markeringsfarve2 2 8 2 3 2" xfId="14459" xr:uid="{DBE58954-E369-4416-BE1C-7FE62454D202}"/>
    <cellStyle name="20 % - Markeringsfarve2 2 8 2 3 2 2" xfId="30774" xr:uid="{5BBA4C08-5261-48D4-B28F-60FCAF8A302F}"/>
    <cellStyle name="20 % - Markeringsfarve2 2 8 2 3 2 3" xfId="45738" xr:uid="{2CFD61C6-F343-4508-A9A6-D5D0CA09F979}"/>
    <cellStyle name="20 % - Markeringsfarve2 2 8 2 3 3" xfId="23752" xr:uid="{D93C24A3-67C7-4289-B7D4-C6D83F94E812}"/>
    <cellStyle name="20 % - Markeringsfarve2 2 8 2 3 4" xfId="38739" xr:uid="{18CF7BE1-EBFA-41D6-936A-3BF2F7CCDA88}"/>
    <cellStyle name="20 % - Markeringsfarve2 2 8 2 4" xfId="10472" xr:uid="{D3693FDF-349F-47E7-B9A9-C4003522D815}"/>
    <cellStyle name="20 % - Markeringsfarve2 2 8 2 4 2" xfId="26792" xr:uid="{8C783753-A1AE-4A7B-B8B4-F9FAFD5B0768}"/>
    <cellStyle name="20 % - Markeringsfarve2 2 8 2 4 3" xfId="41758" xr:uid="{BDA83D84-091A-4A0F-BF9D-5CB686710BB7}"/>
    <cellStyle name="20 % - Markeringsfarve2 2 8 2 5" xfId="19770" xr:uid="{8A4BD01F-D55E-474A-97DF-1C0BD151B41F}"/>
    <cellStyle name="20 % - Markeringsfarve2 2 8 2 6" xfId="34759" xr:uid="{A8B96261-129D-46BF-9AB9-7BE843FDB91F}"/>
    <cellStyle name="20 % - Markeringsfarve2 2 8 3" xfId="1918" xr:uid="{5C09051B-4576-4E08-8C82-FCCC01DAAEB1}"/>
    <cellStyle name="20 % - Markeringsfarve2 2 8 3 2" xfId="7312" xr:uid="{994F5EC4-D498-4CFE-8B37-BCCA9B3AB98D}"/>
    <cellStyle name="20 % - Markeringsfarve2 2 8 3 2 2" xfId="15221" xr:uid="{0813EDD4-5D75-44F0-82F2-1494218E3E1E}"/>
    <cellStyle name="20 % - Markeringsfarve2 2 8 3 2 2 2" xfId="31536" xr:uid="{C6A1047A-6C32-4230-8ED8-09AF065845DA}"/>
    <cellStyle name="20 % - Markeringsfarve2 2 8 3 2 2 3" xfId="46500" xr:uid="{D0C1338E-8228-4942-92AB-FD790909B534}"/>
    <cellStyle name="20 % - Markeringsfarve2 2 8 3 2 3" xfId="24514" xr:uid="{BC103006-EC09-48D4-9D68-FE58E307C157}"/>
    <cellStyle name="20 % - Markeringsfarve2 2 8 3 2 4" xfId="39501" xr:uid="{B82ABB1C-6541-47EF-8DE2-D5C05CD2F9BA}"/>
    <cellStyle name="20 % - Markeringsfarve2 2 8 3 3" xfId="10474" xr:uid="{55DBE792-38D6-4435-8D61-99000945FE18}"/>
    <cellStyle name="20 % - Markeringsfarve2 2 8 3 3 2" xfId="26794" xr:uid="{34F24C0E-01B2-455F-80F5-DD341071728B}"/>
    <cellStyle name="20 % - Markeringsfarve2 2 8 3 3 3" xfId="41760" xr:uid="{F326463C-C2F7-49E1-A53F-B0ED745C7F14}"/>
    <cellStyle name="20 % - Markeringsfarve2 2 8 3 4" xfId="19772" xr:uid="{9F274F5C-64F5-4A5A-82F7-5A688495ACC2}"/>
    <cellStyle name="20 % - Markeringsfarve2 2 8 3 5" xfId="34761" xr:uid="{A126B083-5400-47C8-9C9F-10D6D9B90CF9}"/>
    <cellStyle name="20 % - Markeringsfarve2 2 8 4" xfId="1919" xr:uid="{C6C4D239-FB21-48D0-95D2-50181BF274AE}"/>
    <cellStyle name="20 % - Markeringsfarve2 2 8 4 2" xfId="6652" xr:uid="{3767B1CF-A82B-425E-9D3C-38452394B047}"/>
    <cellStyle name="20 % - Markeringsfarve2 2 8 4 2 2" xfId="14564" xr:uid="{F9DF9405-FB68-4DA6-A9B5-E6220D0AA1D6}"/>
    <cellStyle name="20 % - Markeringsfarve2 2 8 4 2 2 2" xfId="30879" xr:uid="{DE19DC58-9060-4140-9DD7-C24F9923F756}"/>
    <cellStyle name="20 % - Markeringsfarve2 2 8 4 2 2 3" xfId="45843" xr:uid="{BCD33DC5-FA5F-404E-A730-95EE37EA256C}"/>
    <cellStyle name="20 % - Markeringsfarve2 2 8 4 2 3" xfId="23857" xr:uid="{29DC4792-F08C-4E58-ADCB-C270E8FF8318}"/>
    <cellStyle name="20 % - Markeringsfarve2 2 8 4 2 4" xfId="38844" xr:uid="{4ECE3582-FDD7-4ECB-8F2A-44C5491A5664}"/>
    <cellStyle name="20 % - Markeringsfarve2 2 8 4 3" xfId="10475" xr:uid="{CD361288-F13F-4AA6-A96A-45A27286D11E}"/>
    <cellStyle name="20 % - Markeringsfarve2 2 8 4 3 2" xfId="26795" xr:uid="{A8C2146A-30B3-4465-A380-5C640B5D230A}"/>
    <cellStyle name="20 % - Markeringsfarve2 2 8 4 3 3" xfId="41761" xr:uid="{B10B721A-EA08-4CB3-988D-0BD5AA1779AC}"/>
    <cellStyle name="20 % - Markeringsfarve2 2 8 4 4" xfId="19773" xr:uid="{426DA449-4B30-4CDC-8785-F9002273241F}"/>
    <cellStyle name="20 % - Markeringsfarve2 2 8 4 5" xfId="34762" xr:uid="{E3494266-324E-444A-BFC4-E7744171E03E}"/>
    <cellStyle name="20 % - Markeringsfarve2 2 8 5" xfId="5429" xr:uid="{543C3780-E855-45A5-97C8-5592CBB34BD3}"/>
    <cellStyle name="20 % - Markeringsfarve2 2 8 5 2" xfId="13346" xr:uid="{383BD3B6-3D42-41F8-8A41-888C8D3BCFE5}"/>
    <cellStyle name="20 % - Markeringsfarve2 2 8 5 2 2" xfId="29661" xr:uid="{5F88ADFF-FE98-4EE5-8DA2-86494725CE8F}"/>
    <cellStyle name="20 % - Markeringsfarve2 2 8 5 2 3" xfId="44625" xr:uid="{DFDD2A2E-BCEA-45B7-9E79-9736D69442AA}"/>
    <cellStyle name="20 % - Markeringsfarve2 2 8 5 3" xfId="22639" xr:uid="{8D0E5F1A-3204-4B7B-BD0A-60A6EDF47182}"/>
    <cellStyle name="20 % - Markeringsfarve2 2 8 5 4" xfId="37626" xr:uid="{89BA57AE-A91C-4C32-B007-0268CA3C8FB4}"/>
    <cellStyle name="20 % - Markeringsfarve2 2 8 6" xfId="10471" xr:uid="{AE893BAB-C8D9-4069-90D3-F9F257C6D8A7}"/>
    <cellStyle name="20 % - Markeringsfarve2 2 8 6 2" xfId="26791" xr:uid="{E5A9147C-9E4A-49D7-BD50-12A52E637431}"/>
    <cellStyle name="20 % - Markeringsfarve2 2 8 6 3" xfId="41757" xr:uid="{74913502-7C29-4D23-BD27-3F4965561D16}"/>
    <cellStyle name="20 % - Markeringsfarve2 2 8 7" xfId="19769" xr:uid="{D9E363B4-9BB7-4A07-BFE1-DD52B8A2A148}"/>
    <cellStyle name="20 % - Markeringsfarve2 2 8 8" xfId="34758" xr:uid="{5D2A0400-FCDA-4F14-BD85-2FAD3CABC2B6}"/>
    <cellStyle name="20 % - Markeringsfarve2 2 9" xfId="1920" xr:uid="{96C5495E-F405-4E9E-BC9E-EC8A8D19B1B4}"/>
    <cellStyle name="20 % - Markeringsfarve2 2 9 2" xfId="1921" xr:uid="{FD0DD649-7FEA-47E4-BE5F-F95E57BB3250}"/>
    <cellStyle name="20 % - Markeringsfarve2 2 9 2 2" xfId="7462" xr:uid="{1A409FD7-AAA1-4A5F-A519-993B1794EEFC}"/>
    <cellStyle name="20 % - Markeringsfarve2 2 9 2 2 2" xfId="15362" xr:uid="{12EEDBC4-59F7-4CD5-9B4E-7D8E3927C70C}"/>
    <cellStyle name="20 % - Markeringsfarve2 2 9 2 2 2 2" xfId="31677" xr:uid="{79302687-509E-4AF1-AC46-AB7B211C5497}"/>
    <cellStyle name="20 % - Markeringsfarve2 2 9 2 2 2 3" xfId="46641" xr:uid="{DBBAC378-3EBF-4E00-B6D7-A850BFA865B2}"/>
    <cellStyle name="20 % - Markeringsfarve2 2 9 2 2 3" xfId="24655" xr:uid="{DC4A7300-BE72-4334-81AB-D7186AD03A26}"/>
    <cellStyle name="20 % - Markeringsfarve2 2 9 2 2 4" xfId="39642" xr:uid="{E166001A-9F3D-4591-BB23-959EFBBAE9E0}"/>
    <cellStyle name="20 % - Markeringsfarve2 2 9 2 3" xfId="10477" xr:uid="{CD76E5EE-62A1-4A3B-955A-E6F789C3B8DB}"/>
    <cellStyle name="20 % - Markeringsfarve2 2 9 2 3 2" xfId="26797" xr:uid="{1FEC8ABB-D067-43C5-91CC-CEC8D341E5EC}"/>
    <cellStyle name="20 % - Markeringsfarve2 2 9 2 3 3" xfId="41763" xr:uid="{6AE0627B-FD38-4A72-94BB-52C8728757EA}"/>
    <cellStyle name="20 % - Markeringsfarve2 2 9 2 4" xfId="19775" xr:uid="{C55EE483-CE37-44CA-90B7-32747286D682}"/>
    <cellStyle name="20 % - Markeringsfarve2 2 9 2 5" xfId="34764" xr:uid="{D2F52524-C80E-42F3-92D6-AF158F311D57}"/>
    <cellStyle name="20 % - Markeringsfarve2 2 9 3" xfId="6061" xr:uid="{2C525722-1DAE-4E87-BBAE-B988772DDB49}"/>
    <cellStyle name="20 % - Markeringsfarve2 2 9 3 2" xfId="13977" xr:uid="{E239BC01-2F86-4682-B7E5-C1B1C5C31B31}"/>
    <cellStyle name="20 % - Markeringsfarve2 2 9 3 2 2" xfId="30292" xr:uid="{7497C82C-9BD8-40BB-BCD3-CE84FFF15DB1}"/>
    <cellStyle name="20 % - Markeringsfarve2 2 9 3 2 3" xfId="45256" xr:uid="{B8702598-D98E-4746-ACEE-D8A4C2000A5F}"/>
    <cellStyle name="20 % - Markeringsfarve2 2 9 3 3" xfId="23270" xr:uid="{52A4079E-BA5B-4EE8-BE2D-B9E841D72331}"/>
    <cellStyle name="20 % - Markeringsfarve2 2 9 3 4" xfId="38257" xr:uid="{44B336DD-0BB7-4F31-B64B-DBBD9EF6DB59}"/>
    <cellStyle name="20 % - Markeringsfarve2 2 9 4" xfId="10476" xr:uid="{3A6A5DA5-FA5F-40BF-B862-A7FC34055125}"/>
    <cellStyle name="20 % - Markeringsfarve2 2 9 4 2" xfId="26796" xr:uid="{903D8284-C90C-46A6-BB78-D048567D6D7E}"/>
    <cellStyle name="20 % - Markeringsfarve2 2 9 4 3" xfId="41762" xr:uid="{6424237E-4F2D-4422-BEA8-EA0B523B8892}"/>
    <cellStyle name="20 % - Markeringsfarve2 2 9 5" xfId="19774" xr:uid="{C7A2FF51-4B11-4BC4-AC34-27EC10D1D5E2}"/>
    <cellStyle name="20 % - Markeringsfarve2 2 9 6" xfId="34763" xr:uid="{33A7FB22-95A1-418C-BF08-CF8E497FBB76}"/>
    <cellStyle name="20 % - Markeringsfarve2 3" xfId="1922" xr:uid="{BF32B79C-D7A9-4A28-9F57-A1556D3FDD64}"/>
    <cellStyle name="20 % - Markeringsfarve2 3 10" xfId="1923" xr:uid="{D7C87379-BC5B-4558-ADB2-EFDB89633EF1}"/>
    <cellStyle name="20 % - Markeringsfarve2 3 10 2" xfId="6675" xr:uid="{FADBADB7-6576-4501-ACB8-F27309A9C5D1}"/>
    <cellStyle name="20 % - Markeringsfarve2 3 10 2 2" xfId="14586" xr:uid="{768326BC-BE08-4104-BCAD-912D08D1DB7C}"/>
    <cellStyle name="20 % - Markeringsfarve2 3 10 2 2 2" xfId="30901" xr:uid="{75FB9B1B-3B5B-4814-9367-DA4E117E722E}"/>
    <cellStyle name="20 % - Markeringsfarve2 3 10 2 2 3" xfId="45865" xr:uid="{757023CD-7CAC-4C3D-8989-C834686CCA37}"/>
    <cellStyle name="20 % - Markeringsfarve2 3 10 2 3" xfId="23879" xr:uid="{FFEBDB4C-652D-4128-B93A-0C1235685F1D}"/>
    <cellStyle name="20 % - Markeringsfarve2 3 10 2 4" xfId="38866" xr:uid="{33E7CA4C-0209-4F92-B0EB-654FD5E02EDD}"/>
    <cellStyle name="20 % - Markeringsfarve2 3 10 3" xfId="10479" xr:uid="{B6CEFD0B-681D-44EB-82F6-80F03093708A}"/>
    <cellStyle name="20 % - Markeringsfarve2 3 10 3 2" xfId="26799" xr:uid="{982C32E6-2478-4391-9212-BB60D5824A61}"/>
    <cellStyle name="20 % - Markeringsfarve2 3 10 3 3" xfId="41765" xr:uid="{34D909A6-8DBB-4420-9ED9-E7BA2ACADAD4}"/>
    <cellStyle name="20 % - Markeringsfarve2 3 10 4" xfId="19777" xr:uid="{898D7423-0987-48EB-90BB-01B2D1AD63F0}"/>
    <cellStyle name="20 % - Markeringsfarve2 3 10 5" xfId="34766" xr:uid="{16DC37B4-BF25-4409-B605-81F6D5E21D9A}"/>
    <cellStyle name="20 % - Markeringsfarve2 3 11" xfId="1924" xr:uid="{ED3BAE91-FA24-42AA-B982-BDB5EEFF8FFF}"/>
    <cellStyle name="20 % - Markeringsfarve2 3 11 2" xfId="6644" xr:uid="{82009B01-8670-4398-9412-0247BA41793A}"/>
    <cellStyle name="20 % - Markeringsfarve2 3 11 2 2" xfId="14556" xr:uid="{D0F47CFF-9255-4F2E-AF00-48232DA919AD}"/>
    <cellStyle name="20 % - Markeringsfarve2 3 11 2 2 2" xfId="30871" xr:uid="{0B11399F-A3D6-4002-BF9D-5289461D6DB2}"/>
    <cellStyle name="20 % - Markeringsfarve2 3 11 2 2 3" xfId="45835" xr:uid="{FE233327-A0AA-42CD-BFB1-060A88DA7C9A}"/>
    <cellStyle name="20 % - Markeringsfarve2 3 11 2 3" xfId="23849" xr:uid="{E361C1E0-E59E-4421-B421-34417FD7A2E1}"/>
    <cellStyle name="20 % - Markeringsfarve2 3 11 2 4" xfId="38836" xr:uid="{2D953868-8A60-414E-9D4D-694802EA6D77}"/>
    <cellStyle name="20 % - Markeringsfarve2 3 11 3" xfId="10480" xr:uid="{0EEC07FA-21CB-4081-826D-83A1AD22967D}"/>
    <cellStyle name="20 % - Markeringsfarve2 3 11 3 2" xfId="26800" xr:uid="{86128EDC-DE8D-4B05-A15C-7A90FDEF1878}"/>
    <cellStyle name="20 % - Markeringsfarve2 3 11 3 3" xfId="41766" xr:uid="{46B940D3-57C3-4A88-B5B2-20CA76881419}"/>
    <cellStyle name="20 % - Markeringsfarve2 3 11 4" xfId="19778" xr:uid="{61D3C9B2-FCDE-4ECC-812E-208E44B162DA}"/>
    <cellStyle name="20 % - Markeringsfarve2 3 11 5" xfId="34767" xr:uid="{D66E4A2B-3906-47E7-9D32-A1D6DAD6E766}"/>
    <cellStyle name="20 % - Markeringsfarve2 3 12" xfId="5430" xr:uid="{B4D88680-0324-4686-85CD-2C699E8D5197}"/>
    <cellStyle name="20 % - Markeringsfarve2 3 12 2" xfId="13347" xr:uid="{587177C9-1232-4664-8256-6F1DEC186DAE}"/>
    <cellStyle name="20 % - Markeringsfarve2 3 12 2 2" xfId="29662" xr:uid="{B27DA2B4-1033-4224-86B8-4BB8958EDFD7}"/>
    <cellStyle name="20 % - Markeringsfarve2 3 12 2 3" xfId="44626" xr:uid="{FB8A99DB-BC4D-403E-8C67-3512032046D3}"/>
    <cellStyle name="20 % - Markeringsfarve2 3 12 3" xfId="22640" xr:uid="{18F49ADE-2C25-4DAE-9229-9E6B4A5464D8}"/>
    <cellStyle name="20 % - Markeringsfarve2 3 12 4" xfId="37627" xr:uid="{6E13EDFC-496A-41F5-B565-C7AF7C79218E}"/>
    <cellStyle name="20 % - Markeringsfarve2 3 13" xfId="10478" xr:uid="{55FB996E-60BF-4D1E-8D31-405FA32DA25D}"/>
    <cellStyle name="20 % - Markeringsfarve2 3 13 2" xfId="26798" xr:uid="{6D84CD72-5F75-4577-9956-9D07E3E3EBE3}"/>
    <cellStyle name="20 % - Markeringsfarve2 3 13 3" xfId="41764" xr:uid="{269C298C-2248-45A7-B883-28B36DFE0894}"/>
    <cellStyle name="20 % - Markeringsfarve2 3 14" xfId="19776" xr:uid="{D4D255E5-2643-458E-BA09-E10B77C47F85}"/>
    <cellStyle name="20 % - Markeringsfarve2 3 15" xfId="34765" xr:uid="{406C90EA-0474-4CC0-9970-F654579A6DEF}"/>
    <cellStyle name="20 % - Markeringsfarve2 3 16" xfId="53317" xr:uid="{A5869F72-23DC-4569-9FC8-5E4C04314F9E}"/>
    <cellStyle name="20 % - Markeringsfarve2 3 2" xfId="1925" xr:uid="{47794C66-DC2E-46A0-ADD1-356E1AD42FBA}"/>
    <cellStyle name="20 % - Markeringsfarve2 3 2 10" xfId="5431" xr:uid="{8CB4C5EF-2794-4868-B7DC-484EC21EC56C}"/>
    <cellStyle name="20 % - Markeringsfarve2 3 2 10 2" xfId="13348" xr:uid="{3A78E2E0-3047-4A70-8CFF-8D2A77BB55B3}"/>
    <cellStyle name="20 % - Markeringsfarve2 3 2 10 2 2" xfId="29663" xr:uid="{781CF42D-2C54-4C29-BDB2-6374F533E9F4}"/>
    <cellStyle name="20 % - Markeringsfarve2 3 2 10 2 3" xfId="44627" xr:uid="{D3B3EC9C-9A07-4128-9E1A-6E877322520E}"/>
    <cellStyle name="20 % - Markeringsfarve2 3 2 10 3" xfId="22641" xr:uid="{5BDBF9FD-A1EB-4875-A4DB-FD866FE4F7FB}"/>
    <cellStyle name="20 % - Markeringsfarve2 3 2 10 4" xfId="37628" xr:uid="{CB25F4BC-70A6-4EB3-A426-513C48CE2D9C}"/>
    <cellStyle name="20 % - Markeringsfarve2 3 2 11" xfId="10481" xr:uid="{1A745C82-C7CC-4A04-82A1-5379515B66FF}"/>
    <cellStyle name="20 % - Markeringsfarve2 3 2 11 2" xfId="26801" xr:uid="{E2A88A3F-37F3-4488-9A4D-0960F4E0526C}"/>
    <cellStyle name="20 % - Markeringsfarve2 3 2 11 3" xfId="41767" xr:uid="{5406D189-A812-47F0-9758-B1F10EB23EDA}"/>
    <cellStyle name="20 % - Markeringsfarve2 3 2 12" xfId="19779" xr:uid="{BDB58DB2-8F37-4383-99B8-64506E28E064}"/>
    <cellStyle name="20 % - Markeringsfarve2 3 2 13" xfId="34768" xr:uid="{EA288A5E-8B4A-4365-AA9F-9B0CABB76D6C}"/>
    <cellStyle name="20 % - Markeringsfarve2 3 2 14" xfId="53954" xr:uid="{31CC517E-E85D-4F85-91D0-026D1213C094}"/>
    <cellStyle name="20 % - Markeringsfarve2 3 2 2" xfId="1926" xr:uid="{FA2DA660-0118-469C-9EF8-2FA48431468B}"/>
    <cellStyle name="20 % - Markeringsfarve2 3 2 2 2" xfId="1927" xr:uid="{DDC26F0E-9F7F-4C99-89B1-17F1C8D1445E}"/>
    <cellStyle name="20 % - Markeringsfarve2 3 2 2 2 2" xfId="1928" xr:uid="{0575D9F8-9FF4-4830-B151-7DA7A2D3F473}"/>
    <cellStyle name="20 % - Markeringsfarve2 3 2 2 2 2 2" xfId="7608" xr:uid="{9160B22B-78B9-466D-94A7-F9A69894EF91}"/>
    <cellStyle name="20 % - Markeringsfarve2 3 2 2 2 2 2 2" xfId="15508" xr:uid="{12900DFF-691D-4562-8BA4-E9977C78B4B6}"/>
    <cellStyle name="20 % - Markeringsfarve2 3 2 2 2 2 2 2 2" xfId="31823" xr:uid="{308E58E3-5134-4012-9CE7-C86D3E5463A6}"/>
    <cellStyle name="20 % - Markeringsfarve2 3 2 2 2 2 2 2 3" xfId="46787" xr:uid="{F138083D-5F67-4271-87D3-ECD26DFB642B}"/>
    <cellStyle name="20 % - Markeringsfarve2 3 2 2 2 2 2 3" xfId="24801" xr:uid="{624CC0BB-5B55-4FFB-8D48-E66258A21FD1}"/>
    <cellStyle name="20 % - Markeringsfarve2 3 2 2 2 2 2 4" xfId="39788" xr:uid="{882436BC-1BE9-438B-A12E-FFCF3F28B410}"/>
    <cellStyle name="20 % - Markeringsfarve2 3 2 2 2 2 3" xfId="10484" xr:uid="{6793CB67-1D52-48F4-8F45-67DC2893C49E}"/>
    <cellStyle name="20 % - Markeringsfarve2 3 2 2 2 2 3 2" xfId="26804" xr:uid="{5A85DC1E-EDD5-4464-A4B4-47FDC7C1EAED}"/>
    <cellStyle name="20 % - Markeringsfarve2 3 2 2 2 2 3 3" xfId="41770" xr:uid="{A580A76C-AD4E-4D68-9E63-664C32B762ED}"/>
    <cellStyle name="20 % - Markeringsfarve2 3 2 2 2 2 4" xfId="19782" xr:uid="{457FE822-FE8D-494C-A12E-FAE4480E286D}"/>
    <cellStyle name="20 % - Markeringsfarve2 3 2 2 2 2 5" xfId="34771" xr:uid="{C762D887-894F-49F0-9A71-AE3C3CAE2083}"/>
    <cellStyle name="20 % - Markeringsfarve2 3 2 2 2 3" xfId="6183" xr:uid="{E93F04FC-9784-46E5-88E2-8899BC49BCBC}"/>
    <cellStyle name="20 % - Markeringsfarve2 3 2 2 2 3 2" xfId="14099" xr:uid="{BD195771-C4C4-48DF-BFC7-60FD76AC06EE}"/>
    <cellStyle name="20 % - Markeringsfarve2 3 2 2 2 3 2 2" xfId="30414" xr:uid="{CBCBAA2B-9AD3-4A2D-A9E7-D2E7834F5458}"/>
    <cellStyle name="20 % - Markeringsfarve2 3 2 2 2 3 2 3" xfId="45378" xr:uid="{D96F1E3E-9C50-4ECA-BC4D-11232A509F54}"/>
    <cellStyle name="20 % - Markeringsfarve2 3 2 2 2 3 3" xfId="23392" xr:uid="{50B24E9D-C8DF-45B4-B7AD-6FBC2EDA75CD}"/>
    <cellStyle name="20 % - Markeringsfarve2 3 2 2 2 3 4" xfId="38379" xr:uid="{810C7CAB-545C-4D3C-810D-0696A543F4F4}"/>
    <cellStyle name="20 % - Markeringsfarve2 3 2 2 2 4" xfId="10483" xr:uid="{54F98DB0-4207-4671-9ED6-62C4E77C6518}"/>
    <cellStyle name="20 % - Markeringsfarve2 3 2 2 2 4 2" xfId="26803" xr:uid="{FF990BF0-8662-4D5E-8727-0F3AD6AE16FD}"/>
    <cellStyle name="20 % - Markeringsfarve2 3 2 2 2 4 3" xfId="41769" xr:uid="{269A523B-D81F-4883-AD7E-248F7B059C2D}"/>
    <cellStyle name="20 % - Markeringsfarve2 3 2 2 2 5" xfId="19781" xr:uid="{A1B9DDD9-CEE2-4403-8511-0075ABB487BA}"/>
    <cellStyle name="20 % - Markeringsfarve2 3 2 2 2 6" xfId="34770" xr:uid="{523F80D6-918E-4DAB-AE8A-187E73D4C43A}"/>
    <cellStyle name="20 % - Markeringsfarve2 3 2 2 3" xfId="1929" xr:uid="{11DB9099-1383-4861-B69E-67107D2544F4}"/>
    <cellStyle name="20 % - Markeringsfarve2 3 2 2 3 2" xfId="6838" xr:uid="{B29F487C-D99B-46DE-A723-0F3374BE116C}"/>
    <cellStyle name="20 % - Markeringsfarve2 3 2 2 3 2 2" xfId="14748" xr:uid="{45F4E157-7827-4B6F-A0C9-D79FC9D0777F}"/>
    <cellStyle name="20 % - Markeringsfarve2 3 2 2 3 2 2 2" xfId="31063" xr:uid="{0EE2F0B8-8B92-4171-AE42-43F6420A29C7}"/>
    <cellStyle name="20 % - Markeringsfarve2 3 2 2 3 2 2 3" xfId="46027" xr:uid="{D6B554C6-B841-47F0-BB32-663E15877E5C}"/>
    <cellStyle name="20 % - Markeringsfarve2 3 2 2 3 2 3" xfId="24041" xr:uid="{CE69B6ED-2792-490C-AFF2-007064E1CB12}"/>
    <cellStyle name="20 % - Markeringsfarve2 3 2 2 3 2 4" xfId="39028" xr:uid="{F8F18064-2B49-43AE-AFDF-9A9ACF25D236}"/>
    <cellStyle name="20 % - Markeringsfarve2 3 2 2 3 3" xfId="10485" xr:uid="{055ED555-8432-4AAF-ABC7-FD306E285763}"/>
    <cellStyle name="20 % - Markeringsfarve2 3 2 2 3 3 2" xfId="26805" xr:uid="{FAB49DCD-4183-4531-9C81-85A100A1361B}"/>
    <cellStyle name="20 % - Markeringsfarve2 3 2 2 3 3 3" xfId="41771" xr:uid="{BF5D75D6-0EC8-4B2A-8DB3-D84B92D1F33B}"/>
    <cellStyle name="20 % - Markeringsfarve2 3 2 2 3 4" xfId="19783" xr:uid="{E8977533-D237-45BA-89B6-108D43F7975F}"/>
    <cellStyle name="20 % - Markeringsfarve2 3 2 2 3 5" xfId="34772" xr:uid="{91D323EB-2BBB-4A77-9D5D-2A32C5D4DEA6}"/>
    <cellStyle name="20 % - Markeringsfarve2 3 2 2 4" xfId="1930" xr:uid="{8C334A1B-BF33-4470-9D3F-7619BC0ABC01}"/>
    <cellStyle name="20 % - Markeringsfarve2 3 2 2 4 2" xfId="8271" xr:uid="{F1740CCA-6100-4762-9041-0325B67F3A62}"/>
    <cellStyle name="20 % - Markeringsfarve2 3 2 2 4 2 2" xfId="16164" xr:uid="{16A8FDCC-C408-4F79-B5F5-40F222CF2A65}"/>
    <cellStyle name="20 % - Markeringsfarve2 3 2 2 4 2 2 2" xfId="32479" xr:uid="{3A8E17A1-E274-4891-8FC6-9010B30CC2C7}"/>
    <cellStyle name="20 % - Markeringsfarve2 3 2 2 4 2 2 3" xfId="47443" xr:uid="{308B7529-79E8-4DC3-9A04-B60758FA0ABD}"/>
    <cellStyle name="20 % - Markeringsfarve2 3 2 2 4 2 3" xfId="25457" xr:uid="{3603C7A4-BA95-4892-9C94-4509E3DB2CAA}"/>
    <cellStyle name="20 % - Markeringsfarve2 3 2 2 4 2 4" xfId="40444" xr:uid="{5CE613AB-B574-4C32-9EB1-35E5298C21B2}"/>
    <cellStyle name="20 % - Markeringsfarve2 3 2 2 4 3" xfId="10486" xr:uid="{C6CBB445-0C38-4532-B9DF-54B99DB68606}"/>
    <cellStyle name="20 % - Markeringsfarve2 3 2 2 4 3 2" xfId="26806" xr:uid="{C1EFC327-9C5F-409D-92B3-A3899FE6D961}"/>
    <cellStyle name="20 % - Markeringsfarve2 3 2 2 4 3 3" xfId="41772" xr:uid="{16DE8A20-F894-46B1-863B-2835FE82D6E6}"/>
    <cellStyle name="20 % - Markeringsfarve2 3 2 2 4 4" xfId="19784" xr:uid="{17AB88C4-F661-4BA9-8D36-A52638F5F9C3}"/>
    <cellStyle name="20 % - Markeringsfarve2 3 2 2 4 5" xfId="34773" xr:uid="{A6E62336-9816-4621-9861-2FFFD9C23B18}"/>
    <cellStyle name="20 % - Markeringsfarve2 3 2 2 5" xfId="5432" xr:uid="{51968FDE-BA9A-4105-B008-AF24E209D508}"/>
    <cellStyle name="20 % - Markeringsfarve2 3 2 2 5 2" xfId="13349" xr:uid="{B9640637-E943-44CB-B411-45BE40ED2438}"/>
    <cellStyle name="20 % - Markeringsfarve2 3 2 2 5 2 2" xfId="29664" xr:uid="{A3F90B4B-C2FC-4736-BBCF-D62146439A02}"/>
    <cellStyle name="20 % - Markeringsfarve2 3 2 2 5 2 3" xfId="44628" xr:uid="{FADD2766-6131-41F7-B521-BAF132401C68}"/>
    <cellStyle name="20 % - Markeringsfarve2 3 2 2 5 3" xfId="22642" xr:uid="{D0943CB0-A7D0-4F98-A549-F71652D736CF}"/>
    <cellStyle name="20 % - Markeringsfarve2 3 2 2 5 4" xfId="37629" xr:uid="{F4637F9B-151C-457C-90B5-D431AFE88447}"/>
    <cellStyle name="20 % - Markeringsfarve2 3 2 2 6" xfId="10482" xr:uid="{6E8A0814-E858-4C60-9711-A561A405D93D}"/>
    <cellStyle name="20 % - Markeringsfarve2 3 2 2 6 2" xfId="26802" xr:uid="{EAA14B28-F8F4-4E50-A128-AD23FA9C95C0}"/>
    <cellStyle name="20 % - Markeringsfarve2 3 2 2 6 3" xfId="41768" xr:uid="{5980DEC0-A3D7-4BC4-AAE2-B40561E114A5}"/>
    <cellStyle name="20 % - Markeringsfarve2 3 2 2 7" xfId="19780" xr:uid="{01D415CA-BA56-460B-906E-8562335F1116}"/>
    <cellStyle name="20 % - Markeringsfarve2 3 2 2 8" xfId="34769" xr:uid="{05383D89-1CE2-43D9-81C2-51D232C0FA22}"/>
    <cellStyle name="20 % - Markeringsfarve2 3 2 2 9" xfId="57121" xr:uid="{2AEFCE5E-0AD1-4C8A-8923-4121ED64B092}"/>
    <cellStyle name="20 % - Markeringsfarve2 3 2 3" xfId="1931" xr:uid="{48D236E9-F4FC-4C17-8DDF-49588410CF6E}"/>
    <cellStyle name="20 % - Markeringsfarve2 3 2 3 2" xfId="1932" xr:uid="{C87AA7F1-2B5E-4648-860F-E302BC5389AC}"/>
    <cellStyle name="20 % - Markeringsfarve2 3 2 3 2 2" xfId="1933" xr:uid="{AB2F466F-286F-4B29-A451-0740D6C3D302}"/>
    <cellStyle name="20 % - Markeringsfarve2 3 2 3 2 2 2" xfId="7684" xr:uid="{8BC6EA1F-F521-4ECA-85D7-CAEDE3288DAC}"/>
    <cellStyle name="20 % - Markeringsfarve2 3 2 3 2 2 2 2" xfId="15584" xr:uid="{5DD13357-19A0-4C19-9B1D-DCA418F6BE21}"/>
    <cellStyle name="20 % - Markeringsfarve2 3 2 3 2 2 2 2 2" xfId="31899" xr:uid="{F457819C-0ED0-4B25-92BA-7A4F70FF23F5}"/>
    <cellStyle name="20 % - Markeringsfarve2 3 2 3 2 2 2 2 3" xfId="46863" xr:uid="{6DEA6A9B-8149-4A57-80DC-8847814E4EE7}"/>
    <cellStyle name="20 % - Markeringsfarve2 3 2 3 2 2 2 3" xfId="24877" xr:uid="{138D498E-ED1D-481A-AE0E-2EA83255E646}"/>
    <cellStyle name="20 % - Markeringsfarve2 3 2 3 2 2 2 4" xfId="39864" xr:uid="{6B36BA7D-0CD0-4126-BEF8-49EC9D2C7AF3}"/>
    <cellStyle name="20 % - Markeringsfarve2 3 2 3 2 2 3" xfId="10489" xr:uid="{F4B6941C-105B-4E5B-B7D9-8E81906799EF}"/>
    <cellStyle name="20 % - Markeringsfarve2 3 2 3 2 2 3 2" xfId="26809" xr:uid="{33ED2021-0217-4E18-8AA4-57B0464B1775}"/>
    <cellStyle name="20 % - Markeringsfarve2 3 2 3 2 2 3 3" xfId="41775" xr:uid="{26CAB442-50D8-43C2-828D-0B04F05C394A}"/>
    <cellStyle name="20 % - Markeringsfarve2 3 2 3 2 2 4" xfId="19787" xr:uid="{5C7BC359-1CC2-4B25-9DF3-CB24581D7CBB}"/>
    <cellStyle name="20 % - Markeringsfarve2 3 2 3 2 2 5" xfId="34776" xr:uid="{1E861A3F-CDAD-45F9-B998-1A4E78D7A3B8}"/>
    <cellStyle name="20 % - Markeringsfarve2 3 2 3 2 3" xfId="6248" xr:uid="{0EE51BFD-98FF-4731-891E-AC7DEF4DB4F7}"/>
    <cellStyle name="20 % - Markeringsfarve2 3 2 3 2 3 2" xfId="14164" xr:uid="{3A02659A-3FD4-47C1-B0A9-7536F900DADC}"/>
    <cellStyle name="20 % - Markeringsfarve2 3 2 3 2 3 2 2" xfId="30479" xr:uid="{F4B0381D-CE4E-4C07-9706-EDEBF4FFCCA1}"/>
    <cellStyle name="20 % - Markeringsfarve2 3 2 3 2 3 2 3" xfId="45443" xr:uid="{67584749-8011-4CCE-8D8D-9EBAFBAE84D9}"/>
    <cellStyle name="20 % - Markeringsfarve2 3 2 3 2 3 3" xfId="23457" xr:uid="{D4D2750F-18BA-480A-9794-D467CE792986}"/>
    <cellStyle name="20 % - Markeringsfarve2 3 2 3 2 3 4" xfId="38444" xr:uid="{D25A3E9E-9399-4EFE-8B16-285356163D02}"/>
    <cellStyle name="20 % - Markeringsfarve2 3 2 3 2 4" xfId="10488" xr:uid="{E2A88053-2A64-48B0-B52A-FB22ADFD5A65}"/>
    <cellStyle name="20 % - Markeringsfarve2 3 2 3 2 4 2" xfId="26808" xr:uid="{1072A41F-A346-463D-BC78-FF11BA3D9985}"/>
    <cellStyle name="20 % - Markeringsfarve2 3 2 3 2 4 3" xfId="41774" xr:uid="{E6CD4B63-0247-4327-95CC-70B9ECEE8C06}"/>
    <cellStyle name="20 % - Markeringsfarve2 3 2 3 2 5" xfId="19786" xr:uid="{83BCC24F-470D-44A2-9C51-4750CA6294E3}"/>
    <cellStyle name="20 % - Markeringsfarve2 3 2 3 2 6" xfId="34775" xr:uid="{BEC3B2E0-8481-4E9C-A692-732144452A7D}"/>
    <cellStyle name="20 % - Markeringsfarve2 3 2 3 3" xfId="1934" xr:uid="{C28FFF36-191A-41E8-9B76-A7C6159D1B28}"/>
    <cellStyle name="20 % - Markeringsfarve2 3 2 3 3 2" xfId="6914" xr:uid="{A799D885-A293-4CDF-B12E-51F3B2503589}"/>
    <cellStyle name="20 % - Markeringsfarve2 3 2 3 3 2 2" xfId="14824" xr:uid="{FD19DC48-24CC-4EB9-855F-BCFC8FC1BAB9}"/>
    <cellStyle name="20 % - Markeringsfarve2 3 2 3 3 2 2 2" xfId="31139" xr:uid="{412FDE56-03C0-4CA3-8586-51722224AD2B}"/>
    <cellStyle name="20 % - Markeringsfarve2 3 2 3 3 2 2 3" xfId="46103" xr:uid="{7C7FA515-232E-4B00-82D7-69D833E34931}"/>
    <cellStyle name="20 % - Markeringsfarve2 3 2 3 3 2 3" xfId="24117" xr:uid="{B3CFBEA8-0FF3-4B1C-882F-765F59669563}"/>
    <cellStyle name="20 % - Markeringsfarve2 3 2 3 3 2 4" xfId="39104" xr:uid="{6623D880-B27D-42E3-964A-2C095CA71BA2}"/>
    <cellStyle name="20 % - Markeringsfarve2 3 2 3 3 3" xfId="10490" xr:uid="{ED3CA2B1-6D94-4DBD-8E1D-C5BB49ACC76D}"/>
    <cellStyle name="20 % - Markeringsfarve2 3 2 3 3 3 2" xfId="26810" xr:uid="{CBB28D36-00F0-4013-9C0D-16E47AF3FE68}"/>
    <cellStyle name="20 % - Markeringsfarve2 3 2 3 3 3 3" xfId="41776" xr:uid="{92D588A8-B39D-4F19-84AE-AE3222E42658}"/>
    <cellStyle name="20 % - Markeringsfarve2 3 2 3 3 4" xfId="19788" xr:uid="{035C4BC3-E28E-4D0F-827E-C9B9FDE6FB05}"/>
    <cellStyle name="20 % - Markeringsfarve2 3 2 3 3 5" xfId="34777" xr:uid="{B9B595BD-DE9A-423B-A7E8-CA90B772529E}"/>
    <cellStyle name="20 % - Markeringsfarve2 3 2 3 4" xfId="1935" xr:uid="{0A349C91-91A6-4DCC-AC71-D0D33794B0C8}"/>
    <cellStyle name="20 % - Markeringsfarve2 3 2 3 4 2" xfId="8272" xr:uid="{03A3FDE2-0924-4C12-B6AE-0F9EE11BA602}"/>
    <cellStyle name="20 % - Markeringsfarve2 3 2 3 4 2 2" xfId="16165" xr:uid="{0451FA86-9866-4DB4-9C4B-F459E0BA349D}"/>
    <cellStyle name="20 % - Markeringsfarve2 3 2 3 4 2 2 2" xfId="32480" xr:uid="{E021003F-ADCB-4CD5-8C35-61C3B7761315}"/>
    <cellStyle name="20 % - Markeringsfarve2 3 2 3 4 2 2 3" xfId="47444" xr:uid="{873DDFDE-CADC-4D9E-97D3-E77FA1755B9D}"/>
    <cellStyle name="20 % - Markeringsfarve2 3 2 3 4 2 3" xfId="25458" xr:uid="{E38FF6CE-881A-4997-B53A-162EFC96E41E}"/>
    <cellStyle name="20 % - Markeringsfarve2 3 2 3 4 2 4" xfId="40445" xr:uid="{C0ACDCC5-AEB7-46C5-BA1C-6C11C3945D39}"/>
    <cellStyle name="20 % - Markeringsfarve2 3 2 3 4 3" xfId="10491" xr:uid="{36F2952A-AF00-49E5-B928-FD25AC4F0D46}"/>
    <cellStyle name="20 % - Markeringsfarve2 3 2 3 4 3 2" xfId="26811" xr:uid="{695D1381-0505-4B8D-8749-7072A40E9EC4}"/>
    <cellStyle name="20 % - Markeringsfarve2 3 2 3 4 3 3" xfId="41777" xr:uid="{7D6A2D2C-C548-4114-9755-54F0260997A9}"/>
    <cellStyle name="20 % - Markeringsfarve2 3 2 3 4 4" xfId="19789" xr:uid="{7D31D5EA-5700-4046-A8C7-47C60EE039E3}"/>
    <cellStyle name="20 % - Markeringsfarve2 3 2 3 4 5" xfId="34778" xr:uid="{4E32D6C0-8057-4C13-9BDC-6DFBFFB132C5}"/>
    <cellStyle name="20 % - Markeringsfarve2 3 2 3 5" xfId="5433" xr:uid="{D63F3F7A-2237-4020-ACF0-DE2FBF30F1D6}"/>
    <cellStyle name="20 % - Markeringsfarve2 3 2 3 5 2" xfId="13350" xr:uid="{862C8175-8C6F-4251-98C3-97EA76360D35}"/>
    <cellStyle name="20 % - Markeringsfarve2 3 2 3 5 2 2" xfId="29665" xr:uid="{0B03AE78-72AA-4143-8DD0-66A6FB9740B2}"/>
    <cellStyle name="20 % - Markeringsfarve2 3 2 3 5 2 3" xfId="44629" xr:uid="{549B78A6-3281-4438-B613-FC6C93DCBB90}"/>
    <cellStyle name="20 % - Markeringsfarve2 3 2 3 5 3" xfId="22643" xr:uid="{FC482B94-B340-4151-8B93-B654A435764D}"/>
    <cellStyle name="20 % - Markeringsfarve2 3 2 3 5 4" xfId="37630" xr:uid="{BA2F5657-C167-424E-9EAD-EED71A65C1D7}"/>
    <cellStyle name="20 % - Markeringsfarve2 3 2 3 6" xfId="10487" xr:uid="{B20DB3FC-7AC1-4E7E-B43E-37691F76DEC8}"/>
    <cellStyle name="20 % - Markeringsfarve2 3 2 3 6 2" xfId="26807" xr:uid="{EEBD66B4-766A-4509-BD3E-808AC34C2933}"/>
    <cellStyle name="20 % - Markeringsfarve2 3 2 3 6 3" xfId="41773" xr:uid="{61C20A66-C6BF-40E0-9D3D-3CC836B3D59F}"/>
    <cellStyle name="20 % - Markeringsfarve2 3 2 3 7" xfId="19785" xr:uid="{BA295866-C649-4E4E-B49D-BA155E733469}"/>
    <cellStyle name="20 % - Markeringsfarve2 3 2 3 8" xfId="34774" xr:uid="{288552DC-C52C-440A-8919-88E7CC5E952D}"/>
    <cellStyle name="20 % - Markeringsfarve2 3 2 4" xfId="1936" xr:uid="{199452DA-53DB-4153-95F9-DB92DA03F8AD}"/>
    <cellStyle name="20 % - Markeringsfarve2 3 2 4 2" xfId="1937" xr:uid="{C872FA37-5A73-47E3-94AB-52A1052A4A5F}"/>
    <cellStyle name="20 % - Markeringsfarve2 3 2 4 2 2" xfId="1938" xr:uid="{94549512-D06D-4A82-82CB-89A3D09D8D96}"/>
    <cellStyle name="20 % - Markeringsfarve2 3 2 4 2 2 2" xfId="7846" xr:uid="{316C1226-6C3D-43DF-82D2-75A0180EF396}"/>
    <cellStyle name="20 % - Markeringsfarve2 3 2 4 2 2 2 2" xfId="15746" xr:uid="{932B308F-9342-4891-84DB-DAC9C5ACF8E3}"/>
    <cellStyle name="20 % - Markeringsfarve2 3 2 4 2 2 2 2 2" xfId="32061" xr:uid="{6FF962D1-1EAA-4E27-A2B1-B31DADD412C0}"/>
    <cellStyle name="20 % - Markeringsfarve2 3 2 4 2 2 2 2 3" xfId="47025" xr:uid="{7B4E93DB-1F80-4530-B6AE-81FA49120B97}"/>
    <cellStyle name="20 % - Markeringsfarve2 3 2 4 2 2 2 3" xfId="25039" xr:uid="{DABBE039-C7A6-4E91-A746-2356111FC5D0}"/>
    <cellStyle name="20 % - Markeringsfarve2 3 2 4 2 2 2 4" xfId="40026" xr:uid="{362D021D-2837-4D64-A8D4-C56697097110}"/>
    <cellStyle name="20 % - Markeringsfarve2 3 2 4 2 2 3" xfId="10494" xr:uid="{DC3B871C-5552-46FE-B815-4B6556E19AB8}"/>
    <cellStyle name="20 % - Markeringsfarve2 3 2 4 2 2 3 2" xfId="26814" xr:uid="{772C2AF0-C466-4770-870F-140517AB5488}"/>
    <cellStyle name="20 % - Markeringsfarve2 3 2 4 2 2 3 3" xfId="41780" xr:uid="{E2FB6CBE-38FA-408F-A98F-37926E71F63C}"/>
    <cellStyle name="20 % - Markeringsfarve2 3 2 4 2 2 4" xfId="19792" xr:uid="{4786BAA4-198A-4AC8-A049-8572D1FE4C43}"/>
    <cellStyle name="20 % - Markeringsfarve2 3 2 4 2 2 5" xfId="34781" xr:uid="{F0FB1DC2-32A2-46C5-9554-6D99ED37EA82}"/>
    <cellStyle name="20 % - Markeringsfarve2 3 2 4 2 3" xfId="6385" xr:uid="{4340784A-B849-42C4-9426-F728D652E10B}"/>
    <cellStyle name="20 % - Markeringsfarve2 3 2 4 2 3 2" xfId="14298" xr:uid="{13EF6D33-55B4-426E-8C23-611DEA2A76F4}"/>
    <cellStyle name="20 % - Markeringsfarve2 3 2 4 2 3 2 2" xfId="30613" xr:uid="{7C087D51-0DCB-47EF-992A-1521466D71B1}"/>
    <cellStyle name="20 % - Markeringsfarve2 3 2 4 2 3 2 3" xfId="45577" xr:uid="{ECB83C8A-0477-4E49-A02E-50E70AC929C7}"/>
    <cellStyle name="20 % - Markeringsfarve2 3 2 4 2 3 3" xfId="23591" xr:uid="{5D1DD799-97BF-48DE-908A-C88C3A544CC1}"/>
    <cellStyle name="20 % - Markeringsfarve2 3 2 4 2 3 4" xfId="38578" xr:uid="{39473DC6-528D-4C3E-A6CD-E7C578668500}"/>
    <cellStyle name="20 % - Markeringsfarve2 3 2 4 2 4" xfId="10493" xr:uid="{D53CA721-95D9-4756-8FC8-C61ABBDA46EE}"/>
    <cellStyle name="20 % - Markeringsfarve2 3 2 4 2 4 2" xfId="26813" xr:uid="{61F94789-4102-4B32-BCA5-9D5962A7C9A0}"/>
    <cellStyle name="20 % - Markeringsfarve2 3 2 4 2 4 3" xfId="41779" xr:uid="{45D67FC1-0692-49DD-98B0-CF6274BE05DA}"/>
    <cellStyle name="20 % - Markeringsfarve2 3 2 4 2 5" xfId="19791" xr:uid="{D6775194-3DAC-4B30-A555-35A439A01C58}"/>
    <cellStyle name="20 % - Markeringsfarve2 3 2 4 2 6" xfId="34780" xr:uid="{2AC94A07-73DD-4FFD-8634-DB559E06CCE4}"/>
    <cellStyle name="20 % - Markeringsfarve2 3 2 4 3" xfId="1939" xr:uid="{D16FAEFD-521F-4AFE-932C-366A79BF4466}"/>
    <cellStyle name="20 % - Markeringsfarve2 3 2 4 3 2" xfId="7122" xr:uid="{C5F31A27-5560-4A1B-A553-74EDEDD8584B}"/>
    <cellStyle name="20 % - Markeringsfarve2 3 2 4 3 2 2" xfId="15031" xr:uid="{A117A964-5526-48C6-85C9-ED5988F7556B}"/>
    <cellStyle name="20 % - Markeringsfarve2 3 2 4 3 2 2 2" xfId="31346" xr:uid="{310827FF-82BC-410A-AE89-CDC758E09A64}"/>
    <cellStyle name="20 % - Markeringsfarve2 3 2 4 3 2 2 3" xfId="46310" xr:uid="{71A05BD9-5FFD-486D-8208-582EE08FCC38}"/>
    <cellStyle name="20 % - Markeringsfarve2 3 2 4 3 2 3" xfId="24324" xr:uid="{428291F5-21E9-41CF-9360-0E338EE41D49}"/>
    <cellStyle name="20 % - Markeringsfarve2 3 2 4 3 2 4" xfId="39311" xr:uid="{5771F0CC-B0F4-4D5C-A27E-64677DEF08DB}"/>
    <cellStyle name="20 % - Markeringsfarve2 3 2 4 3 3" xfId="10495" xr:uid="{19D7364E-D729-41E2-8D47-461FC23428FC}"/>
    <cellStyle name="20 % - Markeringsfarve2 3 2 4 3 3 2" xfId="26815" xr:uid="{B0D5D228-B9C5-4A58-AAA7-780174135345}"/>
    <cellStyle name="20 % - Markeringsfarve2 3 2 4 3 3 3" xfId="41781" xr:uid="{090770F3-C439-4D69-AEE5-D39FB0AF5488}"/>
    <cellStyle name="20 % - Markeringsfarve2 3 2 4 3 4" xfId="19793" xr:uid="{B94E6868-FF7A-4FC8-B06E-022CBFBD4452}"/>
    <cellStyle name="20 % - Markeringsfarve2 3 2 4 3 5" xfId="34782" xr:uid="{FC61D3C8-1BCD-4E5A-8F45-FB326C1D883E}"/>
    <cellStyle name="20 % - Markeringsfarve2 3 2 4 4" xfId="1940" xr:uid="{74EC590B-B44D-4CE3-943C-A8FCA3DF77C4}"/>
    <cellStyle name="20 % - Markeringsfarve2 3 2 4 4 2" xfId="8164" xr:uid="{68760031-0FEF-4C44-B2E3-7017BD19BABF}"/>
    <cellStyle name="20 % - Markeringsfarve2 3 2 4 4 2 2" xfId="16060" xr:uid="{CF1CD5D1-366D-4EBF-B19C-B07669621E7E}"/>
    <cellStyle name="20 % - Markeringsfarve2 3 2 4 4 2 2 2" xfId="32375" xr:uid="{2423A971-2DBA-49E2-ACB6-C50CED13F0C1}"/>
    <cellStyle name="20 % - Markeringsfarve2 3 2 4 4 2 2 3" xfId="47339" xr:uid="{9E3402E9-9657-45F5-9223-00350E3BCE21}"/>
    <cellStyle name="20 % - Markeringsfarve2 3 2 4 4 2 3" xfId="25353" xr:uid="{700F0425-751B-44BD-B5E4-D4566CA5BF32}"/>
    <cellStyle name="20 % - Markeringsfarve2 3 2 4 4 2 4" xfId="40340" xr:uid="{CC36A24F-B2E6-4783-B37A-C43711F5EA1B}"/>
    <cellStyle name="20 % - Markeringsfarve2 3 2 4 4 3" xfId="10496" xr:uid="{BD3A02C9-39E9-4416-9308-22F6477C9AA4}"/>
    <cellStyle name="20 % - Markeringsfarve2 3 2 4 4 3 2" xfId="26816" xr:uid="{402F453E-238F-4351-B6C3-9874D3CFDDD2}"/>
    <cellStyle name="20 % - Markeringsfarve2 3 2 4 4 3 3" xfId="41782" xr:uid="{A947878E-D3AE-40C9-928C-289F60F336CE}"/>
    <cellStyle name="20 % - Markeringsfarve2 3 2 4 4 4" xfId="19794" xr:uid="{0C15361C-FC61-4D6A-A67E-D6FB2E88D62B}"/>
    <cellStyle name="20 % - Markeringsfarve2 3 2 4 4 5" xfId="34783" xr:uid="{311DEC06-FBE9-42ED-97EE-33E5FDF06844}"/>
    <cellStyle name="20 % - Markeringsfarve2 3 2 4 5" xfId="5434" xr:uid="{C8A31827-3823-437D-A407-B532E7734EB4}"/>
    <cellStyle name="20 % - Markeringsfarve2 3 2 4 5 2" xfId="13351" xr:uid="{BAFD85BC-0B84-4781-BEA3-3AAB2425E3A3}"/>
    <cellStyle name="20 % - Markeringsfarve2 3 2 4 5 2 2" xfId="29666" xr:uid="{F6BFF496-FC40-47D4-A9A8-807F1860C53B}"/>
    <cellStyle name="20 % - Markeringsfarve2 3 2 4 5 2 3" xfId="44630" xr:uid="{F0706C2F-4372-480B-BB7B-4421AD935F3D}"/>
    <cellStyle name="20 % - Markeringsfarve2 3 2 4 5 3" xfId="22644" xr:uid="{75C03E3A-1E24-4903-B0F5-08DB37805DC6}"/>
    <cellStyle name="20 % - Markeringsfarve2 3 2 4 5 4" xfId="37631" xr:uid="{DFAF42C5-B995-49CF-9D2F-5E9A8BFF35AE}"/>
    <cellStyle name="20 % - Markeringsfarve2 3 2 4 6" xfId="10492" xr:uid="{06ACCACE-5B1C-4DD6-87A2-D3C3E1821DC4}"/>
    <cellStyle name="20 % - Markeringsfarve2 3 2 4 6 2" xfId="26812" xr:uid="{3A2C1D43-9137-478D-A075-9895CEB4F2D4}"/>
    <cellStyle name="20 % - Markeringsfarve2 3 2 4 6 3" xfId="41778" xr:uid="{C51DB439-591E-42F6-B76C-71C8B6801126}"/>
    <cellStyle name="20 % - Markeringsfarve2 3 2 4 7" xfId="19790" xr:uid="{87EEA901-24BD-400E-9A1C-A9DB188A35D5}"/>
    <cellStyle name="20 % - Markeringsfarve2 3 2 4 8" xfId="34779" xr:uid="{08019DCD-6902-4260-A851-B625AB1A5418}"/>
    <cellStyle name="20 % - Markeringsfarve2 3 2 5" xfId="1941" xr:uid="{E6B0B428-3C11-416D-AB9B-6DD578FCFD0B}"/>
    <cellStyle name="20 % - Markeringsfarve2 3 2 5 2" xfId="1942" xr:uid="{53B459F8-A17C-43C4-97FB-1615EE118CB2}"/>
    <cellStyle name="20 % - Markeringsfarve2 3 2 5 2 2" xfId="1943" xr:uid="{22B516E1-8255-4025-ACBF-F0818077D96D}"/>
    <cellStyle name="20 % - Markeringsfarve2 3 2 5 2 2 2" xfId="7963" xr:uid="{1A739EE0-E177-4AFC-B1D6-BB7B23E94B77}"/>
    <cellStyle name="20 % - Markeringsfarve2 3 2 5 2 2 2 2" xfId="15863" xr:uid="{D8027DA0-9831-41D4-88DC-CD36B5B171AF}"/>
    <cellStyle name="20 % - Markeringsfarve2 3 2 5 2 2 2 2 2" xfId="32178" xr:uid="{2E0A3E79-19A3-44F8-8802-F509C7DDE04F}"/>
    <cellStyle name="20 % - Markeringsfarve2 3 2 5 2 2 2 2 3" xfId="47142" xr:uid="{D0AE1C6C-8BFE-402F-B98B-8D701E009071}"/>
    <cellStyle name="20 % - Markeringsfarve2 3 2 5 2 2 2 3" xfId="25156" xr:uid="{74F9DD5B-4D06-4AD9-837B-2EC9922AED6F}"/>
    <cellStyle name="20 % - Markeringsfarve2 3 2 5 2 2 2 4" xfId="40143" xr:uid="{A881D612-1012-48F5-A9AC-84E0FACD8E9B}"/>
    <cellStyle name="20 % - Markeringsfarve2 3 2 5 2 2 3" xfId="10499" xr:uid="{85148FCB-EA2C-4948-AEF9-012CCA84B691}"/>
    <cellStyle name="20 % - Markeringsfarve2 3 2 5 2 2 3 2" xfId="26819" xr:uid="{7C06F4FF-5944-44B8-B456-BC7387835256}"/>
    <cellStyle name="20 % - Markeringsfarve2 3 2 5 2 2 3 3" xfId="41785" xr:uid="{C3CBC896-0A06-4703-ABEA-6C7F51C7EF11}"/>
    <cellStyle name="20 % - Markeringsfarve2 3 2 5 2 2 4" xfId="19797" xr:uid="{0D5B8263-55F3-4459-B10E-38FBA84F2345}"/>
    <cellStyle name="20 % - Markeringsfarve2 3 2 5 2 2 5" xfId="34786" xr:uid="{BC55DE64-EC45-4D83-ACE2-0E485C47FEF7}"/>
    <cellStyle name="20 % - Markeringsfarve2 3 2 5 2 3" xfId="6484" xr:uid="{C9735589-E45C-4A3E-86AD-BFE06319D6FA}"/>
    <cellStyle name="20 % - Markeringsfarve2 3 2 5 2 3 2" xfId="14397" xr:uid="{AD856A46-544B-4421-B815-59A2226DD3B7}"/>
    <cellStyle name="20 % - Markeringsfarve2 3 2 5 2 3 2 2" xfId="30712" xr:uid="{C5F8D80F-D362-4180-B626-57A88F6D61B9}"/>
    <cellStyle name="20 % - Markeringsfarve2 3 2 5 2 3 2 3" xfId="45676" xr:uid="{129C1CBD-D5A1-4C1A-A596-C2FE0CED7D7D}"/>
    <cellStyle name="20 % - Markeringsfarve2 3 2 5 2 3 3" xfId="23690" xr:uid="{EB0385DA-03F6-47A3-ACEB-10E2B331DDB0}"/>
    <cellStyle name="20 % - Markeringsfarve2 3 2 5 2 3 4" xfId="38677" xr:uid="{3D39D657-A6CE-4F97-8E05-6F3D24F1F2EB}"/>
    <cellStyle name="20 % - Markeringsfarve2 3 2 5 2 4" xfId="10498" xr:uid="{44BF8B13-47DA-489A-BA01-AD84509C634E}"/>
    <cellStyle name="20 % - Markeringsfarve2 3 2 5 2 4 2" xfId="26818" xr:uid="{2459FFD0-81D4-45BA-A976-4365520E0EBF}"/>
    <cellStyle name="20 % - Markeringsfarve2 3 2 5 2 4 3" xfId="41784" xr:uid="{C35118BC-C087-489C-85D2-39B0BED1A7FB}"/>
    <cellStyle name="20 % - Markeringsfarve2 3 2 5 2 5" xfId="19796" xr:uid="{8752AEF4-2F05-471E-BA90-70BCC528C384}"/>
    <cellStyle name="20 % - Markeringsfarve2 3 2 5 2 6" xfId="34785" xr:uid="{AC65EDAE-0ED0-4A49-9AD4-C1BCC19D2BA2}"/>
    <cellStyle name="20 % - Markeringsfarve2 3 2 5 3" xfId="1944" xr:uid="{ED576D0E-DBF1-4699-BE7D-A1B6F1DE545D}"/>
    <cellStyle name="20 % - Markeringsfarve2 3 2 5 3 2" xfId="7239" xr:uid="{1FEF5ED8-987E-4BAE-AD78-EEC949FC3915}"/>
    <cellStyle name="20 % - Markeringsfarve2 3 2 5 3 2 2" xfId="15148" xr:uid="{A415C4D5-68FF-4DA1-8EEC-3B8FA21F237B}"/>
    <cellStyle name="20 % - Markeringsfarve2 3 2 5 3 2 2 2" xfId="31463" xr:uid="{33EABEC8-83EC-4F5D-8244-C4151A040E04}"/>
    <cellStyle name="20 % - Markeringsfarve2 3 2 5 3 2 2 3" xfId="46427" xr:uid="{4372E6BA-4B48-4633-AD81-31998147E258}"/>
    <cellStyle name="20 % - Markeringsfarve2 3 2 5 3 2 3" xfId="24441" xr:uid="{7E2045AD-8619-4C68-BBEB-4128E8B908D7}"/>
    <cellStyle name="20 % - Markeringsfarve2 3 2 5 3 2 4" xfId="39428" xr:uid="{17DD71B5-3426-4BA3-BA17-7DB71E66DBD4}"/>
    <cellStyle name="20 % - Markeringsfarve2 3 2 5 3 3" xfId="10500" xr:uid="{1F28AAB2-8395-4E04-8177-316F93CE0C7D}"/>
    <cellStyle name="20 % - Markeringsfarve2 3 2 5 3 3 2" xfId="26820" xr:uid="{786A3600-E201-4529-AEBB-93E580A36C04}"/>
    <cellStyle name="20 % - Markeringsfarve2 3 2 5 3 3 3" xfId="41786" xr:uid="{553A234F-D6B3-4884-AF52-81FBB58E2C19}"/>
    <cellStyle name="20 % - Markeringsfarve2 3 2 5 3 4" xfId="19798" xr:uid="{6111BCB3-8DC3-44AE-9374-5AA66797A066}"/>
    <cellStyle name="20 % - Markeringsfarve2 3 2 5 3 5" xfId="34787" xr:uid="{121AD14E-2FCC-4E10-9C2A-65991A2B7CB6}"/>
    <cellStyle name="20 % - Markeringsfarve2 3 2 5 4" xfId="1945" xr:uid="{14AF7C92-31E3-40D7-954B-6E95B9AA4373}"/>
    <cellStyle name="20 % - Markeringsfarve2 3 2 5 4 2" xfId="8270" xr:uid="{61FEB395-C6E9-4A45-9E1F-D499CDF8BD99}"/>
    <cellStyle name="20 % - Markeringsfarve2 3 2 5 4 2 2" xfId="16163" xr:uid="{C92D4A86-F3A1-4AD3-9558-13554D924F3E}"/>
    <cellStyle name="20 % - Markeringsfarve2 3 2 5 4 2 2 2" xfId="32478" xr:uid="{122FF2E8-3527-42CD-B90C-4C0EF5ED3844}"/>
    <cellStyle name="20 % - Markeringsfarve2 3 2 5 4 2 2 3" xfId="47442" xr:uid="{301B4F5E-E290-499B-B15F-CF1080A98747}"/>
    <cellStyle name="20 % - Markeringsfarve2 3 2 5 4 2 3" xfId="25456" xr:uid="{65F2762B-566C-4A5D-AE8E-00EF06079B66}"/>
    <cellStyle name="20 % - Markeringsfarve2 3 2 5 4 2 4" xfId="40443" xr:uid="{0614284A-D87A-4D2A-9D43-7A7C8F3B7058}"/>
    <cellStyle name="20 % - Markeringsfarve2 3 2 5 4 3" xfId="10501" xr:uid="{B1350C99-8273-45ED-8B6B-EC32C5EDE388}"/>
    <cellStyle name="20 % - Markeringsfarve2 3 2 5 4 3 2" xfId="26821" xr:uid="{147D37E0-EE4F-482B-A622-340162FA1C3F}"/>
    <cellStyle name="20 % - Markeringsfarve2 3 2 5 4 3 3" xfId="41787" xr:uid="{F2C494F8-F229-4D77-BC7E-11951F875DC5}"/>
    <cellStyle name="20 % - Markeringsfarve2 3 2 5 4 4" xfId="19799" xr:uid="{D3D8C79A-FA43-4D32-8E83-D8525DAF6C2A}"/>
    <cellStyle name="20 % - Markeringsfarve2 3 2 5 4 5" xfId="34788" xr:uid="{28EB0E04-02D7-4712-BF1B-FAFC2B239525}"/>
    <cellStyle name="20 % - Markeringsfarve2 3 2 5 5" xfId="5435" xr:uid="{EAB45B30-AB29-48BC-84C1-E5FDDACF78AA}"/>
    <cellStyle name="20 % - Markeringsfarve2 3 2 5 5 2" xfId="13352" xr:uid="{F0B7F973-E70C-4A8D-894E-27097253B6CF}"/>
    <cellStyle name="20 % - Markeringsfarve2 3 2 5 5 2 2" xfId="29667" xr:uid="{7D912C31-C5ED-43FD-BC95-EBBB5EAFF9C9}"/>
    <cellStyle name="20 % - Markeringsfarve2 3 2 5 5 2 3" xfId="44631" xr:uid="{1D2304A9-8549-42A4-8BFC-D0C47A71DB43}"/>
    <cellStyle name="20 % - Markeringsfarve2 3 2 5 5 3" xfId="22645" xr:uid="{09CD67B9-4A50-4271-877A-E0335D7D59DA}"/>
    <cellStyle name="20 % - Markeringsfarve2 3 2 5 5 4" xfId="37632" xr:uid="{4881851E-3459-458F-BD70-5D172C052719}"/>
    <cellStyle name="20 % - Markeringsfarve2 3 2 5 6" xfId="10497" xr:uid="{65B90AE6-66A3-4755-BE29-1361547FDD73}"/>
    <cellStyle name="20 % - Markeringsfarve2 3 2 5 6 2" xfId="26817" xr:uid="{6E9555D6-7B9F-4E3C-B1B5-8A29A8D1C2DA}"/>
    <cellStyle name="20 % - Markeringsfarve2 3 2 5 6 3" xfId="41783" xr:uid="{6F02DDD7-0094-4A3F-A440-8BA427B6BD4C}"/>
    <cellStyle name="20 % - Markeringsfarve2 3 2 5 7" xfId="19795" xr:uid="{B01B7DB1-755C-4FC2-B319-8D820C8FFCD0}"/>
    <cellStyle name="20 % - Markeringsfarve2 3 2 5 8" xfId="34784" xr:uid="{B9DB41E2-08DA-4462-A392-541313F87923}"/>
    <cellStyle name="20 % - Markeringsfarve2 3 2 6" xfId="1946" xr:uid="{7B21BD84-03CD-45E9-8A0F-99AA39D66D73}"/>
    <cellStyle name="20 % - Markeringsfarve2 3 2 6 2" xfId="1947" xr:uid="{20DEC61C-8B92-4C13-BA1E-714588FDE074}"/>
    <cellStyle name="20 % - Markeringsfarve2 3 2 6 2 2" xfId="1948" xr:uid="{E6FE78D2-CD24-4F1B-A56D-49329D743B88}"/>
    <cellStyle name="20 % - Markeringsfarve2 3 2 6 2 2 2" xfId="8039" xr:uid="{580F0718-D04B-4EDD-A522-00E861380646}"/>
    <cellStyle name="20 % - Markeringsfarve2 3 2 6 2 2 2 2" xfId="15939" xr:uid="{678DC41D-2750-46BD-B90B-0F1A7E220722}"/>
    <cellStyle name="20 % - Markeringsfarve2 3 2 6 2 2 2 2 2" xfId="32254" xr:uid="{17E22C8A-338E-4D7A-90AD-FBDC7493E7B1}"/>
    <cellStyle name="20 % - Markeringsfarve2 3 2 6 2 2 2 2 3" xfId="47218" xr:uid="{AB77B617-3F3B-4DE5-A4EC-9D2B277CB108}"/>
    <cellStyle name="20 % - Markeringsfarve2 3 2 6 2 2 2 3" xfId="25232" xr:uid="{C98C856E-5C3A-4F02-931E-E177CEA27111}"/>
    <cellStyle name="20 % - Markeringsfarve2 3 2 6 2 2 2 4" xfId="40219" xr:uid="{D6FD63E3-4BC8-40F4-9A01-63071BA1BDD0}"/>
    <cellStyle name="20 % - Markeringsfarve2 3 2 6 2 2 3" xfId="10504" xr:uid="{A36B9EF5-337E-4E0D-90E3-55CE250185B4}"/>
    <cellStyle name="20 % - Markeringsfarve2 3 2 6 2 2 3 2" xfId="26824" xr:uid="{9757A421-63F3-41BA-AFE6-6C32AF3BDDDD}"/>
    <cellStyle name="20 % - Markeringsfarve2 3 2 6 2 2 3 3" xfId="41790" xr:uid="{E059A822-C9FE-4C83-B3E7-6D22DD9D8E59}"/>
    <cellStyle name="20 % - Markeringsfarve2 3 2 6 2 2 4" xfId="19802" xr:uid="{89503058-08FC-4869-8A8E-CA237CE2D1BA}"/>
    <cellStyle name="20 % - Markeringsfarve2 3 2 6 2 2 5" xfId="34791" xr:uid="{FB519236-D82B-4D0F-AA6C-0290382D255E}"/>
    <cellStyle name="20 % - Markeringsfarve2 3 2 6 2 3" xfId="6550" xr:uid="{326F54F5-731F-4FFD-B307-DF80D2D2469E}"/>
    <cellStyle name="20 % - Markeringsfarve2 3 2 6 2 3 2" xfId="14463" xr:uid="{F57D1BE1-B5A8-4299-8A77-EF95F23249CF}"/>
    <cellStyle name="20 % - Markeringsfarve2 3 2 6 2 3 2 2" xfId="30778" xr:uid="{30BDF8D3-F7AC-436C-82DC-CC92B566999C}"/>
    <cellStyle name="20 % - Markeringsfarve2 3 2 6 2 3 2 3" xfId="45742" xr:uid="{C909A6E2-F5BC-4C93-BC70-B84EA96A9D6E}"/>
    <cellStyle name="20 % - Markeringsfarve2 3 2 6 2 3 3" xfId="23756" xr:uid="{65C59334-0BD0-4557-93ED-B03C72F272A7}"/>
    <cellStyle name="20 % - Markeringsfarve2 3 2 6 2 3 4" xfId="38743" xr:uid="{FAEEFCE5-D074-4DB6-8393-AF3961A12161}"/>
    <cellStyle name="20 % - Markeringsfarve2 3 2 6 2 4" xfId="10503" xr:uid="{B778676E-DD2D-4885-846C-9EBA35EC40EE}"/>
    <cellStyle name="20 % - Markeringsfarve2 3 2 6 2 4 2" xfId="26823" xr:uid="{C894C64E-371B-4D4D-A7A9-74DAD5D46799}"/>
    <cellStyle name="20 % - Markeringsfarve2 3 2 6 2 4 3" xfId="41789" xr:uid="{AEAFC608-120D-44D2-AD9D-D2DD9A8CCA40}"/>
    <cellStyle name="20 % - Markeringsfarve2 3 2 6 2 5" xfId="19801" xr:uid="{9785D876-5EE4-4770-ABC2-EDF256E11135}"/>
    <cellStyle name="20 % - Markeringsfarve2 3 2 6 2 6" xfId="34790" xr:uid="{038A81AB-5DA4-456B-8383-A7BF702539CA}"/>
    <cellStyle name="20 % - Markeringsfarve2 3 2 6 3" xfId="1949" xr:uid="{F369BC73-624D-428E-B91F-0CBCFE05E835}"/>
    <cellStyle name="20 % - Markeringsfarve2 3 2 6 3 2" xfId="7316" xr:uid="{BC894E79-1094-4519-ACE6-27BF25FF8B4B}"/>
    <cellStyle name="20 % - Markeringsfarve2 3 2 6 3 2 2" xfId="15225" xr:uid="{225311F6-A109-4A4D-9D6A-57B62026A21E}"/>
    <cellStyle name="20 % - Markeringsfarve2 3 2 6 3 2 2 2" xfId="31540" xr:uid="{621B74E3-477F-488F-A9A6-8748B0C2EA3C}"/>
    <cellStyle name="20 % - Markeringsfarve2 3 2 6 3 2 2 3" xfId="46504" xr:uid="{9FFCFA11-BE57-41FC-8E86-8EA836D23DEC}"/>
    <cellStyle name="20 % - Markeringsfarve2 3 2 6 3 2 3" xfId="24518" xr:uid="{9503D0A3-23B2-4F56-83E4-EC7D059A1863}"/>
    <cellStyle name="20 % - Markeringsfarve2 3 2 6 3 2 4" xfId="39505" xr:uid="{FE4B1F3C-A154-4ACE-9618-536A501F4C40}"/>
    <cellStyle name="20 % - Markeringsfarve2 3 2 6 3 3" xfId="10505" xr:uid="{FEA7AF24-44FF-4C29-B523-ABC434D9FDB8}"/>
    <cellStyle name="20 % - Markeringsfarve2 3 2 6 3 3 2" xfId="26825" xr:uid="{1FE8368F-0FCB-4088-8DD2-70289D3DF218}"/>
    <cellStyle name="20 % - Markeringsfarve2 3 2 6 3 3 3" xfId="41791" xr:uid="{5AFBFB41-5E22-471A-9721-0FB70BD0C19B}"/>
    <cellStyle name="20 % - Markeringsfarve2 3 2 6 3 4" xfId="19803" xr:uid="{9AA5C921-465A-44EB-9E7C-9EA320A91C2F}"/>
    <cellStyle name="20 % - Markeringsfarve2 3 2 6 3 5" xfId="34792" xr:uid="{47DD4555-61B3-48B9-A6B5-C9451C67BA1C}"/>
    <cellStyle name="20 % - Markeringsfarve2 3 2 6 4" xfId="1950" xr:uid="{73A38CA9-DCBB-405C-AA6F-176B85CB69DA}"/>
    <cellStyle name="20 % - Markeringsfarve2 3 2 6 4 2" xfId="8163" xr:uid="{15B47779-70BC-48CD-AE7E-D371D68796B8}"/>
    <cellStyle name="20 % - Markeringsfarve2 3 2 6 4 2 2" xfId="16059" xr:uid="{F9DE69EA-C3C3-41E7-B871-CB20C0B25964}"/>
    <cellStyle name="20 % - Markeringsfarve2 3 2 6 4 2 2 2" xfId="32374" xr:uid="{F6BB9D52-17C0-4D22-9B1A-1EBF96E3A525}"/>
    <cellStyle name="20 % - Markeringsfarve2 3 2 6 4 2 2 3" xfId="47338" xr:uid="{15126111-3DB3-4881-8238-5C9C7CEF8AFD}"/>
    <cellStyle name="20 % - Markeringsfarve2 3 2 6 4 2 3" xfId="25352" xr:uid="{52792028-494F-42A9-8918-FAD0DF510AE6}"/>
    <cellStyle name="20 % - Markeringsfarve2 3 2 6 4 2 4" xfId="40339" xr:uid="{E90097A5-887F-442D-9777-E089EE50B247}"/>
    <cellStyle name="20 % - Markeringsfarve2 3 2 6 4 3" xfId="10506" xr:uid="{9339505B-3564-4FB0-A577-959736F2681A}"/>
    <cellStyle name="20 % - Markeringsfarve2 3 2 6 4 3 2" xfId="26826" xr:uid="{A5B320A5-20B1-4DC5-BB5C-6EE848506092}"/>
    <cellStyle name="20 % - Markeringsfarve2 3 2 6 4 3 3" xfId="41792" xr:uid="{44112695-8E94-44CE-939C-4AE6C2D2A2AD}"/>
    <cellStyle name="20 % - Markeringsfarve2 3 2 6 4 4" xfId="19804" xr:uid="{91B6D3C1-2146-48E9-AA5C-909210C3A83E}"/>
    <cellStyle name="20 % - Markeringsfarve2 3 2 6 4 5" xfId="34793" xr:uid="{574832F8-96FE-4054-88B7-CE35D945039E}"/>
    <cellStyle name="20 % - Markeringsfarve2 3 2 6 5" xfId="5436" xr:uid="{6EE56D7B-C61E-4DFB-95EF-2B721EC0AFB5}"/>
    <cellStyle name="20 % - Markeringsfarve2 3 2 6 5 2" xfId="13353" xr:uid="{2D5C69E6-5037-48F2-9B5B-95C6087883F1}"/>
    <cellStyle name="20 % - Markeringsfarve2 3 2 6 5 2 2" xfId="29668" xr:uid="{6903B5A1-159B-4851-B8D0-552F76840487}"/>
    <cellStyle name="20 % - Markeringsfarve2 3 2 6 5 2 3" xfId="44632" xr:uid="{25B17CE1-2843-4491-8089-6A47E4188663}"/>
    <cellStyle name="20 % - Markeringsfarve2 3 2 6 5 3" xfId="22646" xr:uid="{712E87D3-0E75-4E97-BA06-349348735404}"/>
    <cellStyle name="20 % - Markeringsfarve2 3 2 6 5 4" xfId="37633" xr:uid="{CEC0A2CE-3441-4AD5-ABCF-25DA1F5943B3}"/>
    <cellStyle name="20 % - Markeringsfarve2 3 2 6 6" xfId="10502" xr:uid="{51AAA3B5-58B8-4126-AC8C-4F9CA1DBA855}"/>
    <cellStyle name="20 % - Markeringsfarve2 3 2 6 6 2" xfId="26822" xr:uid="{E1EC6026-C250-4E15-8269-3C973A93C452}"/>
    <cellStyle name="20 % - Markeringsfarve2 3 2 6 6 3" xfId="41788" xr:uid="{366169E6-2E65-4191-B75D-EA31F23E65B4}"/>
    <cellStyle name="20 % - Markeringsfarve2 3 2 6 7" xfId="19800" xr:uid="{411699DD-4C14-4E67-AC01-5789B5EFEC06}"/>
    <cellStyle name="20 % - Markeringsfarve2 3 2 6 8" xfId="34789" xr:uid="{3C2361EA-24C0-4006-94DA-69886047950B}"/>
    <cellStyle name="20 % - Markeringsfarve2 3 2 7" xfId="1951" xr:uid="{46CC6029-5902-44E0-86BD-D7763000B38D}"/>
    <cellStyle name="20 % - Markeringsfarve2 3 2 7 2" xfId="1952" xr:uid="{8EF8F931-24C4-477A-A11D-37F63776F1BD}"/>
    <cellStyle name="20 % - Markeringsfarve2 3 2 7 2 2" xfId="7489" xr:uid="{8478CE87-8628-4EEA-8FF7-D8AD710D57DA}"/>
    <cellStyle name="20 % - Markeringsfarve2 3 2 7 2 2 2" xfId="15389" xr:uid="{CCBAFC14-0310-47C9-82B6-9CA9356A159E}"/>
    <cellStyle name="20 % - Markeringsfarve2 3 2 7 2 2 2 2" xfId="31704" xr:uid="{FAC0428F-036E-410B-8F12-FD0A73C8E6F5}"/>
    <cellStyle name="20 % - Markeringsfarve2 3 2 7 2 2 2 3" xfId="46668" xr:uid="{97C645F4-DFB5-4AA8-A2BD-37D23D9BBC00}"/>
    <cellStyle name="20 % - Markeringsfarve2 3 2 7 2 2 3" xfId="24682" xr:uid="{AA907951-052B-4BCF-B665-B0C6CA464F1A}"/>
    <cellStyle name="20 % - Markeringsfarve2 3 2 7 2 2 4" xfId="39669" xr:uid="{601F2530-8ECC-47EC-8FFC-A686BAD15717}"/>
    <cellStyle name="20 % - Markeringsfarve2 3 2 7 2 3" xfId="10508" xr:uid="{AF25829E-3F68-48C9-BA01-13E3FDFA3137}"/>
    <cellStyle name="20 % - Markeringsfarve2 3 2 7 2 3 2" xfId="26828" xr:uid="{B164941E-77B1-4A61-BE9F-89C722DD9D4A}"/>
    <cellStyle name="20 % - Markeringsfarve2 3 2 7 2 3 3" xfId="41794" xr:uid="{08B0BCA1-028D-4684-82FF-BABB0DE858F8}"/>
    <cellStyle name="20 % - Markeringsfarve2 3 2 7 2 4" xfId="19806" xr:uid="{A9009D9A-C218-4B92-A021-AED2BE43159B}"/>
    <cellStyle name="20 % - Markeringsfarve2 3 2 7 2 5" xfId="34795" xr:uid="{28AFE90E-38B8-4B76-B304-A42A768B0C9D}"/>
    <cellStyle name="20 % - Markeringsfarve2 3 2 7 3" xfId="6084" xr:uid="{2404D3D8-BD0E-43F4-87F4-32F5C815E504}"/>
    <cellStyle name="20 % - Markeringsfarve2 3 2 7 3 2" xfId="14000" xr:uid="{AF80529F-D2DE-4124-A562-226042A4B0C6}"/>
    <cellStyle name="20 % - Markeringsfarve2 3 2 7 3 2 2" xfId="30315" xr:uid="{4EE0D385-E563-4491-B897-65A5C925A1E3}"/>
    <cellStyle name="20 % - Markeringsfarve2 3 2 7 3 2 3" xfId="45279" xr:uid="{3D5E90C0-0C99-464B-8A03-6A67B5D80B68}"/>
    <cellStyle name="20 % - Markeringsfarve2 3 2 7 3 3" xfId="23293" xr:uid="{96DBB73D-17F2-4790-9E78-1A47EA041E4A}"/>
    <cellStyle name="20 % - Markeringsfarve2 3 2 7 3 4" xfId="38280" xr:uid="{9E669422-8AA4-4817-AB03-6AF819EF1D63}"/>
    <cellStyle name="20 % - Markeringsfarve2 3 2 7 4" xfId="10507" xr:uid="{AC23B66E-AFA1-4A9F-B481-0DF8DA6B30DE}"/>
    <cellStyle name="20 % - Markeringsfarve2 3 2 7 4 2" xfId="26827" xr:uid="{8A158784-CD4A-46E4-BDCD-5738A5FC0867}"/>
    <cellStyle name="20 % - Markeringsfarve2 3 2 7 4 3" xfId="41793" xr:uid="{BC10B279-7FE9-4229-84E8-651B85DFC75B}"/>
    <cellStyle name="20 % - Markeringsfarve2 3 2 7 5" xfId="19805" xr:uid="{E7E5521F-A424-455B-A0AA-CFEDCA5C2797}"/>
    <cellStyle name="20 % - Markeringsfarve2 3 2 7 6" xfId="34794" xr:uid="{76B0FCCF-E6A2-48DB-8EC1-4D641E6D8A76}"/>
    <cellStyle name="20 % - Markeringsfarve2 3 2 8" xfId="1953" xr:uid="{A8FDC8C2-36F9-450B-9F71-A103283DA478}"/>
    <cellStyle name="20 % - Markeringsfarve2 3 2 8 2" xfId="6717" xr:uid="{FEBEA6F0-FCCB-4D1E-9DFB-7A939F569E81}"/>
    <cellStyle name="20 % - Markeringsfarve2 3 2 8 2 2" xfId="14627" xr:uid="{A031308F-07A8-4AE2-AFE7-95992BA261D6}"/>
    <cellStyle name="20 % - Markeringsfarve2 3 2 8 2 2 2" xfId="30942" xr:uid="{553A1321-AE1C-4F0E-BBC1-421C26F1D668}"/>
    <cellStyle name="20 % - Markeringsfarve2 3 2 8 2 2 3" xfId="45906" xr:uid="{1787532B-C194-4C21-8A2E-110AB1A36BC0}"/>
    <cellStyle name="20 % - Markeringsfarve2 3 2 8 2 3" xfId="23920" xr:uid="{A95B2C7E-2F81-4B15-8C5E-262338A24C41}"/>
    <cellStyle name="20 % - Markeringsfarve2 3 2 8 2 4" xfId="38907" xr:uid="{29CEDC66-E971-4331-99CA-FF9F3BF133EB}"/>
    <cellStyle name="20 % - Markeringsfarve2 3 2 8 3" xfId="10509" xr:uid="{A195FEF1-C106-4721-9967-1B34EACBC72B}"/>
    <cellStyle name="20 % - Markeringsfarve2 3 2 8 3 2" xfId="26829" xr:uid="{D994E275-E134-4C65-B850-11B27A702335}"/>
    <cellStyle name="20 % - Markeringsfarve2 3 2 8 3 3" xfId="41795" xr:uid="{97A841C2-4CF4-4C80-A12F-33751A82E5B4}"/>
    <cellStyle name="20 % - Markeringsfarve2 3 2 8 4" xfId="19807" xr:uid="{DD4ED4D0-842D-4609-9906-6BCF87E80D1E}"/>
    <cellStyle name="20 % - Markeringsfarve2 3 2 8 5" xfId="34796" xr:uid="{7E52B7F8-EC6A-464A-B794-B5A10DE30021}"/>
    <cellStyle name="20 % - Markeringsfarve2 3 2 9" xfId="1954" xr:uid="{DA9DE7D4-12F0-489B-821F-3CD0E212BBC1}"/>
    <cellStyle name="20 % - Markeringsfarve2 3 2 9 2" xfId="8273" xr:uid="{828B2F51-41DB-428E-921D-3BAC6B2DFE93}"/>
    <cellStyle name="20 % - Markeringsfarve2 3 2 9 2 2" xfId="16166" xr:uid="{C8B093EB-7E43-43F5-BAAD-D3ABFB1410A6}"/>
    <cellStyle name="20 % - Markeringsfarve2 3 2 9 2 2 2" xfId="32481" xr:uid="{77F76F95-62CB-4405-BC11-6A5F1FCE61BB}"/>
    <cellStyle name="20 % - Markeringsfarve2 3 2 9 2 2 3" xfId="47445" xr:uid="{1F25E3CD-4C0A-45FE-A8DB-76F7F9CCD222}"/>
    <cellStyle name="20 % - Markeringsfarve2 3 2 9 2 3" xfId="25459" xr:uid="{1A9F38BF-C935-4E1D-B50C-B5E0B43480C7}"/>
    <cellStyle name="20 % - Markeringsfarve2 3 2 9 2 4" xfId="40446" xr:uid="{8E1A5C14-5852-4431-A88B-A099D9BDB66E}"/>
    <cellStyle name="20 % - Markeringsfarve2 3 2 9 3" xfId="10510" xr:uid="{F188F779-2583-4953-9240-5769430EC66D}"/>
    <cellStyle name="20 % - Markeringsfarve2 3 2 9 3 2" xfId="26830" xr:uid="{3AB21620-321B-43D4-AB24-CC98D37F43B2}"/>
    <cellStyle name="20 % - Markeringsfarve2 3 2 9 3 3" xfId="41796" xr:uid="{E029AC7E-88B5-4AD4-9B00-8EFD3D3911E6}"/>
    <cellStyle name="20 % - Markeringsfarve2 3 2 9 4" xfId="19808" xr:uid="{E61B9DBB-E26F-47BE-8934-6FEFB59F0330}"/>
    <cellStyle name="20 % - Markeringsfarve2 3 2 9 5" xfId="34797" xr:uid="{4528EDC7-23D2-4085-AEF6-639A96F73E4D}"/>
    <cellStyle name="20 % - Markeringsfarve2 3 3" xfId="1955" xr:uid="{9E84EF1B-3641-4E45-B031-487CF65D875A}"/>
    <cellStyle name="20 % - Markeringsfarve2 3 3 10" xfId="5437" xr:uid="{0D998C8E-7824-462C-A966-78927117FC9D}"/>
    <cellStyle name="20 % - Markeringsfarve2 3 3 10 2" xfId="13354" xr:uid="{A281918F-03F5-4A18-9C42-68E794C70C71}"/>
    <cellStyle name="20 % - Markeringsfarve2 3 3 10 2 2" xfId="29669" xr:uid="{75FF69DF-8F39-4229-9E5C-982BEC15BFB3}"/>
    <cellStyle name="20 % - Markeringsfarve2 3 3 10 2 3" xfId="44633" xr:uid="{A39F3865-E124-497D-AB3F-7E3C2F31A669}"/>
    <cellStyle name="20 % - Markeringsfarve2 3 3 10 3" xfId="22647" xr:uid="{315729EF-CEA9-422A-A242-FE69DC198323}"/>
    <cellStyle name="20 % - Markeringsfarve2 3 3 10 4" xfId="37634" xr:uid="{21D3F3A0-F0D5-4C44-8BED-AC08AD0168DD}"/>
    <cellStyle name="20 % - Markeringsfarve2 3 3 11" xfId="10511" xr:uid="{404221D7-E84E-4F36-99FD-5874C62EFDAF}"/>
    <cellStyle name="20 % - Markeringsfarve2 3 3 11 2" xfId="26831" xr:uid="{0CF980E8-83B5-406B-BBAE-DC5D08124484}"/>
    <cellStyle name="20 % - Markeringsfarve2 3 3 11 3" xfId="41797" xr:uid="{52F04CFA-B37E-4847-8565-BA52EB3BC1A2}"/>
    <cellStyle name="20 % - Markeringsfarve2 3 3 12" xfId="19809" xr:uid="{7073AAED-6404-4AB1-AAC5-0F6469A56B2B}"/>
    <cellStyle name="20 % - Markeringsfarve2 3 3 13" xfId="34798" xr:uid="{A808DD76-D788-4E02-90A3-C25515BDB57D}"/>
    <cellStyle name="20 % - Markeringsfarve2 3 3 14" xfId="56498" xr:uid="{AF347AA0-E83A-4916-9129-7F1A503E92C0}"/>
    <cellStyle name="20 % - Markeringsfarve2 3 3 2" xfId="1956" xr:uid="{CB6826A8-F114-4A72-82B8-F3A244F402D5}"/>
    <cellStyle name="20 % - Markeringsfarve2 3 3 2 2" xfId="1957" xr:uid="{9DB2DB06-20C1-4B40-BCD7-F87D37029326}"/>
    <cellStyle name="20 % - Markeringsfarve2 3 3 2 2 2" xfId="1958" xr:uid="{4D93F56D-716C-42F8-90C8-A1AAA335C992}"/>
    <cellStyle name="20 % - Markeringsfarve2 3 3 2 2 2 2" xfId="7647" xr:uid="{520EEF74-EB1E-4373-AC37-ACAC3576BF44}"/>
    <cellStyle name="20 % - Markeringsfarve2 3 3 2 2 2 2 2" xfId="15547" xr:uid="{EBCBB3D7-D861-4350-8B0B-AA4D3CBA7EF0}"/>
    <cellStyle name="20 % - Markeringsfarve2 3 3 2 2 2 2 2 2" xfId="31862" xr:uid="{9BC5907A-F0BE-47C5-BE83-EF3E5BAC3CCD}"/>
    <cellStyle name="20 % - Markeringsfarve2 3 3 2 2 2 2 2 3" xfId="46826" xr:uid="{4E74D30F-134E-49A9-B182-B2D3F563DC68}"/>
    <cellStyle name="20 % - Markeringsfarve2 3 3 2 2 2 2 3" xfId="24840" xr:uid="{F2A0779A-B5E1-4639-AE0E-127C54E954FC}"/>
    <cellStyle name="20 % - Markeringsfarve2 3 3 2 2 2 2 4" xfId="39827" xr:uid="{727C554F-EDBE-4B63-9ED6-901CA99FCDD7}"/>
    <cellStyle name="20 % - Markeringsfarve2 3 3 2 2 2 3" xfId="10514" xr:uid="{3B35B33D-F986-4225-BA17-595A3341D82A}"/>
    <cellStyle name="20 % - Markeringsfarve2 3 3 2 2 2 3 2" xfId="26834" xr:uid="{CFA59575-FE84-494D-B932-E3C64865BA3A}"/>
    <cellStyle name="20 % - Markeringsfarve2 3 3 2 2 2 3 3" xfId="41800" xr:uid="{0A67B07F-9081-4A5E-B3BE-0FD0AD7EEF4F}"/>
    <cellStyle name="20 % - Markeringsfarve2 3 3 2 2 2 4" xfId="19812" xr:uid="{34F697C9-EAA7-41B6-90C5-53FF99EE3F92}"/>
    <cellStyle name="20 % - Markeringsfarve2 3 3 2 2 2 5" xfId="34801" xr:uid="{5839B248-74B5-4687-A5D3-8ECA4758511C}"/>
    <cellStyle name="20 % - Markeringsfarve2 3 3 2 2 3" xfId="6216" xr:uid="{399B5A76-44A3-449E-9809-359E3E02D2A6}"/>
    <cellStyle name="20 % - Markeringsfarve2 3 3 2 2 3 2" xfId="14132" xr:uid="{D813952F-B598-4146-B67D-36B470CD18EF}"/>
    <cellStyle name="20 % - Markeringsfarve2 3 3 2 2 3 2 2" xfId="30447" xr:uid="{BB8F6364-DCC8-4882-BB47-7E38CF71CBBB}"/>
    <cellStyle name="20 % - Markeringsfarve2 3 3 2 2 3 2 3" xfId="45411" xr:uid="{6A52ED28-DBA3-4227-BF6C-5B0183C46E60}"/>
    <cellStyle name="20 % - Markeringsfarve2 3 3 2 2 3 3" xfId="23425" xr:uid="{7223052F-8876-4155-A671-36FDDFB0A9D8}"/>
    <cellStyle name="20 % - Markeringsfarve2 3 3 2 2 3 4" xfId="38412" xr:uid="{5FCD36D3-4E39-4A3C-AE6F-BDC1B32860ED}"/>
    <cellStyle name="20 % - Markeringsfarve2 3 3 2 2 4" xfId="10513" xr:uid="{2E4B411D-1617-4E22-8F99-3F4DB3FB79B9}"/>
    <cellStyle name="20 % - Markeringsfarve2 3 3 2 2 4 2" xfId="26833" xr:uid="{CAFCBF2C-BDA4-4849-93A4-35EC9E1C5A85}"/>
    <cellStyle name="20 % - Markeringsfarve2 3 3 2 2 4 3" xfId="41799" xr:uid="{0BE93EE0-6C6C-4D04-807D-651B5F374DBB}"/>
    <cellStyle name="20 % - Markeringsfarve2 3 3 2 2 5" xfId="19811" xr:uid="{2D4D8B68-2ABC-4673-93A2-C68A55E04314}"/>
    <cellStyle name="20 % - Markeringsfarve2 3 3 2 2 6" xfId="34800" xr:uid="{10ED0688-8CDF-4DA6-A112-BDA20D055610}"/>
    <cellStyle name="20 % - Markeringsfarve2 3 3 2 3" xfId="1959" xr:uid="{AEAAD07C-F09E-4237-8CB6-6C92D2CB8188}"/>
    <cellStyle name="20 % - Markeringsfarve2 3 3 2 3 2" xfId="6877" xr:uid="{E75AA196-B8F0-4392-A083-5A22F70BE6F8}"/>
    <cellStyle name="20 % - Markeringsfarve2 3 3 2 3 2 2" xfId="14787" xr:uid="{ED652A0A-9EEE-4570-AC94-99EB2097C101}"/>
    <cellStyle name="20 % - Markeringsfarve2 3 3 2 3 2 2 2" xfId="31102" xr:uid="{682706DB-EAD7-4E74-8177-889B8B8D25E3}"/>
    <cellStyle name="20 % - Markeringsfarve2 3 3 2 3 2 2 3" xfId="46066" xr:uid="{F877A502-5818-4CDD-851C-8542E96C79B3}"/>
    <cellStyle name="20 % - Markeringsfarve2 3 3 2 3 2 3" xfId="24080" xr:uid="{3D103298-E1ED-4A74-BC56-1530444D2C5D}"/>
    <cellStyle name="20 % - Markeringsfarve2 3 3 2 3 2 4" xfId="39067" xr:uid="{A25F03FF-F3B5-4838-B26A-901DCD093639}"/>
    <cellStyle name="20 % - Markeringsfarve2 3 3 2 3 3" xfId="10515" xr:uid="{63A4A04A-45E2-476A-90BF-02AE0296FAF4}"/>
    <cellStyle name="20 % - Markeringsfarve2 3 3 2 3 3 2" xfId="26835" xr:uid="{4CE3545C-5D8C-4775-A47E-578E30C8DA84}"/>
    <cellStyle name="20 % - Markeringsfarve2 3 3 2 3 3 3" xfId="41801" xr:uid="{D58D4620-D895-45E4-BC63-1105E440D139}"/>
    <cellStyle name="20 % - Markeringsfarve2 3 3 2 3 4" xfId="19813" xr:uid="{B77506A9-0C92-4DF9-88A9-071200CFE1EC}"/>
    <cellStyle name="20 % - Markeringsfarve2 3 3 2 3 5" xfId="34802" xr:uid="{3542723C-D55F-43E5-B6B6-D25F9E0638C0}"/>
    <cellStyle name="20 % - Markeringsfarve2 3 3 2 4" xfId="1960" xr:uid="{CAD6DB1B-2D4F-498F-A228-43019B85AFA6}"/>
    <cellStyle name="20 % - Markeringsfarve2 3 3 2 4 2" xfId="8736" xr:uid="{75D92F53-EBB2-4EB0-B954-81882916AE13}"/>
    <cellStyle name="20 % - Markeringsfarve2 3 3 2 4 2 2" xfId="16611" xr:uid="{C82F6D2A-A71F-420C-A2B2-C3D656301F1D}"/>
    <cellStyle name="20 % - Markeringsfarve2 3 3 2 4 2 2 2" xfId="32926" xr:uid="{6C860B35-CA1F-4775-B2BA-EBD7D7580599}"/>
    <cellStyle name="20 % - Markeringsfarve2 3 3 2 4 2 2 3" xfId="47890" xr:uid="{2DF1B99E-9219-42A6-AA7C-F43BD8B27E43}"/>
    <cellStyle name="20 % - Markeringsfarve2 3 3 2 4 2 3" xfId="25904" xr:uid="{F06FBC49-A15B-441C-8126-182E42A460C7}"/>
    <cellStyle name="20 % - Markeringsfarve2 3 3 2 4 2 4" xfId="40891" xr:uid="{F9CF2884-7C6B-4151-8CA7-A5872F3EF5C5}"/>
    <cellStyle name="20 % - Markeringsfarve2 3 3 2 4 3" xfId="10516" xr:uid="{3A0270A7-D6C2-4CB7-AE24-D585561241EA}"/>
    <cellStyle name="20 % - Markeringsfarve2 3 3 2 4 3 2" xfId="26836" xr:uid="{6F9752D1-862C-4C56-88E5-5844D6E26ACC}"/>
    <cellStyle name="20 % - Markeringsfarve2 3 3 2 4 3 3" xfId="41802" xr:uid="{AF89B686-45D5-42B6-9FED-CA3FD5E62D6C}"/>
    <cellStyle name="20 % - Markeringsfarve2 3 3 2 4 4" xfId="19814" xr:uid="{CAD50F53-7D74-4B07-BB2D-0E7180125913}"/>
    <cellStyle name="20 % - Markeringsfarve2 3 3 2 4 5" xfId="34803" xr:uid="{57EF1E27-E666-485A-A759-57A7AAA229DE}"/>
    <cellStyle name="20 % - Markeringsfarve2 3 3 2 5" xfId="5438" xr:uid="{54601580-C4F3-4F13-A64F-BD0AFFA160E6}"/>
    <cellStyle name="20 % - Markeringsfarve2 3 3 2 5 2" xfId="13355" xr:uid="{B2745BE2-4524-45C8-BEBF-090CE5F89E28}"/>
    <cellStyle name="20 % - Markeringsfarve2 3 3 2 5 2 2" xfId="29670" xr:uid="{FE9852D4-A715-463D-8462-EAE457C950E2}"/>
    <cellStyle name="20 % - Markeringsfarve2 3 3 2 5 2 3" xfId="44634" xr:uid="{ACADF2CB-DAB4-4153-92F9-F08536269191}"/>
    <cellStyle name="20 % - Markeringsfarve2 3 3 2 5 3" xfId="22648" xr:uid="{EEC32832-8CE8-4440-B798-156521CC6C44}"/>
    <cellStyle name="20 % - Markeringsfarve2 3 3 2 5 4" xfId="37635" xr:uid="{18CB3A7F-6970-48C3-9C4F-F42541AC1B82}"/>
    <cellStyle name="20 % - Markeringsfarve2 3 3 2 6" xfId="10512" xr:uid="{D4ADAFD6-827B-43C0-9A02-0E51F25049BB}"/>
    <cellStyle name="20 % - Markeringsfarve2 3 3 2 6 2" xfId="26832" xr:uid="{FB3038BE-E04D-4A1A-8365-310A1BCD9D1D}"/>
    <cellStyle name="20 % - Markeringsfarve2 3 3 2 6 3" xfId="41798" xr:uid="{EE9D15F7-74BD-4D16-B55E-B443A6933299}"/>
    <cellStyle name="20 % - Markeringsfarve2 3 3 2 7" xfId="19810" xr:uid="{71AEAB17-A245-4FDF-954E-3536242B3D5D}"/>
    <cellStyle name="20 % - Markeringsfarve2 3 3 2 8" xfId="34799" xr:uid="{060410F7-4A35-45E2-97A7-8882764B8B33}"/>
    <cellStyle name="20 % - Markeringsfarve2 3 3 3" xfId="1961" xr:uid="{E7A5B2EC-DBCF-4695-AC3D-972E5EA9BB3A}"/>
    <cellStyle name="20 % - Markeringsfarve2 3 3 3 2" xfId="1962" xr:uid="{E24B3C8E-5321-4B75-9A74-748487D27406}"/>
    <cellStyle name="20 % - Markeringsfarve2 3 3 3 2 2" xfId="1963" xr:uid="{9F595841-5846-4B6C-B7BB-5C517AADEB38}"/>
    <cellStyle name="20 % - Markeringsfarve2 3 3 3 2 2 2" xfId="7685" xr:uid="{E5889954-1FD2-485E-961F-FAAA748E5897}"/>
    <cellStyle name="20 % - Markeringsfarve2 3 3 3 2 2 2 2" xfId="15585" xr:uid="{42D00753-B007-4B7C-A4ED-8E56809B7235}"/>
    <cellStyle name="20 % - Markeringsfarve2 3 3 3 2 2 2 2 2" xfId="31900" xr:uid="{8546B7EC-4499-47D5-8BB0-EC6BAAABFC0E}"/>
    <cellStyle name="20 % - Markeringsfarve2 3 3 3 2 2 2 2 3" xfId="46864" xr:uid="{90C28FE7-57AB-4B02-98C1-DFE562C9A2C8}"/>
    <cellStyle name="20 % - Markeringsfarve2 3 3 3 2 2 2 3" xfId="24878" xr:uid="{85250D8A-93D6-4B66-BAC1-6D11212E2FE7}"/>
    <cellStyle name="20 % - Markeringsfarve2 3 3 3 2 2 2 4" xfId="39865" xr:uid="{943577DD-47DD-45BE-9883-8BC2E2890FB4}"/>
    <cellStyle name="20 % - Markeringsfarve2 3 3 3 2 2 3" xfId="10519" xr:uid="{3DAB78CA-2899-4FEA-86C3-3FE5FD25AAC1}"/>
    <cellStyle name="20 % - Markeringsfarve2 3 3 3 2 2 3 2" xfId="26839" xr:uid="{F0586250-87FF-4E4A-93A3-8249F11F45D2}"/>
    <cellStyle name="20 % - Markeringsfarve2 3 3 3 2 2 3 3" xfId="41805" xr:uid="{6FDE9674-D42B-4488-BFC8-035AC646685D}"/>
    <cellStyle name="20 % - Markeringsfarve2 3 3 3 2 2 4" xfId="19817" xr:uid="{DD392897-809D-47B8-8221-2378A6F94D57}"/>
    <cellStyle name="20 % - Markeringsfarve2 3 3 3 2 2 5" xfId="34806" xr:uid="{C6C3D4EA-778F-4D3A-A587-338F512E3982}"/>
    <cellStyle name="20 % - Markeringsfarve2 3 3 3 2 3" xfId="6249" xr:uid="{B4F5D4C5-6FB9-4F61-83EC-435203764951}"/>
    <cellStyle name="20 % - Markeringsfarve2 3 3 3 2 3 2" xfId="14165" xr:uid="{DC98F468-109D-48E4-B355-22015ACA0F2C}"/>
    <cellStyle name="20 % - Markeringsfarve2 3 3 3 2 3 2 2" xfId="30480" xr:uid="{7D4DCEF5-59FF-43DC-B6CC-F1967A57D081}"/>
    <cellStyle name="20 % - Markeringsfarve2 3 3 3 2 3 2 3" xfId="45444" xr:uid="{037CFE07-8C6F-4EAD-AE9D-6C73F15834E5}"/>
    <cellStyle name="20 % - Markeringsfarve2 3 3 3 2 3 3" xfId="23458" xr:uid="{8EA907B9-DA13-46C0-A102-DDA4CC85257B}"/>
    <cellStyle name="20 % - Markeringsfarve2 3 3 3 2 3 4" xfId="38445" xr:uid="{2DD3E7D6-8E59-412A-937E-09E2E079C4B6}"/>
    <cellStyle name="20 % - Markeringsfarve2 3 3 3 2 4" xfId="10518" xr:uid="{D0B5223E-CA63-4B92-B536-6D50116089D0}"/>
    <cellStyle name="20 % - Markeringsfarve2 3 3 3 2 4 2" xfId="26838" xr:uid="{180053EB-D10D-4F92-8425-300A6C2083FC}"/>
    <cellStyle name="20 % - Markeringsfarve2 3 3 3 2 4 3" xfId="41804" xr:uid="{D02E0AF2-B964-430C-95B7-319F2D214016}"/>
    <cellStyle name="20 % - Markeringsfarve2 3 3 3 2 5" xfId="19816" xr:uid="{64FCE5EE-4D42-437B-81EE-064902DB54DA}"/>
    <cellStyle name="20 % - Markeringsfarve2 3 3 3 2 6" xfId="34805" xr:uid="{9A94CA7D-EE5B-464B-BF9D-FF49FDDBE5FB}"/>
    <cellStyle name="20 % - Markeringsfarve2 3 3 3 3" xfId="1964" xr:uid="{9FE2595F-27A6-4930-A034-FD990CD6307A}"/>
    <cellStyle name="20 % - Markeringsfarve2 3 3 3 3 2" xfId="6915" xr:uid="{93B09873-C34B-4871-B9F8-F69CB22F9E00}"/>
    <cellStyle name="20 % - Markeringsfarve2 3 3 3 3 2 2" xfId="14825" xr:uid="{F25E77B8-A128-4D0F-86C2-377DB7621E4C}"/>
    <cellStyle name="20 % - Markeringsfarve2 3 3 3 3 2 2 2" xfId="31140" xr:uid="{7CB32C5C-0987-4B92-8944-9F950B8444EF}"/>
    <cellStyle name="20 % - Markeringsfarve2 3 3 3 3 2 2 3" xfId="46104" xr:uid="{6DD0D891-7247-4ECC-B58B-C7B752E7D5A6}"/>
    <cellStyle name="20 % - Markeringsfarve2 3 3 3 3 2 3" xfId="24118" xr:uid="{0EBE8011-4EDF-4056-BB3F-B564F472B0E9}"/>
    <cellStyle name="20 % - Markeringsfarve2 3 3 3 3 2 4" xfId="39105" xr:uid="{D6274B63-03DB-4F45-9516-562D6FBE30F7}"/>
    <cellStyle name="20 % - Markeringsfarve2 3 3 3 3 3" xfId="10520" xr:uid="{AB8FBFC7-E12A-4D67-8A85-350321F31E79}"/>
    <cellStyle name="20 % - Markeringsfarve2 3 3 3 3 3 2" xfId="26840" xr:uid="{F27F3A4A-0A24-4D70-8AD2-6A7B4C97002B}"/>
    <cellStyle name="20 % - Markeringsfarve2 3 3 3 3 3 3" xfId="41806" xr:uid="{99D3056D-C5B5-4E5E-B72F-6C0A8203D3E4}"/>
    <cellStyle name="20 % - Markeringsfarve2 3 3 3 3 4" xfId="19818" xr:uid="{B657110E-1229-4D94-839D-150692E7F6CE}"/>
    <cellStyle name="20 % - Markeringsfarve2 3 3 3 3 5" xfId="34807" xr:uid="{283AD08C-0690-4275-9529-8BE6D6A919A9}"/>
    <cellStyle name="20 % - Markeringsfarve2 3 3 3 4" xfId="1965" xr:uid="{32307380-E8F5-44FE-9A95-CAEF35425141}"/>
    <cellStyle name="20 % - Markeringsfarve2 3 3 3 4 2" xfId="8456" xr:uid="{FE7D2D51-C161-40BA-ADA6-1925CE3CE81E}"/>
    <cellStyle name="20 % - Markeringsfarve2 3 3 3 4 2 2" xfId="16344" xr:uid="{27428134-068B-4991-A190-482D1087C538}"/>
    <cellStyle name="20 % - Markeringsfarve2 3 3 3 4 2 2 2" xfId="32659" xr:uid="{888859F4-EAF7-44D3-B7AD-34662E7B4582}"/>
    <cellStyle name="20 % - Markeringsfarve2 3 3 3 4 2 2 3" xfId="47623" xr:uid="{62D5BD90-7B6A-4B84-ACE6-00EADE6DED0E}"/>
    <cellStyle name="20 % - Markeringsfarve2 3 3 3 4 2 3" xfId="25637" xr:uid="{1C9595B4-D6F0-440B-B52F-A8D5FEA31EAD}"/>
    <cellStyle name="20 % - Markeringsfarve2 3 3 3 4 2 4" xfId="40624" xr:uid="{7CE28583-8CA4-4524-A617-567CC838A274}"/>
    <cellStyle name="20 % - Markeringsfarve2 3 3 3 4 3" xfId="10521" xr:uid="{A91CE7B8-BE2D-4DB4-B7DB-3B8165B9E497}"/>
    <cellStyle name="20 % - Markeringsfarve2 3 3 3 4 3 2" xfId="26841" xr:uid="{B3C4A55E-396E-4D19-A37B-3719F850B950}"/>
    <cellStyle name="20 % - Markeringsfarve2 3 3 3 4 3 3" xfId="41807" xr:uid="{F9FF0580-5DB7-43F4-93FD-11672A0D54DE}"/>
    <cellStyle name="20 % - Markeringsfarve2 3 3 3 4 4" xfId="19819" xr:uid="{5D006A68-6931-4555-9C6B-77E2827AC64B}"/>
    <cellStyle name="20 % - Markeringsfarve2 3 3 3 4 5" xfId="34808" xr:uid="{AF7EDD16-2625-456E-82A0-2745ABCEC82B}"/>
    <cellStyle name="20 % - Markeringsfarve2 3 3 3 5" xfId="5439" xr:uid="{44A820FF-D930-44F3-B86B-576675B31439}"/>
    <cellStyle name="20 % - Markeringsfarve2 3 3 3 5 2" xfId="13356" xr:uid="{F71E0783-B9F4-4416-999B-43D69F30C69E}"/>
    <cellStyle name="20 % - Markeringsfarve2 3 3 3 5 2 2" xfId="29671" xr:uid="{A4CC8197-CC4A-4124-9B58-10DED749641C}"/>
    <cellStyle name="20 % - Markeringsfarve2 3 3 3 5 2 3" xfId="44635" xr:uid="{1DA9657E-79F3-47D4-BF24-1A99263F4C84}"/>
    <cellStyle name="20 % - Markeringsfarve2 3 3 3 5 3" xfId="22649" xr:uid="{088ABFDD-2D51-4F24-90CE-C15586104757}"/>
    <cellStyle name="20 % - Markeringsfarve2 3 3 3 5 4" xfId="37636" xr:uid="{DDF3CDA5-E96F-405C-BC29-9F1BDDD86A07}"/>
    <cellStyle name="20 % - Markeringsfarve2 3 3 3 6" xfId="10517" xr:uid="{ECD6D069-CEA6-4BE9-BF5C-BFEFA436B46D}"/>
    <cellStyle name="20 % - Markeringsfarve2 3 3 3 6 2" xfId="26837" xr:uid="{67AA4CDD-0281-4B0A-AAA8-64DE71C8888E}"/>
    <cellStyle name="20 % - Markeringsfarve2 3 3 3 6 3" xfId="41803" xr:uid="{EAA343BA-2FF5-4A7F-9F0A-3A27CB54E155}"/>
    <cellStyle name="20 % - Markeringsfarve2 3 3 3 7" xfId="19815" xr:uid="{6FA50B3C-C748-4A54-A85F-A40098F12E5C}"/>
    <cellStyle name="20 % - Markeringsfarve2 3 3 3 8" xfId="34804" xr:uid="{4449D315-D2F7-43A3-8804-C2859BCC00C1}"/>
    <cellStyle name="20 % - Markeringsfarve2 3 3 4" xfId="1966" xr:uid="{0CF351AD-87ED-4E9B-9FB8-1EC310F18557}"/>
    <cellStyle name="20 % - Markeringsfarve2 3 3 4 2" xfId="1967" xr:uid="{4CF34599-A0CF-4A36-BC5A-C8EA47490CF6}"/>
    <cellStyle name="20 % - Markeringsfarve2 3 3 4 2 2" xfId="1968" xr:uid="{6E03B4EA-8CAB-4BB3-9000-471253D33CEB}"/>
    <cellStyle name="20 % - Markeringsfarve2 3 3 4 2 2 2" xfId="7885" xr:uid="{7BFDAB0D-10FF-4F72-A8C6-C29B42F15F3D}"/>
    <cellStyle name="20 % - Markeringsfarve2 3 3 4 2 2 2 2" xfId="15785" xr:uid="{AB02202F-173C-43BC-B49A-B3028C7A2E5B}"/>
    <cellStyle name="20 % - Markeringsfarve2 3 3 4 2 2 2 2 2" xfId="32100" xr:uid="{65CB2B87-AB38-4B9F-8741-35F2840ACE4A}"/>
    <cellStyle name="20 % - Markeringsfarve2 3 3 4 2 2 2 2 3" xfId="47064" xr:uid="{F5788B0D-6772-4717-932C-F05912435788}"/>
    <cellStyle name="20 % - Markeringsfarve2 3 3 4 2 2 2 3" xfId="25078" xr:uid="{8490DEDE-AA0D-44B6-A975-823BCFACF292}"/>
    <cellStyle name="20 % - Markeringsfarve2 3 3 4 2 2 2 4" xfId="40065" xr:uid="{07B94040-7D99-493E-B797-21E2084C0EE8}"/>
    <cellStyle name="20 % - Markeringsfarve2 3 3 4 2 2 3" xfId="10524" xr:uid="{EAF06241-34A8-436E-AD15-F6272D40FF57}"/>
    <cellStyle name="20 % - Markeringsfarve2 3 3 4 2 2 3 2" xfId="26844" xr:uid="{01C625C6-EE34-422C-AC72-3522507BC3B8}"/>
    <cellStyle name="20 % - Markeringsfarve2 3 3 4 2 2 3 3" xfId="41810" xr:uid="{AA092ABB-F4CE-4B82-9C30-ADFDF6326FB2}"/>
    <cellStyle name="20 % - Markeringsfarve2 3 3 4 2 2 4" xfId="19822" xr:uid="{5BF9EAAC-B45E-4683-87C3-9BDA5901F2CA}"/>
    <cellStyle name="20 % - Markeringsfarve2 3 3 4 2 2 5" xfId="34811" xr:uid="{4F2EC0D0-049B-4EB4-8FA2-183AD774DD8F}"/>
    <cellStyle name="20 % - Markeringsfarve2 3 3 4 2 3" xfId="6418" xr:uid="{39D3CB37-E1F6-43C6-9025-5DD3A12A7EE7}"/>
    <cellStyle name="20 % - Markeringsfarve2 3 3 4 2 3 2" xfId="14331" xr:uid="{C5DC6FEC-5AC6-4756-9733-8DDBBF85137E}"/>
    <cellStyle name="20 % - Markeringsfarve2 3 3 4 2 3 2 2" xfId="30646" xr:uid="{30505585-7300-422E-87F7-705C7D12EDC0}"/>
    <cellStyle name="20 % - Markeringsfarve2 3 3 4 2 3 2 3" xfId="45610" xr:uid="{41364AEC-287C-4CA9-BBFC-D5109F0F995A}"/>
    <cellStyle name="20 % - Markeringsfarve2 3 3 4 2 3 3" xfId="23624" xr:uid="{7FE7F3D0-F3A7-4A8C-852C-37D885DE9182}"/>
    <cellStyle name="20 % - Markeringsfarve2 3 3 4 2 3 4" xfId="38611" xr:uid="{A067A725-B85C-46B2-8F57-15B823AEB764}"/>
    <cellStyle name="20 % - Markeringsfarve2 3 3 4 2 4" xfId="10523" xr:uid="{37BA9E0D-014D-454E-8FCE-F18756FCEA7E}"/>
    <cellStyle name="20 % - Markeringsfarve2 3 3 4 2 4 2" xfId="26843" xr:uid="{C31E70BC-6273-4CB6-A45E-4368E9DFED7C}"/>
    <cellStyle name="20 % - Markeringsfarve2 3 3 4 2 4 3" xfId="41809" xr:uid="{1EED0CC9-8130-4E1D-93DB-C946BEB3BE32}"/>
    <cellStyle name="20 % - Markeringsfarve2 3 3 4 2 5" xfId="19821" xr:uid="{2BE491EF-579B-4B4C-ABC6-208840565448}"/>
    <cellStyle name="20 % - Markeringsfarve2 3 3 4 2 6" xfId="34810" xr:uid="{61275DDE-AD6D-4F3C-80F5-C3C2B64F2D38}"/>
    <cellStyle name="20 % - Markeringsfarve2 3 3 4 3" xfId="1969" xr:uid="{CDFF5981-0691-499D-AA9E-816EB3AAD556}"/>
    <cellStyle name="20 % - Markeringsfarve2 3 3 4 3 2" xfId="7161" xr:uid="{FEDFC070-45FE-4DFB-A303-83983FA21F19}"/>
    <cellStyle name="20 % - Markeringsfarve2 3 3 4 3 2 2" xfId="15070" xr:uid="{A2C584AC-D5E7-4EC2-BEDE-F74FE6245552}"/>
    <cellStyle name="20 % - Markeringsfarve2 3 3 4 3 2 2 2" xfId="31385" xr:uid="{605E44AB-A183-4C57-8EE8-77D4ED2376C7}"/>
    <cellStyle name="20 % - Markeringsfarve2 3 3 4 3 2 2 3" xfId="46349" xr:uid="{DB8A56CA-5D83-4F30-88A6-163EC7762290}"/>
    <cellStyle name="20 % - Markeringsfarve2 3 3 4 3 2 3" xfId="24363" xr:uid="{40B9A701-E3F1-4D3E-A651-A716A9D29EFC}"/>
    <cellStyle name="20 % - Markeringsfarve2 3 3 4 3 2 4" xfId="39350" xr:uid="{0AE4E874-FA19-4CE1-B248-B7B518EAAA8D}"/>
    <cellStyle name="20 % - Markeringsfarve2 3 3 4 3 3" xfId="10525" xr:uid="{22E3D8A8-91AB-456F-8150-E43A890FC9F0}"/>
    <cellStyle name="20 % - Markeringsfarve2 3 3 4 3 3 2" xfId="26845" xr:uid="{E93D9499-2C5B-487F-9E25-AE53893AE6F5}"/>
    <cellStyle name="20 % - Markeringsfarve2 3 3 4 3 3 3" xfId="41811" xr:uid="{5E6BD4DB-6D31-49B6-9004-A85877B9A237}"/>
    <cellStyle name="20 % - Markeringsfarve2 3 3 4 3 4" xfId="19823" xr:uid="{C4705E4C-457C-4017-ACCD-59C2CAB7C476}"/>
    <cellStyle name="20 % - Markeringsfarve2 3 3 4 3 5" xfId="34812" xr:uid="{CAEA5B89-CA45-4E29-A882-30B139553F42}"/>
    <cellStyle name="20 % - Markeringsfarve2 3 3 4 4" xfId="1970" xr:uid="{F45D9258-FD71-43D7-AB27-9C15B0C465F7}"/>
    <cellStyle name="20 % - Markeringsfarve2 3 3 4 4 2" xfId="8604" xr:uid="{4E85CE8D-A53E-4770-9E2E-AB9AE4DFE4CC}"/>
    <cellStyle name="20 % - Markeringsfarve2 3 3 4 4 2 2" xfId="16486" xr:uid="{A582AF9E-AD00-4657-B63E-84BCB83DE9E7}"/>
    <cellStyle name="20 % - Markeringsfarve2 3 3 4 4 2 2 2" xfId="32801" xr:uid="{FF00FC65-C6AD-41AC-B8F9-C7037A20FB14}"/>
    <cellStyle name="20 % - Markeringsfarve2 3 3 4 4 2 2 3" xfId="47765" xr:uid="{5E968590-C09D-486E-B058-F119BF492FE5}"/>
    <cellStyle name="20 % - Markeringsfarve2 3 3 4 4 2 3" xfId="25779" xr:uid="{27690192-C1E9-491D-BAB8-B8841A0C0EE1}"/>
    <cellStyle name="20 % - Markeringsfarve2 3 3 4 4 2 4" xfId="40766" xr:uid="{2CF3B841-A6C9-4B94-8E62-0510612DACC6}"/>
    <cellStyle name="20 % - Markeringsfarve2 3 3 4 4 3" xfId="10526" xr:uid="{CB27578C-8A1B-489E-A4C1-E743F2D2B70C}"/>
    <cellStyle name="20 % - Markeringsfarve2 3 3 4 4 3 2" xfId="26846" xr:uid="{04A586C8-E4A5-4627-A382-31C8713BAD52}"/>
    <cellStyle name="20 % - Markeringsfarve2 3 3 4 4 3 3" xfId="41812" xr:uid="{0DD1BF9B-FC28-47EB-A662-69A75E6C5884}"/>
    <cellStyle name="20 % - Markeringsfarve2 3 3 4 4 4" xfId="19824" xr:uid="{5028F106-2C82-40A1-A337-2215B1C8D684}"/>
    <cellStyle name="20 % - Markeringsfarve2 3 3 4 4 5" xfId="34813" xr:uid="{6A504B5B-8E98-4E17-8BFF-82939B84087E}"/>
    <cellStyle name="20 % - Markeringsfarve2 3 3 4 5" xfId="5440" xr:uid="{5AED0913-CFC4-4126-AD29-6DF916567532}"/>
    <cellStyle name="20 % - Markeringsfarve2 3 3 4 5 2" xfId="13357" xr:uid="{733229DB-CD3B-4B15-9BB1-0FF2D5600D58}"/>
    <cellStyle name="20 % - Markeringsfarve2 3 3 4 5 2 2" xfId="29672" xr:uid="{00C2CF0E-183E-42BC-9266-6C2E25FBC29D}"/>
    <cellStyle name="20 % - Markeringsfarve2 3 3 4 5 2 3" xfId="44636" xr:uid="{CC1478B0-3414-4F12-90FB-DFF0EB8C5705}"/>
    <cellStyle name="20 % - Markeringsfarve2 3 3 4 5 3" xfId="22650" xr:uid="{BE81EC7A-9BF7-4DCE-9A7C-74CFB94C47FE}"/>
    <cellStyle name="20 % - Markeringsfarve2 3 3 4 5 4" xfId="37637" xr:uid="{1DCEC087-67B9-4001-A355-BE1CDB369882}"/>
    <cellStyle name="20 % - Markeringsfarve2 3 3 4 6" xfId="10522" xr:uid="{0AEC06E4-A5C2-4A46-8AE6-72526AA125BC}"/>
    <cellStyle name="20 % - Markeringsfarve2 3 3 4 6 2" xfId="26842" xr:uid="{CFEA6284-53BD-4427-996F-63B39BE1A293}"/>
    <cellStyle name="20 % - Markeringsfarve2 3 3 4 6 3" xfId="41808" xr:uid="{E30DE368-E1B3-4860-AC8C-2D59CEE06F30}"/>
    <cellStyle name="20 % - Markeringsfarve2 3 3 4 7" xfId="19820" xr:uid="{ECF8F4C5-0EFB-4635-93A4-32C84CF8566F}"/>
    <cellStyle name="20 % - Markeringsfarve2 3 3 4 8" xfId="34809" xr:uid="{480194E5-1283-407E-9C1D-BD8E570FBBBE}"/>
    <cellStyle name="20 % - Markeringsfarve2 3 3 5" xfId="1971" xr:uid="{5F39A0FA-82EF-411E-B72A-113A1C430F9F}"/>
    <cellStyle name="20 % - Markeringsfarve2 3 3 5 2" xfId="1972" xr:uid="{E5DD64EA-D15A-40DC-ACA9-2D66C5D09B0F}"/>
    <cellStyle name="20 % - Markeringsfarve2 3 3 5 2 2" xfId="1973" xr:uid="{EAA146A4-415D-4336-AAF0-0CA423EDC57B}"/>
    <cellStyle name="20 % - Markeringsfarve2 3 3 5 2 2 2" xfId="8002" xr:uid="{8D8AC25A-EF2A-41D0-825E-07F1E51881AF}"/>
    <cellStyle name="20 % - Markeringsfarve2 3 3 5 2 2 2 2" xfId="15902" xr:uid="{C7052C4D-3908-4DCA-91FF-540F55AE4A86}"/>
    <cellStyle name="20 % - Markeringsfarve2 3 3 5 2 2 2 2 2" xfId="32217" xr:uid="{1F4412E3-F2FF-42B3-8CF2-D3C4E6DB2A8D}"/>
    <cellStyle name="20 % - Markeringsfarve2 3 3 5 2 2 2 2 3" xfId="47181" xr:uid="{337481F7-88F4-4B90-BDD0-BB76CF5B19A1}"/>
    <cellStyle name="20 % - Markeringsfarve2 3 3 5 2 2 2 3" xfId="25195" xr:uid="{FD6C0A15-FA4B-4EF8-AAFF-8A6E78E1110C}"/>
    <cellStyle name="20 % - Markeringsfarve2 3 3 5 2 2 2 4" xfId="40182" xr:uid="{7E5D5592-0119-48FF-9E3F-250CCD0DA530}"/>
    <cellStyle name="20 % - Markeringsfarve2 3 3 5 2 2 3" xfId="10529" xr:uid="{1BCCA54C-39F7-4A69-BF2C-0126BE68DF43}"/>
    <cellStyle name="20 % - Markeringsfarve2 3 3 5 2 2 3 2" xfId="26849" xr:uid="{C559C05B-A33C-4624-BB44-64D0166E6DBC}"/>
    <cellStyle name="20 % - Markeringsfarve2 3 3 5 2 2 3 3" xfId="41815" xr:uid="{38FD9116-EB94-4BE7-ABE9-822F5DE3FAB5}"/>
    <cellStyle name="20 % - Markeringsfarve2 3 3 5 2 2 4" xfId="19827" xr:uid="{EA40D687-56C9-4098-AF02-7732482CEDB0}"/>
    <cellStyle name="20 % - Markeringsfarve2 3 3 5 2 2 5" xfId="34816" xr:uid="{4EAF8DDD-F231-4E26-967E-880D106F6357}"/>
    <cellStyle name="20 % - Markeringsfarve2 3 3 5 2 3" xfId="6517" xr:uid="{9020F932-C24B-42C9-BC87-36B5483DB921}"/>
    <cellStyle name="20 % - Markeringsfarve2 3 3 5 2 3 2" xfId="14430" xr:uid="{A85075F3-D2DE-41C2-882D-9A0673B4A1A4}"/>
    <cellStyle name="20 % - Markeringsfarve2 3 3 5 2 3 2 2" xfId="30745" xr:uid="{850D9032-F9A3-4715-83C0-81D09489D75E}"/>
    <cellStyle name="20 % - Markeringsfarve2 3 3 5 2 3 2 3" xfId="45709" xr:uid="{12A278F0-4CCE-4A1D-8CF2-02FB0820280F}"/>
    <cellStyle name="20 % - Markeringsfarve2 3 3 5 2 3 3" xfId="23723" xr:uid="{C8B27794-7B12-430B-AC6F-5B26E8F5A121}"/>
    <cellStyle name="20 % - Markeringsfarve2 3 3 5 2 3 4" xfId="38710" xr:uid="{3FC6A1E1-80C6-4270-9A3F-3645E026C577}"/>
    <cellStyle name="20 % - Markeringsfarve2 3 3 5 2 4" xfId="10528" xr:uid="{823DE4B3-A587-48E8-B76B-6D7D17A92CF7}"/>
    <cellStyle name="20 % - Markeringsfarve2 3 3 5 2 4 2" xfId="26848" xr:uid="{898C9634-D2B7-4841-B5A7-657EE341ABD1}"/>
    <cellStyle name="20 % - Markeringsfarve2 3 3 5 2 4 3" xfId="41814" xr:uid="{2661C0E2-5E30-4312-9EA7-EF02213421FA}"/>
    <cellStyle name="20 % - Markeringsfarve2 3 3 5 2 5" xfId="19826" xr:uid="{CE8E1133-9273-46C6-9F83-44DBBE0773E8}"/>
    <cellStyle name="20 % - Markeringsfarve2 3 3 5 2 6" xfId="34815" xr:uid="{EAD30617-38E9-47AC-B837-394FCDDB6547}"/>
    <cellStyle name="20 % - Markeringsfarve2 3 3 5 3" xfId="1974" xr:uid="{8D3D9766-5684-4707-8E0A-A646504A662F}"/>
    <cellStyle name="20 % - Markeringsfarve2 3 3 5 3 2" xfId="7278" xr:uid="{6C379D34-049D-4290-8E28-9F7C236AC40E}"/>
    <cellStyle name="20 % - Markeringsfarve2 3 3 5 3 2 2" xfId="15187" xr:uid="{DE34AF8B-6E43-46CE-B0D2-64EA69D2C5C0}"/>
    <cellStyle name="20 % - Markeringsfarve2 3 3 5 3 2 2 2" xfId="31502" xr:uid="{EFA71DA2-0E9F-4ABE-BB6A-68A83FE82466}"/>
    <cellStyle name="20 % - Markeringsfarve2 3 3 5 3 2 2 3" xfId="46466" xr:uid="{824F1961-D409-4898-AF23-A815ECB0E410}"/>
    <cellStyle name="20 % - Markeringsfarve2 3 3 5 3 2 3" xfId="24480" xr:uid="{DAC584EC-3C6B-4523-A86A-BCD811D9D4CB}"/>
    <cellStyle name="20 % - Markeringsfarve2 3 3 5 3 2 4" xfId="39467" xr:uid="{0B1C307F-DADC-40EE-9426-69FFFEE7D365}"/>
    <cellStyle name="20 % - Markeringsfarve2 3 3 5 3 3" xfId="10530" xr:uid="{489D5DAF-3232-4C01-B8E0-910A2193FF3B}"/>
    <cellStyle name="20 % - Markeringsfarve2 3 3 5 3 3 2" xfId="26850" xr:uid="{A774D585-14CC-45EA-A5C2-A55026270F03}"/>
    <cellStyle name="20 % - Markeringsfarve2 3 3 5 3 3 3" xfId="41816" xr:uid="{0B457F03-6843-4247-A082-EBBBE6F61C71}"/>
    <cellStyle name="20 % - Markeringsfarve2 3 3 5 3 4" xfId="19828" xr:uid="{A2992852-80A7-41D6-87CE-FD2AC562C136}"/>
    <cellStyle name="20 % - Markeringsfarve2 3 3 5 3 5" xfId="34817" xr:uid="{3E38F892-511E-405F-AD46-2F62BE8695B4}"/>
    <cellStyle name="20 % - Markeringsfarve2 3 3 5 4" xfId="1975" xr:uid="{AADEDC90-36AE-4535-BBD7-BE2D3EFFEC4D}"/>
    <cellStyle name="20 % - Markeringsfarve2 3 3 5 4 2" xfId="8269" xr:uid="{1B04CF60-26DC-43AC-A084-90625F74D9CE}"/>
    <cellStyle name="20 % - Markeringsfarve2 3 3 5 4 2 2" xfId="16162" xr:uid="{A19B104C-E7BE-4E7B-83AA-57AB8820B9EC}"/>
    <cellStyle name="20 % - Markeringsfarve2 3 3 5 4 2 2 2" xfId="32477" xr:uid="{A196BC00-69EF-45D5-93A1-39F7623FCE2E}"/>
    <cellStyle name="20 % - Markeringsfarve2 3 3 5 4 2 2 3" xfId="47441" xr:uid="{4D344249-089A-4D4B-B7D2-121F97408CC3}"/>
    <cellStyle name="20 % - Markeringsfarve2 3 3 5 4 2 3" xfId="25455" xr:uid="{D410994F-B2CD-469B-873C-ADB692D56990}"/>
    <cellStyle name="20 % - Markeringsfarve2 3 3 5 4 2 4" xfId="40442" xr:uid="{8B0B0C2E-4B84-4000-A777-EAE751BA9A60}"/>
    <cellStyle name="20 % - Markeringsfarve2 3 3 5 4 3" xfId="10531" xr:uid="{D885AD24-701F-4E6F-BC1F-0AFE51DE7965}"/>
    <cellStyle name="20 % - Markeringsfarve2 3 3 5 4 3 2" xfId="26851" xr:uid="{259DD957-E9C6-41C6-A92E-BBA4B6C96B7D}"/>
    <cellStyle name="20 % - Markeringsfarve2 3 3 5 4 3 3" xfId="41817" xr:uid="{EBA83821-58CB-494C-84D3-5A1422BE9252}"/>
    <cellStyle name="20 % - Markeringsfarve2 3 3 5 4 4" xfId="19829" xr:uid="{C1C6DDFA-AE56-4A37-B302-C4BCEB73F8A4}"/>
    <cellStyle name="20 % - Markeringsfarve2 3 3 5 4 5" xfId="34818" xr:uid="{96F1F919-39D0-48B7-A00B-FC6D15AE51A3}"/>
    <cellStyle name="20 % - Markeringsfarve2 3 3 5 5" xfId="5441" xr:uid="{6FB94A9C-231F-4F07-9C8D-425DE760E290}"/>
    <cellStyle name="20 % - Markeringsfarve2 3 3 5 5 2" xfId="13358" xr:uid="{0DDA7D3C-3CEC-4485-8579-DDCE6444AF6D}"/>
    <cellStyle name="20 % - Markeringsfarve2 3 3 5 5 2 2" xfId="29673" xr:uid="{DA468032-78EF-4755-B76B-9A8B0DA20AA2}"/>
    <cellStyle name="20 % - Markeringsfarve2 3 3 5 5 2 3" xfId="44637" xr:uid="{7147A240-B2C4-4EF9-BFF9-2A61641A6BF5}"/>
    <cellStyle name="20 % - Markeringsfarve2 3 3 5 5 3" xfId="22651" xr:uid="{D69771FE-0457-494D-B85D-A23A8A71B707}"/>
    <cellStyle name="20 % - Markeringsfarve2 3 3 5 5 4" xfId="37638" xr:uid="{D654D3E1-7B7C-480C-8CA1-849A2AC12FA7}"/>
    <cellStyle name="20 % - Markeringsfarve2 3 3 5 6" xfId="10527" xr:uid="{9CB04126-781D-455C-9B75-EBE0B9E089E6}"/>
    <cellStyle name="20 % - Markeringsfarve2 3 3 5 6 2" xfId="26847" xr:uid="{E21285F3-7F82-42B1-A0F2-0ADB440FE985}"/>
    <cellStyle name="20 % - Markeringsfarve2 3 3 5 6 3" xfId="41813" xr:uid="{AC25BD3C-DB8A-4268-9F44-5C013AB5A7BD}"/>
    <cellStyle name="20 % - Markeringsfarve2 3 3 5 7" xfId="19825" xr:uid="{71780CD8-6D89-4734-83A7-E2561C387ED7}"/>
    <cellStyle name="20 % - Markeringsfarve2 3 3 5 8" xfId="34814" xr:uid="{2A05C39A-EE14-4D89-8DC4-046064FBBCFF}"/>
    <cellStyle name="20 % - Markeringsfarve2 3 3 6" xfId="1976" xr:uid="{158E2926-0C91-4B4B-9202-769D3E394C6C}"/>
    <cellStyle name="20 % - Markeringsfarve2 3 3 6 2" xfId="1977" xr:uid="{D234ACAC-89CF-4D6D-B48D-EE102930C1E8}"/>
    <cellStyle name="20 % - Markeringsfarve2 3 3 6 2 2" xfId="1978" xr:uid="{2EFA0F70-B257-4880-8DD0-2B62B7C20297}"/>
    <cellStyle name="20 % - Markeringsfarve2 3 3 6 2 2 2" xfId="8040" xr:uid="{A9717A97-CF8E-452D-B087-1FD545B22079}"/>
    <cellStyle name="20 % - Markeringsfarve2 3 3 6 2 2 2 2" xfId="15940" xr:uid="{954203A4-C719-4AC1-9BB5-0911074FAD74}"/>
    <cellStyle name="20 % - Markeringsfarve2 3 3 6 2 2 2 2 2" xfId="32255" xr:uid="{23BC52D5-A09B-4525-A03B-8C0C3D804DC6}"/>
    <cellStyle name="20 % - Markeringsfarve2 3 3 6 2 2 2 2 3" xfId="47219" xr:uid="{0798C720-5033-42B0-8855-184F5477C624}"/>
    <cellStyle name="20 % - Markeringsfarve2 3 3 6 2 2 2 3" xfId="25233" xr:uid="{68412943-CE3A-4B7C-856D-8027A1359DB9}"/>
    <cellStyle name="20 % - Markeringsfarve2 3 3 6 2 2 2 4" xfId="40220" xr:uid="{4C22E4EA-CA38-49CC-9C32-9E9105AE715C}"/>
    <cellStyle name="20 % - Markeringsfarve2 3 3 6 2 2 3" xfId="10534" xr:uid="{7C5A2DF6-155C-4409-A12F-3AB0212AF71A}"/>
    <cellStyle name="20 % - Markeringsfarve2 3 3 6 2 2 3 2" xfId="26854" xr:uid="{B998E924-CAB6-46CE-996D-A99EADB1069E}"/>
    <cellStyle name="20 % - Markeringsfarve2 3 3 6 2 2 3 3" xfId="41820" xr:uid="{EAB42A9E-9D1D-4E95-B2F1-8E1B8A66462D}"/>
    <cellStyle name="20 % - Markeringsfarve2 3 3 6 2 2 4" xfId="19832" xr:uid="{465FDB22-EECA-455C-A115-218E366A05FC}"/>
    <cellStyle name="20 % - Markeringsfarve2 3 3 6 2 2 5" xfId="34821" xr:uid="{658052FB-BE26-4276-AAAF-33A9D38A9A29}"/>
    <cellStyle name="20 % - Markeringsfarve2 3 3 6 2 3" xfId="6551" xr:uid="{B475D94A-07D9-4930-959B-7B33A88CDCF1}"/>
    <cellStyle name="20 % - Markeringsfarve2 3 3 6 2 3 2" xfId="14464" xr:uid="{D28D165A-CF99-4ADE-ADC7-FC2B48D56AEA}"/>
    <cellStyle name="20 % - Markeringsfarve2 3 3 6 2 3 2 2" xfId="30779" xr:uid="{28020A4A-9A55-4ED5-BF3D-86AE7FBC06C9}"/>
    <cellStyle name="20 % - Markeringsfarve2 3 3 6 2 3 2 3" xfId="45743" xr:uid="{D08DFFEE-C404-4354-A2B6-C6159E8A7FB8}"/>
    <cellStyle name="20 % - Markeringsfarve2 3 3 6 2 3 3" xfId="23757" xr:uid="{6C165DB0-9040-408F-A295-16193490FB4E}"/>
    <cellStyle name="20 % - Markeringsfarve2 3 3 6 2 3 4" xfId="38744" xr:uid="{31913C3D-40DB-499D-BB3F-CD12B28F1FE7}"/>
    <cellStyle name="20 % - Markeringsfarve2 3 3 6 2 4" xfId="10533" xr:uid="{6A3FF521-E3D5-4253-8D9B-CCA6C6604910}"/>
    <cellStyle name="20 % - Markeringsfarve2 3 3 6 2 4 2" xfId="26853" xr:uid="{A2E4C477-8AAB-4DE2-A809-0FC5B1A711D8}"/>
    <cellStyle name="20 % - Markeringsfarve2 3 3 6 2 4 3" xfId="41819" xr:uid="{8CAD9F29-C667-497F-8EC4-53C6C7D0620D}"/>
    <cellStyle name="20 % - Markeringsfarve2 3 3 6 2 5" xfId="19831" xr:uid="{8AF22FC2-B4FE-4EE7-A467-A3F499CB57EB}"/>
    <cellStyle name="20 % - Markeringsfarve2 3 3 6 2 6" xfId="34820" xr:uid="{BF194F4F-6DC0-4EE9-A1A2-60E74FC42004}"/>
    <cellStyle name="20 % - Markeringsfarve2 3 3 6 3" xfId="1979" xr:uid="{EDD460EB-80DE-4130-B740-D7762D1DA8D1}"/>
    <cellStyle name="20 % - Markeringsfarve2 3 3 6 3 2" xfId="7317" xr:uid="{CDCBA887-4E89-429D-AA32-BF8CBFEEAEC6}"/>
    <cellStyle name="20 % - Markeringsfarve2 3 3 6 3 2 2" xfId="15226" xr:uid="{8068C9DD-A6F6-4F9B-B764-9C77CE8E78C3}"/>
    <cellStyle name="20 % - Markeringsfarve2 3 3 6 3 2 2 2" xfId="31541" xr:uid="{8BBC5E05-5171-4A71-B087-03BE4CC9D87B}"/>
    <cellStyle name="20 % - Markeringsfarve2 3 3 6 3 2 2 3" xfId="46505" xr:uid="{B3805434-9678-4B65-8A3D-152ED16539D0}"/>
    <cellStyle name="20 % - Markeringsfarve2 3 3 6 3 2 3" xfId="24519" xr:uid="{E25EB497-A28B-40D8-A6E5-7587172F0836}"/>
    <cellStyle name="20 % - Markeringsfarve2 3 3 6 3 2 4" xfId="39506" xr:uid="{9F860E66-D084-4BAA-ACF6-FB45672AEC89}"/>
    <cellStyle name="20 % - Markeringsfarve2 3 3 6 3 3" xfId="10535" xr:uid="{9D9ADD7A-CA29-40C7-AA1C-EEE41CD8D940}"/>
    <cellStyle name="20 % - Markeringsfarve2 3 3 6 3 3 2" xfId="26855" xr:uid="{6DF93254-C4C9-46F9-9E2F-12F100C77771}"/>
    <cellStyle name="20 % - Markeringsfarve2 3 3 6 3 3 3" xfId="41821" xr:uid="{01DF714E-9560-48C3-A73A-F3D1D7637CC7}"/>
    <cellStyle name="20 % - Markeringsfarve2 3 3 6 3 4" xfId="19833" xr:uid="{2FB5E0B4-21EC-4C97-B522-065736E91860}"/>
    <cellStyle name="20 % - Markeringsfarve2 3 3 6 3 5" xfId="34822" xr:uid="{B43CE33B-8C32-4B01-BC84-99E3A4CB4A80}"/>
    <cellStyle name="20 % - Markeringsfarve2 3 3 6 4" xfId="1980" xr:uid="{F8081C52-C3FB-446D-A682-2FF3A8C4DBA2}"/>
    <cellStyle name="20 % - Markeringsfarve2 3 3 6 4 2" xfId="8162" xr:uid="{188598CD-74D5-4B6E-A733-71A47E65B575}"/>
    <cellStyle name="20 % - Markeringsfarve2 3 3 6 4 2 2" xfId="16058" xr:uid="{FFD49E0C-FB74-4F96-9C4D-12E9884BF3AE}"/>
    <cellStyle name="20 % - Markeringsfarve2 3 3 6 4 2 2 2" xfId="32373" xr:uid="{C383B43B-4D48-4820-955F-06DDA41C9B2D}"/>
    <cellStyle name="20 % - Markeringsfarve2 3 3 6 4 2 2 3" xfId="47337" xr:uid="{E408D3D1-91BF-490A-89ED-9A27A5C3467E}"/>
    <cellStyle name="20 % - Markeringsfarve2 3 3 6 4 2 3" xfId="25351" xr:uid="{DD47E22E-2B9E-486A-8A2A-50A5A3B17681}"/>
    <cellStyle name="20 % - Markeringsfarve2 3 3 6 4 2 4" xfId="40338" xr:uid="{9AA5BDC5-F37A-49EA-A01C-A4AEEAF00EE1}"/>
    <cellStyle name="20 % - Markeringsfarve2 3 3 6 4 3" xfId="10536" xr:uid="{F439936D-8939-49BF-B903-1F6686FE8A4E}"/>
    <cellStyle name="20 % - Markeringsfarve2 3 3 6 4 3 2" xfId="26856" xr:uid="{4426B102-E0E8-49CE-AFB8-682D5874EAF1}"/>
    <cellStyle name="20 % - Markeringsfarve2 3 3 6 4 3 3" xfId="41822" xr:uid="{EC9DEB62-FCB3-4E97-929D-2FEC738522B0}"/>
    <cellStyle name="20 % - Markeringsfarve2 3 3 6 4 4" xfId="19834" xr:uid="{A83D8416-A1D9-43DC-A143-C8772516F06B}"/>
    <cellStyle name="20 % - Markeringsfarve2 3 3 6 4 5" xfId="34823" xr:uid="{151EE7BD-1DBC-4E60-9A9F-6E8157545B4F}"/>
    <cellStyle name="20 % - Markeringsfarve2 3 3 6 5" xfId="5442" xr:uid="{3CF9D6FB-9E49-4FD0-B354-30E73645E8A2}"/>
    <cellStyle name="20 % - Markeringsfarve2 3 3 6 5 2" xfId="13359" xr:uid="{232D5D7E-257C-4172-8776-3F4E03CB233A}"/>
    <cellStyle name="20 % - Markeringsfarve2 3 3 6 5 2 2" xfId="29674" xr:uid="{5B53066A-8B0D-4358-A2C0-AB71078E940F}"/>
    <cellStyle name="20 % - Markeringsfarve2 3 3 6 5 2 3" xfId="44638" xr:uid="{DE7DB7F1-2490-45BF-B19C-254BC77CC2A4}"/>
    <cellStyle name="20 % - Markeringsfarve2 3 3 6 5 3" xfId="22652" xr:uid="{C2A29657-98FD-4BDB-96A8-B86ED97423E8}"/>
    <cellStyle name="20 % - Markeringsfarve2 3 3 6 5 4" xfId="37639" xr:uid="{7B8FE3BA-00C8-4FA2-9167-D052A8997B3B}"/>
    <cellStyle name="20 % - Markeringsfarve2 3 3 6 6" xfId="10532" xr:uid="{7838A927-FA05-40AB-B824-993E554F0E46}"/>
    <cellStyle name="20 % - Markeringsfarve2 3 3 6 6 2" xfId="26852" xr:uid="{4D8E3DC6-E24C-4BEB-A607-7E4AAB08595C}"/>
    <cellStyle name="20 % - Markeringsfarve2 3 3 6 6 3" xfId="41818" xr:uid="{84D4975C-C4D2-4DD5-A7F2-8E94E32EA7E6}"/>
    <cellStyle name="20 % - Markeringsfarve2 3 3 6 7" xfId="19830" xr:uid="{2E831A99-CA8B-4E87-A821-F7B3CC51899E}"/>
    <cellStyle name="20 % - Markeringsfarve2 3 3 6 8" xfId="34819" xr:uid="{74C719B9-47C6-4A1A-8408-7AAF233A9AD8}"/>
    <cellStyle name="20 % - Markeringsfarve2 3 3 7" xfId="1981" xr:uid="{746D060D-09C3-4F86-820F-8DB26922DA03}"/>
    <cellStyle name="20 % - Markeringsfarve2 3 3 7 2" xfId="1982" xr:uid="{26C1E7C4-6D1C-4AA6-AD8E-E2F66EE236BF}"/>
    <cellStyle name="20 % - Markeringsfarve2 3 3 7 2 2" xfId="7528" xr:uid="{DDF16B08-2E03-4DB0-80C7-6FA754519C97}"/>
    <cellStyle name="20 % - Markeringsfarve2 3 3 7 2 2 2" xfId="15428" xr:uid="{FEB98CD3-901F-4511-AE7C-48AE3E4FE6F5}"/>
    <cellStyle name="20 % - Markeringsfarve2 3 3 7 2 2 2 2" xfId="31743" xr:uid="{F22E7CE4-6461-4879-AB12-4C63645437A1}"/>
    <cellStyle name="20 % - Markeringsfarve2 3 3 7 2 2 2 3" xfId="46707" xr:uid="{6AE66E35-315D-401E-A9B1-4D828B34F721}"/>
    <cellStyle name="20 % - Markeringsfarve2 3 3 7 2 2 3" xfId="24721" xr:uid="{9B8467EF-CB21-467D-9986-ED0DF000C89B}"/>
    <cellStyle name="20 % - Markeringsfarve2 3 3 7 2 2 4" xfId="39708" xr:uid="{15DCB6FD-5E93-4928-AB60-148E6ED1BB0A}"/>
    <cellStyle name="20 % - Markeringsfarve2 3 3 7 2 3" xfId="10538" xr:uid="{FB4DD86B-474A-46EE-B432-58064B702BF5}"/>
    <cellStyle name="20 % - Markeringsfarve2 3 3 7 2 3 2" xfId="26858" xr:uid="{36C5097F-4E59-4261-B8A7-7477C871D8E0}"/>
    <cellStyle name="20 % - Markeringsfarve2 3 3 7 2 3 3" xfId="41824" xr:uid="{07FB2992-0E38-47D3-A177-290B7F691C46}"/>
    <cellStyle name="20 % - Markeringsfarve2 3 3 7 2 4" xfId="19836" xr:uid="{A9752922-7537-44E9-8306-06D67562DEBA}"/>
    <cellStyle name="20 % - Markeringsfarve2 3 3 7 2 5" xfId="34825" xr:uid="{3D25D20F-4B00-4EC1-89CC-9AC29E26D0BB}"/>
    <cellStyle name="20 % - Markeringsfarve2 3 3 7 3" xfId="6117" xr:uid="{CFF806F2-124B-4A53-B465-465E003D85B2}"/>
    <cellStyle name="20 % - Markeringsfarve2 3 3 7 3 2" xfId="14033" xr:uid="{944AC120-8518-4D39-9BBF-EFC3346C8371}"/>
    <cellStyle name="20 % - Markeringsfarve2 3 3 7 3 2 2" xfId="30348" xr:uid="{04E95F56-20D4-455F-AE77-49980E5F888A}"/>
    <cellStyle name="20 % - Markeringsfarve2 3 3 7 3 2 3" xfId="45312" xr:uid="{7FCB9BDE-1FA3-4ABD-93F6-8F994E6269DA}"/>
    <cellStyle name="20 % - Markeringsfarve2 3 3 7 3 3" xfId="23326" xr:uid="{E5FA261A-74B9-41B1-AFD4-49137186B821}"/>
    <cellStyle name="20 % - Markeringsfarve2 3 3 7 3 4" xfId="38313" xr:uid="{F53CAF7F-C0BA-4276-87C9-897717142C93}"/>
    <cellStyle name="20 % - Markeringsfarve2 3 3 7 4" xfId="10537" xr:uid="{03162A36-0C1F-4629-843C-F1EC68394DA9}"/>
    <cellStyle name="20 % - Markeringsfarve2 3 3 7 4 2" xfId="26857" xr:uid="{726B7497-D859-48D0-A06E-929D8945D237}"/>
    <cellStyle name="20 % - Markeringsfarve2 3 3 7 4 3" xfId="41823" xr:uid="{6BFDA917-4293-44AA-8588-B5588890BE9E}"/>
    <cellStyle name="20 % - Markeringsfarve2 3 3 7 5" xfId="19835" xr:uid="{0B7EF004-E007-4FD5-8DC4-CB5E01B03862}"/>
    <cellStyle name="20 % - Markeringsfarve2 3 3 7 6" xfId="34824" xr:uid="{BD9D2AB5-07C1-40E1-B5EC-8EE0FF303A4B}"/>
    <cellStyle name="20 % - Markeringsfarve2 3 3 8" xfId="1983" xr:uid="{36E8CFAD-A45C-438D-A2DC-A616991D6955}"/>
    <cellStyle name="20 % - Markeringsfarve2 3 3 8 2" xfId="6756" xr:uid="{B447EA7E-8B92-4EE4-B879-E9A9A4E0D3B3}"/>
    <cellStyle name="20 % - Markeringsfarve2 3 3 8 2 2" xfId="14666" xr:uid="{1FB275D7-9FE8-436B-BFA2-867AB8CF0887}"/>
    <cellStyle name="20 % - Markeringsfarve2 3 3 8 2 2 2" xfId="30981" xr:uid="{FE356314-8FAF-43DD-88DC-038579DCF68E}"/>
    <cellStyle name="20 % - Markeringsfarve2 3 3 8 2 2 3" xfId="45945" xr:uid="{F009836B-15A7-4747-809C-A562AAA71B7A}"/>
    <cellStyle name="20 % - Markeringsfarve2 3 3 8 2 3" xfId="23959" xr:uid="{EC7E6AF4-06CA-4CD1-BE6C-EA1DBE491AE8}"/>
    <cellStyle name="20 % - Markeringsfarve2 3 3 8 2 4" xfId="38946" xr:uid="{87804812-EE92-429C-8763-23688461D692}"/>
    <cellStyle name="20 % - Markeringsfarve2 3 3 8 3" xfId="10539" xr:uid="{D6C8A98C-DB43-43E6-8598-E44DD9986CB9}"/>
    <cellStyle name="20 % - Markeringsfarve2 3 3 8 3 2" xfId="26859" xr:uid="{AF39A566-733A-4DE2-83D1-1A7BA91BD305}"/>
    <cellStyle name="20 % - Markeringsfarve2 3 3 8 3 3" xfId="41825" xr:uid="{EA4CCFD5-BA74-41D3-BF0A-24EBD8C2F498}"/>
    <cellStyle name="20 % - Markeringsfarve2 3 3 8 4" xfId="19837" xr:uid="{3127FAAD-A5B6-418A-AF21-BD60A25D2439}"/>
    <cellStyle name="20 % - Markeringsfarve2 3 3 8 5" xfId="34826" xr:uid="{FF3F011E-6CF5-4B67-ADFD-EF276E9458A2}"/>
    <cellStyle name="20 % - Markeringsfarve2 3 3 9" xfId="1984" xr:uid="{D7E0923D-8ACB-4A33-898A-D77B203019DE}"/>
    <cellStyle name="20 % - Markeringsfarve2 3 3 9 2" xfId="8515" xr:uid="{C5A06235-450F-4D16-AC69-342A42A4D24B}"/>
    <cellStyle name="20 % - Markeringsfarve2 3 3 9 2 2" xfId="16401" xr:uid="{08CDCBF4-2E66-4919-82EB-3ADD3DF55DED}"/>
    <cellStyle name="20 % - Markeringsfarve2 3 3 9 2 2 2" xfId="32716" xr:uid="{E866EBCE-10CF-4891-875F-01E31A8E9178}"/>
    <cellStyle name="20 % - Markeringsfarve2 3 3 9 2 2 3" xfId="47680" xr:uid="{365AABED-AC9A-4677-93AC-14110D61BD5C}"/>
    <cellStyle name="20 % - Markeringsfarve2 3 3 9 2 3" xfId="25694" xr:uid="{05789F2F-D5D5-44C5-8F69-2481A852132F}"/>
    <cellStyle name="20 % - Markeringsfarve2 3 3 9 2 4" xfId="40681" xr:uid="{B44B212A-1FAE-49B2-A4E7-140CAF31C3EE}"/>
    <cellStyle name="20 % - Markeringsfarve2 3 3 9 3" xfId="10540" xr:uid="{DDF1830E-CB08-490A-ABAD-3DD9CE8C75A5}"/>
    <cellStyle name="20 % - Markeringsfarve2 3 3 9 3 2" xfId="26860" xr:uid="{6322CED5-5557-4404-B85F-D8083EDC3E84}"/>
    <cellStyle name="20 % - Markeringsfarve2 3 3 9 3 3" xfId="41826" xr:uid="{16349D56-2C9E-4BFF-A8F7-39089B56D227}"/>
    <cellStyle name="20 % - Markeringsfarve2 3 3 9 4" xfId="19838" xr:uid="{01DA9501-1EDB-4500-84CB-5577C5BF6D2C}"/>
    <cellStyle name="20 % - Markeringsfarve2 3 3 9 5" xfId="34827" xr:uid="{ECDF21C9-A2A1-408A-879F-1E4D2587B866}"/>
    <cellStyle name="20 % - Markeringsfarve2 3 4" xfId="1985" xr:uid="{D943BD7C-60A7-4DB6-881C-F0BF09422FCB}"/>
    <cellStyle name="20 % - Markeringsfarve2 3 4 2" xfId="1986" xr:uid="{99DE651D-2B97-4C75-A0E6-F8F9EB7C4B3B}"/>
    <cellStyle name="20 % - Markeringsfarve2 3 4 2 2" xfId="1987" xr:uid="{08E9319B-8394-421A-A9FE-0AF0ED548723}"/>
    <cellStyle name="20 % - Markeringsfarve2 3 4 2 2 2" xfId="7569" xr:uid="{18CC8747-90E7-4548-A302-D6F8AE3ADAD3}"/>
    <cellStyle name="20 % - Markeringsfarve2 3 4 2 2 2 2" xfId="15469" xr:uid="{04B4B6DB-BC4B-4862-99E2-8D467D93C54B}"/>
    <cellStyle name="20 % - Markeringsfarve2 3 4 2 2 2 2 2" xfId="31784" xr:uid="{AB08C7B3-CA5E-411D-978E-3DBEA2D8441F}"/>
    <cellStyle name="20 % - Markeringsfarve2 3 4 2 2 2 2 3" xfId="46748" xr:uid="{D2881B67-E9E9-4543-8057-96971AA20C86}"/>
    <cellStyle name="20 % - Markeringsfarve2 3 4 2 2 2 3" xfId="24762" xr:uid="{F36D389E-CECA-4E0F-8E11-1E30E982D19A}"/>
    <cellStyle name="20 % - Markeringsfarve2 3 4 2 2 2 4" xfId="39749" xr:uid="{738CF99E-2AA5-47B3-904E-3D1C1C34F9D8}"/>
    <cellStyle name="20 % - Markeringsfarve2 3 4 2 2 3" xfId="10543" xr:uid="{EA4EDFA2-3723-45C1-8C39-676F5358CE8D}"/>
    <cellStyle name="20 % - Markeringsfarve2 3 4 2 2 3 2" xfId="26863" xr:uid="{1FE6B42A-883E-494E-A0BD-DF1E5F173ADE}"/>
    <cellStyle name="20 % - Markeringsfarve2 3 4 2 2 3 3" xfId="41829" xr:uid="{0A539CA5-6806-4697-AD69-0E510952CB54}"/>
    <cellStyle name="20 % - Markeringsfarve2 3 4 2 2 4" xfId="19841" xr:uid="{8054E6FB-FFDE-411A-8005-1A49ADDA14C0}"/>
    <cellStyle name="20 % - Markeringsfarve2 3 4 2 2 5" xfId="34830" xr:uid="{E8E4CFA3-AC13-46E0-8040-1F3A6F87C475}"/>
    <cellStyle name="20 % - Markeringsfarve2 3 4 2 3" xfId="6150" xr:uid="{993FEAD0-A52A-421C-B6E6-23F45B3E9FFE}"/>
    <cellStyle name="20 % - Markeringsfarve2 3 4 2 3 2" xfId="14066" xr:uid="{9CC4B154-102C-4DF6-A5DB-72448289E9BC}"/>
    <cellStyle name="20 % - Markeringsfarve2 3 4 2 3 2 2" xfId="30381" xr:uid="{E022C17E-2F60-4CA2-BF29-BCED8F4EBAE2}"/>
    <cellStyle name="20 % - Markeringsfarve2 3 4 2 3 2 3" xfId="45345" xr:uid="{E9DDE219-07E6-4A0C-B379-757F31FB0BBF}"/>
    <cellStyle name="20 % - Markeringsfarve2 3 4 2 3 3" xfId="23359" xr:uid="{960CB922-FC77-43A4-8796-796906786DC2}"/>
    <cellStyle name="20 % - Markeringsfarve2 3 4 2 3 4" xfId="38346" xr:uid="{8978E5D2-302D-4FB7-B59A-7B8E2563AB3F}"/>
    <cellStyle name="20 % - Markeringsfarve2 3 4 2 4" xfId="10542" xr:uid="{ED0DB0B6-1680-4EFD-B2F8-A9102C7AB221}"/>
    <cellStyle name="20 % - Markeringsfarve2 3 4 2 4 2" xfId="26862" xr:uid="{E8D5C4DE-E2EB-408F-883C-E5938A2D402C}"/>
    <cellStyle name="20 % - Markeringsfarve2 3 4 2 4 3" xfId="41828" xr:uid="{3E18B6B0-CF26-48A8-90E9-810BAF9894D1}"/>
    <cellStyle name="20 % - Markeringsfarve2 3 4 2 5" xfId="19840" xr:uid="{2A8266C8-982F-4E44-BD6B-AE920ED440CA}"/>
    <cellStyle name="20 % - Markeringsfarve2 3 4 2 6" xfId="34829" xr:uid="{D0DCFA83-E5DB-4F9F-BBCF-4ED01D975DED}"/>
    <cellStyle name="20 % - Markeringsfarve2 3 4 3" xfId="1988" xr:uid="{54C0AE28-5A5C-4E32-9573-2E10F36F66C7}"/>
    <cellStyle name="20 % - Markeringsfarve2 3 4 3 2" xfId="6799" xr:uid="{1E526D96-3A47-442B-9A41-E61E70041CA2}"/>
    <cellStyle name="20 % - Markeringsfarve2 3 4 3 2 2" xfId="14709" xr:uid="{1BC209ED-DBE1-46B9-9176-D55E32C99FA6}"/>
    <cellStyle name="20 % - Markeringsfarve2 3 4 3 2 2 2" xfId="31024" xr:uid="{6EE1A736-FD65-4A6A-9E1B-5D6E9F2F0716}"/>
    <cellStyle name="20 % - Markeringsfarve2 3 4 3 2 2 3" xfId="45988" xr:uid="{953CC139-894C-4B7F-BD58-263355565EAF}"/>
    <cellStyle name="20 % - Markeringsfarve2 3 4 3 2 3" xfId="24002" xr:uid="{4FCEC946-E9C6-4D35-ADF2-36B6A08C7C69}"/>
    <cellStyle name="20 % - Markeringsfarve2 3 4 3 2 4" xfId="38989" xr:uid="{4B41217C-0912-4C63-AD04-7EEC1A3AC3F9}"/>
    <cellStyle name="20 % - Markeringsfarve2 3 4 3 3" xfId="10544" xr:uid="{27791915-8412-4B95-89AC-2AE166DE5C45}"/>
    <cellStyle name="20 % - Markeringsfarve2 3 4 3 3 2" xfId="26864" xr:uid="{63C62A18-28B6-4624-B6D6-FB37F44B97F5}"/>
    <cellStyle name="20 % - Markeringsfarve2 3 4 3 3 3" xfId="41830" xr:uid="{49354D5A-3D0C-4EE9-8D2C-9F42D38BCCA0}"/>
    <cellStyle name="20 % - Markeringsfarve2 3 4 3 4" xfId="19842" xr:uid="{C6B862E2-AD88-402C-9B9C-300ACD02E34C}"/>
    <cellStyle name="20 % - Markeringsfarve2 3 4 3 5" xfId="34831" xr:uid="{81FB79D6-4AE5-4221-AFF7-16B5C63BC057}"/>
    <cellStyle name="20 % - Markeringsfarve2 3 4 4" xfId="1989" xr:uid="{21ABADC1-5E39-435B-8CEE-666CA10DD252}"/>
    <cellStyle name="20 % - Markeringsfarve2 3 4 4 2" xfId="6664" xr:uid="{E42EA00B-09F6-495E-8265-AA5050E096CC}"/>
    <cellStyle name="20 % - Markeringsfarve2 3 4 4 2 2" xfId="14576" xr:uid="{7573F52F-7224-46C1-8CEC-04FD903E8DD2}"/>
    <cellStyle name="20 % - Markeringsfarve2 3 4 4 2 2 2" xfId="30891" xr:uid="{177EBFDD-F3D0-4A3D-A2F1-BDDB9208BFC9}"/>
    <cellStyle name="20 % - Markeringsfarve2 3 4 4 2 2 3" xfId="45855" xr:uid="{B8932425-7F83-4FCA-AEDE-BAC7DA861037}"/>
    <cellStyle name="20 % - Markeringsfarve2 3 4 4 2 3" xfId="23869" xr:uid="{705BDB17-A698-45AB-A76E-2C7D388CFDCE}"/>
    <cellStyle name="20 % - Markeringsfarve2 3 4 4 2 4" xfId="38856" xr:uid="{51919C0A-DABF-45EA-99CD-6BA3F093AD3C}"/>
    <cellStyle name="20 % - Markeringsfarve2 3 4 4 3" xfId="10545" xr:uid="{127277B2-4AD4-4DD6-B8B4-425B6117DA8A}"/>
    <cellStyle name="20 % - Markeringsfarve2 3 4 4 3 2" xfId="26865" xr:uid="{81FFC781-0FFF-4AEF-9172-C5E71BC21020}"/>
    <cellStyle name="20 % - Markeringsfarve2 3 4 4 3 3" xfId="41831" xr:uid="{A02C3E3B-95FA-4174-B4AC-DD36D192ACA6}"/>
    <cellStyle name="20 % - Markeringsfarve2 3 4 4 4" xfId="19843" xr:uid="{B69E5CA5-38ED-42A7-864F-FB61050594CA}"/>
    <cellStyle name="20 % - Markeringsfarve2 3 4 4 5" xfId="34832" xr:uid="{A889AADE-2A6B-432A-A878-7D4FFB43B254}"/>
    <cellStyle name="20 % - Markeringsfarve2 3 4 5" xfId="5443" xr:uid="{DB66A28D-1456-4EED-8525-A5E80E5D9568}"/>
    <cellStyle name="20 % - Markeringsfarve2 3 4 5 2" xfId="13360" xr:uid="{A0DC44F2-B6D3-490F-9BA0-48BDF46A2829}"/>
    <cellStyle name="20 % - Markeringsfarve2 3 4 5 2 2" xfId="29675" xr:uid="{91658B65-936C-4AE0-9CF5-535748313419}"/>
    <cellStyle name="20 % - Markeringsfarve2 3 4 5 2 3" xfId="44639" xr:uid="{E2A741F4-8EF7-48E4-BC76-677FA5818105}"/>
    <cellStyle name="20 % - Markeringsfarve2 3 4 5 3" xfId="22653" xr:uid="{CA258CEB-E11C-4C6A-AB2C-C246AD708AD5}"/>
    <cellStyle name="20 % - Markeringsfarve2 3 4 5 4" xfId="37640" xr:uid="{DE5F106D-F8D8-4FE6-A014-4A0964BCE1BD}"/>
    <cellStyle name="20 % - Markeringsfarve2 3 4 6" xfId="10541" xr:uid="{C1C4FC05-4457-4095-B1FF-0D6A24D3FD11}"/>
    <cellStyle name="20 % - Markeringsfarve2 3 4 6 2" xfId="26861" xr:uid="{8C759732-5CAB-4FE7-AECD-1F98578EE832}"/>
    <cellStyle name="20 % - Markeringsfarve2 3 4 6 3" xfId="41827" xr:uid="{55EE1318-E342-45E5-956D-E3C940BB2F26}"/>
    <cellStyle name="20 % - Markeringsfarve2 3 4 7" xfId="19839" xr:uid="{0CD99BD3-DC0F-41BE-80C0-BA6C809DB58C}"/>
    <cellStyle name="20 % - Markeringsfarve2 3 4 8" xfId="34828" xr:uid="{C5DFB038-58BB-487C-8921-D61E57EB7C7E}"/>
    <cellStyle name="20 % - Markeringsfarve2 3 5" xfId="1990" xr:uid="{FBBA18E7-5A1E-4E44-9237-4AE27371503D}"/>
    <cellStyle name="20 % - Markeringsfarve2 3 5 2" xfId="1991" xr:uid="{88142B7A-9159-4647-9CD3-563D9B922C27}"/>
    <cellStyle name="20 % - Markeringsfarve2 3 5 2 2" xfId="1992" xr:uid="{D0B0BA3A-E606-4C5B-BEDC-8846DB8BB8B0}"/>
    <cellStyle name="20 % - Markeringsfarve2 3 5 2 2 2" xfId="7683" xr:uid="{7176BFB2-2CB6-4D8B-8036-BAB2AAA8D4E2}"/>
    <cellStyle name="20 % - Markeringsfarve2 3 5 2 2 2 2" xfId="15583" xr:uid="{9D082318-B5A4-4FAC-85AC-5BFD132FFF7A}"/>
    <cellStyle name="20 % - Markeringsfarve2 3 5 2 2 2 2 2" xfId="31898" xr:uid="{97F9BC75-1FBD-4640-863D-4394E221749D}"/>
    <cellStyle name="20 % - Markeringsfarve2 3 5 2 2 2 2 3" xfId="46862" xr:uid="{8B4E06A9-6571-46E1-9C89-9FB4710C0403}"/>
    <cellStyle name="20 % - Markeringsfarve2 3 5 2 2 2 3" xfId="24876" xr:uid="{850C5656-00D6-4ECF-80BC-F62F5FED1B62}"/>
    <cellStyle name="20 % - Markeringsfarve2 3 5 2 2 2 4" xfId="39863" xr:uid="{95B7A5F2-486E-4093-A202-83BB2A4707FF}"/>
    <cellStyle name="20 % - Markeringsfarve2 3 5 2 2 3" xfId="10548" xr:uid="{F7E300B6-3DA2-4D43-BFD6-F62B08B3F156}"/>
    <cellStyle name="20 % - Markeringsfarve2 3 5 2 2 3 2" xfId="26868" xr:uid="{4E972F0C-A09F-4FC0-8D40-77382F4CCE9B}"/>
    <cellStyle name="20 % - Markeringsfarve2 3 5 2 2 3 3" xfId="41834" xr:uid="{486E7360-B573-41F6-8A5E-CC20F3D5117F}"/>
    <cellStyle name="20 % - Markeringsfarve2 3 5 2 2 4" xfId="19846" xr:uid="{67FC9915-E14D-4F10-AC12-C3614BF30C2C}"/>
    <cellStyle name="20 % - Markeringsfarve2 3 5 2 2 5" xfId="34835" xr:uid="{40605D96-346D-4663-81BB-4601A6FC7E2D}"/>
    <cellStyle name="20 % - Markeringsfarve2 3 5 2 3" xfId="6247" xr:uid="{E18E5E4C-8B1D-4B59-9A1F-76767975F214}"/>
    <cellStyle name="20 % - Markeringsfarve2 3 5 2 3 2" xfId="14163" xr:uid="{A61EFFA9-5C20-47AA-8B23-FFF85415003C}"/>
    <cellStyle name="20 % - Markeringsfarve2 3 5 2 3 2 2" xfId="30478" xr:uid="{D2ECEB5E-4F24-40F9-B5A8-FD7C2D2FDB0D}"/>
    <cellStyle name="20 % - Markeringsfarve2 3 5 2 3 2 3" xfId="45442" xr:uid="{B65D6478-E2ED-40EE-A58E-405F1E2FD76A}"/>
    <cellStyle name="20 % - Markeringsfarve2 3 5 2 3 3" xfId="23456" xr:uid="{2D089897-474E-4082-92F2-022C4BC814E3}"/>
    <cellStyle name="20 % - Markeringsfarve2 3 5 2 3 4" xfId="38443" xr:uid="{6F64D54F-5218-4133-9B4E-632E3CD3D546}"/>
    <cellStyle name="20 % - Markeringsfarve2 3 5 2 4" xfId="10547" xr:uid="{217A6738-D1AB-4F87-A904-D34A564C6637}"/>
    <cellStyle name="20 % - Markeringsfarve2 3 5 2 4 2" xfId="26867" xr:uid="{31FAF942-50E3-4284-B483-75DAF37EA6EF}"/>
    <cellStyle name="20 % - Markeringsfarve2 3 5 2 4 3" xfId="41833" xr:uid="{B2FA4651-E4CE-461F-BB64-4965F23BFA4B}"/>
    <cellStyle name="20 % - Markeringsfarve2 3 5 2 5" xfId="19845" xr:uid="{15599EBA-52BF-4213-A84E-2C88B4CF9AC8}"/>
    <cellStyle name="20 % - Markeringsfarve2 3 5 2 6" xfId="34834" xr:uid="{8251E355-8EE1-45B3-B151-FD1ABC13A0FF}"/>
    <cellStyle name="20 % - Markeringsfarve2 3 5 3" xfId="1993" xr:uid="{E0126FA4-C531-4EC0-801C-0322A9ADA224}"/>
    <cellStyle name="20 % - Markeringsfarve2 3 5 3 2" xfId="6913" xr:uid="{222F0CB1-3B9C-4CE7-9ACD-A57205A7468F}"/>
    <cellStyle name="20 % - Markeringsfarve2 3 5 3 2 2" xfId="14823" xr:uid="{CD905E67-AF79-4DEF-B301-386BD497DEA4}"/>
    <cellStyle name="20 % - Markeringsfarve2 3 5 3 2 2 2" xfId="31138" xr:uid="{09235C93-C489-4227-8B9E-3C1CD31ECE09}"/>
    <cellStyle name="20 % - Markeringsfarve2 3 5 3 2 2 3" xfId="46102" xr:uid="{4DA66142-960B-40D7-B319-EA531252211B}"/>
    <cellStyle name="20 % - Markeringsfarve2 3 5 3 2 3" xfId="24116" xr:uid="{474A437B-C8CC-4E9D-A3D5-C9307E54964C}"/>
    <cellStyle name="20 % - Markeringsfarve2 3 5 3 2 4" xfId="39103" xr:uid="{A3EF04E3-E054-455D-B921-C8ECCD6176F3}"/>
    <cellStyle name="20 % - Markeringsfarve2 3 5 3 3" xfId="10549" xr:uid="{90F7B84D-77C4-4663-9AC0-7C92BD5D81F0}"/>
    <cellStyle name="20 % - Markeringsfarve2 3 5 3 3 2" xfId="26869" xr:uid="{B7EACC61-C3FB-4B3B-8570-529CF4CE90EA}"/>
    <cellStyle name="20 % - Markeringsfarve2 3 5 3 3 3" xfId="41835" xr:uid="{84690A6A-D307-4FC5-A969-03BDB76E63E8}"/>
    <cellStyle name="20 % - Markeringsfarve2 3 5 3 4" xfId="19847" xr:uid="{D8DA3B87-71B0-412E-A41F-6DC7DE137878}"/>
    <cellStyle name="20 % - Markeringsfarve2 3 5 3 5" xfId="34836" xr:uid="{4A364D85-0810-4697-A1D7-72821CF116B4}"/>
    <cellStyle name="20 % - Markeringsfarve2 3 5 4" xfId="1994" xr:uid="{5A919F27-9372-4A3E-9D21-3AD54BF3763D}"/>
    <cellStyle name="20 % - Markeringsfarve2 3 5 4 2" xfId="7670" xr:uid="{4DAB827B-B510-43F9-9FD7-E5261C57B4A5}"/>
    <cellStyle name="20 % - Markeringsfarve2 3 5 4 2 2" xfId="15570" xr:uid="{EC975ADC-34A8-4D89-A0F0-B586EE4DC384}"/>
    <cellStyle name="20 % - Markeringsfarve2 3 5 4 2 2 2" xfId="31885" xr:uid="{92C0E842-7300-408C-80A2-80385EAE8AED}"/>
    <cellStyle name="20 % - Markeringsfarve2 3 5 4 2 2 3" xfId="46849" xr:uid="{E9E2DA7B-0323-4410-A35D-49C6AAEB1D28}"/>
    <cellStyle name="20 % - Markeringsfarve2 3 5 4 2 3" xfId="24863" xr:uid="{A52D07FC-9F14-4967-8295-5D272CA7BC24}"/>
    <cellStyle name="20 % - Markeringsfarve2 3 5 4 2 4" xfId="39850" xr:uid="{CD99A486-C109-4C81-BF0F-A6391DE9FABA}"/>
    <cellStyle name="20 % - Markeringsfarve2 3 5 4 3" xfId="10550" xr:uid="{82A693F4-9B24-4513-A61B-1578BD8125F2}"/>
    <cellStyle name="20 % - Markeringsfarve2 3 5 4 3 2" xfId="26870" xr:uid="{ED1B1E74-DA4C-40AD-AA53-F419DD5CF902}"/>
    <cellStyle name="20 % - Markeringsfarve2 3 5 4 3 3" xfId="41836" xr:uid="{9C7E4D9E-C0DF-4D38-8558-6C762F69E38F}"/>
    <cellStyle name="20 % - Markeringsfarve2 3 5 4 4" xfId="19848" xr:uid="{83A77D4B-90DC-40F9-B974-166E46D7C5DE}"/>
    <cellStyle name="20 % - Markeringsfarve2 3 5 4 5" xfId="34837" xr:uid="{38748EC4-C11D-4B61-8553-0B096408DA69}"/>
    <cellStyle name="20 % - Markeringsfarve2 3 5 5" xfId="5444" xr:uid="{14E1C477-7066-4102-A705-760EADB3F858}"/>
    <cellStyle name="20 % - Markeringsfarve2 3 5 5 2" xfId="13361" xr:uid="{4ED7B55B-FFD9-4C2D-90D6-7CF6092B5C64}"/>
    <cellStyle name="20 % - Markeringsfarve2 3 5 5 2 2" xfId="29676" xr:uid="{D86C44F2-AA84-4799-BFA8-400E1D121121}"/>
    <cellStyle name="20 % - Markeringsfarve2 3 5 5 2 3" xfId="44640" xr:uid="{C61FDAE6-6E48-42B8-8158-F4A9B8312B26}"/>
    <cellStyle name="20 % - Markeringsfarve2 3 5 5 3" xfId="22654" xr:uid="{B21FB53F-6F89-43C2-8ECE-092DF608DACD}"/>
    <cellStyle name="20 % - Markeringsfarve2 3 5 5 4" xfId="37641" xr:uid="{4E5CD335-0536-4F3A-986A-D76FAF43D1D6}"/>
    <cellStyle name="20 % - Markeringsfarve2 3 5 6" xfId="10546" xr:uid="{48E015C3-76F3-47E5-9D64-C05CEB482FC7}"/>
    <cellStyle name="20 % - Markeringsfarve2 3 5 6 2" xfId="26866" xr:uid="{602C28EA-2989-4976-87E6-D25A62FE2E44}"/>
    <cellStyle name="20 % - Markeringsfarve2 3 5 6 3" xfId="41832" xr:uid="{EEF3EEBF-AD66-4CE0-BF0C-1F81B9091E76}"/>
    <cellStyle name="20 % - Markeringsfarve2 3 5 7" xfId="19844" xr:uid="{8904AF15-098E-47A4-8C3A-703A74F77F8B}"/>
    <cellStyle name="20 % - Markeringsfarve2 3 5 8" xfId="34833" xr:uid="{B709AE40-E37F-49CC-81DE-906DDA88517D}"/>
    <cellStyle name="20 % - Markeringsfarve2 3 6" xfId="1995" xr:uid="{A0C1B9B4-F0F8-4BC0-B4E0-D6FB5027B5CB}"/>
    <cellStyle name="20 % - Markeringsfarve2 3 6 2" xfId="1996" xr:uid="{0C144676-FE4E-4136-A1A1-9B70EBCCF018}"/>
    <cellStyle name="20 % - Markeringsfarve2 3 6 2 2" xfId="1997" xr:uid="{6FF56817-070E-499E-8F38-B3AC37E4DF39}"/>
    <cellStyle name="20 % - Markeringsfarve2 3 6 2 2 2" xfId="7807" xr:uid="{57F0B238-B649-45C0-8104-2D4DE1D3985A}"/>
    <cellStyle name="20 % - Markeringsfarve2 3 6 2 2 2 2" xfId="15707" xr:uid="{ED761AA6-3748-488B-BD2B-9457BED579DA}"/>
    <cellStyle name="20 % - Markeringsfarve2 3 6 2 2 2 2 2" xfId="32022" xr:uid="{6EE355EE-FF37-4873-97E7-0C5032122B5D}"/>
    <cellStyle name="20 % - Markeringsfarve2 3 6 2 2 2 2 3" xfId="46986" xr:uid="{1CE2EE58-C846-4003-A4C2-0313D3D4F9D9}"/>
    <cellStyle name="20 % - Markeringsfarve2 3 6 2 2 2 3" xfId="25000" xr:uid="{0CB632D8-F4A6-4811-BCB5-CEBF0F86877D}"/>
    <cellStyle name="20 % - Markeringsfarve2 3 6 2 2 2 4" xfId="39987" xr:uid="{C0E4475A-B939-425C-ACCE-D16548A37C6A}"/>
    <cellStyle name="20 % - Markeringsfarve2 3 6 2 2 3" xfId="10553" xr:uid="{46C84B76-62C6-48DD-B0E8-CE70C75431E9}"/>
    <cellStyle name="20 % - Markeringsfarve2 3 6 2 2 3 2" xfId="26873" xr:uid="{71B1BFBA-41BA-4BCA-8941-CF8DE2F1FC06}"/>
    <cellStyle name="20 % - Markeringsfarve2 3 6 2 2 3 3" xfId="41839" xr:uid="{397B46C4-E7C7-49C5-A29E-ADC036392D92}"/>
    <cellStyle name="20 % - Markeringsfarve2 3 6 2 2 4" xfId="19851" xr:uid="{76E29753-5106-4478-8EF0-73C52884A9DA}"/>
    <cellStyle name="20 % - Markeringsfarve2 3 6 2 2 5" xfId="34840" xr:uid="{7553C4B2-9133-4912-8FC5-CC909AFC179D}"/>
    <cellStyle name="20 % - Markeringsfarve2 3 6 2 3" xfId="6352" xr:uid="{4907A5CD-C827-4300-9039-D311EF53E5E9}"/>
    <cellStyle name="20 % - Markeringsfarve2 3 6 2 3 2" xfId="14265" xr:uid="{D028EBB2-3F31-494F-BE4D-ECB63D046E67}"/>
    <cellStyle name="20 % - Markeringsfarve2 3 6 2 3 2 2" xfId="30580" xr:uid="{1B9A6E81-C558-427E-8327-2A9343BD0624}"/>
    <cellStyle name="20 % - Markeringsfarve2 3 6 2 3 2 3" xfId="45544" xr:uid="{89FEA50A-D3D2-4E64-8E6D-34EC10A7C4B3}"/>
    <cellStyle name="20 % - Markeringsfarve2 3 6 2 3 3" xfId="23558" xr:uid="{0F65B8EF-BA8B-40ED-A7C6-B2897E95BBAE}"/>
    <cellStyle name="20 % - Markeringsfarve2 3 6 2 3 4" xfId="38545" xr:uid="{ECCF9291-C536-4C92-856B-647B3E2D8574}"/>
    <cellStyle name="20 % - Markeringsfarve2 3 6 2 4" xfId="10552" xr:uid="{6A562302-1E7D-4CE2-BD1E-8430FCA46D9D}"/>
    <cellStyle name="20 % - Markeringsfarve2 3 6 2 4 2" xfId="26872" xr:uid="{0006DF05-3424-4D8C-937A-70D8B3AEB280}"/>
    <cellStyle name="20 % - Markeringsfarve2 3 6 2 4 3" xfId="41838" xr:uid="{6FBEA21B-A60C-4AF0-85EB-99626093389D}"/>
    <cellStyle name="20 % - Markeringsfarve2 3 6 2 5" xfId="19850" xr:uid="{D6176309-2808-4386-B5F4-E6A8F1DEEE2F}"/>
    <cellStyle name="20 % - Markeringsfarve2 3 6 2 6" xfId="34839" xr:uid="{343D551B-316B-45DC-973F-3AD9CA6155CE}"/>
    <cellStyle name="20 % - Markeringsfarve2 3 6 3" xfId="1998" xr:uid="{72B7302D-2320-4C08-8E22-7F67E678A5AD}"/>
    <cellStyle name="20 % - Markeringsfarve2 3 6 3 2" xfId="7083" xr:uid="{DEA9D0FB-E5D4-45AF-B8E3-310E3E1D927D}"/>
    <cellStyle name="20 % - Markeringsfarve2 3 6 3 2 2" xfId="14992" xr:uid="{B98C88CA-51D5-4533-B364-7EFD180E6E78}"/>
    <cellStyle name="20 % - Markeringsfarve2 3 6 3 2 2 2" xfId="31307" xr:uid="{6AE77738-2AB6-40AE-AF3C-24F4F65FCE10}"/>
    <cellStyle name="20 % - Markeringsfarve2 3 6 3 2 2 3" xfId="46271" xr:uid="{0D6F3BEB-6C45-48C6-B969-5C29FDFEB8AC}"/>
    <cellStyle name="20 % - Markeringsfarve2 3 6 3 2 3" xfId="24285" xr:uid="{C28EE9FE-C442-458D-9BEE-C0C187D3B6E4}"/>
    <cellStyle name="20 % - Markeringsfarve2 3 6 3 2 4" xfId="39272" xr:uid="{A12CB270-0EE6-4B98-86E8-685D3C539B42}"/>
    <cellStyle name="20 % - Markeringsfarve2 3 6 3 3" xfId="10554" xr:uid="{FD27EA77-D427-46D2-8591-6700244354CC}"/>
    <cellStyle name="20 % - Markeringsfarve2 3 6 3 3 2" xfId="26874" xr:uid="{62CB4B6F-6EA5-48A6-AC01-6569DB2D64B0}"/>
    <cellStyle name="20 % - Markeringsfarve2 3 6 3 3 3" xfId="41840" xr:uid="{659FD374-3B30-4F85-B247-92EBAFED213C}"/>
    <cellStyle name="20 % - Markeringsfarve2 3 6 3 4" xfId="19852" xr:uid="{2F87E61D-0B97-4EEA-B071-A64D75FE0F71}"/>
    <cellStyle name="20 % - Markeringsfarve2 3 6 3 5" xfId="34841" xr:uid="{EA91A4F4-71DD-41E3-80E5-A7199041CAAD}"/>
    <cellStyle name="20 % - Markeringsfarve2 3 6 4" xfId="1999" xr:uid="{26562222-C435-4CA3-86C4-96CD23DFE3B2}"/>
    <cellStyle name="20 % - Markeringsfarve2 3 6 4 2" xfId="8268" xr:uid="{A7B2FC9C-FC7F-4F1F-AA7E-124162CC1011}"/>
    <cellStyle name="20 % - Markeringsfarve2 3 6 4 2 2" xfId="16161" xr:uid="{9F16EEA3-30A8-463B-8624-412CEBBD9A10}"/>
    <cellStyle name="20 % - Markeringsfarve2 3 6 4 2 2 2" xfId="32476" xr:uid="{AF193CA4-0840-4F17-8BF5-9632EBCF907F}"/>
    <cellStyle name="20 % - Markeringsfarve2 3 6 4 2 2 3" xfId="47440" xr:uid="{6D5704F9-2E3A-4B2A-A87C-6AB36D8A1B9A}"/>
    <cellStyle name="20 % - Markeringsfarve2 3 6 4 2 3" xfId="25454" xr:uid="{51F22AFE-174D-4241-8143-AE8D96A0BAE1}"/>
    <cellStyle name="20 % - Markeringsfarve2 3 6 4 2 4" xfId="40441" xr:uid="{9886485F-1D61-4F7C-90FF-0672817A7B1F}"/>
    <cellStyle name="20 % - Markeringsfarve2 3 6 4 3" xfId="10555" xr:uid="{51627E80-397B-49DC-8EDB-F0B3774DC3B0}"/>
    <cellStyle name="20 % - Markeringsfarve2 3 6 4 3 2" xfId="26875" xr:uid="{3A87F9E8-AE71-4B63-A6AD-FF222B0A9AF7}"/>
    <cellStyle name="20 % - Markeringsfarve2 3 6 4 3 3" xfId="41841" xr:uid="{59633F3B-586B-4075-8728-95468B569F87}"/>
    <cellStyle name="20 % - Markeringsfarve2 3 6 4 4" xfId="19853" xr:uid="{11CE6AE0-783F-4C40-ABF4-B3216C27F6DE}"/>
    <cellStyle name="20 % - Markeringsfarve2 3 6 4 5" xfId="34842" xr:uid="{F2654727-8713-4894-8D65-494BABA819D3}"/>
    <cellStyle name="20 % - Markeringsfarve2 3 6 5" xfId="5445" xr:uid="{EF1E906E-A288-4F38-B221-19C029D3B0F3}"/>
    <cellStyle name="20 % - Markeringsfarve2 3 6 5 2" xfId="13362" xr:uid="{CC8F2BA2-6205-4B7A-837A-E04F9DE16C13}"/>
    <cellStyle name="20 % - Markeringsfarve2 3 6 5 2 2" xfId="29677" xr:uid="{64A3C5FA-CB66-4434-97FA-9AC11C1F471C}"/>
    <cellStyle name="20 % - Markeringsfarve2 3 6 5 2 3" xfId="44641" xr:uid="{C21D45F1-173E-4658-8349-2C4B932E6FA5}"/>
    <cellStyle name="20 % - Markeringsfarve2 3 6 5 3" xfId="22655" xr:uid="{7C4531E8-0A4C-45E7-8839-1CB13FC566C8}"/>
    <cellStyle name="20 % - Markeringsfarve2 3 6 5 4" xfId="37642" xr:uid="{1A25FCD6-6B96-4609-BF14-A498F071A3D9}"/>
    <cellStyle name="20 % - Markeringsfarve2 3 6 6" xfId="10551" xr:uid="{67CD355D-23A9-4F4D-B318-5663DEA681EE}"/>
    <cellStyle name="20 % - Markeringsfarve2 3 6 6 2" xfId="26871" xr:uid="{67DEFD00-7E7A-4CA8-AD69-725855E1B1A6}"/>
    <cellStyle name="20 % - Markeringsfarve2 3 6 6 3" xfId="41837" xr:uid="{0DEE340A-F7DD-4D9D-B691-5FB904040296}"/>
    <cellStyle name="20 % - Markeringsfarve2 3 6 7" xfId="19849" xr:uid="{CECC531E-D35F-4DED-95FE-222E9F7819F3}"/>
    <cellStyle name="20 % - Markeringsfarve2 3 6 8" xfId="34838" xr:uid="{EBF09302-9547-43AD-AE33-EEFBE2255E49}"/>
    <cellStyle name="20 % - Markeringsfarve2 3 7" xfId="2000" xr:uid="{0CBE0DB6-E45E-462A-8197-7AF6F80D0107}"/>
    <cellStyle name="20 % - Markeringsfarve2 3 7 2" xfId="2001" xr:uid="{A0558378-B762-41F7-9A13-A6E4CB6034DD}"/>
    <cellStyle name="20 % - Markeringsfarve2 3 7 2 2" xfId="2002" xr:uid="{BE0022A2-5FE7-42D7-83A5-D871EE3F7291}"/>
    <cellStyle name="20 % - Markeringsfarve2 3 7 2 2 2" xfId="7924" xr:uid="{F0DE8647-A23B-475E-AEED-FEA64CEE2A3D}"/>
    <cellStyle name="20 % - Markeringsfarve2 3 7 2 2 2 2" xfId="15824" xr:uid="{5E0D2DD0-12A3-402C-9E6C-FE609AC65D45}"/>
    <cellStyle name="20 % - Markeringsfarve2 3 7 2 2 2 2 2" xfId="32139" xr:uid="{EEEBADA0-EF9A-424D-8D5A-6C5A321F7C04}"/>
    <cellStyle name="20 % - Markeringsfarve2 3 7 2 2 2 2 3" xfId="47103" xr:uid="{E3698EA8-AA51-4ED6-BC4C-80A645A75BB2}"/>
    <cellStyle name="20 % - Markeringsfarve2 3 7 2 2 2 3" xfId="25117" xr:uid="{0D534A07-37DF-45ED-8A91-B21EBDDFA6FA}"/>
    <cellStyle name="20 % - Markeringsfarve2 3 7 2 2 2 4" xfId="40104" xr:uid="{D0374E95-A3C3-44E1-9E19-4757A1D6EBD7}"/>
    <cellStyle name="20 % - Markeringsfarve2 3 7 2 2 3" xfId="10558" xr:uid="{86332FBB-E69D-4B3E-BA5F-E33110219945}"/>
    <cellStyle name="20 % - Markeringsfarve2 3 7 2 2 3 2" xfId="26878" xr:uid="{889F13BF-473A-446C-960B-489F3341B65D}"/>
    <cellStyle name="20 % - Markeringsfarve2 3 7 2 2 3 3" xfId="41844" xr:uid="{5AE504E9-267C-402C-9B6C-D0803ACAAA9E}"/>
    <cellStyle name="20 % - Markeringsfarve2 3 7 2 2 4" xfId="19856" xr:uid="{6B3B5709-DB13-4FF5-83F9-091AE91216A1}"/>
    <cellStyle name="20 % - Markeringsfarve2 3 7 2 2 5" xfId="34845" xr:uid="{181C47CC-82F5-41F8-A2EC-B62137E0E422}"/>
    <cellStyle name="20 % - Markeringsfarve2 3 7 2 3" xfId="6451" xr:uid="{FF02D727-7018-45EA-A7F4-539E517D0ABF}"/>
    <cellStyle name="20 % - Markeringsfarve2 3 7 2 3 2" xfId="14364" xr:uid="{D7898EBB-3AB0-4498-B3DA-3E80012D4B5E}"/>
    <cellStyle name="20 % - Markeringsfarve2 3 7 2 3 2 2" xfId="30679" xr:uid="{81332A8D-5F9F-4E80-BDA4-37E7820A78AA}"/>
    <cellStyle name="20 % - Markeringsfarve2 3 7 2 3 2 3" xfId="45643" xr:uid="{9E55E726-9684-415B-8271-249CD8413720}"/>
    <cellStyle name="20 % - Markeringsfarve2 3 7 2 3 3" xfId="23657" xr:uid="{0878DF16-4B35-47C5-8660-8A5F827404EF}"/>
    <cellStyle name="20 % - Markeringsfarve2 3 7 2 3 4" xfId="38644" xr:uid="{BC9592DB-8B5D-4521-B6A0-4030FD6AA2FA}"/>
    <cellStyle name="20 % - Markeringsfarve2 3 7 2 4" xfId="10557" xr:uid="{900FF62D-0464-4B24-BFD5-5074020922FD}"/>
    <cellStyle name="20 % - Markeringsfarve2 3 7 2 4 2" xfId="26877" xr:uid="{6B48474C-375B-4ACC-8BA9-E1CB4B0C6F38}"/>
    <cellStyle name="20 % - Markeringsfarve2 3 7 2 4 3" xfId="41843" xr:uid="{2ABDFB74-3222-4A73-98EE-B54506D1BAB5}"/>
    <cellStyle name="20 % - Markeringsfarve2 3 7 2 5" xfId="19855" xr:uid="{64426D7E-4122-44D2-94B9-BC9F50200F4F}"/>
    <cellStyle name="20 % - Markeringsfarve2 3 7 2 6" xfId="34844" xr:uid="{3FE84841-DF53-4561-85FF-44D336800900}"/>
    <cellStyle name="20 % - Markeringsfarve2 3 7 3" xfId="2003" xr:uid="{965FCEEC-8941-413F-A0D1-E717116F6093}"/>
    <cellStyle name="20 % - Markeringsfarve2 3 7 3 2" xfId="7200" xr:uid="{17C227ED-EE18-4197-B6E6-98C5848D3D77}"/>
    <cellStyle name="20 % - Markeringsfarve2 3 7 3 2 2" xfId="15109" xr:uid="{2CA041D5-BFC8-48D2-B977-80693A25CE0D}"/>
    <cellStyle name="20 % - Markeringsfarve2 3 7 3 2 2 2" xfId="31424" xr:uid="{2556A847-E0A5-459F-9FBB-3477B1A859E5}"/>
    <cellStyle name="20 % - Markeringsfarve2 3 7 3 2 2 3" xfId="46388" xr:uid="{D76EF5C0-E926-40DB-815B-F94E78A4E880}"/>
    <cellStyle name="20 % - Markeringsfarve2 3 7 3 2 3" xfId="24402" xr:uid="{73273F10-80E9-43EC-93B4-E52AB55E15AE}"/>
    <cellStyle name="20 % - Markeringsfarve2 3 7 3 2 4" xfId="39389" xr:uid="{C8532E03-9841-43EA-BB42-07C4AF19583A}"/>
    <cellStyle name="20 % - Markeringsfarve2 3 7 3 3" xfId="10559" xr:uid="{CBC12E8F-F2C3-4239-9FA5-5A3C385BF185}"/>
    <cellStyle name="20 % - Markeringsfarve2 3 7 3 3 2" xfId="26879" xr:uid="{BFAC0F94-DE57-4146-957C-1AD1B8D9F44A}"/>
    <cellStyle name="20 % - Markeringsfarve2 3 7 3 3 3" xfId="41845" xr:uid="{2545C96A-946D-4200-A0BB-8A2619A7D147}"/>
    <cellStyle name="20 % - Markeringsfarve2 3 7 3 4" xfId="19857" xr:uid="{B0F39894-9458-440E-AF6B-7E23046735A7}"/>
    <cellStyle name="20 % - Markeringsfarve2 3 7 3 5" xfId="34846" xr:uid="{A31A313A-806F-45B4-A1C2-CF7A31CAA0A5}"/>
    <cellStyle name="20 % - Markeringsfarve2 3 7 4" xfId="2004" xr:uid="{A5D3EF1E-5616-4EE4-833E-26D2436A697C}"/>
    <cellStyle name="20 % - Markeringsfarve2 3 7 4 2" xfId="7029" xr:uid="{2817544F-909E-4F01-9AAA-AD3225CE8E11}"/>
    <cellStyle name="20 % - Markeringsfarve2 3 7 4 2 2" xfId="14939" xr:uid="{459D7795-25DB-4C96-99F6-8D57E7D589EA}"/>
    <cellStyle name="20 % - Markeringsfarve2 3 7 4 2 2 2" xfId="31254" xr:uid="{12BB8DE0-EE09-468D-9EBC-BC6D1768CCFF}"/>
    <cellStyle name="20 % - Markeringsfarve2 3 7 4 2 2 3" xfId="46218" xr:uid="{9F043448-BBEE-48A9-8D78-3C624A80EBF9}"/>
    <cellStyle name="20 % - Markeringsfarve2 3 7 4 2 3" xfId="24232" xr:uid="{B1447A8C-0FD6-4016-849B-489E02ECB0C4}"/>
    <cellStyle name="20 % - Markeringsfarve2 3 7 4 2 4" xfId="39219" xr:uid="{50866582-B715-4EAA-A412-07E0F68599CA}"/>
    <cellStyle name="20 % - Markeringsfarve2 3 7 4 3" xfId="10560" xr:uid="{0A04E200-0CD3-4B39-8F96-FC6061E9DF2D}"/>
    <cellStyle name="20 % - Markeringsfarve2 3 7 4 3 2" xfId="26880" xr:uid="{0AAAAA94-CD84-482C-A4C0-7899F7D882DD}"/>
    <cellStyle name="20 % - Markeringsfarve2 3 7 4 3 3" xfId="41846" xr:uid="{B4079B53-5E8A-4472-8108-04A562D55915}"/>
    <cellStyle name="20 % - Markeringsfarve2 3 7 4 4" xfId="19858" xr:uid="{FA379EAC-F1A0-46CB-8307-3F84E6BF2492}"/>
    <cellStyle name="20 % - Markeringsfarve2 3 7 4 5" xfId="34847" xr:uid="{A61D7FD3-7DF3-4FCA-8087-99567F0F0D3B}"/>
    <cellStyle name="20 % - Markeringsfarve2 3 7 5" xfId="5446" xr:uid="{4DF4EE4F-BFE9-419B-8DB0-8C1ED28F81A2}"/>
    <cellStyle name="20 % - Markeringsfarve2 3 7 5 2" xfId="13363" xr:uid="{A7362218-9711-4652-9C08-8CEA6F49FE5E}"/>
    <cellStyle name="20 % - Markeringsfarve2 3 7 5 2 2" xfId="29678" xr:uid="{9B10976C-E49B-4E83-BD95-00CAD36506E4}"/>
    <cellStyle name="20 % - Markeringsfarve2 3 7 5 2 3" xfId="44642" xr:uid="{7FA00DF9-497F-4886-A337-02E590857BF9}"/>
    <cellStyle name="20 % - Markeringsfarve2 3 7 5 3" xfId="22656" xr:uid="{7B3F7FC7-493C-49B4-8A01-9C168C24A24E}"/>
    <cellStyle name="20 % - Markeringsfarve2 3 7 5 4" xfId="37643" xr:uid="{7428B458-FF50-4AD5-BE4F-F4D52EE7954D}"/>
    <cellStyle name="20 % - Markeringsfarve2 3 7 6" xfId="10556" xr:uid="{788B5555-9CDA-47A1-B095-8547D1CEE9E3}"/>
    <cellStyle name="20 % - Markeringsfarve2 3 7 6 2" xfId="26876" xr:uid="{24EF4A3D-44E2-4051-9AA9-5A9A5007D92C}"/>
    <cellStyle name="20 % - Markeringsfarve2 3 7 6 3" xfId="41842" xr:uid="{0D2278E2-4B29-4477-A286-E95C4E511D3C}"/>
    <cellStyle name="20 % - Markeringsfarve2 3 7 7" xfId="19854" xr:uid="{81B26315-BB42-4ED9-80E3-84486988EE44}"/>
    <cellStyle name="20 % - Markeringsfarve2 3 7 8" xfId="34843" xr:uid="{83B2E3A2-3905-40E1-B874-E00C894F1836}"/>
    <cellStyle name="20 % - Markeringsfarve2 3 8" xfId="2005" xr:uid="{716A9D63-0D3B-4BB3-B8D9-5B5EDF51D529}"/>
    <cellStyle name="20 % - Markeringsfarve2 3 8 2" xfId="2006" xr:uid="{482F7D84-AF1D-4D84-9D0A-DE5701942FF4}"/>
    <cellStyle name="20 % - Markeringsfarve2 3 8 2 2" xfId="2007" xr:uid="{2B5E57B9-E8CF-4B53-8E57-3AE2321064B5}"/>
    <cellStyle name="20 % - Markeringsfarve2 3 8 2 2 2" xfId="8038" xr:uid="{4395E78A-DCB7-4CD7-8C61-804F6A0D5A0A}"/>
    <cellStyle name="20 % - Markeringsfarve2 3 8 2 2 2 2" xfId="15938" xr:uid="{2AE1DC88-5F4D-4A8B-AED7-8DD184DF816B}"/>
    <cellStyle name="20 % - Markeringsfarve2 3 8 2 2 2 2 2" xfId="32253" xr:uid="{0FC4429B-AAF1-46AA-ACBC-B7F63B379D7E}"/>
    <cellStyle name="20 % - Markeringsfarve2 3 8 2 2 2 2 3" xfId="47217" xr:uid="{937C8F64-E68F-4099-996F-30C84693DEBE}"/>
    <cellStyle name="20 % - Markeringsfarve2 3 8 2 2 2 3" xfId="25231" xr:uid="{C42F5685-1628-4E61-9A7B-C7CF2B9A134B}"/>
    <cellStyle name="20 % - Markeringsfarve2 3 8 2 2 2 4" xfId="40218" xr:uid="{5E7E5091-7AAB-43C3-8DEA-5C5CDAE57826}"/>
    <cellStyle name="20 % - Markeringsfarve2 3 8 2 2 3" xfId="10563" xr:uid="{6B958BAB-DABA-4DE5-BB92-D2CB49C68928}"/>
    <cellStyle name="20 % - Markeringsfarve2 3 8 2 2 3 2" xfId="26883" xr:uid="{7A29A0CD-8CA6-48F5-9308-C35DB3D073D3}"/>
    <cellStyle name="20 % - Markeringsfarve2 3 8 2 2 3 3" xfId="41849" xr:uid="{71ECAE1A-790B-4C08-BFA3-6AEE2DC56B22}"/>
    <cellStyle name="20 % - Markeringsfarve2 3 8 2 2 4" xfId="19861" xr:uid="{F549C8DF-BE44-4E1E-BA87-1A944BDACD33}"/>
    <cellStyle name="20 % - Markeringsfarve2 3 8 2 2 5" xfId="34850" xr:uid="{28D10902-1A6B-4F1C-893B-950A5FBD8A50}"/>
    <cellStyle name="20 % - Markeringsfarve2 3 8 2 3" xfId="6549" xr:uid="{CC0188AA-08F2-4E88-AE67-2509962EECE4}"/>
    <cellStyle name="20 % - Markeringsfarve2 3 8 2 3 2" xfId="14462" xr:uid="{2BD5FE84-767A-4A9E-9663-94ACD294740C}"/>
    <cellStyle name="20 % - Markeringsfarve2 3 8 2 3 2 2" xfId="30777" xr:uid="{B255BF3E-7060-4037-A551-8B27BA6C06E2}"/>
    <cellStyle name="20 % - Markeringsfarve2 3 8 2 3 2 3" xfId="45741" xr:uid="{D1C39FFB-1FB4-491D-ABD0-F40E8070F46F}"/>
    <cellStyle name="20 % - Markeringsfarve2 3 8 2 3 3" xfId="23755" xr:uid="{8B06EE5B-FF57-47A8-85BA-E0871314027A}"/>
    <cellStyle name="20 % - Markeringsfarve2 3 8 2 3 4" xfId="38742" xr:uid="{53A9856A-9179-4BED-9D0F-63BFC0933244}"/>
    <cellStyle name="20 % - Markeringsfarve2 3 8 2 4" xfId="10562" xr:uid="{3DF305CB-638C-4037-BE13-120C805DBBC2}"/>
    <cellStyle name="20 % - Markeringsfarve2 3 8 2 4 2" xfId="26882" xr:uid="{80868F4A-E6B3-4C06-B2F4-A8DE3E7135D4}"/>
    <cellStyle name="20 % - Markeringsfarve2 3 8 2 4 3" xfId="41848" xr:uid="{4867F14A-07D0-4592-942E-29569580CCC3}"/>
    <cellStyle name="20 % - Markeringsfarve2 3 8 2 5" xfId="19860" xr:uid="{B2EAC512-C90F-4F1F-BBBB-9A3AE629D6E8}"/>
    <cellStyle name="20 % - Markeringsfarve2 3 8 2 6" xfId="34849" xr:uid="{EB934D16-F959-4361-9C89-64BC40CA1680}"/>
    <cellStyle name="20 % - Markeringsfarve2 3 8 3" xfId="2008" xr:uid="{FD336281-DD2D-4604-8474-41B26FF99B6F}"/>
    <cellStyle name="20 % - Markeringsfarve2 3 8 3 2" xfId="7315" xr:uid="{AA06EBD9-2D13-4E11-9337-1E476B9BE0C3}"/>
    <cellStyle name="20 % - Markeringsfarve2 3 8 3 2 2" xfId="15224" xr:uid="{B1B18CE2-D7EF-4512-BB5A-75CB6BCC05A9}"/>
    <cellStyle name="20 % - Markeringsfarve2 3 8 3 2 2 2" xfId="31539" xr:uid="{2A2B19D6-180F-41D9-9E9F-D49A2BD008D6}"/>
    <cellStyle name="20 % - Markeringsfarve2 3 8 3 2 2 3" xfId="46503" xr:uid="{B472941A-147E-40D7-8E3E-E6E9D9C1799E}"/>
    <cellStyle name="20 % - Markeringsfarve2 3 8 3 2 3" xfId="24517" xr:uid="{C9EF93D3-A85A-4ABF-B9E9-5E7774B7F307}"/>
    <cellStyle name="20 % - Markeringsfarve2 3 8 3 2 4" xfId="39504" xr:uid="{388F5E22-6837-46A7-9113-0E78B5CA3CEB}"/>
    <cellStyle name="20 % - Markeringsfarve2 3 8 3 3" xfId="10564" xr:uid="{9C31BA03-2EA0-4CEA-A7CA-87B8C455FEF8}"/>
    <cellStyle name="20 % - Markeringsfarve2 3 8 3 3 2" xfId="26884" xr:uid="{4DBED476-063D-48A3-A211-2CA038D72343}"/>
    <cellStyle name="20 % - Markeringsfarve2 3 8 3 3 3" xfId="41850" xr:uid="{363A7B1F-524C-4E4C-9475-D918E6EB2B09}"/>
    <cellStyle name="20 % - Markeringsfarve2 3 8 3 4" xfId="19862" xr:uid="{FB8187F5-DEE6-48CF-9BC2-9B411B8B0E53}"/>
    <cellStyle name="20 % - Markeringsfarve2 3 8 3 5" xfId="34851" xr:uid="{0BDA3F87-6648-4074-B296-23BF60AA76B8}"/>
    <cellStyle name="20 % - Markeringsfarve2 3 8 4" xfId="2009" xr:uid="{B9D7A0B7-3952-44C5-8B31-F6E52187F553}"/>
    <cellStyle name="20 % - Markeringsfarve2 3 8 4 2" xfId="7030" xr:uid="{F1309183-7786-4268-B6F5-0B19E404853E}"/>
    <cellStyle name="20 % - Markeringsfarve2 3 8 4 2 2" xfId="14940" xr:uid="{BE550005-A81C-4C3C-B5D5-371A29618D9C}"/>
    <cellStyle name="20 % - Markeringsfarve2 3 8 4 2 2 2" xfId="31255" xr:uid="{7A699AD6-2193-4EED-A96A-CC4BA1AE64A1}"/>
    <cellStyle name="20 % - Markeringsfarve2 3 8 4 2 2 3" xfId="46219" xr:uid="{FA47FF00-AF50-4198-8406-6D4D1F7E1C5B}"/>
    <cellStyle name="20 % - Markeringsfarve2 3 8 4 2 3" xfId="24233" xr:uid="{9EC4B891-3A8C-4F12-9094-4BF5EE48B720}"/>
    <cellStyle name="20 % - Markeringsfarve2 3 8 4 2 4" xfId="39220" xr:uid="{A51E1693-1C5B-448C-942B-6901E5143671}"/>
    <cellStyle name="20 % - Markeringsfarve2 3 8 4 3" xfId="10565" xr:uid="{44F0EDD7-6EA2-4DC2-BD26-EF7EFAFBEECE}"/>
    <cellStyle name="20 % - Markeringsfarve2 3 8 4 3 2" xfId="26885" xr:uid="{A502E3DA-14C1-4A99-BF41-7A8C5F12B808}"/>
    <cellStyle name="20 % - Markeringsfarve2 3 8 4 3 3" xfId="41851" xr:uid="{9BE541F4-8406-41FF-B861-6BFC0502CDAA}"/>
    <cellStyle name="20 % - Markeringsfarve2 3 8 4 4" xfId="19863" xr:uid="{2CEEE310-A668-45B9-8E45-C4EA55A57F7E}"/>
    <cellStyle name="20 % - Markeringsfarve2 3 8 4 5" xfId="34852" xr:uid="{AA62F0B0-3451-4422-85A8-425606732B86}"/>
    <cellStyle name="20 % - Markeringsfarve2 3 8 5" xfId="5447" xr:uid="{884C5FD9-C9E1-44C4-B20B-073EFCBCBBC0}"/>
    <cellStyle name="20 % - Markeringsfarve2 3 8 5 2" xfId="13364" xr:uid="{E16DA293-6435-43E7-8063-EA7FA0C3A818}"/>
    <cellStyle name="20 % - Markeringsfarve2 3 8 5 2 2" xfId="29679" xr:uid="{B93243DA-906A-48E4-8B9A-FFBD95ED3FA4}"/>
    <cellStyle name="20 % - Markeringsfarve2 3 8 5 2 3" xfId="44643" xr:uid="{21038554-575F-4C58-B683-0BC6C35BBDEB}"/>
    <cellStyle name="20 % - Markeringsfarve2 3 8 5 3" xfId="22657" xr:uid="{F60BBC97-DF0A-43C7-BCD9-10FD10E39C10}"/>
    <cellStyle name="20 % - Markeringsfarve2 3 8 5 4" xfId="37644" xr:uid="{04D51603-6687-4899-9BBF-B9D93C6AE2E4}"/>
    <cellStyle name="20 % - Markeringsfarve2 3 8 6" xfId="10561" xr:uid="{74F46F1C-AFF1-4E2D-B01D-C54B68DAB895}"/>
    <cellStyle name="20 % - Markeringsfarve2 3 8 6 2" xfId="26881" xr:uid="{B7155468-BBBE-4FD4-B750-3B54FDB8B040}"/>
    <cellStyle name="20 % - Markeringsfarve2 3 8 6 3" xfId="41847" xr:uid="{B4C84826-27A2-48A4-AF6F-DE81BF83CC1C}"/>
    <cellStyle name="20 % - Markeringsfarve2 3 8 7" xfId="19859" xr:uid="{EBE9E923-C68B-485C-BA6B-5316EA86998E}"/>
    <cellStyle name="20 % - Markeringsfarve2 3 8 8" xfId="34848" xr:uid="{7B5C1254-540C-42DB-B97F-D759D9A3AB99}"/>
    <cellStyle name="20 % - Markeringsfarve2 3 9" xfId="2010" xr:uid="{322DEBF5-5D3D-4706-8E3B-6F008663FB92}"/>
    <cellStyle name="20 % - Markeringsfarve2 3 9 2" xfId="2011" xr:uid="{31E68497-F318-452B-AAFA-332C68BED28A}"/>
    <cellStyle name="20 % - Markeringsfarve2 3 9 2 2" xfId="7450" xr:uid="{585341B9-70B4-4BB1-8250-3551B321AFB7}"/>
    <cellStyle name="20 % - Markeringsfarve2 3 9 2 2 2" xfId="15350" xr:uid="{FF5D122C-56DD-4853-9EE8-AC4B1EE778C5}"/>
    <cellStyle name="20 % - Markeringsfarve2 3 9 2 2 2 2" xfId="31665" xr:uid="{FE2AF2C1-F9F2-4923-9DB4-3B8E4FA79C34}"/>
    <cellStyle name="20 % - Markeringsfarve2 3 9 2 2 2 3" xfId="46629" xr:uid="{B75054BF-5158-4B08-8F37-7C8340009CEC}"/>
    <cellStyle name="20 % - Markeringsfarve2 3 9 2 2 3" xfId="24643" xr:uid="{B3CD88E8-1617-45AC-AA68-10ADF14A8BA9}"/>
    <cellStyle name="20 % - Markeringsfarve2 3 9 2 2 4" xfId="39630" xr:uid="{8AE8F818-704E-43B8-BA4E-DF1AD40337A4}"/>
    <cellStyle name="20 % - Markeringsfarve2 3 9 2 3" xfId="10567" xr:uid="{B1057006-2F26-4D6C-B3E0-140CF8B6E3FE}"/>
    <cellStyle name="20 % - Markeringsfarve2 3 9 2 3 2" xfId="26887" xr:uid="{EE61618C-F3D3-4FED-BEE5-246054915053}"/>
    <cellStyle name="20 % - Markeringsfarve2 3 9 2 3 3" xfId="41853" xr:uid="{3F1CC26E-6294-4D9E-A2EF-3213ECF1F815}"/>
    <cellStyle name="20 % - Markeringsfarve2 3 9 2 4" xfId="19865" xr:uid="{7E9F0976-9D72-46C8-8C5A-CB896B6163ED}"/>
    <cellStyle name="20 % - Markeringsfarve2 3 9 2 5" xfId="34854" xr:uid="{CDAAC397-8F6C-41C5-96E6-069155CBC77F}"/>
    <cellStyle name="20 % - Markeringsfarve2 3 9 3" xfId="6051" xr:uid="{96244EA8-FD7E-4C8C-9A56-DF543B679E00}"/>
    <cellStyle name="20 % - Markeringsfarve2 3 9 3 2" xfId="13967" xr:uid="{548260D4-7F7E-49EB-897F-B008940D0E1E}"/>
    <cellStyle name="20 % - Markeringsfarve2 3 9 3 2 2" xfId="30282" xr:uid="{0E1CC995-F158-4C63-9AAF-7B1701FFA57D}"/>
    <cellStyle name="20 % - Markeringsfarve2 3 9 3 2 3" xfId="45246" xr:uid="{CFCA6E37-D57F-4C2D-9CB6-CA3EB41C123A}"/>
    <cellStyle name="20 % - Markeringsfarve2 3 9 3 3" xfId="23260" xr:uid="{FBC1DE1F-5C72-410E-821C-4B4F8E5C7FB7}"/>
    <cellStyle name="20 % - Markeringsfarve2 3 9 3 4" xfId="38247" xr:uid="{C48223A9-1BAB-4E57-B64E-CCB66685032E}"/>
    <cellStyle name="20 % - Markeringsfarve2 3 9 4" xfId="10566" xr:uid="{FFA940FA-96BF-4D49-A896-A158FE71E9FA}"/>
    <cellStyle name="20 % - Markeringsfarve2 3 9 4 2" xfId="26886" xr:uid="{FE6E6914-1F90-496C-8A00-D5435CD92269}"/>
    <cellStyle name="20 % - Markeringsfarve2 3 9 4 3" xfId="41852" xr:uid="{E554150C-8330-4A5E-B047-897564F6B1E2}"/>
    <cellStyle name="20 % - Markeringsfarve2 3 9 5" xfId="19864" xr:uid="{981C6068-CD48-4D45-8AB2-402BFB00EFF0}"/>
    <cellStyle name="20 % - Markeringsfarve2 3 9 6" xfId="34853" xr:uid="{C577C152-4AE8-40FB-8D99-B10F44D88340}"/>
    <cellStyle name="20 % - Markeringsfarve2 4" xfId="2012" xr:uid="{ACE88F15-3420-4CB5-A91B-212F097882C0}"/>
    <cellStyle name="20 % - Markeringsfarve2 4 10" xfId="5448" xr:uid="{B3CBBA51-724D-4678-A357-4680970FC1D7}"/>
    <cellStyle name="20 % - Markeringsfarve2 4 10 2" xfId="13365" xr:uid="{B0B120D8-089F-4309-8FA2-7018FC2F7FBC}"/>
    <cellStyle name="20 % - Markeringsfarve2 4 10 2 2" xfId="29680" xr:uid="{BFF6A6AA-62C1-4FBF-9D3C-00F604C5F85E}"/>
    <cellStyle name="20 % - Markeringsfarve2 4 10 2 3" xfId="44644" xr:uid="{B8ED1845-4E22-47E4-A85A-EFCDADA47664}"/>
    <cellStyle name="20 % - Markeringsfarve2 4 10 3" xfId="22658" xr:uid="{9C68C6B6-CF5E-4E36-950F-A98F1FBDA089}"/>
    <cellStyle name="20 % - Markeringsfarve2 4 10 4" xfId="37645" xr:uid="{23ED1941-45D4-402E-8578-376336C1F4E3}"/>
    <cellStyle name="20 % - Markeringsfarve2 4 11" xfId="10568" xr:uid="{F302AFE0-02A2-4C13-93CA-B8AD32760DD9}"/>
    <cellStyle name="20 % - Markeringsfarve2 4 11 2" xfId="26888" xr:uid="{3AF60277-67BD-4EA5-8CE3-28617D5E69DB}"/>
    <cellStyle name="20 % - Markeringsfarve2 4 11 3" xfId="41854" xr:uid="{1933FE79-7ACB-4B37-AA29-DB9E298BFDAB}"/>
    <cellStyle name="20 % - Markeringsfarve2 4 12" xfId="19866" xr:uid="{1BA70B4D-873A-4535-A7BD-CB9EFDB5FB47}"/>
    <cellStyle name="20 % - Markeringsfarve2 4 13" xfId="34855" xr:uid="{1C73E0A9-51E9-4619-A14C-747A323156AC}"/>
    <cellStyle name="20 % - Markeringsfarve2 4 14" xfId="53316" xr:uid="{82805390-1679-48C7-BBBB-2A89D1F38FF0}"/>
    <cellStyle name="20 % - Markeringsfarve2 4 2" xfId="2013" xr:uid="{F87C3B43-B2C1-496D-9935-64BCFE84178C}"/>
    <cellStyle name="20 % - Markeringsfarve2 4 2 2" xfId="2014" xr:uid="{854D5A2E-E9BF-48ED-B38C-FDB8BD93510B}"/>
    <cellStyle name="20 % - Markeringsfarve2 4 2 2 2" xfId="2015" xr:uid="{DC240D77-2C8A-4A0B-B95D-7994FCCA5C25}"/>
    <cellStyle name="20 % - Markeringsfarve2 4 2 2 2 2" xfId="7594" xr:uid="{EEF472AA-0F21-425E-ADCF-4C80356F3F06}"/>
    <cellStyle name="20 % - Markeringsfarve2 4 2 2 2 2 2" xfId="15494" xr:uid="{8AD1114E-4C1D-4027-891A-D82FFC834A60}"/>
    <cellStyle name="20 % - Markeringsfarve2 4 2 2 2 2 2 2" xfId="31809" xr:uid="{EB763531-0005-4D95-9F14-C3D80DF1056B}"/>
    <cellStyle name="20 % - Markeringsfarve2 4 2 2 2 2 2 3" xfId="46773" xr:uid="{87152EA8-0358-410F-8210-9D5E29A00A49}"/>
    <cellStyle name="20 % - Markeringsfarve2 4 2 2 2 2 3" xfId="24787" xr:uid="{51D5EEE7-D0E0-4EC2-BF0B-A7BA6A266A7E}"/>
    <cellStyle name="20 % - Markeringsfarve2 4 2 2 2 2 4" xfId="39774" xr:uid="{F4E9CF6C-3A54-4199-AB69-87564EA1DDCE}"/>
    <cellStyle name="20 % - Markeringsfarve2 4 2 2 2 3" xfId="10571" xr:uid="{4CAEC575-8DEE-4C28-8B75-8A62D315AE22}"/>
    <cellStyle name="20 % - Markeringsfarve2 4 2 2 2 3 2" xfId="26891" xr:uid="{56D61ACF-B9EE-47F2-9EC6-4EEF0D96C37C}"/>
    <cellStyle name="20 % - Markeringsfarve2 4 2 2 2 3 3" xfId="41857" xr:uid="{E64CC108-899F-47E3-9371-D1EB75280424}"/>
    <cellStyle name="20 % - Markeringsfarve2 4 2 2 2 4" xfId="19869" xr:uid="{91BB8E8C-FA68-4499-A2AC-B11153428DDC}"/>
    <cellStyle name="20 % - Markeringsfarve2 4 2 2 2 5" xfId="34858" xr:uid="{D6323D53-3F78-4109-9E14-C88CA5A8E4D3}"/>
    <cellStyle name="20 % - Markeringsfarve2 4 2 2 3" xfId="6171" xr:uid="{4815BF3D-C229-4F8F-9FA6-0B105A9D7134}"/>
    <cellStyle name="20 % - Markeringsfarve2 4 2 2 3 2" xfId="14087" xr:uid="{8F41CA4A-BDDC-470C-B9AB-FC68D6A09896}"/>
    <cellStyle name="20 % - Markeringsfarve2 4 2 2 3 2 2" xfId="30402" xr:uid="{BB1999ED-DC2F-43E0-8F99-F50060EF9F87}"/>
    <cellStyle name="20 % - Markeringsfarve2 4 2 2 3 2 3" xfId="45366" xr:uid="{318B7E7D-3C77-4BDD-B1A9-179111F4C4F3}"/>
    <cellStyle name="20 % - Markeringsfarve2 4 2 2 3 3" xfId="23380" xr:uid="{52BA465B-8C78-4851-970A-9F92B36DD2A3}"/>
    <cellStyle name="20 % - Markeringsfarve2 4 2 2 3 4" xfId="38367" xr:uid="{7A27C722-706F-4343-B408-383ED6A380ED}"/>
    <cellStyle name="20 % - Markeringsfarve2 4 2 2 4" xfId="10570" xr:uid="{36A4FF7F-FCDA-4186-965F-D3F5568924B9}"/>
    <cellStyle name="20 % - Markeringsfarve2 4 2 2 4 2" xfId="26890" xr:uid="{623D17EB-4551-4474-B2BF-3510CAF6B7B5}"/>
    <cellStyle name="20 % - Markeringsfarve2 4 2 2 4 3" xfId="41856" xr:uid="{ACAC122C-4B3C-4DA7-B12D-ABE95F1F2707}"/>
    <cellStyle name="20 % - Markeringsfarve2 4 2 2 5" xfId="19868" xr:uid="{F7DF0101-4E8B-4DCF-B2E3-5F16DE395D55}"/>
    <cellStyle name="20 % - Markeringsfarve2 4 2 2 6" xfId="34857" xr:uid="{B664F690-E6C7-4A74-AD0A-892E08099A33}"/>
    <cellStyle name="20 % - Markeringsfarve2 4 2 2 7" xfId="57120" xr:uid="{A1D99811-806E-418B-8D22-8423F525F4BE}"/>
    <cellStyle name="20 % - Markeringsfarve2 4 2 3" xfId="2016" xr:uid="{6EB08710-2F81-4A43-B349-C206EEA1DE51}"/>
    <cellStyle name="20 % - Markeringsfarve2 4 2 3 2" xfId="6824" xr:uid="{C221ED9C-E12D-4453-ADF8-5523929671C5}"/>
    <cellStyle name="20 % - Markeringsfarve2 4 2 3 2 2" xfId="14734" xr:uid="{D2962F9E-9892-4C07-8666-B7B4AD9D3A53}"/>
    <cellStyle name="20 % - Markeringsfarve2 4 2 3 2 2 2" xfId="31049" xr:uid="{B14C296B-2718-40A7-8CAD-06E8511B4DF7}"/>
    <cellStyle name="20 % - Markeringsfarve2 4 2 3 2 2 3" xfId="46013" xr:uid="{F7E17A52-6D3D-4E85-B1E2-4AB184532BCC}"/>
    <cellStyle name="20 % - Markeringsfarve2 4 2 3 2 3" xfId="24027" xr:uid="{C2B160EA-8AF4-40AA-895A-B76F4A098A89}"/>
    <cellStyle name="20 % - Markeringsfarve2 4 2 3 2 4" xfId="39014" xr:uid="{13D961B3-B56C-4A3B-878F-B364EA77D2E2}"/>
    <cellStyle name="20 % - Markeringsfarve2 4 2 3 3" xfId="10572" xr:uid="{0CA692D0-B4AD-403E-A634-565B658E5579}"/>
    <cellStyle name="20 % - Markeringsfarve2 4 2 3 3 2" xfId="26892" xr:uid="{6027D086-F9D0-440A-BD85-8DE4607450A5}"/>
    <cellStyle name="20 % - Markeringsfarve2 4 2 3 3 3" xfId="41858" xr:uid="{1CF7CCBF-1590-45E0-819B-6B986798FB73}"/>
    <cellStyle name="20 % - Markeringsfarve2 4 2 3 4" xfId="19870" xr:uid="{F0990006-50B3-4291-BDA5-94DC0364B89B}"/>
    <cellStyle name="20 % - Markeringsfarve2 4 2 3 5" xfId="34859" xr:uid="{BFE65F79-BC90-4D35-AFAD-51AC1B3CEB6E}"/>
    <cellStyle name="20 % - Markeringsfarve2 4 2 4" xfId="2017" xr:uid="{8409DE49-C36C-434A-853F-E2CF055F7745}"/>
    <cellStyle name="20 % - Markeringsfarve2 4 2 4 2" xfId="8457" xr:uid="{B874B7DF-FC12-46AC-B4A6-BA615A648401}"/>
    <cellStyle name="20 % - Markeringsfarve2 4 2 4 2 2" xfId="16345" xr:uid="{A7020FE1-9DD9-4218-90EC-033DD8F9EF9B}"/>
    <cellStyle name="20 % - Markeringsfarve2 4 2 4 2 2 2" xfId="32660" xr:uid="{EAC0B376-BE26-48A1-BD88-ADB9C230C444}"/>
    <cellStyle name="20 % - Markeringsfarve2 4 2 4 2 2 3" xfId="47624" xr:uid="{031365DD-D96A-4891-9177-64CD3F888320}"/>
    <cellStyle name="20 % - Markeringsfarve2 4 2 4 2 3" xfId="25638" xr:uid="{761D885B-5C81-4E12-9B8E-FA424942A216}"/>
    <cellStyle name="20 % - Markeringsfarve2 4 2 4 2 4" xfId="40625" xr:uid="{54938665-97D5-4EC8-B159-380B949C0C5A}"/>
    <cellStyle name="20 % - Markeringsfarve2 4 2 4 3" xfId="10573" xr:uid="{89F0698D-96B2-4275-A5DB-B421448AF040}"/>
    <cellStyle name="20 % - Markeringsfarve2 4 2 4 3 2" xfId="26893" xr:uid="{2C2B03EB-C543-408B-B96A-0629BA45C764}"/>
    <cellStyle name="20 % - Markeringsfarve2 4 2 4 3 3" xfId="41859" xr:uid="{FDC870E1-7534-4397-84CD-3999C121EEE2}"/>
    <cellStyle name="20 % - Markeringsfarve2 4 2 4 4" xfId="19871" xr:uid="{7F714179-F6DA-4F77-A082-2F3087006C52}"/>
    <cellStyle name="20 % - Markeringsfarve2 4 2 4 5" xfId="34860" xr:uid="{524E59F0-F504-44E9-8F5A-E7C6C3DD9352}"/>
    <cellStyle name="20 % - Markeringsfarve2 4 2 5" xfId="5449" xr:uid="{835DB9C8-A6C3-42CB-9D89-415F291CA1FC}"/>
    <cellStyle name="20 % - Markeringsfarve2 4 2 5 2" xfId="13366" xr:uid="{0AB95341-F597-4988-B770-8050C3E90E52}"/>
    <cellStyle name="20 % - Markeringsfarve2 4 2 5 2 2" xfId="29681" xr:uid="{7C37DE08-2334-4ED4-A348-2454BD37BFF3}"/>
    <cellStyle name="20 % - Markeringsfarve2 4 2 5 2 3" xfId="44645" xr:uid="{D7722CD6-8488-4993-9420-E7F58F74993A}"/>
    <cellStyle name="20 % - Markeringsfarve2 4 2 5 3" xfId="22659" xr:uid="{EA89F0CE-5791-441F-B782-BED763E946F9}"/>
    <cellStyle name="20 % - Markeringsfarve2 4 2 5 4" xfId="37646" xr:uid="{C5690E73-0E99-4775-A8EE-9687B36D3101}"/>
    <cellStyle name="20 % - Markeringsfarve2 4 2 6" xfId="10569" xr:uid="{CAD301CA-9951-4E87-A7A8-63B022FF359B}"/>
    <cellStyle name="20 % - Markeringsfarve2 4 2 6 2" xfId="26889" xr:uid="{B7C20BBC-666E-4B20-BA15-717F15327762}"/>
    <cellStyle name="20 % - Markeringsfarve2 4 2 6 3" xfId="41855" xr:uid="{40C70A39-A28D-4818-9351-F6E730520C6F}"/>
    <cellStyle name="20 % - Markeringsfarve2 4 2 7" xfId="19867" xr:uid="{B2C17DE0-3BB1-4F77-AABF-40E7EAB5C602}"/>
    <cellStyle name="20 % - Markeringsfarve2 4 2 8" xfId="34856" xr:uid="{145FCD37-6E06-43C4-9C2A-EB0CD305E926}"/>
    <cellStyle name="20 % - Markeringsfarve2 4 2 9" xfId="53953" xr:uid="{EF6F269E-58BA-4F8E-A281-8204BD7B17D3}"/>
    <cellStyle name="20 % - Markeringsfarve2 4 3" xfId="2018" xr:uid="{214DCA6F-4099-455C-A538-77A5A34DE63D}"/>
    <cellStyle name="20 % - Markeringsfarve2 4 3 2" xfId="2019" xr:uid="{5407790C-06D9-4886-83FE-6D2A455417D1}"/>
    <cellStyle name="20 % - Markeringsfarve2 4 3 2 2" xfId="2020" xr:uid="{02818EA8-00B4-40AE-BF73-BFA2BE3D8BC3}"/>
    <cellStyle name="20 % - Markeringsfarve2 4 3 2 2 2" xfId="7686" xr:uid="{6EDEDBF3-BE0D-4E29-9A15-A7451692BD30}"/>
    <cellStyle name="20 % - Markeringsfarve2 4 3 2 2 2 2" xfId="15586" xr:uid="{3AE459AE-77B4-4058-BBC2-83542AFB2FFA}"/>
    <cellStyle name="20 % - Markeringsfarve2 4 3 2 2 2 2 2" xfId="31901" xr:uid="{05391F00-FFC0-4E8C-A575-A3C455EDB905}"/>
    <cellStyle name="20 % - Markeringsfarve2 4 3 2 2 2 2 3" xfId="46865" xr:uid="{68A5FAAE-31A7-428B-A951-A85851776A26}"/>
    <cellStyle name="20 % - Markeringsfarve2 4 3 2 2 2 3" xfId="24879" xr:uid="{D4142F25-FD3B-4B89-9FD5-61093D06AF1C}"/>
    <cellStyle name="20 % - Markeringsfarve2 4 3 2 2 2 4" xfId="39866" xr:uid="{57AFD583-7F9B-4D5F-89EE-7860B3E3ADE6}"/>
    <cellStyle name="20 % - Markeringsfarve2 4 3 2 2 3" xfId="10576" xr:uid="{31BBD7B5-CEE1-4EE3-AEE9-6B516A70130F}"/>
    <cellStyle name="20 % - Markeringsfarve2 4 3 2 2 3 2" xfId="26896" xr:uid="{2A628CC0-5AD1-4D5A-9444-2D442A8AE1B7}"/>
    <cellStyle name="20 % - Markeringsfarve2 4 3 2 2 3 3" xfId="41862" xr:uid="{75FB217A-99C6-4363-B34E-7692C069CC5F}"/>
    <cellStyle name="20 % - Markeringsfarve2 4 3 2 2 4" xfId="19874" xr:uid="{86F68E53-8540-42DE-B11F-C33896B48447}"/>
    <cellStyle name="20 % - Markeringsfarve2 4 3 2 2 5" xfId="34863" xr:uid="{4114621F-1EA0-4197-AFE0-85352923F2D5}"/>
    <cellStyle name="20 % - Markeringsfarve2 4 3 2 3" xfId="6250" xr:uid="{2B4886E6-A8BA-472C-9FAE-C0CF10226200}"/>
    <cellStyle name="20 % - Markeringsfarve2 4 3 2 3 2" xfId="14166" xr:uid="{33F88105-CA19-438F-9CFB-EAA477D5CAF2}"/>
    <cellStyle name="20 % - Markeringsfarve2 4 3 2 3 2 2" xfId="30481" xr:uid="{0567F172-A7F6-4EAE-B73F-CBB802DFC04E}"/>
    <cellStyle name="20 % - Markeringsfarve2 4 3 2 3 2 3" xfId="45445" xr:uid="{BD42E881-330B-41C4-BA1B-8A447D8BB42D}"/>
    <cellStyle name="20 % - Markeringsfarve2 4 3 2 3 3" xfId="23459" xr:uid="{CA984980-E14D-4964-918C-B71A671554BF}"/>
    <cellStyle name="20 % - Markeringsfarve2 4 3 2 3 4" xfId="38446" xr:uid="{D507FBA9-8659-4FB1-9B04-0D2494BFA6D2}"/>
    <cellStyle name="20 % - Markeringsfarve2 4 3 2 4" xfId="10575" xr:uid="{2D1ADE67-8030-47DC-8DFA-ADA48037C2F6}"/>
    <cellStyle name="20 % - Markeringsfarve2 4 3 2 4 2" xfId="26895" xr:uid="{88D04D4E-CD72-4DBA-A2BE-C06DF0AA8F54}"/>
    <cellStyle name="20 % - Markeringsfarve2 4 3 2 4 3" xfId="41861" xr:uid="{569CC670-AA2E-4AF1-B4AA-01618007C952}"/>
    <cellStyle name="20 % - Markeringsfarve2 4 3 2 5" xfId="19873" xr:uid="{DD3DC0F1-A83B-415B-8140-17BD4F928494}"/>
    <cellStyle name="20 % - Markeringsfarve2 4 3 2 6" xfId="34862" xr:uid="{82EF20B9-D27A-48D8-A56D-A362A6019A15}"/>
    <cellStyle name="20 % - Markeringsfarve2 4 3 3" xfId="2021" xr:uid="{DA19AF6A-48EB-4017-AE18-E15344EB91A8}"/>
    <cellStyle name="20 % - Markeringsfarve2 4 3 3 2" xfId="6916" xr:uid="{01C3D0B6-D9C1-416D-950A-301E438982EA}"/>
    <cellStyle name="20 % - Markeringsfarve2 4 3 3 2 2" xfId="14826" xr:uid="{429FAB19-F0C5-42A1-9311-653B65388CCB}"/>
    <cellStyle name="20 % - Markeringsfarve2 4 3 3 2 2 2" xfId="31141" xr:uid="{651C0DE4-7E0E-43F4-92C4-45353A53D499}"/>
    <cellStyle name="20 % - Markeringsfarve2 4 3 3 2 2 3" xfId="46105" xr:uid="{C329BC1F-4B26-44A4-B459-A3CD682CE98F}"/>
    <cellStyle name="20 % - Markeringsfarve2 4 3 3 2 3" xfId="24119" xr:uid="{146C3F8A-E7A3-4DB4-80F8-C995EFF4B5B7}"/>
    <cellStyle name="20 % - Markeringsfarve2 4 3 3 2 4" xfId="39106" xr:uid="{74A632CC-AB7E-445E-AD1F-0C402B614D31}"/>
    <cellStyle name="20 % - Markeringsfarve2 4 3 3 3" xfId="10577" xr:uid="{DE8B63C0-6CC5-49FD-961E-23CB6D4A6C49}"/>
    <cellStyle name="20 % - Markeringsfarve2 4 3 3 3 2" xfId="26897" xr:uid="{F968A73A-74FC-4FA2-903C-B6B565484C87}"/>
    <cellStyle name="20 % - Markeringsfarve2 4 3 3 3 3" xfId="41863" xr:uid="{0112D408-574C-48E0-A911-3EAAAE3BE45F}"/>
    <cellStyle name="20 % - Markeringsfarve2 4 3 3 4" xfId="19875" xr:uid="{7EDD70A7-B004-4504-932F-6B1572818A75}"/>
    <cellStyle name="20 % - Markeringsfarve2 4 3 3 5" xfId="34864" xr:uid="{BC0B6B60-A60F-4BE4-BA74-DDC691843A38}"/>
    <cellStyle name="20 % - Markeringsfarve2 4 3 4" xfId="2022" xr:uid="{7A0C1E3A-74CF-4FD2-8687-DE3D90B3015A}"/>
    <cellStyle name="20 % - Markeringsfarve2 4 3 4 2" xfId="8516" xr:uid="{76F21921-84CE-4CFC-A419-FE8EEC7502D9}"/>
    <cellStyle name="20 % - Markeringsfarve2 4 3 4 2 2" xfId="16402" xr:uid="{BDE552D3-C980-4683-9551-B7241DD013D9}"/>
    <cellStyle name="20 % - Markeringsfarve2 4 3 4 2 2 2" xfId="32717" xr:uid="{88A330B0-1A61-4B3D-BA54-0F164DE5DC60}"/>
    <cellStyle name="20 % - Markeringsfarve2 4 3 4 2 2 3" xfId="47681" xr:uid="{CDCCEBFE-31E6-45C1-BD34-28990C7298EC}"/>
    <cellStyle name="20 % - Markeringsfarve2 4 3 4 2 3" xfId="25695" xr:uid="{A6E506D4-8853-44E7-8C7E-BEEB66E82965}"/>
    <cellStyle name="20 % - Markeringsfarve2 4 3 4 2 4" xfId="40682" xr:uid="{00751A2E-EB82-42AE-95E2-416D89E7381B}"/>
    <cellStyle name="20 % - Markeringsfarve2 4 3 4 3" xfId="10578" xr:uid="{A064FC0B-8BD5-44E8-9685-63F46AFDD1EB}"/>
    <cellStyle name="20 % - Markeringsfarve2 4 3 4 3 2" xfId="26898" xr:uid="{0395CD3B-D237-468A-BB7C-5EA3187F665F}"/>
    <cellStyle name="20 % - Markeringsfarve2 4 3 4 3 3" xfId="41864" xr:uid="{EED8B9FF-4A7B-4E8E-AF78-AE8B6816703B}"/>
    <cellStyle name="20 % - Markeringsfarve2 4 3 4 4" xfId="19876" xr:uid="{2A5A0ABB-E6E0-461A-9F7E-2DF95610CB72}"/>
    <cellStyle name="20 % - Markeringsfarve2 4 3 4 5" xfId="34865" xr:uid="{E9561E9D-BAE2-42B7-9C33-3D31B63549C3}"/>
    <cellStyle name="20 % - Markeringsfarve2 4 3 5" xfId="5450" xr:uid="{CFF296E1-D127-4CB2-B0DA-DF03AED8C22A}"/>
    <cellStyle name="20 % - Markeringsfarve2 4 3 5 2" xfId="13367" xr:uid="{6FAC95AA-979E-41D2-B169-B957D134A100}"/>
    <cellStyle name="20 % - Markeringsfarve2 4 3 5 2 2" xfId="29682" xr:uid="{DE85CB75-B1C9-4307-AC8D-1FB477886316}"/>
    <cellStyle name="20 % - Markeringsfarve2 4 3 5 2 3" xfId="44646" xr:uid="{6B023C64-1898-4693-B841-4D5BC3496962}"/>
    <cellStyle name="20 % - Markeringsfarve2 4 3 5 3" xfId="22660" xr:uid="{7EB826B3-322F-449D-8C14-F44DA0532FDC}"/>
    <cellStyle name="20 % - Markeringsfarve2 4 3 5 4" xfId="37647" xr:uid="{6D72DEC5-387D-49E3-ABC6-65C1D096C2B2}"/>
    <cellStyle name="20 % - Markeringsfarve2 4 3 6" xfId="10574" xr:uid="{47A2272F-8A94-42AA-B4FD-324E74266534}"/>
    <cellStyle name="20 % - Markeringsfarve2 4 3 6 2" xfId="26894" xr:uid="{5514C888-F1B7-47F2-BC37-0B92C193017D}"/>
    <cellStyle name="20 % - Markeringsfarve2 4 3 6 3" xfId="41860" xr:uid="{115ED6C5-E7C6-4A32-9D0D-9109F9FA675C}"/>
    <cellStyle name="20 % - Markeringsfarve2 4 3 7" xfId="19872" xr:uid="{A3AA6E87-D915-46EA-98AD-A4EF2A03AE7D}"/>
    <cellStyle name="20 % - Markeringsfarve2 4 3 8" xfId="34861" xr:uid="{F948F126-1ECE-44ED-BCAB-27E4A478B576}"/>
    <cellStyle name="20 % - Markeringsfarve2 4 3 9" xfId="56497" xr:uid="{4661A542-DB81-4FAE-9158-8F424B5B8BB9}"/>
    <cellStyle name="20 % - Markeringsfarve2 4 4" xfId="2023" xr:uid="{FCACB8D7-131F-47C8-9EA8-CBF13756AFD2}"/>
    <cellStyle name="20 % - Markeringsfarve2 4 4 2" xfId="2024" xr:uid="{A5699425-A08B-4337-BF26-E1C7779EFED1}"/>
    <cellStyle name="20 % - Markeringsfarve2 4 4 2 2" xfId="2025" xr:uid="{84F33FEB-A043-4D44-B16D-F5876B2D684D}"/>
    <cellStyle name="20 % - Markeringsfarve2 4 4 2 2 2" xfId="7832" xr:uid="{BBB9959B-BCFA-406A-BA6D-08091C7ED3F2}"/>
    <cellStyle name="20 % - Markeringsfarve2 4 4 2 2 2 2" xfId="15732" xr:uid="{BFE13829-CC32-483E-A20F-AE8995A85314}"/>
    <cellStyle name="20 % - Markeringsfarve2 4 4 2 2 2 2 2" xfId="32047" xr:uid="{08F7D370-A2AC-468D-8720-191942AEBA38}"/>
    <cellStyle name="20 % - Markeringsfarve2 4 4 2 2 2 2 3" xfId="47011" xr:uid="{B8A5B656-51E3-41FA-8EE3-D67AC94C4F1C}"/>
    <cellStyle name="20 % - Markeringsfarve2 4 4 2 2 2 3" xfId="25025" xr:uid="{9CADDF77-157C-4F69-A3AA-F44ADF324F99}"/>
    <cellStyle name="20 % - Markeringsfarve2 4 4 2 2 2 4" xfId="40012" xr:uid="{BDD66A07-6296-46CF-B1FD-3DADF57FE03E}"/>
    <cellStyle name="20 % - Markeringsfarve2 4 4 2 2 3" xfId="10581" xr:uid="{0ED21B35-2A08-4185-8C7E-2CA4A9E9B109}"/>
    <cellStyle name="20 % - Markeringsfarve2 4 4 2 2 3 2" xfId="26901" xr:uid="{608C0F6A-F662-4DC1-83D9-8DFC9B0E392C}"/>
    <cellStyle name="20 % - Markeringsfarve2 4 4 2 2 3 3" xfId="41867" xr:uid="{E5734061-B33D-4D90-88DB-9C17EA584885}"/>
    <cellStyle name="20 % - Markeringsfarve2 4 4 2 2 4" xfId="19879" xr:uid="{018EBBB5-82E4-411E-AEDB-1BA0583A99B5}"/>
    <cellStyle name="20 % - Markeringsfarve2 4 4 2 2 5" xfId="34868" xr:uid="{AB1F1FCC-1426-4396-914A-B9390E71DB58}"/>
    <cellStyle name="20 % - Markeringsfarve2 4 4 2 3" xfId="6373" xr:uid="{14CF4824-D0BF-42F0-8B5F-FAB7502E5A8A}"/>
    <cellStyle name="20 % - Markeringsfarve2 4 4 2 3 2" xfId="14286" xr:uid="{3383CBE2-7088-4766-9C92-F807E607FF38}"/>
    <cellStyle name="20 % - Markeringsfarve2 4 4 2 3 2 2" xfId="30601" xr:uid="{484404B9-E8E6-4C51-89A8-696A6AF02B9F}"/>
    <cellStyle name="20 % - Markeringsfarve2 4 4 2 3 2 3" xfId="45565" xr:uid="{6A71CE19-92EE-4AFC-B491-FD621E522D2D}"/>
    <cellStyle name="20 % - Markeringsfarve2 4 4 2 3 3" xfId="23579" xr:uid="{71785864-191A-42F1-883F-D683BA46D6FF}"/>
    <cellStyle name="20 % - Markeringsfarve2 4 4 2 3 4" xfId="38566" xr:uid="{6672BF90-524A-499F-8EDE-834F5E5C8B16}"/>
    <cellStyle name="20 % - Markeringsfarve2 4 4 2 4" xfId="10580" xr:uid="{2C140B2E-5009-4759-B22A-C3BF67ED678D}"/>
    <cellStyle name="20 % - Markeringsfarve2 4 4 2 4 2" xfId="26900" xr:uid="{4D5B204E-D652-48F1-86FB-E1F0A5242189}"/>
    <cellStyle name="20 % - Markeringsfarve2 4 4 2 4 3" xfId="41866" xr:uid="{BBAFF534-47E9-4F04-AC60-9E3887929928}"/>
    <cellStyle name="20 % - Markeringsfarve2 4 4 2 5" xfId="19878" xr:uid="{5B0116AD-45EE-4EB3-A905-1A9EA275E32E}"/>
    <cellStyle name="20 % - Markeringsfarve2 4 4 2 6" xfId="34867" xr:uid="{5961DE77-0F9F-48FB-80B7-FC78D8283B39}"/>
    <cellStyle name="20 % - Markeringsfarve2 4 4 3" xfId="2026" xr:uid="{7D1A7FFC-6663-497B-842E-3FC207B25E4B}"/>
    <cellStyle name="20 % - Markeringsfarve2 4 4 3 2" xfId="7108" xr:uid="{145267DF-6296-40CE-9E53-E5CC49A2199B}"/>
    <cellStyle name="20 % - Markeringsfarve2 4 4 3 2 2" xfId="15017" xr:uid="{76923E96-8BA9-435D-A17D-B9BAE7C197AA}"/>
    <cellStyle name="20 % - Markeringsfarve2 4 4 3 2 2 2" xfId="31332" xr:uid="{0A363590-0337-41A0-8A5D-74CF2B0CB364}"/>
    <cellStyle name="20 % - Markeringsfarve2 4 4 3 2 2 3" xfId="46296" xr:uid="{96B53DE3-B85C-419F-880E-1D071915A4DC}"/>
    <cellStyle name="20 % - Markeringsfarve2 4 4 3 2 3" xfId="24310" xr:uid="{27E1074D-9C59-442D-8B7A-F23A71DC161D}"/>
    <cellStyle name="20 % - Markeringsfarve2 4 4 3 2 4" xfId="39297" xr:uid="{A5055D4F-C430-4CBC-B2E8-9791FE2BFED5}"/>
    <cellStyle name="20 % - Markeringsfarve2 4 4 3 3" xfId="10582" xr:uid="{7A694500-A2CE-485E-800B-8CE4B63202E1}"/>
    <cellStyle name="20 % - Markeringsfarve2 4 4 3 3 2" xfId="26902" xr:uid="{F26B9DB5-A705-41BE-8DB3-147969AEAB83}"/>
    <cellStyle name="20 % - Markeringsfarve2 4 4 3 3 3" xfId="41868" xr:uid="{34CE071C-750C-4C3F-992A-1ECEEA02DC0F}"/>
    <cellStyle name="20 % - Markeringsfarve2 4 4 3 4" xfId="19880" xr:uid="{0170C253-74FF-41A3-9B6C-4E5CC02445A9}"/>
    <cellStyle name="20 % - Markeringsfarve2 4 4 3 5" xfId="34869" xr:uid="{3CF42094-F9A2-4F68-AF50-628C38516FA0}"/>
    <cellStyle name="20 % - Markeringsfarve2 4 4 4" xfId="2027" xr:uid="{ED404271-B1A0-4E43-88EF-85A705E3A69A}"/>
    <cellStyle name="20 % - Markeringsfarve2 4 4 4 2" xfId="8603" xr:uid="{8594AD94-52D1-4FB8-9476-E7DF9E328EC0}"/>
    <cellStyle name="20 % - Markeringsfarve2 4 4 4 2 2" xfId="16485" xr:uid="{D5C703A9-53FB-4D90-845B-CF6C41579F73}"/>
    <cellStyle name="20 % - Markeringsfarve2 4 4 4 2 2 2" xfId="32800" xr:uid="{2904A37B-A973-439B-8055-25E5617E6168}"/>
    <cellStyle name="20 % - Markeringsfarve2 4 4 4 2 2 3" xfId="47764" xr:uid="{F637647E-4ABD-4549-8128-1568C9A1DE15}"/>
    <cellStyle name="20 % - Markeringsfarve2 4 4 4 2 3" xfId="25778" xr:uid="{A461267D-22AD-4ED8-894E-5C0B00B5DD7B}"/>
    <cellStyle name="20 % - Markeringsfarve2 4 4 4 2 4" xfId="40765" xr:uid="{A0E0D172-35C6-4D63-8DA7-29093E2E7E51}"/>
    <cellStyle name="20 % - Markeringsfarve2 4 4 4 3" xfId="10583" xr:uid="{F6248B7A-F164-4C3F-9086-2115F2E59EF3}"/>
    <cellStyle name="20 % - Markeringsfarve2 4 4 4 3 2" xfId="26903" xr:uid="{69AC7646-5B67-4715-A24A-B5CE36D58755}"/>
    <cellStyle name="20 % - Markeringsfarve2 4 4 4 3 3" xfId="41869" xr:uid="{E738A013-A772-4335-810B-4E0BB13243CC}"/>
    <cellStyle name="20 % - Markeringsfarve2 4 4 4 4" xfId="19881" xr:uid="{A6EA4B9A-9801-4718-937E-4643A8540202}"/>
    <cellStyle name="20 % - Markeringsfarve2 4 4 4 5" xfId="34870" xr:uid="{B0426777-A0A4-496E-B124-1E71E6999278}"/>
    <cellStyle name="20 % - Markeringsfarve2 4 4 5" xfId="5451" xr:uid="{1C0D2199-AC0D-47D7-8BB5-7F959F7BC86B}"/>
    <cellStyle name="20 % - Markeringsfarve2 4 4 5 2" xfId="13368" xr:uid="{D21A59FE-D472-452D-A0FB-81505E70F8FE}"/>
    <cellStyle name="20 % - Markeringsfarve2 4 4 5 2 2" xfId="29683" xr:uid="{824942A8-FC05-4423-AB86-9E4CA0B5CECC}"/>
    <cellStyle name="20 % - Markeringsfarve2 4 4 5 2 3" xfId="44647" xr:uid="{FAD83425-4D9D-4967-801E-FA0C674BAABA}"/>
    <cellStyle name="20 % - Markeringsfarve2 4 4 5 3" xfId="22661" xr:uid="{2DC1B05A-A328-4802-9393-EF6D43F62BAF}"/>
    <cellStyle name="20 % - Markeringsfarve2 4 4 5 4" xfId="37648" xr:uid="{DB1A6679-2E65-4A32-AC51-8E273CAB263A}"/>
    <cellStyle name="20 % - Markeringsfarve2 4 4 6" xfId="10579" xr:uid="{DDC99656-7324-4960-A5E0-4AC1B1369B9E}"/>
    <cellStyle name="20 % - Markeringsfarve2 4 4 6 2" xfId="26899" xr:uid="{BC8E7691-7151-4B55-B153-0A7D12EE4ED7}"/>
    <cellStyle name="20 % - Markeringsfarve2 4 4 6 3" xfId="41865" xr:uid="{FBF3F663-259C-427D-8E51-7848B1AFD547}"/>
    <cellStyle name="20 % - Markeringsfarve2 4 4 7" xfId="19877" xr:uid="{1FBA335A-9272-48B2-9530-31A7E478303F}"/>
    <cellStyle name="20 % - Markeringsfarve2 4 4 8" xfId="34866" xr:uid="{C1D74978-D4C4-4662-AFE6-CC311407F97C}"/>
    <cellStyle name="20 % - Markeringsfarve2 4 5" xfId="2028" xr:uid="{D487DC49-6DE8-460C-A5F0-59E4C4DE5FF9}"/>
    <cellStyle name="20 % - Markeringsfarve2 4 5 2" xfId="2029" xr:uid="{391050E6-2160-43D3-8B62-79A42458AC06}"/>
    <cellStyle name="20 % - Markeringsfarve2 4 5 2 2" xfId="2030" xr:uid="{D3B4F41E-B911-4E63-B32C-8C6546A5FACE}"/>
    <cellStyle name="20 % - Markeringsfarve2 4 5 2 2 2" xfId="7949" xr:uid="{9F45B51A-836B-43AD-AE56-0776B2FA5E63}"/>
    <cellStyle name="20 % - Markeringsfarve2 4 5 2 2 2 2" xfId="15849" xr:uid="{B9264C71-268C-486C-A511-6F3DF0C0BA50}"/>
    <cellStyle name="20 % - Markeringsfarve2 4 5 2 2 2 2 2" xfId="32164" xr:uid="{A52215D7-B6B3-4558-A803-1B93720C2ED2}"/>
    <cellStyle name="20 % - Markeringsfarve2 4 5 2 2 2 2 3" xfId="47128" xr:uid="{A5AA17B2-A649-47FD-BA4C-5735E61B940F}"/>
    <cellStyle name="20 % - Markeringsfarve2 4 5 2 2 2 3" xfId="25142" xr:uid="{69504DB5-5980-483E-BD84-F8E664EF378D}"/>
    <cellStyle name="20 % - Markeringsfarve2 4 5 2 2 2 4" xfId="40129" xr:uid="{22B1F0F7-00BC-4EC3-B995-34C78751ECC1}"/>
    <cellStyle name="20 % - Markeringsfarve2 4 5 2 2 3" xfId="10586" xr:uid="{CCAAD294-B4E3-48EA-8C09-4E1D7E99B548}"/>
    <cellStyle name="20 % - Markeringsfarve2 4 5 2 2 3 2" xfId="26906" xr:uid="{1A5F7D00-1AB8-41DD-82DA-B7209D8B5DC1}"/>
    <cellStyle name="20 % - Markeringsfarve2 4 5 2 2 3 3" xfId="41872" xr:uid="{F493BA7F-F02D-4124-AE67-F612BB441C59}"/>
    <cellStyle name="20 % - Markeringsfarve2 4 5 2 2 4" xfId="19884" xr:uid="{66E17E1C-A8FC-4895-A8E4-60B19681E230}"/>
    <cellStyle name="20 % - Markeringsfarve2 4 5 2 2 5" xfId="34873" xr:uid="{51F4BFB9-0115-4A2F-A4A5-5C0B7BADE639}"/>
    <cellStyle name="20 % - Markeringsfarve2 4 5 2 3" xfId="6472" xr:uid="{CEEBD480-26ED-4AFF-BA7E-53E0E9A60DD0}"/>
    <cellStyle name="20 % - Markeringsfarve2 4 5 2 3 2" xfId="14385" xr:uid="{D62FD4DC-59EA-4D3A-ABF2-8867232FFDBC}"/>
    <cellStyle name="20 % - Markeringsfarve2 4 5 2 3 2 2" xfId="30700" xr:uid="{9414F1A2-E5E8-4D56-A418-5D791D6A1CC1}"/>
    <cellStyle name="20 % - Markeringsfarve2 4 5 2 3 2 3" xfId="45664" xr:uid="{A7803A16-8020-481E-BE4C-6F7D05181EEA}"/>
    <cellStyle name="20 % - Markeringsfarve2 4 5 2 3 3" xfId="23678" xr:uid="{2A4D3883-D8BE-408C-846E-EF1DB63B9C48}"/>
    <cellStyle name="20 % - Markeringsfarve2 4 5 2 3 4" xfId="38665" xr:uid="{DA114BE2-5EC4-41D7-88EB-E3A8AAC0EF9D}"/>
    <cellStyle name="20 % - Markeringsfarve2 4 5 2 4" xfId="10585" xr:uid="{C25795D0-1005-40A8-BD63-B211BC3783B0}"/>
    <cellStyle name="20 % - Markeringsfarve2 4 5 2 4 2" xfId="26905" xr:uid="{39F56B90-7540-476A-A9B8-9DEEBB694080}"/>
    <cellStyle name="20 % - Markeringsfarve2 4 5 2 4 3" xfId="41871" xr:uid="{BAD9DC44-1D0C-48BB-8043-D63F6CBAD0D1}"/>
    <cellStyle name="20 % - Markeringsfarve2 4 5 2 5" xfId="19883" xr:uid="{ECC65928-3981-4614-94AA-F9B2B697EF16}"/>
    <cellStyle name="20 % - Markeringsfarve2 4 5 2 6" xfId="34872" xr:uid="{F8054A3F-871F-4F26-A16D-0AC46E813C8E}"/>
    <cellStyle name="20 % - Markeringsfarve2 4 5 3" xfId="2031" xr:uid="{F89BC498-C1AA-4357-94DB-E3C096642E44}"/>
    <cellStyle name="20 % - Markeringsfarve2 4 5 3 2" xfId="7225" xr:uid="{F27B0B35-36AA-427E-8439-A93FAF7751AA}"/>
    <cellStyle name="20 % - Markeringsfarve2 4 5 3 2 2" xfId="15134" xr:uid="{05BCA94F-45CD-45EC-91A8-32A8B8BF7C9C}"/>
    <cellStyle name="20 % - Markeringsfarve2 4 5 3 2 2 2" xfId="31449" xr:uid="{B57D47A6-0413-49B2-8CC7-E0DDD00CA8EB}"/>
    <cellStyle name="20 % - Markeringsfarve2 4 5 3 2 2 3" xfId="46413" xr:uid="{8B09CAB6-2122-4740-ADAE-34A438DED6D1}"/>
    <cellStyle name="20 % - Markeringsfarve2 4 5 3 2 3" xfId="24427" xr:uid="{BD30475A-F87F-403F-8FB9-B0B9593251AE}"/>
    <cellStyle name="20 % - Markeringsfarve2 4 5 3 2 4" xfId="39414" xr:uid="{35AD269C-BDD1-4B5C-B873-CE5DE98DC871}"/>
    <cellStyle name="20 % - Markeringsfarve2 4 5 3 3" xfId="10587" xr:uid="{F5931ABA-971D-4CB8-9F93-D55443A72350}"/>
    <cellStyle name="20 % - Markeringsfarve2 4 5 3 3 2" xfId="26907" xr:uid="{F4C22A4B-CF1E-437E-A541-EB825F5E5F68}"/>
    <cellStyle name="20 % - Markeringsfarve2 4 5 3 3 3" xfId="41873" xr:uid="{0A9F5D61-502C-4463-B43F-A69AE6856069}"/>
    <cellStyle name="20 % - Markeringsfarve2 4 5 3 4" xfId="19885" xr:uid="{E2CAB0BA-A93A-4F44-84F7-0BC8DE68D6F4}"/>
    <cellStyle name="20 % - Markeringsfarve2 4 5 3 5" xfId="34874" xr:uid="{046EBB1E-67B0-43B8-BE5C-9870A5D03B04}"/>
    <cellStyle name="20 % - Markeringsfarve2 4 5 4" xfId="2032" xr:uid="{F8603DEC-81D5-4BA4-9906-0493105628D8}"/>
    <cellStyle name="20 % - Markeringsfarve2 4 5 4 2" xfId="8267" xr:uid="{C9E1F4BE-9033-4746-B487-C4AC5FA1FA9F}"/>
    <cellStyle name="20 % - Markeringsfarve2 4 5 4 2 2" xfId="16160" xr:uid="{03DB576C-38A5-4DB8-872C-5369A8D98CA4}"/>
    <cellStyle name="20 % - Markeringsfarve2 4 5 4 2 2 2" xfId="32475" xr:uid="{E4513615-A02E-4CD8-AE8B-9E080FB0CFEB}"/>
    <cellStyle name="20 % - Markeringsfarve2 4 5 4 2 2 3" xfId="47439" xr:uid="{6C0A10ED-F996-48DD-9A17-C9A2B3B8EBAF}"/>
    <cellStyle name="20 % - Markeringsfarve2 4 5 4 2 3" xfId="25453" xr:uid="{EEF083FE-2A21-460E-9D19-43FBFE2AF311}"/>
    <cellStyle name="20 % - Markeringsfarve2 4 5 4 2 4" xfId="40440" xr:uid="{344D67FB-D706-4806-8E51-953996877C76}"/>
    <cellStyle name="20 % - Markeringsfarve2 4 5 4 3" xfId="10588" xr:uid="{BE084B55-8C79-4A92-97CB-0AC48C6906BD}"/>
    <cellStyle name="20 % - Markeringsfarve2 4 5 4 3 2" xfId="26908" xr:uid="{DE83CB91-8B37-4F0E-9F72-86BECC0E3BE8}"/>
    <cellStyle name="20 % - Markeringsfarve2 4 5 4 3 3" xfId="41874" xr:uid="{81F17AF6-9DE6-4D9F-92B6-0695F32B9735}"/>
    <cellStyle name="20 % - Markeringsfarve2 4 5 4 4" xfId="19886" xr:uid="{68A7658E-62A3-48C0-80EA-50C36BA000EF}"/>
    <cellStyle name="20 % - Markeringsfarve2 4 5 4 5" xfId="34875" xr:uid="{3D1310CB-120F-4F7A-8EE0-8FEC45393945}"/>
    <cellStyle name="20 % - Markeringsfarve2 4 5 5" xfId="5452" xr:uid="{3A5DD53D-0EC8-443B-9D88-F9BF3214A48B}"/>
    <cellStyle name="20 % - Markeringsfarve2 4 5 5 2" xfId="13369" xr:uid="{DF0CF018-EA7F-4A03-9E9B-37A933F83ACF}"/>
    <cellStyle name="20 % - Markeringsfarve2 4 5 5 2 2" xfId="29684" xr:uid="{196FA992-9D5C-45B7-946E-54B37BDB2FE8}"/>
    <cellStyle name="20 % - Markeringsfarve2 4 5 5 2 3" xfId="44648" xr:uid="{834F4449-3D0A-4C61-843A-ECA290B3A466}"/>
    <cellStyle name="20 % - Markeringsfarve2 4 5 5 3" xfId="22662" xr:uid="{46908BF5-61B6-41F3-BF07-E1348F91C2EE}"/>
    <cellStyle name="20 % - Markeringsfarve2 4 5 5 4" xfId="37649" xr:uid="{3496142E-1678-4F41-9EC4-C4CE8D285BD3}"/>
    <cellStyle name="20 % - Markeringsfarve2 4 5 6" xfId="10584" xr:uid="{ED75A80F-E8E2-467B-AFB2-E196CB6E3CD3}"/>
    <cellStyle name="20 % - Markeringsfarve2 4 5 6 2" xfId="26904" xr:uid="{00C4DD2C-3356-4E0F-9E2E-FA74B38A1DF6}"/>
    <cellStyle name="20 % - Markeringsfarve2 4 5 6 3" xfId="41870" xr:uid="{FBD44A91-23E7-4C0B-94B8-BDADBB0E14AB}"/>
    <cellStyle name="20 % - Markeringsfarve2 4 5 7" xfId="19882" xr:uid="{F0D8140C-E133-4436-8004-983B0C6BD9F5}"/>
    <cellStyle name="20 % - Markeringsfarve2 4 5 8" xfId="34871" xr:uid="{C2C52F06-2970-4FC9-9C73-CAE997CA72DF}"/>
    <cellStyle name="20 % - Markeringsfarve2 4 6" xfId="2033" xr:uid="{30886763-AAA6-414E-A313-EB97E6E4A4DE}"/>
    <cellStyle name="20 % - Markeringsfarve2 4 6 2" xfId="2034" xr:uid="{D1039354-48BB-4F2C-8C10-36839E6A817D}"/>
    <cellStyle name="20 % - Markeringsfarve2 4 6 2 2" xfId="2035" xr:uid="{36A15DF1-D13E-4FC6-9C85-67BB085C4763}"/>
    <cellStyle name="20 % - Markeringsfarve2 4 6 2 2 2" xfId="8041" xr:uid="{5103F931-0CCE-4271-B354-09ABD37FA258}"/>
    <cellStyle name="20 % - Markeringsfarve2 4 6 2 2 2 2" xfId="15941" xr:uid="{30A6762B-4A38-4F5C-8327-7C474E17914F}"/>
    <cellStyle name="20 % - Markeringsfarve2 4 6 2 2 2 2 2" xfId="32256" xr:uid="{040FF316-B578-4CDC-918B-3DA8F98144DC}"/>
    <cellStyle name="20 % - Markeringsfarve2 4 6 2 2 2 2 3" xfId="47220" xr:uid="{6629FD9B-C722-4A8C-A77C-338F70BC25E6}"/>
    <cellStyle name="20 % - Markeringsfarve2 4 6 2 2 2 3" xfId="25234" xr:uid="{612EF6C2-E155-455E-B802-CAC208C7850A}"/>
    <cellStyle name="20 % - Markeringsfarve2 4 6 2 2 2 4" xfId="40221" xr:uid="{B1EB35A5-CA8C-443E-B027-740B83A73EC1}"/>
    <cellStyle name="20 % - Markeringsfarve2 4 6 2 2 3" xfId="10591" xr:uid="{E386DA66-F76D-4D60-989C-CA19DAA87057}"/>
    <cellStyle name="20 % - Markeringsfarve2 4 6 2 2 3 2" xfId="26911" xr:uid="{21862CA8-1678-4DDA-86E4-17865655B2D7}"/>
    <cellStyle name="20 % - Markeringsfarve2 4 6 2 2 3 3" xfId="41877" xr:uid="{9A03994B-470D-47D5-B4FE-C4BA253C8726}"/>
    <cellStyle name="20 % - Markeringsfarve2 4 6 2 2 4" xfId="19889" xr:uid="{7C9604F7-E8BE-463C-9D84-92FC5BF0BFEC}"/>
    <cellStyle name="20 % - Markeringsfarve2 4 6 2 2 5" xfId="34878" xr:uid="{936B001F-E11A-417F-BA4F-120AB3A2E980}"/>
    <cellStyle name="20 % - Markeringsfarve2 4 6 2 3" xfId="6552" xr:uid="{212FC67B-F1A2-4496-91D9-B759365F5145}"/>
    <cellStyle name="20 % - Markeringsfarve2 4 6 2 3 2" xfId="14465" xr:uid="{69EBA10E-0976-4165-8FDE-2A1254E7E43A}"/>
    <cellStyle name="20 % - Markeringsfarve2 4 6 2 3 2 2" xfId="30780" xr:uid="{0397DF62-641B-418C-ADC9-D7BA2C563699}"/>
    <cellStyle name="20 % - Markeringsfarve2 4 6 2 3 2 3" xfId="45744" xr:uid="{839052F7-9627-47F7-8505-61F1C12035F7}"/>
    <cellStyle name="20 % - Markeringsfarve2 4 6 2 3 3" xfId="23758" xr:uid="{7BA510E2-50D9-4312-9712-238C638C5ED4}"/>
    <cellStyle name="20 % - Markeringsfarve2 4 6 2 3 4" xfId="38745" xr:uid="{DD93646A-2451-4BEF-99F0-851E514DAB8A}"/>
    <cellStyle name="20 % - Markeringsfarve2 4 6 2 4" xfId="10590" xr:uid="{529E07C6-AC5E-412C-B91D-26B5CC23E1D5}"/>
    <cellStyle name="20 % - Markeringsfarve2 4 6 2 4 2" xfId="26910" xr:uid="{0112C7C5-5BDF-4E70-A6EB-E526DA6885EF}"/>
    <cellStyle name="20 % - Markeringsfarve2 4 6 2 4 3" xfId="41876" xr:uid="{B1185199-4D00-4211-AE34-1E59918E93B6}"/>
    <cellStyle name="20 % - Markeringsfarve2 4 6 2 5" xfId="19888" xr:uid="{C4ABD4DE-6FDA-481B-88AA-7220C9146517}"/>
    <cellStyle name="20 % - Markeringsfarve2 4 6 2 6" xfId="34877" xr:uid="{7E7E04EA-E44B-4C67-A60E-6C75B81EE657}"/>
    <cellStyle name="20 % - Markeringsfarve2 4 6 3" xfId="2036" xr:uid="{7E3252B8-4DB7-47AE-A596-15A7B13B8ABF}"/>
    <cellStyle name="20 % - Markeringsfarve2 4 6 3 2" xfId="7318" xr:uid="{DBB398B8-C04F-4232-BCAD-121E937C663A}"/>
    <cellStyle name="20 % - Markeringsfarve2 4 6 3 2 2" xfId="15227" xr:uid="{412A088D-E0D9-449A-861E-9619E5A46E43}"/>
    <cellStyle name="20 % - Markeringsfarve2 4 6 3 2 2 2" xfId="31542" xr:uid="{B8C3A807-418B-4007-8B6B-178ABF805ED5}"/>
    <cellStyle name="20 % - Markeringsfarve2 4 6 3 2 2 3" xfId="46506" xr:uid="{3B48FFA1-4881-4BC0-B0AE-D8BA7038BAB2}"/>
    <cellStyle name="20 % - Markeringsfarve2 4 6 3 2 3" xfId="24520" xr:uid="{7DA177B5-D691-4277-897D-1514198D3CFE}"/>
    <cellStyle name="20 % - Markeringsfarve2 4 6 3 2 4" xfId="39507" xr:uid="{0C37FEDA-BA8B-477F-9AF0-A8234C814495}"/>
    <cellStyle name="20 % - Markeringsfarve2 4 6 3 3" xfId="10592" xr:uid="{E663E1C1-0F5B-4556-8E67-F9A3740654E5}"/>
    <cellStyle name="20 % - Markeringsfarve2 4 6 3 3 2" xfId="26912" xr:uid="{9E8DA084-7BB8-442F-8515-A684B4D53B71}"/>
    <cellStyle name="20 % - Markeringsfarve2 4 6 3 3 3" xfId="41878" xr:uid="{9774F38E-3B38-4B4F-B4B8-2CCD6BB7B83A}"/>
    <cellStyle name="20 % - Markeringsfarve2 4 6 3 4" xfId="19890" xr:uid="{E959443B-DF6B-4E66-B66B-4025D588D99C}"/>
    <cellStyle name="20 % - Markeringsfarve2 4 6 3 5" xfId="34879" xr:uid="{91704221-61B4-45CD-AB67-CBE9584212C4}"/>
    <cellStyle name="20 % - Markeringsfarve2 4 6 4" xfId="2037" xr:uid="{B042B110-BD08-4661-A97F-C8CDB2B2E87A}"/>
    <cellStyle name="20 % - Markeringsfarve2 4 6 4 2" xfId="8165" xr:uid="{F66754EC-AD84-4E3F-910E-474F6492F28B}"/>
    <cellStyle name="20 % - Markeringsfarve2 4 6 4 2 2" xfId="16061" xr:uid="{C0229E9A-9481-4E08-A083-5DB4BB209548}"/>
    <cellStyle name="20 % - Markeringsfarve2 4 6 4 2 2 2" xfId="32376" xr:uid="{54AF0ADB-CB17-4116-8118-F4B908CD641C}"/>
    <cellStyle name="20 % - Markeringsfarve2 4 6 4 2 2 3" xfId="47340" xr:uid="{1A299AFD-CDC0-4F94-95D8-2BEC699B3A8F}"/>
    <cellStyle name="20 % - Markeringsfarve2 4 6 4 2 3" xfId="25354" xr:uid="{AB8BD341-7CB3-46B8-8D28-BFD063E76DF4}"/>
    <cellStyle name="20 % - Markeringsfarve2 4 6 4 2 4" xfId="40341" xr:uid="{53B4FD4E-0561-42D2-AFCD-2D2DBF194CB5}"/>
    <cellStyle name="20 % - Markeringsfarve2 4 6 4 3" xfId="10593" xr:uid="{1F347339-789D-438E-90ED-172192A9B61B}"/>
    <cellStyle name="20 % - Markeringsfarve2 4 6 4 3 2" xfId="26913" xr:uid="{7F50922F-B4A6-4788-B5C7-F504EB5D14EA}"/>
    <cellStyle name="20 % - Markeringsfarve2 4 6 4 3 3" xfId="41879" xr:uid="{83F7D4EF-F4AD-4E12-817A-A936E2B3A95A}"/>
    <cellStyle name="20 % - Markeringsfarve2 4 6 4 4" xfId="19891" xr:uid="{B7FDF85C-F122-4AB5-91CF-5850AFFC7C8F}"/>
    <cellStyle name="20 % - Markeringsfarve2 4 6 4 5" xfId="34880" xr:uid="{BB00CC1B-D960-43BC-A5F6-8C984FFC2CB0}"/>
    <cellStyle name="20 % - Markeringsfarve2 4 6 5" xfId="5453" xr:uid="{42A97066-118D-4042-918D-83FE7042FE3A}"/>
    <cellStyle name="20 % - Markeringsfarve2 4 6 5 2" xfId="13370" xr:uid="{DAE397B9-564D-4E87-B7FF-0A4A03628D00}"/>
    <cellStyle name="20 % - Markeringsfarve2 4 6 5 2 2" xfId="29685" xr:uid="{3BE8FEBC-2A46-4071-B353-FA62D99B562B}"/>
    <cellStyle name="20 % - Markeringsfarve2 4 6 5 2 3" xfId="44649" xr:uid="{7DF5A524-68D7-40D5-B8F9-15B2E10D5ECA}"/>
    <cellStyle name="20 % - Markeringsfarve2 4 6 5 3" xfId="22663" xr:uid="{89FAE28F-F24A-4598-9D85-1D89DB7C73A5}"/>
    <cellStyle name="20 % - Markeringsfarve2 4 6 5 4" xfId="37650" xr:uid="{B9FB8CEB-EE79-4091-970F-3E681BAEE0DC}"/>
    <cellStyle name="20 % - Markeringsfarve2 4 6 6" xfId="10589" xr:uid="{DFDB266E-5428-4B98-863C-D09806C0AE59}"/>
    <cellStyle name="20 % - Markeringsfarve2 4 6 6 2" xfId="26909" xr:uid="{5260252F-654E-4B21-901A-B99BDA3F2ED3}"/>
    <cellStyle name="20 % - Markeringsfarve2 4 6 6 3" xfId="41875" xr:uid="{FB13CD04-EF46-4163-A000-337173893BD2}"/>
    <cellStyle name="20 % - Markeringsfarve2 4 6 7" xfId="19887" xr:uid="{B009C879-F38B-4AA0-BBE5-A5AE3AFA3B1E}"/>
    <cellStyle name="20 % - Markeringsfarve2 4 6 8" xfId="34876" xr:uid="{FFE58664-6FA9-4935-99C4-BA0A65DAFF9E}"/>
    <cellStyle name="20 % - Markeringsfarve2 4 7" xfId="2038" xr:uid="{A9929A83-8608-414B-A939-458B3E14A1B6}"/>
    <cellStyle name="20 % - Markeringsfarve2 4 7 2" xfId="2039" xr:uid="{90084C45-C85B-4C4B-82A3-2B6905A0B953}"/>
    <cellStyle name="20 % - Markeringsfarve2 4 7 2 2" xfId="7475" xr:uid="{82DE0862-9DB7-4401-907E-DC5E891F7B3B}"/>
    <cellStyle name="20 % - Markeringsfarve2 4 7 2 2 2" xfId="15375" xr:uid="{CBC50A17-1EB2-467F-8DF4-113920A0D9B6}"/>
    <cellStyle name="20 % - Markeringsfarve2 4 7 2 2 2 2" xfId="31690" xr:uid="{6331F1ED-2AA8-4A60-9E2A-391077C4785A}"/>
    <cellStyle name="20 % - Markeringsfarve2 4 7 2 2 2 3" xfId="46654" xr:uid="{E4299A48-E17D-4E00-B95C-3EC36AB53D37}"/>
    <cellStyle name="20 % - Markeringsfarve2 4 7 2 2 3" xfId="24668" xr:uid="{93051920-8991-49D3-B51A-92E2FC4E391E}"/>
    <cellStyle name="20 % - Markeringsfarve2 4 7 2 2 4" xfId="39655" xr:uid="{48212B2A-201A-44E7-81A1-2EDDC391D664}"/>
    <cellStyle name="20 % - Markeringsfarve2 4 7 2 3" xfId="10595" xr:uid="{C38F3A50-490C-4C6B-B415-4AD4B7399B15}"/>
    <cellStyle name="20 % - Markeringsfarve2 4 7 2 3 2" xfId="26915" xr:uid="{77F3915B-B9B7-463C-B547-115748F98758}"/>
    <cellStyle name="20 % - Markeringsfarve2 4 7 2 3 3" xfId="41881" xr:uid="{DA460F55-D488-4D0C-A4A4-0390E92035A8}"/>
    <cellStyle name="20 % - Markeringsfarve2 4 7 2 4" xfId="19893" xr:uid="{746DCE42-057A-4EFC-BF9C-0AF527771C8B}"/>
    <cellStyle name="20 % - Markeringsfarve2 4 7 2 5" xfId="34882" xr:uid="{87835FED-0C35-4EDB-8A05-542AA81BDCC1}"/>
    <cellStyle name="20 % - Markeringsfarve2 4 7 3" xfId="6072" xr:uid="{D5513D7C-4385-4C4A-B80D-323DD857B08D}"/>
    <cellStyle name="20 % - Markeringsfarve2 4 7 3 2" xfId="13988" xr:uid="{BD975BDD-06B7-4B3C-9CC6-E98A26828A7C}"/>
    <cellStyle name="20 % - Markeringsfarve2 4 7 3 2 2" xfId="30303" xr:uid="{FACDAC13-F5AB-46D5-8637-49B3DF61A3DE}"/>
    <cellStyle name="20 % - Markeringsfarve2 4 7 3 2 3" xfId="45267" xr:uid="{F65F99E0-B1BC-4607-8D74-8A566B953185}"/>
    <cellStyle name="20 % - Markeringsfarve2 4 7 3 3" xfId="23281" xr:uid="{A9D74031-4708-4CC8-BE9A-91B50414E6B9}"/>
    <cellStyle name="20 % - Markeringsfarve2 4 7 3 4" xfId="38268" xr:uid="{F08C6CEC-E0EA-40D0-96BB-69F1C8B4B92F}"/>
    <cellStyle name="20 % - Markeringsfarve2 4 7 4" xfId="10594" xr:uid="{906E2030-668F-4183-8F58-3AD848D99A8F}"/>
    <cellStyle name="20 % - Markeringsfarve2 4 7 4 2" xfId="26914" xr:uid="{200539CD-06C5-4B73-9C34-6E57BC271479}"/>
    <cellStyle name="20 % - Markeringsfarve2 4 7 4 3" xfId="41880" xr:uid="{8DEAE0C2-2DD6-4C37-BB72-EBCA75C43FE4}"/>
    <cellStyle name="20 % - Markeringsfarve2 4 7 5" xfId="19892" xr:uid="{5D54AF3F-783A-494D-AFFF-B78B626A9E6C}"/>
    <cellStyle name="20 % - Markeringsfarve2 4 7 6" xfId="34881" xr:uid="{B439FF85-97C8-4A8D-91A3-57750EE16ECA}"/>
    <cellStyle name="20 % - Markeringsfarve2 4 8" xfId="2040" xr:uid="{F1D3A7C6-E634-49CB-AEC1-2F77CA06E446}"/>
    <cellStyle name="20 % - Markeringsfarve2 4 8 2" xfId="6703" xr:uid="{CE7B6B6F-A336-476E-85C1-56753A0857FB}"/>
    <cellStyle name="20 % - Markeringsfarve2 4 8 2 2" xfId="14613" xr:uid="{AB160041-B8CE-4526-9F33-3095D6C4222A}"/>
    <cellStyle name="20 % - Markeringsfarve2 4 8 2 2 2" xfId="30928" xr:uid="{A197C9F4-5D7C-4D88-9C6B-2DDDC3223229}"/>
    <cellStyle name="20 % - Markeringsfarve2 4 8 2 2 3" xfId="45892" xr:uid="{2DFCDBFF-771C-4966-A5F5-738226C5AEF2}"/>
    <cellStyle name="20 % - Markeringsfarve2 4 8 2 3" xfId="23906" xr:uid="{9CA80693-E524-4620-96AF-CC99DD2B34EE}"/>
    <cellStyle name="20 % - Markeringsfarve2 4 8 2 4" xfId="38893" xr:uid="{C92257A2-7AB7-46F1-8CB8-8F15E52EE764}"/>
    <cellStyle name="20 % - Markeringsfarve2 4 8 3" xfId="10596" xr:uid="{73E9EDB2-24FC-4BEC-BA8C-59CBD7DC0A0C}"/>
    <cellStyle name="20 % - Markeringsfarve2 4 8 3 2" xfId="26916" xr:uid="{4387DF93-EF9F-43F8-9A49-87A2A3909228}"/>
    <cellStyle name="20 % - Markeringsfarve2 4 8 3 3" xfId="41882" xr:uid="{B708FF75-D3D1-46A7-A59A-00A38581D368}"/>
    <cellStyle name="20 % - Markeringsfarve2 4 8 4" xfId="19894" xr:uid="{6FE8911E-0DE2-4A2A-8C46-BB24F0C3E305}"/>
    <cellStyle name="20 % - Markeringsfarve2 4 8 5" xfId="34883" xr:uid="{03C55328-E62F-49C5-8005-3A18FE75A6AA}"/>
    <cellStyle name="20 % - Markeringsfarve2 4 9" xfId="2041" xr:uid="{9A48172E-D71C-47DD-B042-E2808F4ACB5A}"/>
    <cellStyle name="20 % - Markeringsfarve2 4 9 2" xfId="8737" xr:uid="{37241257-3AE1-40F0-824C-A321E39BACF5}"/>
    <cellStyle name="20 % - Markeringsfarve2 4 9 2 2" xfId="16612" xr:uid="{32C1783F-0475-42E6-A224-A640BEE630F3}"/>
    <cellStyle name="20 % - Markeringsfarve2 4 9 2 2 2" xfId="32927" xr:uid="{4550900F-83F9-47F7-8B95-B27A7C9E11F7}"/>
    <cellStyle name="20 % - Markeringsfarve2 4 9 2 2 3" xfId="47891" xr:uid="{15A6E1E8-0A3B-45EF-870E-CD768B6F4F9B}"/>
    <cellStyle name="20 % - Markeringsfarve2 4 9 2 3" xfId="25905" xr:uid="{72E14BD9-C415-4269-9CA6-4CE58B3CAA09}"/>
    <cellStyle name="20 % - Markeringsfarve2 4 9 2 4" xfId="40892" xr:uid="{F9A1DF4A-E467-4532-908A-962806F4FA31}"/>
    <cellStyle name="20 % - Markeringsfarve2 4 9 3" xfId="10597" xr:uid="{561713E8-69C7-4935-980A-352E58710B49}"/>
    <cellStyle name="20 % - Markeringsfarve2 4 9 3 2" xfId="26917" xr:uid="{23B9F4F5-CB02-4CAB-8BC1-AEC78512E1BB}"/>
    <cellStyle name="20 % - Markeringsfarve2 4 9 3 3" xfId="41883" xr:uid="{D4919967-EB30-428C-BC24-6AC1D8F70AE9}"/>
    <cellStyle name="20 % - Markeringsfarve2 4 9 4" xfId="19895" xr:uid="{B40E3FBC-E052-49E7-AC39-0CE1608763F6}"/>
    <cellStyle name="20 % - Markeringsfarve2 4 9 5" xfId="34884" xr:uid="{CE3D6371-6572-40D3-BB3B-411B00A7BCD9}"/>
    <cellStyle name="20 % - Markeringsfarve2 5" xfId="2042" xr:uid="{F6FE7E75-A47F-4ABC-A3AB-BFA1B98CFA58}"/>
    <cellStyle name="20 % - Markeringsfarve2 5 10" xfId="5454" xr:uid="{735763A2-509E-48C9-9EF8-D7EC58DFF627}"/>
    <cellStyle name="20 % - Markeringsfarve2 5 10 2" xfId="13371" xr:uid="{3241B791-0538-4657-96B7-5827D26A20FF}"/>
    <cellStyle name="20 % - Markeringsfarve2 5 10 2 2" xfId="29686" xr:uid="{32AB8262-05B3-405D-B666-B3EFB4D40378}"/>
    <cellStyle name="20 % - Markeringsfarve2 5 10 2 3" xfId="44650" xr:uid="{9E19EA84-4FF6-42B8-A59D-7041E2BA31B7}"/>
    <cellStyle name="20 % - Markeringsfarve2 5 10 3" xfId="22664" xr:uid="{F0DFE020-2B70-4A55-839E-857D6B24A48B}"/>
    <cellStyle name="20 % - Markeringsfarve2 5 10 4" xfId="37651" xr:uid="{4D0DC6DA-C497-4BCC-85CD-69897F73D2AF}"/>
    <cellStyle name="20 % - Markeringsfarve2 5 11" xfId="10598" xr:uid="{A65FA5AD-134B-49EC-93C4-E9A4B6465CD9}"/>
    <cellStyle name="20 % - Markeringsfarve2 5 11 2" xfId="26918" xr:uid="{BDA0E3FF-96D8-414E-8FBD-45DF3992AE1D}"/>
    <cellStyle name="20 % - Markeringsfarve2 5 11 3" xfId="41884" xr:uid="{9569EDD3-44B1-4BB9-82AE-02AB53CEEDF1}"/>
    <cellStyle name="20 % - Markeringsfarve2 5 12" xfId="19896" xr:uid="{C6C7E2BD-FA1A-4286-83AC-EEF03540A865}"/>
    <cellStyle name="20 % - Markeringsfarve2 5 13" xfId="34885" xr:uid="{DC72C76E-0A63-4E53-B2D7-C50A6DE3BCB9}"/>
    <cellStyle name="20 % - Markeringsfarve2 5 14" xfId="53315" xr:uid="{494528FB-2020-4C86-B119-797E445C0419}"/>
    <cellStyle name="20 % - Markeringsfarve2 5 2" xfId="2043" xr:uid="{32F0BE0F-9BE9-4B45-9FC3-A12D51AD2513}"/>
    <cellStyle name="20 % - Markeringsfarve2 5 2 2" xfId="2044" xr:uid="{3978AE8D-D4B1-411E-96DD-BCF0510C4D97}"/>
    <cellStyle name="20 % - Markeringsfarve2 5 2 2 2" xfId="2045" xr:uid="{A5ED2D12-DA67-42ED-8ABD-0E82F9C20D29}"/>
    <cellStyle name="20 % - Markeringsfarve2 5 2 2 2 2" xfId="7633" xr:uid="{EFAC0D3D-3028-46E8-91B0-4C1D78127383}"/>
    <cellStyle name="20 % - Markeringsfarve2 5 2 2 2 2 2" xfId="15533" xr:uid="{A06A99A1-DF81-42E3-8BF3-9D8AB55DD045}"/>
    <cellStyle name="20 % - Markeringsfarve2 5 2 2 2 2 2 2" xfId="31848" xr:uid="{3D9E1353-B8C1-468E-8F73-5084CD640778}"/>
    <cellStyle name="20 % - Markeringsfarve2 5 2 2 2 2 2 3" xfId="46812" xr:uid="{A12DF0DC-85CE-47FA-B44D-6E849A61F7C9}"/>
    <cellStyle name="20 % - Markeringsfarve2 5 2 2 2 2 3" xfId="24826" xr:uid="{02A5E754-2065-48C3-8615-F659EFC97E14}"/>
    <cellStyle name="20 % - Markeringsfarve2 5 2 2 2 2 4" xfId="39813" xr:uid="{8682CACD-9D85-463F-96D8-0853C2B499FA}"/>
    <cellStyle name="20 % - Markeringsfarve2 5 2 2 2 3" xfId="10601" xr:uid="{EAB630C9-6136-46B6-A4F7-D81BB43352E1}"/>
    <cellStyle name="20 % - Markeringsfarve2 5 2 2 2 3 2" xfId="26921" xr:uid="{0156B815-8781-4B6D-957E-F6EE5A6542E3}"/>
    <cellStyle name="20 % - Markeringsfarve2 5 2 2 2 3 3" xfId="41887" xr:uid="{C0664610-6876-4789-A0BE-96CC5CB40FAA}"/>
    <cellStyle name="20 % - Markeringsfarve2 5 2 2 2 4" xfId="19899" xr:uid="{8C3A5A14-118F-4C4C-9AC7-23E9BA6D40F8}"/>
    <cellStyle name="20 % - Markeringsfarve2 5 2 2 2 5" xfId="34888" xr:uid="{405733AC-106B-4D84-B6E5-7081E588F7E6}"/>
    <cellStyle name="20 % - Markeringsfarve2 5 2 2 3" xfId="6204" xr:uid="{F76101F7-68AA-4E0B-A223-D1D36EE00312}"/>
    <cellStyle name="20 % - Markeringsfarve2 5 2 2 3 2" xfId="14120" xr:uid="{E3D42BB3-600D-4D1E-A409-A9DCB656DF2E}"/>
    <cellStyle name="20 % - Markeringsfarve2 5 2 2 3 2 2" xfId="30435" xr:uid="{B5D03DD2-1DBF-4A6F-A614-FBC5A6416864}"/>
    <cellStyle name="20 % - Markeringsfarve2 5 2 2 3 2 3" xfId="45399" xr:uid="{1CC8A356-F514-432E-AE06-57167D237F64}"/>
    <cellStyle name="20 % - Markeringsfarve2 5 2 2 3 3" xfId="23413" xr:uid="{EB9F0328-FC12-4294-B1FF-9D010C3CBEB3}"/>
    <cellStyle name="20 % - Markeringsfarve2 5 2 2 3 4" xfId="38400" xr:uid="{3B924B6A-A817-4D5A-AEFE-2EB371AED9B7}"/>
    <cellStyle name="20 % - Markeringsfarve2 5 2 2 4" xfId="10600" xr:uid="{E435E564-B811-446E-A530-493A29E4EC60}"/>
    <cellStyle name="20 % - Markeringsfarve2 5 2 2 4 2" xfId="26920" xr:uid="{4547E9D8-C829-47F5-9B38-50AE4C2A1E5C}"/>
    <cellStyle name="20 % - Markeringsfarve2 5 2 2 4 3" xfId="41886" xr:uid="{CD6485FE-A7B3-453E-AF0D-18EC121E68C1}"/>
    <cellStyle name="20 % - Markeringsfarve2 5 2 2 5" xfId="19898" xr:uid="{6108E591-A48F-4289-9C8B-54CDDF50F85B}"/>
    <cellStyle name="20 % - Markeringsfarve2 5 2 2 6" xfId="34887" xr:uid="{67B580A6-DAB6-4CC9-85AF-22B8A41516D1}"/>
    <cellStyle name="20 % - Markeringsfarve2 5 2 2 7" xfId="57119" xr:uid="{8088764D-290E-4583-B971-3188CCB812C4}"/>
    <cellStyle name="20 % - Markeringsfarve2 5 2 3" xfId="2046" xr:uid="{AFDF4767-90C0-42FA-890A-52865765147C}"/>
    <cellStyle name="20 % - Markeringsfarve2 5 2 3 2" xfId="6863" xr:uid="{113F946E-CCA4-4FAB-ADB9-36F815806D2D}"/>
    <cellStyle name="20 % - Markeringsfarve2 5 2 3 2 2" xfId="14773" xr:uid="{33B728EB-D4E7-4B32-9313-8C7687BC4248}"/>
    <cellStyle name="20 % - Markeringsfarve2 5 2 3 2 2 2" xfId="31088" xr:uid="{23DF9374-E701-48EE-9EF4-9BD428E007CF}"/>
    <cellStyle name="20 % - Markeringsfarve2 5 2 3 2 2 3" xfId="46052" xr:uid="{FA9CF606-C3C3-4A1C-984D-35D90DD2459A}"/>
    <cellStyle name="20 % - Markeringsfarve2 5 2 3 2 3" xfId="24066" xr:uid="{DC498BFA-3353-4DC0-A8EA-297A5B03AF73}"/>
    <cellStyle name="20 % - Markeringsfarve2 5 2 3 2 4" xfId="39053" xr:uid="{2B11B140-28A3-4A5A-B7F6-14D6F3AEE6ED}"/>
    <cellStyle name="20 % - Markeringsfarve2 5 2 3 3" xfId="10602" xr:uid="{07B71D7B-3AD7-4622-AB35-82566B9C06AE}"/>
    <cellStyle name="20 % - Markeringsfarve2 5 2 3 3 2" xfId="26922" xr:uid="{D2722A12-DB57-423A-9689-62BFBF4FF8AF}"/>
    <cellStyle name="20 % - Markeringsfarve2 5 2 3 3 3" xfId="41888" xr:uid="{59DA3AB4-A643-4FE8-8472-14F6FBCC2D1F}"/>
    <cellStyle name="20 % - Markeringsfarve2 5 2 3 4" xfId="19900" xr:uid="{5ACC3878-EC64-411B-9028-A68B96E93AFC}"/>
    <cellStyle name="20 % - Markeringsfarve2 5 2 3 5" xfId="34889" xr:uid="{C09B2F9F-AAD4-4B4D-82D5-65EC99B39212}"/>
    <cellStyle name="20 % - Markeringsfarve2 5 2 4" xfId="2047" xr:uid="{CD7FCF09-4423-4B6D-873A-E9CFF6CB3BF2}"/>
    <cellStyle name="20 % - Markeringsfarve2 5 2 4 2" xfId="8266" xr:uid="{FCDF7561-1982-4030-9127-F598B5315B97}"/>
    <cellStyle name="20 % - Markeringsfarve2 5 2 4 2 2" xfId="16159" xr:uid="{76304776-20F8-49D0-9AF2-E91C9EEA6CA7}"/>
    <cellStyle name="20 % - Markeringsfarve2 5 2 4 2 2 2" xfId="32474" xr:uid="{01E58BB8-AC08-4B45-809D-D1B74E722C61}"/>
    <cellStyle name="20 % - Markeringsfarve2 5 2 4 2 2 3" xfId="47438" xr:uid="{1567C809-F490-47D7-A9E9-F8F96EC26E91}"/>
    <cellStyle name="20 % - Markeringsfarve2 5 2 4 2 3" xfId="25452" xr:uid="{60B4E1DD-B15E-426B-88B6-ABC7D3B5AEB1}"/>
    <cellStyle name="20 % - Markeringsfarve2 5 2 4 2 4" xfId="40439" xr:uid="{543D436B-0892-4068-B0BF-0D894887F05F}"/>
    <cellStyle name="20 % - Markeringsfarve2 5 2 4 3" xfId="10603" xr:uid="{50321E4D-7C76-43CA-A84B-FA22128C1298}"/>
    <cellStyle name="20 % - Markeringsfarve2 5 2 4 3 2" xfId="26923" xr:uid="{CD1C8BAB-7191-4520-9AD0-708AD52198F9}"/>
    <cellStyle name="20 % - Markeringsfarve2 5 2 4 3 3" xfId="41889" xr:uid="{5EF1C1D2-2574-46CF-83C2-B886DE307AA5}"/>
    <cellStyle name="20 % - Markeringsfarve2 5 2 4 4" xfId="19901" xr:uid="{F508861D-2220-4FB0-971B-3E18A4F14DC8}"/>
    <cellStyle name="20 % - Markeringsfarve2 5 2 4 5" xfId="34890" xr:uid="{C954BAA6-6928-4B51-AFA2-6DAC76021114}"/>
    <cellStyle name="20 % - Markeringsfarve2 5 2 5" xfId="5455" xr:uid="{A96D8128-2463-4891-A3C1-CDD27CFE8576}"/>
    <cellStyle name="20 % - Markeringsfarve2 5 2 5 2" xfId="13372" xr:uid="{62F3E595-9E07-487A-940D-66D72DFE7D36}"/>
    <cellStyle name="20 % - Markeringsfarve2 5 2 5 2 2" xfId="29687" xr:uid="{A7BB4B76-07EA-4092-8C5A-86FBB504046F}"/>
    <cellStyle name="20 % - Markeringsfarve2 5 2 5 2 3" xfId="44651" xr:uid="{1508DDF5-2292-485B-BA26-E1EB3EECBED2}"/>
    <cellStyle name="20 % - Markeringsfarve2 5 2 5 3" xfId="22665" xr:uid="{0A27D261-1C4C-4057-B7A4-21D3C37DB313}"/>
    <cellStyle name="20 % - Markeringsfarve2 5 2 5 4" xfId="37652" xr:uid="{B067C842-E49F-46B3-A74C-98ED12566E10}"/>
    <cellStyle name="20 % - Markeringsfarve2 5 2 6" xfId="10599" xr:uid="{1E54ACBC-DC79-4558-A67B-8FA837836D90}"/>
    <cellStyle name="20 % - Markeringsfarve2 5 2 6 2" xfId="26919" xr:uid="{76CCC037-8DDD-4001-BE7E-57818B60AE6F}"/>
    <cellStyle name="20 % - Markeringsfarve2 5 2 6 3" xfId="41885" xr:uid="{E51780B6-54E4-405D-B47B-E294B14C2DA0}"/>
    <cellStyle name="20 % - Markeringsfarve2 5 2 7" xfId="19897" xr:uid="{F1C40C23-3717-458A-9639-3F81BB9E035A}"/>
    <cellStyle name="20 % - Markeringsfarve2 5 2 8" xfId="34886" xr:uid="{E3E68E49-9D2E-40D5-ADB5-BCBB2ACCEB25}"/>
    <cellStyle name="20 % - Markeringsfarve2 5 2 9" xfId="53952" xr:uid="{82C6F288-36C0-4A7B-8A49-6F3BA81434E2}"/>
    <cellStyle name="20 % - Markeringsfarve2 5 3" xfId="2048" xr:uid="{CD012BAB-9645-4015-9052-10F7D7FDF784}"/>
    <cellStyle name="20 % - Markeringsfarve2 5 3 2" xfId="2049" xr:uid="{C67EAAB9-DFBC-43B0-90C6-C7770050905C}"/>
    <cellStyle name="20 % - Markeringsfarve2 5 3 2 2" xfId="2050" xr:uid="{854723C6-672A-4D11-9899-CD464E6FB20F}"/>
    <cellStyle name="20 % - Markeringsfarve2 5 3 2 2 2" xfId="7687" xr:uid="{0217F269-5E19-488C-9BD9-06E8D7E89BC7}"/>
    <cellStyle name="20 % - Markeringsfarve2 5 3 2 2 2 2" xfId="15587" xr:uid="{1C5598D6-10FD-4E7D-BFB7-30F7FCE187AE}"/>
    <cellStyle name="20 % - Markeringsfarve2 5 3 2 2 2 2 2" xfId="31902" xr:uid="{1C442001-D705-44FB-9C35-7028F11F8069}"/>
    <cellStyle name="20 % - Markeringsfarve2 5 3 2 2 2 2 3" xfId="46866" xr:uid="{07D298E6-06AC-4C48-9FB1-EB09F4D652AF}"/>
    <cellStyle name="20 % - Markeringsfarve2 5 3 2 2 2 3" xfId="24880" xr:uid="{A013423D-11BB-485A-AF60-3EBCC531592D}"/>
    <cellStyle name="20 % - Markeringsfarve2 5 3 2 2 2 4" xfId="39867" xr:uid="{FFC1D37B-1E82-4EBD-A818-8D314E3F3D6D}"/>
    <cellStyle name="20 % - Markeringsfarve2 5 3 2 2 3" xfId="10606" xr:uid="{85B96851-C9DA-423D-BFD0-389AACCCBC61}"/>
    <cellStyle name="20 % - Markeringsfarve2 5 3 2 2 3 2" xfId="26926" xr:uid="{99E954EB-1EEE-4DA3-BE69-C5C85AB21EF9}"/>
    <cellStyle name="20 % - Markeringsfarve2 5 3 2 2 3 3" xfId="41892" xr:uid="{5168216B-8961-4045-8F4D-82EB9E08E4CE}"/>
    <cellStyle name="20 % - Markeringsfarve2 5 3 2 2 4" xfId="19904" xr:uid="{8492800B-D0DB-40B6-B55D-3F3062BB61CB}"/>
    <cellStyle name="20 % - Markeringsfarve2 5 3 2 2 5" xfId="34893" xr:uid="{393C0B49-7E8E-444B-8BB9-39ECBA72955E}"/>
    <cellStyle name="20 % - Markeringsfarve2 5 3 2 3" xfId="6251" xr:uid="{D3F0CA1D-17CF-4A07-9EB9-11ADBEB5A61C}"/>
    <cellStyle name="20 % - Markeringsfarve2 5 3 2 3 2" xfId="14167" xr:uid="{342746C9-DEB9-429A-B064-404D72634B99}"/>
    <cellStyle name="20 % - Markeringsfarve2 5 3 2 3 2 2" xfId="30482" xr:uid="{D125469F-9927-4A82-8135-82BF91BC465B}"/>
    <cellStyle name="20 % - Markeringsfarve2 5 3 2 3 2 3" xfId="45446" xr:uid="{15DFABC5-F248-448E-BAC4-ABC79E74D260}"/>
    <cellStyle name="20 % - Markeringsfarve2 5 3 2 3 3" xfId="23460" xr:uid="{726D827C-2642-409D-A331-5F1B0B873DF3}"/>
    <cellStyle name="20 % - Markeringsfarve2 5 3 2 3 4" xfId="38447" xr:uid="{C4470C5D-01BF-44D9-AAFE-003FBDCD0385}"/>
    <cellStyle name="20 % - Markeringsfarve2 5 3 2 4" xfId="10605" xr:uid="{276BA0B1-7677-4732-9848-223FD142EC9F}"/>
    <cellStyle name="20 % - Markeringsfarve2 5 3 2 4 2" xfId="26925" xr:uid="{D1EB0CB8-69CD-4CDC-9724-31D7E2963052}"/>
    <cellStyle name="20 % - Markeringsfarve2 5 3 2 4 3" xfId="41891" xr:uid="{FF89CF28-AA59-42CB-83DA-F02BEF95D53F}"/>
    <cellStyle name="20 % - Markeringsfarve2 5 3 2 5" xfId="19903" xr:uid="{0131C8EB-F0C8-459B-9A68-65F4DFEFCFC8}"/>
    <cellStyle name="20 % - Markeringsfarve2 5 3 2 6" xfId="34892" xr:uid="{8B65BB05-404F-44C7-9D74-C9D7E7089ED8}"/>
    <cellStyle name="20 % - Markeringsfarve2 5 3 3" xfId="2051" xr:uid="{45AC61E0-A11F-4139-B5D3-2CEE0147713D}"/>
    <cellStyle name="20 % - Markeringsfarve2 5 3 3 2" xfId="6917" xr:uid="{46A5FE6C-53D9-4D4F-A9DD-D7DADD8EB5A4}"/>
    <cellStyle name="20 % - Markeringsfarve2 5 3 3 2 2" xfId="14827" xr:uid="{863A77F1-2BB6-490C-8598-1398CF9C74B9}"/>
    <cellStyle name="20 % - Markeringsfarve2 5 3 3 2 2 2" xfId="31142" xr:uid="{E4AD70B2-014A-4953-B39D-786CCCA11D88}"/>
    <cellStyle name="20 % - Markeringsfarve2 5 3 3 2 2 3" xfId="46106" xr:uid="{21A44BFE-F9F9-4DD1-B9CA-626CA89EA328}"/>
    <cellStyle name="20 % - Markeringsfarve2 5 3 3 2 3" xfId="24120" xr:uid="{17FC6A38-1443-4280-8075-BD0195A752F5}"/>
    <cellStyle name="20 % - Markeringsfarve2 5 3 3 2 4" xfId="39107" xr:uid="{FB20B128-6C41-497E-BFD7-52E06D47F81D}"/>
    <cellStyle name="20 % - Markeringsfarve2 5 3 3 3" xfId="10607" xr:uid="{35B61564-77C0-41AC-8AB1-C888B730AD7B}"/>
    <cellStyle name="20 % - Markeringsfarve2 5 3 3 3 2" xfId="26927" xr:uid="{7E8F23B3-4DA1-409B-9066-8FD2B59002AD}"/>
    <cellStyle name="20 % - Markeringsfarve2 5 3 3 3 3" xfId="41893" xr:uid="{148D631D-659E-4E94-AEE6-63139F073DA5}"/>
    <cellStyle name="20 % - Markeringsfarve2 5 3 3 4" xfId="19905" xr:uid="{1A6E0885-F66F-4278-B139-A19877DDBDEE}"/>
    <cellStyle name="20 % - Markeringsfarve2 5 3 3 5" xfId="34894" xr:uid="{B18A9AEC-E241-4DB3-AC19-C2F7F78F60D8}"/>
    <cellStyle name="20 % - Markeringsfarve2 5 3 4" xfId="2052" xr:uid="{F376890F-E46A-4278-95DA-D77BF5FFB156}"/>
    <cellStyle name="20 % - Markeringsfarve2 5 3 4 2" xfId="8265" xr:uid="{461D7012-6DF3-4D8C-8736-40C40E2B5321}"/>
    <cellStyle name="20 % - Markeringsfarve2 5 3 4 2 2" xfId="16158" xr:uid="{FF6F44A6-8409-46AB-85C0-7EF8623A8C5A}"/>
    <cellStyle name="20 % - Markeringsfarve2 5 3 4 2 2 2" xfId="32473" xr:uid="{EFF51719-55BC-4A0C-BB25-1C3382E3223E}"/>
    <cellStyle name="20 % - Markeringsfarve2 5 3 4 2 2 3" xfId="47437" xr:uid="{1054E335-B8AF-4C9D-B2B8-3F742ADF36CB}"/>
    <cellStyle name="20 % - Markeringsfarve2 5 3 4 2 3" xfId="25451" xr:uid="{EE44516E-EBF1-44A8-A296-9282D73D912C}"/>
    <cellStyle name="20 % - Markeringsfarve2 5 3 4 2 4" xfId="40438" xr:uid="{256664EF-8B84-460D-8D85-88DB8BD4256B}"/>
    <cellStyle name="20 % - Markeringsfarve2 5 3 4 3" xfId="10608" xr:uid="{FDBA10B4-8A62-48AA-A5A8-77AD04504C92}"/>
    <cellStyle name="20 % - Markeringsfarve2 5 3 4 3 2" xfId="26928" xr:uid="{8754A6A4-C57F-42FC-9B3F-0E602ACBF468}"/>
    <cellStyle name="20 % - Markeringsfarve2 5 3 4 3 3" xfId="41894" xr:uid="{E37DD274-E937-4942-9888-A4D5BE706C1A}"/>
    <cellStyle name="20 % - Markeringsfarve2 5 3 4 4" xfId="19906" xr:uid="{B848D012-9840-4349-9EA9-2FFCF97A18C1}"/>
    <cellStyle name="20 % - Markeringsfarve2 5 3 4 5" xfId="34895" xr:uid="{B6E8891E-A83C-4BE4-926F-B5704ED04D83}"/>
    <cellStyle name="20 % - Markeringsfarve2 5 3 5" xfId="5456" xr:uid="{57AB50B4-D63C-4060-BEF9-775AF96053C9}"/>
    <cellStyle name="20 % - Markeringsfarve2 5 3 5 2" xfId="13373" xr:uid="{DDE07491-06C7-4E3B-8FE1-00CC1A9B188C}"/>
    <cellStyle name="20 % - Markeringsfarve2 5 3 5 2 2" xfId="29688" xr:uid="{578BDE48-70F1-4D37-A624-BE016498BC51}"/>
    <cellStyle name="20 % - Markeringsfarve2 5 3 5 2 3" xfId="44652" xr:uid="{941E8765-B972-44F7-8D29-77C76FDD131F}"/>
    <cellStyle name="20 % - Markeringsfarve2 5 3 5 3" xfId="22666" xr:uid="{FC30338B-6478-4373-B84D-3D5F4BFA7AA5}"/>
    <cellStyle name="20 % - Markeringsfarve2 5 3 5 4" xfId="37653" xr:uid="{B878C146-27F5-466B-83F2-05BB5C21AE27}"/>
    <cellStyle name="20 % - Markeringsfarve2 5 3 6" xfId="10604" xr:uid="{FDC45F2B-270E-460A-B37D-15EA6FF3536E}"/>
    <cellStyle name="20 % - Markeringsfarve2 5 3 6 2" xfId="26924" xr:uid="{55E5CE7B-84F8-45FA-A438-E908088103A2}"/>
    <cellStyle name="20 % - Markeringsfarve2 5 3 6 3" xfId="41890" xr:uid="{93DA2E62-20AB-4101-BA5A-69BCEABB9204}"/>
    <cellStyle name="20 % - Markeringsfarve2 5 3 7" xfId="19902" xr:uid="{B2F82982-8E61-41D3-BE54-C8EEFCCEBE96}"/>
    <cellStyle name="20 % - Markeringsfarve2 5 3 8" xfId="34891" xr:uid="{61C2FA5F-1356-4800-A6D7-940827986BDC}"/>
    <cellStyle name="20 % - Markeringsfarve2 5 3 9" xfId="56496" xr:uid="{E503431E-9CA2-4096-912C-2785AD940151}"/>
    <cellStyle name="20 % - Markeringsfarve2 5 4" xfId="2053" xr:uid="{3B3873DB-49E7-4862-9CBA-3F47042BA990}"/>
    <cellStyle name="20 % - Markeringsfarve2 5 4 2" xfId="2054" xr:uid="{72010DCA-4150-460B-AE8C-BCC40AABD097}"/>
    <cellStyle name="20 % - Markeringsfarve2 5 4 2 2" xfId="2055" xr:uid="{193BDBF7-1010-4526-9B0D-93FA382A5196}"/>
    <cellStyle name="20 % - Markeringsfarve2 5 4 2 2 2" xfId="7871" xr:uid="{A0C2B1E8-8090-4D08-BE90-EDBC39217A1B}"/>
    <cellStyle name="20 % - Markeringsfarve2 5 4 2 2 2 2" xfId="15771" xr:uid="{B053B682-6EAC-48C7-96EB-A0C1B437BEF1}"/>
    <cellStyle name="20 % - Markeringsfarve2 5 4 2 2 2 2 2" xfId="32086" xr:uid="{F3FA3FC2-B5B5-498F-9350-CBC05B0B2856}"/>
    <cellStyle name="20 % - Markeringsfarve2 5 4 2 2 2 2 3" xfId="47050" xr:uid="{CD9DB6FC-D7D7-4ABF-BB6D-06362E2E46EC}"/>
    <cellStyle name="20 % - Markeringsfarve2 5 4 2 2 2 3" xfId="25064" xr:uid="{D5E6D8B8-C3C6-455D-9F9B-1B2AF200B68A}"/>
    <cellStyle name="20 % - Markeringsfarve2 5 4 2 2 2 4" xfId="40051" xr:uid="{B451063C-52B1-49B7-A811-7CBD39524E6C}"/>
    <cellStyle name="20 % - Markeringsfarve2 5 4 2 2 3" xfId="10611" xr:uid="{6EF796EF-C483-46C6-94B9-C89F3C3A4C78}"/>
    <cellStyle name="20 % - Markeringsfarve2 5 4 2 2 3 2" xfId="26931" xr:uid="{41E57E3F-850E-4280-8E99-F20DD414F74C}"/>
    <cellStyle name="20 % - Markeringsfarve2 5 4 2 2 3 3" xfId="41897" xr:uid="{C9A6AE0B-312F-421D-AEBF-9A35B93E2BA5}"/>
    <cellStyle name="20 % - Markeringsfarve2 5 4 2 2 4" xfId="19909" xr:uid="{27BE6A5D-7127-458D-9E59-AE58FA123EC8}"/>
    <cellStyle name="20 % - Markeringsfarve2 5 4 2 2 5" xfId="34898" xr:uid="{0A3F7ADA-CB87-4795-989B-45A772F16892}"/>
    <cellStyle name="20 % - Markeringsfarve2 5 4 2 3" xfId="6406" xr:uid="{1BC9CC99-6C78-4E5F-A355-12EECBD6C4F5}"/>
    <cellStyle name="20 % - Markeringsfarve2 5 4 2 3 2" xfId="14319" xr:uid="{25CA836B-1FC5-493B-B96E-D002941790BE}"/>
    <cellStyle name="20 % - Markeringsfarve2 5 4 2 3 2 2" xfId="30634" xr:uid="{4D3A30AA-6073-4613-BAD7-C976BFF52F94}"/>
    <cellStyle name="20 % - Markeringsfarve2 5 4 2 3 2 3" xfId="45598" xr:uid="{BBE98C70-33C1-463D-8C19-DEC2778FD13A}"/>
    <cellStyle name="20 % - Markeringsfarve2 5 4 2 3 3" xfId="23612" xr:uid="{D1B32CB2-1FB9-48E8-BF45-E4C2254C745A}"/>
    <cellStyle name="20 % - Markeringsfarve2 5 4 2 3 4" xfId="38599" xr:uid="{F0FBA470-942A-4C20-8D11-8C7C34BF37E0}"/>
    <cellStyle name="20 % - Markeringsfarve2 5 4 2 4" xfId="10610" xr:uid="{430A8846-1705-4283-983D-0E187B5C5B78}"/>
    <cellStyle name="20 % - Markeringsfarve2 5 4 2 4 2" xfId="26930" xr:uid="{570A0900-6733-45A7-A0AE-437023D36656}"/>
    <cellStyle name="20 % - Markeringsfarve2 5 4 2 4 3" xfId="41896" xr:uid="{76960997-4C02-483F-AE9F-509F72EF626B}"/>
    <cellStyle name="20 % - Markeringsfarve2 5 4 2 5" xfId="19908" xr:uid="{7F4ECA12-02CE-4A43-848D-24A96BA9D2D3}"/>
    <cellStyle name="20 % - Markeringsfarve2 5 4 2 6" xfId="34897" xr:uid="{84B084F7-AE74-426E-8A68-FD01C5638CC3}"/>
    <cellStyle name="20 % - Markeringsfarve2 5 4 3" xfId="2056" xr:uid="{E3F9CCDC-7109-4B59-A75A-51F08BBCCB70}"/>
    <cellStyle name="20 % - Markeringsfarve2 5 4 3 2" xfId="7147" xr:uid="{59753199-B6E6-4F5A-A8DA-D79DEF21DD64}"/>
    <cellStyle name="20 % - Markeringsfarve2 5 4 3 2 2" xfId="15056" xr:uid="{F7E97FDF-73A3-4277-8076-8D74BC336BA3}"/>
    <cellStyle name="20 % - Markeringsfarve2 5 4 3 2 2 2" xfId="31371" xr:uid="{82FC21A6-B9B3-47E1-9FC5-25F3808CD0EB}"/>
    <cellStyle name="20 % - Markeringsfarve2 5 4 3 2 2 3" xfId="46335" xr:uid="{D08C2CF1-8A8B-486E-BFE9-995F26BA3714}"/>
    <cellStyle name="20 % - Markeringsfarve2 5 4 3 2 3" xfId="24349" xr:uid="{2A7654C9-A91E-45F5-ACAD-957C7057EE7D}"/>
    <cellStyle name="20 % - Markeringsfarve2 5 4 3 2 4" xfId="39336" xr:uid="{B4701E08-56F6-49E1-AD1E-28ECE0ACCA18}"/>
    <cellStyle name="20 % - Markeringsfarve2 5 4 3 3" xfId="10612" xr:uid="{3443470B-514D-4F4B-8E88-DBFA6E3F08A4}"/>
    <cellStyle name="20 % - Markeringsfarve2 5 4 3 3 2" xfId="26932" xr:uid="{B381B4A2-2D20-4E56-AF22-B91E497A356C}"/>
    <cellStyle name="20 % - Markeringsfarve2 5 4 3 3 3" xfId="41898" xr:uid="{D0272D85-7121-44F8-8951-A34F780945B5}"/>
    <cellStyle name="20 % - Markeringsfarve2 5 4 3 4" xfId="19910" xr:uid="{DE823AA5-6BBF-4FE1-9A0F-A21E22119355}"/>
    <cellStyle name="20 % - Markeringsfarve2 5 4 3 5" xfId="34899" xr:uid="{FC265C2F-2D4A-4594-9288-B2F7DF0FBCF6}"/>
    <cellStyle name="20 % - Markeringsfarve2 5 4 4" xfId="2057" xr:uid="{C85308D5-DF30-4FF2-AE43-875DD0AFA42C}"/>
    <cellStyle name="20 % - Markeringsfarve2 5 4 4 2" xfId="8264" xr:uid="{3A82627F-4347-4C69-9163-FC8BDEEC5BB8}"/>
    <cellStyle name="20 % - Markeringsfarve2 5 4 4 2 2" xfId="16157" xr:uid="{2BD02D7E-06DA-429F-97A7-5F9CB8C322D6}"/>
    <cellStyle name="20 % - Markeringsfarve2 5 4 4 2 2 2" xfId="32472" xr:uid="{3ED849F3-D11E-48C6-83A6-73FD488B7405}"/>
    <cellStyle name="20 % - Markeringsfarve2 5 4 4 2 2 3" xfId="47436" xr:uid="{CCE44AA4-367D-4533-8D4F-C43EF57A068B}"/>
    <cellStyle name="20 % - Markeringsfarve2 5 4 4 2 3" xfId="25450" xr:uid="{4AB6E443-AEE2-4CCD-A6A4-99CF5B2D5887}"/>
    <cellStyle name="20 % - Markeringsfarve2 5 4 4 2 4" xfId="40437" xr:uid="{1D72711A-6AEA-4410-997F-EC5DDE184213}"/>
    <cellStyle name="20 % - Markeringsfarve2 5 4 4 3" xfId="10613" xr:uid="{09601D9F-DD17-443D-85AE-1E076DB22B0F}"/>
    <cellStyle name="20 % - Markeringsfarve2 5 4 4 3 2" xfId="26933" xr:uid="{E663A4F4-085B-4C41-9DD0-3D2E4059464A}"/>
    <cellStyle name="20 % - Markeringsfarve2 5 4 4 3 3" xfId="41899" xr:uid="{86421BB7-EA1A-41D1-900B-406852742773}"/>
    <cellStyle name="20 % - Markeringsfarve2 5 4 4 4" xfId="19911" xr:uid="{2CE712A4-CD3F-4B9D-AA08-CE5F40F241D7}"/>
    <cellStyle name="20 % - Markeringsfarve2 5 4 4 5" xfId="34900" xr:uid="{7D42A4A1-7D68-480F-A6C7-2CC8153BA795}"/>
    <cellStyle name="20 % - Markeringsfarve2 5 4 5" xfId="5457" xr:uid="{0E2557BE-EBDC-4253-A1BC-837D73508188}"/>
    <cellStyle name="20 % - Markeringsfarve2 5 4 5 2" xfId="13374" xr:uid="{7ABD2092-A0F6-430A-9194-2484192E2BC8}"/>
    <cellStyle name="20 % - Markeringsfarve2 5 4 5 2 2" xfId="29689" xr:uid="{D2787E29-FFE9-45CD-BA60-1462CFEFC3F6}"/>
    <cellStyle name="20 % - Markeringsfarve2 5 4 5 2 3" xfId="44653" xr:uid="{3B863F05-1919-46B4-B54C-8F296484FA44}"/>
    <cellStyle name="20 % - Markeringsfarve2 5 4 5 3" xfId="22667" xr:uid="{1A0832FD-6739-4219-B048-56B103ADE4E8}"/>
    <cellStyle name="20 % - Markeringsfarve2 5 4 5 4" xfId="37654" xr:uid="{0CCF00D7-77A0-4CCF-B0A8-CA6C5104BA96}"/>
    <cellStyle name="20 % - Markeringsfarve2 5 4 6" xfId="10609" xr:uid="{3406779A-7674-4C45-B316-B29AFB07A29C}"/>
    <cellStyle name="20 % - Markeringsfarve2 5 4 6 2" xfId="26929" xr:uid="{95C95113-1951-464C-AC22-C63D8E7939B2}"/>
    <cellStyle name="20 % - Markeringsfarve2 5 4 6 3" xfId="41895" xr:uid="{77D7B1FB-DE66-4382-9E56-1B93B39B32BC}"/>
    <cellStyle name="20 % - Markeringsfarve2 5 4 7" xfId="19907" xr:uid="{4D36FDA4-41F3-49AB-99C1-37AA73E65BAC}"/>
    <cellStyle name="20 % - Markeringsfarve2 5 4 8" xfId="34896" xr:uid="{23324C4E-6AD8-412A-AC6C-08579FD4EEA1}"/>
    <cellStyle name="20 % - Markeringsfarve2 5 5" xfId="2058" xr:uid="{A46FFCEB-47B9-4DB0-908B-AA8C06C61545}"/>
    <cellStyle name="20 % - Markeringsfarve2 5 5 2" xfId="2059" xr:uid="{9DFF7F1F-ECBC-4792-87B7-54941CFDC674}"/>
    <cellStyle name="20 % - Markeringsfarve2 5 5 2 2" xfId="2060" xr:uid="{68819B07-3F3F-4433-B200-8DBDE446A019}"/>
    <cellStyle name="20 % - Markeringsfarve2 5 5 2 2 2" xfId="7988" xr:uid="{836E3B91-420A-4D43-94A7-7B0F31A78AAF}"/>
    <cellStyle name="20 % - Markeringsfarve2 5 5 2 2 2 2" xfId="15888" xr:uid="{5FD5879C-1B24-4FB3-83A8-E5E8B09CD7E2}"/>
    <cellStyle name="20 % - Markeringsfarve2 5 5 2 2 2 2 2" xfId="32203" xr:uid="{2A9DA8E1-0A67-4641-8D35-F2F824832468}"/>
    <cellStyle name="20 % - Markeringsfarve2 5 5 2 2 2 2 3" xfId="47167" xr:uid="{B2CDBE46-EE40-44F8-834D-13E8AA51DEF3}"/>
    <cellStyle name="20 % - Markeringsfarve2 5 5 2 2 2 3" xfId="25181" xr:uid="{6CF6DB12-01D4-44D5-A338-5908559A691B}"/>
    <cellStyle name="20 % - Markeringsfarve2 5 5 2 2 2 4" xfId="40168" xr:uid="{B1DA3D4F-BC6E-4BB5-AE7D-97F453A3E032}"/>
    <cellStyle name="20 % - Markeringsfarve2 5 5 2 2 3" xfId="10616" xr:uid="{EF47303A-0676-4725-9031-3F1B137DB151}"/>
    <cellStyle name="20 % - Markeringsfarve2 5 5 2 2 3 2" xfId="26936" xr:uid="{E8597815-0CFC-484E-BA3E-FE5763E045CC}"/>
    <cellStyle name="20 % - Markeringsfarve2 5 5 2 2 3 3" xfId="41902" xr:uid="{5865BAD9-2BAF-4083-8E91-3092FE1402FA}"/>
    <cellStyle name="20 % - Markeringsfarve2 5 5 2 2 4" xfId="19914" xr:uid="{93E8A896-FC5F-433F-BC68-A6C557B0BD18}"/>
    <cellStyle name="20 % - Markeringsfarve2 5 5 2 2 5" xfId="34903" xr:uid="{5995B3E1-3EDC-4A75-A348-57F3AB4C9312}"/>
    <cellStyle name="20 % - Markeringsfarve2 5 5 2 3" xfId="6505" xr:uid="{93EDA166-0650-42D0-9BFE-5B5AC47FC3CD}"/>
    <cellStyle name="20 % - Markeringsfarve2 5 5 2 3 2" xfId="14418" xr:uid="{A688460F-71FE-4C9A-8F8D-52D4F09CC598}"/>
    <cellStyle name="20 % - Markeringsfarve2 5 5 2 3 2 2" xfId="30733" xr:uid="{8FF43AA4-C1C0-42B2-90F3-3DAA0B346F25}"/>
    <cellStyle name="20 % - Markeringsfarve2 5 5 2 3 2 3" xfId="45697" xr:uid="{8B374A1A-16C9-48E9-A954-6100FBF56E90}"/>
    <cellStyle name="20 % - Markeringsfarve2 5 5 2 3 3" xfId="23711" xr:uid="{E4834AB0-CF6E-4235-8421-BED8A91BBCE1}"/>
    <cellStyle name="20 % - Markeringsfarve2 5 5 2 3 4" xfId="38698" xr:uid="{7CC478BE-2218-4663-97A5-79DEAEEC040B}"/>
    <cellStyle name="20 % - Markeringsfarve2 5 5 2 4" xfId="10615" xr:uid="{76580246-6785-44F0-9872-E9ECEF3A8E03}"/>
    <cellStyle name="20 % - Markeringsfarve2 5 5 2 4 2" xfId="26935" xr:uid="{0481DD02-A5E9-4B6B-8CBC-6F637DED3D89}"/>
    <cellStyle name="20 % - Markeringsfarve2 5 5 2 4 3" xfId="41901" xr:uid="{AB2D5A19-0F7D-4614-BB24-71A09B3BC0C2}"/>
    <cellStyle name="20 % - Markeringsfarve2 5 5 2 5" xfId="19913" xr:uid="{5D34415B-527E-494C-83BF-CF0B22074658}"/>
    <cellStyle name="20 % - Markeringsfarve2 5 5 2 6" xfId="34902" xr:uid="{1ACC06A3-1C37-4DEC-BE62-93D56FE236B1}"/>
    <cellStyle name="20 % - Markeringsfarve2 5 5 3" xfId="2061" xr:uid="{5DAB14B9-E0A6-46A6-B353-499B88287A3F}"/>
    <cellStyle name="20 % - Markeringsfarve2 5 5 3 2" xfId="7264" xr:uid="{E6C609D3-6278-47AE-A7FE-17425C7ED0FE}"/>
    <cellStyle name="20 % - Markeringsfarve2 5 5 3 2 2" xfId="15173" xr:uid="{4E69DC8F-A293-4184-B831-C72B759B1EA2}"/>
    <cellStyle name="20 % - Markeringsfarve2 5 5 3 2 2 2" xfId="31488" xr:uid="{AB08EE38-39C7-4728-9B53-BB79A6C76759}"/>
    <cellStyle name="20 % - Markeringsfarve2 5 5 3 2 2 3" xfId="46452" xr:uid="{1442703B-D02B-4B44-8405-023FC1C94F85}"/>
    <cellStyle name="20 % - Markeringsfarve2 5 5 3 2 3" xfId="24466" xr:uid="{CA8C5912-6406-4BCF-93CE-4EE5A6E3539A}"/>
    <cellStyle name="20 % - Markeringsfarve2 5 5 3 2 4" xfId="39453" xr:uid="{76D703F6-B3E9-4B31-B337-D878A2CB5037}"/>
    <cellStyle name="20 % - Markeringsfarve2 5 5 3 3" xfId="10617" xr:uid="{89BC205D-A6C5-4DA1-8F83-2E6DFC3C2468}"/>
    <cellStyle name="20 % - Markeringsfarve2 5 5 3 3 2" xfId="26937" xr:uid="{447AC505-4863-450A-8F62-433906E5349B}"/>
    <cellStyle name="20 % - Markeringsfarve2 5 5 3 3 3" xfId="41903" xr:uid="{57E59446-0011-4E1B-9996-147B167D52F2}"/>
    <cellStyle name="20 % - Markeringsfarve2 5 5 3 4" xfId="19915" xr:uid="{F53F8E72-F73E-4EC9-AC5A-E4C20E7070A7}"/>
    <cellStyle name="20 % - Markeringsfarve2 5 5 3 5" xfId="34904" xr:uid="{0C1FEAD7-118B-4FB7-B06E-356B90D55E94}"/>
    <cellStyle name="20 % - Markeringsfarve2 5 5 4" xfId="2062" xr:uid="{A3BA6B0E-7241-419F-91CE-FBB95A276314}"/>
    <cellStyle name="20 % - Markeringsfarve2 5 5 4 2" xfId="6781" xr:uid="{8C87A16D-3A49-442E-9F96-CDF1C35DEB70}"/>
    <cellStyle name="20 % - Markeringsfarve2 5 5 4 2 2" xfId="14691" xr:uid="{85F264B7-EE02-459F-A5CA-D0A227839294}"/>
    <cellStyle name="20 % - Markeringsfarve2 5 5 4 2 2 2" xfId="31006" xr:uid="{A61C4C2E-64B0-4C29-9243-291566AB8DEB}"/>
    <cellStyle name="20 % - Markeringsfarve2 5 5 4 2 2 3" xfId="45970" xr:uid="{6092ADF5-8274-4B20-853C-4BA0C3BA8859}"/>
    <cellStyle name="20 % - Markeringsfarve2 5 5 4 2 3" xfId="23984" xr:uid="{8BF493E8-5E88-4556-A9D4-057DF524E041}"/>
    <cellStyle name="20 % - Markeringsfarve2 5 5 4 2 4" xfId="38971" xr:uid="{3A9EFCF1-9F51-4D2C-91C0-BC0FB1C6DB16}"/>
    <cellStyle name="20 % - Markeringsfarve2 5 5 4 3" xfId="10618" xr:uid="{B13A2D80-28BD-409E-9E04-E04AE5F46F8D}"/>
    <cellStyle name="20 % - Markeringsfarve2 5 5 4 3 2" xfId="26938" xr:uid="{6FFEED0F-D5C8-48C4-8B47-ACF9D1B3BD84}"/>
    <cellStyle name="20 % - Markeringsfarve2 5 5 4 3 3" xfId="41904" xr:uid="{DCDC05E3-05B7-4118-9B32-35CB0F55B400}"/>
    <cellStyle name="20 % - Markeringsfarve2 5 5 4 4" xfId="19916" xr:uid="{4CC5A2C5-3105-4B02-B146-4DC599B16B39}"/>
    <cellStyle name="20 % - Markeringsfarve2 5 5 4 5" xfId="34905" xr:uid="{B35AEBB7-DE98-4307-AF76-B2A8B0507313}"/>
    <cellStyle name="20 % - Markeringsfarve2 5 5 5" xfId="5458" xr:uid="{848BD636-5CEE-4789-9FFC-A401C54B703D}"/>
    <cellStyle name="20 % - Markeringsfarve2 5 5 5 2" xfId="13375" xr:uid="{262ECCD0-466B-4992-9485-DC5C6F88C6F0}"/>
    <cellStyle name="20 % - Markeringsfarve2 5 5 5 2 2" xfId="29690" xr:uid="{122CC8A4-9F52-4C8B-ABD6-E9C1FAB5E9BC}"/>
    <cellStyle name="20 % - Markeringsfarve2 5 5 5 2 3" xfId="44654" xr:uid="{BC3659FA-404A-4415-8C65-F826E00291BE}"/>
    <cellStyle name="20 % - Markeringsfarve2 5 5 5 3" xfId="22668" xr:uid="{7E5E07EF-C4DB-4F98-8158-71AE5F6334BA}"/>
    <cellStyle name="20 % - Markeringsfarve2 5 5 5 4" xfId="37655" xr:uid="{3109D7EB-DDC5-4E4E-BC39-941D4BA90DB7}"/>
    <cellStyle name="20 % - Markeringsfarve2 5 5 6" xfId="10614" xr:uid="{B07A5F8B-BD27-42EC-9947-5E5BA01E1491}"/>
    <cellStyle name="20 % - Markeringsfarve2 5 5 6 2" xfId="26934" xr:uid="{5788D72E-EBE9-4C07-B7D4-80C041480EEB}"/>
    <cellStyle name="20 % - Markeringsfarve2 5 5 6 3" xfId="41900" xr:uid="{5FCB8844-FBA2-4F4F-A0EE-0693FBEBC371}"/>
    <cellStyle name="20 % - Markeringsfarve2 5 5 7" xfId="19912" xr:uid="{B21A979E-B510-4453-A93C-898C9536F51F}"/>
    <cellStyle name="20 % - Markeringsfarve2 5 5 8" xfId="34901" xr:uid="{D30D0870-4518-4A26-9CCB-00B1ECD76EA7}"/>
    <cellStyle name="20 % - Markeringsfarve2 5 6" xfId="2063" xr:uid="{BDD901FE-7937-4456-AA7A-77A2491B6221}"/>
    <cellStyle name="20 % - Markeringsfarve2 5 6 2" xfId="2064" xr:uid="{43A951F9-C728-48D2-AD90-C52D3CF366CE}"/>
    <cellStyle name="20 % - Markeringsfarve2 5 6 2 2" xfId="2065" xr:uid="{4F11983E-FD9A-463C-9288-5A3F982A82F4}"/>
    <cellStyle name="20 % - Markeringsfarve2 5 6 2 2 2" xfId="8042" xr:uid="{28736A14-CCA3-4120-848E-BAE135E933D1}"/>
    <cellStyle name="20 % - Markeringsfarve2 5 6 2 2 2 2" xfId="15942" xr:uid="{D1903DB2-20AE-4BFE-9F41-1300790400AB}"/>
    <cellStyle name="20 % - Markeringsfarve2 5 6 2 2 2 2 2" xfId="32257" xr:uid="{DB85FFEC-347D-4D30-8B92-0498EB318F87}"/>
    <cellStyle name="20 % - Markeringsfarve2 5 6 2 2 2 2 3" xfId="47221" xr:uid="{C8B9B847-9E66-4F12-886E-5B2D73289B5B}"/>
    <cellStyle name="20 % - Markeringsfarve2 5 6 2 2 2 3" xfId="25235" xr:uid="{3DFC260D-B7B6-4655-BC75-6F380D013F83}"/>
    <cellStyle name="20 % - Markeringsfarve2 5 6 2 2 2 4" xfId="40222" xr:uid="{224ED7AC-B754-47F9-A937-37ADF4B579E1}"/>
    <cellStyle name="20 % - Markeringsfarve2 5 6 2 2 3" xfId="10621" xr:uid="{5AF98AF4-8A0D-4095-A9D3-701F9C4367EE}"/>
    <cellStyle name="20 % - Markeringsfarve2 5 6 2 2 3 2" xfId="26941" xr:uid="{4825CC51-F9B8-4757-A133-2DAB5E9353CF}"/>
    <cellStyle name="20 % - Markeringsfarve2 5 6 2 2 3 3" xfId="41907" xr:uid="{D9D38B1C-50D8-4859-9E9E-31F31432853D}"/>
    <cellStyle name="20 % - Markeringsfarve2 5 6 2 2 4" xfId="19919" xr:uid="{3C443331-9593-4168-A658-6046E662199F}"/>
    <cellStyle name="20 % - Markeringsfarve2 5 6 2 2 5" xfId="34908" xr:uid="{6A29E678-7BEA-4174-BBE8-A57D512778EB}"/>
    <cellStyle name="20 % - Markeringsfarve2 5 6 2 3" xfId="6553" xr:uid="{246585AA-7CF2-4451-BC12-11F64D4C4698}"/>
    <cellStyle name="20 % - Markeringsfarve2 5 6 2 3 2" xfId="14466" xr:uid="{BB34B2D6-BEC0-4FAB-BD45-1EACBDD55E21}"/>
    <cellStyle name="20 % - Markeringsfarve2 5 6 2 3 2 2" xfId="30781" xr:uid="{8CEF43B0-0FEB-4BFE-A98A-BCC6AC2EB6D5}"/>
    <cellStyle name="20 % - Markeringsfarve2 5 6 2 3 2 3" xfId="45745" xr:uid="{01021E84-06B0-44C8-BF00-382FA0536748}"/>
    <cellStyle name="20 % - Markeringsfarve2 5 6 2 3 3" xfId="23759" xr:uid="{B8D3058D-B3A6-46A2-82AE-9C72019E5A93}"/>
    <cellStyle name="20 % - Markeringsfarve2 5 6 2 3 4" xfId="38746" xr:uid="{05AF4E29-C50C-43D1-952E-87A3EA326BF5}"/>
    <cellStyle name="20 % - Markeringsfarve2 5 6 2 4" xfId="10620" xr:uid="{0C75F063-F1E0-4F60-A65A-F48468EE82FF}"/>
    <cellStyle name="20 % - Markeringsfarve2 5 6 2 4 2" xfId="26940" xr:uid="{D9B347FE-736C-48B8-A699-3989C85D304D}"/>
    <cellStyle name="20 % - Markeringsfarve2 5 6 2 4 3" xfId="41906" xr:uid="{063AAD4E-AF23-49B8-9D3B-32263B10978A}"/>
    <cellStyle name="20 % - Markeringsfarve2 5 6 2 5" xfId="19918" xr:uid="{C4E38B60-0D71-4B25-8502-8AF8E2C4743B}"/>
    <cellStyle name="20 % - Markeringsfarve2 5 6 2 6" xfId="34907" xr:uid="{82F03F5F-0581-431B-B3B1-E44ECF8594BC}"/>
    <cellStyle name="20 % - Markeringsfarve2 5 6 3" xfId="2066" xr:uid="{1082C5D3-7C3E-4A02-9DEE-CA7ABED4FD29}"/>
    <cellStyle name="20 % - Markeringsfarve2 5 6 3 2" xfId="7319" xr:uid="{42201CDB-4180-49FD-8752-AB0E2DA60EAC}"/>
    <cellStyle name="20 % - Markeringsfarve2 5 6 3 2 2" xfId="15228" xr:uid="{00AA0C06-C4B6-4FCF-99AF-39BFA2C4E226}"/>
    <cellStyle name="20 % - Markeringsfarve2 5 6 3 2 2 2" xfId="31543" xr:uid="{87362554-4FB5-4CC7-BECE-377614594916}"/>
    <cellStyle name="20 % - Markeringsfarve2 5 6 3 2 2 3" xfId="46507" xr:uid="{6DEDD025-87A7-4BFA-9E01-B6DD1F36B8F9}"/>
    <cellStyle name="20 % - Markeringsfarve2 5 6 3 2 3" xfId="24521" xr:uid="{BB4F25D1-9D07-45EC-9714-99490811E6CB}"/>
    <cellStyle name="20 % - Markeringsfarve2 5 6 3 2 4" xfId="39508" xr:uid="{B640DFE2-33E1-4CF0-B66E-5FCCD0E29577}"/>
    <cellStyle name="20 % - Markeringsfarve2 5 6 3 3" xfId="10622" xr:uid="{5D855072-C0E3-40E7-A778-F494C4754552}"/>
    <cellStyle name="20 % - Markeringsfarve2 5 6 3 3 2" xfId="26942" xr:uid="{0951FFE6-5E3B-4A3C-8A17-EF57CD2E8017}"/>
    <cellStyle name="20 % - Markeringsfarve2 5 6 3 3 3" xfId="41908" xr:uid="{B286D26E-80FC-471E-83CC-56F1A5E31346}"/>
    <cellStyle name="20 % - Markeringsfarve2 5 6 3 4" xfId="19920" xr:uid="{17CC6CF6-FCDA-4C99-9BBD-BCCCC928764E}"/>
    <cellStyle name="20 % - Markeringsfarve2 5 6 3 5" xfId="34909" xr:uid="{D3961B85-D1D1-499A-88D0-89F0457622B3}"/>
    <cellStyle name="20 % - Markeringsfarve2 5 6 4" xfId="2067" xr:uid="{846234FC-2CB5-458B-9D30-2C78BEB3D8ED}"/>
    <cellStyle name="20 % - Markeringsfarve2 5 6 4 2" xfId="6639" xr:uid="{71937C33-8AF1-4421-A539-312CD07C1669}"/>
    <cellStyle name="20 % - Markeringsfarve2 5 6 4 2 2" xfId="14551" xr:uid="{3493DA3F-AF0E-486B-A6B4-56E97AEF24FA}"/>
    <cellStyle name="20 % - Markeringsfarve2 5 6 4 2 2 2" xfId="30866" xr:uid="{2E90C2FB-CDE5-4885-9B46-870BD09D9C1F}"/>
    <cellStyle name="20 % - Markeringsfarve2 5 6 4 2 2 3" xfId="45830" xr:uid="{BBC286F1-63D4-4582-87F7-4DF74EA58201}"/>
    <cellStyle name="20 % - Markeringsfarve2 5 6 4 2 3" xfId="23844" xr:uid="{249801FF-C4EF-44D2-BE5C-477E1A570D25}"/>
    <cellStyle name="20 % - Markeringsfarve2 5 6 4 2 4" xfId="38831" xr:uid="{2DBC937A-C593-4A6E-A8C8-C7F3BF10DD01}"/>
    <cellStyle name="20 % - Markeringsfarve2 5 6 4 3" xfId="10623" xr:uid="{4840AE1C-5BB3-45CA-9918-CCA464FB1B53}"/>
    <cellStyle name="20 % - Markeringsfarve2 5 6 4 3 2" xfId="26943" xr:uid="{0E73E327-1E14-491F-9D18-815A5AB0E9B8}"/>
    <cellStyle name="20 % - Markeringsfarve2 5 6 4 3 3" xfId="41909" xr:uid="{932C489A-3C5D-4EEF-B38D-FDD8BE570C08}"/>
    <cellStyle name="20 % - Markeringsfarve2 5 6 4 4" xfId="19921" xr:uid="{0EDC1AA9-ED42-4F8F-B3D3-7BCB86C1A463}"/>
    <cellStyle name="20 % - Markeringsfarve2 5 6 4 5" xfId="34910" xr:uid="{5D083A05-0150-475E-B3CF-3499B23C882E}"/>
    <cellStyle name="20 % - Markeringsfarve2 5 6 5" xfId="5459" xr:uid="{873FCB35-891E-4BDB-BB96-DD1A705DCCD5}"/>
    <cellStyle name="20 % - Markeringsfarve2 5 6 5 2" xfId="13376" xr:uid="{5E46509A-F405-4663-B5E5-7BE174B5356F}"/>
    <cellStyle name="20 % - Markeringsfarve2 5 6 5 2 2" xfId="29691" xr:uid="{3E05FB8E-C6AB-4013-B2DF-57A2F05C1C3C}"/>
    <cellStyle name="20 % - Markeringsfarve2 5 6 5 2 3" xfId="44655" xr:uid="{59E0F292-C55B-46C5-87DB-AE64ADF2949E}"/>
    <cellStyle name="20 % - Markeringsfarve2 5 6 5 3" xfId="22669" xr:uid="{8FB20552-AA1F-49C9-944F-16B3301CE487}"/>
    <cellStyle name="20 % - Markeringsfarve2 5 6 5 4" xfId="37656" xr:uid="{CAF904DE-A2EF-4221-BF56-4941E2A22604}"/>
    <cellStyle name="20 % - Markeringsfarve2 5 6 6" xfId="10619" xr:uid="{6F6C8C69-FBB7-4B19-8E5C-97C8AB3BE5E4}"/>
    <cellStyle name="20 % - Markeringsfarve2 5 6 6 2" xfId="26939" xr:uid="{B005FFCE-B273-43D9-B524-AE0C5234E0E7}"/>
    <cellStyle name="20 % - Markeringsfarve2 5 6 6 3" xfId="41905" xr:uid="{714E3C95-D53C-4DEF-B882-875B9C6E9A01}"/>
    <cellStyle name="20 % - Markeringsfarve2 5 6 7" xfId="19917" xr:uid="{FC2C059E-F767-46AB-839A-B0BCEA84BE31}"/>
    <cellStyle name="20 % - Markeringsfarve2 5 6 8" xfId="34906" xr:uid="{E3F14406-C498-43A4-85ED-A86DE21735AC}"/>
    <cellStyle name="20 % - Markeringsfarve2 5 7" xfId="2068" xr:uid="{6279CAD8-7CF5-443D-8D8E-72FCD52998DB}"/>
    <cellStyle name="20 % - Markeringsfarve2 5 7 2" xfId="2069" xr:uid="{B5872A6F-1196-49CB-9C0B-73EC3090AB1D}"/>
    <cellStyle name="20 % - Markeringsfarve2 5 7 2 2" xfId="7514" xr:uid="{700D0E9E-F37F-4ACD-B1E7-632FBB24EF0A}"/>
    <cellStyle name="20 % - Markeringsfarve2 5 7 2 2 2" xfId="15414" xr:uid="{8073D67F-983F-4D98-AB17-52467F19C4A2}"/>
    <cellStyle name="20 % - Markeringsfarve2 5 7 2 2 2 2" xfId="31729" xr:uid="{3E6F4B1A-FD09-4539-BBFF-6C55F94B3AB1}"/>
    <cellStyle name="20 % - Markeringsfarve2 5 7 2 2 2 3" xfId="46693" xr:uid="{7688F035-28A8-4D33-B4E9-2E9AFCF4A133}"/>
    <cellStyle name="20 % - Markeringsfarve2 5 7 2 2 3" xfId="24707" xr:uid="{774A5D5E-E892-4FA6-90A9-1BDB4D383FCE}"/>
    <cellStyle name="20 % - Markeringsfarve2 5 7 2 2 4" xfId="39694" xr:uid="{D85E4001-691C-4EEB-950D-85B25FA32DFF}"/>
    <cellStyle name="20 % - Markeringsfarve2 5 7 2 3" xfId="10625" xr:uid="{4EA347C4-C2AF-4F05-A6E6-7B30F859E411}"/>
    <cellStyle name="20 % - Markeringsfarve2 5 7 2 3 2" xfId="26945" xr:uid="{EE9C8936-A92C-44E9-9885-92798F5A7C40}"/>
    <cellStyle name="20 % - Markeringsfarve2 5 7 2 3 3" xfId="41911" xr:uid="{0BFD36C8-8D7D-415E-9B98-555F592E3C57}"/>
    <cellStyle name="20 % - Markeringsfarve2 5 7 2 4" xfId="19923" xr:uid="{A09B5341-7C17-4D9A-BF18-EBF57E2D021B}"/>
    <cellStyle name="20 % - Markeringsfarve2 5 7 2 5" xfId="34912" xr:uid="{F43644B9-D088-4F2A-BBD1-5ABB232D1538}"/>
    <cellStyle name="20 % - Markeringsfarve2 5 7 3" xfId="6105" xr:uid="{E92A8B67-0BFA-4219-9D0D-2932FFF68140}"/>
    <cellStyle name="20 % - Markeringsfarve2 5 7 3 2" xfId="14021" xr:uid="{66033052-9DE5-40A7-AC11-B75931B47213}"/>
    <cellStyle name="20 % - Markeringsfarve2 5 7 3 2 2" xfId="30336" xr:uid="{66713571-6BCC-4597-850E-BE0153021BCC}"/>
    <cellStyle name="20 % - Markeringsfarve2 5 7 3 2 3" xfId="45300" xr:uid="{CB8DD3CA-D869-4C02-BB8C-49BE532D5AF6}"/>
    <cellStyle name="20 % - Markeringsfarve2 5 7 3 3" xfId="23314" xr:uid="{BD0E4DE7-6479-426E-99E2-39992EE3D5E2}"/>
    <cellStyle name="20 % - Markeringsfarve2 5 7 3 4" xfId="38301" xr:uid="{86AAEC9E-56AC-408A-B4EB-51FCD13AE48A}"/>
    <cellStyle name="20 % - Markeringsfarve2 5 7 4" xfId="10624" xr:uid="{872D3796-FC73-4489-A7E9-4B1FDD76B186}"/>
    <cellStyle name="20 % - Markeringsfarve2 5 7 4 2" xfId="26944" xr:uid="{FA559EA1-E25A-4069-88DF-4AD09015218B}"/>
    <cellStyle name="20 % - Markeringsfarve2 5 7 4 3" xfId="41910" xr:uid="{81BDFC89-327A-413C-96E3-A361E59AE729}"/>
    <cellStyle name="20 % - Markeringsfarve2 5 7 5" xfId="19922" xr:uid="{9286CD32-4CBB-4AFF-AAF6-1165F50001B2}"/>
    <cellStyle name="20 % - Markeringsfarve2 5 7 6" xfId="34911" xr:uid="{7A45BB83-6883-4711-9051-D8628A892FEB}"/>
    <cellStyle name="20 % - Markeringsfarve2 5 8" xfId="2070" xr:uid="{2243C6D9-9A11-4F2C-AE06-CD506AB9C51D}"/>
    <cellStyle name="20 % - Markeringsfarve2 5 8 2" xfId="6742" xr:uid="{538B1F54-9328-4EC3-8A3F-224CA5D6226C}"/>
    <cellStyle name="20 % - Markeringsfarve2 5 8 2 2" xfId="14652" xr:uid="{8C007730-0F08-49D4-8E46-B33EF4CB0BC7}"/>
    <cellStyle name="20 % - Markeringsfarve2 5 8 2 2 2" xfId="30967" xr:uid="{5528A6B9-4326-46A9-B497-6D551B248907}"/>
    <cellStyle name="20 % - Markeringsfarve2 5 8 2 2 3" xfId="45931" xr:uid="{74E83B84-0D76-4A87-9ED3-9E65FEFFCF0F}"/>
    <cellStyle name="20 % - Markeringsfarve2 5 8 2 3" xfId="23945" xr:uid="{D3B7BADE-2FAB-471E-945D-95A610042E1F}"/>
    <cellStyle name="20 % - Markeringsfarve2 5 8 2 4" xfId="38932" xr:uid="{75EEA1B0-E4B0-4444-BE64-CCEDB12DC222}"/>
    <cellStyle name="20 % - Markeringsfarve2 5 8 3" xfId="10626" xr:uid="{81D53436-65C3-4FA8-A8D6-3C02B7712536}"/>
    <cellStyle name="20 % - Markeringsfarve2 5 8 3 2" xfId="26946" xr:uid="{771E8299-B6DF-452D-9C9D-96F87968AA38}"/>
    <cellStyle name="20 % - Markeringsfarve2 5 8 3 3" xfId="41912" xr:uid="{5EA14F32-1612-4A81-B1A7-F2E13DBDE727}"/>
    <cellStyle name="20 % - Markeringsfarve2 5 8 4" xfId="19924" xr:uid="{5519756F-3DC7-4FC6-AFC7-52575C0109E1}"/>
    <cellStyle name="20 % - Markeringsfarve2 5 8 5" xfId="34913" xr:uid="{2EB70708-68A7-475E-AEA7-BA8122EEB432}"/>
    <cellStyle name="20 % - Markeringsfarve2 5 9" xfId="2071" xr:uid="{C08A7A07-FCEE-4798-BDD2-E6D6A9DE1FB0}"/>
    <cellStyle name="20 % - Markeringsfarve2 5 9 2" xfId="8602" xr:uid="{6C29C1FA-4319-437C-983D-5C27F1055C71}"/>
    <cellStyle name="20 % - Markeringsfarve2 5 9 2 2" xfId="16484" xr:uid="{D3593FEC-6C64-408B-8FC9-D5ADB35D439E}"/>
    <cellStyle name="20 % - Markeringsfarve2 5 9 2 2 2" xfId="32799" xr:uid="{739C122D-5B55-45CE-B45F-75DBF79E08C4}"/>
    <cellStyle name="20 % - Markeringsfarve2 5 9 2 2 3" xfId="47763" xr:uid="{97E277C0-3A7E-41BE-B9A2-6369BD18A0BF}"/>
    <cellStyle name="20 % - Markeringsfarve2 5 9 2 3" xfId="25777" xr:uid="{FA06EB14-9767-4206-A814-2A2DA76F1A4A}"/>
    <cellStyle name="20 % - Markeringsfarve2 5 9 2 4" xfId="40764" xr:uid="{1C6C1BBF-2DAE-48E4-BD1F-A9647F62BCCB}"/>
    <cellStyle name="20 % - Markeringsfarve2 5 9 3" xfId="10627" xr:uid="{B5876CD9-F329-4F7C-B87E-A67113CDB644}"/>
    <cellStyle name="20 % - Markeringsfarve2 5 9 3 2" xfId="26947" xr:uid="{7DEF9C9B-218F-44E8-9E20-93D498C13F5E}"/>
    <cellStyle name="20 % - Markeringsfarve2 5 9 3 3" xfId="41913" xr:uid="{DE2EA043-3281-40C8-BCA9-64BE17C0CA04}"/>
    <cellStyle name="20 % - Markeringsfarve2 5 9 4" xfId="19925" xr:uid="{18352404-5529-4F4C-A504-AA22527581D0}"/>
    <cellStyle name="20 % - Markeringsfarve2 5 9 5" xfId="34914" xr:uid="{DA0122C5-B76A-46CC-A42F-D45F15B20C14}"/>
    <cellStyle name="20 % - Markeringsfarve2 6" xfId="2072" xr:uid="{D9B26183-2E22-41FC-B4EA-338E00C92372}"/>
    <cellStyle name="20 % - Markeringsfarve2 6 10" xfId="53314" xr:uid="{9581452C-9F0E-45BC-A37C-1F75FE712B3A}"/>
    <cellStyle name="20 % - Markeringsfarve2 6 2" xfId="2073" xr:uid="{AD90B818-A40C-4E03-8882-EF996BF712F8}"/>
    <cellStyle name="20 % - Markeringsfarve2 6 2 2" xfId="2074" xr:uid="{9578C225-E20C-4EF4-A156-A163698D78AB}"/>
    <cellStyle name="20 % - Markeringsfarve2 6 2 2 2" xfId="2075" xr:uid="{F5D9BE26-EF47-4CDB-9BF6-9505FCE4E62C}"/>
    <cellStyle name="20 % - Markeringsfarve2 6 2 2 2 2" xfId="7688" xr:uid="{CF2C16BA-42D3-4BDD-AF04-040CE7A2CB5A}"/>
    <cellStyle name="20 % - Markeringsfarve2 6 2 2 2 2 2" xfId="15588" xr:uid="{E82BB798-6B34-4EB9-9A80-F47165F841B4}"/>
    <cellStyle name="20 % - Markeringsfarve2 6 2 2 2 2 2 2" xfId="31903" xr:uid="{9DCF848C-6B28-448D-8681-B87295955CE2}"/>
    <cellStyle name="20 % - Markeringsfarve2 6 2 2 2 2 2 3" xfId="46867" xr:uid="{02AC61B7-1934-4ED9-A0CE-494114519D00}"/>
    <cellStyle name="20 % - Markeringsfarve2 6 2 2 2 2 3" xfId="24881" xr:uid="{871139C8-E457-45D1-B89C-C5E3031875D9}"/>
    <cellStyle name="20 % - Markeringsfarve2 6 2 2 2 2 4" xfId="39868" xr:uid="{28A7D9C5-4E67-4AD6-8157-62CED9962F6C}"/>
    <cellStyle name="20 % - Markeringsfarve2 6 2 2 2 3" xfId="10631" xr:uid="{AFFE3B79-1CBD-4AF7-AE46-88A58910C664}"/>
    <cellStyle name="20 % - Markeringsfarve2 6 2 2 2 3 2" xfId="26951" xr:uid="{3234B874-7B1C-4A96-B6DF-8E671B032724}"/>
    <cellStyle name="20 % - Markeringsfarve2 6 2 2 2 3 3" xfId="41917" xr:uid="{E9C0A98B-ACAE-4291-AD1F-DA9CF3533175}"/>
    <cellStyle name="20 % - Markeringsfarve2 6 2 2 2 4" xfId="19929" xr:uid="{CCE23E46-BA3E-46DA-9FB5-6A2D4F8D89E1}"/>
    <cellStyle name="20 % - Markeringsfarve2 6 2 2 2 5" xfId="34918" xr:uid="{B1BFB440-833C-4CCB-86CE-D3DF67029D3E}"/>
    <cellStyle name="20 % - Markeringsfarve2 6 2 2 3" xfId="6252" xr:uid="{953B588B-1645-480A-BF2E-81C7A3D32470}"/>
    <cellStyle name="20 % - Markeringsfarve2 6 2 2 3 2" xfId="14168" xr:uid="{C6753C39-7E9B-4FFF-8BED-5ACF542A5199}"/>
    <cellStyle name="20 % - Markeringsfarve2 6 2 2 3 2 2" xfId="30483" xr:uid="{366CCA2B-B657-4AA6-9B15-64C2820FC5E0}"/>
    <cellStyle name="20 % - Markeringsfarve2 6 2 2 3 2 3" xfId="45447" xr:uid="{07ED1377-42A1-4C64-97A9-BB707DC77C98}"/>
    <cellStyle name="20 % - Markeringsfarve2 6 2 2 3 3" xfId="23461" xr:uid="{AA2426A5-D234-407F-A1AB-F30D613EE276}"/>
    <cellStyle name="20 % - Markeringsfarve2 6 2 2 3 4" xfId="38448" xr:uid="{045BFCD5-21AD-4BC7-B83C-DC1BA0595551}"/>
    <cellStyle name="20 % - Markeringsfarve2 6 2 2 4" xfId="10630" xr:uid="{79FEC124-556B-4E71-8D5D-15E61054BD1C}"/>
    <cellStyle name="20 % - Markeringsfarve2 6 2 2 4 2" xfId="26950" xr:uid="{EB6B5B96-7D88-4F1F-957D-5DDFCAD263C1}"/>
    <cellStyle name="20 % - Markeringsfarve2 6 2 2 4 3" xfId="41916" xr:uid="{F1CF061B-92EF-4971-A3F5-9EAA8B1BC41B}"/>
    <cellStyle name="20 % - Markeringsfarve2 6 2 2 5" xfId="19928" xr:uid="{F9F9A137-FF20-4D89-B176-0EAC835D8011}"/>
    <cellStyle name="20 % - Markeringsfarve2 6 2 2 6" xfId="34917" xr:uid="{896F7C94-C338-4DD6-9B1B-3969208E385D}"/>
    <cellStyle name="20 % - Markeringsfarve2 6 2 2 7" xfId="57118" xr:uid="{9145EEC5-CA44-40BC-A11B-BD325770A65B}"/>
    <cellStyle name="20 % - Markeringsfarve2 6 2 3" xfId="2076" xr:uid="{EE727E90-D42F-4DC9-A551-CFB314A9FA7D}"/>
    <cellStyle name="20 % - Markeringsfarve2 6 2 3 2" xfId="6918" xr:uid="{DC20E1F8-451B-4919-9CDA-865235DB7EA4}"/>
    <cellStyle name="20 % - Markeringsfarve2 6 2 3 2 2" xfId="14828" xr:uid="{6D044B41-08C6-49BD-82BE-0B04F66555D9}"/>
    <cellStyle name="20 % - Markeringsfarve2 6 2 3 2 2 2" xfId="31143" xr:uid="{D2CCFAF2-A45F-48E5-9DCD-1199EA1907DE}"/>
    <cellStyle name="20 % - Markeringsfarve2 6 2 3 2 2 3" xfId="46107" xr:uid="{3C6EF113-E581-4D91-A6F0-29A2E72131D6}"/>
    <cellStyle name="20 % - Markeringsfarve2 6 2 3 2 3" xfId="24121" xr:uid="{B4D79E53-9BAF-4E1D-A44D-69FEA088C0F7}"/>
    <cellStyle name="20 % - Markeringsfarve2 6 2 3 2 4" xfId="39108" xr:uid="{08483E48-AD54-49C6-8BA3-A86CA291A702}"/>
    <cellStyle name="20 % - Markeringsfarve2 6 2 3 3" xfId="10632" xr:uid="{300EB61B-31C6-4C58-85F0-EDEEF7E206AF}"/>
    <cellStyle name="20 % - Markeringsfarve2 6 2 3 3 2" xfId="26952" xr:uid="{CB3D2053-DDCF-483B-8A71-C4F80A6E237E}"/>
    <cellStyle name="20 % - Markeringsfarve2 6 2 3 3 3" xfId="41918" xr:uid="{87230D11-7022-48D3-A38D-E9A9707AADA1}"/>
    <cellStyle name="20 % - Markeringsfarve2 6 2 3 4" xfId="19930" xr:uid="{B7B3DF3F-AEA3-49F6-B4CD-7266C21273F8}"/>
    <cellStyle name="20 % - Markeringsfarve2 6 2 3 5" xfId="34919" xr:uid="{2921994B-64D9-4F1C-8971-92616390FD81}"/>
    <cellStyle name="20 % - Markeringsfarve2 6 2 4" xfId="2077" xr:uid="{894ADD03-D5C7-4F19-BF06-9239D2131514}"/>
    <cellStyle name="20 % - Markeringsfarve2 6 2 4 2" xfId="8476" xr:uid="{F3882727-815D-4525-855F-426AAA09A6BD}"/>
    <cellStyle name="20 % - Markeringsfarve2 6 2 4 2 2" xfId="16363" xr:uid="{41DEDFB9-E242-4C65-8942-1396EFB4D19F}"/>
    <cellStyle name="20 % - Markeringsfarve2 6 2 4 2 2 2" xfId="32678" xr:uid="{1A129B44-4684-463A-9124-2BD8A9B848C6}"/>
    <cellStyle name="20 % - Markeringsfarve2 6 2 4 2 2 3" xfId="47642" xr:uid="{23377760-3F3C-47F8-9DCC-A1195FF3CFEB}"/>
    <cellStyle name="20 % - Markeringsfarve2 6 2 4 2 3" xfId="25656" xr:uid="{6C49C6ED-6A10-4229-87F6-2C44246B9EE5}"/>
    <cellStyle name="20 % - Markeringsfarve2 6 2 4 2 4" xfId="40643" xr:uid="{56AF62C2-1237-48E4-82D5-321ABD4ABC7E}"/>
    <cellStyle name="20 % - Markeringsfarve2 6 2 4 3" xfId="10633" xr:uid="{72A5F02A-3198-47A9-A9E5-E21CD0579F8A}"/>
    <cellStyle name="20 % - Markeringsfarve2 6 2 4 3 2" xfId="26953" xr:uid="{46996D03-CC5D-4054-A333-059CD984D76D}"/>
    <cellStyle name="20 % - Markeringsfarve2 6 2 4 3 3" xfId="41919" xr:uid="{3D42CFCA-24B4-43A8-9C59-41BF80330CD9}"/>
    <cellStyle name="20 % - Markeringsfarve2 6 2 4 4" xfId="19931" xr:uid="{43C28E4C-FA35-4BB7-B86F-F35DED8A6665}"/>
    <cellStyle name="20 % - Markeringsfarve2 6 2 4 5" xfId="34920" xr:uid="{1813D493-B750-423B-8A9B-0BBE3FDBF224}"/>
    <cellStyle name="20 % - Markeringsfarve2 6 2 5" xfId="5461" xr:uid="{6324F6D5-3E56-4D77-969E-B2BD0F969326}"/>
    <cellStyle name="20 % - Markeringsfarve2 6 2 5 2" xfId="13378" xr:uid="{89118368-B294-49AA-8E33-F6AA68431B4E}"/>
    <cellStyle name="20 % - Markeringsfarve2 6 2 5 2 2" xfId="29693" xr:uid="{B3F87C49-0300-41BA-AFD4-40B9BD0CAB7C}"/>
    <cellStyle name="20 % - Markeringsfarve2 6 2 5 2 3" xfId="44657" xr:uid="{395E9441-CEFE-42C8-848D-5DFDCEBBB74B}"/>
    <cellStyle name="20 % - Markeringsfarve2 6 2 5 3" xfId="22671" xr:uid="{CBF97275-3A19-4568-8056-1168C90126B8}"/>
    <cellStyle name="20 % - Markeringsfarve2 6 2 5 4" xfId="37658" xr:uid="{B85AE82B-4B83-466A-A01E-A3D4FD84CF14}"/>
    <cellStyle name="20 % - Markeringsfarve2 6 2 6" xfId="10629" xr:uid="{AC69363B-7592-4E74-AAA1-2C0EC419DFC8}"/>
    <cellStyle name="20 % - Markeringsfarve2 6 2 6 2" xfId="26949" xr:uid="{85AB42FD-E005-406E-9FD9-2992C9B4510A}"/>
    <cellStyle name="20 % - Markeringsfarve2 6 2 6 3" xfId="41915" xr:uid="{4C0BE766-A8BB-4AC8-B80E-D1CBB365654B}"/>
    <cellStyle name="20 % - Markeringsfarve2 6 2 7" xfId="19927" xr:uid="{0B85D1A3-1F93-41DA-8704-BE246B9105FF}"/>
    <cellStyle name="20 % - Markeringsfarve2 6 2 8" xfId="34916" xr:uid="{B01CD2D5-0DD5-48AB-8080-5C28BCA1DADD}"/>
    <cellStyle name="20 % - Markeringsfarve2 6 2 9" xfId="53951" xr:uid="{FF689006-B613-43F8-9547-CB821D65CB34}"/>
    <cellStyle name="20 % - Markeringsfarve2 6 3" xfId="2078" xr:uid="{0D0D7514-71C4-4714-BD1D-B625BF59DF00}"/>
    <cellStyle name="20 % - Markeringsfarve2 6 3 2" xfId="2079" xr:uid="{FB4DC806-006A-4B49-8E35-A2570A1AD770}"/>
    <cellStyle name="20 % - Markeringsfarve2 6 3 2 2" xfId="7555" xr:uid="{38E0AB9C-A660-4B9E-BCAC-ED7B73CFC06F}"/>
    <cellStyle name="20 % - Markeringsfarve2 6 3 2 2 2" xfId="15455" xr:uid="{6D012CD5-056D-4C55-BF8F-8A9549BCCAC8}"/>
    <cellStyle name="20 % - Markeringsfarve2 6 3 2 2 2 2" xfId="31770" xr:uid="{678E05C6-E502-4F6B-854F-8CCE66B1454E}"/>
    <cellStyle name="20 % - Markeringsfarve2 6 3 2 2 2 3" xfId="46734" xr:uid="{3474E6CB-E213-4C27-AC5D-1868BD4E3DFF}"/>
    <cellStyle name="20 % - Markeringsfarve2 6 3 2 2 3" xfId="24748" xr:uid="{ABA09B3B-D6DE-4C2C-913D-6EA2E046DE75}"/>
    <cellStyle name="20 % - Markeringsfarve2 6 3 2 2 4" xfId="39735" xr:uid="{9C4BB180-76EE-4B57-8937-F9D57A7DDBE3}"/>
    <cellStyle name="20 % - Markeringsfarve2 6 3 2 3" xfId="10635" xr:uid="{7C1502EB-70F2-475E-8720-F4EBE0BDEA1A}"/>
    <cellStyle name="20 % - Markeringsfarve2 6 3 2 3 2" xfId="26955" xr:uid="{484F5120-632D-45C8-9830-313D53C68155}"/>
    <cellStyle name="20 % - Markeringsfarve2 6 3 2 3 3" xfId="41921" xr:uid="{41EA3D01-9536-493D-B636-5B1704983278}"/>
    <cellStyle name="20 % - Markeringsfarve2 6 3 2 4" xfId="19933" xr:uid="{260FB391-C33D-4AB6-8864-8FD9F9D17FAA}"/>
    <cellStyle name="20 % - Markeringsfarve2 6 3 2 5" xfId="34922" xr:uid="{77F705E8-0615-4D59-B921-13D9A42DFE27}"/>
    <cellStyle name="20 % - Markeringsfarve2 6 3 3" xfId="6138" xr:uid="{66A46E73-7042-4497-879B-E2D4A3A7D9CF}"/>
    <cellStyle name="20 % - Markeringsfarve2 6 3 3 2" xfId="14054" xr:uid="{202A716A-10E8-4B3A-B57E-10A7023BACA8}"/>
    <cellStyle name="20 % - Markeringsfarve2 6 3 3 2 2" xfId="30369" xr:uid="{D39F9FA2-68F1-4BE5-A44A-5128970CA87C}"/>
    <cellStyle name="20 % - Markeringsfarve2 6 3 3 2 3" xfId="45333" xr:uid="{C91DA698-844D-4A5D-8D93-7E756F0DA579}"/>
    <cellStyle name="20 % - Markeringsfarve2 6 3 3 3" xfId="23347" xr:uid="{4BD40304-4E4F-48E1-BBB1-0A4F5AB3DC99}"/>
    <cellStyle name="20 % - Markeringsfarve2 6 3 3 4" xfId="38334" xr:uid="{8205A5BA-58BD-4CAF-949C-89164FA9435D}"/>
    <cellStyle name="20 % - Markeringsfarve2 6 3 4" xfId="10634" xr:uid="{6D433078-1D89-4907-AC72-CDF2A4CBAA95}"/>
    <cellStyle name="20 % - Markeringsfarve2 6 3 4 2" xfId="26954" xr:uid="{07BC8CC0-9829-4210-BEC1-17A3D7E03549}"/>
    <cellStyle name="20 % - Markeringsfarve2 6 3 4 3" xfId="41920" xr:uid="{44E4E7F8-C3B3-4147-BA31-F3F0A4F9ADD1}"/>
    <cellStyle name="20 % - Markeringsfarve2 6 3 5" xfId="19932" xr:uid="{F742016C-C3C1-4E4C-9A63-3AEBBCE8B469}"/>
    <cellStyle name="20 % - Markeringsfarve2 6 3 6" xfId="34921" xr:uid="{DA78FFAE-0028-44C6-A1FF-D516535ECA83}"/>
    <cellStyle name="20 % - Markeringsfarve2 6 3 7" xfId="56495" xr:uid="{CCEFA5EB-57E3-4A51-BCC7-50074A2F4FF2}"/>
    <cellStyle name="20 % - Markeringsfarve2 6 4" xfId="2080" xr:uid="{F9802107-480E-401F-9C69-F96258F3FABF}"/>
    <cellStyle name="20 % - Markeringsfarve2 6 4 2" xfId="6785" xr:uid="{A3D78529-C9B3-4A71-A5CE-EFB86F040470}"/>
    <cellStyle name="20 % - Markeringsfarve2 6 4 2 2" xfId="14695" xr:uid="{6B3D03A5-780A-4515-8204-563D4B2A199E}"/>
    <cellStyle name="20 % - Markeringsfarve2 6 4 2 2 2" xfId="31010" xr:uid="{66CCD681-CF19-40C5-977A-C81CDA1A25FE}"/>
    <cellStyle name="20 % - Markeringsfarve2 6 4 2 2 3" xfId="45974" xr:uid="{8D214A47-968B-486E-93FA-46023D72F40A}"/>
    <cellStyle name="20 % - Markeringsfarve2 6 4 2 3" xfId="23988" xr:uid="{FE9DE9FD-6893-4263-909C-85F4771D212A}"/>
    <cellStyle name="20 % - Markeringsfarve2 6 4 2 4" xfId="38975" xr:uid="{E7085FD8-B8DB-4433-AB6C-5CD09B72EE43}"/>
    <cellStyle name="20 % - Markeringsfarve2 6 4 3" xfId="10636" xr:uid="{20615C65-296E-4C67-BD15-1441E7DD0484}"/>
    <cellStyle name="20 % - Markeringsfarve2 6 4 3 2" xfId="26956" xr:uid="{AD34D11C-82C3-4E8E-A607-097EC117795D}"/>
    <cellStyle name="20 % - Markeringsfarve2 6 4 3 3" xfId="41922" xr:uid="{E82AB985-70D7-4D2C-B36B-068B9681FD69}"/>
    <cellStyle name="20 % - Markeringsfarve2 6 4 4" xfId="19934" xr:uid="{ADAAAF78-9804-4313-97D6-D97E106BAB21}"/>
    <cellStyle name="20 % - Markeringsfarve2 6 4 5" xfId="34923" xr:uid="{08D905A4-3A26-4ADC-BFB0-346AFB5FC5E8}"/>
    <cellStyle name="20 % - Markeringsfarve2 6 5" xfId="2081" xr:uid="{B6CF39BF-C1C0-40A7-89AB-79D9906E439A}"/>
    <cellStyle name="20 % - Markeringsfarve2 6 5 2" xfId="8471" xr:uid="{C980DF86-DF39-47B3-B7F1-0AFF7B1CAE95}"/>
    <cellStyle name="20 % - Markeringsfarve2 6 5 2 2" xfId="16359" xr:uid="{6F081D01-9A6C-42AD-84E1-E9598ADBE9D6}"/>
    <cellStyle name="20 % - Markeringsfarve2 6 5 2 2 2" xfId="32674" xr:uid="{978881F7-FD74-44B3-8D07-C0D994421959}"/>
    <cellStyle name="20 % - Markeringsfarve2 6 5 2 2 3" xfId="47638" xr:uid="{AE84078D-0421-48E7-B2E0-AF29E5CF3F3D}"/>
    <cellStyle name="20 % - Markeringsfarve2 6 5 2 3" xfId="25652" xr:uid="{AEE58476-BFEF-4DCC-9B4C-3FFA6740CA6E}"/>
    <cellStyle name="20 % - Markeringsfarve2 6 5 2 4" xfId="40639" xr:uid="{A29F8F48-B5D5-47B3-AF6C-77D29F5635AA}"/>
    <cellStyle name="20 % - Markeringsfarve2 6 5 3" xfId="10637" xr:uid="{F55950C2-D1A6-4375-BB69-91351D6F5B26}"/>
    <cellStyle name="20 % - Markeringsfarve2 6 5 3 2" xfId="26957" xr:uid="{F87DBC51-9FBB-42AE-A15E-CF2EC701DC81}"/>
    <cellStyle name="20 % - Markeringsfarve2 6 5 3 3" xfId="41923" xr:uid="{329614DD-3F93-4E06-992E-F3BE45253B65}"/>
    <cellStyle name="20 % - Markeringsfarve2 6 5 4" xfId="19935" xr:uid="{E78FD5BC-67CD-4FA7-BDAF-179B959E5008}"/>
    <cellStyle name="20 % - Markeringsfarve2 6 5 5" xfId="34924" xr:uid="{DEA1A295-A240-4DD8-B703-C6F40343E1FD}"/>
    <cellStyle name="20 % - Markeringsfarve2 6 6" xfId="5460" xr:uid="{05884584-CA7D-44E8-AECA-73499D7AAC2D}"/>
    <cellStyle name="20 % - Markeringsfarve2 6 6 2" xfId="13377" xr:uid="{CF52B2E0-71C5-47D2-8EB4-C4438638C8C1}"/>
    <cellStyle name="20 % - Markeringsfarve2 6 6 2 2" xfId="29692" xr:uid="{7E4C548C-304D-47A0-8667-20A323D443A2}"/>
    <cellStyle name="20 % - Markeringsfarve2 6 6 2 3" xfId="44656" xr:uid="{A81DEA59-1596-40F4-9A23-5B183CF673B1}"/>
    <cellStyle name="20 % - Markeringsfarve2 6 6 3" xfId="22670" xr:uid="{1F3F5721-B63D-4C68-8FAA-99565458EF62}"/>
    <cellStyle name="20 % - Markeringsfarve2 6 6 4" xfId="37657" xr:uid="{08BAFF2B-6751-4015-A40B-4B959A36DF40}"/>
    <cellStyle name="20 % - Markeringsfarve2 6 7" xfId="10628" xr:uid="{435A6AB8-D3BD-4ED9-9509-469BD324B084}"/>
    <cellStyle name="20 % - Markeringsfarve2 6 7 2" xfId="26948" xr:uid="{BC40A5F5-6ED3-4FC3-BF0E-62C818724DB9}"/>
    <cellStyle name="20 % - Markeringsfarve2 6 7 3" xfId="41914" xr:uid="{119E1BA5-87F0-47C0-B48D-BC6F2D0F3D45}"/>
    <cellStyle name="20 % - Markeringsfarve2 6 8" xfId="19926" xr:uid="{410DB13D-7F50-4C4F-A537-C07E4DE2F5E2}"/>
    <cellStyle name="20 % - Markeringsfarve2 6 9" xfId="34915" xr:uid="{A96345A8-209E-4AA5-A8CD-0BE86FC7847A}"/>
    <cellStyle name="20 % - Markeringsfarve2 7" xfId="2082" xr:uid="{FAC2D670-9397-4189-AB10-6D19F3CE3643}"/>
    <cellStyle name="20 % - Markeringsfarve2 7 2" xfId="2083" xr:uid="{0C4BDAB9-2F03-4573-98A8-79A41259AEA4}"/>
    <cellStyle name="20 % - Markeringsfarve2 7 2 2" xfId="2084" xr:uid="{60360C2F-DBEC-413C-91C8-4D798F4324E7}"/>
    <cellStyle name="20 % - Markeringsfarve2 7 2 2 2" xfId="7793" xr:uid="{8FBCBD0C-3FFE-4E3F-9739-04C8641851E4}"/>
    <cellStyle name="20 % - Markeringsfarve2 7 2 2 2 2" xfId="15693" xr:uid="{2E29E524-FFD8-4EB2-8664-A3D950B36183}"/>
    <cellStyle name="20 % - Markeringsfarve2 7 2 2 2 2 2" xfId="32008" xr:uid="{55832517-B2DD-42CB-BFA5-E996363F061D}"/>
    <cellStyle name="20 % - Markeringsfarve2 7 2 2 2 2 3" xfId="46972" xr:uid="{E62CEF98-8E16-4300-935C-9EBC84FE2694}"/>
    <cellStyle name="20 % - Markeringsfarve2 7 2 2 2 3" xfId="24986" xr:uid="{F7342BB9-03BC-492B-B103-4FECB0A23E8E}"/>
    <cellStyle name="20 % - Markeringsfarve2 7 2 2 2 4" xfId="39973" xr:uid="{F6136AFF-844B-4D71-AE4E-19B409065CDF}"/>
    <cellStyle name="20 % - Markeringsfarve2 7 2 2 3" xfId="10640" xr:uid="{84737614-292F-4F38-9260-6726E08023C9}"/>
    <cellStyle name="20 % - Markeringsfarve2 7 2 2 3 2" xfId="26960" xr:uid="{756A1435-D9CE-4B56-B003-C91FD78B6631}"/>
    <cellStyle name="20 % - Markeringsfarve2 7 2 2 3 3" xfId="41926" xr:uid="{2E77E9CA-115E-4F09-AFA1-FD1E1F07740C}"/>
    <cellStyle name="20 % - Markeringsfarve2 7 2 2 4" xfId="19938" xr:uid="{0BCD4C01-FEDB-4C6B-AA2C-2C76369A1576}"/>
    <cellStyle name="20 % - Markeringsfarve2 7 2 2 5" xfId="34927" xr:uid="{ADF1F1A0-9F14-4AAA-9C81-87138250E678}"/>
    <cellStyle name="20 % - Markeringsfarve2 7 2 3" xfId="6340" xr:uid="{45B8C804-4BDF-4C04-B46E-7053F7887F76}"/>
    <cellStyle name="20 % - Markeringsfarve2 7 2 3 2" xfId="14253" xr:uid="{14BE2712-D831-40C6-A44D-76D364CE37D9}"/>
    <cellStyle name="20 % - Markeringsfarve2 7 2 3 2 2" xfId="30568" xr:uid="{1F9D720E-E814-4714-BC9A-F42044BD0287}"/>
    <cellStyle name="20 % - Markeringsfarve2 7 2 3 2 3" xfId="45532" xr:uid="{B0C05154-24D1-4C32-BC52-723FBD4E7C60}"/>
    <cellStyle name="20 % - Markeringsfarve2 7 2 3 3" xfId="23546" xr:uid="{DA0C096A-7984-4BBD-B254-8E8E2DC2E3A4}"/>
    <cellStyle name="20 % - Markeringsfarve2 7 2 3 4" xfId="38533" xr:uid="{82C574D2-E153-4028-8D3A-169078717611}"/>
    <cellStyle name="20 % - Markeringsfarve2 7 2 4" xfId="10639" xr:uid="{3E9409EE-8A7E-4BF9-A4D0-0E5D7D468DA5}"/>
    <cellStyle name="20 % - Markeringsfarve2 7 2 4 2" xfId="26959" xr:uid="{CFCF20CE-FEBF-4D72-8928-6B82AC9FEF70}"/>
    <cellStyle name="20 % - Markeringsfarve2 7 2 4 3" xfId="41925" xr:uid="{138D5144-53AC-4BD1-9B27-9BC67575847C}"/>
    <cellStyle name="20 % - Markeringsfarve2 7 2 5" xfId="19937" xr:uid="{FB8C0A00-7F70-43A2-B894-145698109177}"/>
    <cellStyle name="20 % - Markeringsfarve2 7 2 6" xfId="34926" xr:uid="{9B533C5A-AF01-45ED-8EC9-647414C17048}"/>
    <cellStyle name="20 % - Markeringsfarve2 7 2 7" xfId="57058" xr:uid="{C1E19BB0-FFD2-4F04-AAF0-36A6F5C3DB91}"/>
    <cellStyle name="20 % - Markeringsfarve2 7 3" xfId="2085" xr:uid="{700EAEBD-6FAC-4DF3-9B3D-26D9E96725CA}"/>
    <cellStyle name="20 % - Markeringsfarve2 7 3 2" xfId="7069" xr:uid="{5F310E23-858C-4F47-9E82-46A8DB1AF033}"/>
    <cellStyle name="20 % - Markeringsfarve2 7 3 2 2" xfId="14978" xr:uid="{47A2FFA6-F336-41D0-9995-C45DCD0EE25E}"/>
    <cellStyle name="20 % - Markeringsfarve2 7 3 2 2 2" xfId="31293" xr:uid="{E89D1488-A54A-45D5-937C-1256066F4A91}"/>
    <cellStyle name="20 % - Markeringsfarve2 7 3 2 2 3" xfId="46257" xr:uid="{20213055-929E-4F33-9103-EE43C422FF55}"/>
    <cellStyle name="20 % - Markeringsfarve2 7 3 2 3" xfId="24271" xr:uid="{FA4381A8-4584-4324-A248-4FA2F2E1CE5A}"/>
    <cellStyle name="20 % - Markeringsfarve2 7 3 2 4" xfId="39258" xr:uid="{426506EB-323D-40FF-8DF9-FCB08F7F974E}"/>
    <cellStyle name="20 % - Markeringsfarve2 7 3 3" xfId="10641" xr:uid="{482EF42D-C913-48F2-921F-06E639849D5D}"/>
    <cellStyle name="20 % - Markeringsfarve2 7 3 3 2" xfId="26961" xr:uid="{D7C1794B-487E-4249-88C8-14EE3A38CECD}"/>
    <cellStyle name="20 % - Markeringsfarve2 7 3 3 3" xfId="41927" xr:uid="{8B5809F5-F66C-4FAF-BE23-F0B2D8AF7C7B}"/>
    <cellStyle name="20 % - Markeringsfarve2 7 3 4" xfId="19939" xr:uid="{22625C25-646D-4FBC-A47B-D113D8CACB08}"/>
    <cellStyle name="20 % - Markeringsfarve2 7 3 5" xfId="34928" xr:uid="{9F5921B6-2621-4838-9B2A-720B0C1CAE17}"/>
    <cellStyle name="20 % - Markeringsfarve2 7 4" xfId="2086" xr:uid="{C92B3E4D-9404-48A0-990B-C94EA4E85937}"/>
    <cellStyle name="20 % - Markeringsfarve2 7 4 2" xfId="8741" xr:uid="{BA377A71-6F69-4AD0-A242-7E887DE1E5ED}"/>
    <cellStyle name="20 % - Markeringsfarve2 7 4 2 2" xfId="16616" xr:uid="{7F24BC77-0863-4180-94EC-B5333DF0B7DA}"/>
    <cellStyle name="20 % - Markeringsfarve2 7 4 2 2 2" xfId="32931" xr:uid="{5C3E76D0-E015-40A8-A572-68D25F579682}"/>
    <cellStyle name="20 % - Markeringsfarve2 7 4 2 2 3" xfId="47895" xr:uid="{9E6DE001-0A4C-470B-B562-55FDD0B3B37B}"/>
    <cellStyle name="20 % - Markeringsfarve2 7 4 2 3" xfId="25909" xr:uid="{5ECE25CE-0823-443A-A3F7-EC735F4CEB00}"/>
    <cellStyle name="20 % - Markeringsfarve2 7 4 2 4" xfId="40896" xr:uid="{A371B4E9-65F6-4675-8B50-B677849F98A4}"/>
    <cellStyle name="20 % - Markeringsfarve2 7 4 3" xfId="10642" xr:uid="{6070AAC4-483A-473B-AE44-27F2901EFD16}"/>
    <cellStyle name="20 % - Markeringsfarve2 7 4 3 2" xfId="26962" xr:uid="{AC2CC502-5A6D-4714-B15E-382B737AEAD8}"/>
    <cellStyle name="20 % - Markeringsfarve2 7 4 3 3" xfId="41928" xr:uid="{689699E4-E6A5-49E2-9C83-B3B2A2441FF9}"/>
    <cellStyle name="20 % - Markeringsfarve2 7 4 4" xfId="19940" xr:uid="{19D44483-F716-4359-A99A-27316D88FC21}"/>
    <cellStyle name="20 % - Markeringsfarve2 7 4 5" xfId="34929" xr:uid="{B6CDCFBD-FF9A-4D5C-8A45-1229E23C4BD5}"/>
    <cellStyle name="20 % - Markeringsfarve2 7 5" xfId="5462" xr:uid="{5A1F321E-86CB-446D-9929-1C9EDC4E8DC2}"/>
    <cellStyle name="20 % - Markeringsfarve2 7 5 2" xfId="13379" xr:uid="{42F6BDB0-6B6E-4705-B875-61719AFD6A2D}"/>
    <cellStyle name="20 % - Markeringsfarve2 7 5 2 2" xfId="29694" xr:uid="{BD6253AC-AC61-417A-B52E-F5DF8A645D10}"/>
    <cellStyle name="20 % - Markeringsfarve2 7 5 2 3" xfId="44658" xr:uid="{B8761B70-BE75-4C4C-AF52-5FFA2EDB2BF1}"/>
    <cellStyle name="20 % - Markeringsfarve2 7 5 3" xfId="22672" xr:uid="{F290CD1C-E3F2-48E9-B669-855B1C331CC4}"/>
    <cellStyle name="20 % - Markeringsfarve2 7 5 4" xfId="37659" xr:uid="{F58E1E2A-7093-479B-8010-6EA9442CEF47}"/>
    <cellStyle name="20 % - Markeringsfarve2 7 6" xfId="10638" xr:uid="{502D16FA-BA41-476E-B6A3-082C915F0D52}"/>
    <cellStyle name="20 % - Markeringsfarve2 7 6 2" xfId="26958" xr:uid="{11E917BD-8719-4736-94D4-24183427B094}"/>
    <cellStyle name="20 % - Markeringsfarve2 7 6 3" xfId="41924" xr:uid="{062ABA4A-0A0F-4883-A167-7ECA450BAA67}"/>
    <cellStyle name="20 % - Markeringsfarve2 7 7" xfId="19936" xr:uid="{E0E788B3-5C1A-4AB1-AB2F-9A86B49F2041}"/>
    <cellStyle name="20 % - Markeringsfarve2 7 8" xfId="34925" xr:uid="{3A39DED3-5F58-4039-8508-E561C99D2370}"/>
    <cellStyle name="20 % - Markeringsfarve2 7 9" xfId="53891" xr:uid="{0E6E3E94-FC4C-47AD-B4B9-38217333A6DD}"/>
    <cellStyle name="20 % - Markeringsfarve2 8" xfId="2087" xr:uid="{4F2371F6-74D2-4FA6-AAA4-EB45795B0AFD}"/>
    <cellStyle name="20 % - Markeringsfarve2 8 2" xfId="2088" xr:uid="{B7FAF41D-99E5-4FDB-9DCD-8493ADBED9C9}"/>
    <cellStyle name="20 % - Markeringsfarve2 8 2 2" xfId="2089" xr:uid="{05D58BEE-1B8A-47F1-B764-405441E03644}"/>
    <cellStyle name="20 % - Markeringsfarve2 8 2 2 2" xfId="7910" xr:uid="{2D62DB34-01E8-4DC8-BDF0-21C2C511C662}"/>
    <cellStyle name="20 % - Markeringsfarve2 8 2 2 2 2" xfId="15810" xr:uid="{CF152ED3-7579-4094-AB97-E6A2539EA774}"/>
    <cellStyle name="20 % - Markeringsfarve2 8 2 2 2 2 2" xfId="32125" xr:uid="{0D07B113-6CD0-46C7-947F-7F61FAADEF8C}"/>
    <cellStyle name="20 % - Markeringsfarve2 8 2 2 2 2 3" xfId="47089" xr:uid="{ADCDF7E8-6D28-43A8-8575-D7250A777E0E}"/>
    <cellStyle name="20 % - Markeringsfarve2 8 2 2 2 3" xfId="25103" xr:uid="{F7A2D8B5-A38C-4A30-909B-152ABEB41366}"/>
    <cellStyle name="20 % - Markeringsfarve2 8 2 2 2 4" xfId="40090" xr:uid="{46B00921-EF7D-4435-8033-8C82C655DB25}"/>
    <cellStyle name="20 % - Markeringsfarve2 8 2 2 3" xfId="10645" xr:uid="{F8C7F608-8082-4D5B-883D-1D8EDAE964FA}"/>
    <cellStyle name="20 % - Markeringsfarve2 8 2 2 3 2" xfId="26965" xr:uid="{9C2AC058-A7D2-4195-AB43-3B98C70502C8}"/>
    <cellStyle name="20 % - Markeringsfarve2 8 2 2 3 3" xfId="41931" xr:uid="{CFF1778F-5C7C-4681-9825-4A18AD993A7C}"/>
    <cellStyle name="20 % - Markeringsfarve2 8 2 2 4" xfId="19943" xr:uid="{A7491F63-EF61-4477-9DBA-472BB9C6D968}"/>
    <cellStyle name="20 % - Markeringsfarve2 8 2 2 5" xfId="34932" xr:uid="{A4BE051C-E454-434F-BC97-D9497B95FCC9}"/>
    <cellStyle name="20 % - Markeringsfarve2 8 2 3" xfId="6439" xr:uid="{40487EE8-A173-4672-862E-3257647F142D}"/>
    <cellStyle name="20 % - Markeringsfarve2 8 2 3 2" xfId="14352" xr:uid="{9E5DCC29-99B7-4B39-95B4-EEC5340E6F0F}"/>
    <cellStyle name="20 % - Markeringsfarve2 8 2 3 2 2" xfId="30667" xr:uid="{9D68E6E8-1C37-40F4-A607-B4C6762E665C}"/>
    <cellStyle name="20 % - Markeringsfarve2 8 2 3 2 3" xfId="45631" xr:uid="{007758C5-5EB0-4A28-B74E-B2ADEB8A488F}"/>
    <cellStyle name="20 % - Markeringsfarve2 8 2 3 3" xfId="23645" xr:uid="{EA81337E-1CA5-4DE2-AD67-BAEA88442AB9}"/>
    <cellStyle name="20 % - Markeringsfarve2 8 2 3 4" xfId="38632" xr:uid="{0557CC0B-C8B8-4BD9-96D6-46F2FD27EAAD}"/>
    <cellStyle name="20 % - Markeringsfarve2 8 2 4" xfId="10644" xr:uid="{CEC686B6-F8F6-4E5F-AFD1-7A89223FDD28}"/>
    <cellStyle name="20 % - Markeringsfarve2 8 2 4 2" xfId="26964" xr:uid="{455217DE-7CD3-44CC-87E9-109EC61C313B}"/>
    <cellStyle name="20 % - Markeringsfarve2 8 2 4 3" xfId="41930" xr:uid="{CDCB86B7-0986-46C4-80CF-46496CF7A935}"/>
    <cellStyle name="20 % - Markeringsfarve2 8 2 5" xfId="19942" xr:uid="{114FBEBD-CF2E-41D6-854C-A41EFA8E4D50}"/>
    <cellStyle name="20 % - Markeringsfarve2 8 2 6" xfId="34931" xr:uid="{42FE65E3-4505-4721-899C-7691ED69B571}"/>
    <cellStyle name="20 % - Markeringsfarve2 8 3" xfId="2090" xr:uid="{4DDB4110-78EC-4439-94E1-DB2E16ACDFE1}"/>
    <cellStyle name="20 % - Markeringsfarve2 8 3 2" xfId="7186" xr:uid="{2A5DEC63-5BD7-4A99-B0F0-B1A0588866C2}"/>
    <cellStyle name="20 % - Markeringsfarve2 8 3 2 2" xfId="15095" xr:uid="{33BE0941-54D9-41FC-A3EE-A17896AD2D2F}"/>
    <cellStyle name="20 % - Markeringsfarve2 8 3 2 2 2" xfId="31410" xr:uid="{DCDAEDFB-2173-4EF5-8883-AB1720CF5C3F}"/>
    <cellStyle name="20 % - Markeringsfarve2 8 3 2 2 3" xfId="46374" xr:uid="{CA1DD321-7B64-430B-B694-18E5CE4E02E9}"/>
    <cellStyle name="20 % - Markeringsfarve2 8 3 2 3" xfId="24388" xr:uid="{08D42717-7CE6-4A51-857F-6BC259CA36FA}"/>
    <cellStyle name="20 % - Markeringsfarve2 8 3 2 4" xfId="39375" xr:uid="{B8FB4676-9209-4BF4-9710-0235B030266F}"/>
    <cellStyle name="20 % - Markeringsfarve2 8 3 3" xfId="10646" xr:uid="{9D7C043F-DCE5-4C0C-8892-54BABE4B67CD}"/>
    <cellStyle name="20 % - Markeringsfarve2 8 3 3 2" xfId="26966" xr:uid="{82E716D3-E63E-4BC3-8830-FDA16B89BE9C}"/>
    <cellStyle name="20 % - Markeringsfarve2 8 3 3 3" xfId="41932" xr:uid="{3F596192-E826-4E6C-9467-5C983FA0BFF4}"/>
    <cellStyle name="20 % - Markeringsfarve2 8 3 4" xfId="19944" xr:uid="{E07E6EB7-9CAE-4630-8A9C-11A0288DF303}"/>
    <cellStyle name="20 % - Markeringsfarve2 8 3 5" xfId="34933" xr:uid="{DD867783-C0EB-4133-8B07-05D057D12189}"/>
    <cellStyle name="20 % - Markeringsfarve2 8 4" xfId="2091" xr:uid="{19283B39-FA51-4314-B405-E41EE57F550D}"/>
    <cellStyle name="20 % - Markeringsfarve2 8 4 2" xfId="8462" xr:uid="{BD4DCFB1-C476-4E7D-925E-43CEC47DCE2F}"/>
    <cellStyle name="20 % - Markeringsfarve2 8 4 2 2" xfId="16350" xr:uid="{D6A0FF3C-7EE1-4056-9416-ECDAC0B23DCA}"/>
    <cellStyle name="20 % - Markeringsfarve2 8 4 2 2 2" xfId="32665" xr:uid="{CD2D6502-09AD-4D29-8603-5F357565F197}"/>
    <cellStyle name="20 % - Markeringsfarve2 8 4 2 2 3" xfId="47629" xr:uid="{807B609F-4BBB-4A81-B64D-7A5A34BB0E32}"/>
    <cellStyle name="20 % - Markeringsfarve2 8 4 2 3" xfId="25643" xr:uid="{6F631359-E57E-403C-B5D5-D8B9332FB55C}"/>
    <cellStyle name="20 % - Markeringsfarve2 8 4 2 4" xfId="40630" xr:uid="{3B27D454-4CB5-4980-8E27-D33F9B13914E}"/>
    <cellStyle name="20 % - Markeringsfarve2 8 4 3" xfId="10647" xr:uid="{D6F90F39-DF30-42C2-814B-17AEBA3DED73}"/>
    <cellStyle name="20 % - Markeringsfarve2 8 4 3 2" xfId="26967" xr:uid="{7CFF41E6-DFB8-4EFD-BFD9-76295D464F09}"/>
    <cellStyle name="20 % - Markeringsfarve2 8 4 3 3" xfId="41933" xr:uid="{E2DB73B3-4493-433E-9438-5885F26817F0}"/>
    <cellStyle name="20 % - Markeringsfarve2 8 4 4" xfId="19945" xr:uid="{13D10AA3-678D-4589-AEF6-78680A45DDE5}"/>
    <cellStyle name="20 % - Markeringsfarve2 8 4 5" xfId="34934" xr:uid="{181FCC8D-799F-4FAF-8A6A-A6F5B91C8AB5}"/>
    <cellStyle name="20 % - Markeringsfarve2 8 5" xfId="5463" xr:uid="{2F883E69-BCA1-4FEF-BE6C-51F09F3D3059}"/>
    <cellStyle name="20 % - Markeringsfarve2 8 5 2" xfId="13380" xr:uid="{D93117A4-5987-49B0-A474-571D99556030}"/>
    <cellStyle name="20 % - Markeringsfarve2 8 5 2 2" xfId="29695" xr:uid="{88472210-0D74-4390-9CFF-648AA575815D}"/>
    <cellStyle name="20 % - Markeringsfarve2 8 5 2 3" xfId="44659" xr:uid="{1C001869-E35D-45C8-A3E3-9F5192D55F28}"/>
    <cellStyle name="20 % - Markeringsfarve2 8 5 3" xfId="22673" xr:uid="{C95E4772-7EEF-4C91-BF0F-5C37DDE88BE9}"/>
    <cellStyle name="20 % - Markeringsfarve2 8 5 4" xfId="37660" xr:uid="{9CB96C65-C5AC-4992-8CB7-F37C16A1BD4F}"/>
    <cellStyle name="20 % - Markeringsfarve2 8 6" xfId="10643" xr:uid="{E332549E-D1D7-4FB0-BE93-9E1FC5768A82}"/>
    <cellStyle name="20 % - Markeringsfarve2 8 6 2" xfId="26963" xr:uid="{D22CB2DB-A565-46F5-8A2C-060E32EB9381}"/>
    <cellStyle name="20 % - Markeringsfarve2 8 6 3" xfId="41929" xr:uid="{A3E33FBF-F04B-44E5-B7B6-C03C9E9093A0}"/>
    <cellStyle name="20 % - Markeringsfarve2 8 7" xfId="19941" xr:uid="{691A5818-6C9F-4F6A-8237-8F5D16E9ADF9}"/>
    <cellStyle name="20 % - Markeringsfarve2 8 8" xfId="34930" xr:uid="{320E91F2-91FC-443A-83B2-4E0C1B613A1E}"/>
    <cellStyle name="20 % - Markeringsfarve2 9" xfId="2092" xr:uid="{A11F84D0-6EC2-444F-BC41-40551A1DCFDC}"/>
    <cellStyle name="20 % - Markeringsfarve2 9 2" xfId="2093" xr:uid="{E06A35E1-DF7E-4A47-90B8-5B11F5D71132}"/>
    <cellStyle name="20 % - Markeringsfarve2 9 2 2" xfId="2094" xr:uid="{F6ECC61A-839D-4AA1-AF5D-D0DDAEE535C3}"/>
    <cellStyle name="20 % - Markeringsfarve2 9 2 2 2" xfId="8034" xr:uid="{D4196F88-C00D-47F7-BD02-3AB14E2F530B}"/>
    <cellStyle name="20 % - Markeringsfarve2 9 2 2 2 2" xfId="15934" xr:uid="{1B754961-6734-46B9-AE78-9B6690D72C2A}"/>
    <cellStyle name="20 % - Markeringsfarve2 9 2 2 2 2 2" xfId="32249" xr:uid="{691F49F9-9F8B-4E29-9F51-447032254098}"/>
    <cellStyle name="20 % - Markeringsfarve2 9 2 2 2 2 3" xfId="47213" xr:uid="{9762D53B-0D89-4A02-85E1-EECE4F8C59B8}"/>
    <cellStyle name="20 % - Markeringsfarve2 9 2 2 2 3" xfId="25227" xr:uid="{54E8CE0B-3EE0-4E1E-8425-451E9C392B78}"/>
    <cellStyle name="20 % - Markeringsfarve2 9 2 2 2 4" xfId="40214" xr:uid="{9F4E58FE-2E22-437B-AA94-124DE6B7381A}"/>
    <cellStyle name="20 % - Markeringsfarve2 9 2 2 3" xfId="10650" xr:uid="{B186FBEF-0F92-458E-BAE6-A6BF0B5971BB}"/>
    <cellStyle name="20 % - Markeringsfarve2 9 2 2 3 2" xfId="26970" xr:uid="{19C316DD-20AD-4148-A14D-F6DCA2FA7718}"/>
    <cellStyle name="20 % - Markeringsfarve2 9 2 2 3 3" xfId="41936" xr:uid="{3D734C7E-56A4-46FD-8A4E-C78934C4BECB}"/>
    <cellStyle name="20 % - Markeringsfarve2 9 2 2 4" xfId="19948" xr:uid="{A7B3A745-13EB-4DFC-837D-497CF5C93401}"/>
    <cellStyle name="20 % - Markeringsfarve2 9 2 2 5" xfId="34937" xr:uid="{8F83E7B5-2F1D-40FD-A135-D88A41A27F60}"/>
    <cellStyle name="20 % - Markeringsfarve2 9 2 3" xfId="6545" xr:uid="{2D2807E6-CAFB-4B81-8419-268C7E581669}"/>
    <cellStyle name="20 % - Markeringsfarve2 9 2 3 2" xfId="14458" xr:uid="{9FC11C9A-F353-4317-B04B-B0EBFF3FBAE9}"/>
    <cellStyle name="20 % - Markeringsfarve2 9 2 3 2 2" xfId="30773" xr:uid="{C187FBFC-D1E0-4F8E-A910-4EA98CADBA40}"/>
    <cellStyle name="20 % - Markeringsfarve2 9 2 3 2 3" xfId="45737" xr:uid="{1612A65D-5D86-461B-B189-173C48303AA1}"/>
    <cellStyle name="20 % - Markeringsfarve2 9 2 3 3" xfId="23751" xr:uid="{BF58BAA5-26C2-44C0-BC02-A130967E63DA}"/>
    <cellStyle name="20 % - Markeringsfarve2 9 2 3 4" xfId="38738" xr:uid="{D8505BAF-1A41-4B3F-850F-59C18912F1AB}"/>
    <cellStyle name="20 % - Markeringsfarve2 9 2 4" xfId="10649" xr:uid="{1B70B9B0-F550-4121-B42F-A9F133308676}"/>
    <cellStyle name="20 % - Markeringsfarve2 9 2 4 2" xfId="26969" xr:uid="{DE4D5CAB-905C-4AD4-8A41-2D684E55E201}"/>
    <cellStyle name="20 % - Markeringsfarve2 9 2 4 3" xfId="41935" xr:uid="{942FD636-E911-4BBA-955A-B90A763B1D47}"/>
    <cellStyle name="20 % - Markeringsfarve2 9 2 5" xfId="19947" xr:uid="{8F9A7E37-6C27-4ADC-8AC8-E2B8FF1AA9CE}"/>
    <cellStyle name="20 % - Markeringsfarve2 9 2 6" xfId="34936" xr:uid="{32AC0F79-0F2F-4F71-8396-C11E4B90E218}"/>
    <cellStyle name="20 % - Markeringsfarve2 9 3" xfId="2095" xr:uid="{D741B0EA-71C4-4AB7-9C62-8AB13969550B}"/>
    <cellStyle name="20 % - Markeringsfarve2 9 3 2" xfId="7311" xr:uid="{D435E36C-31D6-4045-A128-C4B7BD163A63}"/>
    <cellStyle name="20 % - Markeringsfarve2 9 3 2 2" xfId="15220" xr:uid="{E500C1F5-429C-41FE-A712-9D0E1097592F}"/>
    <cellStyle name="20 % - Markeringsfarve2 9 3 2 2 2" xfId="31535" xr:uid="{2326551C-A844-4F2B-8F6E-613E22405886}"/>
    <cellStyle name="20 % - Markeringsfarve2 9 3 2 2 3" xfId="46499" xr:uid="{1CF86C6A-75BF-4E7A-AFB9-D28E5A8315E9}"/>
    <cellStyle name="20 % - Markeringsfarve2 9 3 2 3" xfId="24513" xr:uid="{A509963A-F5FC-4ACE-8798-7B09F797638C}"/>
    <cellStyle name="20 % - Markeringsfarve2 9 3 2 4" xfId="39500" xr:uid="{D0FD61E2-4C76-4CB1-A325-EE13376F73E3}"/>
    <cellStyle name="20 % - Markeringsfarve2 9 3 3" xfId="10651" xr:uid="{32EB0233-0D72-4F9E-B35E-5641ED4E1957}"/>
    <cellStyle name="20 % - Markeringsfarve2 9 3 3 2" xfId="26971" xr:uid="{BEE0F8D1-0148-40B7-9297-B0EEE0FA5173}"/>
    <cellStyle name="20 % - Markeringsfarve2 9 3 3 3" xfId="41937" xr:uid="{12E9561D-5FB1-4F1E-947D-6A08C7338661}"/>
    <cellStyle name="20 % - Markeringsfarve2 9 3 4" xfId="19949" xr:uid="{A39DDC30-285E-4E5C-B7CC-B139B8F08E2D}"/>
    <cellStyle name="20 % - Markeringsfarve2 9 3 5" xfId="34938" xr:uid="{39BC7D10-7868-463F-A542-DB19722B9D2B}"/>
    <cellStyle name="20 % - Markeringsfarve2 9 4" xfId="2096" xr:uid="{50D6D8DF-A223-47B0-8D22-EECE09704B4D}"/>
    <cellStyle name="20 % - Markeringsfarve2 9 4 2" xfId="8740" xr:uid="{8E946423-603B-4B0F-8092-DA453CDA95D5}"/>
    <cellStyle name="20 % - Markeringsfarve2 9 4 2 2" xfId="16615" xr:uid="{34A50DAA-6A22-42A5-9A40-E98C893A310F}"/>
    <cellStyle name="20 % - Markeringsfarve2 9 4 2 2 2" xfId="32930" xr:uid="{F347B0E6-7CC2-4549-B81D-8AE091E850FD}"/>
    <cellStyle name="20 % - Markeringsfarve2 9 4 2 2 3" xfId="47894" xr:uid="{594B3F7D-D097-4D7E-A637-2A310B9652FB}"/>
    <cellStyle name="20 % - Markeringsfarve2 9 4 2 3" xfId="25908" xr:uid="{765FDF88-FEFD-46A9-ADDE-A46E004CD952}"/>
    <cellStyle name="20 % - Markeringsfarve2 9 4 2 4" xfId="40895" xr:uid="{8C5DC8C1-4BD2-43E3-9230-59D63C25644E}"/>
    <cellStyle name="20 % - Markeringsfarve2 9 4 3" xfId="10652" xr:uid="{62D1F161-AF65-4DF1-BB1F-A4D92E0DDBCD}"/>
    <cellStyle name="20 % - Markeringsfarve2 9 4 3 2" xfId="26972" xr:uid="{8B70D05A-13CC-461F-B4DD-31597A7C9E93}"/>
    <cellStyle name="20 % - Markeringsfarve2 9 4 3 3" xfId="41938" xr:uid="{C86612E9-3C7D-4A56-A493-E14F0FBA7659}"/>
    <cellStyle name="20 % - Markeringsfarve2 9 4 4" xfId="19950" xr:uid="{E634C396-6B4E-4FF7-B967-D781991A44F7}"/>
    <cellStyle name="20 % - Markeringsfarve2 9 4 5" xfId="34939" xr:uid="{D36283B4-CBAC-49FD-BAC0-5A9D35D78E4C}"/>
    <cellStyle name="20 % - Markeringsfarve2 9 5" xfId="5464" xr:uid="{B44ECA35-F03C-40EC-95DB-72E420DAB59D}"/>
    <cellStyle name="20 % - Markeringsfarve2 9 5 2" xfId="13381" xr:uid="{5D2F811A-04C0-47EE-B955-F3A000413DC0}"/>
    <cellStyle name="20 % - Markeringsfarve2 9 5 2 2" xfId="29696" xr:uid="{1479A50A-6C52-4E68-9F81-A87C1D6A5A81}"/>
    <cellStyle name="20 % - Markeringsfarve2 9 5 2 3" xfId="44660" xr:uid="{55928ACE-32A3-4DD8-B808-5071B5921B28}"/>
    <cellStyle name="20 % - Markeringsfarve2 9 5 3" xfId="22674" xr:uid="{D2688893-6163-4A22-900A-143061AEC4B0}"/>
    <cellStyle name="20 % - Markeringsfarve2 9 5 4" xfId="37661" xr:uid="{5D0436C9-21C9-4F2C-B287-5D1EE2509B68}"/>
    <cellStyle name="20 % - Markeringsfarve2 9 6" xfId="10648" xr:uid="{0BD62E22-2F06-4EAA-941E-D5401CD23EC0}"/>
    <cellStyle name="20 % - Markeringsfarve2 9 6 2" xfId="26968" xr:uid="{CB887816-62E6-406A-BEB7-BB76A4195D07}"/>
    <cellStyle name="20 % - Markeringsfarve2 9 6 3" xfId="41934" xr:uid="{72E37357-0FD5-41B7-B8E2-DDD3885D6785}"/>
    <cellStyle name="20 % - Markeringsfarve2 9 7" xfId="19946" xr:uid="{522FFB08-BFA5-4075-860E-02F2440001A2}"/>
    <cellStyle name="20 % - Markeringsfarve2 9 8" xfId="34935" xr:uid="{2C20B712-B76B-4C8C-9306-300923C2BC20}"/>
    <cellStyle name="20 % - Markeringsfarve3 10" xfId="2098" xr:uid="{A9873E1E-0DF0-4E71-B2FD-D4B3AFD2236B}"/>
    <cellStyle name="20 % - Markeringsfarve3 10 2" xfId="2099" xr:uid="{73E5BEDF-02C9-45BA-8D30-5BF45BFBE6EA}"/>
    <cellStyle name="20 % - Markeringsfarve3 10 2 2" xfId="7437" xr:uid="{C195156B-0628-4CEA-A5AE-0F3A456CB2A2}"/>
    <cellStyle name="20 % - Markeringsfarve3 10 2 2 2" xfId="15337" xr:uid="{9E34857D-35EF-4EF4-95B4-CABEDA3B50C6}"/>
    <cellStyle name="20 % - Markeringsfarve3 10 2 2 2 2" xfId="31652" xr:uid="{19FAA6F6-AAE7-4169-B9E7-54AD8624D598}"/>
    <cellStyle name="20 % - Markeringsfarve3 10 2 2 2 3" xfId="46616" xr:uid="{D4C6199E-BE27-4A78-9173-97CE829CDF8A}"/>
    <cellStyle name="20 % - Markeringsfarve3 10 2 2 3" xfId="24630" xr:uid="{174B3EBE-0CD1-46EF-967A-C6BFFD3FF5AE}"/>
    <cellStyle name="20 % - Markeringsfarve3 10 2 2 4" xfId="39617" xr:uid="{5EF50248-15A8-493C-AA07-22043DC34430}"/>
    <cellStyle name="20 % - Markeringsfarve3 10 2 3" xfId="10655" xr:uid="{31FDD39E-BCF8-4FD4-BDB1-AE12CAE98DB4}"/>
    <cellStyle name="20 % - Markeringsfarve3 10 2 3 2" xfId="26975" xr:uid="{CEA61927-8BD9-410A-B535-667FE6FE8107}"/>
    <cellStyle name="20 % - Markeringsfarve3 10 2 3 3" xfId="41941" xr:uid="{ACEA8C72-6C2F-4255-9027-1543B0B51D78}"/>
    <cellStyle name="20 % - Markeringsfarve3 10 2 4" xfId="19953" xr:uid="{74E434B1-DD32-4C26-9309-491AF22A7D85}"/>
    <cellStyle name="20 % - Markeringsfarve3 10 2 5" xfId="34942" xr:uid="{826BD501-49EA-4D8E-B334-497FC502FFB4}"/>
    <cellStyle name="20 % - Markeringsfarve3 10 3" xfId="2100" xr:uid="{51441172-4D07-4836-9A48-4797961A164C}"/>
    <cellStyle name="20 % - Markeringsfarve3 10 3 2" xfId="8739" xr:uid="{F5B3262A-6B90-43DA-AC77-35D70BF63ADC}"/>
    <cellStyle name="20 % - Markeringsfarve3 10 3 2 2" xfId="16614" xr:uid="{D3F8ECE7-9A91-41DA-8DBE-8B99A0C17CBE}"/>
    <cellStyle name="20 % - Markeringsfarve3 10 3 2 2 2" xfId="32929" xr:uid="{E42C9523-681E-441C-8915-ACA5A235B72B}"/>
    <cellStyle name="20 % - Markeringsfarve3 10 3 2 2 3" xfId="47893" xr:uid="{41587118-A83A-4380-98DF-E3C1138AB54E}"/>
    <cellStyle name="20 % - Markeringsfarve3 10 3 2 3" xfId="25907" xr:uid="{A6BA3895-9E21-40ED-8DD7-DA26F6C38CB0}"/>
    <cellStyle name="20 % - Markeringsfarve3 10 3 2 4" xfId="40894" xr:uid="{4CCC8629-C194-4303-8E7A-3A09FA280CCC}"/>
    <cellStyle name="20 % - Markeringsfarve3 10 3 3" xfId="10656" xr:uid="{8F78BB74-2A06-4166-8407-392A7AA1EBF2}"/>
    <cellStyle name="20 % - Markeringsfarve3 10 3 3 2" xfId="26976" xr:uid="{9D5A656B-1EBB-4625-A5AE-CD8AE5D66C4B}"/>
    <cellStyle name="20 % - Markeringsfarve3 10 3 3 3" xfId="41942" xr:uid="{EA5BFA72-6E39-477F-A59A-C99377741704}"/>
    <cellStyle name="20 % - Markeringsfarve3 10 3 4" xfId="19954" xr:uid="{55734063-6AB4-40EB-B79E-72DE35B0EBC9}"/>
    <cellStyle name="20 % - Markeringsfarve3 10 3 5" xfId="34943" xr:uid="{BFFBFB3D-D1AD-4A8D-921A-445DFFEB4B0E}"/>
    <cellStyle name="20 % - Markeringsfarve3 10 4" xfId="5466" xr:uid="{BA094E73-57E0-465F-A74A-472638D8AB82}"/>
    <cellStyle name="20 % - Markeringsfarve3 10 4 2" xfId="13383" xr:uid="{D52D603F-2313-495A-B5CA-58AB39FE3991}"/>
    <cellStyle name="20 % - Markeringsfarve3 10 4 2 2" xfId="29698" xr:uid="{02D3528C-CFE7-482B-830D-82304E7541B3}"/>
    <cellStyle name="20 % - Markeringsfarve3 10 4 2 3" xfId="44662" xr:uid="{2A797F50-FD05-4491-AFFF-9A73D8833146}"/>
    <cellStyle name="20 % - Markeringsfarve3 10 4 3" xfId="22676" xr:uid="{7129CF53-1AE3-4BB4-B1F9-16F3729CBF58}"/>
    <cellStyle name="20 % - Markeringsfarve3 10 4 4" xfId="37663" xr:uid="{94E5CECD-8544-4563-84B7-C63167F63A32}"/>
    <cellStyle name="20 % - Markeringsfarve3 10 5" xfId="10654" xr:uid="{E13F3EE2-AEF0-4950-B0FD-E8217C7C7D5B}"/>
    <cellStyle name="20 % - Markeringsfarve3 10 5 2" xfId="26974" xr:uid="{319B65E4-74B0-4B7E-A1B3-25743E810BCC}"/>
    <cellStyle name="20 % - Markeringsfarve3 10 5 3" xfId="41940" xr:uid="{ADFC401E-D87C-41C5-8E47-1885BDFD46DC}"/>
    <cellStyle name="20 % - Markeringsfarve3 10 6" xfId="19952" xr:uid="{7C816192-1F37-4572-8197-E52994FEF4EE}"/>
    <cellStyle name="20 % - Markeringsfarve3 10 7" xfId="34941" xr:uid="{36551BEF-9D44-43D0-8134-5A12137D87C6}"/>
    <cellStyle name="20 % - Markeringsfarve3 11" xfId="2101" xr:uid="{BE171D01-4199-43CD-8082-A301BC713B0A}"/>
    <cellStyle name="20 % - Markeringsfarve3 11 2" xfId="2102" xr:uid="{B335D155-8202-44D5-8DE1-01C0B8D4F8BA}"/>
    <cellStyle name="20 % - Markeringsfarve3 11 2 2" xfId="8460" xr:uid="{9571C106-C258-4D12-9D1F-CB2B95E7FEDD}"/>
    <cellStyle name="20 % - Markeringsfarve3 11 2 2 2" xfId="16348" xr:uid="{24D3E1D3-997A-4FCD-BD76-42F867FFFB15}"/>
    <cellStyle name="20 % - Markeringsfarve3 11 2 2 2 2" xfId="32663" xr:uid="{1B6D3C78-6CD3-4B36-A348-BFDDAEED39A6}"/>
    <cellStyle name="20 % - Markeringsfarve3 11 2 2 2 3" xfId="47627" xr:uid="{FAA55502-191B-4CAE-BA50-D605C67B67C2}"/>
    <cellStyle name="20 % - Markeringsfarve3 11 2 2 3" xfId="25641" xr:uid="{8016DC0B-0B0D-45C3-8DEC-9C6239D8875A}"/>
    <cellStyle name="20 % - Markeringsfarve3 11 2 2 4" xfId="40628" xr:uid="{B68A2CD6-EEA9-4DBE-BC99-79A1EDCABD30}"/>
    <cellStyle name="20 % - Markeringsfarve3 11 2 3" xfId="10658" xr:uid="{A6BB3DFC-C8C6-4515-9122-065105AF9452}"/>
    <cellStyle name="20 % - Markeringsfarve3 11 2 3 2" xfId="26978" xr:uid="{69448936-1B60-44C1-B542-11E149CF9B1A}"/>
    <cellStyle name="20 % - Markeringsfarve3 11 2 3 3" xfId="41944" xr:uid="{3E306ACF-2552-4CBB-A5F9-9980A8C700E4}"/>
    <cellStyle name="20 % - Markeringsfarve3 11 2 4" xfId="19956" xr:uid="{8F9C61A4-482A-4A49-8475-B97E0B340BC8}"/>
    <cellStyle name="20 % - Markeringsfarve3 11 2 5" xfId="34945" xr:uid="{9B2DAE0B-4941-4653-B26C-88DA399F5E69}"/>
    <cellStyle name="20 % - Markeringsfarve3 11 3" xfId="5467" xr:uid="{30F5770F-7C39-4C2A-9F31-6E6FE390B562}"/>
    <cellStyle name="20 % - Markeringsfarve3 11 3 2" xfId="13384" xr:uid="{07EFA559-2B0E-446B-BCC7-DCE607080A32}"/>
    <cellStyle name="20 % - Markeringsfarve3 11 3 2 2" xfId="29699" xr:uid="{DCF5AB4F-03DC-4294-A80C-F5CEE3AA276A}"/>
    <cellStyle name="20 % - Markeringsfarve3 11 3 2 3" xfId="44663" xr:uid="{5C2ED5D5-8AD3-4C9D-BB9A-E3426BE4D4C2}"/>
    <cellStyle name="20 % - Markeringsfarve3 11 3 3" xfId="22677" xr:uid="{50E52729-1EFC-467D-9F34-5C7FF37CD592}"/>
    <cellStyle name="20 % - Markeringsfarve3 11 3 4" xfId="37664" xr:uid="{BB91DBEF-21B6-4096-A736-89E0FB7E182D}"/>
    <cellStyle name="20 % - Markeringsfarve3 11 4" xfId="10657" xr:uid="{012EE313-8A22-4257-8CB4-43B657CB33EB}"/>
    <cellStyle name="20 % - Markeringsfarve3 11 4 2" xfId="26977" xr:uid="{BFDCEDAD-1873-4C75-B952-E50674CCAA45}"/>
    <cellStyle name="20 % - Markeringsfarve3 11 4 3" xfId="41943" xr:uid="{754D42F0-24DD-4BAE-906F-7E74D527C350}"/>
    <cellStyle name="20 % - Markeringsfarve3 11 5" xfId="19955" xr:uid="{B1DB2577-2A38-440C-A84B-22592761665F}"/>
    <cellStyle name="20 % - Markeringsfarve3 11 6" xfId="34944" xr:uid="{3BC93F85-556F-45B6-8C5E-CA3953C93051}"/>
    <cellStyle name="20 % - Markeringsfarve3 12" xfId="2103" xr:uid="{81382FDB-7286-45C3-A5DB-368526CB3BC1}"/>
    <cellStyle name="20 % - Markeringsfarve3 12 2" xfId="2104" xr:uid="{E45C4FA0-9498-4A79-97AC-4D354D14DD8B}"/>
    <cellStyle name="20 % - Markeringsfarve3 12 2 2" xfId="8689" xr:uid="{EBEAC082-6CB8-48B5-B058-79353B58D01D}"/>
    <cellStyle name="20 % - Markeringsfarve3 12 2 2 2" xfId="16567" xr:uid="{FF9A2EDA-F714-436C-AF2B-B96B73C4A2E1}"/>
    <cellStyle name="20 % - Markeringsfarve3 12 2 2 2 2" xfId="32882" xr:uid="{25989DA9-62A0-4A70-B628-09C5812B90FB}"/>
    <cellStyle name="20 % - Markeringsfarve3 12 2 2 2 3" xfId="47846" xr:uid="{C5B463D8-5A51-498A-993A-38AAFA7B8C84}"/>
    <cellStyle name="20 % - Markeringsfarve3 12 2 2 3" xfId="25860" xr:uid="{7E3D6269-53D5-461B-BB50-6A6CC20D451F}"/>
    <cellStyle name="20 % - Markeringsfarve3 12 2 2 4" xfId="40847" xr:uid="{317665D0-F51E-4473-8FFB-88D8797DB2D1}"/>
    <cellStyle name="20 % - Markeringsfarve3 12 2 3" xfId="10660" xr:uid="{72280F29-FC0F-42CD-9C27-887297A69C5D}"/>
    <cellStyle name="20 % - Markeringsfarve3 12 2 3 2" xfId="26980" xr:uid="{84BD75D6-96B7-4827-80E2-2B3CAB264C39}"/>
    <cellStyle name="20 % - Markeringsfarve3 12 2 3 3" xfId="41946" xr:uid="{B0056085-2D5C-4A42-A1B4-D87CD250B62D}"/>
    <cellStyle name="20 % - Markeringsfarve3 12 2 4" xfId="19958" xr:uid="{55C1CF5E-1F4B-4090-983E-503953EBABFC}"/>
    <cellStyle name="20 % - Markeringsfarve3 12 2 5" xfId="34947" xr:uid="{274E8712-BDE3-4F2D-8AD2-44FC743B2155}"/>
    <cellStyle name="20 % - Markeringsfarve3 12 3" xfId="5468" xr:uid="{69E7D35D-CD37-4C6C-8427-F7AB5DFC1D29}"/>
    <cellStyle name="20 % - Markeringsfarve3 12 3 2" xfId="13385" xr:uid="{E0844692-3807-4986-BB05-12CB8805D58E}"/>
    <cellStyle name="20 % - Markeringsfarve3 12 3 2 2" xfId="29700" xr:uid="{2362D851-3161-44EF-8FAE-02326BD0900F}"/>
    <cellStyle name="20 % - Markeringsfarve3 12 3 2 3" xfId="44664" xr:uid="{2B83774C-A366-4812-A796-EA711FE7305B}"/>
    <cellStyle name="20 % - Markeringsfarve3 12 3 3" xfId="22678" xr:uid="{96719CBF-7BB6-4FE6-9CF0-092F913CDDFA}"/>
    <cellStyle name="20 % - Markeringsfarve3 12 3 4" xfId="37665" xr:uid="{85144DCB-A3CB-408A-8C0C-64901527FDAF}"/>
    <cellStyle name="20 % - Markeringsfarve3 12 4" xfId="10659" xr:uid="{DA608866-37C4-4469-9F90-E96DDD3F760D}"/>
    <cellStyle name="20 % - Markeringsfarve3 12 4 2" xfId="26979" xr:uid="{AB2CA6A0-2452-4859-BE0B-81E94480DFB5}"/>
    <cellStyle name="20 % - Markeringsfarve3 12 4 3" xfId="41945" xr:uid="{35F3AF6F-03C7-4E06-9A4E-C2D43FD3FAC0}"/>
    <cellStyle name="20 % - Markeringsfarve3 12 5" xfId="19957" xr:uid="{CF084118-CECF-458D-AE9D-6A2C832E2254}"/>
    <cellStyle name="20 % - Markeringsfarve3 12 6" xfId="34946" xr:uid="{0454685A-985F-4F0C-AF5F-F39C734D839A}"/>
    <cellStyle name="20 % - Markeringsfarve3 13" xfId="2105" xr:uid="{51623AFF-62C5-4E3D-AB4C-696865215EE0}"/>
    <cellStyle name="20 % - Markeringsfarve3 13 2" xfId="2106" xr:uid="{E342CE58-E06D-4B32-8728-14377B76A149}"/>
    <cellStyle name="20 % - Markeringsfarve3 13 2 2" xfId="8214" xr:uid="{232ED74C-2FE2-4434-BBFE-A28F72272B26}"/>
    <cellStyle name="20 % - Markeringsfarve3 13 2 2 2" xfId="16108" xr:uid="{72116219-2CAF-4125-A5A2-3B423AE2DD04}"/>
    <cellStyle name="20 % - Markeringsfarve3 13 2 2 2 2" xfId="32423" xr:uid="{19B9B8A8-AAC8-4F01-AFC4-FFDAABEDE58A}"/>
    <cellStyle name="20 % - Markeringsfarve3 13 2 2 2 3" xfId="47387" xr:uid="{04ED3537-3250-4D3C-BE32-FDE8A0672231}"/>
    <cellStyle name="20 % - Markeringsfarve3 13 2 2 3" xfId="25401" xr:uid="{56B995AE-0C05-464E-8BFE-F2CDE57E7450}"/>
    <cellStyle name="20 % - Markeringsfarve3 13 2 2 4" xfId="40388" xr:uid="{D1FC7045-94E6-4652-8C61-8503DE3A5F27}"/>
    <cellStyle name="20 % - Markeringsfarve3 13 2 3" xfId="10662" xr:uid="{07AC5E2D-F16D-4278-ADBB-B38AADB5AC45}"/>
    <cellStyle name="20 % - Markeringsfarve3 13 2 3 2" xfId="26982" xr:uid="{7107A53D-865B-4869-A3BD-CB06742C2521}"/>
    <cellStyle name="20 % - Markeringsfarve3 13 2 3 3" xfId="41948" xr:uid="{9D7F7EF3-EAF1-47FF-AE5E-474EE620BF29}"/>
    <cellStyle name="20 % - Markeringsfarve3 13 2 4" xfId="19960" xr:uid="{C0833C73-035F-4A34-B077-8EFA93883702}"/>
    <cellStyle name="20 % - Markeringsfarve3 13 2 5" xfId="34949" xr:uid="{9AC4CECF-2B15-469C-8641-F25598B136FE}"/>
    <cellStyle name="20 % - Markeringsfarve3 13 3" xfId="5465" xr:uid="{A4E919BC-5314-436F-B0B5-91F97B29586F}"/>
    <cellStyle name="20 % - Markeringsfarve3 13 3 2" xfId="13382" xr:uid="{F6C61F7D-2806-417F-8706-A7741058E0BB}"/>
    <cellStyle name="20 % - Markeringsfarve3 13 3 2 2" xfId="29697" xr:uid="{9D8A8550-A7C2-4044-82BD-B80C899C8497}"/>
    <cellStyle name="20 % - Markeringsfarve3 13 3 2 3" xfId="44661" xr:uid="{0F379627-CB53-426E-A7D7-F31A0839CFD9}"/>
    <cellStyle name="20 % - Markeringsfarve3 13 3 3" xfId="22675" xr:uid="{51DBF926-7BF1-477B-A1E8-BD14A509D87D}"/>
    <cellStyle name="20 % - Markeringsfarve3 13 3 4" xfId="37662" xr:uid="{C9DA2A2C-1743-408A-99DA-B31262099EBF}"/>
    <cellStyle name="20 % - Markeringsfarve3 13 4" xfId="10661" xr:uid="{4F522FD7-1CD0-407A-98A4-13B7E4CE500C}"/>
    <cellStyle name="20 % - Markeringsfarve3 13 4 2" xfId="26981" xr:uid="{4FF4A80A-88C6-414B-9148-B475F35E2C04}"/>
    <cellStyle name="20 % - Markeringsfarve3 13 4 3" xfId="41947" xr:uid="{E72E905E-23FA-4025-9685-CB9002F58871}"/>
    <cellStyle name="20 % - Markeringsfarve3 13 5" xfId="19959" xr:uid="{627F2C31-98F2-4576-8FEE-CFC39EA9048A}"/>
    <cellStyle name="20 % - Markeringsfarve3 13 6" xfId="34948" xr:uid="{4CD96DC3-75CD-49A9-9E98-E21F1A0647E6}"/>
    <cellStyle name="20 % - Markeringsfarve3 14" xfId="2107" xr:uid="{5581F18A-D7DC-4D47-882F-FA8505DEA1A5}"/>
    <cellStyle name="20 % - Markeringsfarve3 14 2" xfId="6659" xr:uid="{B66D1249-A9ED-4257-934C-45F66909811E}"/>
    <cellStyle name="20 % - Markeringsfarve3 14 2 2" xfId="14571" xr:uid="{45DF6E3E-9A6B-42F2-909D-8998BE04367D}"/>
    <cellStyle name="20 % - Markeringsfarve3 14 2 2 2" xfId="30886" xr:uid="{D8AE1752-045D-41BA-984D-5EEBC4E2E22D}"/>
    <cellStyle name="20 % - Markeringsfarve3 14 2 2 3" xfId="45850" xr:uid="{0710725A-D88A-4054-8BEB-1C8E89539CFF}"/>
    <cellStyle name="20 % - Markeringsfarve3 14 2 3" xfId="23864" xr:uid="{501AFEF7-E615-4C74-9E16-1F214639D4CB}"/>
    <cellStyle name="20 % - Markeringsfarve3 14 2 4" xfId="38851" xr:uid="{42A04942-AC13-4A43-81A4-3E4EEC347243}"/>
    <cellStyle name="20 % - Markeringsfarve3 14 3" xfId="10663" xr:uid="{93BD44BB-D65A-458D-96D3-6F285498A7EA}"/>
    <cellStyle name="20 % - Markeringsfarve3 14 3 2" xfId="26983" xr:uid="{56833000-C98B-4739-96C3-811B1CC83909}"/>
    <cellStyle name="20 % - Markeringsfarve3 14 3 3" xfId="41949" xr:uid="{3E81B754-83D2-496D-B517-A2DA82FC4D0B}"/>
    <cellStyle name="20 % - Markeringsfarve3 14 4" xfId="19961" xr:uid="{11CCD910-6D72-451D-B50B-D9277266B8E9}"/>
    <cellStyle name="20 % - Markeringsfarve3 14 5" xfId="34950" xr:uid="{3692EBD8-7413-42F9-AD2F-6334A6B07090}"/>
    <cellStyle name="20 % - Markeringsfarve3 15" xfId="2108" xr:uid="{4B165170-6098-471F-AC31-FAFAEC64FC9A}"/>
    <cellStyle name="20 % - Markeringsfarve3 15 2" xfId="8637" xr:uid="{890DE1D4-890C-4294-9EEA-87F673D45D99}"/>
    <cellStyle name="20 % - Markeringsfarve3 15 2 2" xfId="16517" xr:uid="{F2A8CA15-76F3-482B-80D7-5FCE4681AB0A}"/>
    <cellStyle name="20 % - Markeringsfarve3 15 2 2 2" xfId="32832" xr:uid="{1A553056-4B8F-430F-AE6A-0811587A4504}"/>
    <cellStyle name="20 % - Markeringsfarve3 15 2 2 3" xfId="47796" xr:uid="{DA53F1D2-E2AF-45DF-AFA8-E82B42966665}"/>
    <cellStyle name="20 % - Markeringsfarve3 15 2 3" xfId="25810" xr:uid="{252456EB-74E9-4956-B078-7A8FC8B93A48}"/>
    <cellStyle name="20 % - Markeringsfarve3 15 2 4" xfId="40797" xr:uid="{5858A3FB-9007-4275-9F9A-D3666F87CCA0}"/>
    <cellStyle name="20 % - Markeringsfarve3 15 3" xfId="10664" xr:uid="{8C0EEC98-ADB8-42E5-BAF3-5B1410F4EF8C}"/>
    <cellStyle name="20 % - Markeringsfarve3 15 3 2" xfId="26984" xr:uid="{BBD6A6A0-11EF-4D04-B106-3942C1FF2798}"/>
    <cellStyle name="20 % - Markeringsfarve3 15 3 3" xfId="41950" xr:uid="{E8B21698-34D7-4322-B54C-46044A09AC35}"/>
    <cellStyle name="20 % - Markeringsfarve3 15 4" xfId="19962" xr:uid="{E9F27F55-8CF7-4499-AB48-648B3DADCDF2}"/>
    <cellStyle name="20 % - Markeringsfarve3 15 5" xfId="34951" xr:uid="{93A32674-28B3-4095-A124-E6032663AA7B}"/>
    <cellStyle name="20 % - Markeringsfarve3 16" xfId="2109" xr:uid="{6ECB2F6F-4281-4CFF-B742-9BBCD51FE48E}"/>
    <cellStyle name="20 % - Markeringsfarve3 16 2" xfId="8461" xr:uid="{30DC0633-E166-4EA8-88A9-D38091A32E2E}"/>
    <cellStyle name="20 % - Markeringsfarve3 16 2 2" xfId="16349" xr:uid="{A1C4860A-641C-4CDC-9C8E-31F7807CC10F}"/>
    <cellStyle name="20 % - Markeringsfarve3 16 2 2 2" xfId="32664" xr:uid="{75CF5157-4535-4AB1-94B0-2BDAA229267E}"/>
    <cellStyle name="20 % - Markeringsfarve3 16 2 2 3" xfId="47628" xr:uid="{862203F9-54A8-42BD-A848-DC1BB41026C3}"/>
    <cellStyle name="20 % - Markeringsfarve3 16 2 3" xfId="25642" xr:uid="{5764E478-11AC-4AA4-B6D6-860A7B424F77}"/>
    <cellStyle name="20 % - Markeringsfarve3 16 2 4" xfId="40629" xr:uid="{657A12D7-3994-412C-B910-BDAF0D836DB6}"/>
    <cellStyle name="20 % - Markeringsfarve3 16 3" xfId="10665" xr:uid="{148B40C8-AFBD-49C5-AC8E-03A92EC0862F}"/>
    <cellStyle name="20 % - Markeringsfarve3 16 3 2" xfId="26985" xr:uid="{C6ACED80-3B53-4674-BF6B-A2CD04F4EB11}"/>
    <cellStyle name="20 % - Markeringsfarve3 16 3 3" xfId="41951" xr:uid="{076A296E-6410-473F-9969-1B2E04DCBB37}"/>
    <cellStyle name="20 % - Markeringsfarve3 16 4" xfId="19963" xr:uid="{7F6617D3-9C62-47E1-97BB-2755B5E35EE3}"/>
    <cellStyle name="20 % - Markeringsfarve3 16 5" xfId="34952" xr:uid="{25C4F958-B249-4465-B20A-B0B13D721FBD}"/>
    <cellStyle name="20 % - Markeringsfarve3 17" xfId="5337" xr:uid="{3C8D0900-E514-4FDF-AABE-C95FCB7359D5}"/>
    <cellStyle name="20 % - Markeringsfarve3 17 2" xfId="13260" xr:uid="{68800B4D-35AA-4157-A825-2B420244A901}"/>
    <cellStyle name="20 % - Markeringsfarve3 17 2 2" xfId="29575" xr:uid="{AE57373F-1CAD-47DD-9C80-86D3B419DF1F}"/>
    <cellStyle name="20 % - Markeringsfarve3 17 2 3" xfId="44539" xr:uid="{479E189E-0AD9-4A57-AF81-2320F8EC29CD}"/>
    <cellStyle name="20 % - Markeringsfarve3 17 3" xfId="22553" xr:uid="{FE972A56-3222-44F5-9173-93D2DA7B6BC1}"/>
    <cellStyle name="20 % - Markeringsfarve3 17 4" xfId="37540" xr:uid="{0EBC117D-AC74-432C-9FE4-0688AFD5C7A5}"/>
    <cellStyle name="20 % - Markeringsfarve3 18" xfId="2097" xr:uid="{A7CB2EE2-8924-438B-9A67-C06FAF9364AF}"/>
    <cellStyle name="20 % - Markeringsfarve3 18 2" xfId="10653" xr:uid="{96F36855-B385-4455-BEBF-37884DA99A62}"/>
    <cellStyle name="20 % - Markeringsfarve3 18 2 2" xfId="26973" xr:uid="{13B49C02-87A2-43EA-906E-ED057D39C8DC}"/>
    <cellStyle name="20 % - Markeringsfarve3 18 2 3" xfId="41939" xr:uid="{CA626A5B-A075-4FF1-8A43-B896962A8EB0}"/>
    <cellStyle name="20 % - Markeringsfarve3 18 3" xfId="19951" xr:uid="{1A4D3AC4-4089-48FD-BF13-CC9A4268977D}"/>
    <cellStyle name="20 % - Markeringsfarve3 18 4" xfId="34940" xr:uid="{5732D8FE-AE4F-4819-A698-42182FCD7BC4}"/>
    <cellStyle name="20 % - Markeringsfarve3 2" xfId="2110" xr:uid="{960F1E9B-11DD-45CF-ADFD-BF25B3D174A4}"/>
    <cellStyle name="20 % - Markeringsfarve3 2 10" xfId="2111" xr:uid="{F72F2EF1-457C-4D7E-962A-9B102ACCD691}"/>
    <cellStyle name="20 % - Markeringsfarve3 2 10 2" xfId="6691" xr:uid="{8AB2D8BB-D89C-4F99-9961-36442B134C80}"/>
    <cellStyle name="20 % - Markeringsfarve3 2 10 2 2" xfId="14601" xr:uid="{60F96D55-7F0F-47B4-B25B-C55F88D64F51}"/>
    <cellStyle name="20 % - Markeringsfarve3 2 10 2 2 2" xfId="30916" xr:uid="{0EB66929-51FD-49A5-8AB2-682FCFECDB89}"/>
    <cellStyle name="20 % - Markeringsfarve3 2 10 2 2 3" xfId="45880" xr:uid="{B8020516-03B6-4046-816D-E003EBBB3C90}"/>
    <cellStyle name="20 % - Markeringsfarve3 2 10 2 3" xfId="23894" xr:uid="{80DC8135-DC3F-4481-A069-11E100AB2F56}"/>
    <cellStyle name="20 % - Markeringsfarve3 2 10 2 4" xfId="38881" xr:uid="{833F6366-7FAE-4ED6-A563-FEEF23A37730}"/>
    <cellStyle name="20 % - Markeringsfarve3 2 10 3" xfId="10667" xr:uid="{D7EABD72-F562-4866-B2A4-934FCCA16AA7}"/>
    <cellStyle name="20 % - Markeringsfarve3 2 10 3 2" xfId="26987" xr:uid="{3935F156-4FA0-4A65-ACBA-C568AB39A240}"/>
    <cellStyle name="20 % - Markeringsfarve3 2 10 3 3" xfId="41953" xr:uid="{A335473D-FD59-4789-AAA9-20086D19C1B4}"/>
    <cellStyle name="20 % - Markeringsfarve3 2 10 4" xfId="19965" xr:uid="{0A4CB839-2D9C-4EA7-BE00-864559F0267D}"/>
    <cellStyle name="20 % - Markeringsfarve3 2 10 5" xfId="34954" xr:uid="{F25FADE4-DEA5-4BC2-88AD-440218B76F56}"/>
    <cellStyle name="20 % - Markeringsfarve3 2 11" xfId="2112" xr:uid="{182C95D3-C754-411B-8A6C-07C6B6B5A0D3}"/>
    <cellStyle name="20 % - Markeringsfarve3 2 11 2" xfId="8413" xr:uid="{57A46F28-C8E7-496F-A131-BAE1C6D4410D}"/>
    <cellStyle name="20 % - Markeringsfarve3 2 11 2 2" xfId="16303" xr:uid="{5BBC540A-DFD1-4E3F-BF0E-7662088789CD}"/>
    <cellStyle name="20 % - Markeringsfarve3 2 11 2 2 2" xfId="32618" xr:uid="{6B55306B-7296-4798-A5D7-F7903ABBA870}"/>
    <cellStyle name="20 % - Markeringsfarve3 2 11 2 2 3" xfId="47582" xr:uid="{E30A08A8-48D6-4C06-9C8D-05B96DF02C5E}"/>
    <cellStyle name="20 % - Markeringsfarve3 2 11 2 3" xfId="25596" xr:uid="{CEE1F43D-0E93-4434-A904-7B91DD2D00D2}"/>
    <cellStyle name="20 % - Markeringsfarve3 2 11 2 4" xfId="40583" xr:uid="{48C738B2-C683-401E-A306-FEF9D0C7DF85}"/>
    <cellStyle name="20 % - Markeringsfarve3 2 11 3" xfId="10668" xr:uid="{CCDEEBBA-758B-444F-8FF4-36A23E2742FD}"/>
    <cellStyle name="20 % - Markeringsfarve3 2 11 3 2" xfId="26988" xr:uid="{3338C48E-ED4A-45F4-80C8-2ACBF7FED5DF}"/>
    <cellStyle name="20 % - Markeringsfarve3 2 11 3 3" xfId="41954" xr:uid="{6855DC64-14EC-4C06-ADC1-2EF6FAAEA0A2}"/>
    <cellStyle name="20 % - Markeringsfarve3 2 11 4" xfId="19966" xr:uid="{640ABE23-B4BC-44B6-A406-07890459DBB8}"/>
    <cellStyle name="20 % - Markeringsfarve3 2 11 5" xfId="34955" xr:uid="{ED1FA214-D99F-41B7-B21D-EE2562535160}"/>
    <cellStyle name="20 % - Markeringsfarve3 2 12" xfId="5469" xr:uid="{412ABCEB-9DDC-43F0-A409-CC1B51958FD9}"/>
    <cellStyle name="20 % - Markeringsfarve3 2 12 2" xfId="13386" xr:uid="{BB58AE43-1931-4355-BA53-6E53A57CB928}"/>
    <cellStyle name="20 % - Markeringsfarve3 2 12 2 2" xfId="29701" xr:uid="{274A3296-39BF-4FD9-9122-9E0EA5AF7FA6}"/>
    <cellStyle name="20 % - Markeringsfarve3 2 12 2 3" xfId="44665" xr:uid="{1014F7DE-A1FB-440E-8170-1B78D7B86158}"/>
    <cellStyle name="20 % - Markeringsfarve3 2 12 3" xfId="22679" xr:uid="{3E89B3DF-8DE8-42F1-8273-C15A030C5F04}"/>
    <cellStyle name="20 % - Markeringsfarve3 2 12 4" xfId="37666" xr:uid="{44B87BEE-CD91-4105-B2A8-7608C4F21F11}"/>
    <cellStyle name="20 % - Markeringsfarve3 2 13" xfId="10666" xr:uid="{0FDF57E9-D9C7-4692-A3D7-918A620F2220}"/>
    <cellStyle name="20 % - Markeringsfarve3 2 13 2" xfId="26986" xr:uid="{822AFF12-3F89-4A42-A326-E9006E3F2AF2}"/>
    <cellStyle name="20 % - Markeringsfarve3 2 13 3" xfId="41952" xr:uid="{5DE6086C-400D-440F-B219-D472884AB2FB}"/>
    <cellStyle name="20 % - Markeringsfarve3 2 14" xfId="19964" xr:uid="{3F1476C3-EA41-4597-A52C-CC42C18C381E}"/>
    <cellStyle name="20 % - Markeringsfarve3 2 15" xfId="34953" xr:uid="{A9B35494-3E7E-464B-9AB2-224B1D67371F}"/>
    <cellStyle name="20 % - Markeringsfarve3 2 16" xfId="53313" xr:uid="{B78C0844-3859-44AA-A207-46AAB7B13B4E}"/>
    <cellStyle name="20 % - Markeringsfarve3 2 2" xfId="2113" xr:uid="{8A589E34-06C5-4B80-95B6-DC59B9CD32A8}"/>
    <cellStyle name="20 % - Markeringsfarve3 2 2 10" xfId="5470" xr:uid="{DC61A185-9AE1-46A2-8689-19DE060788AF}"/>
    <cellStyle name="20 % - Markeringsfarve3 2 2 10 2" xfId="13387" xr:uid="{7C6876F8-5C87-4DCA-939A-F96FA7D72215}"/>
    <cellStyle name="20 % - Markeringsfarve3 2 2 10 2 2" xfId="29702" xr:uid="{A8DAEABA-6C64-40A8-898E-EDBA78E23A65}"/>
    <cellStyle name="20 % - Markeringsfarve3 2 2 10 2 3" xfId="44666" xr:uid="{ECF203F5-7B0B-4919-B694-11E14E80B80A}"/>
    <cellStyle name="20 % - Markeringsfarve3 2 2 10 3" xfId="22680" xr:uid="{E1ED55D0-8CEC-4733-AA87-8CA8F0658B76}"/>
    <cellStyle name="20 % - Markeringsfarve3 2 2 10 4" xfId="37667" xr:uid="{0BF8F19F-5B02-4D39-A752-FF6214455E35}"/>
    <cellStyle name="20 % - Markeringsfarve3 2 2 11" xfId="10669" xr:uid="{555AF3D6-FC55-492D-9552-59AAB061094E}"/>
    <cellStyle name="20 % - Markeringsfarve3 2 2 11 2" xfId="26989" xr:uid="{2430CDDE-A79F-4488-AE67-10126F66F160}"/>
    <cellStyle name="20 % - Markeringsfarve3 2 2 11 3" xfId="41955" xr:uid="{560E0662-54B7-4C50-A54C-2BE73CB3B502}"/>
    <cellStyle name="20 % - Markeringsfarve3 2 2 12" xfId="19967" xr:uid="{534EF4DC-B0FA-4E32-AD92-D07D8D849D03}"/>
    <cellStyle name="20 % - Markeringsfarve3 2 2 13" xfId="34956" xr:uid="{096902D8-D899-404C-B366-421058F8E6FE}"/>
    <cellStyle name="20 % - Markeringsfarve3 2 2 14" xfId="53312" xr:uid="{47C230A1-1D88-4109-BAF9-A11E6050C40D}"/>
    <cellStyle name="20 % - Markeringsfarve3 2 2 2" xfId="2114" xr:uid="{4EE9BB13-7CB0-4262-BBDA-E5D5CBDB05E4}"/>
    <cellStyle name="20 % - Markeringsfarve3 2 2 2 2" xfId="2115" xr:uid="{FA0729C1-7E59-4EC4-83AD-8857B9EEF76F}"/>
    <cellStyle name="20 % - Markeringsfarve3 2 2 2 2 2" xfId="2116" xr:uid="{FC561837-C51D-48A6-993C-F3C28A31B69C}"/>
    <cellStyle name="20 % - Markeringsfarve3 2 2 2 2 2 2" xfId="7622" xr:uid="{AC6B8A39-A5F0-4B5A-B79F-5D3D99CD9C4B}"/>
    <cellStyle name="20 % - Markeringsfarve3 2 2 2 2 2 2 2" xfId="15522" xr:uid="{05C80445-F8BA-4C1A-AFD7-494799C02F8A}"/>
    <cellStyle name="20 % - Markeringsfarve3 2 2 2 2 2 2 2 2" xfId="31837" xr:uid="{9866D4E0-C1A2-4E92-8461-72C4142CA24D}"/>
    <cellStyle name="20 % - Markeringsfarve3 2 2 2 2 2 2 2 3" xfId="46801" xr:uid="{7DC8F278-A5E5-42D7-932D-BE92DBEAE820}"/>
    <cellStyle name="20 % - Markeringsfarve3 2 2 2 2 2 2 3" xfId="24815" xr:uid="{B9CCFBF8-14C0-428A-B587-201EE1A2C88D}"/>
    <cellStyle name="20 % - Markeringsfarve3 2 2 2 2 2 2 4" xfId="39802" xr:uid="{BA204293-2493-4B20-8C21-4E4B87168CD4}"/>
    <cellStyle name="20 % - Markeringsfarve3 2 2 2 2 2 3" xfId="10672" xr:uid="{B88E143D-CC0D-467C-9615-0EA296966DB3}"/>
    <cellStyle name="20 % - Markeringsfarve3 2 2 2 2 2 3 2" xfId="26992" xr:uid="{7FE37924-F5B0-443C-A992-3AAB4E9868B5}"/>
    <cellStyle name="20 % - Markeringsfarve3 2 2 2 2 2 3 3" xfId="41958" xr:uid="{39F6C328-B0FC-43C7-A0CC-317A893FEB7E}"/>
    <cellStyle name="20 % - Markeringsfarve3 2 2 2 2 2 4" xfId="19970" xr:uid="{E484FA9B-1EC3-4E3E-B5C1-B89AA89147B4}"/>
    <cellStyle name="20 % - Markeringsfarve3 2 2 2 2 2 5" xfId="34959" xr:uid="{7AB49177-1144-4E68-A4F9-9B004DD9B208}"/>
    <cellStyle name="20 % - Markeringsfarve3 2 2 2 2 3" xfId="6194" xr:uid="{C04EBAB2-64BF-45ED-891A-A9249904DE59}"/>
    <cellStyle name="20 % - Markeringsfarve3 2 2 2 2 3 2" xfId="14110" xr:uid="{D2599D74-E595-4650-9DBC-9225C1DA4E70}"/>
    <cellStyle name="20 % - Markeringsfarve3 2 2 2 2 3 2 2" xfId="30425" xr:uid="{A18A1A4A-CD69-4E0C-80B8-B33AC24A3651}"/>
    <cellStyle name="20 % - Markeringsfarve3 2 2 2 2 3 2 3" xfId="45389" xr:uid="{AB428C60-C18E-46C5-A7C0-F6872D397253}"/>
    <cellStyle name="20 % - Markeringsfarve3 2 2 2 2 3 3" xfId="23403" xr:uid="{D6F6700B-AD6B-4CAE-AD6F-7C8366DBCE9B}"/>
    <cellStyle name="20 % - Markeringsfarve3 2 2 2 2 3 4" xfId="38390" xr:uid="{B5C21176-E16B-41B2-B03A-1F199948E1CF}"/>
    <cellStyle name="20 % - Markeringsfarve3 2 2 2 2 4" xfId="10671" xr:uid="{AD03CC22-E826-4592-B8D0-19F9D71AAC0C}"/>
    <cellStyle name="20 % - Markeringsfarve3 2 2 2 2 4 2" xfId="26991" xr:uid="{0D04B3BC-8FF0-4AE7-B16C-87320DA11619}"/>
    <cellStyle name="20 % - Markeringsfarve3 2 2 2 2 4 3" xfId="41957" xr:uid="{E903B8F1-D458-499A-81D0-A7D31AE77EC2}"/>
    <cellStyle name="20 % - Markeringsfarve3 2 2 2 2 5" xfId="19969" xr:uid="{A809E87F-5A2B-445C-A0A3-C996D719D35C}"/>
    <cellStyle name="20 % - Markeringsfarve3 2 2 2 2 6" xfId="34958" xr:uid="{9CAA22E5-DDA4-435B-9C6F-EBA82AE8AA9C}"/>
    <cellStyle name="20 % - Markeringsfarve3 2 2 2 2 7" xfId="57116" xr:uid="{18F9B270-9276-494A-933B-C61CD431CF9F}"/>
    <cellStyle name="20 % - Markeringsfarve3 2 2 2 3" xfId="2117" xr:uid="{C351AF02-4C89-4CB0-8195-C35B587F7ED1}"/>
    <cellStyle name="20 % - Markeringsfarve3 2 2 2 3 2" xfId="6852" xr:uid="{3E274AEF-6374-4F17-8D8C-3A729987B5BF}"/>
    <cellStyle name="20 % - Markeringsfarve3 2 2 2 3 2 2" xfId="14762" xr:uid="{825BB745-2402-4561-8FAE-5D656D56D813}"/>
    <cellStyle name="20 % - Markeringsfarve3 2 2 2 3 2 2 2" xfId="31077" xr:uid="{30932A8C-DAF1-496F-A7FB-D7AF9B56406C}"/>
    <cellStyle name="20 % - Markeringsfarve3 2 2 2 3 2 2 3" xfId="46041" xr:uid="{CCD11444-0FFA-4763-B463-8F60CA272A8A}"/>
    <cellStyle name="20 % - Markeringsfarve3 2 2 2 3 2 3" xfId="24055" xr:uid="{9A1A33CF-847B-43F3-98F0-91D3275A9BEB}"/>
    <cellStyle name="20 % - Markeringsfarve3 2 2 2 3 2 4" xfId="39042" xr:uid="{DCBA81A6-9374-49A9-9002-8176936D7551}"/>
    <cellStyle name="20 % - Markeringsfarve3 2 2 2 3 3" xfId="10673" xr:uid="{F716BAEA-BAE4-450C-B8C0-C8C56606D81D}"/>
    <cellStyle name="20 % - Markeringsfarve3 2 2 2 3 3 2" xfId="26993" xr:uid="{7EDEFF9A-DC6D-4FB0-8A06-3C062F24E747}"/>
    <cellStyle name="20 % - Markeringsfarve3 2 2 2 3 3 3" xfId="41959" xr:uid="{CE6A52C8-AB8A-46C4-8A07-F4A2C4362B46}"/>
    <cellStyle name="20 % - Markeringsfarve3 2 2 2 3 4" xfId="19971" xr:uid="{25522617-A54C-48D3-BBB3-FAF81E2E1B2E}"/>
    <cellStyle name="20 % - Markeringsfarve3 2 2 2 3 5" xfId="34960" xr:uid="{69AC3BFF-ACCD-492C-84B2-365CA22973D7}"/>
    <cellStyle name="20 % - Markeringsfarve3 2 2 2 4" xfId="2118" xr:uid="{41028C0E-68CD-4F89-A868-98B83577E001}"/>
    <cellStyle name="20 % - Markeringsfarve3 2 2 2 4 2" xfId="8209" xr:uid="{09782837-4CD5-443F-A024-EC5FCB8EF554}"/>
    <cellStyle name="20 % - Markeringsfarve3 2 2 2 4 2 2" xfId="16104" xr:uid="{525FFE3A-DB17-4A20-B881-416887740A2D}"/>
    <cellStyle name="20 % - Markeringsfarve3 2 2 2 4 2 2 2" xfId="32419" xr:uid="{FF164211-152D-4313-B921-AA809649680F}"/>
    <cellStyle name="20 % - Markeringsfarve3 2 2 2 4 2 2 3" xfId="47383" xr:uid="{AE201C00-B60C-4DE2-9988-8F7B3FF24AFF}"/>
    <cellStyle name="20 % - Markeringsfarve3 2 2 2 4 2 3" xfId="25397" xr:uid="{BBCAEA49-CB2C-40AE-A745-1CC3C9238272}"/>
    <cellStyle name="20 % - Markeringsfarve3 2 2 2 4 2 4" xfId="40384" xr:uid="{9BFC2590-8E5E-4691-9BC9-2E0B2D170948}"/>
    <cellStyle name="20 % - Markeringsfarve3 2 2 2 4 3" xfId="10674" xr:uid="{2333E00E-19E6-449B-9A6C-4A1952979699}"/>
    <cellStyle name="20 % - Markeringsfarve3 2 2 2 4 3 2" xfId="26994" xr:uid="{53F78D66-2294-4BB8-9606-D82E8F01AE0B}"/>
    <cellStyle name="20 % - Markeringsfarve3 2 2 2 4 3 3" xfId="41960" xr:uid="{495C0511-2240-49B2-9E7D-CD47F31A610E}"/>
    <cellStyle name="20 % - Markeringsfarve3 2 2 2 4 4" xfId="19972" xr:uid="{5033F3CB-0FF1-4167-A488-82681DEDF8E2}"/>
    <cellStyle name="20 % - Markeringsfarve3 2 2 2 4 5" xfId="34961" xr:uid="{9D39FD42-E84B-45F7-BDF8-27D7645864F1}"/>
    <cellStyle name="20 % - Markeringsfarve3 2 2 2 5" xfId="5471" xr:uid="{02F52ACE-CFC3-4465-8FFE-9482B55CE4DC}"/>
    <cellStyle name="20 % - Markeringsfarve3 2 2 2 5 2" xfId="13388" xr:uid="{3F94679D-2A1D-432A-852E-CC09EB8A439E}"/>
    <cellStyle name="20 % - Markeringsfarve3 2 2 2 5 2 2" xfId="29703" xr:uid="{A64A2EFB-D23D-4789-9FDF-330B5A84D945}"/>
    <cellStyle name="20 % - Markeringsfarve3 2 2 2 5 2 3" xfId="44667" xr:uid="{7265BED5-212F-412A-BE76-87C931DB453A}"/>
    <cellStyle name="20 % - Markeringsfarve3 2 2 2 5 3" xfId="22681" xr:uid="{186AB784-040F-4E00-9D78-CF6D56CF8573}"/>
    <cellStyle name="20 % - Markeringsfarve3 2 2 2 5 4" xfId="37668" xr:uid="{C26E2BF7-8C1B-475F-B32C-25B71DA6E9AF}"/>
    <cellStyle name="20 % - Markeringsfarve3 2 2 2 6" xfId="10670" xr:uid="{7D0C9725-C59D-43BD-AB44-A700F0BE0261}"/>
    <cellStyle name="20 % - Markeringsfarve3 2 2 2 6 2" xfId="26990" xr:uid="{8A784827-B722-4926-974C-CE2584C8B9EB}"/>
    <cellStyle name="20 % - Markeringsfarve3 2 2 2 6 3" xfId="41956" xr:uid="{D43818E5-269B-4011-87C1-2DDD6E9907F7}"/>
    <cellStyle name="20 % - Markeringsfarve3 2 2 2 7" xfId="19968" xr:uid="{CFCA27CF-4843-41AD-929C-43BA63E3B4DC}"/>
    <cellStyle name="20 % - Markeringsfarve3 2 2 2 8" xfId="34957" xr:uid="{8F78C7DB-82C9-4DF8-9FFA-75479841342C}"/>
    <cellStyle name="20 % - Markeringsfarve3 2 2 2 9" xfId="53949" xr:uid="{B6614B89-DA9D-4316-B73B-CBB6A41A0FFD}"/>
    <cellStyle name="20 % - Markeringsfarve3 2 2 3" xfId="2119" xr:uid="{FFE3EC59-4D81-4A8E-9FF6-859CFD5DF704}"/>
    <cellStyle name="20 % - Markeringsfarve3 2 2 3 2" xfId="2120" xr:uid="{AA042B6A-2C20-4F95-B608-400E1236D67E}"/>
    <cellStyle name="20 % - Markeringsfarve3 2 2 3 2 2" xfId="2121" xr:uid="{87EE90DF-BF88-411D-A866-CF8FD9C44599}"/>
    <cellStyle name="20 % - Markeringsfarve3 2 2 3 2 2 2" xfId="7690" xr:uid="{51832DD8-CF7E-4739-A4A6-8928132810E5}"/>
    <cellStyle name="20 % - Markeringsfarve3 2 2 3 2 2 2 2" xfId="15590" xr:uid="{CC5B042D-0AC0-4420-A0DF-F149145FF21D}"/>
    <cellStyle name="20 % - Markeringsfarve3 2 2 3 2 2 2 2 2" xfId="31905" xr:uid="{73A4324A-00B6-41CC-890C-83666AC49842}"/>
    <cellStyle name="20 % - Markeringsfarve3 2 2 3 2 2 2 2 3" xfId="46869" xr:uid="{BC214E2B-3E44-4651-ACFD-18F7674531B2}"/>
    <cellStyle name="20 % - Markeringsfarve3 2 2 3 2 2 2 3" xfId="24883" xr:uid="{1A6DC515-E455-443F-B412-26B507297BCD}"/>
    <cellStyle name="20 % - Markeringsfarve3 2 2 3 2 2 2 4" xfId="39870" xr:uid="{EE82A0A2-D61B-4B95-A381-599DCE0CC8B4}"/>
    <cellStyle name="20 % - Markeringsfarve3 2 2 3 2 2 3" xfId="10677" xr:uid="{AF0034E8-8DE6-4A0A-A34D-E2C2EBB5BC15}"/>
    <cellStyle name="20 % - Markeringsfarve3 2 2 3 2 2 3 2" xfId="26997" xr:uid="{2E8064ED-E667-43AD-8E12-20966CFAE724}"/>
    <cellStyle name="20 % - Markeringsfarve3 2 2 3 2 2 3 3" xfId="41963" xr:uid="{A5A981A2-790D-4DF8-BD57-31DB6D5F1FDE}"/>
    <cellStyle name="20 % - Markeringsfarve3 2 2 3 2 2 4" xfId="19975" xr:uid="{087BC142-D62F-42A4-9A6B-A259B0586275}"/>
    <cellStyle name="20 % - Markeringsfarve3 2 2 3 2 2 5" xfId="34964" xr:uid="{CAE78E78-8F03-4D1A-BB23-866CBDA2BC0D}"/>
    <cellStyle name="20 % - Markeringsfarve3 2 2 3 2 3" xfId="6254" xr:uid="{F1930CEC-D193-4E3F-9EF4-7F1F62044014}"/>
    <cellStyle name="20 % - Markeringsfarve3 2 2 3 2 3 2" xfId="14170" xr:uid="{8053F59A-C6FA-4D65-A391-2BAD846834FE}"/>
    <cellStyle name="20 % - Markeringsfarve3 2 2 3 2 3 2 2" xfId="30485" xr:uid="{7403C20D-8D12-432A-98B0-D7629727752A}"/>
    <cellStyle name="20 % - Markeringsfarve3 2 2 3 2 3 2 3" xfId="45449" xr:uid="{5CF2996A-90AA-48DD-9EB1-E61AEB373071}"/>
    <cellStyle name="20 % - Markeringsfarve3 2 2 3 2 3 3" xfId="23463" xr:uid="{AE2414CD-6108-42F2-8D1F-8AD616E1EB02}"/>
    <cellStyle name="20 % - Markeringsfarve3 2 2 3 2 3 4" xfId="38450" xr:uid="{70D5B66B-9FB3-454F-B5B0-6A0831271B6E}"/>
    <cellStyle name="20 % - Markeringsfarve3 2 2 3 2 4" xfId="10676" xr:uid="{D45F817D-170A-4683-94F7-84556F8488DA}"/>
    <cellStyle name="20 % - Markeringsfarve3 2 2 3 2 4 2" xfId="26996" xr:uid="{120B4B0D-0A11-4F4B-AED4-0C32C08483EB}"/>
    <cellStyle name="20 % - Markeringsfarve3 2 2 3 2 4 3" xfId="41962" xr:uid="{0177C08E-A19F-4C05-98B4-C35F89A8E49B}"/>
    <cellStyle name="20 % - Markeringsfarve3 2 2 3 2 5" xfId="19974" xr:uid="{57538A04-42FC-49B2-973A-54AC9BB011AF}"/>
    <cellStyle name="20 % - Markeringsfarve3 2 2 3 2 6" xfId="34963" xr:uid="{F17348CE-C787-4F04-A47F-5A53EC004AFE}"/>
    <cellStyle name="20 % - Markeringsfarve3 2 2 3 3" xfId="2122" xr:uid="{7BCAAABA-504E-4DE1-964B-4D0049B26334}"/>
    <cellStyle name="20 % - Markeringsfarve3 2 2 3 3 2" xfId="6920" xr:uid="{77DE82F6-FC6C-4D28-8B66-1E0DC0E556C5}"/>
    <cellStyle name="20 % - Markeringsfarve3 2 2 3 3 2 2" xfId="14830" xr:uid="{BCDE659D-7259-4D68-93EC-8F44985B72AF}"/>
    <cellStyle name="20 % - Markeringsfarve3 2 2 3 3 2 2 2" xfId="31145" xr:uid="{352F7108-169C-4C16-A0F1-296B788E3652}"/>
    <cellStyle name="20 % - Markeringsfarve3 2 2 3 3 2 2 3" xfId="46109" xr:uid="{0A55F98B-CB26-4D0B-B85B-7724FE1C7DAE}"/>
    <cellStyle name="20 % - Markeringsfarve3 2 2 3 3 2 3" xfId="24123" xr:uid="{FA42377F-4358-4BFE-9CE5-86E0DD0C5F76}"/>
    <cellStyle name="20 % - Markeringsfarve3 2 2 3 3 2 4" xfId="39110" xr:uid="{9722DBAE-C07A-421D-AC77-20C4A2ED3BFE}"/>
    <cellStyle name="20 % - Markeringsfarve3 2 2 3 3 3" xfId="10678" xr:uid="{98F33FDA-233B-409D-8E55-45685778FDA3}"/>
    <cellStyle name="20 % - Markeringsfarve3 2 2 3 3 3 2" xfId="26998" xr:uid="{FF8CB994-B171-43C7-9BF4-92ADA4171309}"/>
    <cellStyle name="20 % - Markeringsfarve3 2 2 3 3 3 3" xfId="41964" xr:uid="{972684C7-3382-44A4-B66D-3CA0C345DEDD}"/>
    <cellStyle name="20 % - Markeringsfarve3 2 2 3 3 4" xfId="19976" xr:uid="{BDFFA977-A6A7-4331-8BB7-63CBA98AE3D9}"/>
    <cellStyle name="20 % - Markeringsfarve3 2 2 3 3 5" xfId="34965" xr:uid="{D13A688F-9824-4D5F-932E-B7BA87304020}"/>
    <cellStyle name="20 % - Markeringsfarve3 2 2 3 4" xfId="2123" xr:uid="{24981EF2-7AC0-4B2B-B556-62961C9A9D16}"/>
    <cellStyle name="20 % - Markeringsfarve3 2 2 3 4 2" xfId="8601" xr:uid="{AEBE4829-40AC-4A32-9B6A-E0E7EEB2A952}"/>
    <cellStyle name="20 % - Markeringsfarve3 2 2 3 4 2 2" xfId="16483" xr:uid="{0C3A29BB-9C15-4118-BB75-44ECB49C5C24}"/>
    <cellStyle name="20 % - Markeringsfarve3 2 2 3 4 2 2 2" xfId="32798" xr:uid="{DD0713EB-1032-4CC0-92DF-CF28B7075A4A}"/>
    <cellStyle name="20 % - Markeringsfarve3 2 2 3 4 2 2 3" xfId="47762" xr:uid="{ACF620C4-98F8-494C-8C12-229EA02338EE}"/>
    <cellStyle name="20 % - Markeringsfarve3 2 2 3 4 2 3" xfId="25776" xr:uid="{7F875685-9995-4B8D-87E7-F8570E41E177}"/>
    <cellStyle name="20 % - Markeringsfarve3 2 2 3 4 2 4" xfId="40763" xr:uid="{39CECA8D-9490-4718-BBF5-98C8ED94D314}"/>
    <cellStyle name="20 % - Markeringsfarve3 2 2 3 4 3" xfId="10679" xr:uid="{F0942CE8-FDC9-42CC-ACD7-EC6482628A41}"/>
    <cellStyle name="20 % - Markeringsfarve3 2 2 3 4 3 2" xfId="26999" xr:uid="{3826BBE6-A8D9-4433-91E2-D8090E2FA65E}"/>
    <cellStyle name="20 % - Markeringsfarve3 2 2 3 4 3 3" xfId="41965" xr:uid="{CBD394C4-099D-4D39-A5D1-D9EC94E43992}"/>
    <cellStyle name="20 % - Markeringsfarve3 2 2 3 4 4" xfId="19977" xr:uid="{056C5F95-33AF-4721-B91B-593066A870C2}"/>
    <cellStyle name="20 % - Markeringsfarve3 2 2 3 4 5" xfId="34966" xr:uid="{8FAD7683-7EA8-4423-9700-22FCADEAD414}"/>
    <cellStyle name="20 % - Markeringsfarve3 2 2 3 5" xfId="5472" xr:uid="{D25399F2-34ED-4768-9501-76939144A3F5}"/>
    <cellStyle name="20 % - Markeringsfarve3 2 2 3 5 2" xfId="13389" xr:uid="{8BE29C4A-0E8F-4907-BE45-FE5F0455D6C6}"/>
    <cellStyle name="20 % - Markeringsfarve3 2 2 3 5 2 2" xfId="29704" xr:uid="{C30C57EC-C513-4D27-9A4C-2C91A213B312}"/>
    <cellStyle name="20 % - Markeringsfarve3 2 2 3 5 2 3" xfId="44668" xr:uid="{104278C2-1266-4FB4-9A77-A9C5F78F0DA5}"/>
    <cellStyle name="20 % - Markeringsfarve3 2 2 3 5 3" xfId="22682" xr:uid="{995A94B0-8DD3-4089-AC8E-06AFDD04B6A1}"/>
    <cellStyle name="20 % - Markeringsfarve3 2 2 3 5 4" xfId="37669" xr:uid="{C9B62AA1-471C-430B-8CF7-0B619730026D}"/>
    <cellStyle name="20 % - Markeringsfarve3 2 2 3 6" xfId="10675" xr:uid="{29FC4908-B75F-4A13-B487-88AA0BD7C0CF}"/>
    <cellStyle name="20 % - Markeringsfarve3 2 2 3 6 2" xfId="26995" xr:uid="{C9DFD0A9-14F5-463F-947F-BED0AA79DDD4}"/>
    <cellStyle name="20 % - Markeringsfarve3 2 2 3 6 3" xfId="41961" xr:uid="{AEB404B0-1055-4FEB-8EE1-1D5D4F04C7B3}"/>
    <cellStyle name="20 % - Markeringsfarve3 2 2 3 7" xfId="19973" xr:uid="{FA7DD0F7-E4D8-4B6F-A477-89F76D154382}"/>
    <cellStyle name="20 % - Markeringsfarve3 2 2 3 8" xfId="34962" xr:uid="{35B80AA6-9561-46F4-B110-976E445773A4}"/>
    <cellStyle name="20 % - Markeringsfarve3 2 2 3 9" xfId="56493" xr:uid="{D7868799-E133-4DDF-9357-109B26ABCCA7}"/>
    <cellStyle name="20 % - Markeringsfarve3 2 2 4" xfId="2124" xr:uid="{633B36BF-8A03-43DF-BE90-43D80B764F7E}"/>
    <cellStyle name="20 % - Markeringsfarve3 2 2 4 2" xfId="2125" xr:uid="{34E85040-D909-4D27-A9E6-912733B94083}"/>
    <cellStyle name="20 % - Markeringsfarve3 2 2 4 2 2" xfId="2126" xr:uid="{2AF0C6FC-54CC-4E64-BA8C-053D15DE684C}"/>
    <cellStyle name="20 % - Markeringsfarve3 2 2 4 2 2 2" xfId="7860" xr:uid="{B54CB6AE-5E7A-4A03-A2E6-CDDE6FB65BD8}"/>
    <cellStyle name="20 % - Markeringsfarve3 2 2 4 2 2 2 2" xfId="15760" xr:uid="{AA9D70BC-B9E5-47D8-92C4-3855B6E39808}"/>
    <cellStyle name="20 % - Markeringsfarve3 2 2 4 2 2 2 2 2" xfId="32075" xr:uid="{92BA383B-8F5D-4C5C-BD7F-1BFC5852834F}"/>
    <cellStyle name="20 % - Markeringsfarve3 2 2 4 2 2 2 2 3" xfId="47039" xr:uid="{A80914FE-86A5-4420-90CF-7B919B84FBA7}"/>
    <cellStyle name="20 % - Markeringsfarve3 2 2 4 2 2 2 3" xfId="25053" xr:uid="{2A0FD291-927E-4234-BE97-D24FF9595189}"/>
    <cellStyle name="20 % - Markeringsfarve3 2 2 4 2 2 2 4" xfId="40040" xr:uid="{90A30F16-FE70-4AD6-843F-B849D4E4D29C}"/>
    <cellStyle name="20 % - Markeringsfarve3 2 2 4 2 2 3" xfId="10682" xr:uid="{C2A110E6-535E-4FB9-AEA7-F11BB71D9381}"/>
    <cellStyle name="20 % - Markeringsfarve3 2 2 4 2 2 3 2" xfId="27002" xr:uid="{EDAA34AD-C784-45B9-972A-C12AA77599F3}"/>
    <cellStyle name="20 % - Markeringsfarve3 2 2 4 2 2 3 3" xfId="41968" xr:uid="{50795499-B0D1-4971-B6FD-6B8788ABDD57}"/>
    <cellStyle name="20 % - Markeringsfarve3 2 2 4 2 2 4" xfId="19980" xr:uid="{F2BDF511-D784-4114-B45E-9E0F7F4DC5E8}"/>
    <cellStyle name="20 % - Markeringsfarve3 2 2 4 2 2 5" xfId="34969" xr:uid="{6390D3F0-49B8-4834-86C5-9BE5FC337D89}"/>
    <cellStyle name="20 % - Markeringsfarve3 2 2 4 2 3" xfId="6396" xr:uid="{7E7BBCE6-888A-4FB2-A05F-D42D1C4A7072}"/>
    <cellStyle name="20 % - Markeringsfarve3 2 2 4 2 3 2" xfId="14309" xr:uid="{D64E4D93-0079-4E95-B1F4-55D6F3805B59}"/>
    <cellStyle name="20 % - Markeringsfarve3 2 2 4 2 3 2 2" xfId="30624" xr:uid="{1D223345-914E-4228-A111-FFEBF90C9B39}"/>
    <cellStyle name="20 % - Markeringsfarve3 2 2 4 2 3 2 3" xfId="45588" xr:uid="{3F371A7C-13BF-48FA-82B8-E102DC540C96}"/>
    <cellStyle name="20 % - Markeringsfarve3 2 2 4 2 3 3" xfId="23602" xr:uid="{A7B9B47A-83CC-4D65-B5A9-06718A42B45E}"/>
    <cellStyle name="20 % - Markeringsfarve3 2 2 4 2 3 4" xfId="38589" xr:uid="{41D8EBAE-FA76-42FF-9F72-999ACC4AA864}"/>
    <cellStyle name="20 % - Markeringsfarve3 2 2 4 2 4" xfId="10681" xr:uid="{CE2D5DBE-9B28-47AC-A4E6-B177374B41FD}"/>
    <cellStyle name="20 % - Markeringsfarve3 2 2 4 2 4 2" xfId="27001" xr:uid="{59E7CC02-6EFB-4E9B-AFBE-3148BAC8AF71}"/>
    <cellStyle name="20 % - Markeringsfarve3 2 2 4 2 4 3" xfId="41967" xr:uid="{4F2F6F27-626C-4C91-8E09-9B954C84A41D}"/>
    <cellStyle name="20 % - Markeringsfarve3 2 2 4 2 5" xfId="19979" xr:uid="{6085CC51-F57B-4DCE-8CE8-5ECF515BC090}"/>
    <cellStyle name="20 % - Markeringsfarve3 2 2 4 2 6" xfId="34968" xr:uid="{5978CCD2-7581-4A1D-9848-28DA0C2C8C06}"/>
    <cellStyle name="20 % - Markeringsfarve3 2 2 4 3" xfId="2127" xr:uid="{03F2CE37-D80B-4FE0-A186-D09813742D37}"/>
    <cellStyle name="20 % - Markeringsfarve3 2 2 4 3 2" xfId="7136" xr:uid="{F0EAF27F-A12B-407C-B857-E9123B0FE285}"/>
    <cellStyle name="20 % - Markeringsfarve3 2 2 4 3 2 2" xfId="15045" xr:uid="{75169BF7-FB2D-4B9D-B83E-659EABB7098B}"/>
    <cellStyle name="20 % - Markeringsfarve3 2 2 4 3 2 2 2" xfId="31360" xr:uid="{1C7DBDF1-4E53-424E-AEDA-E6FACD93C0E4}"/>
    <cellStyle name="20 % - Markeringsfarve3 2 2 4 3 2 2 3" xfId="46324" xr:uid="{ABC19384-33A3-4047-886B-AC59D44BB7F0}"/>
    <cellStyle name="20 % - Markeringsfarve3 2 2 4 3 2 3" xfId="24338" xr:uid="{2B32EA7C-EDF8-4330-9FC6-E8FEFBD761E9}"/>
    <cellStyle name="20 % - Markeringsfarve3 2 2 4 3 2 4" xfId="39325" xr:uid="{DAA9BF7F-055F-493B-A4AC-4066E00B6C25}"/>
    <cellStyle name="20 % - Markeringsfarve3 2 2 4 3 3" xfId="10683" xr:uid="{74ED2C25-DE8E-4928-9E4B-4E2E64AC3074}"/>
    <cellStyle name="20 % - Markeringsfarve3 2 2 4 3 3 2" xfId="27003" xr:uid="{CEB33D42-886D-4A7D-8908-508464F00277}"/>
    <cellStyle name="20 % - Markeringsfarve3 2 2 4 3 3 3" xfId="41969" xr:uid="{45206F9B-5C7B-44B6-A24B-BD3B5066A9AE}"/>
    <cellStyle name="20 % - Markeringsfarve3 2 2 4 3 4" xfId="19981" xr:uid="{6BA38A75-80C8-4B3B-90B8-8B067EF1CA3F}"/>
    <cellStyle name="20 % - Markeringsfarve3 2 2 4 3 5" xfId="34970" xr:uid="{980F410B-33A6-4B83-8D53-0232D62289CE}"/>
    <cellStyle name="20 % - Markeringsfarve3 2 2 4 4" xfId="2128" xr:uid="{ED7FDB77-6E34-4B5A-8369-CB4382F60E5E}"/>
    <cellStyle name="20 % - Markeringsfarve3 2 2 4 4 2" xfId="8263" xr:uid="{FA172A4E-7674-4AAA-8C43-234524D92D43}"/>
    <cellStyle name="20 % - Markeringsfarve3 2 2 4 4 2 2" xfId="16156" xr:uid="{D1269C75-4E80-480B-BFBB-94611102A258}"/>
    <cellStyle name="20 % - Markeringsfarve3 2 2 4 4 2 2 2" xfId="32471" xr:uid="{2669A8A0-5A4E-4E08-BEB1-1FA4734ED84C}"/>
    <cellStyle name="20 % - Markeringsfarve3 2 2 4 4 2 2 3" xfId="47435" xr:uid="{DB10E310-0033-4CDC-BC93-9117E2DD4835}"/>
    <cellStyle name="20 % - Markeringsfarve3 2 2 4 4 2 3" xfId="25449" xr:uid="{C245A8BA-1D41-46B6-A6B8-043D7C2A2BDE}"/>
    <cellStyle name="20 % - Markeringsfarve3 2 2 4 4 2 4" xfId="40436" xr:uid="{18FEAFA5-9E08-4BE7-8660-A9711FE7589C}"/>
    <cellStyle name="20 % - Markeringsfarve3 2 2 4 4 3" xfId="10684" xr:uid="{9F5934DE-D36E-4507-B8F6-5F29D4752412}"/>
    <cellStyle name="20 % - Markeringsfarve3 2 2 4 4 3 2" xfId="27004" xr:uid="{602948EE-3F5C-42FD-9A9D-82CD2166F674}"/>
    <cellStyle name="20 % - Markeringsfarve3 2 2 4 4 3 3" xfId="41970" xr:uid="{399BD801-12AA-4198-BFC7-032AC99F412F}"/>
    <cellStyle name="20 % - Markeringsfarve3 2 2 4 4 4" xfId="19982" xr:uid="{45578D99-68E5-4216-9F53-5BFEDD66E4CF}"/>
    <cellStyle name="20 % - Markeringsfarve3 2 2 4 4 5" xfId="34971" xr:uid="{C0BE07A3-37B0-4842-BDA2-A18225855AC6}"/>
    <cellStyle name="20 % - Markeringsfarve3 2 2 4 5" xfId="5473" xr:uid="{0CE681DF-891D-47A0-BB52-6741F4EACF04}"/>
    <cellStyle name="20 % - Markeringsfarve3 2 2 4 5 2" xfId="13390" xr:uid="{39053271-68C1-4AB2-9C0A-0DFE5610E843}"/>
    <cellStyle name="20 % - Markeringsfarve3 2 2 4 5 2 2" xfId="29705" xr:uid="{F8FD84D3-EC4E-4465-A38C-DFD3CE7316E8}"/>
    <cellStyle name="20 % - Markeringsfarve3 2 2 4 5 2 3" xfId="44669" xr:uid="{95B21BE8-9C50-4F4B-9CD0-7444DD6C7F62}"/>
    <cellStyle name="20 % - Markeringsfarve3 2 2 4 5 3" xfId="22683" xr:uid="{6DDAAFF5-E1FB-4460-96CE-5688B283AAAC}"/>
    <cellStyle name="20 % - Markeringsfarve3 2 2 4 5 4" xfId="37670" xr:uid="{775C0D91-85C9-4ED8-B0A7-726575C23EB6}"/>
    <cellStyle name="20 % - Markeringsfarve3 2 2 4 6" xfId="10680" xr:uid="{42A97F80-AF6C-4C70-958F-9333EF873BFD}"/>
    <cellStyle name="20 % - Markeringsfarve3 2 2 4 6 2" xfId="27000" xr:uid="{E2EB0D8C-64F7-41D6-8A5F-3620560D23A1}"/>
    <cellStyle name="20 % - Markeringsfarve3 2 2 4 6 3" xfId="41966" xr:uid="{DDA84781-9F0F-44E9-8CE2-8230A046E6FF}"/>
    <cellStyle name="20 % - Markeringsfarve3 2 2 4 7" xfId="19978" xr:uid="{3A6AEB57-23C9-41C3-983E-BD93607A8CEF}"/>
    <cellStyle name="20 % - Markeringsfarve3 2 2 4 8" xfId="34967" xr:uid="{34BDB15B-0D84-4ECC-B96D-44C8C20BAF02}"/>
    <cellStyle name="20 % - Markeringsfarve3 2 2 5" xfId="2129" xr:uid="{9A73BFF5-0B5B-4D8D-A0BF-DE9FF2875FAF}"/>
    <cellStyle name="20 % - Markeringsfarve3 2 2 5 2" xfId="2130" xr:uid="{A5F62F58-D757-4718-AA8F-66CE5328FD99}"/>
    <cellStyle name="20 % - Markeringsfarve3 2 2 5 2 2" xfId="2131" xr:uid="{DAAABEA0-A28F-4583-B559-40DF682F826B}"/>
    <cellStyle name="20 % - Markeringsfarve3 2 2 5 2 2 2" xfId="7977" xr:uid="{53FB0042-A6F1-4483-856E-A10DF1E2F3A6}"/>
    <cellStyle name="20 % - Markeringsfarve3 2 2 5 2 2 2 2" xfId="15877" xr:uid="{17D39CC2-A03E-4B51-8AF8-013707ACA527}"/>
    <cellStyle name="20 % - Markeringsfarve3 2 2 5 2 2 2 2 2" xfId="32192" xr:uid="{5EDF72D1-9C96-4576-A4B1-5343A5F111DA}"/>
    <cellStyle name="20 % - Markeringsfarve3 2 2 5 2 2 2 2 3" xfId="47156" xr:uid="{844F7268-D9F6-4308-B842-B529704DEEAD}"/>
    <cellStyle name="20 % - Markeringsfarve3 2 2 5 2 2 2 3" xfId="25170" xr:uid="{C46C8767-5638-448F-8953-74FFCE0E9644}"/>
    <cellStyle name="20 % - Markeringsfarve3 2 2 5 2 2 2 4" xfId="40157" xr:uid="{8D24B39C-3A5F-4CF4-9490-EFDF29627253}"/>
    <cellStyle name="20 % - Markeringsfarve3 2 2 5 2 2 3" xfId="10687" xr:uid="{39DA9889-3F5F-48DE-986B-069D7EF6BB2C}"/>
    <cellStyle name="20 % - Markeringsfarve3 2 2 5 2 2 3 2" xfId="27007" xr:uid="{27EFF7A2-1097-44A4-BA21-FD954DD452E9}"/>
    <cellStyle name="20 % - Markeringsfarve3 2 2 5 2 2 3 3" xfId="41973" xr:uid="{904A07F4-FCAF-4EAF-8CE5-37E693EC9608}"/>
    <cellStyle name="20 % - Markeringsfarve3 2 2 5 2 2 4" xfId="19985" xr:uid="{5052FA70-7FAD-4E4D-8FD5-F495A9FDB2FB}"/>
    <cellStyle name="20 % - Markeringsfarve3 2 2 5 2 2 5" xfId="34974" xr:uid="{4B5A55AE-8826-4F7B-BD0E-C6A771CD9657}"/>
    <cellStyle name="20 % - Markeringsfarve3 2 2 5 2 3" xfId="6495" xr:uid="{FD1EE225-4FFC-4721-961A-61FA759FAC31}"/>
    <cellStyle name="20 % - Markeringsfarve3 2 2 5 2 3 2" xfId="14408" xr:uid="{6525DA39-1CDA-4DC9-BE7B-41DA18CB7F2E}"/>
    <cellStyle name="20 % - Markeringsfarve3 2 2 5 2 3 2 2" xfId="30723" xr:uid="{59E702D4-5C63-471E-B3C8-C053F70B06C0}"/>
    <cellStyle name="20 % - Markeringsfarve3 2 2 5 2 3 2 3" xfId="45687" xr:uid="{0A37C27E-1813-47BF-B8EB-858087DABB74}"/>
    <cellStyle name="20 % - Markeringsfarve3 2 2 5 2 3 3" xfId="23701" xr:uid="{5783E49B-8D6D-4F90-A43C-A3A5FC96D22D}"/>
    <cellStyle name="20 % - Markeringsfarve3 2 2 5 2 3 4" xfId="38688" xr:uid="{580E7DA6-2FCA-48A3-AB5E-2325C9F0609D}"/>
    <cellStyle name="20 % - Markeringsfarve3 2 2 5 2 4" xfId="10686" xr:uid="{5ADD84F7-C58A-4159-A554-50FC850B79D8}"/>
    <cellStyle name="20 % - Markeringsfarve3 2 2 5 2 4 2" xfId="27006" xr:uid="{00FFAF60-6BD2-44CF-967B-9D99BCFAE7BB}"/>
    <cellStyle name="20 % - Markeringsfarve3 2 2 5 2 4 3" xfId="41972" xr:uid="{5C69F5B7-68B5-4952-8C73-62430CD47011}"/>
    <cellStyle name="20 % - Markeringsfarve3 2 2 5 2 5" xfId="19984" xr:uid="{947EA243-91A0-4AB3-BEF2-FE0D6CA85DF7}"/>
    <cellStyle name="20 % - Markeringsfarve3 2 2 5 2 6" xfId="34973" xr:uid="{29550339-1C9F-4E41-84BE-B005824CE92E}"/>
    <cellStyle name="20 % - Markeringsfarve3 2 2 5 3" xfId="2132" xr:uid="{641CD094-F939-4F91-9977-C94CD398BE16}"/>
    <cellStyle name="20 % - Markeringsfarve3 2 2 5 3 2" xfId="7253" xr:uid="{9476C556-EB97-4EEB-B493-1B378ABBDE43}"/>
    <cellStyle name="20 % - Markeringsfarve3 2 2 5 3 2 2" xfId="15162" xr:uid="{3BEF9418-8E99-4824-B17A-753A9627CB14}"/>
    <cellStyle name="20 % - Markeringsfarve3 2 2 5 3 2 2 2" xfId="31477" xr:uid="{880612A1-A0C5-4575-A5DD-819BAD8AB25E}"/>
    <cellStyle name="20 % - Markeringsfarve3 2 2 5 3 2 2 3" xfId="46441" xr:uid="{964EF7EE-23A3-4A6A-8AED-BC8A94C2D192}"/>
    <cellStyle name="20 % - Markeringsfarve3 2 2 5 3 2 3" xfId="24455" xr:uid="{F229296F-CC41-41F5-AE9E-EDD9FD1C7209}"/>
    <cellStyle name="20 % - Markeringsfarve3 2 2 5 3 2 4" xfId="39442" xr:uid="{07F70789-E527-4C88-B528-A656FB61E801}"/>
    <cellStyle name="20 % - Markeringsfarve3 2 2 5 3 3" xfId="10688" xr:uid="{DFCFD5C4-05DA-4E70-B076-2399099474F1}"/>
    <cellStyle name="20 % - Markeringsfarve3 2 2 5 3 3 2" xfId="27008" xr:uid="{F14EA7F9-8537-4FA3-BB38-53A5202A8570}"/>
    <cellStyle name="20 % - Markeringsfarve3 2 2 5 3 3 3" xfId="41974" xr:uid="{B0F41625-C145-4B65-86A4-8B0E584FC69E}"/>
    <cellStyle name="20 % - Markeringsfarve3 2 2 5 3 4" xfId="19986" xr:uid="{42213895-8FD8-4C5E-92A0-E14C354FFA8E}"/>
    <cellStyle name="20 % - Markeringsfarve3 2 2 5 3 5" xfId="34975" xr:uid="{389331DB-2C57-436E-8B20-048637B4C44A}"/>
    <cellStyle name="20 % - Markeringsfarve3 2 2 5 4" xfId="2133" xr:uid="{16C32C2B-686D-4079-9562-E5D3394AC1D3}"/>
    <cellStyle name="20 % - Markeringsfarve3 2 2 5 4 2" xfId="6640" xr:uid="{56225389-4B6E-40F9-BA75-C255200D4D69}"/>
    <cellStyle name="20 % - Markeringsfarve3 2 2 5 4 2 2" xfId="14552" xr:uid="{E686FA9A-5BE1-49E9-B3AC-B163B77B1E75}"/>
    <cellStyle name="20 % - Markeringsfarve3 2 2 5 4 2 2 2" xfId="30867" xr:uid="{E949B689-18A4-4BCC-ADAA-D098A270EB5E}"/>
    <cellStyle name="20 % - Markeringsfarve3 2 2 5 4 2 2 3" xfId="45831" xr:uid="{7DD01979-D63F-4DA9-A9B3-06D735E8F30A}"/>
    <cellStyle name="20 % - Markeringsfarve3 2 2 5 4 2 3" xfId="23845" xr:uid="{BB721DC8-5142-4FE3-9B8E-6826040AB07A}"/>
    <cellStyle name="20 % - Markeringsfarve3 2 2 5 4 2 4" xfId="38832" xr:uid="{34D22804-B96B-4944-B5C7-B2F848894B86}"/>
    <cellStyle name="20 % - Markeringsfarve3 2 2 5 4 3" xfId="10689" xr:uid="{1886309D-570E-40EF-BF9B-1FBCA0B1EAB7}"/>
    <cellStyle name="20 % - Markeringsfarve3 2 2 5 4 3 2" xfId="27009" xr:uid="{34ECFECC-08A0-4574-A0EE-419772CAF6B5}"/>
    <cellStyle name="20 % - Markeringsfarve3 2 2 5 4 3 3" xfId="41975" xr:uid="{C736CF61-4CB4-4681-9EE7-F0776A4B608A}"/>
    <cellStyle name="20 % - Markeringsfarve3 2 2 5 4 4" xfId="19987" xr:uid="{50311640-5E94-4375-823C-B92AD71C6959}"/>
    <cellStyle name="20 % - Markeringsfarve3 2 2 5 4 5" xfId="34976" xr:uid="{463C6F2F-E989-49F6-AF8A-D555F98F1874}"/>
    <cellStyle name="20 % - Markeringsfarve3 2 2 5 5" xfId="5474" xr:uid="{6A7F36D5-6CBF-4344-A4B9-2D1464966A94}"/>
    <cellStyle name="20 % - Markeringsfarve3 2 2 5 5 2" xfId="13391" xr:uid="{33FDCA8B-1ADD-4DEF-8043-DE1921D27FF8}"/>
    <cellStyle name="20 % - Markeringsfarve3 2 2 5 5 2 2" xfId="29706" xr:uid="{AA36AFA4-CBF2-4CBC-825D-D4DC98973477}"/>
    <cellStyle name="20 % - Markeringsfarve3 2 2 5 5 2 3" xfId="44670" xr:uid="{28E655A6-BF52-409D-A9E6-503C83B34666}"/>
    <cellStyle name="20 % - Markeringsfarve3 2 2 5 5 3" xfId="22684" xr:uid="{42606005-893E-423D-95E5-9E8B2CD4DAB5}"/>
    <cellStyle name="20 % - Markeringsfarve3 2 2 5 5 4" xfId="37671" xr:uid="{AD7CEA1B-3F43-4ACD-ABBA-4309A1446670}"/>
    <cellStyle name="20 % - Markeringsfarve3 2 2 5 6" xfId="10685" xr:uid="{299CB723-6D55-4415-A7C9-D0553F3177CA}"/>
    <cellStyle name="20 % - Markeringsfarve3 2 2 5 6 2" xfId="27005" xr:uid="{14153BD7-EF1E-4ABE-BE72-9E1072158691}"/>
    <cellStyle name="20 % - Markeringsfarve3 2 2 5 6 3" xfId="41971" xr:uid="{BF45A43D-4005-4E34-909B-8760AE522A5E}"/>
    <cellStyle name="20 % - Markeringsfarve3 2 2 5 7" xfId="19983" xr:uid="{275D2CFE-31FA-46C2-9957-185B7875A3AC}"/>
    <cellStyle name="20 % - Markeringsfarve3 2 2 5 8" xfId="34972" xr:uid="{1027AFDD-679A-4D1D-94D9-F7A6F18DFB96}"/>
    <cellStyle name="20 % - Markeringsfarve3 2 2 6" xfId="2134" xr:uid="{B257F3C9-BAAD-4755-9325-DFB36DA59E3C}"/>
    <cellStyle name="20 % - Markeringsfarve3 2 2 6 2" xfId="2135" xr:uid="{8B833BD7-D642-4D61-8835-D36D2666040F}"/>
    <cellStyle name="20 % - Markeringsfarve3 2 2 6 2 2" xfId="2136" xr:uid="{52F2DE46-89DE-4A51-BC57-3A54CB6B3475}"/>
    <cellStyle name="20 % - Markeringsfarve3 2 2 6 2 2 2" xfId="8045" xr:uid="{E72F8999-5F73-4E09-8DAA-DC3B39390A50}"/>
    <cellStyle name="20 % - Markeringsfarve3 2 2 6 2 2 2 2" xfId="15945" xr:uid="{EE475AF9-00CD-4BF9-A10D-7CB92BE9F146}"/>
    <cellStyle name="20 % - Markeringsfarve3 2 2 6 2 2 2 2 2" xfId="32260" xr:uid="{C4D52C06-50EF-4EB1-A75D-9AA42A881115}"/>
    <cellStyle name="20 % - Markeringsfarve3 2 2 6 2 2 2 2 3" xfId="47224" xr:uid="{D0E111F1-36A1-49FA-B190-E829D4016173}"/>
    <cellStyle name="20 % - Markeringsfarve3 2 2 6 2 2 2 3" xfId="25238" xr:uid="{27CB5C90-18E2-4FF1-85C3-217CB4992DF4}"/>
    <cellStyle name="20 % - Markeringsfarve3 2 2 6 2 2 2 4" xfId="40225" xr:uid="{192B9D2E-CD31-45B1-8C16-50F36D631604}"/>
    <cellStyle name="20 % - Markeringsfarve3 2 2 6 2 2 3" xfId="10692" xr:uid="{D2F32C7A-6275-437B-80AC-7E625CA65EB7}"/>
    <cellStyle name="20 % - Markeringsfarve3 2 2 6 2 2 3 2" xfId="27012" xr:uid="{73457DC6-1065-4B3E-9E50-0C3CAFC66FAD}"/>
    <cellStyle name="20 % - Markeringsfarve3 2 2 6 2 2 3 3" xfId="41978" xr:uid="{8CE236FC-080A-4ABE-8766-ACF95F721928}"/>
    <cellStyle name="20 % - Markeringsfarve3 2 2 6 2 2 4" xfId="19990" xr:uid="{BDEC3EE4-A4E1-440D-9D64-4DD270C48FF7}"/>
    <cellStyle name="20 % - Markeringsfarve3 2 2 6 2 2 5" xfId="34979" xr:uid="{EE0B4EA8-6005-47B8-B33B-313D7C618D58}"/>
    <cellStyle name="20 % - Markeringsfarve3 2 2 6 2 3" xfId="6556" xr:uid="{18436797-2170-441B-9948-6EC87B84ABF3}"/>
    <cellStyle name="20 % - Markeringsfarve3 2 2 6 2 3 2" xfId="14469" xr:uid="{2902E5B7-40AB-4027-869A-2E63562B0EDE}"/>
    <cellStyle name="20 % - Markeringsfarve3 2 2 6 2 3 2 2" xfId="30784" xr:uid="{BF3D5B07-3CE6-4C33-AFF4-5D16E6C21661}"/>
    <cellStyle name="20 % - Markeringsfarve3 2 2 6 2 3 2 3" xfId="45748" xr:uid="{B9C6E976-67F8-4FB2-964A-36F7EE21CBE4}"/>
    <cellStyle name="20 % - Markeringsfarve3 2 2 6 2 3 3" xfId="23762" xr:uid="{73F4D300-D6B4-40F7-9505-5501452F55EE}"/>
    <cellStyle name="20 % - Markeringsfarve3 2 2 6 2 3 4" xfId="38749" xr:uid="{EB7AFCCD-7581-4B67-877D-572C45FC0C3F}"/>
    <cellStyle name="20 % - Markeringsfarve3 2 2 6 2 4" xfId="10691" xr:uid="{5DD8E572-79E6-4D65-BBBC-532D6E9F7685}"/>
    <cellStyle name="20 % - Markeringsfarve3 2 2 6 2 4 2" xfId="27011" xr:uid="{ADF22B17-2E14-4E02-9E8E-2FE539C7BE4D}"/>
    <cellStyle name="20 % - Markeringsfarve3 2 2 6 2 4 3" xfId="41977" xr:uid="{B381E61A-167F-4126-960F-BD96811EB152}"/>
    <cellStyle name="20 % - Markeringsfarve3 2 2 6 2 5" xfId="19989" xr:uid="{06EEE9B4-F5FB-4E95-9BCC-2F7AAC399C42}"/>
    <cellStyle name="20 % - Markeringsfarve3 2 2 6 2 6" xfId="34978" xr:uid="{931B08F7-2829-4E49-A189-75B219EAB451}"/>
    <cellStyle name="20 % - Markeringsfarve3 2 2 6 3" xfId="2137" xr:uid="{2F7E6E92-BAA9-4B09-A7AB-1489E20AAEA3}"/>
    <cellStyle name="20 % - Markeringsfarve3 2 2 6 3 2" xfId="7322" xr:uid="{15F32F79-F770-4E81-AB6A-D578B9053D24}"/>
    <cellStyle name="20 % - Markeringsfarve3 2 2 6 3 2 2" xfId="15231" xr:uid="{B7EC1006-0F34-4204-81B7-F52D5CFB83D6}"/>
    <cellStyle name="20 % - Markeringsfarve3 2 2 6 3 2 2 2" xfId="31546" xr:uid="{1DBE72B2-DF98-42E2-A526-D09B04BE0698}"/>
    <cellStyle name="20 % - Markeringsfarve3 2 2 6 3 2 2 3" xfId="46510" xr:uid="{0090BCD1-506D-4747-A6C0-1AC7306CA715}"/>
    <cellStyle name="20 % - Markeringsfarve3 2 2 6 3 2 3" xfId="24524" xr:uid="{D77623F3-E64C-4A0F-9651-ED3E7FD1E179}"/>
    <cellStyle name="20 % - Markeringsfarve3 2 2 6 3 2 4" xfId="39511" xr:uid="{70A854D9-5C68-407D-A2B6-2C966E69262A}"/>
    <cellStyle name="20 % - Markeringsfarve3 2 2 6 3 3" xfId="10693" xr:uid="{CA865B11-8008-4F65-BE20-F3E02008E050}"/>
    <cellStyle name="20 % - Markeringsfarve3 2 2 6 3 3 2" xfId="27013" xr:uid="{CB5261E9-34B4-48FF-B332-740C43072EB6}"/>
    <cellStyle name="20 % - Markeringsfarve3 2 2 6 3 3 3" xfId="41979" xr:uid="{F7263154-E4F9-47E8-933A-623078F8E07B}"/>
    <cellStyle name="20 % - Markeringsfarve3 2 2 6 3 4" xfId="19991" xr:uid="{F37FF6D2-50FC-4F1B-B926-9DE655C9C7E6}"/>
    <cellStyle name="20 % - Markeringsfarve3 2 2 6 3 5" xfId="34980" xr:uid="{5D0D7554-B4B5-4416-8B39-966712A285C9}"/>
    <cellStyle name="20 % - Markeringsfarve3 2 2 6 4" xfId="2138" xr:uid="{60891EC1-C607-4A3B-B301-57D86B7E020F}"/>
    <cellStyle name="20 % - Markeringsfarve3 2 2 6 4 2" xfId="7051" xr:uid="{B19A14BE-FD25-4C30-9F34-CA5355B6BC7E}"/>
    <cellStyle name="20 % - Markeringsfarve3 2 2 6 4 2 2" xfId="14960" xr:uid="{5AFBFDE1-4238-4A3B-A4DA-B7675AE9E687}"/>
    <cellStyle name="20 % - Markeringsfarve3 2 2 6 4 2 2 2" xfId="31275" xr:uid="{A37F3A8A-1DBE-4E5E-A9C4-5789C6807A09}"/>
    <cellStyle name="20 % - Markeringsfarve3 2 2 6 4 2 2 3" xfId="46239" xr:uid="{7819AA25-5363-43D7-A23D-2A6762D5C94B}"/>
    <cellStyle name="20 % - Markeringsfarve3 2 2 6 4 2 3" xfId="24253" xr:uid="{AFA1E901-9E14-4C40-AB8A-3DBCD5CB7356}"/>
    <cellStyle name="20 % - Markeringsfarve3 2 2 6 4 2 4" xfId="39240" xr:uid="{BFEDEAB4-89FC-4B9A-9BFA-CEB034C474B6}"/>
    <cellStyle name="20 % - Markeringsfarve3 2 2 6 4 3" xfId="10694" xr:uid="{F31EA04A-B8B9-4269-97AC-02034A41D259}"/>
    <cellStyle name="20 % - Markeringsfarve3 2 2 6 4 3 2" xfId="27014" xr:uid="{3A7AAC66-184D-4E07-848F-4F849CCE12E9}"/>
    <cellStyle name="20 % - Markeringsfarve3 2 2 6 4 3 3" xfId="41980" xr:uid="{4A90BDCD-76EA-4E96-8910-58C00FE9DFB1}"/>
    <cellStyle name="20 % - Markeringsfarve3 2 2 6 4 4" xfId="19992" xr:uid="{AF4F9FDD-AF2F-481C-B7DE-FD5115328516}"/>
    <cellStyle name="20 % - Markeringsfarve3 2 2 6 4 5" xfId="34981" xr:uid="{86F79669-C952-47B5-B2E1-E41BBBE340CD}"/>
    <cellStyle name="20 % - Markeringsfarve3 2 2 6 5" xfId="5475" xr:uid="{211478BA-6056-4DFB-B6CB-171C310C8F8D}"/>
    <cellStyle name="20 % - Markeringsfarve3 2 2 6 5 2" xfId="13392" xr:uid="{354954DC-9ECD-434F-9BA5-8A6DE58A29B7}"/>
    <cellStyle name="20 % - Markeringsfarve3 2 2 6 5 2 2" xfId="29707" xr:uid="{FAD52FC1-615C-4088-919D-B125F9117D96}"/>
    <cellStyle name="20 % - Markeringsfarve3 2 2 6 5 2 3" xfId="44671" xr:uid="{70B063F4-5DB7-4510-831E-875511854794}"/>
    <cellStyle name="20 % - Markeringsfarve3 2 2 6 5 3" xfId="22685" xr:uid="{AACF88D0-CA3E-40CF-A07B-1CEFD20131C3}"/>
    <cellStyle name="20 % - Markeringsfarve3 2 2 6 5 4" xfId="37672" xr:uid="{6A2D1574-47DF-4935-B853-33AFA3D8CA33}"/>
    <cellStyle name="20 % - Markeringsfarve3 2 2 6 6" xfId="10690" xr:uid="{B9CF9339-4CFD-4E29-849A-2D82504111B4}"/>
    <cellStyle name="20 % - Markeringsfarve3 2 2 6 6 2" xfId="27010" xr:uid="{D0AF4F39-9AD9-4D11-8DD9-39E2AE34744E}"/>
    <cellStyle name="20 % - Markeringsfarve3 2 2 6 6 3" xfId="41976" xr:uid="{C306237B-FC19-459E-9BDB-EA157C78C15D}"/>
    <cellStyle name="20 % - Markeringsfarve3 2 2 6 7" xfId="19988" xr:uid="{D3BA79FD-C2BF-44A3-8A10-0C169E06B421}"/>
    <cellStyle name="20 % - Markeringsfarve3 2 2 6 8" xfId="34977" xr:uid="{27A4B368-268C-4A78-8C15-C521AAC520C5}"/>
    <cellStyle name="20 % - Markeringsfarve3 2 2 7" xfId="2139" xr:uid="{3CB85598-413C-4CB4-9B31-54B810BE66C9}"/>
    <cellStyle name="20 % - Markeringsfarve3 2 2 7 2" xfId="2140" xr:uid="{5E3CB1FA-17A2-457B-953F-88423B4D651F}"/>
    <cellStyle name="20 % - Markeringsfarve3 2 2 7 2 2" xfId="7503" xr:uid="{1E434448-16C6-4865-886F-C12AEA95B07B}"/>
    <cellStyle name="20 % - Markeringsfarve3 2 2 7 2 2 2" xfId="15403" xr:uid="{1E221927-7E5B-4C07-8C6D-34DD9CAA83F7}"/>
    <cellStyle name="20 % - Markeringsfarve3 2 2 7 2 2 2 2" xfId="31718" xr:uid="{89116BF0-BA58-4364-A60A-30A283AEB60C}"/>
    <cellStyle name="20 % - Markeringsfarve3 2 2 7 2 2 2 3" xfId="46682" xr:uid="{73A20563-EEDF-4C3F-A710-6002E3F84598}"/>
    <cellStyle name="20 % - Markeringsfarve3 2 2 7 2 2 3" xfId="24696" xr:uid="{269A2085-F94A-49DB-B82B-49E07B0C7D0F}"/>
    <cellStyle name="20 % - Markeringsfarve3 2 2 7 2 2 4" xfId="39683" xr:uid="{E68B8235-F4BB-4910-8A4E-4A05A571073A}"/>
    <cellStyle name="20 % - Markeringsfarve3 2 2 7 2 3" xfId="10696" xr:uid="{D0489CE2-2538-4054-AD37-2CF6EFDC860E}"/>
    <cellStyle name="20 % - Markeringsfarve3 2 2 7 2 3 2" xfId="27016" xr:uid="{7D6436CD-0408-4216-974D-E1545551A90B}"/>
    <cellStyle name="20 % - Markeringsfarve3 2 2 7 2 3 3" xfId="41982" xr:uid="{061380C4-BD3C-4279-BD55-740D47A98FC5}"/>
    <cellStyle name="20 % - Markeringsfarve3 2 2 7 2 4" xfId="19994" xr:uid="{C03917B5-CCCD-4D6F-93FD-CF922ED1CCE2}"/>
    <cellStyle name="20 % - Markeringsfarve3 2 2 7 2 5" xfId="34983" xr:uid="{7F146DAC-0D2F-44D0-A1D4-7EF31B010891}"/>
    <cellStyle name="20 % - Markeringsfarve3 2 2 7 3" xfId="6095" xr:uid="{4F33F8AF-63DA-498D-8D81-7BAA78B46C3B}"/>
    <cellStyle name="20 % - Markeringsfarve3 2 2 7 3 2" xfId="14011" xr:uid="{C30E9609-0E0E-4AB7-8D5B-EECBC2B63013}"/>
    <cellStyle name="20 % - Markeringsfarve3 2 2 7 3 2 2" xfId="30326" xr:uid="{4ECA0B3C-E50B-491E-9545-84AD596CE7C0}"/>
    <cellStyle name="20 % - Markeringsfarve3 2 2 7 3 2 3" xfId="45290" xr:uid="{DAB7A4D7-362B-4A8C-A439-7FB1F3FC7B7B}"/>
    <cellStyle name="20 % - Markeringsfarve3 2 2 7 3 3" xfId="23304" xr:uid="{E4A37053-9998-4CE4-9417-ED9A0FD662C2}"/>
    <cellStyle name="20 % - Markeringsfarve3 2 2 7 3 4" xfId="38291" xr:uid="{F8DF5F69-FD56-4CE4-972D-2FA07D5D8CE5}"/>
    <cellStyle name="20 % - Markeringsfarve3 2 2 7 4" xfId="10695" xr:uid="{F8CF9276-B05F-45E1-B1C0-78A881886B7F}"/>
    <cellStyle name="20 % - Markeringsfarve3 2 2 7 4 2" xfId="27015" xr:uid="{D457F2DB-D98D-4FA3-A4B7-93CA54D3F995}"/>
    <cellStyle name="20 % - Markeringsfarve3 2 2 7 4 3" xfId="41981" xr:uid="{A9F5B700-D0A2-4E23-AA9D-2CA90A233D26}"/>
    <cellStyle name="20 % - Markeringsfarve3 2 2 7 5" xfId="19993" xr:uid="{E70FF7B1-CE77-482B-8A94-97B18E009841}"/>
    <cellStyle name="20 % - Markeringsfarve3 2 2 7 6" xfId="34982" xr:uid="{572D0F86-4C7E-4F40-9865-749E7B676DBF}"/>
    <cellStyle name="20 % - Markeringsfarve3 2 2 8" xfId="2141" xr:uid="{99CFF9F7-E939-4521-8EB6-E13645176A6E}"/>
    <cellStyle name="20 % - Markeringsfarve3 2 2 8 2" xfId="6731" xr:uid="{6FFF8253-C2E8-4270-B1A0-DCC85006FFB9}"/>
    <cellStyle name="20 % - Markeringsfarve3 2 2 8 2 2" xfId="14641" xr:uid="{8CB343AD-B1F1-4189-8AE8-9614927857B0}"/>
    <cellStyle name="20 % - Markeringsfarve3 2 2 8 2 2 2" xfId="30956" xr:uid="{57F52496-2134-460F-8E23-16FFC75704D1}"/>
    <cellStyle name="20 % - Markeringsfarve3 2 2 8 2 2 3" xfId="45920" xr:uid="{24A8877F-E5D6-4EF5-8B49-60186AC3B049}"/>
    <cellStyle name="20 % - Markeringsfarve3 2 2 8 2 3" xfId="23934" xr:uid="{B545864F-27C1-4385-8FD5-68275212E4B8}"/>
    <cellStyle name="20 % - Markeringsfarve3 2 2 8 2 4" xfId="38921" xr:uid="{5EBC42AF-0CF6-472B-B501-E8C63537CFB8}"/>
    <cellStyle name="20 % - Markeringsfarve3 2 2 8 3" xfId="10697" xr:uid="{7FC03D03-7395-4DD5-882E-779FA3F4AC3B}"/>
    <cellStyle name="20 % - Markeringsfarve3 2 2 8 3 2" xfId="27017" xr:uid="{3180215F-F22C-40B9-A6F0-A461771335EA}"/>
    <cellStyle name="20 % - Markeringsfarve3 2 2 8 3 3" xfId="41983" xr:uid="{1B72BB5B-C5F4-4D3E-ABB6-4C7B4896225F}"/>
    <cellStyle name="20 % - Markeringsfarve3 2 2 8 4" xfId="19995" xr:uid="{59B8C858-CE7A-4E59-AE10-86EF5FE64EC4}"/>
    <cellStyle name="20 % - Markeringsfarve3 2 2 8 5" xfId="34984" xr:uid="{BBE425E6-6AD3-45E4-9A76-0ED363A58DAE}"/>
    <cellStyle name="20 % - Markeringsfarve3 2 2 9" xfId="2142" xr:uid="{074DA22C-621A-4DD9-878E-8BFC16761591}"/>
    <cellStyle name="20 % - Markeringsfarve3 2 2 9 2" xfId="8558" xr:uid="{552083C8-72B8-4DFE-8CFE-08EB16F26EAC}"/>
    <cellStyle name="20 % - Markeringsfarve3 2 2 9 2 2" xfId="16443" xr:uid="{5F1D1CCD-D009-4486-ACA2-3947EE56305E}"/>
    <cellStyle name="20 % - Markeringsfarve3 2 2 9 2 2 2" xfId="32758" xr:uid="{30938011-A287-4650-A226-EC5B5F9D8988}"/>
    <cellStyle name="20 % - Markeringsfarve3 2 2 9 2 2 3" xfId="47722" xr:uid="{21011309-06E5-48E4-856D-F325D28F1C61}"/>
    <cellStyle name="20 % - Markeringsfarve3 2 2 9 2 3" xfId="25736" xr:uid="{A1F269D9-EE04-4732-9328-DC8F0819E016}"/>
    <cellStyle name="20 % - Markeringsfarve3 2 2 9 2 4" xfId="40723" xr:uid="{A965C820-1F71-46A7-B475-D754B66FB827}"/>
    <cellStyle name="20 % - Markeringsfarve3 2 2 9 3" xfId="10698" xr:uid="{9F26B66B-51AE-4CA6-87FC-40A43D5F39A1}"/>
    <cellStyle name="20 % - Markeringsfarve3 2 2 9 3 2" xfId="27018" xr:uid="{413BC023-E2F2-43F0-88A8-BFF683C09157}"/>
    <cellStyle name="20 % - Markeringsfarve3 2 2 9 3 3" xfId="41984" xr:uid="{A0BD6524-B266-4DBF-8A35-276179D27BB9}"/>
    <cellStyle name="20 % - Markeringsfarve3 2 2 9 4" xfId="19996" xr:uid="{0E5ACBAC-4203-4BBB-AA3C-05A0DE2D291E}"/>
    <cellStyle name="20 % - Markeringsfarve3 2 2 9 5" xfId="34985" xr:uid="{839FD8AC-6BE9-44DD-9C5B-B27CC0A050D1}"/>
    <cellStyle name="20 % - Markeringsfarve3 2 3" xfId="2143" xr:uid="{F9BA3962-1B7F-409F-AC30-E0575AFCC71D}"/>
    <cellStyle name="20 % - Markeringsfarve3 2 3 10" xfId="5476" xr:uid="{D8D89E4C-01E1-4242-A81E-01812D8F2374}"/>
    <cellStyle name="20 % - Markeringsfarve3 2 3 10 2" xfId="13393" xr:uid="{2A7F7DD8-E101-449D-B3C2-412F0D610DC4}"/>
    <cellStyle name="20 % - Markeringsfarve3 2 3 10 2 2" xfId="29708" xr:uid="{49B996A6-8FD2-411E-AE02-15EC57C7F801}"/>
    <cellStyle name="20 % - Markeringsfarve3 2 3 10 2 3" xfId="44672" xr:uid="{C15D7C2F-A914-4C24-954D-C711815D42CD}"/>
    <cellStyle name="20 % - Markeringsfarve3 2 3 10 3" xfId="22686" xr:uid="{C8A034DF-4427-45C0-B145-C9F3EC352E57}"/>
    <cellStyle name="20 % - Markeringsfarve3 2 3 10 4" xfId="37673" xr:uid="{12A646EE-E937-4CC3-83D6-277AE5E0A2A6}"/>
    <cellStyle name="20 % - Markeringsfarve3 2 3 11" xfId="10699" xr:uid="{4CD7FF21-B817-46CB-BAF6-CB4A54C8CA75}"/>
    <cellStyle name="20 % - Markeringsfarve3 2 3 11 2" xfId="27019" xr:uid="{321A94E4-B89D-438C-84CE-EDFAC5A98FEA}"/>
    <cellStyle name="20 % - Markeringsfarve3 2 3 11 3" xfId="41985" xr:uid="{774AF80C-39C8-48F3-A3A8-F789DEB72B63}"/>
    <cellStyle name="20 % - Markeringsfarve3 2 3 12" xfId="19997" xr:uid="{27A4DF1F-E6C6-4739-A9D6-25EAD0A7DA1F}"/>
    <cellStyle name="20 % - Markeringsfarve3 2 3 13" xfId="34986" xr:uid="{D025B649-82A7-4DC8-A3C9-3DE2A2968B91}"/>
    <cellStyle name="20 % - Markeringsfarve3 2 3 14" xfId="53311" xr:uid="{4872277A-56A4-4720-B518-C31BDD9EC752}"/>
    <cellStyle name="20 % - Markeringsfarve3 2 3 2" xfId="2144" xr:uid="{EE62683F-D4F7-444E-ABAD-438AD46B6B7B}"/>
    <cellStyle name="20 % - Markeringsfarve3 2 3 2 2" xfId="2145" xr:uid="{6B759C29-77A6-43A0-803F-1C422C5127E4}"/>
    <cellStyle name="20 % - Markeringsfarve3 2 3 2 2 2" xfId="2146" xr:uid="{D3F29283-FB68-461A-82EC-D487784B7620}"/>
    <cellStyle name="20 % - Markeringsfarve3 2 3 2 2 2 2" xfId="7661" xr:uid="{C35B3630-9D11-463D-B048-DB6CE38C696C}"/>
    <cellStyle name="20 % - Markeringsfarve3 2 3 2 2 2 2 2" xfId="15561" xr:uid="{B4C9E6A1-921A-4B9E-B547-5AC27E455DF0}"/>
    <cellStyle name="20 % - Markeringsfarve3 2 3 2 2 2 2 2 2" xfId="31876" xr:uid="{5FE3C76A-684A-47A0-BE91-EB6AD83D318B}"/>
    <cellStyle name="20 % - Markeringsfarve3 2 3 2 2 2 2 2 3" xfId="46840" xr:uid="{DB3010AE-215E-4FFC-BB3D-2EBDD9756A00}"/>
    <cellStyle name="20 % - Markeringsfarve3 2 3 2 2 2 2 3" xfId="24854" xr:uid="{65C78F3F-EB22-41F4-9116-5D0B99F3341D}"/>
    <cellStyle name="20 % - Markeringsfarve3 2 3 2 2 2 2 4" xfId="39841" xr:uid="{EA87C3FE-DAD3-4943-AED9-8932B0DA5D7B}"/>
    <cellStyle name="20 % - Markeringsfarve3 2 3 2 2 2 3" xfId="10702" xr:uid="{D3A489E3-0569-4E09-A0CF-DF86131C4D41}"/>
    <cellStyle name="20 % - Markeringsfarve3 2 3 2 2 2 3 2" xfId="27022" xr:uid="{694D2A67-8EAA-45D8-8D62-031122A0A30B}"/>
    <cellStyle name="20 % - Markeringsfarve3 2 3 2 2 2 3 3" xfId="41988" xr:uid="{C264A675-8D7F-4938-9ED6-D3E08DFC1439}"/>
    <cellStyle name="20 % - Markeringsfarve3 2 3 2 2 2 4" xfId="20000" xr:uid="{0DDDFE32-A590-4664-9017-AD1ED4B2F424}"/>
    <cellStyle name="20 % - Markeringsfarve3 2 3 2 2 2 5" xfId="34989" xr:uid="{59F6A3AE-4D7C-42F0-BE58-333CE2126EA2}"/>
    <cellStyle name="20 % - Markeringsfarve3 2 3 2 2 3" xfId="6227" xr:uid="{271251C3-BEA7-46E5-B6EE-966FE949A3F2}"/>
    <cellStyle name="20 % - Markeringsfarve3 2 3 2 2 3 2" xfId="14143" xr:uid="{055515B5-9B07-4A57-892D-E76ABD9C3E0B}"/>
    <cellStyle name="20 % - Markeringsfarve3 2 3 2 2 3 2 2" xfId="30458" xr:uid="{2A9E2718-C0E7-4B92-B524-32E35C7BB81F}"/>
    <cellStyle name="20 % - Markeringsfarve3 2 3 2 2 3 2 3" xfId="45422" xr:uid="{8A704F14-681B-47E2-BD7A-76C9007F4429}"/>
    <cellStyle name="20 % - Markeringsfarve3 2 3 2 2 3 3" xfId="23436" xr:uid="{1603C281-693E-4E58-88F2-98A09F414A5F}"/>
    <cellStyle name="20 % - Markeringsfarve3 2 3 2 2 3 4" xfId="38423" xr:uid="{C3D1CFB4-CAD0-4843-A364-8976E2AEDF29}"/>
    <cellStyle name="20 % - Markeringsfarve3 2 3 2 2 4" xfId="10701" xr:uid="{477D4A47-669C-48DD-9E90-7702CCF3ED1D}"/>
    <cellStyle name="20 % - Markeringsfarve3 2 3 2 2 4 2" xfId="27021" xr:uid="{BE2B5895-8C43-4D4E-B962-429677F4AD6E}"/>
    <cellStyle name="20 % - Markeringsfarve3 2 3 2 2 4 3" xfId="41987" xr:uid="{01046959-8B2A-437F-8FD3-425DDB6042F4}"/>
    <cellStyle name="20 % - Markeringsfarve3 2 3 2 2 5" xfId="19999" xr:uid="{EBE57A0F-06AC-46A7-AE10-25088489D2C7}"/>
    <cellStyle name="20 % - Markeringsfarve3 2 3 2 2 6" xfId="34988" xr:uid="{C5CCA83A-A9D9-4130-A396-5CF482CA2D4D}"/>
    <cellStyle name="20 % - Markeringsfarve3 2 3 2 2 7" xfId="57115" xr:uid="{DBBF2ACA-2C63-4187-A1BF-80D612948C2B}"/>
    <cellStyle name="20 % - Markeringsfarve3 2 3 2 3" xfId="2147" xr:uid="{FE469553-8203-46F2-B187-1094BB1B6CBA}"/>
    <cellStyle name="20 % - Markeringsfarve3 2 3 2 3 2" xfId="6891" xr:uid="{7D6FB1E8-B2E7-4DE5-8796-1CB94DC07467}"/>
    <cellStyle name="20 % - Markeringsfarve3 2 3 2 3 2 2" xfId="14801" xr:uid="{AD1FD021-2607-4085-8829-34CEB12C36B8}"/>
    <cellStyle name="20 % - Markeringsfarve3 2 3 2 3 2 2 2" xfId="31116" xr:uid="{695DE4C7-B2D2-4999-A4C9-07DE844107F1}"/>
    <cellStyle name="20 % - Markeringsfarve3 2 3 2 3 2 2 3" xfId="46080" xr:uid="{23A11782-BD49-4DBF-99C2-323C157265BC}"/>
    <cellStyle name="20 % - Markeringsfarve3 2 3 2 3 2 3" xfId="24094" xr:uid="{05E2C906-AC6E-4600-AC7C-5BCEE701BEB7}"/>
    <cellStyle name="20 % - Markeringsfarve3 2 3 2 3 2 4" xfId="39081" xr:uid="{406A8B2C-2A56-4624-A229-F0454ECC9476}"/>
    <cellStyle name="20 % - Markeringsfarve3 2 3 2 3 3" xfId="10703" xr:uid="{3F5AA284-236D-4729-ADCF-FE291152266B}"/>
    <cellStyle name="20 % - Markeringsfarve3 2 3 2 3 3 2" xfId="27023" xr:uid="{692A5498-7635-4C8F-B916-930B6D1F8046}"/>
    <cellStyle name="20 % - Markeringsfarve3 2 3 2 3 3 3" xfId="41989" xr:uid="{8BBB8D29-E532-4AC1-B0AF-8042A45B705A}"/>
    <cellStyle name="20 % - Markeringsfarve3 2 3 2 3 4" xfId="20001" xr:uid="{579951A2-FE51-4B6B-B2E2-0A5C3190B971}"/>
    <cellStyle name="20 % - Markeringsfarve3 2 3 2 3 5" xfId="34990" xr:uid="{D701E624-7FF2-4C2F-B363-31408DF0E3A3}"/>
    <cellStyle name="20 % - Markeringsfarve3 2 3 2 4" xfId="2148" xr:uid="{9175EAAC-3016-4DE7-9BEF-30D00C9700B3}"/>
    <cellStyle name="20 % - Markeringsfarve3 2 3 2 4 2" xfId="7036" xr:uid="{8ADBD6AB-6763-4347-979F-3398BBD8A682}"/>
    <cellStyle name="20 % - Markeringsfarve3 2 3 2 4 2 2" xfId="14945" xr:uid="{5D697FE4-0894-45BA-AB04-65EAE25A9418}"/>
    <cellStyle name="20 % - Markeringsfarve3 2 3 2 4 2 2 2" xfId="31260" xr:uid="{0FF42DAA-032F-46E8-B3B0-4DABE38B7546}"/>
    <cellStyle name="20 % - Markeringsfarve3 2 3 2 4 2 2 3" xfId="46224" xr:uid="{475AD8A6-0EB8-41EB-B537-310027B53FB2}"/>
    <cellStyle name="20 % - Markeringsfarve3 2 3 2 4 2 3" xfId="24238" xr:uid="{071758D7-D12E-45A2-90C5-6374FF32F59C}"/>
    <cellStyle name="20 % - Markeringsfarve3 2 3 2 4 2 4" xfId="39225" xr:uid="{CEDBC961-727E-4C41-9D1F-B4336BE9B377}"/>
    <cellStyle name="20 % - Markeringsfarve3 2 3 2 4 3" xfId="10704" xr:uid="{F86740B9-5326-4391-8F44-97EFE163AE28}"/>
    <cellStyle name="20 % - Markeringsfarve3 2 3 2 4 3 2" xfId="27024" xr:uid="{301C3F29-34B1-47C1-A861-DB8E4B038DE8}"/>
    <cellStyle name="20 % - Markeringsfarve3 2 3 2 4 3 3" xfId="41990" xr:uid="{623B09FC-7599-4C72-A72B-DC15801E32AF}"/>
    <cellStyle name="20 % - Markeringsfarve3 2 3 2 4 4" xfId="20002" xr:uid="{65450E4A-B735-45D6-8D99-F565EF85C7C9}"/>
    <cellStyle name="20 % - Markeringsfarve3 2 3 2 4 5" xfId="34991" xr:uid="{AA3B65FC-EC67-40E3-9A42-44F4647958C8}"/>
    <cellStyle name="20 % - Markeringsfarve3 2 3 2 5" xfId="5477" xr:uid="{BAB199BD-7578-4CD5-BBBF-765F5C5C0E30}"/>
    <cellStyle name="20 % - Markeringsfarve3 2 3 2 5 2" xfId="13394" xr:uid="{963B129C-5B16-4332-B1AF-37EDB03396B3}"/>
    <cellStyle name="20 % - Markeringsfarve3 2 3 2 5 2 2" xfId="29709" xr:uid="{1605F432-28F1-49AB-9BF3-6E0ADDBE6AEE}"/>
    <cellStyle name="20 % - Markeringsfarve3 2 3 2 5 2 3" xfId="44673" xr:uid="{5EE757EC-E97C-488B-88B8-761BE0B7BF6A}"/>
    <cellStyle name="20 % - Markeringsfarve3 2 3 2 5 3" xfId="22687" xr:uid="{86A95E18-9DED-43C1-B6B5-39B4FF193EFB}"/>
    <cellStyle name="20 % - Markeringsfarve3 2 3 2 5 4" xfId="37674" xr:uid="{605CB7E1-50C6-4825-8AC2-1AC1095F67D8}"/>
    <cellStyle name="20 % - Markeringsfarve3 2 3 2 6" xfId="10700" xr:uid="{474CCC43-85F3-4CE2-B2D5-92C55834315A}"/>
    <cellStyle name="20 % - Markeringsfarve3 2 3 2 6 2" xfId="27020" xr:uid="{E9397C54-EDA0-4FFE-8EC5-0BCF4BA0D4B6}"/>
    <cellStyle name="20 % - Markeringsfarve3 2 3 2 6 3" xfId="41986" xr:uid="{4BE333C7-D03F-4BD2-9BC1-FF8A02137CCD}"/>
    <cellStyle name="20 % - Markeringsfarve3 2 3 2 7" xfId="19998" xr:uid="{58649BD0-8712-451A-8FF7-2C75121E4DCF}"/>
    <cellStyle name="20 % - Markeringsfarve3 2 3 2 8" xfId="34987" xr:uid="{841EF939-B65D-411E-BEA5-E7994B4C4BEE}"/>
    <cellStyle name="20 % - Markeringsfarve3 2 3 2 9" xfId="53948" xr:uid="{5994126A-A677-4FF5-B55A-02ABCE85F69E}"/>
    <cellStyle name="20 % - Markeringsfarve3 2 3 3" xfId="2149" xr:uid="{43B704F9-6576-4B4C-AD25-482C7CC99E8E}"/>
    <cellStyle name="20 % - Markeringsfarve3 2 3 3 2" xfId="2150" xr:uid="{B6732A78-3CCE-42E1-87D4-F3FAED2B212D}"/>
    <cellStyle name="20 % - Markeringsfarve3 2 3 3 2 2" xfId="2151" xr:uid="{C35F02BA-4737-4021-84EE-84128C506908}"/>
    <cellStyle name="20 % - Markeringsfarve3 2 3 3 2 2 2" xfId="7691" xr:uid="{ECFE0A26-81A0-4E03-A4A1-3D0EF11C6C61}"/>
    <cellStyle name="20 % - Markeringsfarve3 2 3 3 2 2 2 2" xfId="15591" xr:uid="{61310054-CF11-4E87-803F-AF534995EA36}"/>
    <cellStyle name="20 % - Markeringsfarve3 2 3 3 2 2 2 2 2" xfId="31906" xr:uid="{F61C3EB6-4B2F-4479-84A2-5FDE7255C3E6}"/>
    <cellStyle name="20 % - Markeringsfarve3 2 3 3 2 2 2 2 3" xfId="46870" xr:uid="{B78A2034-41BA-4829-8F66-305A5598E4BE}"/>
    <cellStyle name="20 % - Markeringsfarve3 2 3 3 2 2 2 3" xfId="24884" xr:uid="{E1869EA7-66A9-4502-8CF7-B7E677BB106B}"/>
    <cellStyle name="20 % - Markeringsfarve3 2 3 3 2 2 2 4" xfId="39871" xr:uid="{16CCBF4E-A328-4E76-82B7-B265986F86C1}"/>
    <cellStyle name="20 % - Markeringsfarve3 2 3 3 2 2 3" xfId="10707" xr:uid="{1856FA23-D5A2-4A31-A42B-F5F4D19F95EA}"/>
    <cellStyle name="20 % - Markeringsfarve3 2 3 3 2 2 3 2" xfId="27027" xr:uid="{497F4B3D-93BA-40A1-97BD-867366AFDB89}"/>
    <cellStyle name="20 % - Markeringsfarve3 2 3 3 2 2 3 3" xfId="41993" xr:uid="{3EA16E0E-7A6E-446D-957B-993FE54551F3}"/>
    <cellStyle name="20 % - Markeringsfarve3 2 3 3 2 2 4" xfId="20005" xr:uid="{6F5C57A0-5F74-4410-9B1C-3A814E798BCC}"/>
    <cellStyle name="20 % - Markeringsfarve3 2 3 3 2 2 5" xfId="34994" xr:uid="{B414EE8D-4B50-455D-B39C-463626988445}"/>
    <cellStyle name="20 % - Markeringsfarve3 2 3 3 2 3" xfId="6255" xr:uid="{C0CB9B6B-6A43-448B-AB38-02112671C418}"/>
    <cellStyle name="20 % - Markeringsfarve3 2 3 3 2 3 2" xfId="14171" xr:uid="{25C7946D-A549-45B2-9B4F-2839968341F3}"/>
    <cellStyle name="20 % - Markeringsfarve3 2 3 3 2 3 2 2" xfId="30486" xr:uid="{B63D51E3-35C1-48FD-A35D-D57E7DE938FD}"/>
    <cellStyle name="20 % - Markeringsfarve3 2 3 3 2 3 2 3" xfId="45450" xr:uid="{BC89F1DF-E273-4134-945B-817577F0AF41}"/>
    <cellStyle name="20 % - Markeringsfarve3 2 3 3 2 3 3" xfId="23464" xr:uid="{0A95B4EF-3477-45D5-BBD0-D76696F85221}"/>
    <cellStyle name="20 % - Markeringsfarve3 2 3 3 2 3 4" xfId="38451" xr:uid="{3E863BEB-4F82-47DC-86B8-1908D4E82D86}"/>
    <cellStyle name="20 % - Markeringsfarve3 2 3 3 2 4" xfId="10706" xr:uid="{E1365833-4076-413D-B09F-CED746FCED69}"/>
    <cellStyle name="20 % - Markeringsfarve3 2 3 3 2 4 2" xfId="27026" xr:uid="{33CB9ABC-755F-4609-A56A-E8053E02775B}"/>
    <cellStyle name="20 % - Markeringsfarve3 2 3 3 2 4 3" xfId="41992" xr:uid="{41E1D1EC-DA66-43BC-8496-41EB8E469BAA}"/>
    <cellStyle name="20 % - Markeringsfarve3 2 3 3 2 5" xfId="20004" xr:uid="{7ECCD2CF-47D7-4A05-B33C-9C3BEFAAC477}"/>
    <cellStyle name="20 % - Markeringsfarve3 2 3 3 2 6" xfId="34993" xr:uid="{D75FAB9D-3C38-4600-B3E6-BEB9D93DED9E}"/>
    <cellStyle name="20 % - Markeringsfarve3 2 3 3 3" xfId="2152" xr:uid="{A8D4534D-63A4-4D92-847A-9BB40198F8BA}"/>
    <cellStyle name="20 % - Markeringsfarve3 2 3 3 3 2" xfId="6921" xr:uid="{632C81D6-5924-4B04-98BB-2644020A30E6}"/>
    <cellStyle name="20 % - Markeringsfarve3 2 3 3 3 2 2" xfId="14831" xr:uid="{7EB90C9C-591E-45D9-9C04-C1D4EB6580AB}"/>
    <cellStyle name="20 % - Markeringsfarve3 2 3 3 3 2 2 2" xfId="31146" xr:uid="{6442412A-5F55-4845-B4A6-88A9C9912D33}"/>
    <cellStyle name="20 % - Markeringsfarve3 2 3 3 3 2 2 3" xfId="46110" xr:uid="{C05CF1BB-6482-48C7-825B-387186491675}"/>
    <cellStyle name="20 % - Markeringsfarve3 2 3 3 3 2 3" xfId="24124" xr:uid="{26CCCC1F-38F5-41E2-914B-6A2850E48C17}"/>
    <cellStyle name="20 % - Markeringsfarve3 2 3 3 3 2 4" xfId="39111" xr:uid="{0E747C9B-711D-49B3-95F1-B14201EFB447}"/>
    <cellStyle name="20 % - Markeringsfarve3 2 3 3 3 3" xfId="10708" xr:uid="{14B3EC87-E0BB-4526-AFE9-CB1C3A1E3451}"/>
    <cellStyle name="20 % - Markeringsfarve3 2 3 3 3 3 2" xfId="27028" xr:uid="{DABC397A-F001-47C4-BBB1-7C3279B87D1B}"/>
    <cellStyle name="20 % - Markeringsfarve3 2 3 3 3 3 3" xfId="41994" xr:uid="{7D238DFF-54B5-47FC-8B06-C772D6CE3AE9}"/>
    <cellStyle name="20 % - Markeringsfarve3 2 3 3 3 4" xfId="20006" xr:uid="{6955675F-349F-467B-938A-3D3F8AACDF16}"/>
    <cellStyle name="20 % - Markeringsfarve3 2 3 3 3 5" xfId="34995" xr:uid="{B3F82E99-1509-45FD-8BF7-9D92BC1E4002}"/>
    <cellStyle name="20 % - Markeringsfarve3 2 3 3 4" xfId="2153" xr:uid="{D4A2838C-8731-432C-AA39-13DA613E3C1E}"/>
    <cellStyle name="20 % - Markeringsfarve3 2 3 3 4 2" xfId="7038" xr:uid="{4DE4F9A4-F4F2-4C42-BD32-17C2F992B146}"/>
    <cellStyle name="20 % - Markeringsfarve3 2 3 3 4 2 2" xfId="14947" xr:uid="{741F7F95-507D-419D-BC02-2343650F93F2}"/>
    <cellStyle name="20 % - Markeringsfarve3 2 3 3 4 2 2 2" xfId="31262" xr:uid="{01442BC3-B490-4466-822D-1FE04A03F036}"/>
    <cellStyle name="20 % - Markeringsfarve3 2 3 3 4 2 2 3" xfId="46226" xr:uid="{E8A04B08-E75F-4BBE-913B-8009C5AC67DB}"/>
    <cellStyle name="20 % - Markeringsfarve3 2 3 3 4 2 3" xfId="24240" xr:uid="{D3E41912-715D-48D0-BD64-5455085DC3C4}"/>
    <cellStyle name="20 % - Markeringsfarve3 2 3 3 4 2 4" xfId="39227" xr:uid="{DAB11BC8-6659-4160-AABB-D0A46E8A684E}"/>
    <cellStyle name="20 % - Markeringsfarve3 2 3 3 4 3" xfId="10709" xr:uid="{D3EEC384-9496-4F3D-AA93-60A9FB792FDA}"/>
    <cellStyle name="20 % - Markeringsfarve3 2 3 3 4 3 2" xfId="27029" xr:uid="{5A3D600B-BB71-4305-A6C3-BA697D214566}"/>
    <cellStyle name="20 % - Markeringsfarve3 2 3 3 4 3 3" xfId="41995" xr:uid="{28C7717F-A90B-4D68-AD5E-AD3212964A7F}"/>
    <cellStyle name="20 % - Markeringsfarve3 2 3 3 4 4" xfId="20007" xr:uid="{6D04B735-2490-4CF9-A47B-61B9C6388EDF}"/>
    <cellStyle name="20 % - Markeringsfarve3 2 3 3 4 5" xfId="34996" xr:uid="{16C8568F-2FBB-40C8-8DA3-24AE60235F9C}"/>
    <cellStyle name="20 % - Markeringsfarve3 2 3 3 5" xfId="5478" xr:uid="{9EF4E2AA-2A9C-48F8-BBB4-788B549E40A1}"/>
    <cellStyle name="20 % - Markeringsfarve3 2 3 3 5 2" xfId="13395" xr:uid="{80B83C03-33DA-407B-8C43-AEF0BEB1C033}"/>
    <cellStyle name="20 % - Markeringsfarve3 2 3 3 5 2 2" xfId="29710" xr:uid="{CE66D95A-DACB-4F20-93FA-B9956BAE85B0}"/>
    <cellStyle name="20 % - Markeringsfarve3 2 3 3 5 2 3" xfId="44674" xr:uid="{E286D313-208B-4C64-A61A-EF1082E7952B}"/>
    <cellStyle name="20 % - Markeringsfarve3 2 3 3 5 3" xfId="22688" xr:uid="{73681EF1-F487-4AD5-859C-62A5939E2C87}"/>
    <cellStyle name="20 % - Markeringsfarve3 2 3 3 5 4" xfId="37675" xr:uid="{5392C71A-3C41-4396-9506-F392DC13606B}"/>
    <cellStyle name="20 % - Markeringsfarve3 2 3 3 6" xfId="10705" xr:uid="{85207F13-C0E9-4AC5-8D80-D3E679A9C6A2}"/>
    <cellStyle name="20 % - Markeringsfarve3 2 3 3 6 2" xfId="27025" xr:uid="{1CD12D59-AF32-4380-8F63-58E371FE7A74}"/>
    <cellStyle name="20 % - Markeringsfarve3 2 3 3 6 3" xfId="41991" xr:uid="{31B21B12-B015-4590-87B2-3E050C50E96B}"/>
    <cellStyle name="20 % - Markeringsfarve3 2 3 3 7" xfId="20003" xr:uid="{651E6840-290E-4AB1-ABC1-FAC60F04F61E}"/>
    <cellStyle name="20 % - Markeringsfarve3 2 3 3 8" xfId="34992" xr:uid="{1419EE04-8048-47FF-A88E-170440885916}"/>
    <cellStyle name="20 % - Markeringsfarve3 2 3 3 9" xfId="56492" xr:uid="{69E8AAF9-3669-40BD-A2A4-2C709DE9A69C}"/>
    <cellStyle name="20 % - Markeringsfarve3 2 3 4" xfId="2154" xr:uid="{4C1125E8-4668-4BE9-B214-F2E4B7F79447}"/>
    <cellStyle name="20 % - Markeringsfarve3 2 3 4 2" xfId="2155" xr:uid="{83F0685A-6BE8-4428-9C57-10EF9506F38A}"/>
    <cellStyle name="20 % - Markeringsfarve3 2 3 4 2 2" xfId="2156" xr:uid="{41CD368F-F8D0-410A-BA4B-60FA237B0B80}"/>
    <cellStyle name="20 % - Markeringsfarve3 2 3 4 2 2 2" xfId="7899" xr:uid="{32234627-A062-4991-8D4B-45CE9638BE78}"/>
    <cellStyle name="20 % - Markeringsfarve3 2 3 4 2 2 2 2" xfId="15799" xr:uid="{F0E48C8B-DA08-4D6E-B173-243A7D35AFE1}"/>
    <cellStyle name="20 % - Markeringsfarve3 2 3 4 2 2 2 2 2" xfId="32114" xr:uid="{80BDF2D8-0A42-4848-8B7A-D00FD64CE2C2}"/>
    <cellStyle name="20 % - Markeringsfarve3 2 3 4 2 2 2 2 3" xfId="47078" xr:uid="{869A076B-32A1-4F93-AD21-651E7B1C2309}"/>
    <cellStyle name="20 % - Markeringsfarve3 2 3 4 2 2 2 3" xfId="25092" xr:uid="{7012BB3A-6D95-4BB5-9FC6-8BBC013A5C60}"/>
    <cellStyle name="20 % - Markeringsfarve3 2 3 4 2 2 2 4" xfId="40079" xr:uid="{87EE8DB6-7170-4D9F-B278-25D13D6E7D0C}"/>
    <cellStyle name="20 % - Markeringsfarve3 2 3 4 2 2 3" xfId="10712" xr:uid="{CDAFB526-28FE-48F5-BD6D-4569ED9A2B50}"/>
    <cellStyle name="20 % - Markeringsfarve3 2 3 4 2 2 3 2" xfId="27032" xr:uid="{AEB4B23C-02AC-4671-9D43-588B18E26ED5}"/>
    <cellStyle name="20 % - Markeringsfarve3 2 3 4 2 2 3 3" xfId="41998" xr:uid="{79095E45-D3E6-4833-999A-730F724BA8DC}"/>
    <cellStyle name="20 % - Markeringsfarve3 2 3 4 2 2 4" xfId="20010" xr:uid="{485D55C5-4D16-4D14-8E40-6B3713E98B81}"/>
    <cellStyle name="20 % - Markeringsfarve3 2 3 4 2 2 5" xfId="34999" xr:uid="{79FC6B87-8B50-450B-BFC3-9A3DC750798F}"/>
    <cellStyle name="20 % - Markeringsfarve3 2 3 4 2 3" xfId="6429" xr:uid="{5195727D-2158-4D21-99FD-5904E47F5864}"/>
    <cellStyle name="20 % - Markeringsfarve3 2 3 4 2 3 2" xfId="14342" xr:uid="{8B8A0BDC-8E76-4A13-9788-F2FFF5B2B17E}"/>
    <cellStyle name="20 % - Markeringsfarve3 2 3 4 2 3 2 2" xfId="30657" xr:uid="{AC170318-E019-4385-9C27-E1751F5C0A02}"/>
    <cellStyle name="20 % - Markeringsfarve3 2 3 4 2 3 2 3" xfId="45621" xr:uid="{EB09DD53-3C36-41DD-808E-21BBFE936818}"/>
    <cellStyle name="20 % - Markeringsfarve3 2 3 4 2 3 3" xfId="23635" xr:uid="{86EFFDC9-4FAD-4DE3-ACBC-D2A48029B2C1}"/>
    <cellStyle name="20 % - Markeringsfarve3 2 3 4 2 3 4" xfId="38622" xr:uid="{B67CC44F-109F-4389-9EE0-66EDD3EBFE8E}"/>
    <cellStyle name="20 % - Markeringsfarve3 2 3 4 2 4" xfId="10711" xr:uid="{E38641FA-CB9C-4447-A53C-FB8233354270}"/>
    <cellStyle name="20 % - Markeringsfarve3 2 3 4 2 4 2" xfId="27031" xr:uid="{6E21CE6A-0C6A-4610-BDB3-F1A630F6B81D}"/>
    <cellStyle name="20 % - Markeringsfarve3 2 3 4 2 4 3" xfId="41997" xr:uid="{3C2E7F3E-E697-4FDB-A90D-F7F8B6157AC4}"/>
    <cellStyle name="20 % - Markeringsfarve3 2 3 4 2 5" xfId="20009" xr:uid="{6D27984F-FC5F-427D-88C6-8C931CDF839E}"/>
    <cellStyle name="20 % - Markeringsfarve3 2 3 4 2 6" xfId="34998" xr:uid="{AE8DBC5A-AE49-4B0B-9576-70EB98887890}"/>
    <cellStyle name="20 % - Markeringsfarve3 2 3 4 3" xfId="2157" xr:uid="{9FACCF18-848C-4AA3-ADDC-D782BC7F3057}"/>
    <cellStyle name="20 % - Markeringsfarve3 2 3 4 3 2" xfId="7175" xr:uid="{CE61EE6A-83CC-47EF-BF75-89ED2933DBFE}"/>
    <cellStyle name="20 % - Markeringsfarve3 2 3 4 3 2 2" xfId="15084" xr:uid="{10D2F625-6453-4142-A02C-4BEB3D86015C}"/>
    <cellStyle name="20 % - Markeringsfarve3 2 3 4 3 2 2 2" xfId="31399" xr:uid="{BFEAF6DC-F2BF-46F1-8330-2EAEDAE7C5AE}"/>
    <cellStyle name="20 % - Markeringsfarve3 2 3 4 3 2 2 3" xfId="46363" xr:uid="{2E6C628E-B7FF-4E66-B640-A8775258D13B}"/>
    <cellStyle name="20 % - Markeringsfarve3 2 3 4 3 2 3" xfId="24377" xr:uid="{99A86BD4-988C-4DCD-81A7-D9C737604094}"/>
    <cellStyle name="20 % - Markeringsfarve3 2 3 4 3 2 4" xfId="39364" xr:uid="{063DE5D1-57C5-4217-915B-7CDE361CF8F6}"/>
    <cellStyle name="20 % - Markeringsfarve3 2 3 4 3 3" xfId="10713" xr:uid="{DCD5111A-B373-4055-8BA4-E924FCD14AFA}"/>
    <cellStyle name="20 % - Markeringsfarve3 2 3 4 3 3 2" xfId="27033" xr:uid="{89202B33-FD04-43A8-93C0-EA827E6238AC}"/>
    <cellStyle name="20 % - Markeringsfarve3 2 3 4 3 3 3" xfId="41999" xr:uid="{AB70F4E5-2E44-43EA-BD67-49A416FC1C42}"/>
    <cellStyle name="20 % - Markeringsfarve3 2 3 4 3 4" xfId="20011" xr:uid="{F8269FA3-11C1-48DD-9BC0-BA7B88209C23}"/>
    <cellStyle name="20 % - Markeringsfarve3 2 3 4 3 5" xfId="35000" xr:uid="{70B5A374-2E81-4F0A-94B2-8145B2BA6552}"/>
    <cellStyle name="20 % - Markeringsfarve3 2 3 4 4" xfId="2158" xr:uid="{710E9EE8-A981-4559-BEFE-52F5B9CC1FFF}"/>
    <cellStyle name="20 % - Markeringsfarve3 2 3 4 4 2" xfId="7039" xr:uid="{055F093E-98DF-4E01-A448-9B4BACF42421}"/>
    <cellStyle name="20 % - Markeringsfarve3 2 3 4 4 2 2" xfId="14948" xr:uid="{DEDA1FE7-7C20-4D68-B76D-E2F18E630D7E}"/>
    <cellStyle name="20 % - Markeringsfarve3 2 3 4 4 2 2 2" xfId="31263" xr:uid="{2967F386-DF33-42E3-9957-CE55F438DE45}"/>
    <cellStyle name="20 % - Markeringsfarve3 2 3 4 4 2 2 3" xfId="46227" xr:uid="{BF78F662-1327-4B5D-A3D4-EA8CB3C18509}"/>
    <cellStyle name="20 % - Markeringsfarve3 2 3 4 4 2 3" xfId="24241" xr:uid="{A1958A3D-6E0D-4C91-9E76-DDA6D7B6B2FA}"/>
    <cellStyle name="20 % - Markeringsfarve3 2 3 4 4 2 4" xfId="39228" xr:uid="{3CCFB664-7084-4CB6-AE35-4C31C6E623F1}"/>
    <cellStyle name="20 % - Markeringsfarve3 2 3 4 4 3" xfId="10714" xr:uid="{C46AE089-B97D-4048-89EB-13CBBA3AD601}"/>
    <cellStyle name="20 % - Markeringsfarve3 2 3 4 4 3 2" xfId="27034" xr:uid="{F15EAA6D-C79E-477C-804E-45B20BB222D7}"/>
    <cellStyle name="20 % - Markeringsfarve3 2 3 4 4 3 3" xfId="42000" xr:uid="{34445CCE-EA60-4B79-AB71-CC49362280E3}"/>
    <cellStyle name="20 % - Markeringsfarve3 2 3 4 4 4" xfId="20012" xr:uid="{76D59F84-6DA5-4A0F-8E4F-93AACE04C6F5}"/>
    <cellStyle name="20 % - Markeringsfarve3 2 3 4 4 5" xfId="35001" xr:uid="{FD540D98-B62B-4C47-ACB3-08305B4D7690}"/>
    <cellStyle name="20 % - Markeringsfarve3 2 3 4 5" xfId="5479" xr:uid="{88E61A48-E84D-4C35-BED7-D2269AF3E22D}"/>
    <cellStyle name="20 % - Markeringsfarve3 2 3 4 5 2" xfId="13396" xr:uid="{85C32A7A-A821-4ABD-9EEB-ECFC9786E05E}"/>
    <cellStyle name="20 % - Markeringsfarve3 2 3 4 5 2 2" xfId="29711" xr:uid="{FBA7E09B-B715-4992-86F6-32BF91A693FC}"/>
    <cellStyle name="20 % - Markeringsfarve3 2 3 4 5 2 3" xfId="44675" xr:uid="{0427EEAD-9338-4E17-BC9D-DAE4018B90F5}"/>
    <cellStyle name="20 % - Markeringsfarve3 2 3 4 5 3" xfId="22689" xr:uid="{D059D642-4544-4D8E-8616-95FE9146C328}"/>
    <cellStyle name="20 % - Markeringsfarve3 2 3 4 5 4" xfId="37676" xr:uid="{DF05D0AE-7F0D-4F4A-8CD3-E4DC6F33DA4A}"/>
    <cellStyle name="20 % - Markeringsfarve3 2 3 4 6" xfId="10710" xr:uid="{F421F00B-7446-4CE7-809B-5EA4A5386AD2}"/>
    <cellStyle name="20 % - Markeringsfarve3 2 3 4 6 2" xfId="27030" xr:uid="{64D516FD-A124-4E58-8318-52B14FC5D7B3}"/>
    <cellStyle name="20 % - Markeringsfarve3 2 3 4 6 3" xfId="41996" xr:uid="{87E1CFFE-9C92-4AB4-9B4B-216C45998900}"/>
    <cellStyle name="20 % - Markeringsfarve3 2 3 4 7" xfId="20008" xr:uid="{C0A6999C-FA0A-46B8-BD59-8B7BE6E5C62A}"/>
    <cellStyle name="20 % - Markeringsfarve3 2 3 4 8" xfId="34997" xr:uid="{62AFF65B-0EA8-4B61-A972-1F14B0DF6C47}"/>
    <cellStyle name="20 % - Markeringsfarve3 2 3 5" xfId="2159" xr:uid="{110C4CD9-5670-40E9-BF94-CF6A42BA1FC6}"/>
    <cellStyle name="20 % - Markeringsfarve3 2 3 5 2" xfId="2160" xr:uid="{2015E0B6-7D26-4D29-8CA1-D5C088A32C0F}"/>
    <cellStyle name="20 % - Markeringsfarve3 2 3 5 2 2" xfId="2161" xr:uid="{FEAB0EEB-311E-4041-A020-314ABB44EDA8}"/>
    <cellStyle name="20 % - Markeringsfarve3 2 3 5 2 2 2" xfId="8016" xr:uid="{01B31A15-6052-4834-948A-1C7E49ABCF3E}"/>
    <cellStyle name="20 % - Markeringsfarve3 2 3 5 2 2 2 2" xfId="15916" xr:uid="{C01B074A-7E7A-48FB-B19E-82E8D63C7143}"/>
    <cellStyle name="20 % - Markeringsfarve3 2 3 5 2 2 2 2 2" xfId="32231" xr:uid="{F4544E58-5BAC-4EF9-A259-37427CA53D09}"/>
    <cellStyle name="20 % - Markeringsfarve3 2 3 5 2 2 2 2 3" xfId="47195" xr:uid="{8E73866D-F0DC-434A-BBD1-3F2B1BA2CE04}"/>
    <cellStyle name="20 % - Markeringsfarve3 2 3 5 2 2 2 3" xfId="25209" xr:uid="{165D9989-7D9C-4986-A385-7CAEB62367B1}"/>
    <cellStyle name="20 % - Markeringsfarve3 2 3 5 2 2 2 4" xfId="40196" xr:uid="{573AA40D-049D-4202-BB70-D5A884687C5C}"/>
    <cellStyle name="20 % - Markeringsfarve3 2 3 5 2 2 3" xfId="10717" xr:uid="{DD42A451-2A9C-462C-A02F-DE974A9C9EFD}"/>
    <cellStyle name="20 % - Markeringsfarve3 2 3 5 2 2 3 2" xfId="27037" xr:uid="{DE4B966D-0A49-409F-AB40-F3190655F9DE}"/>
    <cellStyle name="20 % - Markeringsfarve3 2 3 5 2 2 3 3" xfId="42003" xr:uid="{9B0EC5BD-4013-4591-8AF3-94AD4C52BC3E}"/>
    <cellStyle name="20 % - Markeringsfarve3 2 3 5 2 2 4" xfId="20015" xr:uid="{044ACB15-C44B-470F-B0DB-AFF8DDA19633}"/>
    <cellStyle name="20 % - Markeringsfarve3 2 3 5 2 2 5" xfId="35004" xr:uid="{8849A7F7-E849-4A75-B9A1-07E0DE14B3AC}"/>
    <cellStyle name="20 % - Markeringsfarve3 2 3 5 2 3" xfId="6528" xr:uid="{E81451A0-CF27-4EE7-9766-CA25B4FB1EC5}"/>
    <cellStyle name="20 % - Markeringsfarve3 2 3 5 2 3 2" xfId="14441" xr:uid="{96DF7CCC-2F29-44E1-969F-876584B76751}"/>
    <cellStyle name="20 % - Markeringsfarve3 2 3 5 2 3 2 2" xfId="30756" xr:uid="{C193481A-F06A-437E-B108-3AE5BDAFFE16}"/>
    <cellStyle name="20 % - Markeringsfarve3 2 3 5 2 3 2 3" xfId="45720" xr:uid="{BC7B85F3-BABE-4651-A92A-71485362270E}"/>
    <cellStyle name="20 % - Markeringsfarve3 2 3 5 2 3 3" xfId="23734" xr:uid="{A07DCF27-3A92-48D1-997A-53E62D2726C0}"/>
    <cellStyle name="20 % - Markeringsfarve3 2 3 5 2 3 4" xfId="38721" xr:uid="{769AC542-EA16-4A65-ACA0-9A2F10CE3F27}"/>
    <cellStyle name="20 % - Markeringsfarve3 2 3 5 2 4" xfId="10716" xr:uid="{FC45415B-A48E-498B-B27C-B872ABD1E954}"/>
    <cellStyle name="20 % - Markeringsfarve3 2 3 5 2 4 2" xfId="27036" xr:uid="{24DDB523-5B12-449A-A89D-4FE3AB9830A0}"/>
    <cellStyle name="20 % - Markeringsfarve3 2 3 5 2 4 3" xfId="42002" xr:uid="{E70BA84D-13B9-4175-BE31-495E32728F4C}"/>
    <cellStyle name="20 % - Markeringsfarve3 2 3 5 2 5" xfId="20014" xr:uid="{94BFC9EC-85F3-4009-A9CA-90141AAE76EE}"/>
    <cellStyle name="20 % - Markeringsfarve3 2 3 5 2 6" xfId="35003" xr:uid="{9FFD4FA1-E5DB-4E32-A245-BE8C3376ADBA}"/>
    <cellStyle name="20 % - Markeringsfarve3 2 3 5 3" xfId="2162" xr:uid="{BC00DFA6-7938-47B0-A0B9-3D04AB3294C6}"/>
    <cellStyle name="20 % - Markeringsfarve3 2 3 5 3 2" xfId="7292" xr:uid="{1736C4B9-0833-4B3E-A239-74B1C807E0EA}"/>
    <cellStyle name="20 % - Markeringsfarve3 2 3 5 3 2 2" xfId="15201" xr:uid="{36DD9CFA-2393-49A6-B557-AD2F30C8360A}"/>
    <cellStyle name="20 % - Markeringsfarve3 2 3 5 3 2 2 2" xfId="31516" xr:uid="{310A0830-5617-418D-B6F7-F556639B2520}"/>
    <cellStyle name="20 % - Markeringsfarve3 2 3 5 3 2 2 3" xfId="46480" xr:uid="{0ED8BC40-DF64-4BC4-B34B-95C278D51786}"/>
    <cellStyle name="20 % - Markeringsfarve3 2 3 5 3 2 3" xfId="24494" xr:uid="{DD7434DE-B688-487D-A281-CE01362977FF}"/>
    <cellStyle name="20 % - Markeringsfarve3 2 3 5 3 2 4" xfId="39481" xr:uid="{CE455205-974E-4544-B1E0-58C4F95BF525}"/>
    <cellStyle name="20 % - Markeringsfarve3 2 3 5 3 3" xfId="10718" xr:uid="{CDFE22C6-2E77-4317-B895-115A5CF55581}"/>
    <cellStyle name="20 % - Markeringsfarve3 2 3 5 3 3 2" xfId="27038" xr:uid="{549C0B58-6F3C-4A61-A15D-946C9B4E8A06}"/>
    <cellStyle name="20 % - Markeringsfarve3 2 3 5 3 3 3" xfId="42004" xr:uid="{4F95D49D-C88E-47FA-BBDE-96813472FCFB}"/>
    <cellStyle name="20 % - Markeringsfarve3 2 3 5 3 4" xfId="20016" xr:uid="{49592CFA-CC8A-45FB-8C88-C1EA124E7B7E}"/>
    <cellStyle name="20 % - Markeringsfarve3 2 3 5 3 5" xfId="35005" xr:uid="{5431A1D3-6595-4BAC-AA42-36D19D146AB9}"/>
    <cellStyle name="20 % - Markeringsfarve3 2 3 5 4" xfId="2163" xr:uid="{98161BF9-5037-4F96-A290-1EA7D2718970}"/>
    <cellStyle name="20 % - Markeringsfarve3 2 3 5 4 2" xfId="7041" xr:uid="{6C9D812A-24F0-4BFB-B4E0-D9A5ECA2D2B5}"/>
    <cellStyle name="20 % - Markeringsfarve3 2 3 5 4 2 2" xfId="14950" xr:uid="{7E799204-2B50-4953-B762-4244D991334E}"/>
    <cellStyle name="20 % - Markeringsfarve3 2 3 5 4 2 2 2" xfId="31265" xr:uid="{48CE8335-9542-4D30-B115-CCE8DE62B3AE}"/>
    <cellStyle name="20 % - Markeringsfarve3 2 3 5 4 2 2 3" xfId="46229" xr:uid="{FEF8EA08-BEF8-4F91-AB13-15BA93F372D1}"/>
    <cellStyle name="20 % - Markeringsfarve3 2 3 5 4 2 3" xfId="24243" xr:uid="{BD04E844-3455-4B46-A297-E0F34385EAF0}"/>
    <cellStyle name="20 % - Markeringsfarve3 2 3 5 4 2 4" xfId="39230" xr:uid="{FF4E6015-ED43-425E-BBF2-15F5BAB03EDB}"/>
    <cellStyle name="20 % - Markeringsfarve3 2 3 5 4 3" xfId="10719" xr:uid="{A05E34C1-0C72-4A50-AD2F-0C40AEA2128F}"/>
    <cellStyle name="20 % - Markeringsfarve3 2 3 5 4 3 2" xfId="27039" xr:uid="{B5172C02-466F-4BDE-B197-7ED026D1D4BE}"/>
    <cellStyle name="20 % - Markeringsfarve3 2 3 5 4 3 3" xfId="42005" xr:uid="{D6AC6BA5-7EE9-4CE7-86C4-DC2B9E0942E2}"/>
    <cellStyle name="20 % - Markeringsfarve3 2 3 5 4 4" xfId="20017" xr:uid="{FA8C16A3-8F0D-488E-92E9-2202F9DF60B3}"/>
    <cellStyle name="20 % - Markeringsfarve3 2 3 5 4 5" xfId="35006" xr:uid="{1F66B90D-1F5A-416D-8C2E-C427EEF0E824}"/>
    <cellStyle name="20 % - Markeringsfarve3 2 3 5 5" xfId="5480" xr:uid="{4E65890D-E3AB-4A80-8254-E8987A1D95C3}"/>
    <cellStyle name="20 % - Markeringsfarve3 2 3 5 5 2" xfId="13397" xr:uid="{2B141B2A-A8EE-4E60-9A2A-BDDA6748627F}"/>
    <cellStyle name="20 % - Markeringsfarve3 2 3 5 5 2 2" xfId="29712" xr:uid="{691BFC1B-5CA2-459C-A1A9-500FAA1BE96E}"/>
    <cellStyle name="20 % - Markeringsfarve3 2 3 5 5 2 3" xfId="44676" xr:uid="{BF118E40-A2A0-4345-91ED-4047BF73CCEC}"/>
    <cellStyle name="20 % - Markeringsfarve3 2 3 5 5 3" xfId="22690" xr:uid="{E1F81437-930E-4F37-8202-F3C9BBA226D7}"/>
    <cellStyle name="20 % - Markeringsfarve3 2 3 5 5 4" xfId="37677" xr:uid="{91F59E46-5232-4F87-A915-8096060257F8}"/>
    <cellStyle name="20 % - Markeringsfarve3 2 3 5 6" xfId="10715" xr:uid="{E037AE4E-03BE-47E8-BD58-D8E41A09BA0D}"/>
    <cellStyle name="20 % - Markeringsfarve3 2 3 5 6 2" xfId="27035" xr:uid="{869CF1F8-6471-4449-AE5C-32547CFD0AE8}"/>
    <cellStyle name="20 % - Markeringsfarve3 2 3 5 6 3" xfId="42001" xr:uid="{80A42DA5-8E35-417C-A0EB-A1940D8797E0}"/>
    <cellStyle name="20 % - Markeringsfarve3 2 3 5 7" xfId="20013" xr:uid="{FE24D2F9-0EEB-426F-BFCB-082969F70842}"/>
    <cellStyle name="20 % - Markeringsfarve3 2 3 5 8" xfId="35002" xr:uid="{35068BF8-6FD5-495B-B388-10E38064973B}"/>
    <cellStyle name="20 % - Markeringsfarve3 2 3 6" xfId="2164" xr:uid="{09357F69-E33B-46F3-A5C2-9F0DBFA45ADC}"/>
    <cellStyle name="20 % - Markeringsfarve3 2 3 6 2" xfId="2165" xr:uid="{F70900DD-C793-4069-8458-CA300EDD688F}"/>
    <cellStyle name="20 % - Markeringsfarve3 2 3 6 2 2" xfId="2166" xr:uid="{9A57CC06-18F9-4D8A-9947-2F0AB907222A}"/>
    <cellStyle name="20 % - Markeringsfarve3 2 3 6 2 2 2" xfId="8046" xr:uid="{19E515F9-1C38-4F78-A871-805915E5B891}"/>
    <cellStyle name="20 % - Markeringsfarve3 2 3 6 2 2 2 2" xfId="15946" xr:uid="{FEA3FE98-6798-4F02-8609-455196F3E91B}"/>
    <cellStyle name="20 % - Markeringsfarve3 2 3 6 2 2 2 2 2" xfId="32261" xr:uid="{43BBFBCF-012A-476B-8337-E02E16DCF2C4}"/>
    <cellStyle name="20 % - Markeringsfarve3 2 3 6 2 2 2 2 3" xfId="47225" xr:uid="{0EE781DA-86D4-47B1-B07B-2AF978CFC979}"/>
    <cellStyle name="20 % - Markeringsfarve3 2 3 6 2 2 2 3" xfId="25239" xr:uid="{9DBD120B-359D-4E44-BC95-A947E1148B12}"/>
    <cellStyle name="20 % - Markeringsfarve3 2 3 6 2 2 2 4" xfId="40226" xr:uid="{0DC23F96-0600-4EB2-8183-6BAE73A6E589}"/>
    <cellStyle name="20 % - Markeringsfarve3 2 3 6 2 2 3" xfId="10722" xr:uid="{60A7FC08-B7E5-4C02-8D56-2C05678190A8}"/>
    <cellStyle name="20 % - Markeringsfarve3 2 3 6 2 2 3 2" xfId="27042" xr:uid="{B4D70445-27CB-4D15-B991-5BBDC0B118ED}"/>
    <cellStyle name="20 % - Markeringsfarve3 2 3 6 2 2 3 3" xfId="42008" xr:uid="{75E4B390-9158-40F6-85BA-18F710C002B3}"/>
    <cellStyle name="20 % - Markeringsfarve3 2 3 6 2 2 4" xfId="20020" xr:uid="{AB05B64F-451C-40DE-A5F4-E051177486AA}"/>
    <cellStyle name="20 % - Markeringsfarve3 2 3 6 2 2 5" xfId="35009" xr:uid="{7E0BE982-5939-4CB2-A8EE-5CBC3C1AD31F}"/>
    <cellStyle name="20 % - Markeringsfarve3 2 3 6 2 3" xfId="6557" xr:uid="{EAD0D04B-F1DC-4C12-8993-8ACEA95DFBF2}"/>
    <cellStyle name="20 % - Markeringsfarve3 2 3 6 2 3 2" xfId="14470" xr:uid="{4B2C5BE1-5A06-42DB-8129-FAC2553DF6AF}"/>
    <cellStyle name="20 % - Markeringsfarve3 2 3 6 2 3 2 2" xfId="30785" xr:uid="{A08AF20A-D9FE-4EB1-8D59-7D0E24A1A57C}"/>
    <cellStyle name="20 % - Markeringsfarve3 2 3 6 2 3 2 3" xfId="45749" xr:uid="{6152F0ED-94AA-4675-975A-773CA7FEAF67}"/>
    <cellStyle name="20 % - Markeringsfarve3 2 3 6 2 3 3" xfId="23763" xr:uid="{C95781A5-8CD8-4655-9E77-502AE4BC14F0}"/>
    <cellStyle name="20 % - Markeringsfarve3 2 3 6 2 3 4" xfId="38750" xr:uid="{815037F6-0613-4034-B654-5B1478BF35BE}"/>
    <cellStyle name="20 % - Markeringsfarve3 2 3 6 2 4" xfId="10721" xr:uid="{862FAC9B-4948-4BE2-87EF-86F32B89A990}"/>
    <cellStyle name="20 % - Markeringsfarve3 2 3 6 2 4 2" xfId="27041" xr:uid="{B596B044-2CE5-4D23-A63F-4636790110B1}"/>
    <cellStyle name="20 % - Markeringsfarve3 2 3 6 2 4 3" xfId="42007" xr:uid="{9D4B88C0-A714-4F93-9FBF-11D9047910DB}"/>
    <cellStyle name="20 % - Markeringsfarve3 2 3 6 2 5" xfId="20019" xr:uid="{64020CA5-A9E2-490F-AF98-4EB49B06035D}"/>
    <cellStyle name="20 % - Markeringsfarve3 2 3 6 2 6" xfId="35008" xr:uid="{BDDD12C6-5127-42A1-8EFD-CA00195092F5}"/>
    <cellStyle name="20 % - Markeringsfarve3 2 3 6 3" xfId="2167" xr:uid="{C39D7739-2B25-4307-85A1-F75396D0B7D6}"/>
    <cellStyle name="20 % - Markeringsfarve3 2 3 6 3 2" xfId="7323" xr:uid="{AA55FAA5-9ACA-4965-BAE9-3FAC82FC4D47}"/>
    <cellStyle name="20 % - Markeringsfarve3 2 3 6 3 2 2" xfId="15232" xr:uid="{D4C40C25-5BC5-495E-B0CB-17F305EFC565}"/>
    <cellStyle name="20 % - Markeringsfarve3 2 3 6 3 2 2 2" xfId="31547" xr:uid="{45366B9C-9303-4B6B-B075-F9EFE9A6C116}"/>
    <cellStyle name="20 % - Markeringsfarve3 2 3 6 3 2 2 3" xfId="46511" xr:uid="{B5C1FD7B-0D73-4536-8EE8-0926EB4C01C2}"/>
    <cellStyle name="20 % - Markeringsfarve3 2 3 6 3 2 3" xfId="24525" xr:uid="{FE675386-F9BB-466A-AE48-E49307502A25}"/>
    <cellStyle name="20 % - Markeringsfarve3 2 3 6 3 2 4" xfId="39512" xr:uid="{E15CA6B7-2699-4A8D-8E70-FBA492AA5625}"/>
    <cellStyle name="20 % - Markeringsfarve3 2 3 6 3 3" xfId="10723" xr:uid="{88B75D30-AC08-4FC1-8F4F-CC98525AB06C}"/>
    <cellStyle name="20 % - Markeringsfarve3 2 3 6 3 3 2" xfId="27043" xr:uid="{76C4DA68-8367-46E2-BD81-33BD50CB106B}"/>
    <cellStyle name="20 % - Markeringsfarve3 2 3 6 3 3 3" xfId="42009" xr:uid="{CE407F7B-7C28-472F-AF29-423F82E41E5C}"/>
    <cellStyle name="20 % - Markeringsfarve3 2 3 6 3 4" xfId="20021" xr:uid="{6F909A42-D55E-440F-BC72-0B4B8B2AB9FF}"/>
    <cellStyle name="20 % - Markeringsfarve3 2 3 6 3 5" xfId="35010" xr:uid="{30B853F9-1987-4ED3-A246-DAADC37D13D6}"/>
    <cellStyle name="20 % - Markeringsfarve3 2 3 6 4" xfId="2168" xr:uid="{71C2C9AF-FADF-4F2F-BA8F-E5AD62C92B4E}"/>
    <cellStyle name="20 % - Markeringsfarve3 2 3 6 4 2" xfId="7043" xr:uid="{02AEEF31-BA30-4A51-94E7-3386114EF7E3}"/>
    <cellStyle name="20 % - Markeringsfarve3 2 3 6 4 2 2" xfId="14952" xr:uid="{075B5AC5-CA47-4D7A-83EA-C6139BC5D899}"/>
    <cellStyle name="20 % - Markeringsfarve3 2 3 6 4 2 2 2" xfId="31267" xr:uid="{33C5D3C3-98B2-4DF3-BF32-2655A8D234E2}"/>
    <cellStyle name="20 % - Markeringsfarve3 2 3 6 4 2 2 3" xfId="46231" xr:uid="{AF1A1436-893F-4E19-AB55-B17AA7D4E035}"/>
    <cellStyle name="20 % - Markeringsfarve3 2 3 6 4 2 3" xfId="24245" xr:uid="{580B1A28-26FA-4D36-B756-E878074A0C3E}"/>
    <cellStyle name="20 % - Markeringsfarve3 2 3 6 4 2 4" xfId="39232" xr:uid="{E2983B82-93C7-4C23-BB2A-6D994C6213B3}"/>
    <cellStyle name="20 % - Markeringsfarve3 2 3 6 4 3" xfId="10724" xr:uid="{C609AE7B-6C7E-487C-8496-1F82C29AC606}"/>
    <cellStyle name="20 % - Markeringsfarve3 2 3 6 4 3 2" xfId="27044" xr:uid="{50B3C383-2C22-450E-8CB6-6C48EDB73276}"/>
    <cellStyle name="20 % - Markeringsfarve3 2 3 6 4 3 3" xfId="42010" xr:uid="{56DD08DD-A2C2-4ACD-9D6F-20A50DA27BE7}"/>
    <cellStyle name="20 % - Markeringsfarve3 2 3 6 4 4" xfId="20022" xr:uid="{4BD1C621-632E-4601-A88F-1991D8E9D35C}"/>
    <cellStyle name="20 % - Markeringsfarve3 2 3 6 4 5" xfId="35011" xr:uid="{15EC603A-FE05-48D7-B598-B4C204B1C3D8}"/>
    <cellStyle name="20 % - Markeringsfarve3 2 3 6 5" xfId="5481" xr:uid="{D6EE7B6B-2205-410F-8C72-AAE45EDC48E4}"/>
    <cellStyle name="20 % - Markeringsfarve3 2 3 6 5 2" xfId="13398" xr:uid="{33D8D374-86FF-4208-B917-DF96BDEF7A5F}"/>
    <cellStyle name="20 % - Markeringsfarve3 2 3 6 5 2 2" xfId="29713" xr:uid="{036AA5CF-55D2-4A9B-A666-B52E4530CD34}"/>
    <cellStyle name="20 % - Markeringsfarve3 2 3 6 5 2 3" xfId="44677" xr:uid="{030AA027-4C47-4915-ADD1-967ECC3208A1}"/>
    <cellStyle name="20 % - Markeringsfarve3 2 3 6 5 3" xfId="22691" xr:uid="{C84A58E1-BACC-4012-8B86-2C966D57D29B}"/>
    <cellStyle name="20 % - Markeringsfarve3 2 3 6 5 4" xfId="37678" xr:uid="{3C585A86-0E8C-44D2-832C-64F8FD713F31}"/>
    <cellStyle name="20 % - Markeringsfarve3 2 3 6 6" xfId="10720" xr:uid="{DC4886C1-3138-448A-A74E-B394FF08A57F}"/>
    <cellStyle name="20 % - Markeringsfarve3 2 3 6 6 2" xfId="27040" xr:uid="{B1B21B28-460C-4B68-A277-4443828CC2BA}"/>
    <cellStyle name="20 % - Markeringsfarve3 2 3 6 6 3" xfId="42006" xr:uid="{6DA47015-8A1C-419D-9F2B-B8CD7F0221C0}"/>
    <cellStyle name="20 % - Markeringsfarve3 2 3 6 7" xfId="20018" xr:uid="{95E14192-64AE-4E90-A2D1-E12B3D927369}"/>
    <cellStyle name="20 % - Markeringsfarve3 2 3 6 8" xfId="35007" xr:uid="{E792569E-FA45-467F-B2D3-ADA360006B17}"/>
    <cellStyle name="20 % - Markeringsfarve3 2 3 7" xfId="2169" xr:uid="{BF0C7E9B-131E-4B6D-9A14-A452C735EAFE}"/>
    <cellStyle name="20 % - Markeringsfarve3 2 3 7 2" xfId="2170" xr:uid="{C0E74CC0-D307-46A2-94FB-260CA94BE79B}"/>
    <cellStyle name="20 % - Markeringsfarve3 2 3 7 2 2" xfId="7542" xr:uid="{00957510-173C-4860-9C57-404168AD78CF}"/>
    <cellStyle name="20 % - Markeringsfarve3 2 3 7 2 2 2" xfId="15442" xr:uid="{06BEB6DD-6281-4A49-ADAA-7781C12AA6ED}"/>
    <cellStyle name="20 % - Markeringsfarve3 2 3 7 2 2 2 2" xfId="31757" xr:uid="{AEEDD058-0C73-4EED-A54F-7FBEBACA8A05}"/>
    <cellStyle name="20 % - Markeringsfarve3 2 3 7 2 2 2 3" xfId="46721" xr:uid="{5FDC3D1D-332C-40CC-983A-513964792EBA}"/>
    <cellStyle name="20 % - Markeringsfarve3 2 3 7 2 2 3" xfId="24735" xr:uid="{8625BD55-CAE6-4377-8F69-9F40E39C38D0}"/>
    <cellStyle name="20 % - Markeringsfarve3 2 3 7 2 2 4" xfId="39722" xr:uid="{8D87E30B-2B9A-4461-9FC4-0F1D914C3671}"/>
    <cellStyle name="20 % - Markeringsfarve3 2 3 7 2 3" xfId="10726" xr:uid="{8C7C8F02-374E-4BC7-9170-34278E843C69}"/>
    <cellStyle name="20 % - Markeringsfarve3 2 3 7 2 3 2" xfId="27046" xr:uid="{12301954-09E1-4652-A0FD-F41C654C00AD}"/>
    <cellStyle name="20 % - Markeringsfarve3 2 3 7 2 3 3" xfId="42012" xr:uid="{841C2BCA-45C3-42F6-B7AB-CF45F32A7821}"/>
    <cellStyle name="20 % - Markeringsfarve3 2 3 7 2 4" xfId="20024" xr:uid="{16B13EFA-CACD-42BD-9B15-F42AB1EFB5DC}"/>
    <cellStyle name="20 % - Markeringsfarve3 2 3 7 2 5" xfId="35013" xr:uid="{60EA1D20-B20F-4693-BC3B-62D72C1622B6}"/>
    <cellStyle name="20 % - Markeringsfarve3 2 3 7 3" xfId="6128" xr:uid="{DE0A53D5-AC1C-4768-A3D5-4C5E935455C3}"/>
    <cellStyle name="20 % - Markeringsfarve3 2 3 7 3 2" xfId="14044" xr:uid="{D7C9374C-FE6D-428E-9863-912EBE3A96F0}"/>
    <cellStyle name="20 % - Markeringsfarve3 2 3 7 3 2 2" xfId="30359" xr:uid="{06CC97A8-BEA7-4809-BF6A-2142424D51D3}"/>
    <cellStyle name="20 % - Markeringsfarve3 2 3 7 3 2 3" xfId="45323" xr:uid="{0F0F8637-DE30-4E9D-AAE6-5E0C4799BD78}"/>
    <cellStyle name="20 % - Markeringsfarve3 2 3 7 3 3" xfId="23337" xr:uid="{19689A5F-3E95-4165-A3FE-8B8E20E8A08A}"/>
    <cellStyle name="20 % - Markeringsfarve3 2 3 7 3 4" xfId="38324" xr:uid="{15828BCB-4EBF-4A46-949F-5B1DC6100B58}"/>
    <cellStyle name="20 % - Markeringsfarve3 2 3 7 4" xfId="10725" xr:uid="{1090BF7B-5362-4486-8851-37DEDCBEEA95}"/>
    <cellStyle name="20 % - Markeringsfarve3 2 3 7 4 2" xfId="27045" xr:uid="{25975CBB-4C08-4E43-A267-4E5D85D09DDE}"/>
    <cellStyle name="20 % - Markeringsfarve3 2 3 7 4 3" xfId="42011" xr:uid="{76F55B1C-37CA-47D4-A417-085699E870AF}"/>
    <cellStyle name="20 % - Markeringsfarve3 2 3 7 5" xfId="20023" xr:uid="{61712037-A2D5-4C06-AA1A-041D9FD2EBD8}"/>
    <cellStyle name="20 % - Markeringsfarve3 2 3 7 6" xfId="35012" xr:uid="{6888D89F-F2BC-4915-87ED-32A9F786A9EE}"/>
    <cellStyle name="20 % - Markeringsfarve3 2 3 8" xfId="2171" xr:uid="{B2106E4A-082F-4E38-92DD-55D27F76462B}"/>
    <cellStyle name="20 % - Markeringsfarve3 2 3 8 2" xfId="6770" xr:uid="{327B1737-1F14-4E5D-A37F-6866D45B74FA}"/>
    <cellStyle name="20 % - Markeringsfarve3 2 3 8 2 2" xfId="14680" xr:uid="{AD1105FC-CAF5-4DA5-9478-87FEF19C37F2}"/>
    <cellStyle name="20 % - Markeringsfarve3 2 3 8 2 2 2" xfId="30995" xr:uid="{2EB140AF-FF6B-4EC8-946A-2C37500BBA45}"/>
    <cellStyle name="20 % - Markeringsfarve3 2 3 8 2 2 3" xfId="45959" xr:uid="{3BE70C49-79B3-4426-AC20-9E01682907C6}"/>
    <cellStyle name="20 % - Markeringsfarve3 2 3 8 2 3" xfId="23973" xr:uid="{E6DEC7FC-D349-456E-9035-6B1D48E41AF5}"/>
    <cellStyle name="20 % - Markeringsfarve3 2 3 8 2 4" xfId="38960" xr:uid="{2F9A5E3D-E148-42FD-8D48-DC8BAE4FB7F0}"/>
    <cellStyle name="20 % - Markeringsfarve3 2 3 8 3" xfId="10727" xr:uid="{E7E9D7C1-846D-432C-9736-94FA8DB5AC52}"/>
    <cellStyle name="20 % - Markeringsfarve3 2 3 8 3 2" xfId="27047" xr:uid="{9B33ED5A-7F1B-48FD-A84D-CF5BEEB105AA}"/>
    <cellStyle name="20 % - Markeringsfarve3 2 3 8 3 3" xfId="42013" xr:uid="{902AED09-27E6-409B-A23A-650B4C324F0A}"/>
    <cellStyle name="20 % - Markeringsfarve3 2 3 8 4" xfId="20025" xr:uid="{B2099562-3C31-4659-846E-0BC8EE4B3635}"/>
    <cellStyle name="20 % - Markeringsfarve3 2 3 8 5" xfId="35014" xr:uid="{ACC4AC2D-6974-44F1-97CD-4912C65CFFC1}"/>
    <cellStyle name="20 % - Markeringsfarve3 2 3 9" xfId="2172" xr:uid="{1E987C6A-4267-49C7-9B41-4DA4BB92B6F2}"/>
    <cellStyle name="20 % - Markeringsfarve3 2 3 9 2" xfId="7034" xr:uid="{E65DB64F-5B1B-4346-ACC7-5645CC4C7B11}"/>
    <cellStyle name="20 % - Markeringsfarve3 2 3 9 2 2" xfId="14943" xr:uid="{28303D49-E5E2-4E79-BD19-7923CB7D6A00}"/>
    <cellStyle name="20 % - Markeringsfarve3 2 3 9 2 2 2" xfId="31258" xr:uid="{03E13AC0-DAFA-4C41-AFDE-C25ABEDC75F6}"/>
    <cellStyle name="20 % - Markeringsfarve3 2 3 9 2 2 3" xfId="46222" xr:uid="{8383191A-04D6-4FF5-9C0B-9E824A2494BA}"/>
    <cellStyle name="20 % - Markeringsfarve3 2 3 9 2 3" xfId="24236" xr:uid="{E55165E6-BEE5-44E4-9D6A-DCB46EC3153D}"/>
    <cellStyle name="20 % - Markeringsfarve3 2 3 9 2 4" xfId="39223" xr:uid="{FA55C2DA-1666-44FB-B41F-8AF6F03AD442}"/>
    <cellStyle name="20 % - Markeringsfarve3 2 3 9 3" xfId="10728" xr:uid="{7B4E2D36-9C23-4940-A7DB-591402F3DD7E}"/>
    <cellStyle name="20 % - Markeringsfarve3 2 3 9 3 2" xfId="27048" xr:uid="{BAEFC9F4-5AD8-4608-BCF1-32E6521A470D}"/>
    <cellStyle name="20 % - Markeringsfarve3 2 3 9 3 3" xfId="42014" xr:uid="{02A0C774-16BE-44D1-88CC-1A58EAA63C15}"/>
    <cellStyle name="20 % - Markeringsfarve3 2 3 9 4" xfId="20026" xr:uid="{4719AD4D-914B-418B-B3B0-7131DAED57B3}"/>
    <cellStyle name="20 % - Markeringsfarve3 2 3 9 5" xfId="35015" xr:uid="{F2792A4F-950A-4E33-9D88-56EA896A40C6}"/>
    <cellStyle name="20 % - Markeringsfarve3 2 4" xfId="2173" xr:uid="{1D12E5D6-2FAF-4E33-8D7F-F91171B04C1E}"/>
    <cellStyle name="20 % - Markeringsfarve3 2 4 2" xfId="2174" xr:uid="{C589E6A0-C8C1-4C15-B18F-D04888776FEF}"/>
    <cellStyle name="20 % - Markeringsfarve3 2 4 2 2" xfId="2175" xr:uid="{AB4135D8-4D1D-4F20-9EC7-1E6B5978277F}"/>
    <cellStyle name="20 % - Markeringsfarve3 2 4 2 2 2" xfId="7583" xr:uid="{E16AABEA-4B6F-4855-B331-74BC68832EAF}"/>
    <cellStyle name="20 % - Markeringsfarve3 2 4 2 2 2 2" xfId="15483" xr:uid="{AA7D7A11-0F2F-4731-9FC0-C63A6E930E0A}"/>
    <cellStyle name="20 % - Markeringsfarve3 2 4 2 2 2 2 2" xfId="31798" xr:uid="{CB51C6E2-C5F2-49DF-A69C-43A267138F1C}"/>
    <cellStyle name="20 % - Markeringsfarve3 2 4 2 2 2 2 3" xfId="46762" xr:uid="{59F42A3A-4412-4ACB-87D7-FF50790B731B}"/>
    <cellStyle name="20 % - Markeringsfarve3 2 4 2 2 2 3" xfId="24776" xr:uid="{EE6C5A0C-F425-485D-843F-4653DD826CD0}"/>
    <cellStyle name="20 % - Markeringsfarve3 2 4 2 2 2 4" xfId="39763" xr:uid="{27F7E565-DADE-4405-8E4D-2D7B9A6D6B34}"/>
    <cellStyle name="20 % - Markeringsfarve3 2 4 2 2 3" xfId="10731" xr:uid="{8D7BB682-4E2F-412E-AA62-3ABD0433E0DE}"/>
    <cellStyle name="20 % - Markeringsfarve3 2 4 2 2 3 2" xfId="27051" xr:uid="{3E03E67B-C035-4130-B0D5-B77EC7D4CB29}"/>
    <cellStyle name="20 % - Markeringsfarve3 2 4 2 2 3 3" xfId="42017" xr:uid="{C545186C-EA8C-4145-BBAF-79492575348E}"/>
    <cellStyle name="20 % - Markeringsfarve3 2 4 2 2 4" xfId="20029" xr:uid="{D93D73A7-0862-4846-A5A8-49D3F359222B}"/>
    <cellStyle name="20 % - Markeringsfarve3 2 4 2 2 5" xfId="35018" xr:uid="{8591B704-A388-40D7-87AF-07A918C1550E}"/>
    <cellStyle name="20 % - Markeringsfarve3 2 4 2 2 6" xfId="57114" xr:uid="{FA46AE35-F59D-415A-BC4D-92AA392491C3}"/>
    <cellStyle name="20 % - Markeringsfarve3 2 4 2 3" xfId="6161" xr:uid="{4E341358-A3B1-49EE-BD65-4CF602DFC1E3}"/>
    <cellStyle name="20 % - Markeringsfarve3 2 4 2 3 2" xfId="14077" xr:uid="{63ACEB0F-F69D-4A63-9AF5-46E1716BC5D6}"/>
    <cellStyle name="20 % - Markeringsfarve3 2 4 2 3 2 2" xfId="30392" xr:uid="{6CB06D56-4846-4472-B947-56CF8130C5D0}"/>
    <cellStyle name="20 % - Markeringsfarve3 2 4 2 3 2 3" xfId="45356" xr:uid="{338BBE6B-946A-4DE7-B50B-5C0B337EFAFA}"/>
    <cellStyle name="20 % - Markeringsfarve3 2 4 2 3 3" xfId="23370" xr:uid="{5CC7DF5E-C906-4C79-842C-4E275B5546FF}"/>
    <cellStyle name="20 % - Markeringsfarve3 2 4 2 3 4" xfId="38357" xr:uid="{A1290B21-1189-4A0A-BE2B-B7F0CC555FD5}"/>
    <cellStyle name="20 % - Markeringsfarve3 2 4 2 4" xfId="10730" xr:uid="{16DA24AE-D524-4DBC-A6A8-5ED028C76059}"/>
    <cellStyle name="20 % - Markeringsfarve3 2 4 2 4 2" xfId="27050" xr:uid="{EB0402CC-D3EB-4E71-8BC0-8FB19A6F44F1}"/>
    <cellStyle name="20 % - Markeringsfarve3 2 4 2 4 3" xfId="42016" xr:uid="{6D907A00-218D-49EB-AEF4-5B5A7B449493}"/>
    <cellStyle name="20 % - Markeringsfarve3 2 4 2 5" xfId="20028" xr:uid="{FBA9BA67-B06E-462D-B564-650C9B48FE3D}"/>
    <cellStyle name="20 % - Markeringsfarve3 2 4 2 6" xfId="35017" xr:uid="{0780D640-8476-49E5-86D7-CECC30A22D37}"/>
    <cellStyle name="20 % - Markeringsfarve3 2 4 2 7" xfId="53947" xr:uid="{089E6C07-1FB2-4055-9A1A-75892DBFC0A2}"/>
    <cellStyle name="20 % - Markeringsfarve3 2 4 3" xfId="2176" xr:uid="{5320AEA8-7886-4FED-AB0A-48C73AA3350B}"/>
    <cellStyle name="20 % - Markeringsfarve3 2 4 3 2" xfId="6813" xr:uid="{FC3D43CE-321A-40B4-815C-4ABC6CD33961}"/>
    <cellStyle name="20 % - Markeringsfarve3 2 4 3 2 2" xfId="14723" xr:uid="{0CB749BE-5CD6-47E9-BF02-A436B4823E71}"/>
    <cellStyle name="20 % - Markeringsfarve3 2 4 3 2 2 2" xfId="31038" xr:uid="{5B162F3F-FEDF-4574-A2AD-02FF98B17DA7}"/>
    <cellStyle name="20 % - Markeringsfarve3 2 4 3 2 2 3" xfId="46002" xr:uid="{C8236F6A-6BAC-4A04-9FEC-66E7E056933F}"/>
    <cellStyle name="20 % - Markeringsfarve3 2 4 3 2 3" xfId="24016" xr:uid="{6FE141C4-C94A-4B3D-AFC9-55D55B255505}"/>
    <cellStyle name="20 % - Markeringsfarve3 2 4 3 2 4" xfId="39003" xr:uid="{14BE063A-EDBF-4250-8C02-793E70A79309}"/>
    <cellStyle name="20 % - Markeringsfarve3 2 4 3 3" xfId="10732" xr:uid="{18AF75A1-0614-486D-805E-5B19E3D9D66A}"/>
    <cellStyle name="20 % - Markeringsfarve3 2 4 3 3 2" xfId="27052" xr:uid="{13583DD2-9F73-47FB-89DC-13B9B9D7AF78}"/>
    <cellStyle name="20 % - Markeringsfarve3 2 4 3 3 3" xfId="42018" xr:uid="{ACB1C21F-9021-4989-AF02-8E21007B4D0A}"/>
    <cellStyle name="20 % - Markeringsfarve3 2 4 3 4" xfId="20030" xr:uid="{527A1E50-D1F8-44EF-AF2C-FCE2AB7F3F7D}"/>
    <cellStyle name="20 % - Markeringsfarve3 2 4 3 5" xfId="35019" xr:uid="{8653E0AE-5B90-4C63-943E-B62B98E531AF}"/>
    <cellStyle name="20 % - Markeringsfarve3 2 4 3 6" xfId="56491" xr:uid="{DC08EAF9-F588-4A2B-9B08-79DE050DF632}"/>
    <cellStyle name="20 % - Markeringsfarve3 2 4 4" xfId="2177" xr:uid="{BF142464-BDEC-4D98-991D-AC8E1317D2A0}"/>
    <cellStyle name="20 % - Markeringsfarve3 2 4 4 2" xfId="8262" xr:uid="{225E5186-4BCB-4EDB-A315-73FC82D69F5A}"/>
    <cellStyle name="20 % - Markeringsfarve3 2 4 4 2 2" xfId="16155" xr:uid="{80B9C499-32F1-474D-BD89-BF7D6840B1DD}"/>
    <cellStyle name="20 % - Markeringsfarve3 2 4 4 2 2 2" xfId="32470" xr:uid="{806591BE-2A94-43DA-BA3B-F0DA1B23E16B}"/>
    <cellStyle name="20 % - Markeringsfarve3 2 4 4 2 2 3" xfId="47434" xr:uid="{6B78F4D9-72D5-4AFF-82BE-D200EAE84E56}"/>
    <cellStyle name="20 % - Markeringsfarve3 2 4 4 2 3" xfId="25448" xr:uid="{4F1EEE11-E442-4CBD-9AEF-2EB9C146DDDF}"/>
    <cellStyle name="20 % - Markeringsfarve3 2 4 4 2 4" xfId="40435" xr:uid="{FA807FF8-7356-41B6-BD0A-BAB432115E95}"/>
    <cellStyle name="20 % - Markeringsfarve3 2 4 4 3" xfId="10733" xr:uid="{0BBEFAF4-952F-4111-AFCE-879C7719EF65}"/>
    <cellStyle name="20 % - Markeringsfarve3 2 4 4 3 2" xfId="27053" xr:uid="{E87E0C98-4D68-48FB-9594-C77C4F6975BB}"/>
    <cellStyle name="20 % - Markeringsfarve3 2 4 4 3 3" xfId="42019" xr:uid="{79E00561-F972-413E-B653-5DE6FDCC777D}"/>
    <cellStyle name="20 % - Markeringsfarve3 2 4 4 4" xfId="20031" xr:uid="{B30A344D-DB1F-4EC5-ACE4-A231CC71AD85}"/>
    <cellStyle name="20 % - Markeringsfarve3 2 4 4 5" xfId="35020" xr:uid="{B46C4A1F-6E9F-43DF-AB3E-9A1D8B4BCDD5}"/>
    <cellStyle name="20 % - Markeringsfarve3 2 4 5" xfId="5482" xr:uid="{94577431-21C2-433D-BA5E-C9C70149EB83}"/>
    <cellStyle name="20 % - Markeringsfarve3 2 4 5 2" xfId="13399" xr:uid="{E9D2013C-C371-4F51-B174-59FDD0349B52}"/>
    <cellStyle name="20 % - Markeringsfarve3 2 4 5 2 2" xfId="29714" xr:uid="{5A8E1E65-4957-462B-A312-D0EF51A7C596}"/>
    <cellStyle name="20 % - Markeringsfarve3 2 4 5 2 3" xfId="44678" xr:uid="{2199D2D5-7B08-4CE7-A312-B096E2860C13}"/>
    <cellStyle name="20 % - Markeringsfarve3 2 4 5 3" xfId="22692" xr:uid="{3BF64748-0CDC-4E23-9755-88045BDC2242}"/>
    <cellStyle name="20 % - Markeringsfarve3 2 4 5 4" xfId="37679" xr:uid="{CA6FF73E-1B01-4821-A2A6-E52113B5999D}"/>
    <cellStyle name="20 % - Markeringsfarve3 2 4 6" xfId="10729" xr:uid="{39A06342-6F40-4ED4-8FD0-33715043AE01}"/>
    <cellStyle name="20 % - Markeringsfarve3 2 4 6 2" xfId="27049" xr:uid="{BF869215-CAE6-4461-9A46-8BBBA015A030}"/>
    <cellStyle name="20 % - Markeringsfarve3 2 4 6 3" xfId="42015" xr:uid="{882EA4D4-09B8-47F2-BE06-533FF5D2A76B}"/>
    <cellStyle name="20 % - Markeringsfarve3 2 4 7" xfId="20027" xr:uid="{4856CA6F-6214-4B4A-ABB9-D5B1AD3B9E3D}"/>
    <cellStyle name="20 % - Markeringsfarve3 2 4 8" xfId="35016" xr:uid="{5E1113A4-1C5D-4270-9D5A-35E0C4566FA6}"/>
    <cellStyle name="20 % - Markeringsfarve3 2 4 9" xfId="53310" xr:uid="{EEBD790A-BF85-4680-867A-0D017766C4CD}"/>
    <cellStyle name="20 % - Markeringsfarve3 2 5" xfId="2178" xr:uid="{359512E8-81E3-44CF-AE94-642D6A359F0B}"/>
    <cellStyle name="20 % - Markeringsfarve3 2 5 2" xfId="2179" xr:uid="{C670A513-98BA-479B-B4AB-76267B4E7D6C}"/>
    <cellStyle name="20 % - Markeringsfarve3 2 5 2 2" xfId="2180" xr:uid="{EAF4AA50-46F2-459A-9201-41AE720521FF}"/>
    <cellStyle name="20 % - Markeringsfarve3 2 5 2 2 2" xfId="7689" xr:uid="{839BBB35-42E7-423F-A06F-926168B24AE3}"/>
    <cellStyle name="20 % - Markeringsfarve3 2 5 2 2 2 2" xfId="15589" xr:uid="{8E7E2475-6F85-471F-9F28-6CC19892713C}"/>
    <cellStyle name="20 % - Markeringsfarve3 2 5 2 2 2 2 2" xfId="31904" xr:uid="{D5DC562C-E34B-419A-906A-88AF48078D05}"/>
    <cellStyle name="20 % - Markeringsfarve3 2 5 2 2 2 2 3" xfId="46868" xr:uid="{179E0AB0-CC2F-4886-86F2-6DAA7EC0318B}"/>
    <cellStyle name="20 % - Markeringsfarve3 2 5 2 2 2 3" xfId="24882" xr:uid="{F16BD600-A09C-4F2C-A010-FF558BB1124A}"/>
    <cellStyle name="20 % - Markeringsfarve3 2 5 2 2 2 4" xfId="39869" xr:uid="{12A43F36-B98F-4C6F-8C66-695A5E6CD156}"/>
    <cellStyle name="20 % - Markeringsfarve3 2 5 2 2 3" xfId="10736" xr:uid="{C651872E-C7CE-4B9B-9CD0-81B45E568072}"/>
    <cellStyle name="20 % - Markeringsfarve3 2 5 2 2 3 2" xfId="27056" xr:uid="{37DF78CD-81A3-44B1-A4FD-DEE8B313B547}"/>
    <cellStyle name="20 % - Markeringsfarve3 2 5 2 2 3 3" xfId="42022" xr:uid="{10301B8C-BD5D-430F-9C0D-D23E8F8AEEF9}"/>
    <cellStyle name="20 % - Markeringsfarve3 2 5 2 2 4" xfId="20034" xr:uid="{B7FF377B-CF27-48C2-9A7F-E978BCE47C72}"/>
    <cellStyle name="20 % - Markeringsfarve3 2 5 2 2 5" xfId="35023" xr:uid="{01BA3950-C90B-4AF2-AA1E-4A0AB8A69D65}"/>
    <cellStyle name="20 % - Markeringsfarve3 2 5 2 3" xfId="6253" xr:uid="{D029FBE2-F4DF-4C21-8ED0-FF58AAC1248A}"/>
    <cellStyle name="20 % - Markeringsfarve3 2 5 2 3 2" xfId="14169" xr:uid="{CCB887BE-CCCC-4B75-8C9C-37CE19A9E60D}"/>
    <cellStyle name="20 % - Markeringsfarve3 2 5 2 3 2 2" xfId="30484" xr:uid="{4F3F7AAC-CA18-4BC7-9D57-FFDF53F51ECC}"/>
    <cellStyle name="20 % - Markeringsfarve3 2 5 2 3 2 3" xfId="45448" xr:uid="{7FD9F795-6223-49E4-B1F7-A4914287AB2B}"/>
    <cellStyle name="20 % - Markeringsfarve3 2 5 2 3 3" xfId="23462" xr:uid="{151C91A8-8CF6-4D94-A9CF-1A8EBEDD7940}"/>
    <cellStyle name="20 % - Markeringsfarve3 2 5 2 3 4" xfId="38449" xr:uid="{9B9F91AA-F70F-4E00-A122-BF1044261C31}"/>
    <cellStyle name="20 % - Markeringsfarve3 2 5 2 4" xfId="10735" xr:uid="{6DE4E4A6-69AB-4415-B693-60D1238310FC}"/>
    <cellStyle name="20 % - Markeringsfarve3 2 5 2 4 2" xfId="27055" xr:uid="{B0A9D5C8-689D-4412-A8EB-41694A70A16D}"/>
    <cellStyle name="20 % - Markeringsfarve3 2 5 2 4 3" xfId="42021" xr:uid="{2F6F9E70-97A6-43EF-BDBB-B0CEB2CAAE0A}"/>
    <cellStyle name="20 % - Markeringsfarve3 2 5 2 5" xfId="20033" xr:uid="{0A1CFB7B-9D29-492B-A801-F63F6785B414}"/>
    <cellStyle name="20 % - Markeringsfarve3 2 5 2 6" xfId="35022" xr:uid="{CD6BCA64-AE15-4A5D-B551-B98818902041}"/>
    <cellStyle name="20 % - Markeringsfarve3 2 5 2 7" xfId="57117" xr:uid="{BBE88734-379C-41CC-AAEF-52CEA3E5ECC8}"/>
    <cellStyle name="20 % - Markeringsfarve3 2 5 3" xfId="2181" xr:uid="{75743B97-B183-4A39-8916-34B8BD20C0E6}"/>
    <cellStyle name="20 % - Markeringsfarve3 2 5 3 2" xfId="6919" xr:uid="{B3825ACE-9719-42F8-91F6-BD0DDED2A96D}"/>
    <cellStyle name="20 % - Markeringsfarve3 2 5 3 2 2" xfId="14829" xr:uid="{455E8E49-676C-4F23-B387-4535608BD5BB}"/>
    <cellStyle name="20 % - Markeringsfarve3 2 5 3 2 2 2" xfId="31144" xr:uid="{CBA65DA9-8F88-48B2-9ADB-81C0A7DD5B75}"/>
    <cellStyle name="20 % - Markeringsfarve3 2 5 3 2 2 3" xfId="46108" xr:uid="{F0BA74A5-1274-4067-B9FD-8C74FE2569CA}"/>
    <cellStyle name="20 % - Markeringsfarve3 2 5 3 2 3" xfId="24122" xr:uid="{B80F9282-E8E9-426D-A4A7-ECB375CB45F2}"/>
    <cellStyle name="20 % - Markeringsfarve3 2 5 3 2 4" xfId="39109" xr:uid="{E33BBBBA-B8DC-4C2A-9C0E-191D2CB17535}"/>
    <cellStyle name="20 % - Markeringsfarve3 2 5 3 3" xfId="10737" xr:uid="{D2F07C21-1385-4FF9-98C2-F35BBE16F8D7}"/>
    <cellStyle name="20 % - Markeringsfarve3 2 5 3 3 2" xfId="27057" xr:uid="{CA7543A0-1CB0-421C-914E-30970AC83BA9}"/>
    <cellStyle name="20 % - Markeringsfarve3 2 5 3 3 3" xfId="42023" xr:uid="{D41BEE4D-5160-4144-9758-B25831178EF9}"/>
    <cellStyle name="20 % - Markeringsfarve3 2 5 3 4" xfId="20035" xr:uid="{3BFAB753-920A-4AE1-8E3B-D68ADB636C15}"/>
    <cellStyle name="20 % - Markeringsfarve3 2 5 3 5" xfId="35024" xr:uid="{C75CBA19-857E-4041-9086-DE012C19E6EF}"/>
    <cellStyle name="20 % - Markeringsfarve3 2 5 4" xfId="2182" xr:uid="{D26E036D-9B4B-4550-B8BE-5935D04BE593}"/>
    <cellStyle name="20 % - Markeringsfarve3 2 5 4 2" xfId="6900" xr:uid="{126EEDCF-99DE-439E-A155-C16D58D11FBB}"/>
    <cellStyle name="20 % - Markeringsfarve3 2 5 4 2 2" xfId="14810" xr:uid="{03E8AB7C-8E78-4092-B638-90337228F3E0}"/>
    <cellStyle name="20 % - Markeringsfarve3 2 5 4 2 2 2" xfId="31125" xr:uid="{9F14CB51-0FD0-4B91-AA72-57C4A9C3377E}"/>
    <cellStyle name="20 % - Markeringsfarve3 2 5 4 2 2 3" xfId="46089" xr:uid="{163C5E02-4AAF-4E6E-B56E-048167B0BFB5}"/>
    <cellStyle name="20 % - Markeringsfarve3 2 5 4 2 3" xfId="24103" xr:uid="{9BD998EA-BBAE-45AA-9E3D-F26C4A1BDBDF}"/>
    <cellStyle name="20 % - Markeringsfarve3 2 5 4 2 4" xfId="39090" xr:uid="{01DB03C9-85E2-410F-BDB6-6A00163588C2}"/>
    <cellStyle name="20 % - Markeringsfarve3 2 5 4 3" xfId="10738" xr:uid="{2DA06D91-1464-4097-ABC3-FA0C7B1C14B1}"/>
    <cellStyle name="20 % - Markeringsfarve3 2 5 4 3 2" xfId="27058" xr:uid="{0522F940-FAB3-4DF3-A6C3-F7C958B3336A}"/>
    <cellStyle name="20 % - Markeringsfarve3 2 5 4 3 3" xfId="42024" xr:uid="{DCCF7D83-69CC-4650-A300-411D28834FA2}"/>
    <cellStyle name="20 % - Markeringsfarve3 2 5 4 4" xfId="20036" xr:uid="{1C671B4F-12EF-4348-A2B3-7842006D78C8}"/>
    <cellStyle name="20 % - Markeringsfarve3 2 5 4 5" xfId="35025" xr:uid="{AB11EA03-E9BF-4D35-868D-9379ACBCC97E}"/>
    <cellStyle name="20 % - Markeringsfarve3 2 5 5" xfId="5483" xr:uid="{45A02075-2427-4254-AFA4-67DD56EABA37}"/>
    <cellStyle name="20 % - Markeringsfarve3 2 5 5 2" xfId="13400" xr:uid="{967288B4-CA98-4D2D-AA09-B1B670EE92D8}"/>
    <cellStyle name="20 % - Markeringsfarve3 2 5 5 2 2" xfId="29715" xr:uid="{BFB88AA9-3BB3-4269-91E4-886309F60825}"/>
    <cellStyle name="20 % - Markeringsfarve3 2 5 5 2 3" xfId="44679" xr:uid="{E020C59A-4BF1-4BA9-A61F-A4EEBF42C1CE}"/>
    <cellStyle name="20 % - Markeringsfarve3 2 5 5 3" xfId="22693" xr:uid="{60929ABB-ECC6-4769-B768-C7403E4FDFEE}"/>
    <cellStyle name="20 % - Markeringsfarve3 2 5 5 4" xfId="37680" xr:uid="{91318B95-1E39-4F2E-A96C-CA7AC46046E5}"/>
    <cellStyle name="20 % - Markeringsfarve3 2 5 6" xfId="10734" xr:uid="{7062DB91-852B-4EB5-B658-A5048662591A}"/>
    <cellStyle name="20 % - Markeringsfarve3 2 5 6 2" xfId="27054" xr:uid="{9AAAE8DA-0588-4705-9B62-979D2DC8BF83}"/>
    <cellStyle name="20 % - Markeringsfarve3 2 5 6 3" xfId="42020" xr:uid="{F6BE5AFE-54DE-4064-B4D9-C3EE1AC934D6}"/>
    <cellStyle name="20 % - Markeringsfarve3 2 5 7" xfId="20032" xr:uid="{D077FFEC-0C57-4D58-B964-98026F80550A}"/>
    <cellStyle name="20 % - Markeringsfarve3 2 5 8" xfId="35021" xr:uid="{0019AA94-10F0-40D5-84C0-1236C3219C9B}"/>
    <cellStyle name="20 % - Markeringsfarve3 2 5 9" xfId="53950" xr:uid="{6F8F386F-8F9A-4405-BA87-62555354903A}"/>
    <cellStyle name="20 % - Markeringsfarve3 2 6" xfId="2183" xr:uid="{96ABF1F5-2C98-4C61-95C9-DE7416008F84}"/>
    <cellStyle name="20 % - Markeringsfarve3 2 6 2" xfId="2184" xr:uid="{53B35E1E-63B9-4648-BB66-439B4F87F014}"/>
    <cellStyle name="20 % - Markeringsfarve3 2 6 2 2" xfId="2185" xr:uid="{AB29460C-6708-42BE-B0D4-D5BC1CDF6122}"/>
    <cellStyle name="20 % - Markeringsfarve3 2 6 2 2 2" xfId="7821" xr:uid="{2AA51583-091D-495B-B14F-14A5A8617C3C}"/>
    <cellStyle name="20 % - Markeringsfarve3 2 6 2 2 2 2" xfId="15721" xr:uid="{52A1E3CE-D494-45FB-84BC-A74A7C710C46}"/>
    <cellStyle name="20 % - Markeringsfarve3 2 6 2 2 2 2 2" xfId="32036" xr:uid="{6E6F945C-B538-42CC-B463-F6B4530AD807}"/>
    <cellStyle name="20 % - Markeringsfarve3 2 6 2 2 2 2 3" xfId="47000" xr:uid="{DB8A5C87-0A3B-49B6-BA90-4E39D6307B74}"/>
    <cellStyle name="20 % - Markeringsfarve3 2 6 2 2 2 3" xfId="25014" xr:uid="{80BD84F5-9A1A-42A5-80B0-38E3A0F49E86}"/>
    <cellStyle name="20 % - Markeringsfarve3 2 6 2 2 2 4" xfId="40001" xr:uid="{D216B03A-3380-4300-BDA5-7FB57D0AD8E5}"/>
    <cellStyle name="20 % - Markeringsfarve3 2 6 2 2 3" xfId="10741" xr:uid="{362216E9-A5E0-4D56-8F95-5B5400B5A670}"/>
    <cellStyle name="20 % - Markeringsfarve3 2 6 2 2 3 2" xfId="27061" xr:uid="{6915BC7A-C9B7-4AFE-A8C7-D514E409587C}"/>
    <cellStyle name="20 % - Markeringsfarve3 2 6 2 2 3 3" xfId="42027" xr:uid="{B1BD2901-D86A-44C6-965C-0FE94EC43342}"/>
    <cellStyle name="20 % - Markeringsfarve3 2 6 2 2 4" xfId="20039" xr:uid="{91B23C0F-5529-49FD-874F-2268B9CEB901}"/>
    <cellStyle name="20 % - Markeringsfarve3 2 6 2 2 5" xfId="35028" xr:uid="{81AFA1ED-7E82-4C30-8FD3-BC4AEF1C2827}"/>
    <cellStyle name="20 % - Markeringsfarve3 2 6 2 3" xfId="6363" xr:uid="{0658B9CC-F0D0-4A46-A4C7-AB64B3C53E50}"/>
    <cellStyle name="20 % - Markeringsfarve3 2 6 2 3 2" xfId="14276" xr:uid="{C845E82E-77C2-492D-B488-0BFFBC0B3A05}"/>
    <cellStyle name="20 % - Markeringsfarve3 2 6 2 3 2 2" xfId="30591" xr:uid="{88BF02EB-97C5-4708-9356-0F55A5A2626A}"/>
    <cellStyle name="20 % - Markeringsfarve3 2 6 2 3 2 3" xfId="45555" xr:uid="{69C3E8AB-4761-4D7B-8A83-9572D69BDF1F}"/>
    <cellStyle name="20 % - Markeringsfarve3 2 6 2 3 3" xfId="23569" xr:uid="{D9707F84-9172-4F8A-9E78-32E5F2674E5D}"/>
    <cellStyle name="20 % - Markeringsfarve3 2 6 2 3 4" xfId="38556" xr:uid="{E2339201-6364-49ED-909B-C64EEF5E045D}"/>
    <cellStyle name="20 % - Markeringsfarve3 2 6 2 4" xfId="10740" xr:uid="{63518B34-940A-4DBA-8AC6-5520F4D4980C}"/>
    <cellStyle name="20 % - Markeringsfarve3 2 6 2 4 2" xfId="27060" xr:uid="{6F958431-72A9-4E19-9575-02305080DBCE}"/>
    <cellStyle name="20 % - Markeringsfarve3 2 6 2 4 3" xfId="42026" xr:uid="{CB06BE54-0DB3-4745-A262-573A9881EE58}"/>
    <cellStyle name="20 % - Markeringsfarve3 2 6 2 5" xfId="20038" xr:uid="{9F8910AC-8C8B-4051-A17E-2A5D2CF4FCA7}"/>
    <cellStyle name="20 % - Markeringsfarve3 2 6 2 6" xfId="35027" xr:uid="{25CD40C6-1483-4BC4-8389-7D8188F1718C}"/>
    <cellStyle name="20 % - Markeringsfarve3 2 6 3" xfId="2186" xr:uid="{23343A62-1E9F-46A9-9C20-A76EFDAC2C8E}"/>
    <cellStyle name="20 % - Markeringsfarve3 2 6 3 2" xfId="7097" xr:uid="{0AF46C92-8FD5-4F11-A66D-11494146F82E}"/>
    <cellStyle name="20 % - Markeringsfarve3 2 6 3 2 2" xfId="15006" xr:uid="{1FD58C3F-DF07-432B-B236-502A43FC97EA}"/>
    <cellStyle name="20 % - Markeringsfarve3 2 6 3 2 2 2" xfId="31321" xr:uid="{76DEBF3D-1E05-45B0-86E5-5B0965179567}"/>
    <cellStyle name="20 % - Markeringsfarve3 2 6 3 2 2 3" xfId="46285" xr:uid="{238AB770-203F-4503-8BE2-0F85B8BEE6ED}"/>
    <cellStyle name="20 % - Markeringsfarve3 2 6 3 2 3" xfId="24299" xr:uid="{5BF15A9A-FA97-45C3-9D3D-BD48AE267251}"/>
    <cellStyle name="20 % - Markeringsfarve3 2 6 3 2 4" xfId="39286" xr:uid="{B80B6270-DD90-4CDC-A3CC-20A34D8D0B36}"/>
    <cellStyle name="20 % - Markeringsfarve3 2 6 3 3" xfId="10742" xr:uid="{43FB4EDF-F269-4689-AA61-05DA7F7A2829}"/>
    <cellStyle name="20 % - Markeringsfarve3 2 6 3 3 2" xfId="27062" xr:uid="{87068E16-9964-40CC-8545-41A2BF330544}"/>
    <cellStyle name="20 % - Markeringsfarve3 2 6 3 3 3" xfId="42028" xr:uid="{0DD1DF6B-DD15-440E-AE5B-66BA0FA82DC7}"/>
    <cellStyle name="20 % - Markeringsfarve3 2 6 3 4" xfId="20040" xr:uid="{918B0B46-3B93-4E2E-82BD-8D57F3256A11}"/>
    <cellStyle name="20 % - Markeringsfarve3 2 6 3 5" xfId="35029" xr:uid="{EF76B852-0999-4779-B361-8554DBB4AAD8}"/>
    <cellStyle name="20 % - Markeringsfarve3 2 6 4" xfId="2187" xr:uid="{092CCF42-5F97-4AE3-9248-63596D268FD4}"/>
    <cellStyle name="20 % - Markeringsfarve3 2 6 4 2" xfId="7301" xr:uid="{4ABD1892-C83B-4796-86CC-66988750C5FB}"/>
    <cellStyle name="20 % - Markeringsfarve3 2 6 4 2 2" xfId="15210" xr:uid="{C9B3E82C-FEEF-4A07-AC0C-D1F17A8B6FB7}"/>
    <cellStyle name="20 % - Markeringsfarve3 2 6 4 2 2 2" xfId="31525" xr:uid="{0EC6D109-54B7-4673-9B27-48AFB35DFD6E}"/>
    <cellStyle name="20 % - Markeringsfarve3 2 6 4 2 2 3" xfId="46489" xr:uid="{26F0819C-AAD6-406E-8185-946DC5392EC1}"/>
    <cellStyle name="20 % - Markeringsfarve3 2 6 4 2 3" xfId="24503" xr:uid="{0272AB22-A4F9-4973-9A29-8032CC53B4B1}"/>
    <cellStyle name="20 % - Markeringsfarve3 2 6 4 2 4" xfId="39490" xr:uid="{0EB5B5CF-FF31-4E4A-9A51-873319F01FB1}"/>
    <cellStyle name="20 % - Markeringsfarve3 2 6 4 3" xfId="10743" xr:uid="{7621298F-8254-421A-BF14-E55397E46A0A}"/>
    <cellStyle name="20 % - Markeringsfarve3 2 6 4 3 2" xfId="27063" xr:uid="{B59973A3-C398-4DF3-B5B3-5AC5B03F6FAC}"/>
    <cellStyle name="20 % - Markeringsfarve3 2 6 4 3 3" xfId="42029" xr:uid="{035A4FF5-B9F2-49CE-B485-F6EB7534630D}"/>
    <cellStyle name="20 % - Markeringsfarve3 2 6 4 4" xfId="20041" xr:uid="{6FDA99F7-CD39-489B-A13E-842CE654F0AE}"/>
    <cellStyle name="20 % - Markeringsfarve3 2 6 4 5" xfId="35030" xr:uid="{B2407185-EA6C-47DF-97C2-BE81FCD63E35}"/>
    <cellStyle name="20 % - Markeringsfarve3 2 6 5" xfId="5484" xr:uid="{F7824D1C-2A2F-4434-A2EB-86B07D2B6046}"/>
    <cellStyle name="20 % - Markeringsfarve3 2 6 5 2" xfId="13401" xr:uid="{E827E9D5-1232-4C4B-B4AB-B761957E1447}"/>
    <cellStyle name="20 % - Markeringsfarve3 2 6 5 2 2" xfId="29716" xr:uid="{057E9D35-0CDB-4F23-BAC0-D3BCC973CCF1}"/>
    <cellStyle name="20 % - Markeringsfarve3 2 6 5 2 3" xfId="44680" xr:uid="{F9072BB3-4831-4183-8C31-21184F42E396}"/>
    <cellStyle name="20 % - Markeringsfarve3 2 6 5 3" xfId="22694" xr:uid="{CFA9642B-FE95-4995-8629-A58032DD6ECC}"/>
    <cellStyle name="20 % - Markeringsfarve3 2 6 5 4" xfId="37681" xr:uid="{31655FE9-5774-499B-B308-F9E75F8E43B5}"/>
    <cellStyle name="20 % - Markeringsfarve3 2 6 6" xfId="10739" xr:uid="{240647E1-0127-4A4A-91C5-9622AFD2CAED}"/>
    <cellStyle name="20 % - Markeringsfarve3 2 6 6 2" xfId="27059" xr:uid="{75A8DE14-A22B-49D5-A430-5A948E852EE3}"/>
    <cellStyle name="20 % - Markeringsfarve3 2 6 6 3" xfId="42025" xr:uid="{885FE7A8-0431-4043-8F7A-C4570F329ABE}"/>
    <cellStyle name="20 % - Markeringsfarve3 2 6 7" xfId="20037" xr:uid="{7F0436E1-49F2-444F-8BD8-716249AEB25B}"/>
    <cellStyle name="20 % - Markeringsfarve3 2 6 8" xfId="35026" xr:uid="{C8B4E30A-0792-4133-87BF-0B3F1A88F9C9}"/>
    <cellStyle name="20 % - Markeringsfarve3 2 6 9" xfId="56494" xr:uid="{1E651B8B-9877-4F7F-B7EF-224A55F209E3}"/>
    <cellStyle name="20 % - Markeringsfarve3 2 7" xfId="2188" xr:uid="{27BC5102-8F51-4611-AD58-34A7B5D4B8AA}"/>
    <cellStyle name="20 % - Markeringsfarve3 2 7 2" xfId="2189" xr:uid="{0E64B976-ECFA-4001-9205-2F950DFD66BC}"/>
    <cellStyle name="20 % - Markeringsfarve3 2 7 2 2" xfId="2190" xr:uid="{20655EE2-E083-46C8-818A-F41B66478639}"/>
    <cellStyle name="20 % - Markeringsfarve3 2 7 2 2 2" xfId="7938" xr:uid="{20929211-2AFC-4EDC-89EC-71A3A73201CF}"/>
    <cellStyle name="20 % - Markeringsfarve3 2 7 2 2 2 2" xfId="15838" xr:uid="{557F82A5-2D15-4AC0-A47D-0D78B8AA687F}"/>
    <cellStyle name="20 % - Markeringsfarve3 2 7 2 2 2 2 2" xfId="32153" xr:uid="{5179CD85-C7E7-4E4E-83BC-4873A0DFCF1C}"/>
    <cellStyle name="20 % - Markeringsfarve3 2 7 2 2 2 2 3" xfId="47117" xr:uid="{8172A9B2-B6CE-4196-83A8-4C1945E3F5C9}"/>
    <cellStyle name="20 % - Markeringsfarve3 2 7 2 2 2 3" xfId="25131" xr:uid="{0282EB1F-4BD5-4E51-B292-857E391AD935}"/>
    <cellStyle name="20 % - Markeringsfarve3 2 7 2 2 2 4" xfId="40118" xr:uid="{B7CFA940-54DE-41EB-9856-1571B9E7684E}"/>
    <cellStyle name="20 % - Markeringsfarve3 2 7 2 2 3" xfId="10746" xr:uid="{1C756EA1-9AFA-43A2-A046-1CF4FE5B760F}"/>
    <cellStyle name="20 % - Markeringsfarve3 2 7 2 2 3 2" xfId="27066" xr:uid="{56CF3900-E5EE-4549-B95B-98228F6FD0E0}"/>
    <cellStyle name="20 % - Markeringsfarve3 2 7 2 2 3 3" xfId="42032" xr:uid="{A7E8AA57-7095-4C43-BCC8-9751E518BC16}"/>
    <cellStyle name="20 % - Markeringsfarve3 2 7 2 2 4" xfId="20044" xr:uid="{753431BB-9B34-46EE-BF4F-E98DE9FD7891}"/>
    <cellStyle name="20 % - Markeringsfarve3 2 7 2 2 5" xfId="35033" xr:uid="{5FB47D58-781E-4516-AD76-65CCD7B7D921}"/>
    <cellStyle name="20 % - Markeringsfarve3 2 7 2 3" xfId="6462" xr:uid="{140810DB-D71E-4593-AF75-46D5F9CBA370}"/>
    <cellStyle name="20 % - Markeringsfarve3 2 7 2 3 2" xfId="14375" xr:uid="{63046A8B-0C1F-476B-95A2-A8C58B878371}"/>
    <cellStyle name="20 % - Markeringsfarve3 2 7 2 3 2 2" xfId="30690" xr:uid="{2E5C6444-5A01-46DE-8D66-B5D20D732C51}"/>
    <cellStyle name="20 % - Markeringsfarve3 2 7 2 3 2 3" xfId="45654" xr:uid="{94D0AB0D-419A-47CC-9BF8-AE663AA3E2DD}"/>
    <cellStyle name="20 % - Markeringsfarve3 2 7 2 3 3" xfId="23668" xr:uid="{9A042040-7F1E-4202-84AD-4340DE4F9478}"/>
    <cellStyle name="20 % - Markeringsfarve3 2 7 2 3 4" xfId="38655" xr:uid="{B1D992DA-8674-4687-A4A8-B0C246833516}"/>
    <cellStyle name="20 % - Markeringsfarve3 2 7 2 4" xfId="10745" xr:uid="{8D4F96F7-74C1-4CC6-9792-A942853C4E0F}"/>
    <cellStyle name="20 % - Markeringsfarve3 2 7 2 4 2" xfId="27065" xr:uid="{A3681EA2-3384-41AB-9ABB-9F231EA8829E}"/>
    <cellStyle name="20 % - Markeringsfarve3 2 7 2 4 3" xfId="42031" xr:uid="{03974880-D29B-4342-B5C0-E529B6F5476A}"/>
    <cellStyle name="20 % - Markeringsfarve3 2 7 2 5" xfId="20043" xr:uid="{E3059FB7-A1F9-455B-8EA0-26D38FFE7611}"/>
    <cellStyle name="20 % - Markeringsfarve3 2 7 2 6" xfId="35032" xr:uid="{58CBD99C-921B-4335-BF99-746562AF2E13}"/>
    <cellStyle name="20 % - Markeringsfarve3 2 7 3" xfId="2191" xr:uid="{5A225131-A7C0-4CEF-AE6E-E4556D015A40}"/>
    <cellStyle name="20 % - Markeringsfarve3 2 7 3 2" xfId="7214" xr:uid="{4FB13A75-82F2-4F95-ABF2-21522F106150}"/>
    <cellStyle name="20 % - Markeringsfarve3 2 7 3 2 2" xfId="15123" xr:uid="{54211EA9-7C41-44F8-9B6F-DEAC6BF1ECB9}"/>
    <cellStyle name="20 % - Markeringsfarve3 2 7 3 2 2 2" xfId="31438" xr:uid="{42A37E30-8908-43A1-B286-7D9F1C12BA50}"/>
    <cellStyle name="20 % - Markeringsfarve3 2 7 3 2 2 3" xfId="46402" xr:uid="{97963BDF-4CE7-45AA-8431-B1E9E2CA95AF}"/>
    <cellStyle name="20 % - Markeringsfarve3 2 7 3 2 3" xfId="24416" xr:uid="{235271C0-4692-461C-B51E-5256F4AB34DC}"/>
    <cellStyle name="20 % - Markeringsfarve3 2 7 3 2 4" xfId="39403" xr:uid="{6301251D-85EE-4628-A5F5-01C639C10C84}"/>
    <cellStyle name="20 % - Markeringsfarve3 2 7 3 3" xfId="10747" xr:uid="{52252067-E118-4CD8-BC7A-B045824DEAA6}"/>
    <cellStyle name="20 % - Markeringsfarve3 2 7 3 3 2" xfId="27067" xr:uid="{2F9B50F1-D6D4-431A-A295-8FC7EFAACC26}"/>
    <cellStyle name="20 % - Markeringsfarve3 2 7 3 3 3" xfId="42033" xr:uid="{DC77EBD4-FF62-4ADB-AA3C-57B90B85666F}"/>
    <cellStyle name="20 % - Markeringsfarve3 2 7 3 4" xfId="20045" xr:uid="{81C8CA4D-3109-42E0-B3D6-C938170424BD}"/>
    <cellStyle name="20 % - Markeringsfarve3 2 7 3 5" xfId="35034" xr:uid="{64957EE6-D886-4059-AF25-B3D61C63195E}"/>
    <cellStyle name="20 % - Markeringsfarve3 2 7 4" xfId="2192" xr:uid="{3BF5C70E-CDC4-49FF-8086-397B3C62E145}"/>
    <cellStyle name="20 % - Markeringsfarve3 2 7 4 2" xfId="7046" xr:uid="{9E9F09B5-06B3-4DC2-948D-11DBD00BD3F7}"/>
    <cellStyle name="20 % - Markeringsfarve3 2 7 4 2 2" xfId="14955" xr:uid="{4D90037A-D1DB-4470-A5F6-11B74973DA84}"/>
    <cellStyle name="20 % - Markeringsfarve3 2 7 4 2 2 2" xfId="31270" xr:uid="{AC85E6D0-8788-4643-BD25-4D4099357A78}"/>
    <cellStyle name="20 % - Markeringsfarve3 2 7 4 2 2 3" xfId="46234" xr:uid="{2CE3C932-C79A-49AF-8E58-CD09A6A65527}"/>
    <cellStyle name="20 % - Markeringsfarve3 2 7 4 2 3" xfId="24248" xr:uid="{DB04B768-72C6-4471-8E6D-309C2F54601B}"/>
    <cellStyle name="20 % - Markeringsfarve3 2 7 4 2 4" xfId="39235" xr:uid="{E217ECBC-7484-4AF8-BACC-AB44409B5F62}"/>
    <cellStyle name="20 % - Markeringsfarve3 2 7 4 3" xfId="10748" xr:uid="{64373840-BA53-4EB7-B4D7-9153D66D9AD2}"/>
    <cellStyle name="20 % - Markeringsfarve3 2 7 4 3 2" xfId="27068" xr:uid="{4B68465F-7AA0-4BA4-B748-3F956637EC38}"/>
    <cellStyle name="20 % - Markeringsfarve3 2 7 4 3 3" xfId="42034" xr:uid="{E8292313-D3CB-475F-95A0-D260E0359691}"/>
    <cellStyle name="20 % - Markeringsfarve3 2 7 4 4" xfId="20046" xr:uid="{263476E8-BA1D-4E3D-AEC3-E987AA176D37}"/>
    <cellStyle name="20 % - Markeringsfarve3 2 7 4 5" xfId="35035" xr:uid="{36BDAD03-1E36-48B4-90D8-8DAEB5585518}"/>
    <cellStyle name="20 % - Markeringsfarve3 2 7 5" xfId="5485" xr:uid="{E703A04F-3A58-4225-B6CC-CEDE4A24504F}"/>
    <cellStyle name="20 % - Markeringsfarve3 2 7 5 2" xfId="13402" xr:uid="{0D3D8114-EC41-42D0-82F0-20D747DCC129}"/>
    <cellStyle name="20 % - Markeringsfarve3 2 7 5 2 2" xfId="29717" xr:uid="{8C772FEB-805A-48F9-935C-4290C3AB385F}"/>
    <cellStyle name="20 % - Markeringsfarve3 2 7 5 2 3" xfId="44681" xr:uid="{E4F367F5-2B2C-4C35-ADB5-D71F4CBDE672}"/>
    <cellStyle name="20 % - Markeringsfarve3 2 7 5 3" xfId="22695" xr:uid="{760B8CA0-7150-4E99-8E11-C1B8100E9EB0}"/>
    <cellStyle name="20 % - Markeringsfarve3 2 7 5 4" xfId="37682" xr:uid="{639622AE-9449-4276-8AC3-3455C3E07522}"/>
    <cellStyle name="20 % - Markeringsfarve3 2 7 6" xfId="10744" xr:uid="{3D875C24-ADAF-42F8-BCE4-A44B0DF241F2}"/>
    <cellStyle name="20 % - Markeringsfarve3 2 7 6 2" xfId="27064" xr:uid="{A23D5649-3D9B-4BF9-ABD5-63EA581623BB}"/>
    <cellStyle name="20 % - Markeringsfarve3 2 7 6 3" xfId="42030" xr:uid="{6A19F572-6CA4-416B-989C-1DB2BDF77FC0}"/>
    <cellStyle name="20 % - Markeringsfarve3 2 7 7" xfId="20042" xr:uid="{EAE442A3-9BA8-403D-8472-62AFB9E5E5E6}"/>
    <cellStyle name="20 % - Markeringsfarve3 2 7 8" xfId="35031" xr:uid="{1DE3741F-946B-4EED-B014-7F4A1F3D577B}"/>
    <cellStyle name="20 % - Markeringsfarve3 2 8" xfId="2193" xr:uid="{063C4028-BF2F-41DD-B702-D1C45CF5EDE1}"/>
    <cellStyle name="20 % - Markeringsfarve3 2 8 2" xfId="2194" xr:uid="{3DC5582A-1458-4A0A-BB3E-4978342B07FE}"/>
    <cellStyle name="20 % - Markeringsfarve3 2 8 2 2" xfId="2195" xr:uid="{7F6815E7-B009-4182-98DE-95DE30A89951}"/>
    <cellStyle name="20 % - Markeringsfarve3 2 8 2 2 2" xfId="8044" xr:uid="{05DB30EE-F0E0-4139-94FD-BAE8C6250902}"/>
    <cellStyle name="20 % - Markeringsfarve3 2 8 2 2 2 2" xfId="15944" xr:uid="{FD876659-7C1C-4858-9B60-B2799B6AC95B}"/>
    <cellStyle name="20 % - Markeringsfarve3 2 8 2 2 2 2 2" xfId="32259" xr:uid="{05B3E94A-8E1D-4754-92D8-52422B9BCDEF}"/>
    <cellStyle name="20 % - Markeringsfarve3 2 8 2 2 2 2 3" xfId="47223" xr:uid="{88001D34-4428-4EED-A34B-8F8D0459D6E4}"/>
    <cellStyle name="20 % - Markeringsfarve3 2 8 2 2 2 3" xfId="25237" xr:uid="{161EBEBF-4C18-4D27-9388-6EC5FDF53C28}"/>
    <cellStyle name="20 % - Markeringsfarve3 2 8 2 2 2 4" xfId="40224" xr:uid="{BD9B4A75-B62B-41FD-8D02-4F4CEB0B1CC6}"/>
    <cellStyle name="20 % - Markeringsfarve3 2 8 2 2 3" xfId="10751" xr:uid="{06D862A4-A449-4154-8B9B-85B9236DC25F}"/>
    <cellStyle name="20 % - Markeringsfarve3 2 8 2 2 3 2" xfId="27071" xr:uid="{388B0FDA-AC7D-4471-9F7A-5D01B33DABE6}"/>
    <cellStyle name="20 % - Markeringsfarve3 2 8 2 2 3 3" xfId="42037" xr:uid="{B7E7D092-AFE0-48DB-860A-14A11E538F8C}"/>
    <cellStyle name="20 % - Markeringsfarve3 2 8 2 2 4" xfId="20049" xr:uid="{2E6BBC8E-2FD8-4D56-AE86-F99E0BC9AA7F}"/>
    <cellStyle name="20 % - Markeringsfarve3 2 8 2 2 5" xfId="35038" xr:uid="{B524CF8E-94A7-46E3-B50A-D60B06328469}"/>
    <cellStyle name="20 % - Markeringsfarve3 2 8 2 3" xfId="6555" xr:uid="{CA5BA6F6-E206-4C38-86D7-60658A7C69FB}"/>
    <cellStyle name="20 % - Markeringsfarve3 2 8 2 3 2" xfId="14468" xr:uid="{02202BE0-A375-4C95-B954-7842009EC81F}"/>
    <cellStyle name="20 % - Markeringsfarve3 2 8 2 3 2 2" xfId="30783" xr:uid="{B1EF1302-ECBD-43AA-9F7E-2F8FE3A3B0BD}"/>
    <cellStyle name="20 % - Markeringsfarve3 2 8 2 3 2 3" xfId="45747" xr:uid="{FE775AAD-0E35-4A1E-A0F0-F764531DC007}"/>
    <cellStyle name="20 % - Markeringsfarve3 2 8 2 3 3" xfId="23761" xr:uid="{7BB4ACA0-528B-4A3C-A290-1957CC5BF229}"/>
    <cellStyle name="20 % - Markeringsfarve3 2 8 2 3 4" xfId="38748" xr:uid="{5928821F-D239-4AA6-91F9-5DAE7BFE09D0}"/>
    <cellStyle name="20 % - Markeringsfarve3 2 8 2 4" xfId="10750" xr:uid="{46A4BF88-161E-4216-A4C5-8AF2934E0F23}"/>
    <cellStyle name="20 % - Markeringsfarve3 2 8 2 4 2" xfId="27070" xr:uid="{71C656C0-DB85-42A5-ABF9-79A8B2F3B81E}"/>
    <cellStyle name="20 % - Markeringsfarve3 2 8 2 4 3" xfId="42036" xr:uid="{4D6A0258-B3EF-4B72-91E5-21EDB8FEB39E}"/>
    <cellStyle name="20 % - Markeringsfarve3 2 8 2 5" xfId="20048" xr:uid="{950E8D3D-67E1-4F27-A061-7660399E12EF}"/>
    <cellStyle name="20 % - Markeringsfarve3 2 8 2 6" xfId="35037" xr:uid="{184981AA-F16A-486B-BF6E-F05D0F5C146C}"/>
    <cellStyle name="20 % - Markeringsfarve3 2 8 3" xfId="2196" xr:uid="{E53C5263-7FE8-48E2-836D-456478CD2580}"/>
    <cellStyle name="20 % - Markeringsfarve3 2 8 3 2" xfId="7321" xr:uid="{F9DE1EEB-0CF7-4EEC-943D-9B78F5AF9B34}"/>
    <cellStyle name="20 % - Markeringsfarve3 2 8 3 2 2" xfId="15230" xr:uid="{11EF57EE-EDF2-4F05-B022-72B8501FE0B0}"/>
    <cellStyle name="20 % - Markeringsfarve3 2 8 3 2 2 2" xfId="31545" xr:uid="{D39D6EEB-1FA1-4C16-9FA4-4A9AF37BD2BA}"/>
    <cellStyle name="20 % - Markeringsfarve3 2 8 3 2 2 3" xfId="46509" xr:uid="{CFDB3D82-9809-4E56-B35C-C0AA9DECE544}"/>
    <cellStyle name="20 % - Markeringsfarve3 2 8 3 2 3" xfId="24523" xr:uid="{6CDFAFEE-5D8A-42B9-8709-28FE8B1F6847}"/>
    <cellStyle name="20 % - Markeringsfarve3 2 8 3 2 4" xfId="39510" xr:uid="{F915BBD4-6107-45B7-9F0D-20D755273994}"/>
    <cellStyle name="20 % - Markeringsfarve3 2 8 3 3" xfId="10752" xr:uid="{1844E04C-38F1-4B46-8E6B-0BE763CB7288}"/>
    <cellStyle name="20 % - Markeringsfarve3 2 8 3 3 2" xfId="27072" xr:uid="{D4EAEFA4-F0D2-4216-813F-393C9590A480}"/>
    <cellStyle name="20 % - Markeringsfarve3 2 8 3 3 3" xfId="42038" xr:uid="{03E68A0E-94EF-4001-AA05-76C03C26D29E}"/>
    <cellStyle name="20 % - Markeringsfarve3 2 8 3 4" xfId="20050" xr:uid="{52EFB27E-09CE-4631-9580-2E008028FE8A}"/>
    <cellStyle name="20 % - Markeringsfarve3 2 8 3 5" xfId="35039" xr:uid="{72744EA7-D6CA-4414-9C65-33CBDBA55EFD}"/>
    <cellStyle name="20 % - Markeringsfarve3 2 8 4" xfId="2197" xr:uid="{3C6ED1CB-5E0B-4C07-A42E-C421307C529C}"/>
    <cellStyle name="20 % - Markeringsfarve3 2 8 4 2" xfId="8478" xr:uid="{D089EECC-A59E-42A0-A129-56557C29848C}"/>
    <cellStyle name="20 % - Markeringsfarve3 2 8 4 2 2" xfId="16365" xr:uid="{A9BF0025-7B96-4EE3-A1BF-47CBAE654DC4}"/>
    <cellStyle name="20 % - Markeringsfarve3 2 8 4 2 2 2" xfId="32680" xr:uid="{D9014E44-B96A-4676-8444-FF12202A834D}"/>
    <cellStyle name="20 % - Markeringsfarve3 2 8 4 2 2 3" xfId="47644" xr:uid="{7B825B10-E454-4634-9568-6EC09FE1A0F4}"/>
    <cellStyle name="20 % - Markeringsfarve3 2 8 4 2 3" xfId="25658" xr:uid="{F1FFF8C0-A171-423F-9A64-5C344AA6025D}"/>
    <cellStyle name="20 % - Markeringsfarve3 2 8 4 2 4" xfId="40645" xr:uid="{C24EE723-C6F9-4182-A02E-25B5BB6E7423}"/>
    <cellStyle name="20 % - Markeringsfarve3 2 8 4 3" xfId="10753" xr:uid="{7B62572A-2559-478F-A7BD-E58E5652C4EE}"/>
    <cellStyle name="20 % - Markeringsfarve3 2 8 4 3 2" xfId="27073" xr:uid="{232C9649-E713-4C37-A55F-34C7ACA18704}"/>
    <cellStyle name="20 % - Markeringsfarve3 2 8 4 3 3" xfId="42039" xr:uid="{A300721C-EF10-42CF-B3D9-6EDA2027DC48}"/>
    <cellStyle name="20 % - Markeringsfarve3 2 8 4 4" xfId="20051" xr:uid="{4F7C6450-923D-48DB-ABD8-6246C17F2258}"/>
    <cellStyle name="20 % - Markeringsfarve3 2 8 4 5" xfId="35040" xr:uid="{5A7D71C1-8CB7-4DBB-8EE4-F8924AF58D58}"/>
    <cellStyle name="20 % - Markeringsfarve3 2 8 5" xfId="5486" xr:uid="{8F45A0C7-0651-464E-9012-012477F9848D}"/>
    <cellStyle name="20 % - Markeringsfarve3 2 8 5 2" xfId="13403" xr:uid="{35F90DB7-6CBC-41E0-9E96-9F4F1D46F533}"/>
    <cellStyle name="20 % - Markeringsfarve3 2 8 5 2 2" xfId="29718" xr:uid="{B9D84AC8-7000-4A9F-886B-7DE6FB8B3E12}"/>
    <cellStyle name="20 % - Markeringsfarve3 2 8 5 2 3" xfId="44682" xr:uid="{986C770E-14B6-4ECB-937C-4B86C45FE940}"/>
    <cellStyle name="20 % - Markeringsfarve3 2 8 5 3" xfId="22696" xr:uid="{1635A16F-41C1-4B96-8A2C-4C657B65A68A}"/>
    <cellStyle name="20 % - Markeringsfarve3 2 8 5 4" xfId="37683" xr:uid="{6A9364A5-F23D-45FF-ACD1-DA92BB637D17}"/>
    <cellStyle name="20 % - Markeringsfarve3 2 8 6" xfId="10749" xr:uid="{C208DC51-2D0E-4218-9E23-87D2B6D9DFBC}"/>
    <cellStyle name="20 % - Markeringsfarve3 2 8 6 2" xfId="27069" xr:uid="{EF12BFFD-60CC-425B-A11F-E6F8506B8BE3}"/>
    <cellStyle name="20 % - Markeringsfarve3 2 8 6 3" xfId="42035" xr:uid="{28181634-BEAF-44EC-BCC9-F6B81F3A0BC0}"/>
    <cellStyle name="20 % - Markeringsfarve3 2 8 7" xfId="20047" xr:uid="{4E3A298B-E125-4311-B1E1-E0CCD1AE04A2}"/>
    <cellStyle name="20 % - Markeringsfarve3 2 8 8" xfId="35036" xr:uid="{12B954F7-5E9F-4134-8240-DB6292368889}"/>
    <cellStyle name="20 % - Markeringsfarve3 2 9" xfId="2198" xr:uid="{C9EB7ADD-6A12-42AC-8724-901769405C3E}"/>
    <cellStyle name="20 % - Markeringsfarve3 2 9 2" xfId="2199" xr:uid="{7868FCCC-85ED-4F86-BBD2-87DE3F9F2B2A}"/>
    <cellStyle name="20 % - Markeringsfarve3 2 9 2 2" xfId="7464" xr:uid="{4975388C-76A4-4E77-99BE-F20F48779AD6}"/>
    <cellStyle name="20 % - Markeringsfarve3 2 9 2 2 2" xfId="15364" xr:uid="{526F9840-D895-4033-A5FB-8C4FC623638E}"/>
    <cellStyle name="20 % - Markeringsfarve3 2 9 2 2 2 2" xfId="31679" xr:uid="{754D1138-EEE7-4D56-9CD2-2FAFA1E826E5}"/>
    <cellStyle name="20 % - Markeringsfarve3 2 9 2 2 2 3" xfId="46643" xr:uid="{EDE31BB9-8EDE-40AE-8D00-5C68052D7238}"/>
    <cellStyle name="20 % - Markeringsfarve3 2 9 2 2 3" xfId="24657" xr:uid="{6EFDBDB6-DC05-4F16-9CEF-EE5FEA001E5F}"/>
    <cellStyle name="20 % - Markeringsfarve3 2 9 2 2 4" xfId="39644" xr:uid="{F716CDBE-2670-492C-A0F7-A38BAF0FFD7E}"/>
    <cellStyle name="20 % - Markeringsfarve3 2 9 2 3" xfId="10755" xr:uid="{1E068EC3-7149-45DA-9008-9D06A52CBCBE}"/>
    <cellStyle name="20 % - Markeringsfarve3 2 9 2 3 2" xfId="27075" xr:uid="{7FE0EE8E-684D-4579-A62C-041AE0AD904E}"/>
    <cellStyle name="20 % - Markeringsfarve3 2 9 2 3 3" xfId="42041" xr:uid="{9F2E9065-4F52-4044-958F-5846323284C5}"/>
    <cellStyle name="20 % - Markeringsfarve3 2 9 2 4" xfId="20053" xr:uid="{2994D108-F976-4788-B4D9-C7C0FF9D7B33}"/>
    <cellStyle name="20 % - Markeringsfarve3 2 9 2 5" xfId="35042" xr:uid="{008435EB-7231-4F9E-84ED-C9D462AD4AAC}"/>
    <cellStyle name="20 % - Markeringsfarve3 2 9 3" xfId="6062" xr:uid="{2CF606E1-DA1E-43A2-A2B2-96C591940C8F}"/>
    <cellStyle name="20 % - Markeringsfarve3 2 9 3 2" xfId="13978" xr:uid="{8C63712C-C2A9-4BC5-AF87-2D9EAA4FE0C0}"/>
    <cellStyle name="20 % - Markeringsfarve3 2 9 3 2 2" xfId="30293" xr:uid="{11DCFDEC-D007-4002-8CCE-5A86409E7A3B}"/>
    <cellStyle name="20 % - Markeringsfarve3 2 9 3 2 3" xfId="45257" xr:uid="{AED202C3-33D2-4455-AFC6-97825E98DD6C}"/>
    <cellStyle name="20 % - Markeringsfarve3 2 9 3 3" xfId="23271" xr:uid="{A1266252-E8F1-4213-8D03-4F23AF7F5383}"/>
    <cellStyle name="20 % - Markeringsfarve3 2 9 3 4" xfId="38258" xr:uid="{D48AB8BB-69EC-4374-83C1-BED1B62A93E6}"/>
    <cellStyle name="20 % - Markeringsfarve3 2 9 4" xfId="10754" xr:uid="{C1F465A6-583E-44E5-9F9B-F818A2F2A7F5}"/>
    <cellStyle name="20 % - Markeringsfarve3 2 9 4 2" xfId="27074" xr:uid="{69EB5AAF-CA27-4D34-BF7A-DE2DBD304E87}"/>
    <cellStyle name="20 % - Markeringsfarve3 2 9 4 3" xfId="42040" xr:uid="{47A021F4-9732-4020-9BC9-E603DDA106D6}"/>
    <cellStyle name="20 % - Markeringsfarve3 2 9 5" xfId="20052" xr:uid="{A7EB998B-5E34-4951-A93D-9A7C06B76D87}"/>
    <cellStyle name="20 % - Markeringsfarve3 2 9 6" xfId="35041" xr:uid="{CA9AE54E-B19E-41D9-B5B0-5576AC12DCF9}"/>
    <cellStyle name="20 % - Markeringsfarve3 3" xfId="2200" xr:uid="{C43A9F45-B770-4F3A-92DC-D5DE55882F1F}"/>
    <cellStyle name="20 % - Markeringsfarve3 3 10" xfId="2201" xr:uid="{CBCF648C-6268-4FF6-AFB3-BD45B70AF388}"/>
    <cellStyle name="20 % - Markeringsfarve3 3 10 2" xfId="6677" xr:uid="{232C2F4D-912C-4AB9-B725-0E79A85A0E55}"/>
    <cellStyle name="20 % - Markeringsfarve3 3 10 2 2" xfId="14588" xr:uid="{C5CA1B55-3625-4365-954C-2079000D8E30}"/>
    <cellStyle name="20 % - Markeringsfarve3 3 10 2 2 2" xfId="30903" xr:uid="{CBAEC5C2-4738-4328-AFD7-188491DDA47A}"/>
    <cellStyle name="20 % - Markeringsfarve3 3 10 2 2 3" xfId="45867" xr:uid="{66B5FFF4-EB15-4784-8F13-4CAA4B8B5E43}"/>
    <cellStyle name="20 % - Markeringsfarve3 3 10 2 3" xfId="23881" xr:uid="{81A7C483-007F-463C-90F9-E022600FED72}"/>
    <cellStyle name="20 % - Markeringsfarve3 3 10 2 4" xfId="38868" xr:uid="{8B7EEE54-C819-4458-9879-D55B7CC4E177}"/>
    <cellStyle name="20 % - Markeringsfarve3 3 10 3" xfId="10757" xr:uid="{E324CC64-23F0-4A6A-B7F0-0F03F5BDE416}"/>
    <cellStyle name="20 % - Markeringsfarve3 3 10 3 2" xfId="27077" xr:uid="{96CA9095-A701-4BB8-9D8D-16788027F511}"/>
    <cellStyle name="20 % - Markeringsfarve3 3 10 3 3" xfId="42043" xr:uid="{5D2E0817-722A-4AAF-B4F8-6559D6CD67BD}"/>
    <cellStyle name="20 % - Markeringsfarve3 3 10 4" xfId="20055" xr:uid="{D39EDF30-90FC-462D-865E-7801FE9C0377}"/>
    <cellStyle name="20 % - Markeringsfarve3 3 10 5" xfId="35044" xr:uid="{994ACBEB-955B-426B-81CC-564CCF23F124}"/>
    <cellStyle name="20 % - Markeringsfarve3 3 11" xfId="2202" xr:uid="{E8A159D8-7163-454A-B93A-834DA4EE4AA3}"/>
    <cellStyle name="20 % - Markeringsfarve3 3 11 2" xfId="8459" xr:uid="{E34F9302-B114-438F-96F6-5D31394497C6}"/>
    <cellStyle name="20 % - Markeringsfarve3 3 11 2 2" xfId="16347" xr:uid="{EE0C4B93-65D5-40C8-AF9F-393BD6E2CB94}"/>
    <cellStyle name="20 % - Markeringsfarve3 3 11 2 2 2" xfId="32662" xr:uid="{88BA4509-7533-4406-B2B1-4814290657E7}"/>
    <cellStyle name="20 % - Markeringsfarve3 3 11 2 2 3" xfId="47626" xr:uid="{69A4412D-AB52-46A3-8766-86C158332F84}"/>
    <cellStyle name="20 % - Markeringsfarve3 3 11 2 3" xfId="25640" xr:uid="{BA5510D4-4350-4EAC-A67F-DF5ED36A0AB0}"/>
    <cellStyle name="20 % - Markeringsfarve3 3 11 2 4" xfId="40627" xr:uid="{3BFB3365-7632-406A-B232-71490DE7314F}"/>
    <cellStyle name="20 % - Markeringsfarve3 3 11 3" xfId="10758" xr:uid="{EDEE8F06-0336-4B09-8CD1-41AAD81A76F8}"/>
    <cellStyle name="20 % - Markeringsfarve3 3 11 3 2" xfId="27078" xr:uid="{B3E2A1A1-895C-48F4-86CD-AF27B84EA016}"/>
    <cellStyle name="20 % - Markeringsfarve3 3 11 3 3" xfId="42044" xr:uid="{1FDAF345-302C-4F71-A206-B290112C53FA}"/>
    <cellStyle name="20 % - Markeringsfarve3 3 11 4" xfId="20056" xr:uid="{97C1C063-E2BA-45EF-AC8D-AB42F2991F64}"/>
    <cellStyle name="20 % - Markeringsfarve3 3 11 5" xfId="35045" xr:uid="{90D85254-6F8B-4376-B781-7E49AC9E5523}"/>
    <cellStyle name="20 % - Markeringsfarve3 3 12" xfId="5487" xr:uid="{D78BDA5E-BBBA-4AF2-B6D1-47DE1CCC2C9E}"/>
    <cellStyle name="20 % - Markeringsfarve3 3 12 2" xfId="13404" xr:uid="{A35BE099-40BD-43BA-81AE-B22BD107B710}"/>
    <cellStyle name="20 % - Markeringsfarve3 3 12 2 2" xfId="29719" xr:uid="{A8B4A5A2-6408-47FB-99E1-34237B3714FD}"/>
    <cellStyle name="20 % - Markeringsfarve3 3 12 2 3" xfId="44683" xr:uid="{C9CD8C6D-09DA-4EEC-8413-7F373DB20D22}"/>
    <cellStyle name="20 % - Markeringsfarve3 3 12 3" xfId="22697" xr:uid="{2E772EF2-C9C1-4FF7-93B1-3D8262FB26A2}"/>
    <cellStyle name="20 % - Markeringsfarve3 3 12 4" xfId="37684" xr:uid="{7C1D86CD-2B4E-4A12-8FA5-54FFECCB3A15}"/>
    <cellStyle name="20 % - Markeringsfarve3 3 13" xfId="10756" xr:uid="{9AFD07C4-7EF9-4BEE-A3B6-A6FA0DC079EE}"/>
    <cellStyle name="20 % - Markeringsfarve3 3 13 2" xfId="27076" xr:uid="{6956BF19-C768-42B8-A02F-C113C16F4881}"/>
    <cellStyle name="20 % - Markeringsfarve3 3 13 3" xfId="42042" xr:uid="{20F65BDD-D270-4502-B26D-A81F9CF3F7DB}"/>
    <cellStyle name="20 % - Markeringsfarve3 3 14" xfId="20054" xr:uid="{E932EE5C-979A-4929-A725-0C68BE6D80B0}"/>
    <cellStyle name="20 % - Markeringsfarve3 3 15" xfId="35043" xr:uid="{3463652A-9971-48CE-AC59-EAFDAC6BFC76}"/>
    <cellStyle name="20 % - Markeringsfarve3 3 16" xfId="53309" xr:uid="{F472E5C4-4370-4BC1-828D-8EA2898DA6AC}"/>
    <cellStyle name="20 % - Markeringsfarve3 3 2" xfId="2203" xr:uid="{57567027-EBC6-4D44-984A-8DAA9F0C5486}"/>
    <cellStyle name="20 % - Markeringsfarve3 3 2 10" xfId="5488" xr:uid="{0D21C173-516B-48BF-BC69-8AA32D7A2307}"/>
    <cellStyle name="20 % - Markeringsfarve3 3 2 10 2" xfId="13405" xr:uid="{D860487B-3B70-430D-99ED-38AE8FE71CB3}"/>
    <cellStyle name="20 % - Markeringsfarve3 3 2 10 2 2" xfId="29720" xr:uid="{39845C22-9B86-4E08-AF19-C309C1EC8E11}"/>
    <cellStyle name="20 % - Markeringsfarve3 3 2 10 2 3" xfId="44684" xr:uid="{7BC16C36-8409-4631-AED2-A8959D990421}"/>
    <cellStyle name="20 % - Markeringsfarve3 3 2 10 3" xfId="22698" xr:uid="{3F71A0EE-7F00-4721-A708-4F0C3DFCDF4B}"/>
    <cellStyle name="20 % - Markeringsfarve3 3 2 10 4" xfId="37685" xr:uid="{806804E2-592E-4B13-B2C4-C533A6BF52D3}"/>
    <cellStyle name="20 % - Markeringsfarve3 3 2 11" xfId="10759" xr:uid="{6F2F7743-52D6-417A-A7E6-115022C14064}"/>
    <cellStyle name="20 % - Markeringsfarve3 3 2 11 2" xfId="27079" xr:uid="{ACCEE595-74F6-4484-8DBB-0D8527A2500D}"/>
    <cellStyle name="20 % - Markeringsfarve3 3 2 11 3" xfId="42045" xr:uid="{757851E5-B260-4440-9340-A1B2B16324E8}"/>
    <cellStyle name="20 % - Markeringsfarve3 3 2 12" xfId="20057" xr:uid="{66E5AC8C-2033-4F0F-BBFB-2BAA65EA7896}"/>
    <cellStyle name="20 % - Markeringsfarve3 3 2 13" xfId="35046" xr:uid="{771E68B1-EFEA-468A-8D1D-8BD619BAF4A6}"/>
    <cellStyle name="20 % - Markeringsfarve3 3 2 14" xfId="53946" xr:uid="{A4630E62-AFF8-42BB-9A21-F692378AA64D}"/>
    <cellStyle name="20 % - Markeringsfarve3 3 2 2" xfId="2204" xr:uid="{9CD5B8ED-9E52-48E9-AEBC-D78032B4D204}"/>
    <cellStyle name="20 % - Markeringsfarve3 3 2 2 2" xfId="2205" xr:uid="{8A46E8BE-770F-49D2-B6D5-918330D0657E}"/>
    <cellStyle name="20 % - Markeringsfarve3 3 2 2 2 2" xfId="2206" xr:uid="{1FD19909-AE02-40F1-BA62-8EF84C757755}"/>
    <cellStyle name="20 % - Markeringsfarve3 3 2 2 2 2 2" xfId="7610" xr:uid="{7AEEFCC5-3D77-45BC-9A2F-0EC1B4A45334}"/>
    <cellStyle name="20 % - Markeringsfarve3 3 2 2 2 2 2 2" xfId="15510" xr:uid="{D1E7D539-F4D7-4E6F-A884-43516C4D353B}"/>
    <cellStyle name="20 % - Markeringsfarve3 3 2 2 2 2 2 2 2" xfId="31825" xr:uid="{B1AE93A2-B3D3-48DA-B8A6-E2593442C067}"/>
    <cellStyle name="20 % - Markeringsfarve3 3 2 2 2 2 2 2 3" xfId="46789" xr:uid="{FE581CCC-E9F2-4C16-8B11-4A7A7A369689}"/>
    <cellStyle name="20 % - Markeringsfarve3 3 2 2 2 2 2 3" xfId="24803" xr:uid="{1B36D83C-69FB-4A54-9FE1-24A2AF692367}"/>
    <cellStyle name="20 % - Markeringsfarve3 3 2 2 2 2 2 4" xfId="39790" xr:uid="{2FA709A0-7B90-419A-9CD6-56E3F15D49CF}"/>
    <cellStyle name="20 % - Markeringsfarve3 3 2 2 2 2 3" xfId="10762" xr:uid="{D809B67F-63F3-4FBC-AF33-4AFBF548480F}"/>
    <cellStyle name="20 % - Markeringsfarve3 3 2 2 2 2 3 2" xfId="27082" xr:uid="{7E2A8E41-1957-4371-B074-DEE65E8BF994}"/>
    <cellStyle name="20 % - Markeringsfarve3 3 2 2 2 2 3 3" xfId="42048" xr:uid="{241353F0-BA09-4B68-B77D-429638ACE2FD}"/>
    <cellStyle name="20 % - Markeringsfarve3 3 2 2 2 2 4" xfId="20060" xr:uid="{0B60605E-51C9-4197-A305-01762214189B}"/>
    <cellStyle name="20 % - Markeringsfarve3 3 2 2 2 2 5" xfId="35049" xr:uid="{930A6A4F-EDDB-4F47-9B7E-65F4EA4EF8BD}"/>
    <cellStyle name="20 % - Markeringsfarve3 3 2 2 2 3" xfId="6184" xr:uid="{E0338031-2368-44BF-B78E-EC0CB39AEFDD}"/>
    <cellStyle name="20 % - Markeringsfarve3 3 2 2 2 3 2" xfId="14100" xr:uid="{70C6ED0B-F73B-4DD8-9BE1-9F1E935450DA}"/>
    <cellStyle name="20 % - Markeringsfarve3 3 2 2 2 3 2 2" xfId="30415" xr:uid="{92E68941-412F-4BC5-BFD6-9DC636F0B14D}"/>
    <cellStyle name="20 % - Markeringsfarve3 3 2 2 2 3 2 3" xfId="45379" xr:uid="{C1211EFC-3BEF-44E7-9F44-0180A2B9AB29}"/>
    <cellStyle name="20 % - Markeringsfarve3 3 2 2 2 3 3" xfId="23393" xr:uid="{A06E4D08-174F-4F50-933B-67FFA53818E3}"/>
    <cellStyle name="20 % - Markeringsfarve3 3 2 2 2 3 4" xfId="38380" xr:uid="{93C0BECF-CBDB-4D30-8F60-C4DC933C6149}"/>
    <cellStyle name="20 % - Markeringsfarve3 3 2 2 2 4" xfId="10761" xr:uid="{37998927-97CE-468A-BFA1-8CC95D3BBEDC}"/>
    <cellStyle name="20 % - Markeringsfarve3 3 2 2 2 4 2" xfId="27081" xr:uid="{2C4AD0E8-7FDD-4D9D-8F0F-5DEA37FA2567}"/>
    <cellStyle name="20 % - Markeringsfarve3 3 2 2 2 4 3" xfId="42047" xr:uid="{4F3DC8CB-B3A3-4BA8-A23A-D8A803BC1046}"/>
    <cellStyle name="20 % - Markeringsfarve3 3 2 2 2 5" xfId="20059" xr:uid="{643CB7F3-8A9C-4E40-827D-4CC3601AE997}"/>
    <cellStyle name="20 % - Markeringsfarve3 3 2 2 2 6" xfId="35048" xr:uid="{8AC1E807-5E2A-4C28-A06F-DEBAC6E4681F}"/>
    <cellStyle name="20 % - Markeringsfarve3 3 2 2 3" xfId="2207" xr:uid="{ADFAE7F6-B218-4F41-8542-3B483547CA62}"/>
    <cellStyle name="20 % - Markeringsfarve3 3 2 2 3 2" xfId="6840" xr:uid="{F10F3743-1801-44F2-864A-06013F57A6BE}"/>
    <cellStyle name="20 % - Markeringsfarve3 3 2 2 3 2 2" xfId="14750" xr:uid="{242FF79E-2A3B-4A1F-BE49-554757FC1D4C}"/>
    <cellStyle name="20 % - Markeringsfarve3 3 2 2 3 2 2 2" xfId="31065" xr:uid="{9A57944B-9062-4A23-B5A0-12509087E00A}"/>
    <cellStyle name="20 % - Markeringsfarve3 3 2 2 3 2 2 3" xfId="46029" xr:uid="{7540ADF6-ECA1-48AA-8037-DFD339A61CEC}"/>
    <cellStyle name="20 % - Markeringsfarve3 3 2 2 3 2 3" xfId="24043" xr:uid="{5324F50F-6879-4F9B-97A7-55BA5C8B12EA}"/>
    <cellStyle name="20 % - Markeringsfarve3 3 2 2 3 2 4" xfId="39030" xr:uid="{E96A72F9-EF8A-4A9F-AD61-D0775354B20E}"/>
    <cellStyle name="20 % - Markeringsfarve3 3 2 2 3 3" xfId="10763" xr:uid="{0CA484E7-87AD-451A-8001-06DB6FF02004}"/>
    <cellStyle name="20 % - Markeringsfarve3 3 2 2 3 3 2" xfId="27083" xr:uid="{4FD68FA2-2374-4A17-AB3A-ADE0114182AF}"/>
    <cellStyle name="20 % - Markeringsfarve3 3 2 2 3 3 3" xfId="42049" xr:uid="{ACBE481E-6F5A-4633-B2D7-B1529CBA269B}"/>
    <cellStyle name="20 % - Markeringsfarve3 3 2 2 3 4" xfId="20061" xr:uid="{A737FC3F-83B6-454B-85DC-BE63C2B2E2AF}"/>
    <cellStyle name="20 % - Markeringsfarve3 3 2 2 3 5" xfId="35050" xr:uid="{D1F6455D-301F-455A-A715-E33000B5CFA7}"/>
    <cellStyle name="20 % - Markeringsfarve3 3 2 2 4" xfId="2208" xr:uid="{38C530DC-BED7-483D-A0E1-B49F33F1A8A5}"/>
    <cellStyle name="20 % - Markeringsfarve3 3 2 2 4 2" xfId="8455" xr:uid="{E5FA388C-F4DE-4041-A7CE-C54EE84F12A0}"/>
    <cellStyle name="20 % - Markeringsfarve3 3 2 2 4 2 2" xfId="16343" xr:uid="{8271F968-8D08-40FF-9054-292C449FCDC1}"/>
    <cellStyle name="20 % - Markeringsfarve3 3 2 2 4 2 2 2" xfId="32658" xr:uid="{5F2073BA-DD2B-4CDB-93F1-F97A0EB1220E}"/>
    <cellStyle name="20 % - Markeringsfarve3 3 2 2 4 2 2 3" xfId="47622" xr:uid="{95FCAA4C-F0CB-4EAA-A813-4CB177ED1762}"/>
    <cellStyle name="20 % - Markeringsfarve3 3 2 2 4 2 3" xfId="25636" xr:uid="{B217605A-0AE0-48D9-BA82-4FE9C3618067}"/>
    <cellStyle name="20 % - Markeringsfarve3 3 2 2 4 2 4" xfId="40623" xr:uid="{FCD7D0A5-C439-4964-AC5B-60BD744B6D1A}"/>
    <cellStyle name="20 % - Markeringsfarve3 3 2 2 4 3" xfId="10764" xr:uid="{83D75E53-4522-4304-A123-34A6FC60DBFE}"/>
    <cellStyle name="20 % - Markeringsfarve3 3 2 2 4 3 2" xfId="27084" xr:uid="{9B12A472-D323-45A5-BC93-945CB0240D30}"/>
    <cellStyle name="20 % - Markeringsfarve3 3 2 2 4 3 3" xfId="42050" xr:uid="{B4D62EF2-278C-41EF-81BB-6681DFA6BC58}"/>
    <cellStyle name="20 % - Markeringsfarve3 3 2 2 4 4" xfId="20062" xr:uid="{640F9A79-88EE-43D7-BF15-5AE7BF2E916A}"/>
    <cellStyle name="20 % - Markeringsfarve3 3 2 2 4 5" xfId="35051" xr:uid="{94D4845F-1A7A-4976-86EF-2BCD53E790E8}"/>
    <cellStyle name="20 % - Markeringsfarve3 3 2 2 5" xfId="5489" xr:uid="{141D4C90-05D0-4B67-9DD1-AA063A03BDBC}"/>
    <cellStyle name="20 % - Markeringsfarve3 3 2 2 5 2" xfId="13406" xr:uid="{28E87661-1BBB-4627-A923-BABF24EF93B2}"/>
    <cellStyle name="20 % - Markeringsfarve3 3 2 2 5 2 2" xfId="29721" xr:uid="{5FB02ECC-1B9B-495F-B968-50092E1FBA78}"/>
    <cellStyle name="20 % - Markeringsfarve3 3 2 2 5 2 3" xfId="44685" xr:uid="{D7F5CCE1-9CF2-4658-8D6C-84A944D71DA8}"/>
    <cellStyle name="20 % - Markeringsfarve3 3 2 2 5 3" xfId="22699" xr:uid="{0D900D30-0BD8-474A-BCDC-49E6011E3991}"/>
    <cellStyle name="20 % - Markeringsfarve3 3 2 2 5 4" xfId="37686" xr:uid="{4DC57C28-9F7F-4C43-9B0A-4DCA5A526F0A}"/>
    <cellStyle name="20 % - Markeringsfarve3 3 2 2 6" xfId="10760" xr:uid="{2058E282-6162-4A52-A34A-09C069888D1F}"/>
    <cellStyle name="20 % - Markeringsfarve3 3 2 2 6 2" xfId="27080" xr:uid="{6158F105-0213-4119-859B-9269FA0650D5}"/>
    <cellStyle name="20 % - Markeringsfarve3 3 2 2 6 3" xfId="42046" xr:uid="{5E5AC79A-BAC1-49D0-8F5F-F88ACC3EED1C}"/>
    <cellStyle name="20 % - Markeringsfarve3 3 2 2 7" xfId="20058" xr:uid="{ABE8F60C-84E3-4B32-B2EF-07818D439576}"/>
    <cellStyle name="20 % - Markeringsfarve3 3 2 2 8" xfId="35047" xr:uid="{4329BEB4-A806-41F4-B6CF-DF0E943CD058}"/>
    <cellStyle name="20 % - Markeringsfarve3 3 2 2 9" xfId="57113" xr:uid="{85155817-2930-470B-8B03-45EB049DFABB}"/>
    <cellStyle name="20 % - Markeringsfarve3 3 2 3" xfId="2209" xr:uid="{CF3C60C4-469F-4BFE-A743-10E687E4DC0A}"/>
    <cellStyle name="20 % - Markeringsfarve3 3 2 3 2" xfId="2210" xr:uid="{D7BF4848-96BC-4F47-AA81-B40F81764675}"/>
    <cellStyle name="20 % - Markeringsfarve3 3 2 3 2 2" xfId="2211" xr:uid="{41B68AB0-5DA7-43D4-A31C-6D2FD18C469F}"/>
    <cellStyle name="20 % - Markeringsfarve3 3 2 3 2 2 2" xfId="7693" xr:uid="{B6D5D399-267A-412D-9C52-8AFB700B4B1C}"/>
    <cellStyle name="20 % - Markeringsfarve3 3 2 3 2 2 2 2" xfId="15593" xr:uid="{DC09B094-C97C-4470-8764-38206E2CBD8C}"/>
    <cellStyle name="20 % - Markeringsfarve3 3 2 3 2 2 2 2 2" xfId="31908" xr:uid="{AC3D4D6F-5ED6-46CB-98EA-3673328B725C}"/>
    <cellStyle name="20 % - Markeringsfarve3 3 2 3 2 2 2 2 3" xfId="46872" xr:uid="{5C4AB6BA-9D73-457C-BEA3-B4E8AA865E9D}"/>
    <cellStyle name="20 % - Markeringsfarve3 3 2 3 2 2 2 3" xfId="24886" xr:uid="{FBEBB411-5A07-48CC-BCE8-146F35668673}"/>
    <cellStyle name="20 % - Markeringsfarve3 3 2 3 2 2 2 4" xfId="39873" xr:uid="{23EDCB4E-1FA6-4D85-9558-37802668E665}"/>
    <cellStyle name="20 % - Markeringsfarve3 3 2 3 2 2 3" xfId="10767" xr:uid="{D1FE0938-54D6-4A93-83BB-826931C24DD7}"/>
    <cellStyle name="20 % - Markeringsfarve3 3 2 3 2 2 3 2" xfId="27087" xr:uid="{8F741BDE-ED05-4021-AFB6-CAAE2B4E1819}"/>
    <cellStyle name="20 % - Markeringsfarve3 3 2 3 2 2 3 3" xfId="42053" xr:uid="{E4ACD907-2CFC-4435-9812-8B5DA3A7672E}"/>
    <cellStyle name="20 % - Markeringsfarve3 3 2 3 2 2 4" xfId="20065" xr:uid="{9EBD1AA9-6313-491E-9DC5-9B21C0032F33}"/>
    <cellStyle name="20 % - Markeringsfarve3 3 2 3 2 2 5" xfId="35054" xr:uid="{B1180D0F-1560-4692-B6A2-E2C6222F0431}"/>
    <cellStyle name="20 % - Markeringsfarve3 3 2 3 2 3" xfId="6257" xr:uid="{777832E5-F464-444A-9A24-E36ECFDC8C11}"/>
    <cellStyle name="20 % - Markeringsfarve3 3 2 3 2 3 2" xfId="14173" xr:uid="{6E60A1DD-6592-4CBC-AB40-242F31EC3E42}"/>
    <cellStyle name="20 % - Markeringsfarve3 3 2 3 2 3 2 2" xfId="30488" xr:uid="{80757269-6679-44EF-96C9-FE6349194BAE}"/>
    <cellStyle name="20 % - Markeringsfarve3 3 2 3 2 3 2 3" xfId="45452" xr:uid="{A786F25E-E8F2-436C-B414-995D38402DA6}"/>
    <cellStyle name="20 % - Markeringsfarve3 3 2 3 2 3 3" xfId="23466" xr:uid="{16DAA266-79D8-4C9E-BE74-E2D1DBECDD79}"/>
    <cellStyle name="20 % - Markeringsfarve3 3 2 3 2 3 4" xfId="38453" xr:uid="{41F6F1B2-1559-4A9F-BFC5-6EAD008FDC0A}"/>
    <cellStyle name="20 % - Markeringsfarve3 3 2 3 2 4" xfId="10766" xr:uid="{F750CF96-25A6-4371-9BF0-7714E84898F6}"/>
    <cellStyle name="20 % - Markeringsfarve3 3 2 3 2 4 2" xfId="27086" xr:uid="{C43C389B-E0C0-4D15-AE88-C9D5DCF3BF08}"/>
    <cellStyle name="20 % - Markeringsfarve3 3 2 3 2 4 3" xfId="42052" xr:uid="{124F2205-4CEA-423A-AF55-FF714977BAEA}"/>
    <cellStyle name="20 % - Markeringsfarve3 3 2 3 2 5" xfId="20064" xr:uid="{C04A8F21-1BCA-487D-A2BB-D4F3E0779824}"/>
    <cellStyle name="20 % - Markeringsfarve3 3 2 3 2 6" xfId="35053" xr:uid="{249BA23E-6AE1-4756-8069-E4EC882754D3}"/>
    <cellStyle name="20 % - Markeringsfarve3 3 2 3 3" xfId="2212" xr:uid="{CA4C0F3E-1688-4BA9-B671-37779D2782AC}"/>
    <cellStyle name="20 % - Markeringsfarve3 3 2 3 3 2" xfId="6923" xr:uid="{19C99F13-6351-471E-862E-ACB3BC72DDF6}"/>
    <cellStyle name="20 % - Markeringsfarve3 3 2 3 3 2 2" xfId="14833" xr:uid="{D4565A8E-8288-4FB6-A9E4-DEC3D35EE063}"/>
    <cellStyle name="20 % - Markeringsfarve3 3 2 3 3 2 2 2" xfId="31148" xr:uid="{ABFA3DCF-9CBA-420D-B15B-0697B476711A}"/>
    <cellStyle name="20 % - Markeringsfarve3 3 2 3 3 2 2 3" xfId="46112" xr:uid="{85E71250-FD43-44C4-9D44-5B31671F1FED}"/>
    <cellStyle name="20 % - Markeringsfarve3 3 2 3 3 2 3" xfId="24126" xr:uid="{72F13216-4173-4B7C-9F3C-900F12795758}"/>
    <cellStyle name="20 % - Markeringsfarve3 3 2 3 3 2 4" xfId="39113" xr:uid="{71559DA3-001E-4CA2-BE89-6B891F1BEEC1}"/>
    <cellStyle name="20 % - Markeringsfarve3 3 2 3 3 3" xfId="10768" xr:uid="{A52A9B8A-65B5-4AFC-B7CB-00648DEAC3F5}"/>
    <cellStyle name="20 % - Markeringsfarve3 3 2 3 3 3 2" xfId="27088" xr:uid="{B99E5818-1AB9-4940-BF85-37DA1F096249}"/>
    <cellStyle name="20 % - Markeringsfarve3 3 2 3 3 3 3" xfId="42054" xr:uid="{7E151ACD-A43D-4BF1-9D4B-C29BEB77AE71}"/>
    <cellStyle name="20 % - Markeringsfarve3 3 2 3 3 4" xfId="20066" xr:uid="{29184A74-3543-4504-BDEA-E482E91B59A7}"/>
    <cellStyle name="20 % - Markeringsfarve3 3 2 3 3 5" xfId="35055" xr:uid="{32101FB3-DB5E-4768-8CF9-4E13ABF6647D}"/>
    <cellStyle name="20 % - Markeringsfarve3 3 2 3 4" xfId="2213" xr:uid="{EEA5EA96-65DF-4B2E-B248-527697B6123F}"/>
    <cellStyle name="20 % - Markeringsfarve3 3 2 3 4 2" xfId="8261" xr:uid="{ECF25E49-D503-42F4-8F39-6C96568B1B31}"/>
    <cellStyle name="20 % - Markeringsfarve3 3 2 3 4 2 2" xfId="16154" xr:uid="{4EDB481B-6590-4E9F-8439-D9D0CBDCE857}"/>
    <cellStyle name="20 % - Markeringsfarve3 3 2 3 4 2 2 2" xfId="32469" xr:uid="{7F5E961C-F08E-4C53-A3B6-5F88E0790704}"/>
    <cellStyle name="20 % - Markeringsfarve3 3 2 3 4 2 2 3" xfId="47433" xr:uid="{28BB9478-FB3C-4836-8561-0E8497F28115}"/>
    <cellStyle name="20 % - Markeringsfarve3 3 2 3 4 2 3" xfId="25447" xr:uid="{641B80D2-6215-4FCF-BAB4-E23EBF3C872F}"/>
    <cellStyle name="20 % - Markeringsfarve3 3 2 3 4 2 4" xfId="40434" xr:uid="{F12598E9-FF95-44C7-8951-DAABB4DDB520}"/>
    <cellStyle name="20 % - Markeringsfarve3 3 2 3 4 3" xfId="10769" xr:uid="{090AED65-2D61-41E7-9573-D2563D703EE9}"/>
    <cellStyle name="20 % - Markeringsfarve3 3 2 3 4 3 2" xfId="27089" xr:uid="{A5D3C6DA-DC93-4634-B431-DA8C72AD3512}"/>
    <cellStyle name="20 % - Markeringsfarve3 3 2 3 4 3 3" xfId="42055" xr:uid="{56C6EFB2-7597-48C7-B521-D61D457A6941}"/>
    <cellStyle name="20 % - Markeringsfarve3 3 2 3 4 4" xfId="20067" xr:uid="{10678275-718A-4DEB-8E21-19B41E7A8FA4}"/>
    <cellStyle name="20 % - Markeringsfarve3 3 2 3 4 5" xfId="35056" xr:uid="{879104D6-6736-4158-96CB-864068037880}"/>
    <cellStyle name="20 % - Markeringsfarve3 3 2 3 5" xfId="5490" xr:uid="{D5EDAFE8-7168-4DCD-BAB8-18DAC4261A8E}"/>
    <cellStyle name="20 % - Markeringsfarve3 3 2 3 5 2" xfId="13407" xr:uid="{2C0D71F3-0962-4B29-B75F-88405426E526}"/>
    <cellStyle name="20 % - Markeringsfarve3 3 2 3 5 2 2" xfId="29722" xr:uid="{982AD08A-8738-4A02-A601-14EF47E3A7F0}"/>
    <cellStyle name="20 % - Markeringsfarve3 3 2 3 5 2 3" xfId="44686" xr:uid="{51DC21D9-9486-4DBE-B528-AA3C84364150}"/>
    <cellStyle name="20 % - Markeringsfarve3 3 2 3 5 3" xfId="22700" xr:uid="{9FCADD3E-6910-4B83-916B-7F6A5E1BC214}"/>
    <cellStyle name="20 % - Markeringsfarve3 3 2 3 5 4" xfId="37687" xr:uid="{871987AD-901D-4CFA-8AE2-2A78D85F0380}"/>
    <cellStyle name="20 % - Markeringsfarve3 3 2 3 6" xfId="10765" xr:uid="{10C61FF6-3813-4709-A387-358FFC03153E}"/>
    <cellStyle name="20 % - Markeringsfarve3 3 2 3 6 2" xfId="27085" xr:uid="{83C3AA78-0043-4A7C-9AC8-FC11DF67127C}"/>
    <cellStyle name="20 % - Markeringsfarve3 3 2 3 6 3" xfId="42051" xr:uid="{4E7655D8-5ED5-42C2-B256-DBBF430DEB26}"/>
    <cellStyle name="20 % - Markeringsfarve3 3 2 3 7" xfId="20063" xr:uid="{72109840-90A0-4807-9F20-AA9A562F6345}"/>
    <cellStyle name="20 % - Markeringsfarve3 3 2 3 8" xfId="35052" xr:uid="{51545A27-46D2-4BC6-AB92-2907051F3A1A}"/>
    <cellStyle name="20 % - Markeringsfarve3 3 2 4" xfId="2214" xr:uid="{F2617FFE-890C-489A-AD14-944581FBAB10}"/>
    <cellStyle name="20 % - Markeringsfarve3 3 2 4 2" xfId="2215" xr:uid="{E0A0E295-3F71-4B70-B530-F85AE061F2EF}"/>
    <cellStyle name="20 % - Markeringsfarve3 3 2 4 2 2" xfId="2216" xr:uid="{3964C925-8CA3-44A3-AE32-3478F976C3D4}"/>
    <cellStyle name="20 % - Markeringsfarve3 3 2 4 2 2 2" xfId="7848" xr:uid="{A6B9C8F8-FAF3-41E1-992B-A590A12A16D5}"/>
    <cellStyle name="20 % - Markeringsfarve3 3 2 4 2 2 2 2" xfId="15748" xr:uid="{A2203863-B6D0-4C8D-B0FB-9D6F860908B3}"/>
    <cellStyle name="20 % - Markeringsfarve3 3 2 4 2 2 2 2 2" xfId="32063" xr:uid="{A9B804F1-F950-4119-9268-AB362EEDA10D}"/>
    <cellStyle name="20 % - Markeringsfarve3 3 2 4 2 2 2 2 3" xfId="47027" xr:uid="{30534372-3C9C-4404-9FF3-C756396FF44E}"/>
    <cellStyle name="20 % - Markeringsfarve3 3 2 4 2 2 2 3" xfId="25041" xr:uid="{C15FBC19-82E0-4E0E-97B8-6A131F72ED20}"/>
    <cellStyle name="20 % - Markeringsfarve3 3 2 4 2 2 2 4" xfId="40028" xr:uid="{FCE78E42-F288-4132-B02D-FF228B646AE0}"/>
    <cellStyle name="20 % - Markeringsfarve3 3 2 4 2 2 3" xfId="10772" xr:uid="{31A781C6-75CF-4CC7-BCB3-9E6B600D603F}"/>
    <cellStyle name="20 % - Markeringsfarve3 3 2 4 2 2 3 2" xfId="27092" xr:uid="{7E3F032F-F054-424F-86C0-B89240B8ED70}"/>
    <cellStyle name="20 % - Markeringsfarve3 3 2 4 2 2 3 3" xfId="42058" xr:uid="{ABDB21F2-E489-4D6D-B969-558E8008697A}"/>
    <cellStyle name="20 % - Markeringsfarve3 3 2 4 2 2 4" xfId="20070" xr:uid="{A51D2705-82D6-4976-85AD-85DE00ED2303}"/>
    <cellStyle name="20 % - Markeringsfarve3 3 2 4 2 2 5" xfId="35059" xr:uid="{B0A1F006-D843-48EB-9A71-E3C19F8FD073}"/>
    <cellStyle name="20 % - Markeringsfarve3 3 2 4 2 3" xfId="6386" xr:uid="{D60A5F2A-55D9-4BA2-94C3-58B26710C3FE}"/>
    <cellStyle name="20 % - Markeringsfarve3 3 2 4 2 3 2" xfId="14299" xr:uid="{FF9377BA-F4EA-4450-B2AE-3F877CF86255}"/>
    <cellStyle name="20 % - Markeringsfarve3 3 2 4 2 3 2 2" xfId="30614" xr:uid="{E726CF94-6A43-4E7C-A95E-701107793724}"/>
    <cellStyle name="20 % - Markeringsfarve3 3 2 4 2 3 2 3" xfId="45578" xr:uid="{50A42B4A-0B80-442C-BA5F-1CC06557126B}"/>
    <cellStyle name="20 % - Markeringsfarve3 3 2 4 2 3 3" xfId="23592" xr:uid="{962A67A2-7AB2-4801-8DC6-007B098C9846}"/>
    <cellStyle name="20 % - Markeringsfarve3 3 2 4 2 3 4" xfId="38579" xr:uid="{0F740F0F-0901-4B79-ADBD-41EDE608D953}"/>
    <cellStyle name="20 % - Markeringsfarve3 3 2 4 2 4" xfId="10771" xr:uid="{2DDE6467-0999-4919-B6A1-91A0C057B95E}"/>
    <cellStyle name="20 % - Markeringsfarve3 3 2 4 2 4 2" xfId="27091" xr:uid="{46AFE530-2841-4FDD-87F5-DA3257C49581}"/>
    <cellStyle name="20 % - Markeringsfarve3 3 2 4 2 4 3" xfId="42057" xr:uid="{214CC975-5EA4-4053-81EB-35BCD92456B2}"/>
    <cellStyle name="20 % - Markeringsfarve3 3 2 4 2 5" xfId="20069" xr:uid="{69856696-A243-497D-B687-3E3AF1585FBC}"/>
    <cellStyle name="20 % - Markeringsfarve3 3 2 4 2 6" xfId="35058" xr:uid="{CE920C08-DAE9-4452-8ACB-050577C90A1C}"/>
    <cellStyle name="20 % - Markeringsfarve3 3 2 4 3" xfId="2217" xr:uid="{F9BBB262-E01B-4005-AAAF-B605A8E49E1E}"/>
    <cellStyle name="20 % - Markeringsfarve3 3 2 4 3 2" xfId="7124" xr:uid="{16E965B2-7770-4E34-985E-FB0AD115DD05}"/>
    <cellStyle name="20 % - Markeringsfarve3 3 2 4 3 2 2" xfId="15033" xr:uid="{53EE9AE0-9309-42CC-B88F-BCE4AA96AB15}"/>
    <cellStyle name="20 % - Markeringsfarve3 3 2 4 3 2 2 2" xfId="31348" xr:uid="{0FCE151F-C1B7-4103-A94B-2C250820A826}"/>
    <cellStyle name="20 % - Markeringsfarve3 3 2 4 3 2 2 3" xfId="46312" xr:uid="{FCB536E9-2ADF-47C5-845B-6813AE66588D}"/>
    <cellStyle name="20 % - Markeringsfarve3 3 2 4 3 2 3" xfId="24326" xr:uid="{C7FE3B35-E4FF-4162-A322-1029B40E456E}"/>
    <cellStyle name="20 % - Markeringsfarve3 3 2 4 3 2 4" xfId="39313" xr:uid="{8AF1CCB4-EE06-4B85-8051-151D7F928334}"/>
    <cellStyle name="20 % - Markeringsfarve3 3 2 4 3 3" xfId="10773" xr:uid="{B44669ED-10D2-4BC3-854F-8A3CCE898045}"/>
    <cellStyle name="20 % - Markeringsfarve3 3 2 4 3 3 2" xfId="27093" xr:uid="{C78F117B-4DA9-4E26-9F68-F7BB4470645D}"/>
    <cellStyle name="20 % - Markeringsfarve3 3 2 4 3 3 3" xfId="42059" xr:uid="{8A27B555-B82E-4F28-BEC1-9E8BCA09CB06}"/>
    <cellStyle name="20 % - Markeringsfarve3 3 2 4 3 4" xfId="20071" xr:uid="{C69457D8-E6CD-429A-9826-8E49683ED32A}"/>
    <cellStyle name="20 % - Markeringsfarve3 3 2 4 3 5" xfId="35060" xr:uid="{00A93006-70DF-4BB2-A23B-1572827F3B7A}"/>
    <cellStyle name="20 % - Markeringsfarve3 3 2 4 4" xfId="2218" xr:uid="{E8D4224E-2603-40FD-8608-DF100F3B46FD}"/>
    <cellStyle name="20 % - Markeringsfarve3 3 2 4 4 2" xfId="8260" xr:uid="{0471F46F-7E1B-48E9-BA97-368F16A03643}"/>
    <cellStyle name="20 % - Markeringsfarve3 3 2 4 4 2 2" xfId="16153" xr:uid="{C5EE5C53-25BD-42C8-B6CC-83D13710D31C}"/>
    <cellStyle name="20 % - Markeringsfarve3 3 2 4 4 2 2 2" xfId="32468" xr:uid="{DE13CE6A-0E0B-49E7-9E05-35BF784039F4}"/>
    <cellStyle name="20 % - Markeringsfarve3 3 2 4 4 2 2 3" xfId="47432" xr:uid="{B7484AF5-2B75-4A95-B25C-2D2FA386F01C}"/>
    <cellStyle name="20 % - Markeringsfarve3 3 2 4 4 2 3" xfId="25446" xr:uid="{B64C3171-B545-4CA2-B773-6DD6EC2A8BF4}"/>
    <cellStyle name="20 % - Markeringsfarve3 3 2 4 4 2 4" xfId="40433" xr:uid="{09252220-C819-49D2-9257-72E966798864}"/>
    <cellStyle name="20 % - Markeringsfarve3 3 2 4 4 3" xfId="10774" xr:uid="{AB891561-B377-4AFE-ABD5-5A7877EBCF95}"/>
    <cellStyle name="20 % - Markeringsfarve3 3 2 4 4 3 2" xfId="27094" xr:uid="{7AC593A7-2855-433A-AE4B-CF70B1E8CEA8}"/>
    <cellStyle name="20 % - Markeringsfarve3 3 2 4 4 3 3" xfId="42060" xr:uid="{5526E9EC-8545-4167-82D7-ED250E1197ED}"/>
    <cellStyle name="20 % - Markeringsfarve3 3 2 4 4 4" xfId="20072" xr:uid="{C47B0662-CA69-4CB8-ABBA-9F69944B4B86}"/>
    <cellStyle name="20 % - Markeringsfarve3 3 2 4 4 5" xfId="35061" xr:uid="{D885AF67-77D0-4ECC-A953-22C0D1135735}"/>
    <cellStyle name="20 % - Markeringsfarve3 3 2 4 5" xfId="5491" xr:uid="{FDA994BC-2B9C-42D1-86E6-700318C70F86}"/>
    <cellStyle name="20 % - Markeringsfarve3 3 2 4 5 2" xfId="13408" xr:uid="{0DC4BBDC-F1F9-4C6F-B5B8-95AAB520B21C}"/>
    <cellStyle name="20 % - Markeringsfarve3 3 2 4 5 2 2" xfId="29723" xr:uid="{1CADB65B-678F-4834-8C5E-4A4A34C8A46D}"/>
    <cellStyle name="20 % - Markeringsfarve3 3 2 4 5 2 3" xfId="44687" xr:uid="{BD835569-1531-4A23-9D0E-A5AF75AC035C}"/>
    <cellStyle name="20 % - Markeringsfarve3 3 2 4 5 3" xfId="22701" xr:uid="{67944A4C-9B5D-43A7-AC3B-9A79684E9384}"/>
    <cellStyle name="20 % - Markeringsfarve3 3 2 4 5 4" xfId="37688" xr:uid="{6ED01C9D-E097-4B79-AB8C-13BD64617AF2}"/>
    <cellStyle name="20 % - Markeringsfarve3 3 2 4 6" xfId="10770" xr:uid="{24C497F4-2716-4183-816D-B78EA462D35D}"/>
    <cellStyle name="20 % - Markeringsfarve3 3 2 4 6 2" xfId="27090" xr:uid="{337A43CB-C4A7-45D3-956A-AFC6BD3FDEC4}"/>
    <cellStyle name="20 % - Markeringsfarve3 3 2 4 6 3" xfId="42056" xr:uid="{CD7B9257-DF5D-4608-ADA4-7D4BD848092E}"/>
    <cellStyle name="20 % - Markeringsfarve3 3 2 4 7" xfId="20068" xr:uid="{6157738D-A68B-4E07-8891-BAAAC764883E}"/>
    <cellStyle name="20 % - Markeringsfarve3 3 2 4 8" xfId="35057" xr:uid="{2AECBB92-C22E-48EF-8C87-AB5809884403}"/>
    <cellStyle name="20 % - Markeringsfarve3 3 2 5" xfId="2219" xr:uid="{CAA8B673-7E5E-4891-8624-D36ACCA8423C}"/>
    <cellStyle name="20 % - Markeringsfarve3 3 2 5 2" xfId="2220" xr:uid="{43D31B06-BFCB-4AB2-91A3-60745CC48A7B}"/>
    <cellStyle name="20 % - Markeringsfarve3 3 2 5 2 2" xfId="2221" xr:uid="{BD1623CC-15B6-484B-8A1D-6E4940195D27}"/>
    <cellStyle name="20 % - Markeringsfarve3 3 2 5 2 2 2" xfId="7965" xr:uid="{B9F23812-9A65-4E57-B28B-BD941A630D6B}"/>
    <cellStyle name="20 % - Markeringsfarve3 3 2 5 2 2 2 2" xfId="15865" xr:uid="{9FCEDA17-4DA8-4326-A6D1-D4E25CEF91A7}"/>
    <cellStyle name="20 % - Markeringsfarve3 3 2 5 2 2 2 2 2" xfId="32180" xr:uid="{BC59913A-654F-44DF-B143-0AB37C2794DD}"/>
    <cellStyle name="20 % - Markeringsfarve3 3 2 5 2 2 2 2 3" xfId="47144" xr:uid="{8E6974FD-C7EB-4319-878F-87D2B374B035}"/>
    <cellStyle name="20 % - Markeringsfarve3 3 2 5 2 2 2 3" xfId="25158" xr:uid="{386DFDA1-60E7-439C-A3F0-ED72E9048043}"/>
    <cellStyle name="20 % - Markeringsfarve3 3 2 5 2 2 2 4" xfId="40145" xr:uid="{D7D999DD-EDF1-4BB5-93CE-6B2E1F34BE22}"/>
    <cellStyle name="20 % - Markeringsfarve3 3 2 5 2 2 3" xfId="10777" xr:uid="{2C0F767B-CF25-4EB9-B274-EE1939B534B1}"/>
    <cellStyle name="20 % - Markeringsfarve3 3 2 5 2 2 3 2" xfId="27097" xr:uid="{1DDCC511-187C-4F79-BDC4-853564B56270}"/>
    <cellStyle name="20 % - Markeringsfarve3 3 2 5 2 2 3 3" xfId="42063" xr:uid="{892CD6E7-F064-41E8-8FA0-B87C9002628B}"/>
    <cellStyle name="20 % - Markeringsfarve3 3 2 5 2 2 4" xfId="20075" xr:uid="{9BF00983-E066-42A0-9FA7-75496FC64DBE}"/>
    <cellStyle name="20 % - Markeringsfarve3 3 2 5 2 2 5" xfId="35064" xr:uid="{7208274D-D16D-4E4E-BFC0-6E5BD0749DA7}"/>
    <cellStyle name="20 % - Markeringsfarve3 3 2 5 2 3" xfId="6485" xr:uid="{AD6E25D3-5CE7-4AF9-B2D3-5C2E3AA2129F}"/>
    <cellStyle name="20 % - Markeringsfarve3 3 2 5 2 3 2" xfId="14398" xr:uid="{41ABE3A5-E8F2-4ACD-9A80-20A00F09FFFD}"/>
    <cellStyle name="20 % - Markeringsfarve3 3 2 5 2 3 2 2" xfId="30713" xr:uid="{462A7073-C653-4DE5-A93B-97FB40363E5B}"/>
    <cellStyle name="20 % - Markeringsfarve3 3 2 5 2 3 2 3" xfId="45677" xr:uid="{F948777D-E66E-4D8C-AC0F-D0A439FF925B}"/>
    <cellStyle name="20 % - Markeringsfarve3 3 2 5 2 3 3" xfId="23691" xr:uid="{52DC3777-5A35-4919-B062-75A4A98D8761}"/>
    <cellStyle name="20 % - Markeringsfarve3 3 2 5 2 3 4" xfId="38678" xr:uid="{07E6A10D-EFD7-40E3-94C1-76366A4141A5}"/>
    <cellStyle name="20 % - Markeringsfarve3 3 2 5 2 4" xfId="10776" xr:uid="{19F26225-DED4-4600-846F-C4A011AD581D}"/>
    <cellStyle name="20 % - Markeringsfarve3 3 2 5 2 4 2" xfId="27096" xr:uid="{198F2ED3-8DD4-4BF3-A94C-D0E4EA644C75}"/>
    <cellStyle name="20 % - Markeringsfarve3 3 2 5 2 4 3" xfId="42062" xr:uid="{AA3666F6-90E2-43C7-9BB1-402CA76D995B}"/>
    <cellStyle name="20 % - Markeringsfarve3 3 2 5 2 5" xfId="20074" xr:uid="{0C78D1F0-F1C6-4CF1-AB15-97BD1CFC814B}"/>
    <cellStyle name="20 % - Markeringsfarve3 3 2 5 2 6" xfId="35063" xr:uid="{6A89B08C-A313-4E46-BAC8-54F39E59B673}"/>
    <cellStyle name="20 % - Markeringsfarve3 3 2 5 3" xfId="2222" xr:uid="{515DBE0D-9F22-4CA2-BAD6-36BA5C9EB4F8}"/>
    <cellStyle name="20 % - Markeringsfarve3 3 2 5 3 2" xfId="7241" xr:uid="{4F7C2F7C-1F95-47B2-BBE2-FB1919459596}"/>
    <cellStyle name="20 % - Markeringsfarve3 3 2 5 3 2 2" xfId="15150" xr:uid="{FFCCDA99-E753-4EEF-9808-725E85EE47E6}"/>
    <cellStyle name="20 % - Markeringsfarve3 3 2 5 3 2 2 2" xfId="31465" xr:uid="{52C66118-1984-43B5-B42A-D87C74670449}"/>
    <cellStyle name="20 % - Markeringsfarve3 3 2 5 3 2 2 3" xfId="46429" xr:uid="{9DF74BCD-1DF5-489F-971B-5A017C06A6E7}"/>
    <cellStyle name="20 % - Markeringsfarve3 3 2 5 3 2 3" xfId="24443" xr:uid="{8A974F29-48DA-4F7C-890D-A972D2835BB7}"/>
    <cellStyle name="20 % - Markeringsfarve3 3 2 5 3 2 4" xfId="39430" xr:uid="{B489EB60-A8C9-4473-99A8-15FBF55C7F05}"/>
    <cellStyle name="20 % - Markeringsfarve3 3 2 5 3 3" xfId="10778" xr:uid="{FB6770F1-5C47-4584-A74C-FF47232C2734}"/>
    <cellStyle name="20 % - Markeringsfarve3 3 2 5 3 3 2" xfId="27098" xr:uid="{0CFF33B7-7E2B-46D8-B185-843168E63E90}"/>
    <cellStyle name="20 % - Markeringsfarve3 3 2 5 3 3 3" xfId="42064" xr:uid="{A9F845B3-805E-4C92-B482-8C6DFEF6A13C}"/>
    <cellStyle name="20 % - Markeringsfarve3 3 2 5 3 4" xfId="20076" xr:uid="{A469C5A6-40FA-4E5C-83E4-47093E1A11FA}"/>
    <cellStyle name="20 % - Markeringsfarve3 3 2 5 3 5" xfId="35065" xr:uid="{671F3A2B-93B9-4AB8-813B-0EC913E36CD9}"/>
    <cellStyle name="20 % - Markeringsfarve3 3 2 5 4" xfId="2223" xr:uid="{00601D02-47F0-4B1B-B28E-DE95F7338D5E}"/>
    <cellStyle name="20 % - Markeringsfarve3 3 2 5 4 2" xfId="8738" xr:uid="{F766E805-C244-4BAB-A81A-EB2F0B8C5692}"/>
    <cellStyle name="20 % - Markeringsfarve3 3 2 5 4 2 2" xfId="16613" xr:uid="{C41A0FAA-848E-490F-9D5A-5A430171B8B4}"/>
    <cellStyle name="20 % - Markeringsfarve3 3 2 5 4 2 2 2" xfId="32928" xr:uid="{37ABA39E-9542-42E4-9A7A-5BCEFAFF811F}"/>
    <cellStyle name="20 % - Markeringsfarve3 3 2 5 4 2 2 3" xfId="47892" xr:uid="{D1033556-A17A-403F-8DFF-408844D57534}"/>
    <cellStyle name="20 % - Markeringsfarve3 3 2 5 4 2 3" xfId="25906" xr:uid="{0DF9412D-4A25-48D5-9893-DFBD078F08FC}"/>
    <cellStyle name="20 % - Markeringsfarve3 3 2 5 4 2 4" xfId="40893" xr:uid="{9B5FF2B0-F04F-4455-A835-A4DA0AEF5B64}"/>
    <cellStyle name="20 % - Markeringsfarve3 3 2 5 4 3" xfId="10779" xr:uid="{91A3F56C-BA33-40E4-8834-33101E6D5A21}"/>
    <cellStyle name="20 % - Markeringsfarve3 3 2 5 4 3 2" xfId="27099" xr:uid="{62F9EA70-0509-4770-B4EA-E894883075C2}"/>
    <cellStyle name="20 % - Markeringsfarve3 3 2 5 4 3 3" xfId="42065" xr:uid="{BCAA9E6A-D37A-4542-92B6-F994A1284291}"/>
    <cellStyle name="20 % - Markeringsfarve3 3 2 5 4 4" xfId="20077" xr:uid="{A2E81EC5-CF00-408C-B8AF-2626C169A65E}"/>
    <cellStyle name="20 % - Markeringsfarve3 3 2 5 4 5" xfId="35066" xr:uid="{FA74D491-C8AC-41DC-A6F5-8FC746BFF44B}"/>
    <cellStyle name="20 % - Markeringsfarve3 3 2 5 5" xfId="5492" xr:uid="{4F8FB1C1-EFBF-4379-8CE1-4D40A0C55611}"/>
    <cellStyle name="20 % - Markeringsfarve3 3 2 5 5 2" xfId="13409" xr:uid="{BAC03F74-E33E-4A53-8327-3E214573D1C5}"/>
    <cellStyle name="20 % - Markeringsfarve3 3 2 5 5 2 2" xfId="29724" xr:uid="{D9DC144E-13ED-4E96-BBBB-725EACDE8644}"/>
    <cellStyle name="20 % - Markeringsfarve3 3 2 5 5 2 3" xfId="44688" xr:uid="{42D1DB6D-ABFC-480C-B573-CC9C31A179BF}"/>
    <cellStyle name="20 % - Markeringsfarve3 3 2 5 5 3" xfId="22702" xr:uid="{D419367B-367A-444F-8672-B5122AF75137}"/>
    <cellStyle name="20 % - Markeringsfarve3 3 2 5 5 4" xfId="37689" xr:uid="{4D64E04B-A9BF-4192-BEA8-EB02B487D843}"/>
    <cellStyle name="20 % - Markeringsfarve3 3 2 5 6" xfId="10775" xr:uid="{200ECE46-5FD5-4009-BDAB-C74BD97DC08F}"/>
    <cellStyle name="20 % - Markeringsfarve3 3 2 5 6 2" xfId="27095" xr:uid="{2FD2FD61-24E9-4801-9BF1-28855754544F}"/>
    <cellStyle name="20 % - Markeringsfarve3 3 2 5 6 3" xfId="42061" xr:uid="{FBD0EE18-DFF8-4FDB-8A19-D9A3D4364996}"/>
    <cellStyle name="20 % - Markeringsfarve3 3 2 5 7" xfId="20073" xr:uid="{4E61D90D-993C-42DB-98BE-D7CB35637CD0}"/>
    <cellStyle name="20 % - Markeringsfarve3 3 2 5 8" xfId="35062" xr:uid="{24C21851-D135-4E64-975D-5747A8CAB928}"/>
    <cellStyle name="20 % - Markeringsfarve3 3 2 6" xfId="2224" xr:uid="{6B75EF2A-75AA-4CDF-B1C5-CE778918C329}"/>
    <cellStyle name="20 % - Markeringsfarve3 3 2 6 2" xfId="2225" xr:uid="{3E192632-3847-4D26-9134-773461CD8885}"/>
    <cellStyle name="20 % - Markeringsfarve3 3 2 6 2 2" xfId="2226" xr:uid="{DCB997E5-9DE5-4CD0-AAC0-A19DFB3B4455}"/>
    <cellStyle name="20 % - Markeringsfarve3 3 2 6 2 2 2" xfId="8048" xr:uid="{EC61DAE8-DAFC-4178-AE58-5EE7C720B709}"/>
    <cellStyle name="20 % - Markeringsfarve3 3 2 6 2 2 2 2" xfId="15948" xr:uid="{E349616C-5464-4EBE-BBFB-9A1EAE5380D7}"/>
    <cellStyle name="20 % - Markeringsfarve3 3 2 6 2 2 2 2 2" xfId="32263" xr:uid="{274E8C21-68E4-477B-98B2-943D2A0D33A8}"/>
    <cellStyle name="20 % - Markeringsfarve3 3 2 6 2 2 2 2 3" xfId="47227" xr:uid="{F9053F13-2590-4BF7-99E8-A05C5A0E52D2}"/>
    <cellStyle name="20 % - Markeringsfarve3 3 2 6 2 2 2 3" xfId="25241" xr:uid="{E33188F0-B1D0-483A-A557-04DCF876FC71}"/>
    <cellStyle name="20 % - Markeringsfarve3 3 2 6 2 2 2 4" xfId="40228" xr:uid="{5981FA54-4B1E-47AD-95C9-0245D9C71928}"/>
    <cellStyle name="20 % - Markeringsfarve3 3 2 6 2 2 3" xfId="10782" xr:uid="{243F750F-266F-4381-8356-152D83A4BB8E}"/>
    <cellStyle name="20 % - Markeringsfarve3 3 2 6 2 2 3 2" xfId="27102" xr:uid="{43C4F3AE-7BF7-4DCC-89F1-EDBB3C03B278}"/>
    <cellStyle name="20 % - Markeringsfarve3 3 2 6 2 2 3 3" xfId="42068" xr:uid="{15FB27B3-0020-49AA-ACF8-21D61112DEE1}"/>
    <cellStyle name="20 % - Markeringsfarve3 3 2 6 2 2 4" xfId="20080" xr:uid="{A48D4DCD-8313-4C4E-8278-22B22D59448F}"/>
    <cellStyle name="20 % - Markeringsfarve3 3 2 6 2 2 5" xfId="35069" xr:uid="{68219003-D1A5-4856-A762-1521497FB1BF}"/>
    <cellStyle name="20 % - Markeringsfarve3 3 2 6 2 3" xfId="6559" xr:uid="{2150E7D3-85B6-49E3-B37B-B4424AFD4552}"/>
    <cellStyle name="20 % - Markeringsfarve3 3 2 6 2 3 2" xfId="14472" xr:uid="{B7920D8E-A8F1-4967-9C94-7C9D3FEBA86C}"/>
    <cellStyle name="20 % - Markeringsfarve3 3 2 6 2 3 2 2" xfId="30787" xr:uid="{D8F9896D-31C2-45C0-95EB-344CC305DC9D}"/>
    <cellStyle name="20 % - Markeringsfarve3 3 2 6 2 3 2 3" xfId="45751" xr:uid="{E14B8B98-B95E-4D64-8FBC-C3EF6B05D83D}"/>
    <cellStyle name="20 % - Markeringsfarve3 3 2 6 2 3 3" xfId="23765" xr:uid="{9B1C71BE-BBBD-4E8E-B90F-FBF09EF569D8}"/>
    <cellStyle name="20 % - Markeringsfarve3 3 2 6 2 3 4" xfId="38752" xr:uid="{250E6190-C333-4B88-B7DF-12E1971D6935}"/>
    <cellStyle name="20 % - Markeringsfarve3 3 2 6 2 4" xfId="10781" xr:uid="{5A97F3BF-78E1-404E-BAC9-078B347BB842}"/>
    <cellStyle name="20 % - Markeringsfarve3 3 2 6 2 4 2" xfId="27101" xr:uid="{4E4FF53D-DFEC-44B6-BF21-1D875E00F516}"/>
    <cellStyle name="20 % - Markeringsfarve3 3 2 6 2 4 3" xfId="42067" xr:uid="{5B44CE47-CE2A-4650-BF1A-550A35257DED}"/>
    <cellStyle name="20 % - Markeringsfarve3 3 2 6 2 5" xfId="20079" xr:uid="{996EC34D-C396-4B8D-A445-760B847FDD49}"/>
    <cellStyle name="20 % - Markeringsfarve3 3 2 6 2 6" xfId="35068" xr:uid="{0A520601-7A25-4129-AC13-D3DFC0BEB8C5}"/>
    <cellStyle name="20 % - Markeringsfarve3 3 2 6 3" xfId="2227" xr:uid="{E2207A1B-0F4A-4E07-BE1A-B66F7CF56CC9}"/>
    <cellStyle name="20 % - Markeringsfarve3 3 2 6 3 2" xfId="7325" xr:uid="{2B1BD2DD-86AD-4FBC-B732-10EF8E90A920}"/>
    <cellStyle name="20 % - Markeringsfarve3 3 2 6 3 2 2" xfId="15234" xr:uid="{ABB0BEB3-1B51-485D-BA46-C9E18C074AD4}"/>
    <cellStyle name="20 % - Markeringsfarve3 3 2 6 3 2 2 2" xfId="31549" xr:uid="{C39BD222-FB79-4116-A6DC-5C2D96C5FAC1}"/>
    <cellStyle name="20 % - Markeringsfarve3 3 2 6 3 2 2 3" xfId="46513" xr:uid="{C8EE960A-5D7A-401A-BBFA-5112F9678D5A}"/>
    <cellStyle name="20 % - Markeringsfarve3 3 2 6 3 2 3" xfId="24527" xr:uid="{1237F0A3-6F26-45C4-B594-F9D2AEA47317}"/>
    <cellStyle name="20 % - Markeringsfarve3 3 2 6 3 2 4" xfId="39514" xr:uid="{066C5DA3-0DDF-451F-8437-CC5961E8BA05}"/>
    <cellStyle name="20 % - Markeringsfarve3 3 2 6 3 3" xfId="10783" xr:uid="{C1C512DD-8DAB-450B-810D-78EBC18633B9}"/>
    <cellStyle name="20 % - Markeringsfarve3 3 2 6 3 3 2" xfId="27103" xr:uid="{E6218676-C10D-4ED2-B38F-89F3F1BED36D}"/>
    <cellStyle name="20 % - Markeringsfarve3 3 2 6 3 3 3" xfId="42069" xr:uid="{909E89C7-1571-4FC3-804D-1A7D8C119FF3}"/>
    <cellStyle name="20 % - Markeringsfarve3 3 2 6 3 4" xfId="20081" xr:uid="{97B07296-3BD0-4E4E-AD58-E230600274E0}"/>
    <cellStyle name="20 % - Markeringsfarve3 3 2 6 3 5" xfId="35070" xr:uid="{AD74EBF4-0F87-4790-81D0-5C3E3F8F18E7}"/>
    <cellStyle name="20 % - Markeringsfarve3 3 2 6 4" xfId="2228" xr:uid="{6950691C-5767-4A9E-A17B-B8C46D335442}"/>
    <cellStyle name="20 % - Markeringsfarve3 3 2 6 4 2" xfId="8458" xr:uid="{AF5F08FA-2006-4678-B767-13AC0061B337}"/>
    <cellStyle name="20 % - Markeringsfarve3 3 2 6 4 2 2" xfId="16346" xr:uid="{45E08550-C655-475F-9AED-8BC705A3E5F5}"/>
    <cellStyle name="20 % - Markeringsfarve3 3 2 6 4 2 2 2" xfId="32661" xr:uid="{B5C34A5D-EED3-46D7-8C08-F38A10CA15CE}"/>
    <cellStyle name="20 % - Markeringsfarve3 3 2 6 4 2 2 3" xfId="47625" xr:uid="{A8A4AC99-99E6-42CD-8C02-1550B277A36B}"/>
    <cellStyle name="20 % - Markeringsfarve3 3 2 6 4 2 3" xfId="25639" xr:uid="{4573F596-3D85-43C0-9EB8-0275E774E558}"/>
    <cellStyle name="20 % - Markeringsfarve3 3 2 6 4 2 4" xfId="40626" xr:uid="{E7CA339F-8CDF-427E-A81B-D78156681FB6}"/>
    <cellStyle name="20 % - Markeringsfarve3 3 2 6 4 3" xfId="10784" xr:uid="{D4712146-BF31-428F-A3A9-7F22BF425E6E}"/>
    <cellStyle name="20 % - Markeringsfarve3 3 2 6 4 3 2" xfId="27104" xr:uid="{F56FFD61-680E-4164-A483-F69ED5ADB858}"/>
    <cellStyle name="20 % - Markeringsfarve3 3 2 6 4 3 3" xfId="42070" xr:uid="{B31E1AD3-ED18-4629-BD70-843AF95E7531}"/>
    <cellStyle name="20 % - Markeringsfarve3 3 2 6 4 4" xfId="20082" xr:uid="{0C8F0A14-C0BD-4F13-9B00-551D7BB3A91E}"/>
    <cellStyle name="20 % - Markeringsfarve3 3 2 6 4 5" xfId="35071" xr:uid="{918425BD-50B1-4875-B68B-AD2FC7EC7B3A}"/>
    <cellStyle name="20 % - Markeringsfarve3 3 2 6 5" xfId="5493" xr:uid="{5D7F26DF-9FA0-4E5C-B206-8A73176EC11F}"/>
    <cellStyle name="20 % - Markeringsfarve3 3 2 6 5 2" xfId="13410" xr:uid="{D2ED4D50-B131-4950-8F21-C47921F5B1F3}"/>
    <cellStyle name="20 % - Markeringsfarve3 3 2 6 5 2 2" xfId="29725" xr:uid="{06AAF0C1-12FD-421C-85E2-1B2C8B011BDD}"/>
    <cellStyle name="20 % - Markeringsfarve3 3 2 6 5 2 3" xfId="44689" xr:uid="{78DC9E00-2354-4BCA-914B-BE7F27AA9825}"/>
    <cellStyle name="20 % - Markeringsfarve3 3 2 6 5 3" xfId="22703" xr:uid="{833E8060-6D4B-4021-B705-AC8CA853ECC3}"/>
    <cellStyle name="20 % - Markeringsfarve3 3 2 6 5 4" xfId="37690" xr:uid="{168F52F5-63FE-431C-9EF5-9F9CA826B573}"/>
    <cellStyle name="20 % - Markeringsfarve3 3 2 6 6" xfId="10780" xr:uid="{16CAF58F-6A7A-42B6-8478-728DD53B426F}"/>
    <cellStyle name="20 % - Markeringsfarve3 3 2 6 6 2" xfId="27100" xr:uid="{FF3A485E-E518-443D-9483-8B3F3B89BD9C}"/>
    <cellStyle name="20 % - Markeringsfarve3 3 2 6 6 3" xfId="42066" xr:uid="{66B6B058-278C-4EEC-BED3-CA305C31A03D}"/>
    <cellStyle name="20 % - Markeringsfarve3 3 2 6 7" xfId="20078" xr:uid="{F9D0A16A-DBE2-4D64-9BA4-E44CDB952155}"/>
    <cellStyle name="20 % - Markeringsfarve3 3 2 6 8" xfId="35067" xr:uid="{FE2686EF-E975-41A6-85EA-256E0CED4145}"/>
    <cellStyle name="20 % - Markeringsfarve3 3 2 7" xfId="2229" xr:uid="{217E3197-D00B-48EA-851F-A81CA670817F}"/>
    <cellStyle name="20 % - Markeringsfarve3 3 2 7 2" xfId="2230" xr:uid="{534521E0-03E6-430E-8A83-79A06DE081FA}"/>
    <cellStyle name="20 % - Markeringsfarve3 3 2 7 2 2" xfId="7491" xr:uid="{6308999B-83BF-428F-B1D6-67C8D78807A4}"/>
    <cellStyle name="20 % - Markeringsfarve3 3 2 7 2 2 2" xfId="15391" xr:uid="{3E8F092B-FE8D-45DF-A7CB-41DB52457635}"/>
    <cellStyle name="20 % - Markeringsfarve3 3 2 7 2 2 2 2" xfId="31706" xr:uid="{1FF6B152-45EA-4018-8CF7-3D426BAE1E28}"/>
    <cellStyle name="20 % - Markeringsfarve3 3 2 7 2 2 2 3" xfId="46670" xr:uid="{D5E59FF1-1568-41C7-AEDD-F332FD157D8E}"/>
    <cellStyle name="20 % - Markeringsfarve3 3 2 7 2 2 3" xfId="24684" xr:uid="{AC43395F-1CAD-43B9-BC2E-08149DBE1FD0}"/>
    <cellStyle name="20 % - Markeringsfarve3 3 2 7 2 2 4" xfId="39671" xr:uid="{8273BF76-D9EA-453E-B8CA-FEB02BEF0985}"/>
    <cellStyle name="20 % - Markeringsfarve3 3 2 7 2 3" xfId="10786" xr:uid="{5DF62ECE-9195-4BDE-BAE2-BAAC8D3DD389}"/>
    <cellStyle name="20 % - Markeringsfarve3 3 2 7 2 3 2" xfId="27106" xr:uid="{416F4EFD-033C-458D-A58D-28CCF3BE1112}"/>
    <cellStyle name="20 % - Markeringsfarve3 3 2 7 2 3 3" xfId="42072" xr:uid="{EE4BAC84-CD89-4E7F-878B-9849C98F98D6}"/>
    <cellStyle name="20 % - Markeringsfarve3 3 2 7 2 4" xfId="20084" xr:uid="{4BDC899A-7310-42BD-A7FA-F2C9AD47B992}"/>
    <cellStyle name="20 % - Markeringsfarve3 3 2 7 2 5" xfId="35073" xr:uid="{A3258F3E-FFF2-4251-8195-FDD8493C281B}"/>
    <cellStyle name="20 % - Markeringsfarve3 3 2 7 3" xfId="6085" xr:uid="{CB17E4D0-A777-4B4D-9B2D-B01D7BB85006}"/>
    <cellStyle name="20 % - Markeringsfarve3 3 2 7 3 2" xfId="14001" xr:uid="{9E23E1E4-2F62-429B-9AE0-6ED4B1A28F6A}"/>
    <cellStyle name="20 % - Markeringsfarve3 3 2 7 3 2 2" xfId="30316" xr:uid="{38150BB1-A922-4E6A-8D11-F44F9B8525C2}"/>
    <cellStyle name="20 % - Markeringsfarve3 3 2 7 3 2 3" xfId="45280" xr:uid="{7A841B14-8CF3-43CA-A04D-5C574263E7B2}"/>
    <cellStyle name="20 % - Markeringsfarve3 3 2 7 3 3" xfId="23294" xr:uid="{649472FC-1BF4-4C43-A3FB-9D54CAB2D3C5}"/>
    <cellStyle name="20 % - Markeringsfarve3 3 2 7 3 4" xfId="38281" xr:uid="{E4C6BB9E-7378-4F01-B55C-F628556555A1}"/>
    <cellStyle name="20 % - Markeringsfarve3 3 2 7 4" xfId="10785" xr:uid="{E4B34625-37EE-4446-B583-E9F9CD80CCB0}"/>
    <cellStyle name="20 % - Markeringsfarve3 3 2 7 4 2" xfId="27105" xr:uid="{06B19934-68ED-4B4E-84BF-CADC4BFFB990}"/>
    <cellStyle name="20 % - Markeringsfarve3 3 2 7 4 3" xfId="42071" xr:uid="{F6E035D3-A919-4335-83E9-C203495B53F1}"/>
    <cellStyle name="20 % - Markeringsfarve3 3 2 7 5" xfId="20083" xr:uid="{B82A802D-7088-48DA-832D-8A494D6214B5}"/>
    <cellStyle name="20 % - Markeringsfarve3 3 2 7 6" xfId="35072" xr:uid="{98579DA5-4577-4A78-9298-980FC395AB9D}"/>
    <cellStyle name="20 % - Markeringsfarve3 3 2 8" xfId="2231" xr:uid="{91FAB28C-0F77-4E17-9BF2-C1218741DE75}"/>
    <cellStyle name="20 % - Markeringsfarve3 3 2 8 2" xfId="6719" xr:uid="{5EC9C750-93D7-419D-87CA-E1E6D8A02E9F}"/>
    <cellStyle name="20 % - Markeringsfarve3 3 2 8 2 2" xfId="14629" xr:uid="{C7AFC0F4-02E2-40A0-B2F3-9A9328940578}"/>
    <cellStyle name="20 % - Markeringsfarve3 3 2 8 2 2 2" xfId="30944" xr:uid="{8BB6286C-F9CF-4CCE-B194-438326FAF0A1}"/>
    <cellStyle name="20 % - Markeringsfarve3 3 2 8 2 2 3" xfId="45908" xr:uid="{6CCC709B-0DE6-4FF0-BEE8-31221964CB44}"/>
    <cellStyle name="20 % - Markeringsfarve3 3 2 8 2 3" xfId="23922" xr:uid="{FE951951-14EF-4ECF-918A-E3A044C6AE9E}"/>
    <cellStyle name="20 % - Markeringsfarve3 3 2 8 2 4" xfId="38909" xr:uid="{DC8ECBE9-5C44-4C18-98AD-EF0D8789AB81}"/>
    <cellStyle name="20 % - Markeringsfarve3 3 2 8 3" xfId="10787" xr:uid="{40C10DE3-C74E-4630-A21B-E4806A901324}"/>
    <cellStyle name="20 % - Markeringsfarve3 3 2 8 3 2" xfId="27107" xr:uid="{31A48B86-8CA9-49DD-9833-148E819D2C74}"/>
    <cellStyle name="20 % - Markeringsfarve3 3 2 8 3 3" xfId="42073" xr:uid="{338B4E5B-EDDE-4ECD-8E13-B8E77E557DD8}"/>
    <cellStyle name="20 % - Markeringsfarve3 3 2 8 4" xfId="20085" xr:uid="{06A89F45-520A-4FC1-8619-2099D20B72CE}"/>
    <cellStyle name="20 % - Markeringsfarve3 3 2 8 5" xfId="35074" xr:uid="{DCBF8CEF-10F4-42FF-B30E-9F9A3A7CD80C}"/>
    <cellStyle name="20 % - Markeringsfarve3 3 2 9" xfId="2232" xr:uid="{0D337F00-E99E-45E1-97BE-41E4E39B2835}"/>
    <cellStyle name="20 % - Markeringsfarve3 3 2 9 2" xfId="8735" xr:uid="{B9239817-E68B-4210-BC5C-E0436474EED4}"/>
    <cellStyle name="20 % - Markeringsfarve3 3 2 9 2 2" xfId="16610" xr:uid="{9D494937-4604-46FE-9F92-4190BE4E1450}"/>
    <cellStyle name="20 % - Markeringsfarve3 3 2 9 2 2 2" xfId="32925" xr:uid="{8FDAC739-20C6-4871-B51C-4AF92FBDE614}"/>
    <cellStyle name="20 % - Markeringsfarve3 3 2 9 2 2 3" xfId="47889" xr:uid="{3383F96E-164D-497C-A1A4-1B71F704E907}"/>
    <cellStyle name="20 % - Markeringsfarve3 3 2 9 2 3" xfId="25903" xr:uid="{7CDE5916-2453-431E-865E-AE1369FBC7BD}"/>
    <cellStyle name="20 % - Markeringsfarve3 3 2 9 2 4" xfId="40890" xr:uid="{B064E751-FAF3-4E7D-95DF-234BAD048544}"/>
    <cellStyle name="20 % - Markeringsfarve3 3 2 9 3" xfId="10788" xr:uid="{42065B45-ADCE-4455-A37B-49D978ABBD43}"/>
    <cellStyle name="20 % - Markeringsfarve3 3 2 9 3 2" xfId="27108" xr:uid="{FE51D893-BAC3-4FF5-AF1D-E5D6CD4591A7}"/>
    <cellStyle name="20 % - Markeringsfarve3 3 2 9 3 3" xfId="42074" xr:uid="{B84CFACD-B6EB-4F21-87C7-71943A6BA784}"/>
    <cellStyle name="20 % - Markeringsfarve3 3 2 9 4" xfId="20086" xr:uid="{FC05A107-C29D-49F2-99F5-F368F7AE55E0}"/>
    <cellStyle name="20 % - Markeringsfarve3 3 2 9 5" xfId="35075" xr:uid="{6896F142-A994-4945-A654-5B59441F7C20}"/>
    <cellStyle name="20 % - Markeringsfarve3 3 3" xfId="2233" xr:uid="{B57F4233-3C3E-4DBE-80FF-28C0B88B123F}"/>
    <cellStyle name="20 % - Markeringsfarve3 3 3 10" xfId="5494" xr:uid="{361F90B4-C618-4DCB-8049-D2F353F21BD8}"/>
    <cellStyle name="20 % - Markeringsfarve3 3 3 10 2" xfId="13411" xr:uid="{28BD74E3-AB97-49D6-B378-99369C729559}"/>
    <cellStyle name="20 % - Markeringsfarve3 3 3 10 2 2" xfId="29726" xr:uid="{D12938B9-6021-44C2-9313-71BE8EEC2B1F}"/>
    <cellStyle name="20 % - Markeringsfarve3 3 3 10 2 3" xfId="44690" xr:uid="{7F0D5D8E-DFCB-4530-A589-BAEE2CBC9911}"/>
    <cellStyle name="20 % - Markeringsfarve3 3 3 10 3" xfId="22704" xr:uid="{2DCBA69C-CCFC-45C1-A4EA-218075B75511}"/>
    <cellStyle name="20 % - Markeringsfarve3 3 3 10 4" xfId="37691" xr:uid="{9C391F07-59B7-4E73-AFC8-4DA9195B314B}"/>
    <cellStyle name="20 % - Markeringsfarve3 3 3 11" xfId="10789" xr:uid="{318DEA44-6671-4969-929C-0E9B41F9AFBD}"/>
    <cellStyle name="20 % - Markeringsfarve3 3 3 11 2" xfId="27109" xr:uid="{E6C84356-9B45-4276-883B-D62E65DDB19F}"/>
    <cellStyle name="20 % - Markeringsfarve3 3 3 11 3" xfId="42075" xr:uid="{2A121308-1ABD-4108-8BA7-396EF4641EAD}"/>
    <cellStyle name="20 % - Markeringsfarve3 3 3 12" xfId="20087" xr:uid="{250C632F-62EF-4616-BE3A-4E94BABF017A}"/>
    <cellStyle name="20 % - Markeringsfarve3 3 3 13" xfId="35076" xr:uid="{55231312-DF9B-4037-B264-793CB222722A}"/>
    <cellStyle name="20 % - Markeringsfarve3 3 3 14" xfId="56490" xr:uid="{D9E1DB69-C765-4D64-AD0C-1CEAE0E5EEFB}"/>
    <cellStyle name="20 % - Markeringsfarve3 3 3 2" xfId="2234" xr:uid="{C8D159E6-ADCD-4596-BF9B-16287E9C4440}"/>
    <cellStyle name="20 % - Markeringsfarve3 3 3 2 2" xfId="2235" xr:uid="{6BAF82A4-A8E9-4DCF-ADEE-15269980ED87}"/>
    <cellStyle name="20 % - Markeringsfarve3 3 3 2 2 2" xfId="2236" xr:uid="{59ECB864-DF24-4DE4-ACB1-A80E9745093D}"/>
    <cellStyle name="20 % - Markeringsfarve3 3 3 2 2 2 2" xfId="7649" xr:uid="{4B8F512D-1348-4EEE-A2E6-45CF491AE69A}"/>
    <cellStyle name="20 % - Markeringsfarve3 3 3 2 2 2 2 2" xfId="15549" xr:uid="{83E082BE-5CBD-492A-B59A-B49FF46B95E7}"/>
    <cellStyle name="20 % - Markeringsfarve3 3 3 2 2 2 2 2 2" xfId="31864" xr:uid="{F43D751C-2C9F-4AD8-9DC7-460DD51745FD}"/>
    <cellStyle name="20 % - Markeringsfarve3 3 3 2 2 2 2 2 3" xfId="46828" xr:uid="{30411E65-8CCF-433E-B0D5-10098B646B9B}"/>
    <cellStyle name="20 % - Markeringsfarve3 3 3 2 2 2 2 3" xfId="24842" xr:uid="{9A38D9D2-7782-4E24-B3A6-FD9CFCF6209F}"/>
    <cellStyle name="20 % - Markeringsfarve3 3 3 2 2 2 2 4" xfId="39829" xr:uid="{B31EFABE-E2BF-4650-B459-47280923641B}"/>
    <cellStyle name="20 % - Markeringsfarve3 3 3 2 2 2 3" xfId="10792" xr:uid="{8B2626EC-D827-4918-97C5-ADF1ECB5CB49}"/>
    <cellStyle name="20 % - Markeringsfarve3 3 3 2 2 2 3 2" xfId="27112" xr:uid="{1201673F-328B-4D3A-8853-246E5A5B9205}"/>
    <cellStyle name="20 % - Markeringsfarve3 3 3 2 2 2 3 3" xfId="42078" xr:uid="{E5355466-C6A3-4CD3-8FAD-093F2DFEDC55}"/>
    <cellStyle name="20 % - Markeringsfarve3 3 3 2 2 2 4" xfId="20090" xr:uid="{9E1D3CCF-7FE4-45FC-93FE-1F35BE8E1949}"/>
    <cellStyle name="20 % - Markeringsfarve3 3 3 2 2 2 5" xfId="35079" xr:uid="{92A835F6-67EC-4946-B1D7-5D420C72BF90}"/>
    <cellStyle name="20 % - Markeringsfarve3 3 3 2 2 3" xfId="6217" xr:uid="{B2870286-E114-4039-8E7C-65097AD066B7}"/>
    <cellStyle name="20 % - Markeringsfarve3 3 3 2 2 3 2" xfId="14133" xr:uid="{74940EB5-5E1A-4455-9398-BBC0BEA02548}"/>
    <cellStyle name="20 % - Markeringsfarve3 3 3 2 2 3 2 2" xfId="30448" xr:uid="{0EEF2A3C-8106-4926-B533-2DF10C1FDC95}"/>
    <cellStyle name="20 % - Markeringsfarve3 3 3 2 2 3 2 3" xfId="45412" xr:uid="{B1D506C0-3E7F-44C4-A936-A1FAA2F92030}"/>
    <cellStyle name="20 % - Markeringsfarve3 3 3 2 2 3 3" xfId="23426" xr:uid="{8A445856-75F7-4078-8F6E-2FF96DDB3685}"/>
    <cellStyle name="20 % - Markeringsfarve3 3 3 2 2 3 4" xfId="38413" xr:uid="{136A337A-DAB1-4005-A6C7-C85F9A1CBC17}"/>
    <cellStyle name="20 % - Markeringsfarve3 3 3 2 2 4" xfId="10791" xr:uid="{82A6C26E-ED6F-4A41-9DC3-B7636B95312A}"/>
    <cellStyle name="20 % - Markeringsfarve3 3 3 2 2 4 2" xfId="27111" xr:uid="{5755F19B-EEB9-4BF3-B75F-FD69B1F0FCFB}"/>
    <cellStyle name="20 % - Markeringsfarve3 3 3 2 2 4 3" xfId="42077" xr:uid="{F593A7AE-5F88-472B-B67A-DF57DF454436}"/>
    <cellStyle name="20 % - Markeringsfarve3 3 3 2 2 5" xfId="20089" xr:uid="{556DED3E-09A8-47BE-90DE-9900AB4C51ED}"/>
    <cellStyle name="20 % - Markeringsfarve3 3 3 2 2 6" xfId="35078" xr:uid="{5E2C5D6F-D63A-4B0E-AE6C-893FA5CD7D5F}"/>
    <cellStyle name="20 % - Markeringsfarve3 3 3 2 3" xfId="2237" xr:uid="{0D9D84DF-0AD4-4585-97BD-6B3CEF98290F}"/>
    <cellStyle name="20 % - Markeringsfarve3 3 3 2 3 2" xfId="6879" xr:uid="{1C7DA164-3486-46A2-8825-B8B9A142B6E4}"/>
    <cellStyle name="20 % - Markeringsfarve3 3 3 2 3 2 2" xfId="14789" xr:uid="{24444064-DA06-4A8C-9D68-6E41A82331D4}"/>
    <cellStyle name="20 % - Markeringsfarve3 3 3 2 3 2 2 2" xfId="31104" xr:uid="{D59ECACF-4AD2-48A2-A9BE-A45A911858C8}"/>
    <cellStyle name="20 % - Markeringsfarve3 3 3 2 3 2 2 3" xfId="46068" xr:uid="{3FFC3995-40DD-4022-BC0A-D18BAC74E558}"/>
    <cellStyle name="20 % - Markeringsfarve3 3 3 2 3 2 3" xfId="24082" xr:uid="{83A1761D-C0F2-4221-B58E-C8607FDF3985}"/>
    <cellStyle name="20 % - Markeringsfarve3 3 3 2 3 2 4" xfId="39069" xr:uid="{8B7E7AB0-6622-45DD-82A3-066C8C58097E}"/>
    <cellStyle name="20 % - Markeringsfarve3 3 3 2 3 3" xfId="10793" xr:uid="{BB35DE8C-AEC5-467E-8D23-95E127E1946C}"/>
    <cellStyle name="20 % - Markeringsfarve3 3 3 2 3 3 2" xfId="27113" xr:uid="{B0386428-E6DA-4B12-BBDF-D8550197E374}"/>
    <cellStyle name="20 % - Markeringsfarve3 3 3 2 3 3 3" xfId="42079" xr:uid="{490C24BF-E938-4FDD-BDAC-B34881CF3CE9}"/>
    <cellStyle name="20 % - Markeringsfarve3 3 3 2 3 4" xfId="20091" xr:uid="{985DDC3A-D429-455F-A4D7-4B5019DA46F8}"/>
    <cellStyle name="20 % - Markeringsfarve3 3 3 2 3 5" xfId="35080" xr:uid="{BA846D7B-74DB-4D95-8FE6-570AF0637101}"/>
    <cellStyle name="20 % - Markeringsfarve3 3 3 2 4" xfId="2238" xr:uid="{DDA1DDDE-0B46-4D62-8E57-86DA74C49011}"/>
    <cellStyle name="20 % - Markeringsfarve3 3 3 2 4 2" xfId="8258" xr:uid="{DB1CACC5-A2EA-4CE3-B925-EA7BE1FB176F}"/>
    <cellStyle name="20 % - Markeringsfarve3 3 3 2 4 2 2" xfId="16151" xr:uid="{0137623A-9B47-4679-B9DF-E773D4A1F4EB}"/>
    <cellStyle name="20 % - Markeringsfarve3 3 3 2 4 2 2 2" xfId="32466" xr:uid="{44807FD9-23F9-4CAF-820F-A50A4622916A}"/>
    <cellStyle name="20 % - Markeringsfarve3 3 3 2 4 2 2 3" xfId="47430" xr:uid="{D3BE0CDE-0F80-4403-8F20-B807DB973676}"/>
    <cellStyle name="20 % - Markeringsfarve3 3 3 2 4 2 3" xfId="25444" xr:uid="{36CB4A8B-03B1-4C2B-9EAB-EC13B4A9F98D}"/>
    <cellStyle name="20 % - Markeringsfarve3 3 3 2 4 2 4" xfId="40431" xr:uid="{0BCDF7BD-0360-41B7-98C1-E6C657E3D2D8}"/>
    <cellStyle name="20 % - Markeringsfarve3 3 3 2 4 3" xfId="10794" xr:uid="{BDF09B38-DF90-4D69-8A0C-4DA20E957CA3}"/>
    <cellStyle name="20 % - Markeringsfarve3 3 3 2 4 3 2" xfId="27114" xr:uid="{F1FD6CB1-5F2D-4CB8-AFE9-E3783516048F}"/>
    <cellStyle name="20 % - Markeringsfarve3 3 3 2 4 3 3" xfId="42080" xr:uid="{BB6FC915-1803-42D0-B34D-3D549F0194C4}"/>
    <cellStyle name="20 % - Markeringsfarve3 3 3 2 4 4" xfId="20092" xr:uid="{3EC10691-16E5-47FA-9F04-94ADCE98AD2A}"/>
    <cellStyle name="20 % - Markeringsfarve3 3 3 2 4 5" xfId="35081" xr:uid="{80DA1BB4-97B3-4642-B456-B25EDB25D813}"/>
    <cellStyle name="20 % - Markeringsfarve3 3 3 2 5" xfId="5495" xr:uid="{26AADBC9-B715-4360-A9CC-5CF066818644}"/>
    <cellStyle name="20 % - Markeringsfarve3 3 3 2 5 2" xfId="13412" xr:uid="{163CA0A2-532B-4CD3-A7E9-55BFE75A9920}"/>
    <cellStyle name="20 % - Markeringsfarve3 3 3 2 5 2 2" xfId="29727" xr:uid="{3FDF6975-9DF5-4E49-8184-CCEE40DA40A7}"/>
    <cellStyle name="20 % - Markeringsfarve3 3 3 2 5 2 3" xfId="44691" xr:uid="{ECF74762-F992-4A4D-910A-DC60A3446460}"/>
    <cellStyle name="20 % - Markeringsfarve3 3 3 2 5 3" xfId="22705" xr:uid="{6EDECF7D-A344-44BF-9E1D-D08BF0266F9A}"/>
    <cellStyle name="20 % - Markeringsfarve3 3 3 2 5 4" xfId="37692" xr:uid="{2A150982-5620-48CD-86F8-0335FD3527CA}"/>
    <cellStyle name="20 % - Markeringsfarve3 3 3 2 6" xfId="10790" xr:uid="{F7A31400-AF24-4F01-8430-65157CDD69C1}"/>
    <cellStyle name="20 % - Markeringsfarve3 3 3 2 6 2" xfId="27110" xr:uid="{DF8EDD6F-1F63-4B0D-90E6-C9B55054CA65}"/>
    <cellStyle name="20 % - Markeringsfarve3 3 3 2 6 3" xfId="42076" xr:uid="{EDB92C98-09D7-4AFF-9908-34521B8BCA4F}"/>
    <cellStyle name="20 % - Markeringsfarve3 3 3 2 7" xfId="20088" xr:uid="{DC0862A0-B183-429B-93CE-D4319E30926E}"/>
    <cellStyle name="20 % - Markeringsfarve3 3 3 2 8" xfId="35077" xr:uid="{42981D19-3678-417E-9C5E-981EE89C6AFD}"/>
    <cellStyle name="20 % - Markeringsfarve3 3 3 3" xfId="2239" xr:uid="{48D76742-556D-438F-9178-3B0A49CEF80A}"/>
    <cellStyle name="20 % - Markeringsfarve3 3 3 3 2" xfId="2240" xr:uid="{D6F83F9C-BEB1-4269-8AC1-E9320E4C2F57}"/>
    <cellStyle name="20 % - Markeringsfarve3 3 3 3 2 2" xfId="2241" xr:uid="{D7870F1E-D62C-43D7-B748-F34FCA32CA20}"/>
    <cellStyle name="20 % - Markeringsfarve3 3 3 3 2 2 2" xfId="7694" xr:uid="{1A760A51-5AA4-48A3-A6EC-33DAB521E64D}"/>
    <cellStyle name="20 % - Markeringsfarve3 3 3 3 2 2 2 2" xfId="15594" xr:uid="{AA94E63C-4F3D-416C-8C48-6C8DED773BF7}"/>
    <cellStyle name="20 % - Markeringsfarve3 3 3 3 2 2 2 2 2" xfId="31909" xr:uid="{65D4CF71-9DCF-4D58-82BD-B33221A2CD52}"/>
    <cellStyle name="20 % - Markeringsfarve3 3 3 3 2 2 2 2 3" xfId="46873" xr:uid="{D493D817-1956-4B67-82DE-B1A1B62D7426}"/>
    <cellStyle name="20 % - Markeringsfarve3 3 3 3 2 2 2 3" xfId="24887" xr:uid="{D42D48BD-1B0B-4FB9-8C83-C855FD35795A}"/>
    <cellStyle name="20 % - Markeringsfarve3 3 3 3 2 2 2 4" xfId="39874" xr:uid="{A3626F19-C3D1-4CEF-BA50-AB20CB5C5547}"/>
    <cellStyle name="20 % - Markeringsfarve3 3 3 3 2 2 3" xfId="10797" xr:uid="{32A3E385-C74C-4513-A69E-96794E190DB2}"/>
    <cellStyle name="20 % - Markeringsfarve3 3 3 3 2 2 3 2" xfId="27117" xr:uid="{58683235-8A02-4DF0-8759-C70A4E438DA5}"/>
    <cellStyle name="20 % - Markeringsfarve3 3 3 3 2 2 3 3" xfId="42083" xr:uid="{F56B4144-30D4-4F6D-A0C0-91BCFA4F74D6}"/>
    <cellStyle name="20 % - Markeringsfarve3 3 3 3 2 2 4" xfId="20095" xr:uid="{CD78EA12-70DD-40EC-957C-C45EF3C489CD}"/>
    <cellStyle name="20 % - Markeringsfarve3 3 3 3 2 2 5" xfId="35084" xr:uid="{5733608F-155F-4538-9901-6E205474B858}"/>
    <cellStyle name="20 % - Markeringsfarve3 3 3 3 2 3" xfId="6258" xr:uid="{B7915635-8272-4780-B4B4-209913361EB4}"/>
    <cellStyle name="20 % - Markeringsfarve3 3 3 3 2 3 2" xfId="14174" xr:uid="{111577A1-4CA1-4F05-9F3E-73660926F1B0}"/>
    <cellStyle name="20 % - Markeringsfarve3 3 3 3 2 3 2 2" xfId="30489" xr:uid="{C42379B2-4172-49E7-AB3C-ECADB2E29EC3}"/>
    <cellStyle name="20 % - Markeringsfarve3 3 3 3 2 3 2 3" xfId="45453" xr:uid="{70328CE0-D5D0-4B93-A908-73E13C857E68}"/>
    <cellStyle name="20 % - Markeringsfarve3 3 3 3 2 3 3" xfId="23467" xr:uid="{0B2D5BAB-A455-4F54-8443-C4B0033EDFFB}"/>
    <cellStyle name="20 % - Markeringsfarve3 3 3 3 2 3 4" xfId="38454" xr:uid="{F462CB34-E9EE-4475-A0A6-8F9037A648AE}"/>
    <cellStyle name="20 % - Markeringsfarve3 3 3 3 2 4" xfId="10796" xr:uid="{F6846534-75AF-4833-9C66-A52BD0987831}"/>
    <cellStyle name="20 % - Markeringsfarve3 3 3 3 2 4 2" xfId="27116" xr:uid="{436525E0-5B4B-450D-8637-31754DBB29DD}"/>
    <cellStyle name="20 % - Markeringsfarve3 3 3 3 2 4 3" xfId="42082" xr:uid="{244EEBF8-04D3-4436-9C56-673A8E241389}"/>
    <cellStyle name="20 % - Markeringsfarve3 3 3 3 2 5" xfId="20094" xr:uid="{622C48B8-EE9C-42C4-B903-F99DC1EE793A}"/>
    <cellStyle name="20 % - Markeringsfarve3 3 3 3 2 6" xfId="35083" xr:uid="{F8935B0E-CE9A-4858-B6F2-3C4F5FA91656}"/>
    <cellStyle name="20 % - Markeringsfarve3 3 3 3 3" xfId="2242" xr:uid="{011E79BD-6BB7-4E12-BA45-B2C25D2F4FCD}"/>
    <cellStyle name="20 % - Markeringsfarve3 3 3 3 3 2" xfId="6924" xr:uid="{67FB4851-2F15-4081-9976-AF1534498404}"/>
    <cellStyle name="20 % - Markeringsfarve3 3 3 3 3 2 2" xfId="14834" xr:uid="{DA9189DB-D3FE-462D-B676-F5522E62F1F1}"/>
    <cellStyle name="20 % - Markeringsfarve3 3 3 3 3 2 2 2" xfId="31149" xr:uid="{1EC351AE-382C-43F4-AA25-FEF1D83736BD}"/>
    <cellStyle name="20 % - Markeringsfarve3 3 3 3 3 2 2 3" xfId="46113" xr:uid="{019D741F-EF9B-4622-8FDE-5774A75BE7CA}"/>
    <cellStyle name="20 % - Markeringsfarve3 3 3 3 3 2 3" xfId="24127" xr:uid="{FD88D186-B54F-4D7D-8DE9-B6FF7D54CEC8}"/>
    <cellStyle name="20 % - Markeringsfarve3 3 3 3 3 2 4" xfId="39114" xr:uid="{5EB1F901-7524-469A-B5C1-A4185F83F6EC}"/>
    <cellStyle name="20 % - Markeringsfarve3 3 3 3 3 3" xfId="10798" xr:uid="{BC42F0A4-CB05-4267-932C-F0DD1917739A}"/>
    <cellStyle name="20 % - Markeringsfarve3 3 3 3 3 3 2" xfId="27118" xr:uid="{179CE880-92D6-4E27-A16D-6D050EB80EC3}"/>
    <cellStyle name="20 % - Markeringsfarve3 3 3 3 3 3 3" xfId="42084" xr:uid="{4F1FDD96-41FD-4E97-8E3B-071C1C9804EA}"/>
    <cellStyle name="20 % - Markeringsfarve3 3 3 3 3 4" xfId="20096" xr:uid="{6C8485AE-F8C5-4766-9D27-CB89F93D6A60}"/>
    <cellStyle name="20 % - Markeringsfarve3 3 3 3 3 5" xfId="35085" xr:uid="{98D39E52-A119-4656-996B-CAC5082F3C50}"/>
    <cellStyle name="20 % - Markeringsfarve3 3 3 3 4" xfId="2243" xr:uid="{4D9718FD-D2A4-4AAE-8F2D-FFAF610DBAB5}"/>
    <cellStyle name="20 % - Markeringsfarve3 3 3 3 4 2" xfId="8257" xr:uid="{C84D3EF9-48C7-43F4-84E8-589294F0F497}"/>
    <cellStyle name="20 % - Markeringsfarve3 3 3 3 4 2 2" xfId="16150" xr:uid="{60468033-94D1-4749-BB7B-6CF4FF0C37E1}"/>
    <cellStyle name="20 % - Markeringsfarve3 3 3 3 4 2 2 2" xfId="32465" xr:uid="{3770B17A-8000-4420-8328-D13B11852E79}"/>
    <cellStyle name="20 % - Markeringsfarve3 3 3 3 4 2 2 3" xfId="47429" xr:uid="{E7D11E9E-9200-4ADB-A687-2AC272C90096}"/>
    <cellStyle name="20 % - Markeringsfarve3 3 3 3 4 2 3" xfId="25443" xr:uid="{847C8B16-6D62-4AF7-8CA6-A4C281ABF190}"/>
    <cellStyle name="20 % - Markeringsfarve3 3 3 3 4 2 4" xfId="40430" xr:uid="{D9F0012C-5DA3-4C14-A5EB-B07437E875AD}"/>
    <cellStyle name="20 % - Markeringsfarve3 3 3 3 4 3" xfId="10799" xr:uid="{82D3BB83-C5C6-41B8-8150-1D7C5FE7456B}"/>
    <cellStyle name="20 % - Markeringsfarve3 3 3 3 4 3 2" xfId="27119" xr:uid="{2622CA60-CC78-43F9-99DE-2CE43810DFF8}"/>
    <cellStyle name="20 % - Markeringsfarve3 3 3 3 4 3 3" xfId="42085" xr:uid="{D72F197B-6C42-4B5B-B5BF-2A518DA927AC}"/>
    <cellStyle name="20 % - Markeringsfarve3 3 3 3 4 4" xfId="20097" xr:uid="{89B77B10-079D-4ED0-B870-A0694CCD22FE}"/>
    <cellStyle name="20 % - Markeringsfarve3 3 3 3 4 5" xfId="35086" xr:uid="{2B9DD4C5-F2FA-461C-B1CA-5FB153338FC9}"/>
    <cellStyle name="20 % - Markeringsfarve3 3 3 3 5" xfId="5496" xr:uid="{A2E01FCD-C4E6-45CF-87B5-7C1DF31D83B5}"/>
    <cellStyle name="20 % - Markeringsfarve3 3 3 3 5 2" xfId="13413" xr:uid="{2DD5929C-3D53-4B59-8D85-C51996F53733}"/>
    <cellStyle name="20 % - Markeringsfarve3 3 3 3 5 2 2" xfId="29728" xr:uid="{9C875E82-0593-4F61-927E-3212592D1FBE}"/>
    <cellStyle name="20 % - Markeringsfarve3 3 3 3 5 2 3" xfId="44692" xr:uid="{A5619C77-1A0D-4C07-9E1B-0F4CA1D274EA}"/>
    <cellStyle name="20 % - Markeringsfarve3 3 3 3 5 3" xfId="22706" xr:uid="{9592F327-5E4F-41AF-81D2-0F4EB44501CC}"/>
    <cellStyle name="20 % - Markeringsfarve3 3 3 3 5 4" xfId="37693" xr:uid="{47E214FB-1C8D-49D8-955C-44AEB14A4018}"/>
    <cellStyle name="20 % - Markeringsfarve3 3 3 3 6" xfId="10795" xr:uid="{C33CDEAE-4094-4324-9421-9670096DE1FB}"/>
    <cellStyle name="20 % - Markeringsfarve3 3 3 3 6 2" xfId="27115" xr:uid="{F3314235-252A-48C4-B146-DB09D9D8D038}"/>
    <cellStyle name="20 % - Markeringsfarve3 3 3 3 6 3" xfId="42081" xr:uid="{A53506F5-08EB-4067-B6AD-6173069A1FAC}"/>
    <cellStyle name="20 % - Markeringsfarve3 3 3 3 7" xfId="20093" xr:uid="{DF10F625-34DB-40AD-BDD3-37DA7567CC9C}"/>
    <cellStyle name="20 % - Markeringsfarve3 3 3 3 8" xfId="35082" xr:uid="{587E4971-3AF7-4F8D-971C-3B46BF017238}"/>
    <cellStyle name="20 % - Markeringsfarve3 3 3 4" xfId="2244" xr:uid="{639E30E6-299A-4A39-9989-3322279F96C0}"/>
    <cellStyle name="20 % - Markeringsfarve3 3 3 4 2" xfId="2245" xr:uid="{D8E159C9-CB59-4147-BA08-AF79F5C632A4}"/>
    <cellStyle name="20 % - Markeringsfarve3 3 3 4 2 2" xfId="2246" xr:uid="{9414BBF3-1E1C-4DB1-A4AA-C0EFE033485D}"/>
    <cellStyle name="20 % - Markeringsfarve3 3 3 4 2 2 2" xfId="7887" xr:uid="{684AF8B1-F55D-475A-BF03-94A052A03E9E}"/>
    <cellStyle name="20 % - Markeringsfarve3 3 3 4 2 2 2 2" xfId="15787" xr:uid="{276E8368-CD74-4A53-A06D-961558524D4C}"/>
    <cellStyle name="20 % - Markeringsfarve3 3 3 4 2 2 2 2 2" xfId="32102" xr:uid="{AF86C422-AB2B-4C49-BBC3-9D1447EA857C}"/>
    <cellStyle name="20 % - Markeringsfarve3 3 3 4 2 2 2 2 3" xfId="47066" xr:uid="{69B790FE-B875-43B4-97AD-189B37A9F2E1}"/>
    <cellStyle name="20 % - Markeringsfarve3 3 3 4 2 2 2 3" xfId="25080" xr:uid="{EBF801B6-F3BF-4478-A33A-103BFDC2F087}"/>
    <cellStyle name="20 % - Markeringsfarve3 3 3 4 2 2 2 4" xfId="40067" xr:uid="{078DD6B3-30EF-4307-AAFD-013E9F371185}"/>
    <cellStyle name="20 % - Markeringsfarve3 3 3 4 2 2 3" xfId="10802" xr:uid="{D6EDD953-A4A4-4DB2-A9EE-4F47FE7C1C2E}"/>
    <cellStyle name="20 % - Markeringsfarve3 3 3 4 2 2 3 2" xfId="27122" xr:uid="{3990DE74-1923-47B4-9762-942570A7328C}"/>
    <cellStyle name="20 % - Markeringsfarve3 3 3 4 2 2 3 3" xfId="42088" xr:uid="{82827F23-EB21-4B4F-9756-F7995E74B454}"/>
    <cellStyle name="20 % - Markeringsfarve3 3 3 4 2 2 4" xfId="20100" xr:uid="{1D285D9A-4D66-45E4-BB10-E342996E192F}"/>
    <cellStyle name="20 % - Markeringsfarve3 3 3 4 2 2 5" xfId="35089" xr:uid="{2BCACE55-D964-4B63-B825-A2E05C00D9D2}"/>
    <cellStyle name="20 % - Markeringsfarve3 3 3 4 2 3" xfId="6419" xr:uid="{363E187C-4409-4029-815B-7B16933D829B}"/>
    <cellStyle name="20 % - Markeringsfarve3 3 3 4 2 3 2" xfId="14332" xr:uid="{9AF18C75-D3CA-404A-9D58-CA2FAE8DA222}"/>
    <cellStyle name="20 % - Markeringsfarve3 3 3 4 2 3 2 2" xfId="30647" xr:uid="{D3F770AB-9BD1-4F74-9CF0-42753522000C}"/>
    <cellStyle name="20 % - Markeringsfarve3 3 3 4 2 3 2 3" xfId="45611" xr:uid="{E194CFC9-08E0-488D-A079-F51CBD92D8CF}"/>
    <cellStyle name="20 % - Markeringsfarve3 3 3 4 2 3 3" xfId="23625" xr:uid="{6574C2FA-6CB9-4F38-A6B4-10FFEB87BDC2}"/>
    <cellStyle name="20 % - Markeringsfarve3 3 3 4 2 3 4" xfId="38612" xr:uid="{C481BAA3-9052-44A8-9DDB-C53839B16DAE}"/>
    <cellStyle name="20 % - Markeringsfarve3 3 3 4 2 4" xfId="10801" xr:uid="{276F2F3B-8229-45EE-BF10-CEE110A1FAEF}"/>
    <cellStyle name="20 % - Markeringsfarve3 3 3 4 2 4 2" xfId="27121" xr:uid="{F7074561-96C8-49E8-ADCC-21EAA8CFC908}"/>
    <cellStyle name="20 % - Markeringsfarve3 3 3 4 2 4 3" xfId="42087" xr:uid="{08E69261-546D-40C0-B48C-A5027FFD436A}"/>
    <cellStyle name="20 % - Markeringsfarve3 3 3 4 2 5" xfId="20099" xr:uid="{2CF1869A-7DA9-4891-9B46-D81C9C071C19}"/>
    <cellStyle name="20 % - Markeringsfarve3 3 3 4 2 6" xfId="35088" xr:uid="{99C35168-FA1B-4256-B0A6-79E74B9B907C}"/>
    <cellStyle name="20 % - Markeringsfarve3 3 3 4 3" xfId="2247" xr:uid="{7E951B7E-0775-459E-B94F-FDD115A16270}"/>
    <cellStyle name="20 % - Markeringsfarve3 3 3 4 3 2" xfId="7163" xr:uid="{114AF362-E38F-43B3-B175-C72BA44E2B56}"/>
    <cellStyle name="20 % - Markeringsfarve3 3 3 4 3 2 2" xfId="15072" xr:uid="{335CACDF-5296-49B7-B52B-9D186EA740F2}"/>
    <cellStyle name="20 % - Markeringsfarve3 3 3 4 3 2 2 2" xfId="31387" xr:uid="{01F68FBF-F51E-4E34-948F-94484CDB75E8}"/>
    <cellStyle name="20 % - Markeringsfarve3 3 3 4 3 2 2 3" xfId="46351" xr:uid="{F91777F3-6039-492A-AE79-8EB0D71687A7}"/>
    <cellStyle name="20 % - Markeringsfarve3 3 3 4 3 2 3" xfId="24365" xr:uid="{7C59C3A8-7202-413C-BF4C-3347AA377165}"/>
    <cellStyle name="20 % - Markeringsfarve3 3 3 4 3 2 4" xfId="39352" xr:uid="{BE54A63A-98AF-485D-80B3-E5D08E298686}"/>
    <cellStyle name="20 % - Markeringsfarve3 3 3 4 3 3" xfId="10803" xr:uid="{B15B8578-F28B-4A4D-B5BF-324BEE36CC7D}"/>
    <cellStyle name="20 % - Markeringsfarve3 3 3 4 3 3 2" xfId="27123" xr:uid="{886E0AD7-C761-4458-8007-C43CBC05FA42}"/>
    <cellStyle name="20 % - Markeringsfarve3 3 3 4 3 3 3" xfId="42089" xr:uid="{CD63F7B8-D51B-4247-8AC4-CE26D9AFCAC7}"/>
    <cellStyle name="20 % - Markeringsfarve3 3 3 4 3 4" xfId="20101" xr:uid="{7E267286-729E-49BE-AF29-849120425627}"/>
    <cellStyle name="20 % - Markeringsfarve3 3 3 4 3 5" xfId="35090" xr:uid="{8C217DDB-A4DA-4788-A07E-6C2A533894F4}"/>
    <cellStyle name="20 % - Markeringsfarve3 3 3 4 4" xfId="2248" xr:uid="{A6C4F636-3381-4047-96E7-44E76BC14861}"/>
    <cellStyle name="20 % - Markeringsfarve3 3 3 4 4 2" xfId="6780" xr:uid="{345BFCAF-31E4-4403-83BC-510E849E2EA7}"/>
    <cellStyle name="20 % - Markeringsfarve3 3 3 4 4 2 2" xfId="14690" xr:uid="{308A46FC-5757-42DE-AD60-99AFD949D44F}"/>
    <cellStyle name="20 % - Markeringsfarve3 3 3 4 4 2 2 2" xfId="31005" xr:uid="{2492221C-97D6-4863-A4EA-8BEEC69F63C5}"/>
    <cellStyle name="20 % - Markeringsfarve3 3 3 4 4 2 2 3" xfId="45969" xr:uid="{D127BA61-FFB7-49C7-89EF-D3AB7BE27F94}"/>
    <cellStyle name="20 % - Markeringsfarve3 3 3 4 4 2 3" xfId="23983" xr:uid="{FAB4E141-F76A-438E-88BB-91EC9E46176E}"/>
    <cellStyle name="20 % - Markeringsfarve3 3 3 4 4 2 4" xfId="38970" xr:uid="{575D983E-52C1-4826-A58D-A51C12AF5E99}"/>
    <cellStyle name="20 % - Markeringsfarve3 3 3 4 4 3" xfId="10804" xr:uid="{BA193700-B0BE-48D7-8783-7CAF36C2010F}"/>
    <cellStyle name="20 % - Markeringsfarve3 3 3 4 4 3 2" xfId="27124" xr:uid="{075855A6-1807-4899-BCF4-A7520553AD11}"/>
    <cellStyle name="20 % - Markeringsfarve3 3 3 4 4 3 3" xfId="42090" xr:uid="{0E364DFC-3C74-4F88-B7B5-BE7881801166}"/>
    <cellStyle name="20 % - Markeringsfarve3 3 3 4 4 4" xfId="20102" xr:uid="{1E082AA8-32F3-49A1-B7B2-183C7437A2AD}"/>
    <cellStyle name="20 % - Markeringsfarve3 3 3 4 4 5" xfId="35091" xr:uid="{3A233358-5CB9-497D-8C81-4082923CBB1E}"/>
    <cellStyle name="20 % - Markeringsfarve3 3 3 4 5" xfId="5497" xr:uid="{0F8AF10D-9F1E-4DC6-84FD-5AFAC625B870}"/>
    <cellStyle name="20 % - Markeringsfarve3 3 3 4 5 2" xfId="13414" xr:uid="{3DE00253-6AED-4920-B22D-CAEDA6647F86}"/>
    <cellStyle name="20 % - Markeringsfarve3 3 3 4 5 2 2" xfId="29729" xr:uid="{E5D07D38-0EE5-4236-9D8D-A557A2F24F2C}"/>
    <cellStyle name="20 % - Markeringsfarve3 3 3 4 5 2 3" xfId="44693" xr:uid="{84BA1478-431C-43FA-B43A-822BB356BB0D}"/>
    <cellStyle name="20 % - Markeringsfarve3 3 3 4 5 3" xfId="22707" xr:uid="{30B0F72E-7036-4B48-9C1C-60F99D9F1D00}"/>
    <cellStyle name="20 % - Markeringsfarve3 3 3 4 5 4" xfId="37694" xr:uid="{847A3F61-5736-4ACA-8DE0-925D20362F81}"/>
    <cellStyle name="20 % - Markeringsfarve3 3 3 4 6" xfId="10800" xr:uid="{FF068210-8CA4-469F-BD4E-89578E4DAFEE}"/>
    <cellStyle name="20 % - Markeringsfarve3 3 3 4 6 2" xfId="27120" xr:uid="{1CA8E95D-1CA0-4C66-BA82-63314976A49F}"/>
    <cellStyle name="20 % - Markeringsfarve3 3 3 4 6 3" xfId="42086" xr:uid="{80E14EF4-EB53-4AB4-B958-24C112D2C621}"/>
    <cellStyle name="20 % - Markeringsfarve3 3 3 4 7" xfId="20098" xr:uid="{EB2F92F9-182A-431D-A0A6-D88966A4E325}"/>
    <cellStyle name="20 % - Markeringsfarve3 3 3 4 8" xfId="35087" xr:uid="{46972BE3-D9EE-4348-9EAE-AB379141E9D4}"/>
    <cellStyle name="20 % - Markeringsfarve3 3 3 5" xfId="2249" xr:uid="{7BA1A369-34D8-46F7-B87E-249F0B108647}"/>
    <cellStyle name="20 % - Markeringsfarve3 3 3 5 2" xfId="2250" xr:uid="{EEA88135-10F2-4A10-8776-1D4E22CED0D7}"/>
    <cellStyle name="20 % - Markeringsfarve3 3 3 5 2 2" xfId="2251" xr:uid="{64024B05-0DCE-43F4-BEB2-E6F8EB271004}"/>
    <cellStyle name="20 % - Markeringsfarve3 3 3 5 2 2 2" xfId="8004" xr:uid="{AF1DD1CF-A476-4EC6-B295-D2B643D44657}"/>
    <cellStyle name="20 % - Markeringsfarve3 3 3 5 2 2 2 2" xfId="15904" xr:uid="{50A2271B-7180-447D-B8CD-AE8DB89AD666}"/>
    <cellStyle name="20 % - Markeringsfarve3 3 3 5 2 2 2 2 2" xfId="32219" xr:uid="{5F4F2175-218C-4E52-87EF-60E703650C55}"/>
    <cellStyle name="20 % - Markeringsfarve3 3 3 5 2 2 2 2 3" xfId="47183" xr:uid="{34A87DB7-6F87-4A57-8479-34111E06E2ED}"/>
    <cellStyle name="20 % - Markeringsfarve3 3 3 5 2 2 2 3" xfId="25197" xr:uid="{F819D7BF-DDBD-47A2-A5CB-34BE1F29980E}"/>
    <cellStyle name="20 % - Markeringsfarve3 3 3 5 2 2 2 4" xfId="40184" xr:uid="{FD830589-15D5-49DD-88FF-D1DCD054171B}"/>
    <cellStyle name="20 % - Markeringsfarve3 3 3 5 2 2 3" xfId="10807" xr:uid="{9CBF7B78-9CAC-4381-AE2A-A3FAD91302C5}"/>
    <cellStyle name="20 % - Markeringsfarve3 3 3 5 2 2 3 2" xfId="27127" xr:uid="{6ED793FE-AF30-4279-912F-E29B7CD7046B}"/>
    <cellStyle name="20 % - Markeringsfarve3 3 3 5 2 2 3 3" xfId="42093" xr:uid="{DB8C9790-C599-4B1A-9EFB-64B485CE090B}"/>
    <cellStyle name="20 % - Markeringsfarve3 3 3 5 2 2 4" xfId="20105" xr:uid="{5F179B9C-A981-467F-AA73-8CD1A3F9BAD5}"/>
    <cellStyle name="20 % - Markeringsfarve3 3 3 5 2 2 5" xfId="35094" xr:uid="{5C1C5582-5391-4174-9963-6686E652421C}"/>
    <cellStyle name="20 % - Markeringsfarve3 3 3 5 2 3" xfId="6518" xr:uid="{A9F97813-0DE3-4EDE-9594-7A16988076BE}"/>
    <cellStyle name="20 % - Markeringsfarve3 3 3 5 2 3 2" xfId="14431" xr:uid="{AD21D9D7-08B7-47FC-9E2E-BD231B2DC72F}"/>
    <cellStyle name="20 % - Markeringsfarve3 3 3 5 2 3 2 2" xfId="30746" xr:uid="{7A612795-85AE-45B7-9F78-D7CDAD716694}"/>
    <cellStyle name="20 % - Markeringsfarve3 3 3 5 2 3 2 3" xfId="45710" xr:uid="{A17236DF-4854-45C2-938F-3EADC3F0C9EE}"/>
    <cellStyle name="20 % - Markeringsfarve3 3 3 5 2 3 3" xfId="23724" xr:uid="{05059B07-FE57-49B3-A1F5-A06B16CDA077}"/>
    <cellStyle name="20 % - Markeringsfarve3 3 3 5 2 3 4" xfId="38711" xr:uid="{0187078C-9CD6-4DFF-9A68-21391AC86EFC}"/>
    <cellStyle name="20 % - Markeringsfarve3 3 3 5 2 4" xfId="10806" xr:uid="{A74B7FFF-C192-4C6A-B8A0-3F17E6021B26}"/>
    <cellStyle name="20 % - Markeringsfarve3 3 3 5 2 4 2" xfId="27126" xr:uid="{A0CA37D0-72C3-4C44-AA8E-B967F0140A55}"/>
    <cellStyle name="20 % - Markeringsfarve3 3 3 5 2 4 3" xfId="42092" xr:uid="{4249E532-E7FF-492E-83F4-2DBED1160EF3}"/>
    <cellStyle name="20 % - Markeringsfarve3 3 3 5 2 5" xfId="20104" xr:uid="{F814A170-15A6-4E26-B221-DE3AE2C94E94}"/>
    <cellStyle name="20 % - Markeringsfarve3 3 3 5 2 6" xfId="35093" xr:uid="{3F45544D-DDC7-4FC4-AF82-9FC73B6D5157}"/>
    <cellStyle name="20 % - Markeringsfarve3 3 3 5 3" xfId="2252" xr:uid="{4E359B84-EA87-4AA8-92A3-76DDDD8F1CA5}"/>
    <cellStyle name="20 % - Markeringsfarve3 3 3 5 3 2" xfId="7280" xr:uid="{30D7567D-7E07-4C01-9311-57EAE63B0D30}"/>
    <cellStyle name="20 % - Markeringsfarve3 3 3 5 3 2 2" xfId="15189" xr:uid="{5E038A6B-104A-41A0-BCE5-C684E9D590C9}"/>
    <cellStyle name="20 % - Markeringsfarve3 3 3 5 3 2 2 2" xfId="31504" xr:uid="{012600A2-6C4C-4F9C-9728-43D0E52FAB1D}"/>
    <cellStyle name="20 % - Markeringsfarve3 3 3 5 3 2 2 3" xfId="46468" xr:uid="{D1CFD84B-8FB2-42C3-A1B0-7D0EAFF95060}"/>
    <cellStyle name="20 % - Markeringsfarve3 3 3 5 3 2 3" xfId="24482" xr:uid="{8B5B51AE-F2AB-4C0A-9FC0-CC22026C69AA}"/>
    <cellStyle name="20 % - Markeringsfarve3 3 3 5 3 2 4" xfId="39469" xr:uid="{124C4A2B-78FD-40E0-BBC9-437A2D1B4298}"/>
    <cellStyle name="20 % - Markeringsfarve3 3 3 5 3 3" xfId="10808" xr:uid="{EE427208-EF79-48C7-B89F-49DE3C8BAE24}"/>
    <cellStyle name="20 % - Markeringsfarve3 3 3 5 3 3 2" xfId="27128" xr:uid="{410CFE07-3824-4F55-883C-65C7DBEAD7A8}"/>
    <cellStyle name="20 % - Markeringsfarve3 3 3 5 3 3 3" xfId="42094" xr:uid="{65D5F696-82F0-424F-A053-11D1C04E19CC}"/>
    <cellStyle name="20 % - Markeringsfarve3 3 3 5 3 4" xfId="20106" xr:uid="{AFC39C37-48C7-4F33-A5FD-FC7FF7D41B9B}"/>
    <cellStyle name="20 % - Markeringsfarve3 3 3 5 3 5" xfId="35095" xr:uid="{C2A7E2BC-0EC5-4140-906B-C2E75EB025A2}"/>
    <cellStyle name="20 % - Markeringsfarve3 3 3 5 4" xfId="2253" xr:uid="{469D4A4A-F010-4D69-A3EA-FC953ED12F48}"/>
    <cellStyle name="20 % - Markeringsfarve3 3 3 5 4 2" xfId="7059" xr:uid="{41B3E6F2-CB52-42D4-BBCA-27ABEA6A6A2C}"/>
    <cellStyle name="20 % - Markeringsfarve3 3 3 5 4 2 2" xfId="14968" xr:uid="{C1886D52-AB78-4D90-96D7-331937F66024}"/>
    <cellStyle name="20 % - Markeringsfarve3 3 3 5 4 2 2 2" xfId="31283" xr:uid="{276C6F21-1E2B-4CBB-94C3-FBA966217B76}"/>
    <cellStyle name="20 % - Markeringsfarve3 3 3 5 4 2 2 3" xfId="46247" xr:uid="{6A03CEDA-DF8C-4515-B9BF-AF395E827C50}"/>
    <cellStyle name="20 % - Markeringsfarve3 3 3 5 4 2 3" xfId="24261" xr:uid="{35A38537-DE7C-4DCE-A42C-6746010D9CC8}"/>
    <cellStyle name="20 % - Markeringsfarve3 3 3 5 4 2 4" xfId="39248" xr:uid="{DE8958E6-41F5-4C72-82F4-50ADE1C1E23F}"/>
    <cellStyle name="20 % - Markeringsfarve3 3 3 5 4 3" xfId="10809" xr:uid="{63A5CAFA-7CFB-4A92-8063-606CF09A5B78}"/>
    <cellStyle name="20 % - Markeringsfarve3 3 3 5 4 3 2" xfId="27129" xr:uid="{3618E89B-9B18-463A-BCFE-031C4464EA49}"/>
    <cellStyle name="20 % - Markeringsfarve3 3 3 5 4 3 3" xfId="42095" xr:uid="{84AAB240-6E44-4257-9D93-108C188EB580}"/>
    <cellStyle name="20 % - Markeringsfarve3 3 3 5 4 4" xfId="20107" xr:uid="{0C3DE034-62D4-4599-ABAA-EC691DFA6B87}"/>
    <cellStyle name="20 % - Markeringsfarve3 3 3 5 4 5" xfId="35096" xr:uid="{843EABEE-EB5E-45FF-8FAA-9ED74509F20F}"/>
    <cellStyle name="20 % - Markeringsfarve3 3 3 5 5" xfId="5498" xr:uid="{804041C9-A0F6-4994-BA40-D256107DE348}"/>
    <cellStyle name="20 % - Markeringsfarve3 3 3 5 5 2" xfId="13415" xr:uid="{F5E90604-C1AA-4689-8C5B-6CFA06A9461B}"/>
    <cellStyle name="20 % - Markeringsfarve3 3 3 5 5 2 2" xfId="29730" xr:uid="{D888DB21-B51B-458B-B1A6-CFA64338901B}"/>
    <cellStyle name="20 % - Markeringsfarve3 3 3 5 5 2 3" xfId="44694" xr:uid="{6700E40D-5CAA-41A7-8B6E-5094072BD486}"/>
    <cellStyle name="20 % - Markeringsfarve3 3 3 5 5 3" xfId="22708" xr:uid="{050C4275-156A-43D3-92B4-9FE609D56701}"/>
    <cellStyle name="20 % - Markeringsfarve3 3 3 5 5 4" xfId="37695" xr:uid="{23764F76-0CD3-4A61-B996-C6B41AE004D5}"/>
    <cellStyle name="20 % - Markeringsfarve3 3 3 5 6" xfId="10805" xr:uid="{23BAB06C-B630-43B9-988B-F6AFC33D7948}"/>
    <cellStyle name="20 % - Markeringsfarve3 3 3 5 6 2" xfId="27125" xr:uid="{A37A1419-A7A6-430A-8585-85CCB152FC7F}"/>
    <cellStyle name="20 % - Markeringsfarve3 3 3 5 6 3" xfId="42091" xr:uid="{DE734A11-EC24-458D-B15E-46C7D302D529}"/>
    <cellStyle name="20 % - Markeringsfarve3 3 3 5 7" xfId="20103" xr:uid="{196FB306-4CD5-433B-A69E-5484FD431A6B}"/>
    <cellStyle name="20 % - Markeringsfarve3 3 3 5 8" xfId="35092" xr:uid="{0BBDE400-240A-4138-87F4-74C1F686F269}"/>
    <cellStyle name="20 % - Markeringsfarve3 3 3 6" xfId="2254" xr:uid="{5E1D50E0-1C6B-431B-93DB-5CCC4D73B731}"/>
    <cellStyle name="20 % - Markeringsfarve3 3 3 6 2" xfId="2255" xr:uid="{70622FDB-FBFB-4486-8038-092C035CFA34}"/>
    <cellStyle name="20 % - Markeringsfarve3 3 3 6 2 2" xfId="2256" xr:uid="{115B64C3-8AAC-480E-80F2-196109CCD287}"/>
    <cellStyle name="20 % - Markeringsfarve3 3 3 6 2 2 2" xfId="8049" xr:uid="{CA46EB11-2FDB-46B7-9F71-591FEA38791C}"/>
    <cellStyle name="20 % - Markeringsfarve3 3 3 6 2 2 2 2" xfId="15949" xr:uid="{5BE5A46D-C3F8-4BC5-B5AF-719F99D8F6F0}"/>
    <cellStyle name="20 % - Markeringsfarve3 3 3 6 2 2 2 2 2" xfId="32264" xr:uid="{0BBA5BEF-BE54-42A3-81A9-DD8500FCC93B}"/>
    <cellStyle name="20 % - Markeringsfarve3 3 3 6 2 2 2 2 3" xfId="47228" xr:uid="{DF4B2CBA-3CC5-47FB-8CC9-063459FB7262}"/>
    <cellStyle name="20 % - Markeringsfarve3 3 3 6 2 2 2 3" xfId="25242" xr:uid="{5E915B3B-CD7B-4891-8334-5B85D9D9CEB5}"/>
    <cellStyle name="20 % - Markeringsfarve3 3 3 6 2 2 2 4" xfId="40229" xr:uid="{1710E220-EFB8-436D-859C-02E5D64965CD}"/>
    <cellStyle name="20 % - Markeringsfarve3 3 3 6 2 2 3" xfId="10812" xr:uid="{08550E9A-140E-4701-8E19-991E00554A7A}"/>
    <cellStyle name="20 % - Markeringsfarve3 3 3 6 2 2 3 2" xfId="27132" xr:uid="{B5DF1914-4830-4563-9713-8978318A5D54}"/>
    <cellStyle name="20 % - Markeringsfarve3 3 3 6 2 2 3 3" xfId="42098" xr:uid="{83C7BB95-727C-446D-A598-81442FFBC242}"/>
    <cellStyle name="20 % - Markeringsfarve3 3 3 6 2 2 4" xfId="20110" xr:uid="{857AE415-C481-4C06-8934-A22140EAE8EA}"/>
    <cellStyle name="20 % - Markeringsfarve3 3 3 6 2 2 5" xfId="35099" xr:uid="{0715B5C7-7486-4792-B0F7-D768942CC334}"/>
    <cellStyle name="20 % - Markeringsfarve3 3 3 6 2 3" xfId="6560" xr:uid="{9213FACE-77E7-4887-BE2C-FFDE5A04F54E}"/>
    <cellStyle name="20 % - Markeringsfarve3 3 3 6 2 3 2" xfId="14473" xr:uid="{D0EBB76C-6213-4631-9DB5-4345F8AC99F0}"/>
    <cellStyle name="20 % - Markeringsfarve3 3 3 6 2 3 2 2" xfId="30788" xr:uid="{178E8144-B091-41E6-B84B-035CFFBA9F23}"/>
    <cellStyle name="20 % - Markeringsfarve3 3 3 6 2 3 2 3" xfId="45752" xr:uid="{2AC8AE74-9B4F-4691-BD80-25AD5A75667E}"/>
    <cellStyle name="20 % - Markeringsfarve3 3 3 6 2 3 3" xfId="23766" xr:uid="{DFBE198C-2B3E-47C7-A6A3-70D3C7868DCD}"/>
    <cellStyle name="20 % - Markeringsfarve3 3 3 6 2 3 4" xfId="38753" xr:uid="{8AF28BBC-88B7-4FD6-8BFF-D6D19A9A2D23}"/>
    <cellStyle name="20 % - Markeringsfarve3 3 3 6 2 4" xfId="10811" xr:uid="{CA7D388F-83CA-485F-9F04-AE5B94C4B3D3}"/>
    <cellStyle name="20 % - Markeringsfarve3 3 3 6 2 4 2" xfId="27131" xr:uid="{115991C3-74BF-4684-B079-6476E576E584}"/>
    <cellStyle name="20 % - Markeringsfarve3 3 3 6 2 4 3" xfId="42097" xr:uid="{01ED2553-C518-4EF6-88EF-44749A96AB3C}"/>
    <cellStyle name="20 % - Markeringsfarve3 3 3 6 2 5" xfId="20109" xr:uid="{D9C7FFC0-FD47-413C-8863-6B5F3B78EDB2}"/>
    <cellStyle name="20 % - Markeringsfarve3 3 3 6 2 6" xfId="35098" xr:uid="{92FB9933-E73C-4D6B-88FB-7AAB293362C7}"/>
    <cellStyle name="20 % - Markeringsfarve3 3 3 6 3" xfId="2257" xr:uid="{BB38FF33-34E1-4E80-AD7B-9AD620BEB12F}"/>
    <cellStyle name="20 % - Markeringsfarve3 3 3 6 3 2" xfId="7326" xr:uid="{2D1D2D75-F40F-4E1D-BE2B-3E3823E47F59}"/>
    <cellStyle name="20 % - Markeringsfarve3 3 3 6 3 2 2" xfId="15235" xr:uid="{940B53AD-6035-4353-A95E-C357F5F8B796}"/>
    <cellStyle name="20 % - Markeringsfarve3 3 3 6 3 2 2 2" xfId="31550" xr:uid="{932D8EDC-0210-4E06-947F-1643A0DE1066}"/>
    <cellStyle name="20 % - Markeringsfarve3 3 3 6 3 2 2 3" xfId="46514" xr:uid="{636FC089-1123-4A1F-9815-FB6A2419FA6B}"/>
    <cellStyle name="20 % - Markeringsfarve3 3 3 6 3 2 3" xfId="24528" xr:uid="{578ADF75-511F-4186-A9AA-273B840F6392}"/>
    <cellStyle name="20 % - Markeringsfarve3 3 3 6 3 2 4" xfId="39515" xr:uid="{873F79C9-E744-4C56-96EA-C88E813F8C36}"/>
    <cellStyle name="20 % - Markeringsfarve3 3 3 6 3 3" xfId="10813" xr:uid="{B0731569-B9A2-4B2B-AF9F-864AC668948C}"/>
    <cellStyle name="20 % - Markeringsfarve3 3 3 6 3 3 2" xfId="27133" xr:uid="{CD9AF1B0-E501-4B7A-809B-66C59B0371D6}"/>
    <cellStyle name="20 % - Markeringsfarve3 3 3 6 3 3 3" xfId="42099" xr:uid="{D7460614-6A4D-446D-8105-94221DF65260}"/>
    <cellStyle name="20 % - Markeringsfarve3 3 3 6 3 4" xfId="20111" xr:uid="{548DE7D8-43B7-4CD2-BA6B-F2BA33F57AE1}"/>
    <cellStyle name="20 % - Markeringsfarve3 3 3 6 3 5" xfId="35100" xr:uid="{2607BF61-49C9-4CCE-832C-52A1F5FC6A3F}"/>
    <cellStyle name="20 % - Markeringsfarve3 3 3 6 4" xfId="2258" xr:uid="{364D35F4-2C45-4321-BEC1-03CD3DF25D72}"/>
    <cellStyle name="20 % - Markeringsfarve3 3 3 6 4 2" xfId="7050" xr:uid="{0120F3D5-33B6-412B-B63B-CD2A34AEA414}"/>
    <cellStyle name="20 % - Markeringsfarve3 3 3 6 4 2 2" xfId="14959" xr:uid="{DC7D3DC0-9BE6-4979-9D5F-6CE6C9F7BED3}"/>
    <cellStyle name="20 % - Markeringsfarve3 3 3 6 4 2 2 2" xfId="31274" xr:uid="{9BBE78B3-8B62-4606-A042-D4F2BCA8E0F1}"/>
    <cellStyle name="20 % - Markeringsfarve3 3 3 6 4 2 2 3" xfId="46238" xr:uid="{CB83F048-92CD-4AA6-8725-E845701D63FA}"/>
    <cellStyle name="20 % - Markeringsfarve3 3 3 6 4 2 3" xfId="24252" xr:uid="{7FDC0EE0-BDA9-49FA-ADC8-7346F52AEE6C}"/>
    <cellStyle name="20 % - Markeringsfarve3 3 3 6 4 2 4" xfId="39239" xr:uid="{31D6DF69-E189-47EF-B663-762085539080}"/>
    <cellStyle name="20 % - Markeringsfarve3 3 3 6 4 3" xfId="10814" xr:uid="{A6BF4393-DFEA-4E40-B8D9-A23AB3477876}"/>
    <cellStyle name="20 % - Markeringsfarve3 3 3 6 4 3 2" xfId="27134" xr:uid="{9ECEB0BF-5856-4C3B-B211-DF6A9E497A89}"/>
    <cellStyle name="20 % - Markeringsfarve3 3 3 6 4 3 3" xfId="42100" xr:uid="{29B93E66-9D52-4571-9F99-D8D07A287C3A}"/>
    <cellStyle name="20 % - Markeringsfarve3 3 3 6 4 4" xfId="20112" xr:uid="{881096D7-1C1A-43DE-830B-294BE894FC05}"/>
    <cellStyle name="20 % - Markeringsfarve3 3 3 6 4 5" xfId="35101" xr:uid="{A04A0FD1-6F0C-46C8-9C11-49B54BA3421B}"/>
    <cellStyle name="20 % - Markeringsfarve3 3 3 6 5" xfId="5499" xr:uid="{862D0521-46AC-4076-BDD6-168BDCB0AF1C}"/>
    <cellStyle name="20 % - Markeringsfarve3 3 3 6 5 2" xfId="13416" xr:uid="{E8D638B4-F52D-4A7E-B51C-F6F1DA00B87F}"/>
    <cellStyle name="20 % - Markeringsfarve3 3 3 6 5 2 2" xfId="29731" xr:uid="{70C5F890-EF16-48FE-847B-477E24514995}"/>
    <cellStyle name="20 % - Markeringsfarve3 3 3 6 5 2 3" xfId="44695" xr:uid="{6AA114DF-3879-4D9B-B749-737B1D58FFF0}"/>
    <cellStyle name="20 % - Markeringsfarve3 3 3 6 5 3" xfId="22709" xr:uid="{0379A4EC-64C0-495D-A221-D0E762DD4EDD}"/>
    <cellStyle name="20 % - Markeringsfarve3 3 3 6 5 4" xfId="37696" xr:uid="{DBEAC643-F2CD-4490-9E99-B65F495119FE}"/>
    <cellStyle name="20 % - Markeringsfarve3 3 3 6 6" xfId="10810" xr:uid="{D5B2187B-2E0A-4D52-AC84-DD7119A92D4D}"/>
    <cellStyle name="20 % - Markeringsfarve3 3 3 6 6 2" xfId="27130" xr:uid="{57576E0D-5CF1-492A-BE3A-CB121B91956C}"/>
    <cellStyle name="20 % - Markeringsfarve3 3 3 6 6 3" xfId="42096" xr:uid="{F6C22362-5EAF-4EA4-83F3-DD4E86CF29A3}"/>
    <cellStyle name="20 % - Markeringsfarve3 3 3 6 7" xfId="20108" xr:uid="{F52CE038-979C-42E0-872E-2CEA69469ACF}"/>
    <cellStyle name="20 % - Markeringsfarve3 3 3 6 8" xfId="35097" xr:uid="{340D5A50-0975-499A-A40D-B80F242EF286}"/>
    <cellStyle name="20 % - Markeringsfarve3 3 3 7" xfId="2259" xr:uid="{B506AECF-A0D4-45E5-B3CB-A09D8DB7EEED}"/>
    <cellStyle name="20 % - Markeringsfarve3 3 3 7 2" xfId="2260" xr:uid="{746331E4-A9DC-4A1D-B155-BA098146AC8E}"/>
    <cellStyle name="20 % - Markeringsfarve3 3 3 7 2 2" xfId="7530" xr:uid="{C4930B37-F1FA-426C-A5FF-6F34CA9A53C9}"/>
    <cellStyle name="20 % - Markeringsfarve3 3 3 7 2 2 2" xfId="15430" xr:uid="{A573FC22-D023-40FB-87ED-E8D1B0A1308D}"/>
    <cellStyle name="20 % - Markeringsfarve3 3 3 7 2 2 2 2" xfId="31745" xr:uid="{500117BA-D86A-4664-9ACD-C776616EAD2D}"/>
    <cellStyle name="20 % - Markeringsfarve3 3 3 7 2 2 2 3" xfId="46709" xr:uid="{9E29360B-7EF3-4EA3-82B0-37B34AA569F2}"/>
    <cellStyle name="20 % - Markeringsfarve3 3 3 7 2 2 3" xfId="24723" xr:uid="{518CE4D5-D143-4B4C-BBC9-54646E64FDE1}"/>
    <cellStyle name="20 % - Markeringsfarve3 3 3 7 2 2 4" xfId="39710" xr:uid="{53FA22DC-F740-4E59-9B15-8FC92EC02DDC}"/>
    <cellStyle name="20 % - Markeringsfarve3 3 3 7 2 3" xfId="10816" xr:uid="{A35E98BE-4DE5-493A-BFD5-CB3863476FFF}"/>
    <cellStyle name="20 % - Markeringsfarve3 3 3 7 2 3 2" xfId="27136" xr:uid="{B0EB6105-5F48-4352-8E59-5854DEEB5068}"/>
    <cellStyle name="20 % - Markeringsfarve3 3 3 7 2 3 3" xfId="42102" xr:uid="{D58525CF-3356-4837-8AB8-C4DEF86A5861}"/>
    <cellStyle name="20 % - Markeringsfarve3 3 3 7 2 4" xfId="20114" xr:uid="{64D75F76-0516-4CB7-9364-46FDFDB2F3CC}"/>
    <cellStyle name="20 % - Markeringsfarve3 3 3 7 2 5" xfId="35103" xr:uid="{F12BA1C0-440D-4567-A854-DF6A9FB7C675}"/>
    <cellStyle name="20 % - Markeringsfarve3 3 3 7 3" xfId="6118" xr:uid="{C16068C7-CBD4-4A05-8BAD-5DD2A96AC1C8}"/>
    <cellStyle name="20 % - Markeringsfarve3 3 3 7 3 2" xfId="14034" xr:uid="{1281AE16-556E-4695-9484-9DD60C340246}"/>
    <cellStyle name="20 % - Markeringsfarve3 3 3 7 3 2 2" xfId="30349" xr:uid="{72670B37-DEB0-4A67-8042-EF2A39F64E70}"/>
    <cellStyle name="20 % - Markeringsfarve3 3 3 7 3 2 3" xfId="45313" xr:uid="{EA95C4C6-3A83-4265-A170-E532B6A5DC36}"/>
    <cellStyle name="20 % - Markeringsfarve3 3 3 7 3 3" xfId="23327" xr:uid="{15C74E78-7F4D-47A5-902F-3021B060E97D}"/>
    <cellStyle name="20 % - Markeringsfarve3 3 3 7 3 4" xfId="38314" xr:uid="{7008B5F6-E797-4278-B29F-F03A9305E3C1}"/>
    <cellStyle name="20 % - Markeringsfarve3 3 3 7 4" xfId="10815" xr:uid="{5E296EAB-3D74-4D45-9548-2175AA9E5818}"/>
    <cellStyle name="20 % - Markeringsfarve3 3 3 7 4 2" xfId="27135" xr:uid="{BEAA528C-14C1-4AD1-BDB5-59994D26F98D}"/>
    <cellStyle name="20 % - Markeringsfarve3 3 3 7 4 3" xfId="42101" xr:uid="{78379EBB-3ADC-4CBB-98CB-216894917A94}"/>
    <cellStyle name="20 % - Markeringsfarve3 3 3 7 5" xfId="20113" xr:uid="{F0B711B0-4EB5-4DB1-A83C-4C5508B48238}"/>
    <cellStyle name="20 % - Markeringsfarve3 3 3 7 6" xfId="35102" xr:uid="{64A0F11E-B993-48F2-BF4C-1DAD811EB883}"/>
    <cellStyle name="20 % - Markeringsfarve3 3 3 8" xfId="2261" xr:uid="{260E598E-5A64-4294-ADBB-32CE8D7D7030}"/>
    <cellStyle name="20 % - Markeringsfarve3 3 3 8 2" xfId="6758" xr:uid="{62ACA802-DCE3-4D9D-A70B-A464CF185AB0}"/>
    <cellStyle name="20 % - Markeringsfarve3 3 3 8 2 2" xfId="14668" xr:uid="{64A2AB59-044F-4309-8975-CAE439CDE43B}"/>
    <cellStyle name="20 % - Markeringsfarve3 3 3 8 2 2 2" xfId="30983" xr:uid="{D4BE727C-2114-45E7-8028-35B6CFBE0DE2}"/>
    <cellStyle name="20 % - Markeringsfarve3 3 3 8 2 2 3" xfId="45947" xr:uid="{7D81D6C4-8F7A-47DA-9497-CB8C7B211B48}"/>
    <cellStyle name="20 % - Markeringsfarve3 3 3 8 2 3" xfId="23961" xr:uid="{A94A2D69-B006-476D-9260-2AB05FFC3DA7}"/>
    <cellStyle name="20 % - Markeringsfarve3 3 3 8 2 4" xfId="38948" xr:uid="{3F38963C-20C1-4F15-A630-46BCC83832DC}"/>
    <cellStyle name="20 % - Markeringsfarve3 3 3 8 3" xfId="10817" xr:uid="{7BE03722-3643-45C0-87B0-E85DEF134B2B}"/>
    <cellStyle name="20 % - Markeringsfarve3 3 3 8 3 2" xfId="27137" xr:uid="{107D2C68-B62B-4730-9B11-5F87153820A4}"/>
    <cellStyle name="20 % - Markeringsfarve3 3 3 8 3 3" xfId="42103" xr:uid="{46F38254-0796-4739-A3DE-F95C3F5043A4}"/>
    <cellStyle name="20 % - Markeringsfarve3 3 3 8 4" xfId="20115" xr:uid="{AF189C14-E7C9-4F2A-B2E5-DA13541C7876}"/>
    <cellStyle name="20 % - Markeringsfarve3 3 3 8 5" xfId="35104" xr:uid="{5B4CAB53-2AD6-4E45-896B-E73A403B0C89}"/>
    <cellStyle name="20 % - Markeringsfarve3 3 3 9" xfId="2262" xr:uid="{10B90D8A-C452-4D36-8912-AA9E010DB60F}"/>
    <cellStyle name="20 % - Markeringsfarve3 3 3 9 2" xfId="8259" xr:uid="{03FC9E4C-0E65-4D1C-BE58-A97693000ED9}"/>
    <cellStyle name="20 % - Markeringsfarve3 3 3 9 2 2" xfId="16152" xr:uid="{E37C185C-EFB9-4912-8520-ED6DD0D52D32}"/>
    <cellStyle name="20 % - Markeringsfarve3 3 3 9 2 2 2" xfId="32467" xr:uid="{03A25BBC-3C39-4071-942F-09E053E58A08}"/>
    <cellStyle name="20 % - Markeringsfarve3 3 3 9 2 2 3" xfId="47431" xr:uid="{44A7FA49-7D84-4288-A0C1-CCFB85D54376}"/>
    <cellStyle name="20 % - Markeringsfarve3 3 3 9 2 3" xfId="25445" xr:uid="{D4AF0E73-848B-49F7-BD7E-B12DDD2589E9}"/>
    <cellStyle name="20 % - Markeringsfarve3 3 3 9 2 4" xfId="40432" xr:uid="{27B6D445-9E26-419C-90B5-57DCEDCCD337}"/>
    <cellStyle name="20 % - Markeringsfarve3 3 3 9 3" xfId="10818" xr:uid="{BF6A8952-F5A1-498A-A1CC-11AE90E4A42D}"/>
    <cellStyle name="20 % - Markeringsfarve3 3 3 9 3 2" xfId="27138" xr:uid="{ED1848B2-43A2-477F-9919-CD77817FBD01}"/>
    <cellStyle name="20 % - Markeringsfarve3 3 3 9 3 3" xfId="42104" xr:uid="{03487F95-67F8-4876-A368-BEDDAA6EEC0F}"/>
    <cellStyle name="20 % - Markeringsfarve3 3 3 9 4" xfId="20116" xr:uid="{11936AF0-2C37-42BF-8634-0B757F0B9534}"/>
    <cellStyle name="20 % - Markeringsfarve3 3 3 9 5" xfId="35105" xr:uid="{1139DFB3-3235-491B-9AC5-87A28E505432}"/>
    <cellStyle name="20 % - Markeringsfarve3 3 4" xfId="2263" xr:uid="{67B1FA37-C19A-40A7-B40D-626B62FE60E5}"/>
    <cellStyle name="20 % - Markeringsfarve3 3 4 2" xfId="2264" xr:uid="{4BC03D0F-D047-4CE6-896D-6CEAB1FE3E7B}"/>
    <cellStyle name="20 % - Markeringsfarve3 3 4 2 2" xfId="2265" xr:uid="{4E1309AB-5A2E-45E1-BFFA-70BC4CDD5615}"/>
    <cellStyle name="20 % - Markeringsfarve3 3 4 2 2 2" xfId="7571" xr:uid="{3CE5E4F5-764F-42CE-8674-A585CDDA196E}"/>
    <cellStyle name="20 % - Markeringsfarve3 3 4 2 2 2 2" xfId="15471" xr:uid="{B28645DE-4174-4282-A99F-3F10278F6C9F}"/>
    <cellStyle name="20 % - Markeringsfarve3 3 4 2 2 2 2 2" xfId="31786" xr:uid="{A76D3D2C-63ED-4EDA-AD65-AC5668826593}"/>
    <cellStyle name="20 % - Markeringsfarve3 3 4 2 2 2 2 3" xfId="46750" xr:uid="{A615959C-4173-480D-B431-D50994B64963}"/>
    <cellStyle name="20 % - Markeringsfarve3 3 4 2 2 2 3" xfId="24764" xr:uid="{132D7797-39F4-43E6-A344-F0D52E2438BF}"/>
    <cellStyle name="20 % - Markeringsfarve3 3 4 2 2 2 4" xfId="39751" xr:uid="{D5D34D43-4B79-41F3-9EF2-2C29C00A250D}"/>
    <cellStyle name="20 % - Markeringsfarve3 3 4 2 2 3" xfId="10821" xr:uid="{7A1F72C9-8606-4B47-B2D8-4038AE21A7C5}"/>
    <cellStyle name="20 % - Markeringsfarve3 3 4 2 2 3 2" xfId="27141" xr:uid="{D34FC99C-6EC3-4E92-B2CE-83624E37325B}"/>
    <cellStyle name="20 % - Markeringsfarve3 3 4 2 2 3 3" xfId="42107" xr:uid="{35181B42-0558-4D58-A5B0-059B0F0F8231}"/>
    <cellStyle name="20 % - Markeringsfarve3 3 4 2 2 4" xfId="20119" xr:uid="{30E59D86-C01A-471B-8980-0DB94FA3F841}"/>
    <cellStyle name="20 % - Markeringsfarve3 3 4 2 2 5" xfId="35108" xr:uid="{AE4B4E4B-244F-44D5-83AC-7E020F4EB826}"/>
    <cellStyle name="20 % - Markeringsfarve3 3 4 2 3" xfId="6151" xr:uid="{8C843745-BAAB-4023-A9D4-EA99DC2ADF20}"/>
    <cellStyle name="20 % - Markeringsfarve3 3 4 2 3 2" xfId="14067" xr:uid="{1D94F686-F87D-4159-8E8A-0D40E47EB7BB}"/>
    <cellStyle name="20 % - Markeringsfarve3 3 4 2 3 2 2" xfId="30382" xr:uid="{DD5330BA-C53F-4A8B-818C-FF70CB307980}"/>
    <cellStyle name="20 % - Markeringsfarve3 3 4 2 3 2 3" xfId="45346" xr:uid="{FD5B3D20-E13C-4A91-A2D9-F851BB561574}"/>
    <cellStyle name="20 % - Markeringsfarve3 3 4 2 3 3" xfId="23360" xr:uid="{3F230C07-C92C-4DB1-80C1-5CD05BC31E32}"/>
    <cellStyle name="20 % - Markeringsfarve3 3 4 2 3 4" xfId="38347" xr:uid="{89477C16-63FE-43EF-ACEE-CB9A5448838A}"/>
    <cellStyle name="20 % - Markeringsfarve3 3 4 2 4" xfId="10820" xr:uid="{9A18C143-903A-4E66-87FE-AA93D9986965}"/>
    <cellStyle name="20 % - Markeringsfarve3 3 4 2 4 2" xfId="27140" xr:uid="{809B9B70-D531-4FF1-A929-DADC30CF9D13}"/>
    <cellStyle name="20 % - Markeringsfarve3 3 4 2 4 3" xfId="42106" xr:uid="{D56CED64-B4FE-4C0E-B40C-C28AAC1EF34D}"/>
    <cellStyle name="20 % - Markeringsfarve3 3 4 2 5" xfId="20118" xr:uid="{0713C495-E2C4-4AD5-B35A-5BFED7E027C3}"/>
    <cellStyle name="20 % - Markeringsfarve3 3 4 2 6" xfId="35107" xr:uid="{BFD1CADB-FA76-4FBE-9714-28B1CC51274C}"/>
    <cellStyle name="20 % - Markeringsfarve3 3 4 3" xfId="2266" xr:uid="{14B43FF8-F90D-4DFC-8BC9-F49F66C63FF4}"/>
    <cellStyle name="20 % - Markeringsfarve3 3 4 3 2" xfId="6801" xr:uid="{E63B5001-22FB-4666-A773-7DE57219391C}"/>
    <cellStyle name="20 % - Markeringsfarve3 3 4 3 2 2" xfId="14711" xr:uid="{5487DCAB-0DE0-4D5A-8A50-E7ABF0666230}"/>
    <cellStyle name="20 % - Markeringsfarve3 3 4 3 2 2 2" xfId="31026" xr:uid="{89A36FC7-847B-4A37-AF65-7B4499968381}"/>
    <cellStyle name="20 % - Markeringsfarve3 3 4 3 2 2 3" xfId="45990" xr:uid="{9F8FD1E1-9834-4589-A3DC-CA4DF0CCAA9C}"/>
    <cellStyle name="20 % - Markeringsfarve3 3 4 3 2 3" xfId="24004" xr:uid="{A67944DF-5839-41DE-BE92-056608A26B5E}"/>
    <cellStyle name="20 % - Markeringsfarve3 3 4 3 2 4" xfId="38991" xr:uid="{02659492-8198-408E-A6FF-E74A5ACFFD1C}"/>
    <cellStyle name="20 % - Markeringsfarve3 3 4 3 3" xfId="10822" xr:uid="{398C8791-6703-436B-9DAD-56FBED982131}"/>
    <cellStyle name="20 % - Markeringsfarve3 3 4 3 3 2" xfId="27142" xr:uid="{4D548A8C-4450-421A-98EA-9421858BFF18}"/>
    <cellStyle name="20 % - Markeringsfarve3 3 4 3 3 3" xfId="42108" xr:uid="{203B403B-6F08-46CF-8E1A-4922E5F253C3}"/>
    <cellStyle name="20 % - Markeringsfarve3 3 4 3 4" xfId="20120" xr:uid="{7455DE15-B2A6-42C8-BB43-723759D94A57}"/>
    <cellStyle name="20 % - Markeringsfarve3 3 4 3 5" xfId="35109" xr:uid="{0BEF48C7-8ECD-4275-91AE-E863A53C9567}"/>
    <cellStyle name="20 % - Markeringsfarve3 3 4 4" xfId="2267" xr:uid="{83E2A6E8-CCBA-4E0E-9DAD-EEC504A8988E}"/>
    <cellStyle name="20 % - Markeringsfarve3 3 4 4 2" xfId="8743" xr:uid="{03838412-8C61-49CD-84DD-75930F7FD07C}"/>
    <cellStyle name="20 % - Markeringsfarve3 3 4 4 2 2" xfId="16618" xr:uid="{1EFC1B52-26FE-473F-B8AE-A1A95B85C1AD}"/>
    <cellStyle name="20 % - Markeringsfarve3 3 4 4 2 2 2" xfId="32933" xr:uid="{3DFA5B3F-4B68-42AD-9ED4-0C96CC9AEA40}"/>
    <cellStyle name="20 % - Markeringsfarve3 3 4 4 2 2 3" xfId="47897" xr:uid="{77907E56-BCF8-4F68-BDA1-AF9E778227B8}"/>
    <cellStyle name="20 % - Markeringsfarve3 3 4 4 2 3" xfId="25911" xr:uid="{3739C395-8420-4269-9226-731ED567988C}"/>
    <cellStyle name="20 % - Markeringsfarve3 3 4 4 2 4" xfId="40898" xr:uid="{D67CAC5C-14A4-4547-8AEE-46992D1DBB38}"/>
    <cellStyle name="20 % - Markeringsfarve3 3 4 4 3" xfId="10823" xr:uid="{00317444-EB29-46A7-B2D8-D37C14787CB5}"/>
    <cellStyle name="20 % - Markeringsfarve3 3 4 4 3 2" xfId="27143" xr:uid="{E0C43C33-4F4E-41B4-8340-9DC788B0884A}"/>
    <cellStyle name="20 % - Markeringsfarve3 3 4 4 3 3" xfId="42109" xr:uid="{A77AA636-ABD7-4E77-A094-3BE195B770A3}"/>
    <cellStyle name="20 % - Markeringsfarve3 3 4 4 4" xfId="20121" xr:uid="{D0CBD3F1-A402-4857-91A7-0F2428F07BE5}"/>
    <cellStyle name="20 % - Markeringsfarve3 3 4 4 5" xfId="35110" xr:uid="{BEDE6F4D-022D-4BA8-A461-8F93547145B1}"/>
    <cellStyle name="20 % - Markeringsfarve3 3 4 5" xfId="5500" xr:uid="{97512EA6-0C9E-4C1D-830C-D3DF517E6245}"/>
    <cellStyle name="20 % - Markeringsfarve3 3 4 5 2" xfId="13417" xr:uid="{771FA49A-1109-4FD7-9F6D-674F29AF8069}"/>
    <cellStyle name="20 % - Markeringsfarve3 3 4 5 2 2" xfId="29732" xr:uid="{7D4A68B6-0C3A-4072-BEAD-8CD110E82001}"/>
    <cellStyle name="20 % - Markeringsfarve3 3 4 5 2 3" xfId="44696" xr:uid="{76E94102-8FF9-43FB-827F-CF91427B7097}"/>
    <cellStyle name="20 % - Markeringsfarve3 3 4 5 3" xfId="22710" xr:uid="{632B65FA-1F34-44CB-810C-F968F6CF801C}"/>
    <cellStyle name="20 % - Markeringsfarve3 3 4 5 4" xfId="37697" xr:uid="{54315087-8351-4E6C-A14C-B7E41320F30C}"/>
    <cellStyle name="20 % - Markeringsfarve3 3 4 6" xfId="10819" xr:uid="{CB45E5EB-C673-48CC-AE5E-7BFF13E22035}"/>
    <cellStyle name="20 % - Markeringsfarve3 3 4 6 2" xfId="27139" xr:uid="{C42067F3-6DFD-42D6-85AA-2AC05C6E7208}"/>
    <cellStyle name="20 % - Markeringsfarve3 3 4 6 3" xfId="42105" xr:uid="{C50BDB51-C630-4288-8630-C27EF348A567}"/>
    <cellStyle name="20 % - Markeringsfarve3 3 4 7" xfId="20117" xr:uid="{E9BE04BB-8215-4695-BD8B-1D6766E4471E}"/>
    <cellStyle name="20 % - Markeringsfarve3 3 4 8" xfId="35106" xr:uid="{590AFC02-C59C-451D-A1B6-583DEB8C75FD}"/>
    <cellStyle name="20 % - Markeringsfarve3 3 5" xfId="2268" xr:uid="{79325858-390A-4BFA-A2F4-B98DE8CD7FE5}"/>
    <cellStyle name="20 % - Markeringsfarve3 3 5 2" xfId="2269" xr:uid="{2B003482-6D23-4BBC-BCA4-AC667FBCAB11}"/>
    <cellStyle name="20 % - Markeringsfarve3 3 5 2 2" xfId="2270" xr:uid="{680EC4A5-F92B-4FE5-B60B-D8F29FA035F3}"/>
    <cellStyle name="20 % - Markeringsfarve3 3 5 2 2 2" xfId="7692" xr:uid="{1D09C485-6294-4597-9469-79F4DC542AFB}"/>
    <cellStyle name="20 % - Markeringsfarve3 3 5 2 2 2 2" xfId="15592" xr:uid="{405C6F5B-F368-4C6C-A993-B7FA4FDA1119}"/>
    <cellStyle name="20 % - Markeringsfarve3 3 5 2 2 2 2 2" xfId="31907" xr:uid="{DAC6F2F5-4F64-48E1-9045-17FC37D265B5}"/>
    <cellStyle name="20 % - Markeringsfarve3 3 5 2 2 2 2 3" xfId="46871" xr:uid="{D536A25D-12C8-42B7-8614-8913C7CA2EB0}"/>
    <cellStyle name="20 % - Markeringsfarve3 3 5 2 2 2 3" xfId="24885" xr:uid="{8F82D966-A39F-4947-A880-4D1EF7ABF335}"/>
    <cellStyle name="20 % - Markeringsfarve3 3 5 2 2 2 4" xfId="39872" xr:uid="{CA36AA80-9954-49AC-AD2A-47EC52203B96}"/>
    <cellStyle name="20 % - Markeringsfarve3 3 5 2 2 3" xfId="10826" xr:uid="{EDDE7363-B982-48BE-9D85-274C009505F7}"/>
    <cellStyle name="20 % - Markeringsfarve3 3 5 2 2 3 2" xfId="27146" xr:uid="{34AF5973-1FA3-48D9-AC10-F118981CF231}"/>
    <cellStyle name="20 % - Markeringsfarve3 3 5 2 2 3 3" xfId="42112" xr:uid="{BF34FC6D-9BEC-4E92-86C0-70BA3E7EEC3D}"/>
    <cellStyle name="20 % - Markeringsfarve3 3 5 2 2 4" xfId="20124" xr:uid="{1D0E6C68-B735-4A8D-B3F4-FFC3CE98A43F}"/>
    <cellStyle name="20 % - Markeringsfarve3 3 5 2 2 5" xfId="35113" xr:uid="{C985C5B6-56B8-4D93-B7CF-A9364B79FE08}"/>
    <cellStyle name="20 % - Markeringsfarve3 3 5 2 3" xfId="6256" xr:uid="{BEFA96A3-BABD-4872-80C5-12DC10F84E83}"/>
    <cellStyle name="20 % - Markeringsfarve3 3 5 2 3 2" xfId="14172" xr:uid="{F784A9A9-4C06-4FDC-A14C-E84BC31E4831}"/>
    <cellStyle name="20 % - Markeringsfarve3 3 5 2 3 2 2" xfId="30487" xr:uid="{C35033D2-DF4F-46D6-81C5-4DF6C1CCC626}"/>
    <cellStyle name="20 % - Markeringsfarve3 3 5 2 3 2 3" xfId="45451" xr:uid="{E72B29A5-0738-450C-8363-A68E9713F7B4}"/>
    <cellStyle name="20 % - Markeringsfarve3 3 5 2 3 3" xfId="23465" xr:uid="{4B4B9CCE-EDD1-4819-9C09-D3EEF27771EE}"/>
    <cellStyle name="20 % - Markeringsfarve3 3 5 2 3 4" xfId="38452" xr:uid="{B1097607-13D9-4DB3-9CDD-C8518F3E4AAA}"/>
    <cellStyle name="20 % - Markeringsfarve3 3 5 2 4" xfId="10825" xr:uid="{8F6D79B7-AB98-4454-B616-7BD69E54533D}"/>
    <cellStyle name="20 % - Markeringsfarve3 3 5 2 4 2" xfId="27145" xr:uid="{8AC96B86-4FB5-4B5B-BD5E-EA27A8B9C2D8}"/>
    <cellStyle name="20 % - Markeringsfarve3 3 5 2 4 3" xfId="42111" xr:uid="{7F29379F-1FB1-4E89-AA53-0C87C18E9A8D}"/>
    <cellStyle name="20 % - Markeringsfarve3 3 5 2 5" xfId="20123" xr:uid="{0D553851-979A-4DE4-9435-40C57D04A383}"/>
    <cellStyle name="20 % - Markeringsfarve3 3 5 2 6" xfId="35112" xr:uid="{FB4C9A30-4508-4190-979F-0DF7FD2DC423}"/>
    <cellStyle name="20 % - Markeringsfarve3 3 5 3" xfId="2271" xr:uid="{074C3FB3-538D-4E06-B63A-5045D7843A5A}"/>
    <cellStyle name="20 % - Markeringsfarve3 3 5 3 2" xfId="6922" xr:uid="{C3EF7827-94F8-4757-82B8-5B9F2FE762AD}"/>
    <cellStyle name="20 % - Markeringsfarve3 3 5 3 2 2" xfId="14832" xr:uid="{C6807259-A4BE-4EF0-95A6-CCC9CF564A57}"/>
    <cellStyle name="20 % - Markeringsfarve3 3 5 3 2 2 2" xfId="31147" xr:uid="{A5F3F723-BA6B-4851-9B50-084CF6DF2E69}"/>
    <cellStyle name="20 % - Markeringsfarve3 3 5 3 2 2 3" xfId="46111" xr:uid="{2D3C36EC-9CCA-4E1D-B1DD-5ACDB6A8EFFC}"/>
    <cellStyle name="20 % - Markeringsfarve3 3 5 3 2 3" xfId="24125" xr:uid="{A0BCFF07-6198-4538-89B5-08E907BE02D3}"/>
    <cellStyle name="20 % - Markeringsfarve3 3 5 3 2 4" xfId="39112" xr:uid="{5647056D-EFEC-48D3-8EA5-313A757231E3}"/>
    <cellStyle name="20 % - Markeringsfarve3 3 5 3 3" xfId="10827" xr:uid="{903E1FE8-1363-4074-B5EB-E4B17DFA59D7}"/>
    <cellStyle name="20 % - Markeringsfarve3 3 5 3 3 2" xfId="27147" xr:uid="{76941820-4D19-4CF4-954B-7B04DD3262DF}"/>
    <cellStyle name="20 % - Markeringsfarve3 3 5 3 3 3" xfId="42113" xr:uid="{4405F6D8-2AB6-4EEB-8BFF-2D023C4AECE8}"/>
    <cellStyle name="20 % - Markeringsfarve3 3 5 3 4" xfId="20125" xr:uid="{88440F5F-9C13-4078-8E9D-98E92AF44B8C}"/>
    <cellStyle name="20 % - Markeringsfarve3 3 5 3 5" xfId="35114" xr:uid="{65007A83-AD37-4CA4-864E-BB4D75A67458}"/>
    <cellStyle name="20 % - Markeringsfarve3 3 5 4" xfId="2272" xr:uid="{C0AA1C19-2E85-472B-BE6B-2B47529B4FEC}"/>
    <cellStyle name="20 % - Markeringsfarve3 3 5 4 2" xfId="8468" xr:uid="{448BEB75-706F-4B8A-B4A9-C2D1D27FB620}"/>
    <cellStyle name="20 % - Markeringsfarve3 3 5 4 2 2" xfId="16356" xr:uid="{D0EAA3C7-CB9E-4278-B959-7FEBC6D968E2}"/>
    <cellStyle name="20 % - Markeringsfarve3 3 5 4 2 2 2" xfId="32671" xr:uid="{EA3D407D-4167-4E1A-A6E5-2A8C49D744F5}"/>
    <cellStyle name="20 % - Markeringsfarve3 3 5 4 2 2 3" xfId="47635" xr:uid="{4FB39E39-D4CA-4279-B834-9613A4DCD612}"/>
    <cellStyle name="20 % - Markeringsfarve3 3 5 4 2 3" xfId="25649" xr:uid="{7ADC0A82-3F83-45EC-B188-F0FBCC51A435}"/>
    <cellStyle name="20 % - Markeringsfarve3 3 5 4 2 4" xfId="40636" xr:uid="{19E2D253-B141-4B42-89BA-85B4627EEF97}"/>
    <cellStyle name="20 % - Markeringsfarve3 3 5 4 3" xfId="10828" xr:uid="{87814CFE-E831-4D1D-9729-6BE75D4B9C31}"/>
    <cellStyle name="20 % - Markeringsfarve3 3 5 4 3 2" xfId="27148" xr:uid="{B93CD017-E227-4D4C-A52B-4C519CE95823}"/>
    <cellStyle name="20 % - Markeringsfarve3 3 5 4 3 3" xfId="42114" xr:uid="{8DF0CAC6-4171-45DE-9EBB-645AC84DA94D}"/>
    <cellStyle name="20 % - Markeringsfarve3 3 5 4 4" xfId="20126" xr:uid="{32BA1439-A511-4A7E-880E-CC9B244FFD2F}"/>
    <cellStyle name="20 % - Markeringsfarve3 3 5 4 5" xfId="35115" xr:uid="{9D7258EF-0EB5-470E-BC93-6A6F42A7E8CC}"/>
    <cellStyle name="20 % - Markeringsfarve3 3 5 5" xfId="5501" xr:uid="{7007231C-1142-4DB3-80D7-E2DB7245E8DB}"/>
    <cellStyle name="20 % - Markeringsfarve3 3 5 5 2" xfId="13418" xr:uid="{E03D7E8D-C22E-4A14-ABFD-9012D4E4E299}"/>
    <cellStyle name="20 % - Markeringsfarve3 3 5 5 2 2" xfId="29733" xr:uid="{F69207CC-9094-4586-9E45-917AFFFC4BEE}"/>
    <cellStyle name="20 % - Markeringsfarve3 3 5 5 2 3" xfId="44697" xr:uid="{9294AEFA-79C4-41E0-A651-4EB49FC1A831}"/>
    <cellStyle name="20 % - Markeringsfarve3 3 5 5 3" xfId="22711" xr:uid="{CB1AABA1-80FF-452F-A9F2-4BEA1F73C050}"/>
    <cellStyle name="20 % - Markeringsfarve3 3 5 5 4" xfId="37698" xr:uid="{59AB39BF-0F86-4753-9B26-5137A2EA94D2}"/>
    <cellStyle name="20 % - Markeringsfarve3 3 5 6" xfId="10824" xr:uid="{B961F5B7-E922-4A0F-8239-FFBBAF713B28}"/>
    <cellStyle name="20 % - Markeringsfarve3 3 5 6 2" xfId="27144" xr:uid="{F3B167AD-40A7-4DAF-ABB5-16695FDB0CFC}"/>
    <cellStyle name="20 % - Markeringsfarve3 3 5 6 3" xfId="42110" xr:uid="{CE72EE2D-C430-4023-82D5-132952EDADFF}"/>
    <cellStyle name="20 % - Markeringsfarve3 3 5 7" xfId="20122" xr:uid="{7BD73789-988E-4B20-AA69-77CAD3D72E36}"/>
    <cellStyle name="20 % - Markeringsfarve3 3 5 8" xfId="35111" xr:uid="{7E5B07FE-4BF4-40D0-8269-81FBB05E0B8E}"/>
    <cellStyle name="20 % - Markeringsfarve3 3 6" xfId="2273" xr:uid="{668B8284-E00C-4E49-BBDA-768615CF8A1A}"/>
    <cellStyle name="20 % - Markeringsfarve3 3 6 2" xfId="2274" xr:uid="{6833DEF4-3C19-4B80-BAF8-B1B9846BD90D}"/>
    <cellStyle name="20 % - Markeringsfarve3 3 6 2 2" xfId="2275" xr:uid="{77987DDD-C3C1-45B2-ADCE-EC83946767F7}"/>
    <cellStyle name="20 % - Markeringsfarve3 3 6 2 2 2" xfId="7809" xr:uid="{B57ED129-6FEA-4894-A46B-5C23A5B63C38}"/>
    <cellStyle name="20 % - Markeringsfarve3 3 6 2 2 2 2" xfId="15709" xr:uid="{6C367804-B08C-4DD6-B854-E6233A4A80E6}"/>
    <cellStyle name="20 % - Markeringsfarve3 3 6 2 2 2 2 2" xfId="32024" xr:uid="{F48E05D1-9857-43D7-98A2-2691419100B3}"/>
    <cellStyle name="20 % - Markeringsfarve3 3 6 2 2 2 2 3" xfId="46988" xr:uid="{6BC522D0-CE50-4072-AC9D-B4F9BB7C1ED6}"/>
    <cellStyle name="20 % - Markeringsfarve3 3 6 2 2 2 3" xfId="25002" xr:uid="{A4F62BDA-3A3F-4422-A3E3-B161D4EFEA34}"/>
    <cellStyle name="20 % - Markeringsfarve3 3 6 2 2 2 4" xfId="39989" xr:uid="{7C584B2C-F8B1-4C74-A2CA-EB6CD9DC91F7}"/>
    <cellStyle name="20 % - Markeringsfarve3 3 6 2 2 3" xfId="10831" xr:uid="{AEAD16AB-8438-4FD8-8047-3040B057DBF7}"/>
    <cellStyle name="20 % - Markeringsfarve3 3 6 2 2 3 2" xfId="27151" xr:uid="{DB24EA2D-EB7C-4D52-A388-555AC0985866}"/>
    <cellStyle name="20 % - Markeringsfarve3 3 6 2 2 3 3" xfId="42117" xr:uid="{38F7291D-F326-48A6-91E5-264A479F2BCB}"/>
    <cellStyle name="20 % - Markeringsfarve3 3 6 2 2 4" xfId="20129" xr:uid="{C67BDCF3-F5CA-4604-BE5E-86F53126DD0B}"/>
    <cellStyle name="20 % - Markeringsfarve3 3 6 2 2 5" xfId="35118" xr:uid="{20DB4D8F-EFCE-4644-BDC4-4B86984892A7}"/>
    <cellStyle name="20 % - Markeringsfarve3 3 6 2 3" xfId="6353" xr:uid="{7A929C4C-ADDD-4637-B086-AE7C351BBE04}"/>
    <cellStyle name="20 % - Markeringsfarve3 3 6 2 3 2" xfId="14266" xr:uid="{6E425A1E-6863-411B-A1E8-14735AD67B1F}"/>
    <cellStyle name="20 % - Markeringsfarve3 3 6 2 3 2 2" xfId="30581" xr:uid="{62892111-40BC-4901-8B3E-E22937BDAB12}"/>
    <cellStyle name="20 % - Markeringsfarve3 3 6 2 3 2 3" xfId="45545" xr:uid="{D03A6C34-E521-4FF2-8F39-2F1B5BAB6AF7}"/>
    <cellStyle name="20 % - Markeringsfarve3 3 6 2 3 3" xfId="23559" xr:uid="{5AED4DE1-0A36-40FD-A9EA-2D565533A524}"/>
    <cellStyle name="20 % - Markeringsfarve3 3 6 2 3 4" xfId="38546" xr:uid="{DCF7655E-C9C7-4343-854A-8AC9708E7771}"/>
    <cellStyle name="20 % - Markeringsfarve3 3 6 2 4" xfId="10830" xr:uid="{BC3F65FF-9D9C-40A4-BD63-7EC44A4503F3}"/>
    <cellStyle name="20 % - Markeringsfarve3 3 6 2 4 2" xfId="27150" xr:uid="{6D93B327-F103-4FF9-9EEC-BFF0E5574CD8}"/>
    <cellStyle name="20 % - Markeringsfarve3 3 6 2 4 3" xfId="42116" xr:uid="{07E79F55-3708-4CB6-A63B-00F9CCA13505}"/>
    <cellStyle name="20 % - Markeringsfarve3 3 6 2 5" xfId="20128" xr:uid="{3B3F974E-1079-4A1C-AB51-39949A303601}"/>
    <cellStyle name="20 % - Markeringsfarve3 3 6 2 6" xfId="35117" xr:uid="{AAFF63FC-3ACC-4D4C-82ED-FDE44F62B42E}"/>
    <cellStyle name="20 % - Markeringsfarve3 3 6 3" xfId="2276" xr:uid="{55372B81-FD40-44DA-BDF2-8AB8A3B23A62}"/>
    <cellStyle name="20 % - Markeringsfarve3 3 6 3 2" xfId="7085" xr:uid="{07D25CFA-6207-4F80-A150-8D13D79F85CB}"/>
    <cellStyle name="20 % - Markeringsfarve3 3 6 3 2 2" xfId="14994" xr:uid="{EEF98F3E-A3F2-4FC8-86BD-76CCCFDCE769}"/>
    <cellStyle name="20 % - Markeringsfarve3 3 6 3 2 2 2" xfId="31309" xr:uid="{749FEB9A-CC82-4873-9EA8-01CF5ED982BF}"/>
    <cellStyle name="20 % - Markeringsfarve3 3 6 3 2 2 3" xfId="46273" xr:uid="{8579541A-6CB1-4C37-BBFE-94791703C7BF}"/>
    <cellStyle name="20 % - Markeringsfarve3 3 6 3 2 3" xfId="24287" xr:uid="{1A07617E-6A35-4233-BEEF-07824451E8AF}"/>
    <cellStyle name="20 % - Markeringsfarve3 3 6 3 2 4" xfId="39274" xr:uid="{5416A8BC-66F4-4AF1-AEC8-E98F103D53D4}"/>
    <cellStyle name="20 % - Markeringsfarve3 3 6 3 3" xfId="10832" xr:uid="{B91DF123-982A-4313-944F-0FBD4882F100}"/>
    <cellStyle name="20 % - Markeringsfarve3 3 6 3 3 2" xfId="27152" xr:uid="{F036C125-DDB1-4C2D-B61C-CE560305EF0D}"/>
    <cellStyle name="20 % - Markeringsfarve3 3 6 3 3 3" xfId="42118" xr:uid="{D81B38B0-06BB-41CF-BE29-1161F9D870D1}"/>
    <cellStyle name="20 % - Markeringsfarve3 3 6 3 4" xfId="20130" xr:uid="{0629A523-41CE-4031-A2A8-79D87551DBEB}"/>
    <cellStyle name="20 % - Markeringsfarve3 3 6 3 5" xfId="35119" xr:uid="{0F2F9E60-38BB-4AE2-9D5A-88C2AB394F74}"/>
    <cellStyle name="20 % - Markeringsfarve3 3 6 4" xfId="2277" xr:uid="{8A33A055-762A-426E-B53E-9BE6D941F0EF}"/>
    <cellStyle name="20 % - Markeringsfarve3 3 6 4 2" xfId="8742" xr:uid="{D1435A55-0CB8-4636-A852-CE243A60B70E}"/>
    <cellStyle name="20 % - Markeringsfarve3 3 6 4 2 2" xfId="16617" xr:uid="{7F98B7C3-25CF-4A84-A4A8-097A95EF93FD}"/>
    <cellStyle name="20 % - Markeringsfarve3 3 6 4 2 2 2" xfId="32932" xr:uid="{5525F8DD-D65C-4F9B-A93D-28777BF603DD}"/>
    <cellStyle name="20 % - Markeringsfarve3 3 6 4 2 2 3" xfId="47896" xr:uid="{042CE54C-0C91-4FF5-8774-D69189E66A31}"/>
    <cellStyle name="20 % - Markeringsfarve3 3 6 4 2 3" xfId="25910" xr:uid="{CB6A62A2-B30D-4AF6-BC6F-2DE320FF882A}"/>
    <cellStyle name="20 % - Markeringsfarve3 3 6 4 2 4" xfId="40897" xr:uid="{C66A49F2-87F2-4B82-81D7-CF8D721B6A1D}"/>
    <cellStyle name="20 % - Markeringsfarve3 3 6 4 3" xfId="10833" xr:uid="{01FC680E-0E80-4DB3-8854-A14743B52796}"/>
    <cellStyle name="20 % - Markeringsfarve3 3 6 4 3 2" xfId="27153" xr:uid="{4270A862-9736-465E-B4C5-F7C0E32354FD}"/>
    <cellStyle name="20 % - Markeringsfarve3 3 6 4 3 3" xfId="42119" xr:uid="{EC4E36C3-E5FB-4F18-8FAD-DFE25A357792}"/>
    <cellStyle name="20 % - Markeringsfarve3 3 6 4 4" xfId="20131" xr:uid="{BA6753BB-A344-48DC-962B-C8778D190DC4}"/>
    <cellStyle name="20 % - Markeringsfarve3 3 6 4 5" xfId="35120" xr:uid="{0F674660-3BCD-4B9B-BA38-201545541CCC}"/>
    <cellStyle name="20 % - Markeringsfarve3 3 6 5" xfId="5502" xr:uid="{FF967654-AC94-4E0C-B5DE-F692D0850474}"/>
    <cellStyle name="20 % - Markeringsfarve3 3 6 5 2" xfId="13419" xr:uid="{020E5E24-91F7-447C-A50B-2171256AA75F}"/>
    <cellStyle name="20 % - Markeringsfarve3 3 6 5 2 2" xfId="29734" xr:uid="{0AA27369-A918-495F-95F0-BB6B1EBA9109}"/>
    <cellStyle name="20 % - Markeringsfarve3 3 6 5 2 3" xfId="44698" xr:uid="{3221DF85-518C-426B-8B32-201823BADB6A}"/>
    <cellStyle name="20 % - Markeringsfarve3 3 6 5 3" xfId="22712" xr:uid="{DF108D4F-6415-4C7A-8BA6-36050A618C01}"/>
    <cellStyle name="20 % - Markeringsfarve3 3 6 5 4" xfId="37699" xr:uid="{2C616759-4FE5-411A-AB33-DABA06F562B6}"/>
    <cellStyle name="20 % - Markeringsfarve3 3 6 6" xfId="10829" xr:uid="{3B3AD32E-BEF8-4D58-B466-4E7083342979}"/>
    <cellStyle name="20 % - Markeringsfarve3 3 6 6 2" xfId="27149" xr:uid="{CD0554BF-29B1-4FB5-ABDB-852940D24532}"/>
    <cellStyle name="20 % - Markeringsfarve3 3 6 6 3" xfId="42115" xr:uid="{31C2A402-FF3F-40A7-83DE-E31ADABE40B1}"/>
    <cellStyle name="20 % - Markeringsfarve3 3 6 7" xfId="20127" xr:uid="{2B3D2511-CB95-40E9-BE8F-7B93A5782BBD}"/>
    <cellStyle name="20 % - Markeringsfarve3 3 6 8" xfId="35116" xr:uid="{5E22EBE9-F7F7-41AF-8C5B-2CB4C5029190}"/>
    <cellStyle name="20 % - Markeringsfarve3 3 7" xfId="2278" xr:uid="{E32789B1-E429-4F08-903E-4194305F0A55}"/>
    <cellStyle name="20 % - Markeringsfarve3 3 7 2" xfId="2279" xr:uid="{ED1F7A69-2ABE-4A59-AD4C-8F28EAFCEF56}"/>
    <cellStyle name="20 % - Markeringsfarve3 3 7 2 2" xfId="2280" xr:uid="{A026AA94-4FE1-4BF5-8590-F639CE3B17D3}"/>
    <cellStyle name="20 % - Markeringsfarve3 3 7 2 2 2" xfId="7926" xr:uid="{F1A42293-A585-4906-AA1C-7701CADE5954}"/>
    <cellStyle name="20 % - Markeringsfarve3 3 7 2 2 2 2" xfId="15826" xr:uid="{45974858-83B6-4C9B-AEFE-FA5056CDF5AD}"/>
    <cellStyle name="20 % - Markeringsfarve3 3 7 2 2 2 2 2" xfId="32141" xr:uid="{ED605C09-7406-4788-811B-D23A1227610F}"/>
    <cellStyle name="20 % - Markeringsfarve3 3 7 2 2 2 2 3" xfId="47105" xr:uid="{960E26B0-1843-4595-9F53-D88740A6006C}"/>
    <cellStyle name="20 % - Markeringsfarve3 3 7 2 2 2 3" xfId="25119" xr:uid="{5FD13778-55A1-41CD-8848-0A84F12E4C30}"/>
    <cellStyle name="20 % - Markeringsfarve3 3 7 2 2 2 4" xfId="40106" xr:uid="{25DBB75A-0F33-47F6-A023-675D8899B35C}"/>
    <cellStyle name="20 % - Markeringsfarve3 3 7 2 2 3" xfId="10836" xr:uid="{09255CA3-4F06-4378-AB30-5BA43D7D20B9}"/>
    <cellStyle name="20 % - Markeringsfarve3 3 7 2 2 3 2" xfId="27156" xr:uid="{A7F7A2D6-B090-4ED9-A5D4-852167148620}"/>
    <cellStyle name="20 % - Markeringsfarve3 3 7 2 2 3 3" xfId="42122" xr:uid="{171A5FAB-6E1F-406A-82F4-FBD9807C17B5}"/>
    <cellStyle name="20 % - Markeringsfarve3 3 7 2 2 4" xfId="20134" xr:uid="{7E0BE9E0-922E-42E0-8846-335B1C3CE706}"/>
    <cellStyle name="20 % - Markeringsfarve3 3 7 2 2 5" xfId="35123" xr:uid="{2488E6A5-0127-4FDE-A12F-988831146F39}"/>
    <cellStyle name="20 % - Markeringsfarve3 3 7 2 3" xfId="6452" xr:uid="{6C25E86E-0F48-4FBC-85E2-20E6603D96AE}"/>
    <cellStyle name="20 % - Markeringsfarve3 3 7 2 3 2" xfId="14365" xr:uid="{D04980C2-0754-48B3-B51A-06BF90A8F01C}"/>
    <cellStyle name="20 % - Markeringsfarve3 3 7 2 3 2 2" xfId="30680" xr:uid="{8B565D7C-1B75-42B9-AB54-A6663DC86EF1}"/>
    <cellStyle name="20 % - Markeringsfarve3 3 7 2 3 2 3" xfId="45644" xr:uid="{8AF906B8-6D82-4472-802F-210E439718D0}"/>
    <cellStyle name="20 % - Markeringsfarve3 3 7 2 3 3" xfId="23658" xr:uid="{297591AC-1E66-4E4C-B86E-8F94BBAA7A02}"/>
    <cellStyle name="20 % - Markeringsfarve3 3 7 2 3 4" xfId="38645" xr:uid="{1EB5576D-CB16-42C7-8F98-4ACA7ECB81E9}"/>
    <cellStyle name="20 % - Markeringsfarve3 3 7 2 4" xfId="10835" xr:uid="{1B60689E-F47A-414B-88F0-1BCC1647FC98}"/>
    <cellStyle name="20 % - Markeringsfarve3 3 7 2 4 2" xfId="27155" xr:uid="{19310673-DBF4-426F-953A-F5ED7F689B4D}"/>
    <cellStyle name="20 % - Markeringsfarve3 3 7 2 4 3" xfId="42121" xr:uid="{E0817D9C-B901-4D0A-A85C-EEC1B6518F95}"/>
    <cellStyle name="20 % - Markeringsfarve3 3 7 2 5" xfId="20133" xr:uid="{F685B8CD-2E3C-48BF-A96E-636B0BEF5C23}"/>
    <cellStyle name="20 % - Markeringsfarve3 3 7 2 6" xfId="35122" xr:uid="{104D1636-A6A8-44A5-B081-09FBD1F24990}"/>
    <cellStyle name="20 % - Markeringsfarve3 3 7 3" xfId="2281" xr:uid="{EEF74D66-3192-4B2F-8273-AC4126378F2F}"/>
    <cellStyle name="20 % - Markeringsfarve3 3 7 3 2" xfId="7202" xr:uid="{B0621738-4537-46C0-838D-E6C3E75695D5}"/>
    <cellStyle name="20 % - Markeringsfarve3 3 7 3 2 2" xfId="15111" xr:uid="{635470F8-CF53-42FB-B8B1-24F614D846DB}"/>
    <cellStyle name="20 % - Markeringsfarve3 3 7 3 2 2 2" xfId="31426" xr:uid="{E7F7C1B1-E204-4112-93C5-B6676B2ED61A}"/>
    <cellStyle name="20 % - Markeringsfarve3 3 7 3 2 2 3" xfId="46390" xr:uid="{A28F3694-D627-4278-B744-F80F1499CA5F}"/>
    <cellStyle name="20 % - Markeringsfarve3 3 7 3 2 3" xfId="24404" xr:uid="{FAA7BEED-5856-4BB2-8497-56DF8E15DE30}"/>
    <cellStyle name="20 % - Markeringsfarve3 3 7 3 2 4" xfId="39391" xr:uid="{478CDD0C-A9B2-422D-A088-6E589AABA337}"/>
    <cellStyle name="20 % - Markeringsfarve3 3 7 3 3" xfId="10837" xr:uid="{29A52B10-F09A-43BD-B48C-D1F18EEA4903}"/>
    <cellStyle name="20 % - Markeringsfarve3 3 7 3 3 2" xfId="27157" xr:uid="{B8B93959-0567-4CCA-94A2-DA01A54020C7}"/>
    <cellStyle name="20 % - Markeringsfarve3 3 7 3 3 3" xfId="42123" xr:uid="{C99DDCEE-2F7C-47F3-A50E-0A8283DE66EC}"/>
    <cellStyle name="20 % - Markeringsfarve3 3 7 3 4" xfId="20135" xr:uid="{C48D6FA2-B19D-4278-9331-147AD7961DE6}"/>
    <cellStyle name="20 % - Markeringsfarve3 3 7 3 5" xfId="35124" xr:uid="{A4599752-0F60-4039-84B2-431E021D2CD6}"/>
    <cellStyle name="20 % - Markeringsfarve3 3 7 4" xfId="2282" xr:uid="{11A66BFD-4286-4674-8DC3-8523664BE2B4}"/>
    <cellStyle name="20 % - Markeringsfarve3 3 7 4 2" xfId="8467" xr:uid="{9D4A5182-F710-484B-9D6C-919CA9789E18}"/>
    <cellStyle name="20 % - Markeringsfarve3 3 7 4 2 2" xfId="16355" xr:uid="{9BB356E2-8265-448B-9D5D-3ACDCE42B378}"/>
    <cellStyle name="20 % - Markeringsfarve3 3 7 4 2 2 2" xfId="32670" xr:uid="{302FF265-F42B-4EF0-967B-9C8B5BC847C9}"/>
    <cellStyle name="20 % - Markeringsfarve3 3 7 4 2 2 3" xfId="47634" xr:uid="{AE447DD7-EDE6-4890-9B85-781228007890}"/>
    <cellStyle name="20 % - Markeringsfarve3 3 7 4 2 3" xfId="25648" xr:uid="{ABFCD19A-1ED5-4E26-8172-0C8A124B6C6E}"/>
    <cellStyle name="20 % - Markeringsfarve3 3 7 4 2 4" xfId="40635" xr:uid="{5AB13723-80A0-4E87-AD91-943699D0C3A2}"/>
    <cellStyle name="20 % - Markeringsfarve3 3 7 4 3" xfId="10838" xr:uid="{B5172EA7-B482-4EA3-BA96-CF2724D03E9E}"/>
    <cellStyle name="20 % - Markeringsfarve3 3 7 4 3 2" xfId="27158" xr:uid="{1CE78915-5D12-4A53-96F5-5F4BA4F8780B}"/>
    <cellStyle name="20 % - Markeringsfarve3 3 7 4 3 3" xfId="42124" xr:uid="{041A58DF-E281-40C6-8CF3-384BA2B692AB}"/>
    <cellStyle name="20 % - Markeringsfarve3 3 7 4 4" xfId="20136" xr:uid="{9FC56FA3-06AE-45DA-A2FA-C040351F0F9A}"/>
    <cellStyle name="20 % - Markeringsfarve3 3 7 4 5" xfId="35125" xr:uid="{66F556FD-3182-4AAF-B44C-B9C7587A8D1F}"/>
    <cellStyle name="20 % - Markeringsfarve3 3 7 5" xfId="5503" xr:uid="{FC51D8E0-DB6C-4DF3-9483-3AE3C8DDA2FA}"/>
    <cellStyle name="20 % - Markeringsfarve3 3 7 5 2" xfId="13420" xr:uid="{EDCDE8DB-59EA-4A14-90FB-0C69CFABC5CE}"/>
    <cellStyle name="20 % - Markeringsfarve3 3 7 5 2 2" xfId="29735" xr:uid="{35A668D0-4130-4496-8757-997A7403BF91}"/>
    <cellStyle name="20 % - Markeringsfarve3 3 7 5 2 3" xfId="44699" xr:uid="{325AD5A6-C5B8-4127-9560-E390B36C8F02}"/>
    <cellStyle name="20 % - Markeringsfarve3 3 7 5 3" xfId="22713" xr:uid="{E6100C47-030F-40DB-9DF2-6A6B4AD3E80C}"/>
    <cellStyle name="20 % - Markeringsfarve3 3 7 5 4" xfId="37700" xr:uid="{18021901-200F-41CC-AC2C-396CA299105B}"/>
    <cellStyle name="20 % - Markeringsfarve3 3 7 6" xfId="10834" xr:uid="{447F5368-37C0-47A5-A98D-6888C165662F}"/>
    <cellStyle name="20 % - Markeringsfarve3 3 7 6 2" xfId="27154" xr:uid="{39BF297F-E9D5-4368-90D1-58EF94879A52}"/>
    <cellStyle name="20 % - Markeringsfarve3 3 7 6 3" xfId="42120" xr:uid="{F05BD382-0CFC-4976-8F9C-7A4312FD2D5C}"/>
    <cellStyle name="20 % - Markeringsfarve3 3 7 7" xfId="20132" xr:uid="{0FE104A2-0EFA-48A9-85EE-90E9C0AF6A30}"/>
    <cellStyle name="20 % - Markeringsfarve3 3 7 8" xfId="35121" xr:uid="{86DB1DE8-9B66-4376-B770-2F61C844C564}"/>
    <cellStyle name="20 % - Markeringsfarve3 3 8" xfId="2283" xr:uid="{4E1C4DF0-4F0C-493E-BA3D-DECBA930D6CA}"/>
    <cellStyle name="20 % - Markeringsfarve3 3 8 2" xfId="2284" xr:uid="{E4619AB8-A1DB-402C-B0DA-A43C5B926C8E}"/>
    <cellStyle name="20 % - Markeringsfarve3 3 8 2 2" xfId="2285" xr:uid="{3DD7052B-2609-43B1-B874-AD74E094E2F1}"/>
    <cellStyle name="20 % - Markeringsfarve3 3 8 2 2 2" xfId="8047" xr:uid="{7D6A0773-0E5D-4DA7-993F-038500880AC9}"/>
    <cellStyle name="20 % - Markeringsfarve3 3 8 2 2 2 2" xfId="15947" xr:uid="{F731B0D6-2F48-46C0-B839-CB5056596089}"/>
    <cellStyle name="20 % - Markeringsfarve3 3 8 2 2 2 2 2" xfId="32262" xr:uid="{4CC64B8D-3605-4D2A-8236-C2C554ED94E1}"/>
    <cellStyle name="20 % - Markeringsfarve3 3 8 2 2 2 2 3" xfId="47226" xr:uid="{F9CA535A-B278-4770-AB7E-D83D1EBFFD40}"/>
    <cellStyle name="20 % - Markeringsfarve3 3 8 2 2 2 3" xfId="25240" xr:uid="{9F49F529-E0C4-44CA-BF26-80BC7A4E5379}"/>
    <cellStyle name="20 % - Markeringsfarve3 3 8 2 2 2 4" xfId="40227" xr:uid="{13B6A055-5E3D-40C0-B8A3-AAAD4CCF1C2F}"/>
    <cellStyle name="20 % - Markeringsfarve3 3 8 2 2 3" xfId="10841" xr:uid="{00FCC436-3014-4E2F-94C2-900D7BB192C2}"/>
    <cellStyle name="20 % - Markeringsfarve3 3 8 2 2 3 2" xfId="27161" xr:uid="{20E5CA9E-3170-407A-959B-8806C9DA1D06}"/>
    <cellStyle name="20 % - Markeringsfarve3 3 8 2 2 3 3" xfId="42127" xr:uid="{1394CD82-A3BF-423A-9BAB-AC4679AF4BDD}"/>
    <cellStyle name="20 % - Markeringsfarve3 3 8 2 2 4" xfId="20139" xr:uid="{4A5DB823-0999-42EA-BE1B-C1FA73AC91C9}"/>
    <cellStyle name="20 % - Markeringsfarve3 3 8 2 2 5" xfId="35128" xr:uid="{64769967-CE3D-4BC7-BA47-C65157F8BCF3}"/>
    <cellStyle name="20 % - Markeringsfarve3 3 8 2 3" xfId="6558" xr:uid="{8D093F45-48FD-4630-9258-13D08F550A2E}"/>
    <cellStyle name="20 % - Markeringsfarve3 3 8 2 3 2" xfId="14471" xr:uid="{66869F0C-5D6D-4BD8-AF87-162EA873BA55}"/>
    <cellStyle name="20 % - Markeringsfarve3 3 8 2 3 2 2" xfId="30786" xr:uid="{DBC6FA8F-46B6-4875-9926-908E256B4D30}"/>
    <cellStyle name="20 % - Markeringsfarve3 3 8 2 3 2 3" xfId="45750" xr:uid="{CC656C22-000D-4562-9AEB-D76B2B0C3821}"/>
    <cellStyle name="20 % - Markeringsfarve3 3 8 2 3 3" xfId="23764" xr:uid="{D9D24D5B-C3EE-4792-9E28-EE9297F87B4E}"/>
    <cellStyle name="20 % - Markeringsfarve3 3 8 2 3 4" xfId="38751" xr:uid="{1B11ACF6-7BF6-4F2C-A522-B0B39C191799}"/>
    <cellStyle name="20 % - Markeringsfarve3 3 8 2 4" xfId="10840" xr:uid="{5462DEBE-216A-4B38-97BD-61054D5CA9D9}"/>
    <cellStyle name="20 % - Markeringsfarve3 3 8 2 4 2" xfId="27160" xr:uid="{DE2940FF-B212-4BA5-9384-438E2F05F836}"/>
    <cellStyle name="20 % - Markeringsfarve3 3 8 2 4 3" xfId="42126" xr:uid="{A5F5D5AA-8DBC-4694-B3C1-9DA36FAE9315}"/>
    <cellStyle name="20 % - Markeringsfarve3 3 8 2 5" xfId="20138" xr:uid="{7837C8AE-C7B9-4BC5-BFB8-76C4B34CD3BE}"/>
    <cellStyle name="20 % - Markeringsfarve3 3 8 2 6" xfId="35127" xr:uid="{C19684A4-DC86-4EB5-952B-55846441D6E6}"/>
    <cellStyle name="20 % - Markeringsfarve3 3 8 3" xfId="2286" xr:uid="{DBF11BB7-5243-4CB4-9A97-23D02D0DE405}"/>
    <cellStyle name="20 % - Markeringsfarve3 3 8 3 2" xfId="7324" xr:uid="{09706393-767F-43D6-A088-498DDFC76C5E}"/>
    <cellStyle name="20 % - Markeringsfarve3 3 8 3 2 2" xfId="15233" xr:uid="{4C924266-CB82-41C7-9480-292CB34BDBC9}"/>
    <cellStyle name="20 % - Markeringsfarve3 3 8 3 2 2 2" xfId="31548" xr:uid="{9C6929C6-1423-4F1A-82B1-F5699DA7D210}"/>
    <cellStyle name="20 % - Markeringsfarve3 3 8 3 2 2 3" xfId="46512" xr:uid="{A8D35595-A08E-4E86-BE57-23C5232D5C69}"/>
    <cellStyle name="20 % - Markeringsfarve3 3 8 3 2 3" xfId="24526" xr:uid="{273AB667-AF08-4A64-8739-E626D9556E1B}"/>
    <cellStyle name="20 % - Markeringsfarve3 3 8 3 2 4" xfId="39513" xr:uid="{8129CA92-4011-4965-9DF7-16D1D7CEC12C}"/>
    <cellStyle name="20 % - Markeringsfarve3 3 8 3 3" xfId="10842" xr:uid="{7D52A9A9-77AE-4B67-8248-4D39577AEBCD}"/>
    <cellStyle name="20 % - Markeringsfarve3 3 8 3 3 2" xfId="27162" xr:uid="{1411E7B4-EB57-4AA2-AFEF-47AF3C8FE91E}"/>
    <cellStyle name="20 % - Markeringsfarve3 3 8 3 3 3" xfId="42128" xr:uid="{B9B11788-46AD-4608-B901-29F19A548735}"/>
    <cellStyle name="20 % - Markeringsfarve3 3 8 3 4" xfId="20140" xr:uid="{63B43463-2821-4A13-8B43-891988211C96}"/>
    <cellStyle name="20 % - Markeringsfarve3 3 8 3 5" xfId="35129" xr:uid="{19E6EAD9-2273-4AAE-8177-7D99EF55A8D9}"/>
    <cellStyle name="20 % - Markeringsfarve3 3 8 4" xfId="2287" xr:uid="{3B66B9BE-A41F-40B2-AF49-A1FF9BEFD571}"/>
    <cellStyle name="20 % - Markeringsfarve3 3 8 4 2" xfId="7053" xr:uid="{A9A30D80-75D6-416F-AC7C-32771E9B1A59}"/>
    <cellStyle name="20 % - Markeringsfarve3 3 8 4 2 2" xfId="14962" xr:uid="{6CD9FA5E-8284-4313-AB52-CA6D49214DDE}"/>
    <cellStyle name="20 % - Markeringsfarve3 3 8 4 2 2 2" xfId="31277" xr:uid="{951DA4E1-464C-44CD-A2B9-453E2184F313}"/>
    <cellStyle name="20 % - Markeringsfarve3 3 8 4 2 2 3" xfId="46241" xr:uid="{358D438A-4A09-44E8-A8C4-2755ECA5634C}"/>
    <cellStyle name="20 % - Markeringsfarve3 3 8 4 2 3" xfId="24255" xr:uid="{807BD71E-D3AD-4397-BC09-9E9AF0B53BA1}"/>
    <cellStyle name="20 % - Markeringsfarve3 3 8 4 2 4" xfId="39242" xr:uid="{A97A26AF-3AF0-448E-815B-54D46DEB3BE4}"/>
    <cellStyle name="20 % - Markeringsfarve3 3 8 4 3" xfId="10843" xr:uid="{7BE937DE-0DB6-42BE-8DD8-A7EF615B4578}"/>
    <cellStyle name="20 % - Markeringsfarve3 3 8 4 3 2" xfId="27163" xr:uid="{214B7AFC-18D2-4FC2-80AD-3F7CD0B15465}"/>
    <cellStyle name="20 % - Markeringsfarve3 3 8 4 3 3" xfId="42129" xr:uid="{6ABC25E3-FB7C-41E7-B63A-EBC222B1D61E}"/>
    <cellStyle name="20 % - Markeringsfarve3 3 8 4 4" xfId="20141" xr:uid="{F9F60F1D-4134-4F30-BFA5-F9A8B5BF8DC7}"/>
    <cellStyle name="20 % - Markeringsfarve3 3 8 4 5" xfId="35130" xr:uid="{781CB6A5-9E53-4207-9E89-30D8D888D5D8}"/>
    <cellStyle name="20 % - Markeringsfarve3 3 8 5" xfId="5504" xr:uid="{6B7B4286-173F-4C28-99B7-173FA12E259F}"/>
    <cellStyle name="20 % - Markeringsfarve3 3 8 5 2" xfId="13421" xr:uid="{1AD4F107-723D-4241-B037-AA3B93FB2CD9}"/>
    <cellStyle name="20 % - Markeringsfarve3 3 8 5 2 2" xfId="29736" xr:uid="{695E1ED6-C4AA-47BA-A252-075AAE8EEE62}"/>
    <cellStyle name="20 % - Markeringsfarve3 3 8 5 2 3" xfId="44700" xr:uid="{11CD6958-99D9-4636-99CA-42CA81951D85}"/>
    <cellStyle name="20 % - Markeringsfarve3 3 8 5 3" xfId="22714" xr:uid="{2D136BFB-B794-4ACB-8149-EF40288685B2}"/>
    <cellStyle name="20 % - Markeringsfarve3 3 8 5 4" xfId="37701" xr:uid="{62E3DDE8-C4DD-485C-BBB1-5ABB26F09866}"/>
    <cellStyle name="20 % - Markeringsfarve3 3 8 6" xfId="10839" xr:uid="{83057A44-6862-4DB6-8F61-D6DCDF0DCFDC}"/>
    <cellStyle name="20 % - Markeringsfarve3 3 8 6 2" xfId="27159" xr:uid="{4CD78C99-BD47-4BAD-A89A-3A7300442C84}"/>
    <cellStyle name="20 % - Markeringsfarve3 3 8 6 3" xfId="42125" xr:uid="{F71D5155-84B5-444F-9158-E8410B4E4E10}"/>
    <cellStyle name="20 % - Markeringsfarve3 3 8 7" xfId="20137" xr:uid="{19FD262E-BFAF-4885-A077-5FF4E13EE0C3}"/>
    <cellStyle name="20 % - Markeringsfarve3 3 8 8" xfId="35126" xr:uid="{D06D32CD-19FF-45FE-ABC7-2E339E6F652A}"/>
    <cellStyle name="20 % - Markeringsfarve3 3 9" xfId="2288" xr:uid="{0131E987-792A-43A9-B4F2-9DE02FDEBF06}"/>
    <cellStyle name="20 % - Markeringsfarve3 3 9 2" xfId="2289" xr:uid="{E21A5C42-0F54-493D-9AB6-F7F9E63C88B8}"/>
    <cellStyle name="20 % - Markeringsfarve3 3 9 2 2" xfId="7452" xr:uid="{28FA7F1B-DE4C-4684-A86A-D0DED22EB95C}"/>
    <cellStyle name="20 % - Markeringsfarve3 3 9 2 2 2" xfId="15352" xr:uid="{A81A01DD-C4BB-4B21-A704-0798155E017D}"/>
    <cellStyle name="20 % - Markeringsfarve3 3 9 2 2 2 2" xfId="31667" xr:uid="{787BA9F9-41A8-41E7-A757-0F5903A3EDE3}"/>
    <cellStyle name="20 % - Markeringsfarve3 3 9 2 2 2 3" xfId="46631" xr:uid="{444E7BD5-D2C8-45B0-8852-FC97C6E9B46B}"/>
    <cellStyle name="20 % - Markeringsfarve3 3 9 2 2 3" xfId="24645" xr:uid="{03EA218C-B5CC-444F-9621-131EDEB3048D}"/>
    <cellStyle name="20 % - Markeringsfarve3 3 9 2 2 4" xfId="39632" xr:uid="{04119F17-905C-42CD-831D-2D777ACE96E4}"/>
    <cellStyle name="20 % - Markeringsfarve3 3 9 2 3" xfId="10845" xr:uid="{84916858-6C9F-445D-8B52-E101376E6BEC}"/>
    <cellStyle name="20 % - Markeringsfarve3 3 9 2 3 2" xfId="27165" xr:uid="{62458240-19E9-448F-97DF-0448D5E81063}"/>
    <cellStyle name="20 % - Markeringsfarve3 3 9 2 3 3" xfId="42131" xr:uid="{C828061C-8B49-43CB-85AB-B72EB7DB5363}"/>
    <cellStyle name="20 % - Markeringsfarve3 3 9 2 4" xfId="20143" xr:uid="{2E0FBC7A-8DC8-4925-B2F3-AF496FA773B9}"/>
    <cellStyle name="20 % - Markeringsfarve3 3 9 2 5" xfId="35132" xr:uid="{FBE031B5-1491-4674-AF54-33FD1D101948}"/>
    <cellStyle name="20 % - Markeringsfarve3 3 9 3" xfId="6052" xr:uid="{CDBE91F4-C6A3-451A-895B-6CDA21321549}"/>
    <cellStyle name="20 % - Markeringsfarve3 3 9 3 2" xfId="13968" xr:uid="{83FC5220-C621-49B9-B3D7-4C2FF9A65F5E}"/>
    <cellStyle name="20 % - Markeringsfarve3 3 9 3 2 2" xfId="30283" xr:uid="{4A074FEA-544D-4C13-8D25-C2AC7643788A}"/>
    <cellStyle name="20 % - Markeringsfarve3 3 9 3 2 3" xfId="45247" xr:uid="{BA24D9A6-FA91-44A1-8012-C8E078F5146C}"/>
    <cellStyle name="20 % - Markeringsfarve3 3 9 3 3" xfId="23261" xr:uid="{10138D5C-DE1B-4882-99B7-2CC3E4E910EF}"/>
    <cellStyle name="20 % - Markeringsfarve3 3 9 3 4" xfId="38248" xr:uid="{1354DA86-5C78-46BB-A333-F63F487F7040}"/>
    <cellStyle name="20 % - Markeringsfarve3 3 9 4" xfId="10844" xr:uid="{505610C0-F5BF-4D26-8907-D590FE39CC54}"/>
    <cellStyle name="20 % - Markeringsfarve3 3 9 4 2" xfId="27164" xr:uid="{C04A680B-09A6-4052-9112-D6DE3AE9B245}"/>
    <cellStyle name="20 % - Markeringsfarve3 3 9 4 3" xfId="42130" xr:uid="{3D0F5D77-C163-4E91-9D54-0D1B449D004F}"/>
    <cellStyle name="20 % - Markeringsfarve3 3 9 5" xfId="20142" xr:uid="{26BB7D82-DBE4-438E-825E-4AA5DE5C6E4A}"/>
    <cellStyle name="20 % - Markeringsfarve3 3 9 6" xfId="35131" xr:uid="{212927DF-EB50-40CE-98F2-18BE9C5CC206}"/>
    <cellStyle name="20 % - Markeringsfarve3 4" xfId="2290" xr:uid="{743C5385-FCFB-4EB6-BD17-B7952518A42B}"/>
    <cellStyle name="20 % - Markeringsfarve3 4 10" xfId="5505" xr:uid="{DCFDDD46-EA8A-493B-B2D9-C1ECDF6B7ED2}"/>
    <cellStyle name="20 % - Markeringsfarve3 4 10 2" xfId="13422" xr:uid="{422D0145-8064-449F-B020-D030DF032650}"/>
    <cellStyle name="20 % - Markeringsfarve3 4 10 2 2" xfId="29737" xr:uid="{38D03837-3B33-4180-B967-1F10C29E35BF}"/>
    <cellStyle name="20 % - Markeringsfarve3 4 10 2 3" xfId="44701" xr:uid="{1B07E9E8-BBB2-4E61-B6E2-3C2AC6D398FB}"/>
    <cellStyle name="20 % - Markeringsfarve3 4 10 3" xfId="22715" xr:uid="{CA11451F-C8C6-44A3-ACED-47655EAFEBFE}"/>
    <cellStyle name="20 % - Markeringsfarve3 4 10 4" xfId="37702" xr:uid="{FCCCF8D0-E7BC-45CD-98E2-16B590C8D343}"/>
    <cellStyle name="20 % - Markeringsfarve3 4 11" xfId="10846" xr:uid="{49487364-D97D-4D1E-932E-6162F5AE62FA}"/>
    <cellStyle name="20 % - Markeringsfarve3 4 11 2" xfId="27166" xr:uid="{BDF9DDC8-CB04-49A3-93D2-4E033DFDCBCC}"/>
    <cellStyle name="20 % - Markeringsfarve3 4 11 3" xfId="42132" xr:uid="{DF1C8AA8-F4D0-4D99-98D9-321ADD7947DF}"/>
    <cellStyle name="20 % - Markeringsfarve3 4 12" xfId="20144" xr:uid="{4D868968-D18A-4A91-933A-A6B20E5E7FAD}"/>
    <cellStyle name="20 % - Markeringsfarve3 4 13" xfId="35133" xr:uid="{C56B57E6-4261-4EF8-95A7-4682F9796847}"/>
    <cellStyle name="20 % - Markeringsfarve3 4 14" xfId="53308" xr:uid="{B7057C11-F128-440A-94C3-3ECE53AA58C0}"/>
    <cellStyle name="20 % - Markeringsfarve3 4 2" xfId="2291" xr:uid="{32926207-4A6E-4DDA-BEDA-F276521BC84C}"/>
    <cellStyle name="20 % - Markeringsfarve3 4 2 2" xfId="2292" xr:uid="{191D3713-8864-4F98-BD87-29196EBD7953}"/>
    <cellStyle name="20 % - Markeringsfarve3 4 2 2 2" xfId="2293" xr:uid="{84D2F6B4-BC9F-414D-954D-38C54F47124B}"/>
    <cellStyle name="20 % - Markeringsfarve3 4 2 2 2 2" xfId="7596" xr:uid="{20ED63C8-1F16-4AC1-A945-E822BF8F5BE3}"/>
    <cellStyle name="20 % - Markeringsfarve3 4 2 2 2 2 2" xfId="15496" xr:uid="{8FDD2936-312D-469C-BA90-A373612DFB0A}"/>
    <cellStyle name="20 % - Markeringsfarve3 4 2 2 2 2 2 2" xfId="31811" xr:uid="{9E30BED8-3E7B-4073-9B69-9FAF580B829D}"/>
    <cellStyle name="20 % - Markeringsfarve3 4 2 2 2 2 2 3" xfId="46775" xr:uid="{1D43B3CB-A990-4869-8FFF-12705063B21C}"/>
    <cellStyle name="20 % - Markeringsfarve3 4 2 2 2 2 3" xfId="24789" xr:uid="{512123E2-DE4C-4F93-919D-F873FB3AB708}"/>
    <cellStyle name="20 % - Markeringsfarve3 4 2 2 2 2 4" xfId="39776" xr:uid="{4A63F506-86E9-440C-8BCC-F9F084B4E566}"/>
    <cellStyle name="20 % - Markeringsfarve3 4 2 2 2 3" xfId="10849" xr:uid="{7B364652-C5CF-460D-8157-572B4021B755}"/>
    <cellStyle name="20 % - Markeringsfarve3 4 2 2 2 3 2" xfId="27169" xr:uid="{588DF61E-9957-4006-8CD4-1EED27FD9FAB}"/>
    <cellStyle name="20 % - Markeringsfarve3 4 2 2 2 3 3" xfId="42135" xr:uid="{7D86FBB0-AA5B-4CC2-8B81-982C25CA0116}"/>
    <cellStyle name="20 % - Markeringsfarve3 4 2 2 2 4" xfId="20147" xr:uid="{60FEFA05-A894-4022-AE61-D7337EA685F1}"/>
    <cellStyle name="20 % - Markeringsfarve3 4 2 2 2 5" xfId="35136" xr:uid="{D11D1619-8127-4FCD-869E-C46B31DC286C}"/>
    <cellStyle name="20 % - Markeringsfarve3 4 2 2 3" xfId="6172" xr:uid="{CD427B4D-1038-4271-8009-4B017B35FB91}"/>
    <cellStyle name="20 % - Markeringsfarve3 4 2 2 3 2" xfId="14088" xr:uid="{17A96888-8B6D-436C-9982-F8431D4DC440}"/>
    <cellStyle name="20 % - Markeringsfarve3 4 2 2 3 2 2" xfId="30403" xr:uid="{9F7B0C89-61B9-48C9-86BC-A79955FA8804}"/>
    <cellStyle name="20 % - Markeringsfarve3 4 2 2 3 2 3" xfId="45367" xr:uid="{D80DB72C-5CC7-41BD-A6C9-A1FEC6ECA14F}"/>
    <cellStyle name="20 % - Markeringsfarve3 4 2 2 3 3" xfId="23381" xr:uid="{60EB4519-47C8-47DC-B194-A2EC7C5BF637}"/>
    <cellStyle name="20 % - Markeringsfarve3 4 2 2 3 4" xfId="38368" xr:uid="{2A3DB6A9-24B0-4637-BB69-01D56487FA36}"/>
    <cellStyle name="20 % - Markeringsfarve3 4 2 2 4" xfId="10848" xr:uid="{2E50CB4B-9CC9-4E39-B1B1-3016287B998E}"/>
    <cellStyle name="20 % - Markeringsfarve3 4 2 2 4 2" xfId="27168" xr:uid="{CEB151AC-195A-4DC1-8B11-DFC226208053}"/>
    <cellStyle name="20 % - Markeringsfarve3 4 2 2 4 3" xfId="42134" xr:uid="{8A3FA2A7-1FE3-49D5-ABBA-D348D01743C4}"/>
    <cellStyle name="20 % - Markeringsfarve3 4 2 2 5" xfId="20146" xr:uid="{F6F4C08F-85F8-4993-AC40-CD40D863CE24}"/>
    <cellStyle name="20 % - Markeringsfarve3 4 2 2 6" xfId="35135" xr:uid="{87059599-6BB7-4F80-BF4B-8A9FA5608DFB}"/>
    <cellStyle name="20 % - Markeringsfarve3 4 2 2 7" xfId="57112" xr:uid="{82C0C256-1D6F-4AA7-A404-E91563C4871B}"/>
    <cellStyle name="20 % - Markeringsfarve3 4 2 3" xfId="2294" xr:uid="{FF7314D4-8319-4433-AC18-32E14774D082}"/>
    <cellStyle name="20 % - Markeringsfarve3 4 2 3 2" xfId="6826" xr:uid="{182D9750-E82A-492A-8557-0D5D00ADF777}"/>
    <cellStyle name="20 % - Markeringsfarve3 4 2 3 2 2" xfId="14736" xr:uid="{90BF92C3-0FAD-4D68-8B72-8ADA5E5722EA}"/>
    <cellStyle name="20 % - Markeringsfarve3 4 2 3 2 2 2" xfId="31051" xr:uid="{DA2D387E-21E5-4316-8101-FB60C095C564}"/>
    <cellStyle name="20 % - Markeringsfarve3 4 2 3 2 2 3" xfId="46015" xr:uid="{C8AB9799-0122-407F-801D-E6B2754C34A4}"/>
    <cellStyle name="20 % - Markeringsfarve3 4 2 3 2 3" xfId="24029" xr:uid="{0629A176-3069-4A4E-94D1-F88A4758ED0A}"/>
    <cellStyle name="20 % - Markeringsfarve3 4 2 3 2 4" xfId="39016" xr:uid="{3C652511-2451-4496-AE4F-4792E86AC156}"/>
    <cellStyle name="20 % - Markeringsfarve3 4 2 3 3" xfId="10850" xr:uid="{0F3E4867-EC9E-4C7F-8AF5-A0DBCD03F8F3}"/>
    <cellStyle name="20 % - Markeringsfarve3 4 2 3 3 2" xfId="27170" xr:uid="{A8BFC3F1-0F25-4CE2-8720-E7E7155BDF4C}"/>
    <cellStyle name="20 % - Markeringsfarve3 4 2 3 3 3" xfId="42136" xr:uid="{C7B25DD0-442D-46C5-BD4E-FD90B75FA44E}"/>
    <cellStyle name="20 % - Markeringsfarve3 4 2 3 4" xfId="20148" xr:uid="{CFE9D029-2C69-4FC0-BDCE-47EA75C9A18B}"/>
    <cellStyle name="20 % - Markeringsfarve3 4 2 3 5" xfId="35137" xr:uid="{EB8B290C-1FCC-4138-9EC5-0D0D800A1FDE}"/>
    <cellStyle name="20 % - Markeringsfarve3 4 2 4" xfId="2295" xr:uid="{54B64277-5CD7-4D1D-8D53-CC45ACB3F355}"/>
    <cellStyle name="20 % - Markeringsfarve3 4 2 4 2" xfId="8466" xr:uid="{3DD9E9DC-96E2-4C72-A73D-2F4DE297C084}"/>
    <cellStyle name="20 % - Markeringsfarve3 4 2 4 2 2" xfId="16354" xr:uid="{6B09328D-5B1E-4561-8D4C-ACA70AF2DED7}"/>
    <cellStyle name="20 % - Markeringsfarve3 4 2 4 2 2 2" xfId="32669" xr:uid="{EEF0CC67-960E-4B79-BCB7-B66196F7A807}"/>
    <cellStyle name="20 % - Markeringsfarve3 4 2 4 2 2 3" xfId="47633" xr:uid="{BBA8F796-B569-425A-B573-BD49AA624854}"/>
    <cellStyle name="20 % - Markeringsfarve3 4 2 4 2 3" xfId="25647" xr:uid="{CEE23FBF-B3B7-49DE-ACF4-31DBA9638E26}"/>
    <cellStyle name="20 % - Markeringsfarve3 4 2 4 2 4" xfId="40634" xr:uid="{D7378966-9AFA-439A-8432-EAEC5A1E4339}"/>
    <cellStyle name="20 % - Markeringsfarve3 4 2 4 3" xfId="10851" xr:uid="{F45F23DA-F161-435B-B0AE-3638F1BFB0C3}"/>
    <cellStyle name="20 % - Markeringsfarve3 4 2 4 3 2" xfId="27171" xr:uid="{78C08802-931E-490E-98A0-750C6AF705DC}"/>
    <cellStyle name="20 % - Markeringsfarve3 4 2 4 3 3" xfId="42137" xr:uid="{58EC61FF-B1F4-41A2-898B-68BEC52009E2}"/>
    <cellStyle name="20 % - Markeringsfarve3 4 2 4 4" xfId="20149" xr:uid="{9986043D-E46F-439B-A9E9-A9B6E21BE63F}"/>
    <cellStyle name="20 % - Markeringsfarve3 4 2 4 5" xfId="35138" xr:uid="{C1844A07-3C9E-49D3-9C7F-17CF5B7BB989}"/>
    <cellStyle name="20 % - Markeringsfarve3 4 2 5" xfId="5506" xr:uid="{A6202FF2-596A-49DE-A46D-79DA1B4DF044}"/>
    <cellStyle name="20 % - Markeringsfarve3 4 2 5 2" xfId="13423" xr:uid="{1D35889D-4B12-419E-84D1-E44AB1857B4F}"/>
    <cellStyle name="20 % - Markeringsfarve3 4 2 5 2 2" xfId="29738" xr:uid="{DBE8BFB3-3AF3-4C0B-8A28-7C0DC9AB9810}"/>
    <cellStyle name="20 % - Markeringsfarve3 4 2 5 2 3" xfId="44702" xr:uid="{53070066-6EE9-45B0-A569-C0595409C4E8}"/>
    <cellStyle name="20 % - Markeringsfarve3 4 2 5 3" xfId="22716" xr:uid="{784D2B6B-1950-4DEA-BF94-4F4283717793}"/>
    <cellStyle name="20 % - Markeringsfarve3 4 2 5 4" xfId="37703" xr:uid="{08F2CD47-7C8B-4FFE-B559-46CDD84207C8}"/>
    <cellStyle name="20 % - Markeringsfarve3 4 2 6" xfId="10847" xr:uid="{A50F84BD-0357-4292-8E78-FD8536245EEF}"/>
    <cellStyle name="20 % - Markeringsfarve3 4 2 6 2" xfId="27167" xr:uid="{7415BAED-6034-49C0-9999-F9D421DD73BE}"/>
    <cellStyle name="20 % - Markeringsfarve3 4 2 6 3" xfId="42133" xr:uid="{C660F2B1-6EF5-4369-9B79-358CB8FF78DE}"/>
    <cellStyle name="20 % - Markeringsfarve3 4 2 7" xfId="20145" xr:uid="{33B014BB-303A-4D4C-ABB2-6E73D81CE181}"/>
    <cellStyle name="20 % - Markeringsfarve3 4 2 8" xfId="35134" xr:uid="{AB677564-B017-4EDB-AF50-CAAD359AEA96}"/>
    <cellStyle name="20 % - Markeringsfarve3 4 2 9" xfId="53945" xr:uid="{5A103672-E4B1-4DA6-BF9A-FADDF954EB38}"/>
    <cellStyle name="20 % - Markeringsfarve3 4 3" xfId="2296" xr:uid="{B8AF3A64-D817-42B3-9CF8-4811DD544981}"/>
    <cellStyle name="20 % - Markeringsfarve3 4 3 2" xfId="2297" xr:uid="{2BC4DEE2-C5A0-4028-94A7-4DD07FA54C8C}"/>
    <cellStyle name="20 % - Markeringsfarve3 4 3 2 2" xfId="2298" xr:uid="{902FAD1F-9182-4F57-9241-71972A7B6CB6}"/>
    <cellStyle name="20 % - Markeringsfarve3 4 3 2 2 2" xfId="7695" xr:uid="{7BE104AC-76CD-4DDB-82DC-D02D5A4ACF15}"/>
    <cellStyle name="20 % - Markeringsfarve3 4 3 2 2 2 2" xfId="15595" xr:uid="{6103CB28-DA6C-4CAE-BB06-3C475C4D6531}"/>
    <cellStyle name="20 % - Markeringsfarve3 4 3 2 2 2 2 2" xfId="31910" xr:uid="{EF807551-6572-4FF5-846E-4A9A26118512}"/>
    <cellStyle name="20 % - Markeringsfarve3 4 3 2 2 2 2 3" xfId="46874" xr:uid="{CC66E937-FABC-4E3F-9938-5577C7804450}"/>
    <cellStyle name="20 % - Markeringsfarve3 4 3 2 2 2 3" xfId="24888" xr:uid="{1F59402C-8901-46E5-A0DF-5AE7FDF25BFF}"/>
    <cellStyle name="20 % - Markeringsfarve3 4 3 2 2 2 4" xfId="39875" xr:uid="{6CDDFC64-719F-4DB3-BCBC-694F9854B931}"/>
    <cellStyle name="20 % - Markeringsfarve3 4 3 2 2 3" xfId="10854" xr:uid="{5C71431D-CF76-41A5-AA02-85183AC13853}"/>
    <cellStyle name="20 % - Markeringsfarve3 4 3 2 2 3 2" xfId="27174" xr:uid="{E95A6012-7046-4696-BD03-15C57C0762FF}"/>
    <cellStyle name="20 % - Markeringsfarve3 4 3 2 2 3 3" xfId="42140" xr:uid="{CD5E5844-2D16-4483-A4E3-9DE5EA8B8F2A}"/>
    <cellStyle name="20 % - Markeringsfarve3 4 3 2 2 4" xfId="20152" xr:uid="{CF97DB65-D670-432D-9AB1-5985C690279E}"/>
    <cellStyle name="20 % - Markeringsfarve3 4 3 2 2 5" xfId="35141" xr:uid="{61FA287C-7A8E-40EA-8DF2-08087A140813}"/>
    <cellStyle name="20 % - Markeringsfarve3 4 3 2 3" xfId="6259" xr:uid="{7CC545BB-CD42-4604-A8A4-D4D2C23C13C1}"/>
    <cellStyle name="20 % - Markeringsfarve3 4 3 2 3 2" xfId="14175" xr:uid="{4A3B61C7-4170-4A92-866E-C2305A605E8D}"/>
    <cellStyle name="20 % - Markeringsfarve3 4 3 2 3 2 2" xfId="30490" xr:uid="{FEBDDFBD-B0DF-430A-8A27-2950FB442175}"/>
    <cellStyle name="20 % - Markeringsfarve3 4 3 2 3 2 3" xfId="45454" xr:uid="{1006AA31-606A-41FE-86EF-296A231163E4}"/>
    <cellStyle name="20 % - Markeringsfarve3 4 3 2 3 3" xfId="23468" xr:uid="{26B63BAC-9F56-4469-A317-9FFDE996F46A}"/>
    <cellStyle name="20 % - Markeringsfarve3 4 3 2 3 4" xfId="38455" xr:uid="{11A08E0C-AAD1-4C82-AC8A-480524962843}"/>
    <cellStyle name="20 % - Markeringsfarve3 4 3 2 4" xfId="10853" xr:uid="{660B9CF9-7368-41AE-A8DA-70E76A8A1A8B}"/>
    <cellStyle name="20 % - Markeringsfarve3 4 3 2 4 2" xfId="27173" xr:uid="{5D06D967-7A8D-4358-B489-FC08638DEC6A}"/>
    <cellStyle name="20 % - Markeringsfarve3 4 3 2 4 3" xfId="42139" xr:uid="{86CF05E7-84C6-47B1-B84A-E13478F9073E}"/>
    <cellStyle name="20 % - Markeringsfarve3 4 3 2 5" xfId="20151" xr:uid="{CF02BE85-C1FE-466F-BAE6-7CD04A6189A0}"/>
    <cellStyle name="20 % - Markeringsfarve3 4 3 2 6" xfId="35140" xr:uid="{F99C04DC-746E-45ED-943F-7C58BFC87C9A}"/>
    <cellStyle name="20 % - Markeringsfarve3 4 3 3" xfId="2299" xr:uid="{679F8BDA-55A8-42F7-A8C4-8315D4D463A5}"/>
    <cellStyle name="20 % - Markeringsfarve3 4 3 3 2" xfId="6925" xr:uid="{97E1F146-3F0D-44C5-BEFA-B564F2C6EC2F}"/>
    <cellStyle name="20 % - Markeringsfarve3 4 3 3 2 2" xfId="14835" xr:uid="{038BB8C4-4F4F-4A54-95CB-93AC97A070D6}"/>
    <cellStyle name="20 % - Markeringsfarve3 4 3 3 2 2 2" xfId="31150" xr:uid="{E0CCE3C9-930D-45F6-A5AE-03C968F8CF6B}"/>
    <cellStyle name="20 % - Markeringsfarve3 4 3 3 2 2 3" xfId="46114" xr:uid="{EEC95B9B-B5A3-449D-B7BA-62678DF0AAB7}"/>
    <cellStyle name="20 % - Markeringsfarve3 4 3 3 2 3" xfId="24128" xr:uid="{04E41EB2-B09E-4D7C-9317-424CDC3F06B3}"/>
    <cellStyle name="20 % - Markeringsfarve3 4 3 3 2 4" xfId="39115" xr:uid="{9873FC84-B053-4FC6-A3ED-2379AAD1DE9D}"/>
    <cellStyle name="20 % - Markeringsfarve3 4 3 3 3" xfId="10855" xr:uid="{AC84C41B-D8F7-46D6-A7F1-AB07BFDCF643}"/>
    <cellStyle name="20 % - Markeringsfarve3 4 3 3 3 2" xfId="27175" xr:uid="{6DDDEA3C-0ACD-4C46-AF0E-9D39EFABC0F7}"/>
    <cellStyle name="20 % - Markeringsfarve3 4 3 3 3 3" xfId="42141" xr:uid="{DDC8DF66-F62A-47F1-9F4C-F64686BEFF22}"/>
    <cellStyle name="20 % - Markeringsfarve3 4 3 3 4" xfId="20153" xr:uid="{08013391-940F-41AA-AE2C-C49E20B08D3B}"/>
    <cellStyle name="20 % - Markeringsfarve3 4 3 3 5" xfId="35142" xr:uid="{DFE04723-3223-4882-9049-60707BC7914E}"/>
    <cellStyle name="20 % - Markeringsfarve3 4 3 4" xfId="2300" xr:uid="{4A3D698B-EADC-41A9-B8B4-D55A93A54D83}"/>
    <cellStyle name="20 % - Markeringsfarve3 4 3 4 2" xfId="8256" xr:uid="{977AF939-2674-4205-A064-43E0998CF06A}"/>
    <cellStyle name="20 % - Markeringsfarve3 4 3 4 2 2" xfId="16149" xr:uid="{647C13AC-7EF8-479F-AED5-830874CE5368}"/>
    <cellStyle name="20 % - Markeringsfarve3 4 3 4 2 2 2" xfId="32464" xr:uid="{A55DEB3F-15CA-45A5-8759-1857FD559CE5}"/>
    <cellStyle name="20 % - Markeringsfarve3 4 3 4 2 2 3" xfId="47428" xr:uid="{15E8447F-0065-47FB-A27A-9BB6751C68DF}"/>
    <cellStyle name="20 % - Markeringsfarve3 4 3 4 2 3" xfId="25442" xr:uid="{E047D694-FA79-4023-89E2-ACA6BCC8367C}"/>
    <cellStyle name="20 % - Markeringsfarve3 4 3 4 2 4" xfId="40429" xr:uid="{BB00D41A-B7B1-427D-A5AF-129BE4D940C5}"/>
    <cellStyle name="20 % - Markeringsfarve3 4 3 4 3" xfId="10856" xr:uid="{E4364A6D-8B9B-4AB4-9D1E-9D97BE5FB2CC}"/>
    <cellStyle name="20 % - Markeringsfarve3 4 3 4 3 2" xfId="27176" xr:uid="{EEEB1C55-BE45-4C37-840D-1C2181384679}"/>
    <cellStyle name="20 % - Markeringsfarve3 4 3 4 3 3" xfId="42142" xr:uid="{1B6047AE-E82F-42A6-801A-BC89692F16AB}"/>
    <cellStyle name="20 % - Markeringsfarve3 4 3 4 4" xfId="20154" xr:uid="{7165D722-E969-4ADD-A109-08A9855C73FC}"/>
    <cellStyle name="20 % - Markeringsfarve3 4 3 4 5" xfId="35143" xr:uid="{2EB99945-65D3-4CB1-8914-7D68D90EA4C0}"/>
    <cellStyle name="20 % - Markeringsfarve3 4 3 5" xfId="5507" xr:uid="{554E4444-4A93-458F-AF5D-7F8FD9C526C3}"/>
    <cellStyle name="20 % - Markeringsfarve3 4 3 5 2" xfId="13424" xr:uid="{A82E8950-3B5C-4924-9302-859A55D9AD19}"/>
    <cellStyle name="20 % - Markeringsfarve3 4 3 5 2 2" xfId="29739" xr:uid="{0790A386-A072-4506-A3A7-A131A32076A3}"/>
    <cellStyle name="20 % - Markeringsfarve3 4 3 5 2 3" xfId="44703" xr:uid="{B11A48C0-4CAA-4A40-8E3C-51E9434A8F51}"/>
    <cellStyle name="20 % - Markeringsfarve3 4 3 5 3" xfId="22717" xr:uid="{3C584939-1BD4-4A01-BBA3-5C817486BEDC}"/>
    <cellStyle name="20 % - Markeringsfarve3 4 3 5 4" xfId="37704" xr:uid="{E3AED9A4-E2D0-4778-B12E-55E7061AA871}"/>
    <cellStyle name="20 % - Markeringsfarve3 4 3 6" xfId="10852" xr:uid="{F9BB5BD3-893D-4773-9DA6-35EB9C9F6525}"/>
    <cellStyle name="20 % - Markeringsfarve3 4 3 6 2" xfId="27172" xr:uid="{4F327682-A628-4C2E-9D63-30320ADC0D95}"/>
    <cellStyle name="20 % - Markeringsfarve3 4 3 6 3" xfId="42138" xr:uid="{6A80E758-0AF6-4891-9A6A-8B215F93D1CE}"/>
    <cellStyle name="20 % - Markeringsfarve3 4 3 7" xfId="20150" xr:uid="{0E0C7F68-EFBC-4725-9F6E-F12771073829}"/>
    <cellStyle name="20 % - Markeringsfarve3 4 3 8" xfId="35139" xr:uid="{AEF1E54E-620A-475B-9072-AF961DDE4C0C}"/>
    <cellStyle name="20 % - Markeringsfarve3 4 3 9" xfId="56489" xr:uid="{F8D6473A-3BC1-4B1C-9E8A-A8503F0320A3}"/>
    <cellStyle name="20 % - Markeringsfarve3 4 4" xfId="2301" xr:uid="{358BF60D-F548-4370-A42B-1AA52EAF2720}"/>
    <cellStyle name="20 % - Markeringsfarve3 4 4 2" xfId="2302" xr:uid="{4F0E41C4-CD1B-4042-B11A-A8656BAC5DCA}"/>
    <cellStyle name="20 % - Markeringsfarve3 4 4 2 2" xfId="2303" xr:uid="{0EFC72EE-87DC-476F-A4F0-D3956893ECFE}"/>
    <cellStyle name="20 % - Markeringsfarve3 4 4 2 2 2" xfId="7834" xr:uid="{6083AD01-44D5-4909-9CF2-B347889F95E7}"/>
    <cellStyle name="20 % - Markeringsfarve3 4 4 2 2 2 2" xfId="15734" xr:uid="{D0B3961D-EAAC-4F32-A0FC-29497496AC61}"/>
    <cellStyle name="20 % - Markeringsfarve3 4 4 2 2 2 2 2" xfId="32049" xr:uid="{546CEEFD-546B-4BA2-9038-451BC917D837}"/>
    <cellStyle name="20 % - Markeringsfarve3 4 4 2 2 2 2 3" xfId="47013" xr:uid="{42129021-C2D6-46D3-93D6-E53C5F5A9622}"/>
    <cellStyle name="20 % - Markeringsfarve3 4 4 2 2 2 3" xfId="25027" xr:uid="{68F87694-EF6A-4FAC-B974-C77A3AE61BBA}"/>
    <cellStyle name="20 % - Markeringsfarve3 4 4 2 2 2 4" xfId="40014" xr:uid="{46E42FBD-6054-41E3-9451-F4B0A28911BD}"/>
    <cellStyle name="20 % - Markeringsfarve3 4 4 2 2 3" xfId="10859" xr:uid="{1EA28296-A0ED-4FF7-8890-32B99EF89675}"/>
    <cellStyle name="20 % - Markeringsfarve3 4 4 2 2 3 2" xfId="27179" xr:uid="{2A567CCE-5FB1-48D0-9C73-1BDEE496C7C0}"/>
    <cellStyle name="20 % - Markeringsfarve3 4 4 2 2 3 3" xfId="42145" xr:uid="{25D31F44-9950-44DE-BAD6-3467D10968D6}"/>
    <cellStyle name="20 % - Markeringsfarve3 4 4 2 2 4" xfId="20157" xr:uid="{7FB94772-9E5A-4C78-A9A8-1067E8D02C7B}"/>
    <cellStyle name="20 % - Markeringsfarve3 4 4 2 2 5" xfId="35146" xr:uid="{A524AE5D-CFFB-42B1-8834-791B4286CE3C}"/>
    <cellStyle name="20 % - Markeringsfarve3 4 4 2 3" xfId="6374" xr:uid="{19E679F2-3243-4522-B69D-11E8E5B857CB}"/>
    <cellStyle name="20 % - Markeringsfarve3 4 4 2 3 2" xfId="14287" xr:uid="{D5E4182E-7ED2-4396-B4BD-D90BAA90B148}"/>
    <cellStyle name="20 % - Markeringsfarve3 4 4 2 3 2 2" xfId="30602" xr:uid="{BA5F18BF-D8AE-42DC-86EE-FCCC21583503}"/>
    <cellStyle name="20 % - Markeringsfarve3 4 4 2 3 2 3" xfId="45566" xr:uid="{37419225-8504-4493-965D-990A96185E9B}"/>
    <cellStyle name="20 % - Markeringsfarve3 4 4 2 3 3" xfId="23580" xr:uid="{2E6025C6-3832-4147-9545-A3903E9CA7D2}"/>
    <cellStyle name="20 % - Markeringsfarve3 4 4 2 3 4" xfId="38567" xr:uid="{10ECB2A5-77F1-4D57-AA69-661ED532D5E3}"/>
    <cellStyle name="20 % - Markeringsfarve3 4 4 2 4" xfId="10858" xr:uid="{8895004E-FE1D-4DE6-AC8B-EA81B60D748A}"/>
    <cellStyle name="20 % - Markeringsfarve3 4 4 2 4 2" xfId="27178" xr:uid="{1B7EE6B1-59B6-4E7F-B770-270347EA6966}"/>
    <cellStyle name="20 % - Markeringsfarve3 4 4 2 4 3" xfId="42144" xr:uid="{9CDE93E5-296F-40BD-B94E-4FAF4807534A}"/>
    <cellStyle name="20 % - Markeringsfarve3 4 4 2 5" xfId="20156" xr:uid="{6E48E7FA-0817-4626-BC2D-F929A6023BCC}"/>
    <cellStyle name="20 % - Markeringsfarve3 4 4 2 6" xfId="35145" xr:uid="{20BC11E5-21E1-4D22-99DB-229B641628DF}"/>
    <cellStyle name="20 % - Markeringsfarve3 4 4 3" xfId="2304" xr:uid="{CE0500D9-5CC3-4095-AAE7-3D557BCCD042}"/>
    <cellStyle name="20 % - Markeringsfarve3 4 4 3 2" xfId="7110" xr:uid="{2F8AF2E7-EE8A-4E24-AE68-1036B58DF1E1}"/>
    <cellStyle name="20 % - Markeringsfarve3 4 4 3 2 2" xfId="15019" xr:uid="{3033AF09-07C8-475D-BDB5-4FAF8596F23E}"/>
    <cellStyle name="20 % - Markeringsfarve3 4 4 3 2 2 2" xfId="31334" xr:uid="{5F1044F8-B67C-4C0D-89B5-4A07CB2B9A53}"/>
    <cellStyle name="20 % - Markeringsfarve3 4 4 3 2 2 3" xfId="46298" xr:uid="{A93E2CA6-66A8-49FA-B58E-09DAC5D94196}"/>
    <cellStyle name="20 % - Markeringsfarve3 4 4 3 2 3" xfId="24312" xr:uid="{62EE4F31-7332-49F9-9F74-5EA172447F0A}"/>
    <cellStyle name="20 % - Markeringsfarve3 4 4 3 2 4" xfId="39299" xr:uid="{682EB991-2764-4754-B8E7-B79A6DE968E5}"/>
    <cellStyle name="20 % - Markeringsfarve3 4 4 3 3" xfId="10860" xr:uid="{3BDC9B69-CE33-414A-AC5D-8BFF5263D122}"/>
    <cellStyle name="20 % - Markeringsfarve3 4 4 3 3 2" xfId="27180" xr:uid="{C3832C2B-554B-45FC-B078-ED2C504E1A93}"/>
    <cellStyle name="20 % - Markeringsfarve3 4 4 3 3 3" xfId="42146" xr:uid="{8710B700-AAC0-4C09-B0C9-F34E5406CFC3}"/>
    <cellStyle name="20 % - Markeringsfarve3 4 4 3 4" xfId="20158" xr:uid="{BCD50454-03DF-4FF6-A5F5-25FA37C95DE9}"/>
    <cellStyle name="20 % - Markeringsfarve3 4 4 3 5" xfId="35147" xr:uid="{DA136228-43B8-45A5-8EF3-30D466FEF5E7}"/>
    <cellStyle name="20 % - Markeringsfarve3 4 4 4" xfId="2305" xr:uid="{8BFF189F-3360-444F-9E6A-C8F2BF06F876}"/>
    <cellStyle name="20 % - Markeringsfarve3 4 4 4 2" xfId="8465" xr:uid="{0CFD18E3-C4CF-41F9-ACDD-014B62E1BC48}"/>
    <cellStyle name="20 % - Markeringsfarve3 4 4 4 2 2" xfId="16353" xr:uid="{8E8CBAA2-A937-4E95-8DAC-386E38DEA628}"/>
    <cellStyle name="20 % - Markeringsfarve3 4 4 4 2 2 2" xfId="32668" xr:uid="{3757B453-364F-4709-82E7-CA1DBEA70405}"/>
    <cellStyle name="20 % - Markeringsfarve3 4 4 4 2 2 3" xfId="47632" xr:uid="{7689EB91-2D15-4F30-8789-AE4DEA8800DD}"/>
    <cellStyle name="20 % - Markeringsfarve3 4 4 4 2 3" xfId="25646" xr:uid="{CF83A929-D2FA-4679-94C2-6059CD984BFD}"/>
    <cellStyle name="20 % - Markeringsfarve3 4 4 4 2 4" xfId="40633" xr:uid="{72CDA80B-B5C0-461A-8739-7BC51F3E69A0}"/>
    <cellStyle name="20 % - Markeringsfarve3 4 4 4 3" xfId="10861" xr:uid="{6480C5FC-A690-408C-AB06-666DA140ADD5}"/>
    <cellStyle name="20 % - Markeringsfarve3 4 4 4 3 2" xfId="27181" xr:uid="{2847E3B4-A4F0-48ED-8C8D-49395111BA35}"/>
    <cellStyle name="20 % - Markeringsfarve3 4 4 4 3 3" xfId="42147" xr:uid="{E0DE5DD8-DE9B-48FE-9F67-B0FAE0B3D6FE}"/>
    <cellStyle name="20 % - Markeringsfarve3 4 4 4 4" xfId="20159" xr:uid="{971AE77A-F4C1-4A8B-A81B-081E1A0275E3}"/>
    <cellStyle name="20 % - Markeringsfarve3 4 4 4 5" xfId="35148" xr:uid="{B99845D9-5E92-4115-87C3-BE10003288E2}"/>
    <cellStyle name="20 % - Markeringsfarve3 4 4 5" xfId="5508" xr:uid="{6BC86EF2-8846-44FF-B2BE-814D54FFDACD}"/>
    <cellStyle name="20 % - Markeringsfarve3 4 4 5 2" xfId="13425" xr:uid="{51CEAFAA-267D-41B0-85DE-C89199DD9891}"/>
    <cellStyle name="20 % - Markeringsfarve3 4 4 5 2 2" xfId="29740" xr:uid="{0B30A716-E15C-4620-BFDF-8154C3EC4F1A}"/>
    <cellStyle name="20 % - Markeringsfarve3 4 4 5 2 3" xfId="44704" xr:uid="{F1116EDD-4447-49DF-88F8-2856AF051D2B}"/>
    <cellStyle name="20 % - Markeringsfarve3 4 4 5 3" xfId="22718" xr:uid="{73E13B1D-9854-4A92-B1F1-652511F78B13}"/>
    <cellStyle name="20 % - Markeringsfarve3 4 4 5 4" xfId="37705" xr:uid="{A7D1DF49-AE36-4138-9222-B0CC7D336DE4}"/>
    <cellStyle name="20 % - Markeringsfarve3 4 4 6" xfId="10857" xr:uid="{C7D98361-B6F0-446A-8336-122BB8A2A185}"/>
    <cellStyle name="20 % - Markeringsfarve3 4 4 6 2" xfId="27177" xr:uid="{443024A6-8E13-4ECF-A11D-D04207261007}"/>
    <cellStyle name="20 % - Markeringsfarve3 4 4 6 3" xfId="42143" xr:uid="{53A88659-0355-4BDB-B06D-9CDA3095288B}"/>
    <cellStyle name="20 % - Markeringsfarve3 4 4 7" xfId="20155" xr:uid="{104D9FAE-0AA4-457E-B59E-9A488361B492}"/>
    <cellStyle name="20 % - Markeringsfarve3 4 4 8" xfId="35144" xr:uid="{EAC8FDD8-5240-46B0-8248-0508540371C2}"/>
    <cellStyle name="20 % - Markeringsfarve3 4 5" xfId="2306" xr:uid="{5954F329-4918-44F5-95A8-10197B0DC367}"/>
    <cellStyle name="20 % - Markeringsfarve3 4 5 2" xfId="2307" xr:uid="{25900AE5-4DAE-4708-9931-D45EB2AF029E}"/>
    <cellStyle name="20 % - Markeringsfarve3 4 5 2 2" xfId="2308" xr:uid="{BA95B97A-1670-40EA-B3D0-56B53F52C4A2}"/>
    <cellStyle name="20 % - Markeringsfarve3 4 5 2 2 2" xfId="7951" xr:uid="{ABB0EF4B-AB62-41FB-B432-AB2642C1550B}"/>
    <cellStyle name="20 % - Markeringsfarve3 4 5 2 2 2 2" xfId="15851" xr:uid="{BE1D3FA8-280E-4021-A5BF-D1B078677FF6}"/>
    <cellStyle name="20 % - Markeringsfarve3 4 5 2 2 2 2 2" xfId="32166" xr:uid="{F56A022E-0243-468F-A61A-3FDAB2E335F6}"/>
    <cellStyle name="20 % - Markeringsfarve3 4 5 2 2 2 2 3" xfId="47130" xr:uid="{537F1F9D-3932-4B0A-A550-679BF6E6AC48}"/>
    <cellStyle name="20 % - Markeringsfarve3 4 5 2 2 2 3" xfId="25144" xr:uid="{EFDC2F65-F246-4B57-B49E-004339F8AE31}"/>
    <cellStyle name="20 % - Markeringsfarve3 4 5 2 2 2 4" xfId="40131" xr:uid="{FE62EFA4-C5FC-48FF-A32F-066E8E909066}"/>
    <cellStyle name="20 % - Markeringsfarve3 4 5 2 2 3" xfId="10864" xr:uid="{64FEBDFA-D939-4C0A-8E63-FB7A3CC885F3}"/>
    <cellStyle name="20 % - Markeringsfarve3 4 5 2 2 3 2" xfId="27184" xr:uid="{FC586EF8-ACB2-4C3F-BD29-99BD451A7E14}"/>
    <cellStyle name="20 % - Markeringsfarve3 4 5 2 2 3 3" xfId="42150" xr:uid="{B12A4FFF-6765-4706-B991-445F6802CBC2}"/>
    <cellStyle name="20 % - Markeringsfarve3 4 5 2 2 4" xfId="20162" xr:uid="{F387B388-2103-426D-8DC8-8F7F780EA40F}"/>
    <cellStyle name="20 % - Markeringsfarve3 4 5 2 2 5" xfId="35151" xr:uid="{6696A9F0-B7F9-471F-B1E4-2B1EB1137A13}"/>
    <cellStyle name="20 % - Markeringsfarve3 4 5 2 3" xfId="6473" xr:uid="{D01B7FF7-F73B-4F18-AF72-1330A8520C19}"/>
    <cellStyle name="20 % - Markeringsfarve3 4 5 2 3 2" xfId="14386" xr:uid="{A5DAAAAA-9536-4AF5-9811-7E68C462BCE3}"/>
    <cellStyle name="20 % - Markeringsfarve3 4 5 2 3 2 2" xfId="30701" xr:uid="{85F0E73D-DD91-49D2-9F6C-E2A9B73C5099}"/>
    <cellStyle name="20 % - Markeringsfarve3 4 5 2 3 2 3" xfId="45665" xr:uid="{02D80FED-BAC9-4A53-BAE2-31EB2977C18A}"/>
    <cellStyle name="20 % - Markeringsfarve3 4 5 2 3 3" xfId="23679" xr:uid="{23327224-A7BF-4119-A02A-13EE807FED64}"/>
    <cellStyle name="20 % - Markeringsfarve3 4 5 2 3 4" xfId="38666" xr:uid="{285014F0-1448-4185-9B5A-2D0825517248}"/>
    <cellStyle name="20 % - Markeringsfarve3 4 5 2 4" xfId="10863" xr:uid="{A8AE00BA-05FB-4AC0-9ED4-743395DFC49D}"/>
    <cellStyle name="20 % - Markeringsfarve3 4 5 2 4 2" xfId="27183" xr:uid="{15DA5D3C-4427-453D-B137-F35743929324}"/>
    <cellStyle name="20 % - Markeringsfarve3 4 5 2 4 3" xfId="42149" xr:uid="{A3CF86A6-678A-4B6D-9802-4FE2F4D20B47}"/>
    <cellStyle name="20 % - Markeringsfarve3 4 5 2 5" xfId="20161" xr:uid="{5207DCFA-6949-4FB2-88DB-37FCC52A7F64}"/>
    <cellStyle name="20 % - Markeringsfarve3 4 5 2 6" xfId="35150" xr:uid="{51B43F5F-C39D-4F35-8FF5-882DB21D00B7}"/>
    <cellStyle name="20 % - Markeringsfarve3 4 5 3" xfId="2309" xr:uid="{BB2055AD-1E9A-4961-A0BE-DA17EF4855F8}"/>
    <cellStyle name="20 % - Markeringsfarve3 4 5 3 2" xfId="7227" xr:uid="{541514EC-D680-4A10-A63C-1D73C68BAA11}"/>
    <cellStyle name="20 % - Markeringsfarve3 4 5 3 2 2" xfId="15136" xr:uid="{D52BDB62-8203-4168-A7FF-420E239058CB}"/>
    <cellStyle name="20 % - Markeringsfarve3 4 5 3 2 2 2" xfId="31451" xr:uid="{63AF8681-0091-45E4-9EF6-65609C80AB3E}"/>
    <cellStyle name="20 % - Markeringsfarve3 4 5 3 2 2 3" xfId="46415" xr:uid="{AD86A7A3-F5F3-41C6-8663-94D067065723}"/>
    <cellStyle name="20 % - Markeringsfarve3 4 5 3 2 3" xfId="24429" xr:uid="{29964890-2925-4A8D-A9CD-504C74BCA969}"/>
    <cellStyle name="20 % - Markeringsfarve3 4 5 3 2 4" xfId="39416" xr:uid="{CD277766-E0DE-4FEC-A3F6-06EE5BAFFB18}"/>
    <cellStyle name="20 % - Markeringsfarve3 4 5 3 3" xfId="10865" xr:uid="{7DB684F0-3935-4FD1-8620-18C76815D3C5}"/>
    <cellStyle name="20 % - Markeringsfarve3 4 5 3 3 2" xfId="27185" xr:uid="{1593D520-4EBF-4293-AA86-1B2AD620F88F}"/>
    <cellStyle name="20 % - Markeringsfarve3 4 5 3 3 3" xfId="42151" xr:uid="{83111877-354A-4050-B70C-10BE3DC6F9EE}"/>
    <cellStyle name="20 % - Markeringsfarve3 4 5 3 4" xfId="20163" xr:uid="{5FC9F523-DC79-4879-8091-32C2364473D5}"/>
    <cellStyle name="20 % - Markeringsfarve3 4 5 3 5" xfId="35152" xr:uid="{187AAAF5-6865-4142-A35F-9E1C3F7174DD}"/>
    <cellStyle name="20 % - Markeringsfarve3 4 5 4" xfId="2310" xr:uid="{2051B7B8-C584-4D20-A42F-838D76F40B2B}"/>
    <cellStyle name="20 % - Markeringsfarve3 4 5 4 2" xfId="8464" xr:uid="{15DA0ED2-C6C3-49CA-AC04-04097C7DFDEF}"/>
    <cellStyle name="20 % - Markeringsfarve3 4 5 4 2 2" xfId="16352" xr:uid="{18E9C57C-800D-456F-85F9-D2B895A6D080}"/>
    <cellStyle name="20 % - Markeringsfarve3 4 5 4 2 2 2" xfId="32667" xr:uid="{77965AF9-5548-4038-B49C-2B6ACD9CF30A}"/>
    <cellStyle name="20 % - Markeringsfarve3 4 5 4 2 2 3" xfId="47631" xr:uid="{9CA898D6-0169-4D11-8ABB-12EBFED4D386}"/>
    <cellStyle name="20 % - Markeringsfarve3 4 5 4 2 3" xfId="25645" xr:uid="{EFE8C2B2-46FB-445F-A7CD-A0146241F2D5}"/>
    <cellStyle name="20 % - Markeringsfarve3 4 5 4 2 4" xfId="40632" xr:uid="{D60FC618-4037-48E8-907B-F30868C648D5}"/>
    <cellStyle name="20 % - Markeringsfarve3 4 5 4 3" xfId="10866" xr:uid="{C481CAA0-B7B7-4519-8058-E36D89BC1D16}"/>
    <cellStyle name="20 % - Markeringsfarve3 4 5 4 3 2" xfId="27186" xr:uid="{8939EBEE-5B0B-47BE-BB4F-06C9E428AA30}"/>
    <cellStyle name="20 % - Markeringsfarve3 4 5 4 3 3" xfId="42152" xr:uid="{F7375B5D-BABB-4730-8AC2-AAF0FDD732B1}"/>
    <cellStyle name="20 % - Markeringsfarve3 4 5 4 4" xfId="20164" xr:uid="{3E0319FB-9EFF-40DF-A81C-0EBC1F99196D}"/>
    <cellStyle name="20 % - Markeringsfarve3 4 5 4 5" xfId="35153" xr:uid="{09ACE637-7D2C-4F63-8547-4143C63999D7}"/>
    <cellStyle name="20 % - Markeringsfarve3 4 5 5" xfId="5509" xr:uid="{AD9FA07C-1F15-42BB-928B-5B6527BCC513}"/>
    <cellStyle name="20 % - Markeringsfarve3 4 5 5 2" xfId="13426" xr:uid="{E04A8032-A677-4781-822F-F5DA8E0F9989}"/>
    <cellStyle name="20 % - Markeringsfarve3 4 5 5 2 2" xfId="29741" xr:uid="{B04758E0-B1E6-4AEF-BB6D-557C624D4D8B}"/>
    <cellStyle name="20 % - Markeringsfarve3 4 5 5 2 3" xfId="44705" xr:uid="{5EB0E39F-8CAE-426F-9124-CB4CFD607FD8}"/>
    <cellStyle name="20 % - Markeringsfarve3 4 5 5 3" xfId="22719" xr:uid="{DB3A2746-475B-493F-9A42-0DFEB26450F9}"/>
    <cellStyle name="20 % - Markeringsfarve3 4 5 5 4" xfId="37706" xr:uid="{AA813FAC-D6A2-498D-A604-258A31D3653D}"/>
    <cellStyle name="20 % - Markeringsfarve3 4 5 6" xfId="10862" xr:uid="{388B312B-EE00-432B-90C9-ABF92A8D13B9}"/>
    <cellStyle name="20 % - Markeringsfarve3 4 5 6 2" xfId="27182" xr:uid="{672D34EA-7B00-4ECD-BDFF-48200DF5D800}"/>
    <cellStyle name="20 % - Markeringsfarve3 4 5 6 3" xfId="42148" xr:uid="{257D9207-F33B-4325-954F-104F1B4DD3F2}"/>
    <cellStyle name="20 % - Markeringsfarve3 4 5 7" xfId="20160" xr:uid="{7B7AF31F-F75E-451F-A21F-C202B2507831}"/>
    <cellStyle name="20 % - Markeringsfarve3 4 5 8" xfId="35149" xr:uid="{A29E6B3D-A79D-4EF3-9BE7-4A05CED02579}"/>
    <cellStyle name="20 % - Markeringsfarve3 4 6" xfId="2311" xr:uid="{19E96B5D-32E1-4BDC-BA74-9716FBA5EC42}"/>
    <cellStyle name="20 % - Markeringsfarve3 4 6 2" xfId="2312" xr:uid="{27BD1B33-8E42-4231-BEBE-E6BB7D07D098}"/>
    <cellStyle name="20 % - Markeringsfarve3 4 6 2 2" xfId="2313" xr:uid="{B978E101-3C7B-4DC6-B9D6-285C67A43E5A}"/>
    <cellStyle name="20 % - Markeringsfarve3 4 6 2 2 2" xfId="8050" xr:uid="{2CDC7023-841E-42BC-AFEF-25B39E52F288}"/>
    <cellStyle name="20 % - Markeringsfarve3 4 6 2 2 2 2" xfId="15950" xr:uid="{46AB97BA-CE59-4CB0-951A-816513CFBA22}"/>
    <cellStyle name="20 % - Markeringsfarve3 4 6 2 2 2 2 2" xfId="32265" xr:uid="{0C46F059-8FED-4AB5-95C0-2A6FC9E2C719}"/>
    <cellStyle name="20 % - Markeringsfarve3 4 6 2 2 2 2 3" xfId="47229" xr:uid="{B9AB888F-BF49-4844-9F16-068DA801A91F}"/>
    <cellStyle name="20 % - Markeringsfarve3 4 6 2 2 2 3" xfId="25243" xr:uid="{7C6D01FF-0106-4BBB-A203-E4685ECA9412}"/>
    <cellStyle name="20 % - Markeringsfarve3 4 6 2 2 2 4" xfId="40230" xr:uid="{6DF7A2C2-0DBE-4FFB-B543-0FC4E805E955}"/>
    <cellStyle name="20 % - Markeringsfarve3 4 6 2 2 3" xfId="10869" xr:uid="{96E7DAE5-A6D9-4775-AC2A-66445760B8F9}"/>
    <cellStyle name="20 % - Markeringsfarve3 4 6 2 2 3 2" xfId="27189" xr:uid="{98F9F383-7637-4288-BC67-2F88845CF311}"/>
    <cellStyle name="20 % - Markeringsfarve3 4 6 2 2 3 3" xfId="42155" xr:uid="{380DFA53-D3DB-4DA0-9C4B-C6947D02C1C9}"/>
    <cellStyle name="20 % - Markeringsfarve3 4 6 2 2 4" xfId="20167" xr:uid="{A96EDE6B-5DE9-4130-B99F-4F13EFEF7B1D}"/>
    <cellStyle name="20 % - Markeringsfarve3 4 6 2 2 5" xfId="35156" xr:uid="{21A1CB3E-70F6-4EC2-91C9-7E99FEDA889F}"/>
    <cellStyle name="20 % - Markeringsfarve3 4 6 2 3" xfId="6561" xr:uid="{AF8D26AA-41AB-41D7-8CDF-F88AAEF7118D}"/>
    <cellStyle name="20 % - Markeringsfarve3 4 6 2 3 2" xfId="14474" xr:uid="{68AD2911-E6D3-433A-A787-51A303F8B264}"/>
    <cellStyle name="20 % - Markeringsfarve3 4 6 2 3 2 2" xfId="30789" xr:uid="{5C5C1AF6-8387-46BE-B43A-E816766A818D}"/>
    <cellStyle name="20 % - Markeringsfarve3 4 6 2 3 2 3" xfId="45753" xr:uid="{52DDD857-A776-40CD-8A64-584FB939FC42}"/>
    <cellStyle name="20 % - Markeringsfarve3 4 6 2 3 3" xfId="23767" xr:uid="{A88285CC-7FE9-490A-A92C-7EE877EDF376}"/>
    <cellStyle name="20 % - Markeringsfarve3 4 6 2 3 4" xfId="38754" xr:uid="{68DDDC71-10B8-4F41-87E2-60D17F36F9BC}"/>
    <cellStyle name="20 % - Markeringsfarve3 4 6 2 4" xfId="10868" xr:uid="{2EA97F29-7B84-4F6A-8569-ACBD46A7F599}"/>
    <cellStyle name="20 % - Markeringsfarve3 4 6 2 4 2" xfId="27188" xr:uid="{4713AFCB-C1AE-4AE4-A0A9-9182E41834A2}"/>
    <cellStyle name="20 % - Markeringsfarve3 4 6 2 4 3" xfId="42154" xr:uid="{70A84A75-274F-4042-89E3-89C1865C0F61}"/>
    <cellStyle name="20 % - Markeringsfarve3 4 6 2 5" xfId="20166" xr:uid="{10BC0D63-D9F8-47A8-B25A-187AD9267161}"/>
    <cellStyle name="20 % - Markeringsfarve3 4 6 2 6" xfId="35155" xr:uid="{E578970B-98D7-41E2-84F1-D608FBFAB9CC}"/>
    <cellStyle name="20 % - Markeringsfarve3 4 6 3" xfId="2314" xr:uid="{83556E99-8BEE-4F7F-A1DA-77958B204329}"/>
    <cellStyle name="20 % - Markeringsfarve3 4 6 3 2" xfId="7327" xr:uid="{F442614C-98C5-481F-B0E4-67A387BCB612}"/>
    <cellStyle name="20 % - Markeringsfarve3 4 6 3 2 2" xfId="15236" xr:uid="{F2CEBA08-A285-4540-98AC-640F9972CC3F}"/>
    <cellStyle name="20 % - Markeringsfarve3 4 6 3 2 2 2" xfId="31551" xr:uid="{8719B85F-1791-4F4C-A78C-0A74C277F00D}"/>
    <cellStyle name="20 % - Markeringsfarve3 4 6 3 2 2 3" xfId="46515" xr:uid="{C5A33781-12AC-496A-AF48-B993CC62D4D7}"/>
    <cellStyle name="20 % - Markeringsfarve3 4 6 3 2 3" xfId="24529" xr:uid="{4D5B1087-74AC-4DDF-AC50-2228DA19E641}"/>
    <cellStyle name="20 % - Markeringsfarve3 4 6 3 2 4" xfId="39516" xr:uid="{525D8D8E-B7E7-48AA-ADCD-F866B01380C0}"/>
    <cellStyle name="20 % - Markeringsfarve3 4 6 3 3" xfId="10870" xr:uid="{9722F419-6F7C-444F-899A-52DB0CACB3BC}"/>
    <cellStyle name="20 % - Markeringsfarve3 4 6 3 3 2" xfId="27190" xr:uid="{B6735377-B36F-4B11-98E3-FF7EA5144710}"/>
    <cellStyle name="20 % - Markeringsfarve3 4 6 3 3 3" xfId="42156" xr:uid="{85EF4E74-4139-4782-9DD4-DC6A57F80961}"/>
    <cellStyle name="20 % - Markeringsfarve3 4 6 3 4" xfId="20168" xr:uid="{86522D2D-5940-4C22-A48F-DCA56FEF7D99}"/>
    <cellStyle name="20 % - Markeringsfarve3 4 6 3 5" xfId="35157" xr:uid="{A0AD656A-EB11-4AE2-8D95-57F4F2FBC8BB}"/>
    <cellStyle name="20 % - Markeringsfarve3 4 6 4" xfId="2315" xr:uid="{5439DF8C-5EA4-4666-A4E1-09D5C523D372}"/>
    <cellStyle name="20 % - Markeringsfarve3 4 6 4 2" xfId="8255" xr:uid="{E19FB06C-BB0A-4EF5-A059-D938BE3A4218}"/>
    <cellStyle name="20 % - Markeringsfarve3 4 6 4 2 2" xfId="16148" xr:uid="{53EC6D42-C2ED-497C-B787-BBECD8152A2F}"/>
    <cellStyle name="20 % - Markeringsfarve3 4 6 4 2 2 2" xfId="32463" xr:uid="{BB65CF4B-B91B-465C-8423-0728909DF4B5}"/>
    <cellStyle name="20 % - Markeringsfarve3 4 6 4 2 2 3" xfId="47427" xr:uid="{188335BE-519E-4E5F-8A77-2C1A6BE83630}"/>
    <cellStyle name="20 % - Markeringsfarve3 4 6 4 2 3" xfId="25441" xr:uid="{1E2C61FC-2EBD-4421-AA72-8BA475A28323}"/>
    <cellStyle name="20 % - Markeringsfarve3 4 6 4 2 4" xfId="40428" xr:uid="{F6ABF1DA-6405-4A5E-B888-24CA38405F89}"/>
    <cellStyle name="20 % - Markeringsfarve3 4 6 4 3" xfId="10871" xr:uid="{7368173B-7D52-4A79-9880-2E5370B238B0}"/>
    <cellStyle name="20 % - Markeringsfarve3 4 6 4 3 2" xfId="27191" xr:uid="{2A1E74B2-0D51-4467-B9C3-2461EBCB5B74}"/>
    <cellStyle name="20 % - Markeringsfarve3 4 6 4 3 3" xfId="42157" xr:uid="{0C7B881B-AEB1-4481-8BBB-8BF0CE8D325C}"/>
    <cellStyle name="20 % - Markeringsfarve3 4 6 4 4" xfId="20169" xr:uid="{40B87D26-8E2D-481A-8A06-7C13872E1F8E}"/>
    <cellStyle name="20 % - Markeringsfarve3 4 6 4 5" xfId="35158" xr:uid="{423CBC27-035F-4026-BEB3-99919097E478}"/>
    <cellStyle name="20 % - Markeringsfarve3 4 6 5" xfId="5510" xr:uid="{B05CA9B6-8EC1-4912-9CCC-20347DF1688E}"/>
    <cellStyle name="20 % - Markeringsfarve3 4 6 5 2" xfId="13427" xr:uid="{438E4DB7-B527-434A-8784-7CC91EFF7A69}"/>
    <cellStyle name="20 % - Markeringsfarve3 4 6 5 2 2" xfId="29742" xr:uid="{252B14CA-88A2-409A-B4D8-B05C972A8589}"/>
    <cellStyle name="20 % - Markeringsfarve3 4 6 5 2 3" xfId="44706" xr:uid="{8E89FFFF-0B12-47F3-A783-F032AFC2D16E}"/>
    <cellStyle name="20 % - Markeringsfarve3 4 6 5 3" xfId="22720" xr:uid="{D3D1E0D0-A451-4E7F-894F-A908F4DE1A5E}"/>
    <cellStyle name="20 % - Markeringsfarve3 4 6 5 4" xfId="37707" xr:uid="{49063505-B87D-469B-B2CA-AE21F23259B3}"/>
    <cellStyle name="20 % - Markeringsfarve3 4 6 6" xfId="10867" xr:uid="{10E6D653-595E-47AA-99CD-B7107FEEFDAF}"/>
    <cellStyle name="20 % - Markeringsfarve3 4 6 6 2" xfId="27187" xr:uid="{E2A093D4-117C-4780-A5F7-8D9B5915143F}"/>
    <cellStyle name="20 % - Markeringsfarve3 4 6 6 3" xfId="42153" xr:uid="{D8996CC8-8344-4C53-B9A0-B0561CDF60C2}"/>
    <cellStyle name="20 % - Markeringsfarve3 4 6 7" xfId="20165" xr:uid="{7505E4F6-697D-4539-B280-2F7C293822FF}"/>
    <cellStyle name="20 % - Markeringsfarve3 4 6 8" xfId="35154" xr:uid="{BE1293C9-45F3-42F3-92BD-FA495F17C6A9}"/>
    <cellStyle name="20 % - Markeringsfarve3 4 7" xfId="2316" xr:uid="{FF9D1F2F-4EFB-415B-AECE-67184D1CB4EB}"/>
    <cellStyle name="20 % - Markeringsfarve3 4 7 2" xfId="2317" xr:uid="{DF8953C0-3F84-4DD1-8C28-67FCB3CD3378}"/>
    <cellStyle name="20 % - Markeringsfarve3 4 7 2 2" xfId="7477" xr:uid="{12805686-B52C-4DB4-973D-9F4BFC7EC408}"/>
    <cellStyle name="20 % - Markeringsfarve3 4 7 2 2 2" xfId="15377" xr:uid="{71DB8A9B-E40D-40F8-8664-43A5983735EE}"/>
    <cellStyle name="20 % - Markeringsfarve3 4 7 2 2 2 2" xfId="31692" xr:uid="{846D4D2F-FE11-4D72-8174-BE5F2687B0A4}"/>
    <cellStyle name="20 % - Markeringsfarve3 4 7 2 2 2 3" xfId="46656" xr:uid="{4A7E46A9-82C5-4477-8601-8724540967C9}"/>
    <cellStyle name="20 % - Markeringsfarve3 4 7 2 2 3" xfId="24670" xr:uid="{34F3B11B-693B-4D6C-9822-23A3FBDC7ABD}"/>
    <cellStyle name="20 % - Markeringsfarve3 4 7 2 2 4" xfId="39657" xr:uid="{E60F28F3-860E-4B63-B65A-BD0D76ACF95F}"/>
    <cellStyle name="20 % - Markeringsfarve3 4 7 2 3" xfId="10873" xr:uid="{39D14935-C097-411D-A1E0-319D568E97D3}"/>
    <cellStyle name="20 % - Markeringsfarve3 4 7 2 3 2" xfId="27193" xr:uid="{E9F6072E-5833-4C65-9576-07C46867D2DC}"/>
    <cellStyle name="20 % - Markeringsfarve3 4 7 2 3 3" xfId="42159" xr:uid="{F965DD38-70F9-46EA-85D5-232F1BC32862}"/>
    <cellStyle name="20 % - Markeringsfarve3 4 7 2 4" xfId="20171" xr:uid="{AB5366C4-3D9F-4F21-9977-782CF0DE9017}"/>
    <cellStyle name="20 % - Markeringsfarve3 4 7 2 5" xfId="35160" xr:uid="{6BF99B18-872C-4692-A3DB-D742E1CF9127}"/>
    <cellStyle name="20 % - Markeringsfarve3 4 7 3" xfId="6073" xr:uid="{CFCBE07F-A92C-41E2-BB14-A9FF34C44E1C}"/>
    <cellStyle name="20 % - Markeringsfarve3 4 7 3 2" xfId="13989" xr:uid="{47686D0C-7439-4E94-B8A2-90C99BE8F3FA}"/>
    <cellStyle name="20 % - Markeringsfarve3 4 7 3 2 2" xfId="30304" xr:uid="{51A0C8AF-BD90-461C-89E0-D6E929B2D836}"/>
    <cellStyle name="20 % - Markeringsfarve3 4 7 3 2 3" xfId="45268" xr:uid="{132CEE19-E1E6-4811-A49E-15A915A96553}"/>
    <cellStyle name="20 % - Markeringsfarve3 4 7 3 3" xfId="23282" xr:uid="{022A1F83-F8BC-4003-89E8-CEA465FDB938}"/>
    <cellStyle name="20 % - Markeringsfarve3 4 7 3 4" xfId="38269" xr:uid="{C819D136-E96E-4F86-AB35-4D260149D737}"/>
    <cellStyle name="20 % - Markeringsfarve3 4 7 4" xfId="10872" xr:uid="{A6734CEB-A0C2-439E-8E00-24FEC1D77C61}"/>
    <cellStyle name="20 % - Markeringsfarve3 4 7 4 2" xfId="27192" xr:uid="{4BCE08B6-7772-4747-A9B8-2E11B3317F22}"/>
    <cellStyle name="20 % - Markeringsfarve3 4 7 4 3" xfId="42158" xr:uid="{BA20866C-2974-45D5-A81D-2301F0948A59}"/>
    <cellStyle name="20 % - Markeringsfarve3 4 7 5" xfId="20170" xr:uid="{543C536F-6E4A-4FEE-9D0D-6733D30C84B3}"/>
    <cellStyle name="20 % - Markeringsfarve3 4 7 6" xfId="35159" xr:uid="{0AB1F122-AEE8-4C11-98F6-366F6B725C2E}"/>
    <cellStyle name="20 % - Markeringsfarve3 4 8" xfId="2318" xr:uid="{D64E39C4-3F38-4754-B214-9DDA4F1EF72E}"/>
    <cellStyle name="20 % - Markeringsfarve3 4 8 2" xfId="6705" xr:uid="{9F133B62-5A94-41F9-9917-71A81FC8A3C0}"/>
    <cellStyle name="20 % - Markeringsfarve3 4 8 2 2" xfId="14615" xr:uid="{D3F46479-00EA-45C5-A330-6F6A824090B7}"/>
    <cellStyle name="20 % - Markeringsfarve3 4 8 2 2 2" xfId="30930" xr:uid="{060183CD-5E2B-436F-BD8A-C7E7E601667D}"/>
    <cellStyle name="20 % - Markeringsfarve3 4 8 2 2 3" xfId="45894" xr:uid="{C0BBA96B-700D-4648-8FC2-744756DFC2EB}"/>
    <cellStyle name="20 % - Markeringsfarve3 4 8 2 3" xfId="23908" xr:uid="{2CAA7AA1-A598-4AD1-9DCB-14667A055AE7}"/>
    <cellStyle name="20 % - Markeringsfarve3 4 8 2 4" xfId="38895" xr:uid="{DF1BAEBE-B221-4335-8F27-1EC0E5424C49}"/>
    <cellStyle name="20 % - Markeringsfarve3 4 8 3" xfId="10874" xr:uid="{C34DC576-619F-48BA-B926-FA6FD2D6853E}"/>
    <cellStyle name="20 % - Markeringsfarve3 4 8 3 2" xfId="27194" xr:uid="{6E05F0D8-FB89-40B7-9713-EA072B46BE08}"/>
    <cellStyle name="20 % - Markeringsfarve3 4 8 3 3" xfId="42160" xr:uid="{60E786F7-0BEE-4DA1-9BF7-E3720EFFF993}"/>
    <cellStyle name="20 % - Markeringsfarve3 4 8 4" xfId="20172" xr:uid="{636CCB63-F44E-434A-B926-973316DAD51E}"/>
    <cellStyle name="20 % - Markeringsfarve3 4 8 5" xfId="35161" xr:uid="{5A56C448-7920-457F-9F82-A2CA77F62178}"/>
    <cellStyle name="20 % - Markeringsfarve3 4 9" xfId="2319" xr:uid="{93B72709-41FF-406E-9470-6ACB9195F6D9}"/>
    <cellStyle name="20 % - Markeringsfarve3 4 9 2" xfId="7045" xr:uid="{8ECAD6C9-504E-4226-BE1B-6342D6CBD1AD}"/>
    <cellStyle name="20 % - Markeringsfarve3 4 9 2 2" xfId="14954" xr:uid="{20F162B2-50AD-4BDB-9A80-2517606F2DD3}"/>
    <cellStyle name="20 % - Markeringsfarve3 4 9 2 2 2" xfId="31269" xr:uid="{CD54D33F-58A0-4EE5-A249-F4333CCB77B7}"/>
    <cellStyle name="20 % - Markeringsfarve3 4 9 2 2 3" xfId="46233" xr:uid="{801A3102-8BCD-4D4A-B702-5F9CAC74263D}"/>
    <cellStyle name="20 % - Markeringsfarve3 4 9 2 3" xfId="24247" xr:uid="{1CB363A2-01F9-4D95-B4D3-33DA07E62F91}"/>
    <cellStyle name="20 % - Markeringsfarve3 4 9 2 4" xfId="39234" xr:uid="{64FE9E21-5093-41EF-A84D-AFE46C0C8D2B}"/>
    <cellStyle name="20 % - Markeringsfarve3 4 9 3" xfId="10875" xr:uid="{A382DDB1-57C7-444C-BA89-99A3D0CA24F7}"/>
    <cellStyle name="20 % - Markeringsfarve3 4 9 3 2" xfId="27195" xr:uid="{A5995D7C-7E1C-4A5C-A63F-C991C336F6F2}"/>
    <cellStyle name="20 % - Markeringsfarve3 4 9 3 3" xfId="42161" xr:uid="{F7136E30-A62B-44A1-8B30-E273684D7A1A}"/>
    <cellStyle name="20 % - Markeringsfarve3 4 9 4" xfId="20173" xr:uid="{7B6DFD09-6EAC-4EE7-9B4A-0184B78A88F8}"/>
    <cellStyle name="20 % - Markeringsfarve3 4 9 5" xfId="35162" xr:uid="{A564DCDB-D665-4D0A-AB2C-8F7FC5A0DED9}"/>
    <cellStyle name="20 % - Markeringsfarve3 5" xfId="2320" xr:uid="{DF58244E-B3FF-450D-8B9E-7FFAAFF4B10E}"/>
    <cellStyle name="20 % - Markeringsfarve3 5 10" xfId="5511" xr:uid="{1BD08232-0545-4B34-BDD8-4199BFF19554}"/>
    <cellStyle name="20 % - Markeringsfarve3 5 10 2" xfId="13428" xr:uid="{F3DECC08-875A-46AA-B204-24E06B05DD03}"/>
    <cellStyle name="20 % - Markeringsfarve3 5 10 2 2" xfId="29743" xr:uid="{E2E88C98-472C-4CE7-B4CA-8EEA0CC0E05B}"/>
    <cellStyle name="20 % - Markeringsfarve3 5 10 2 3" xfId="44707" xr:uid="{AF53A8A5-EE83-46DD-8C9B-952D5062217E}"/>
    <cellStyle name="20 % - Markeringsfarve3 5 10 3" xfId="22721" xr:uid="{AD30CDB7-5133-4A9A-9F05-D10B07A0C997}"/>
    <cellStyle name="20 % - Markeringsfarve3 5 10 4" xfId="37708" xr:uid="{706EA307-5664-4586-BD1A-69CD69721C22}"/>
    <cellStyle name="20 % - Markeringsfarve3 5 11" xfId="10876" xr:uid="{E68FFD9D-ACF1-48EF-B353-1C86A56FD8D9}"/>
    <cellStyle name="20 % - Markeringsfarve3 5 11 2" xfId="27196" xr:uid="{92E48ECF-0FF9-4316-8C20-14232F4CEBB1}"/>
    <cellStyle name="20 % - Markeringsfarve3 5 11 3" xfId="42162" xr:uid="{14F1746C-9F88-46EF-8C82-9B7D742C01E9}"/>
    <cellStyle name="20 % - Markeringsfarve3 5 12" xfId="20174" xr:uid="{C778866D-2147-4D2A-9524-3B32DDAA239F}"/>
    <cellStyle name="20 % - Markeringsfarve3 5 13" xfId="35163" xr:uid="{4159FE7F-12E9-4846-97EC-4C32EC92F070}"/>
    <cellStyle name="20 % - Markeringsfarve3 5 14" xfId="53307" xr:uid="{6CA68487-632C-4E49-A8FC-F685A0E79C63}"/>
    <cellStyle name="20 % - Markeringsfarve3 5 2" xfId="2321" xr:uid="{73D74C1A-A960-4737-95D7-C625F0F9A759}"/>
    <cellStyle name="20 % - Markeringsfarve3 5 2 2" xfId="2322" xr:uid="{9B8086F3-4566-4F1C-BE64-F2ACF4DCDFB4}"/>
    <cellStyle name="20 % - Markeringsfarve3 5 2 2 2" xfId="2323" xr:uid="{64DC17C3-D554-4A99-BAAE-7743BD91EFB4}"/>
    <cellStyle name="20 % - Markeringsfarve3 5 2 2 2 2" xfId="7635" xr:uid="{63F907B8-D7B5-40A1-90BB-D6C939ADB038}"/>
    <cellStyle name="20 % - Markeringsfarve3 5 2 2 2 2 2" xfId="15535" xr:uid="{75A1502F-3A06-4B7C-A5BD-034FC81709CC}"/>
    <cellStyle name="20 % - Markeringsfarve3 5 2 2 2 2 2 2" xfId="31850" xr:uid="{39A1157E-7CC4-4DBE-81CA-985911310074}"/>
    <cellStyle name="20 % - Markeringsfarve3 5 2 2 2 2 2 3" xfId="46814" xr:uid="{12B50A2D-611D-476C-9CEB-15E824FB022C}"/>
    <cellStyle name="20 % - Markeringsfarve3 5 2 2 2 2 3" xfId="24828" xr:uid="{E40E5510-ADF6-45F7-9AE1-0B5C19541BCB}"/>
    <cellStyle name="20 % - Markeringsfarve3 5 2 2 2 2 4" xfId="39815" xr:uid="{7BDF134F-BD97-4F50-82D7-16194F5EE22E}"/>
    <cellStyle name="20 % - Markeringsfarve3 5 2 2 2 3" xfId="10879" xr:uid="{AAB7AB2E-84D9-4819-8F93-1D8B5C9CD26B}"/>
    <cellStyle name="20 % - Markeringsfarve3 5 2 2 2 3 2" xfId="27199" xr:uid="{8C394057-FDD8-4F06-B02C-5BFF828DD441}"/>
    <cellStyle name="20 % - Markeringsfarve3 5 2 2 2 3 3" xfId="42165" xr:uid="{6A6C5835-71B1-4957-948C-38DF888C9753}"/>
    <cellStyle name="20 % - Markeringsfarve3 5 2 2 2 4" xfId="20177" xr:uid="{C5686C9A-E267-4693-8B64-F9C9BDC50B37}"/>
    <cellStyle name="20 % - Markeringsfarve3 5 2 2 2 5" xfId="35166" xr:uid="{B3B59F10-768A-49FF-B4AE-261C72ECD3E4}"/>
    <cellStyle name="20 % - Markeringsfarve3 5 2 2 3" xfId="6205" xr:uid="{9FBF3D89-5BAA-4F8A-8D4B-6E0395F42D96}"/>
    <cellStyle name="20 % - Markeringsfarve3 5 2 2 3 2" xfId="14121" xr:uid="{59B35E78-15FF-4161-B3FF-7029F9591754}"/>
    <cellStyle name="20 % - Markeringsfarve3 5 2 2 3 2 2" xfId="30436" xr:uid="{A886E746-5391-43D0-A7FD-DC3ECFE7A74E}"/>
    <cellStyle name="20 % - Markeringsfarve3 5 2 2 3 2 3" xfId="45400" xr:uid="{EA5D44D2-CA00-484E-8E14-EE1C0509C3E3}"/>
    <cellStyle name="20 % - Markeringsfarve3 5 2 2 3 3" xfId="23414" xr:uid="{1B0F0EE3-18E2-498D-A865-646C18933529}"/>
    <cellStyle name="20 % - Markeringsfarve3 5 2 2 3 4" xfId="38401" xr:uid="{DE839765-3E25-4844-9420-49DFD594C5AE}"/>
    <cellStyle name="20 % - Markeringsfarve3 5 2 2 4" xfId="10878" xr:uid="{1A6EFC43-CB4E-4E25-AA8A-6AFDCE9A0E88}"/>
    <cellStyle name="20 % - Markeringsfarve3 5 2 2 4 2" xfId="27198" xr:uid="{B49AEEBD-6993-4B90-A625-8762BBBC07C8}"/>
    <cellStyle name="20 % - Markeringsfarve3 5 2 2 4 3" xfId="42164" xr:uid="{3BC86634-BB05-4872-8B4C-45F0075C2A23}"/>
    <cellStyle name="20 % - Markeringsfarve3 5 2 2 5" xfId="20176" xr:uid="{A6FED1DF-C1C5-46B3-A951-F9A7C937DBA5}"/>
    <cellStyle name="20 % - Markeringsfarve3 5 2 2 6" xfId="35165" xr:uid="{C5D0C6EF-9DB5-4396-8190-9B7821103196}"/>
    <cellStyle name="20 % - Markeringsfarve3 5 2 2 7" xfId="57111" xr:uid="{B7186709-8D24-4E24-992C-53195C0B7820}"/>
    <cellStyle name="20 % - Markeringsfarve3 5 2 3" xfId="2324" xr:uid="{7F8B39B0-2E9F-4C48-AD43-72EA06FB2239}"/>
    <cellStyle name="20 % - Markeringsfarve3 5 2 3 2" xfId="6865" xr:uid="{85B1AE8F-DF50-4CAA-8AEB-7CD8771AE095}"/>
    <cellStyle name="20 % - Markeringsfarve3 5 2 3 2 2" xfId="14775" xr:uid="{DF2D980B-616B-4B77-ABFF-7EA12933FB0C}"/>
    <cellStyle name="20 % - Markeringsfarve3 5 2 3 2 2 2" xfId="31090" xr:uid="{4E32821E-D601-4CAD-87F2-627256315448}"/>
    <cellStyle name="20 % - Markeringsfarve3 5 2 3 2 2 3" xfId="46054" xr:uid="{D221C71C-4B71-426A-99AB-9B40DD65C3F2}"/>
    <cellStyle name="20 % - Markeringsfarve3 5 2 3 2 3" xfId="24068" xr:uid="{13D6C717-17A4-49D6-8C40-C8CA0C120ED4}"/>
    <cellStyle name="20 % - Markeringsfarve3 5 2 3 2 4" xfId="39055" xr:uid="{2978B650-F397-43BC-ACF5-5AEE8C369181}"/>
    <cellStyle name="20 % - Markeringsfarve3 5 2 3 3" xfId="10880" xr:uid="{CE9DFE4B-ACE5-409D-B2D7-AF26836B353C}"/>
    <cellStyle name="20 % - Markeringsfarve3 5 2 3 3 2" xfId="27200" xr:uid="{1A3F94A6-0022-44E1-9F4C-6C6BB6495D5C}"/>
    <cellStyle name="20 % - Markeringsfarve3 5 2 3 3 3" xfId="42166" xr:uid="{06CDC5F4-4C04-4A6A-8A05-C49E8872074A}"/>
    <cellStyle name="20 % - Markeringsfarve3 5 2 3 4" xfId="20178" xr:uid="{9138BE04-3335-4B39-A773-03EBE174132E}"/>
    <cellStyle name="20 % - Markeringsfarve3 5 2 3 5" xfId="35167" xr:uid="{84387A7C-4B2C-4CDA-BC89-4BFB5F73D930}"/>
    <cellStyle name="20 % - Markeringsfarve3 5 2 4" xfId="2325" xr:uid="{B7DA2271-C667-43BB-B579-0F7C7D7D348D}"/>
    <cellStyle name="20 % - Markeringsfarve3 5 2 4 2" xfId="8253" xr:uid="{42774351-9914-42A5-8A8A-D11A117D95CB}"/>
    <cellStyle name="20 % - Markeringsfarve3 5 2 4 2 2" xfId="16146" xr:uid="{F509C2F2-07E9-490F-AEE5-BB1AC97A303A}"/>
    <cellStyle name="20 % - Markeringsfarve3 5 2 4 2 2 2" xfId="32461" xr:uid="{7DC3A9F2-7304-4502-9FDF-F1A70128FA8F}"/>
    <cellStyle name="20 % - Markeringsfarve3 5 2 4 2 2 3" xfId="47425" xr:uid="{270D9731-5BAC-48BB-BEC5-EB1786049626}"/>
    <cellStyle name="20 % - Markeringsfarve3 5 2 4 2 3" xfId="25439" xr:uid="{B239266D-6B1C-49E9-9072-555695136C0F}"/>
    <cellStyle name="20 % - Markeringsfarve3 5 2 4 2 4" xfId="40426" xr:uid="{4594671B-14D3-4DEB-BE20-35DC725D87F6}"/>
    <cellStyle name="20 % - Markeringsfarve3 5 2 4 3" xfId="10881" xr:uid="{8F7365DF-2AF3-45D3-A6A4-009FB3DD036A}"/>
    <cellStyle name="20 % - Markeringsfarve3 5 2 4 3 2" xfId="27201" xr:uid="{EFCB8187-43AA-4DB9-A8F4-B8F89392BB88}"/>
    <cellStyle name="20 % - Markeringsfarve3 5 2 4 3 3" xfId="42167" xr:uid="{8466E3A2-B1FE-4C45-9A9E-6EF6BFE014AC}"/>
    <cellStyle name="20 % - Markeringsfarve3 5 2 4 4" xfId="20179" xr:uid="{DE800615-F33D-49F4-B67E-CB6461F0AA84}"/>
    <cellStyle name="20 % - Markeringsfarve3 5 2 4 5" xfId="35168" xr:uid="{17BAD5A0-89AB-4D03-8837-70ED907B704C}"/>
    <cellStyle name="20 % - Markeringsfarve3 5 2 5" xfId="5512" xr:uid="{808BF05A-CB2A-4901-9504-CD91E47E5305}"/>
    <cellStyle name="20 % - Markeringsfarve3 5 2 5 2" xfId="13429" xr:uid="{AB21A8B5-F11A-4E11-949C-3CA4A67FC8F9}"/>
    <cellStyle name="20 % - Markeringsfarve3 5 2 5 2 2" xfId="29744" xr:uid="{E807AD88-2E40-477B-9AA6-7FFB24412C65}"/>
    <cellStyle name="20 % - Markeringsfarve3 5 2 5 2 3" xfId="44708" xr:uid="{37C91483-D523-47E6-9CE9-C962760848FB}"/>
    <cellStyle name="20 % - Markeringsfarve3 5 2 5 3" xfId="22722" xr:uid="{88F3CE26-0A4E-4856-9734-F090BC6AEB45}"/>
    <cellStyle name="20 % - Markeringsfarve3 5 2 5 4" xfId="37709" xr:uid="{D0A81B5B-E33C-424F-9420-93EF419643A7}"/>
    <cellStyle name="20 % - Markeringsfarve3 5 2 6" xfId="10877" xr:uid="{20F0216B-2A1E-407B-8A82-3D23CEB74A63}"/>
    <cellStyle name="20 % - Markeringsfarve3 5 2 6 2" xfId="27197" xr:uid="{9C34D7DB-1905-483E-8F91-17182F09A02D}"/>
    <cellStyle name="20 % - Markeringsfarve3 5 2 6 3" xfId="42163" xr:uid="{6C15F345-0266-4DBA-AB1A-081A9F731391}"/>
    <cellStyle name="20 % - Markeringsfarve3 5 2 7" xfId="20175" xr:uid="{8E731854-F1A9-4D85-BAC6-2593D50CB900}"/>
    <cellStyle name="20 % - Markeringsfarve3 5 2 8" xfId="35164" xr:uid="{A4DB14D5-B9AF-4810-9865-F1FEE8324617}"/>
    <cellStyle name="20 % - Markeringsfarve3 5 2 9" xfId="53944" xr:uid="{50A72727-1369-4882-AB4D-5A01C1482D28}"/>
    <cellStyle name="20 % - Markeringsfarve3 5 3" xfId="2326" xr:uid="{732A87FC-419E-4C40-9FA5-1490F05D42D1}"/>
    <cellStyle name="20 % - Markeringsfarve3 5 3 2" xfId="2327" xr:uid="{D68BE1E9-0D5D-4449-9C69-2FD0ED2502CA}"/>
    <cellStyle name="20 % - Markeringsfarve3 5 3 2 2" xfId="2328" xr:uid="{57EA321C-F3FD-4DE9-ADEC-4DB44F3E57B2}"/>
    <cellStyle name="20 % - Markeringsfarve3 5 3 2 2 2" xfId="7696" xr:uid="{9786DE3A-FCAC-4F71-8CD5-4127226BD81F}"/>
    <cellStyle name="20 % - Markeringsfarve3 5 3 2 2 2 2" xfId="15596" xr:uid="{061C13AE-76A0-453D-9C68-8727C1D90582}"/>
    <cellStyle name="20 % - Markeringsfarve3 5 3 2 2 2 2 2" xfId="31911" xr:uid="{4C0DA105-BE05-46D2-860A-55C200D96EBA}"/>
    <cellStyle name="20 % - Markeringsfarve3 5 3 2 2 2 2 3" xfId="46875" xr:uid="{695313F9-E1C5-49FA-B421-EDEF6BA0E07A}"/>
    <cellStyle name="20 % - Markeringsfarve3 5 3 2 2 2 3" xfId="24889" xr:uid="{15F59402-63A2-4165-9EAB-C96670A1ED9D}"/>
    <cellStyle name="20 % - Markeringsfarve3 5 3 2 2 2 4" xfId="39876" xr:uid="{BBCE21C6-A790-4A71-8054-9268D79E4720}"/>
    <cellStyle name="20 % - Markeringsfarve3 5 3 2 2 3" xfId="10884" xr:uid="{4F392E6A-D118-40B1-A6A7-C731AC22B285}"/>
    <cellStyle name="20 % - Markeringsfarve3 5 3 2 2 3 2" xfId="27204" xr:uid="{D16ECEB2-CB32-4FEC-83B6-82677BE3CE46}"/>
    <cellStyle name="20 % - Markeringsfarve3 5 3 2 2 3 3" xfId="42170" xr:uid="{E88D1EAA-C3E4-4C96-8A93-15C0261B950C}"/>
    <cellStyle name="20 % - Markeringsfarve3 5 3 2 2 4" xfId="20182" xr:uid="{4FCBDF4F-4D7D-456E-A5C2-47983B49C875}"/>
    <cellStyle name="20 % - Markeringsfarve3 5 3 2 2 5" xfId="35171" xr:uid="{6EFD1C80-C157-43B3-A823-EEEBA1EADEF0}"/>
    <cellStyle name="20 % - Markeringsfarve3 5 3 2 3" xfId="6260" xr:uid="{8B28B1D7-33C6-4FC3-9F9A-94290960610A}"/>
    <cellStyle name="20 % - Markeringsfarve3 5 3 2 3 2" xfId="14176" xr:uid="{18195691-80EE-4363-BF7C-490C6CCC360A}"/>
    <cellStyle name="20 % - Markeringsfarve3 5 3 2 3 2 2" xfId="30491" xr:uid="{7684E074-389C-493A-A4D4-33AFCC8EB27C}"/>
    <cellStyle name="20 % - Markeringsfarve3 5 3 2 3 2 3" xfId="45455" xr:uid="{4105A541-FFC5-4DD8-8F4E-33D4B354A927}"/>
    <cellStyle name="20 % - Markeringsfarve3 5 3 2 3 3" xfId="23469" xr:uid="{F6D09714-B7D5-487A-B841-8EBD5D8468BF}"/>
    <cellStyle name="20 % - Markeringsfarve3 5 3 2 3 4" xfId="38456" xr:uid="{7C71E1BE-EDC3-45E1-B410-8DFC94D7BB5E}"/>
    <cellStyle name="20 % - Markeringsfarve3 5 3 2 4" xfId="10883" xr:uid="{A6BF9145-82DF-4B4C-9A37-0D7358533735}"/>
    <cellStyle name="20 % - Markeringsfarve3 5 3 2 4 2" xfId="27203" xr:uid="{53490744-6E63-4F6E-B2BF-8ACDD3A36324}"/>
    <cellStyle name="20 % - Markeringsfarve3 5 3 2 4 3" xfId="42169" xr:uid="{31271D49-46C3-4FAA-BA21-08441E6FB861}"/>
    <cellStyle name="20 % - Markeringsfarve3 5 3 2 5" xfId="20181" xr:uid="{92C02B61-4B1F-4527-9E62-0F399D5656AB}"/>
    <cellStyle name="20 % - Markeringsfarve3 5 3 2 6" xfId="35170" xr:uid="{E25824B9-BE6B-4956-9403-4C3D633DBC2F}"/>
    <cellStyle name="20 % - Markeringsfarve3 5 3 3" xfId="2329" xr:uid="{B5028B62-6BC7-4401-9BCC-4B512967A409}"/>
    <cellStyle name="20 % - Markeringsfarve3 5 3 3 2" xfId="6926" xr:uid="{53B69154-940A-4BFA-9EED-6D5515A9ABA9}"/>
    <cellStyle name="20 % - Markeringsfarve3 5 3 3 2 2" xfId="14836" xr:uid="{A736D481-4522-4949-9FAB-C2453AD96A6D}"/>
    <cellStyle name="20 % - Markeringsfarve3 5 3 3 2 2 2" xfId="31151" xr:uid="{94AE4901-68F8-4265-8798-F65FD8324DAB}"/>
    <cellStyle name="20 % - Markeringsfarve3 5 3 3 2 2 3" xfId="46115" xr:uid="{8996535E-096D-474E-8440-4D05629E0153}"/>
    <cellStyle name="20 % - Markeringsfarve3 5 3 3 2 3" xfId="24129" xr:uid="{25F35706-A963-4A25-8813-22FC3F58D68E}"/>
    <cellStyle name="20 % - Markeringsfarve3 5 3 3 2 4" xfId="39116" xr:uid="{D9D32417-C061-42EE-921B-D33A77BE61D0}"/>
    <cellStyle name="20 % - Markeringsfarve3 5 3 3 3" xfId="10885" xr:uid="{2174AC74-EC06-40EF-8603-362EBB5760D6}"/>
    <cellStyle name="20 % - Markeringsfarve3 5 3 3 3 2" xfId="27205" xr:uid="{1200809A-4CA6-437B-8789-FCCB6141F64F}"/>
    <cellStyle name="20 % - Markeringsfarve3 5 3 3 3 3" xfId="42171" xr:uid="{DE3DF475-6B25-4475-B1B9-9753BE85FC99}"/>
    <cellStyle name="20 % - Markeringsfarve3 5 3 3 4" xfId="20183" xr:uid="{85AD9DAB-8993-44CF-B5F1-B44A93EC85D8}"/>
    <cellStyle name="20 % - Markeringsfarve3 5 3 3 5" xfId="35172" xr:uid="{830DF42D-AF81-4AFF-B749-B1E637CD28F5}"/>
    <cellStyle name="20 % - Markeringsfarve3 5 3 4" xfId="2330" xr:uid="{C007C68C-A719-43B5-ACE7-E0A911F65C21}"/>
    <cellStyle name="20 % - Markeringsfarve3 5 3 4 2" xfId="8252" xr:uid="{8F553702-F473-4D11-A33D-45CBA59215AA}"/>
    <cellStyle name="20 % - Markeringsfarve3 5 3 4 2 2" xfId="16145" xr:uid="{AD99DB43-B818-4099-8195-09267567ABB0}"/>
    <cellStyle name="20 % - Markeringsfarve3 5 3 4 2 2 2" xfId="32460" xr:uid="{1D76B596-8C03-4C67-8C9B-2852C02B0869}"/>
    <cellStyle name="20 % - Markeringsfarve3 5 3 4 2 2 3" xfId="47424" xr:uid="{048BDAFD-4B5A-4C1D-82A2-F58DCD8CA460}"/>
    <cellStyle name="20 % - Markeringsfarve3 5 3 4 2 3" xfId="25438" xr:uid="{4C5E7FA5-3F28-4789-8DC8-AFB2D8E57D99}"/>
    <cellStyle name="20 % - Markeringsfarve3 5 3 4 2 4" xfId="40425" xr:uid="{6DD7C171-EDFC-459C-9616-C9F938192316}"/>
    <cellStyle name="20 % - Markeringsfarve3 5 3 4 3" xfId="10886" xr:uid="{65E1205A-CA69-47A5-8D2F-6EA52337CDBD}"/>
    <cellStyle name="20 % - Markeringsfarve3 5 3 4 3 2" xfId="27206" xr:uid="{C89128C5-89D7-402D-808D-6E5C4D016786}"/>
    <cellStyle name="20 % - Markeringsfarve3 5 3 4 3 3" xfId="42172" xr:uid="{32F7EC6F-56DC-4FB7-8E83-4EF770D2B70F}"/>
    <cellStyle name="20 % - Markeringsfarve3 5 3 4 4" xfId="20184" xr:uid="{0FB5802F-D6CE-4C33-BF26-D8B6D05CBE64}"/>
    <cellStyle name="20 % - Markeringsfarve3 5 3 4 5" xfId="35173" xr:uid="{3D93CD4D-1496-4D30-894E-03D87247E1F3}"/>
    <cellStyle name="20 % - Markeringsfarve3 5 3 5" xfId="5513" xr:uid="{B3DD6B34-2F3A-4E1C-A234-D011BD4FFC49}"/>
    <cellStyle name="20 % - Markeringsfarve3 5 3 5 2" xfId="13430" xr:uid="{7C669209-A6DB-4751-987B-60C6E7DA0F3D}"/>
    <cellStyle name="20 % - Markeringsfarve3 5 3 5 2 2" xfId="29745" xr:uid="{6F94286C-1929-4141-9A8A-B9163F38296B}"/>
    <cellStyle name="20 % - Markeringsfarve3 5 3 5 2 3" xfId="44709" xr:uid="{55E003AC-D33F-419C-9511-2B7E517C61B7}"/>
    <cellStyle name="20 % - Markeringsfarve3 5 3 5 3" xfId="22723" xr:uid="{C1A3AED6-72B0-45E5-BDA8-4E63948C1713}"/>
    <cellStyle name="20 % - Markeringsfarve3 5 3 5 4" xfId="37710" xr:uid="{8FCD2996-F99C-48FD-9093-ABAD93E55CED}"/>
    <cellStyle name="20 % - Markeringsfarve3 5 3 6" xfId="10882" xr:uid="{888284E7-4354-4CF5-8738-E8625975EE2F}"/>
    <cellStyle name="20 % - Markeringsfarve3 5 3 6 2" xfId="27202" xr:uid="{0D2C0B40-C273-474D-976B-D780DE1FC610}"/>
    <cellStyle name="20 % - Markeringsfarve3 5 3 6 3" xfId="42168" xr:uid="{09A761C8-D508-4F1D-8DC3-E335B2ECE0AC}"/>
    <cellStyle name="20 % - Markeringsfarve3 5 3 7" xfId="20180" xr:uid="{AE8E3ECC-4D22-4AE5-9272-E9F56CF21414}"/>
    <cellStyle name="20 % - Markeringsfarve3 5 3 8" xfId="35169" xr:uid="{9FC676E4-5D7D-45BC-B48A-78A7F0448080}"/>
    <cellStyle name="20 % - Markeringsfarve3 5 3 9" xfId="56488" xr:uid="{58468073-5FDB-450D-B2D3-85CAD633291F}"/>
    <cellStyle name="20 % - Markeringsfarve3 5 4" xfId="2331" xr:uid="{FE2E0CD8-0FF5-4049-8628-39639D1B0795}"/>
    <cellStyle name="20 % - Markeringsfarve3 5 4 2" xfId="2332" xr:uid="{016C6A54-98F7-4227-AC57-270F4AEE9A11}"/>
    <cellStyle name="20 % - Markeringsfarve3 5 4 2 2" xfId="2333" xr:uid="{B347CC9C-CACA-410D-BDF5-2012EAE6D7B0}"/>
    <cellStyle name="20 % - Markeringsfarve3 5 4 2 2 2" xfId="7873" xr:uid="{193D85A8-24D5-496D-80EF-61E8DE69A81F}"/>
    <cellStyle name="20 % - Markeringsfarve3 5 4 2 2 2 2" xfId="15773" xr:uid="{D5ABD963-DC50-443E-A354-97295DD5E787}"/>
    <cellStyle name="20 % - Markeringsfarve3 5 4 2 2 2 2 2" xfId="32088" xr:uid="{D0423682-B290-4D04-BAC7-ECF73FF73702}"/>
    <cellStyle name="20 % - Markeringsfarve3 5 4 2 2 2 2 3" xfId="47052" xr:uid="{93EE8B01-FD6D-4EF6-A811-9B959FE3B247}"/>
    <cellStyle name="20 % - Markeringsfarve3 5 4 2 2 2 3" xfId="25066" xr:uid="{A929C843-209D-4875-BC1C-535969E28C5C}"/>
    <cellStyle name="20 % - Markeringsfarve3 5 4 2 2 2 4" xfId="40053" xr:uid="{E26354B6-37B7-4A90-BF9C-4EB5853747E9}"/>
    <cellStyle name="20 % - Markeringsfarve3 5 4 2 2 3" xfId="10889" xr:uid="{9322CF89-A594-4C73-AB1C-EA78E5C6E1F9}"/>
    <cellStyle name="20 % - Markeringsfarve3 5 4 2 2 3 2" xfId="27209" xr:uid="{06E75F40-5DF8-4C4C-B73E-FF0E91C39940}"/>
    <cellStyle name="20 % - Markeringsfarve3 5 4 2 2 3 3" xfId="42175" xr:uid="{B6038396-566C-49E7-9202-28448A2502A0}"/>
    <cellStyle name="20 % - Markeringsfarve3 5 4 2 2 4" xfId="20187" xr:uid="{15616812-DA14-416C-B936-7174E2CB1C58}"/>
    <cellStyle name="20 % - Markeringsfarve3 5 4 2 2 5" xfId="35176" xr:uid="{09BBE13F-CAA3-4473-8147-54F65E703440}"/>
    <cellStyle name="20 % - Markeringsfarve3 5 4 2 3" xfId="6407" xr:uid="{F751530B-8182-47E7-8EA9-D9917246B7D8}"/>
    <cellStyle name="20 % - Markeringsfarve3 5 4 2 3 2" xfId="14320" xr:uid="{A007ED41-5309-4B58-AE28-E8653F19B165}"/>
    <cellStyle name="20 % - Markeringsfarve3 5 4 2 3 2 2" xfId="30635" xr:uid="{A9E44F49-D576-4274-93AA-17A891097305}"/>
    <cellStyle name="20 % - Markeringsfarve3 5 4 2 3 2 3" xfId="45599" xr:uid="{41D05953-DDCD-499E-A13A-754CA2901E43}"/>
    <cellStyle name="20 % - Markeringsfarve3 5 4 2 3 3" xfId="23613" xr:uid="{F3457999-D91B-48B3-8C1C-D56E9E95C9FF}"/>
    <cellStyle name="20 % - Markeringsfarve3 5 4 2 3 4" xfId="38600" xr:uid="{6C580A0B-E4ED-4AE8-9B83-0D2EA7777A00}"/>
    <cellStyle name="20 % - Markeringsfarve3 5 4 2 4" xfId="10888" xr:uid="{A0820958-4461-4D76-9408-37EC45B1B017}"/>
    <cellStyle name="20 % - Markeringsfarve3 5 4 2 4 2" xfId="27208" xr:uid="{E81DD34D-3C79-46F6-8CE0-C942DA1789B0}"/>
    <cellStyle name="20 % - Markeringsfarve3 5 4 2 4 3" xfId="42174" xr:uid="{82024010-4DFF-4699-A35E-B8D03C8DCC37}"/>
    <cellStyle name="20 % - Markeringsfarve3 5 4 2 5" xfId="20186" xr:uid="{E7FC82D8-BC55-4121-BC24-8F40664A3E91}"/>
    <cellStyle name="20 % - Markeringsfarve3 5 4 2 6" xfId="35175" xr:uid="{20CD1895-CD33-495E-A0AD-20B1ED920DFD}"/>
    <cellStyle name="20 % - Markeringsfarve3 5 4 3" xfId="2334" xr:uid="{DA9A15E8-9475-49BA-9950-1D0CFD4D5240}"/>
    <cellStyle name="20 % - Markeringsfarve3 5 4 3 2" xfId="7149" xr:uid="{49E01FE5-A134-43F0-A0E4-91B80FCD574D}"/>
    <cellStyle name="20 % - Markeringsfarve3 5 4 3 2 2" xfId="15058" xr:uid="{A1442E67-DDE4-4477-B013-C876B3A85111}"/>
    <cellStyle name="20 % - Markeringsfarve3 5 4 3 2 2 2" xfId="31373" xr:uid="{067DAB0C-C428-4951-903D-81EB10E14953}"/>
    <cellStyle name="20 % - Markeringsfarve3 5 4 3 2 2 3" xfId="46337" xr:uid="{C0EDE008-E72C-451B-982B-9E7E05226FFB}"/>
    <cellStyle name="20 % - Markeringsfarve3 5 4 3 2 3" xfId="24351" xr:uid="{B014689A-4F77-48BA-8894-AF38FA77761A}"/>
    <cellStyle name="20 % - Markeringsfarve3 5 4 3 2 4" xfId="39338" xr:uid="{C17D36B7-4982-4505-8BC5-4F53A020873B}"/>
    <cellStyle name="20 % - Markeringsfarve3 5 4 3 3" xfId="10890" xr:uid="{2F30335A-0B0E-4386-BD11-3A80114612A6}"/>
    <cellStyle name="20 % - Markeringsfarve3 5 4 3 3 2" xfId="27210" xr:uid="{4257456A-47ED-44D6-9E1C-116790B07245}"/>
    <cellStyle name="20 % - Markeringsfarve3 5 4 3 3 3" xfId="42176" xr:uid="{66E47444-9D47-4715-910E-413F89451317}"/>
    <cellStyle name="20 % - Markeringsfarve3 5 4 3 4" xfId="20188" xr:uid="{E191354E-4BE5-4D4A-AF3C-5BC4D20117C0}"/>
    <cellStyle name="20 % - Markeringsfarve3 5 4 3 5" xfId="35177" xr:uid="{E0845D43-D50B-4C2B-8BFF-437AD0C21DD5}"/>
    <cellStyle name="20 % - Markeringsfarve3 5 4 4" xfId="2335" xr:uid="{62077D1B-DC51-4195-BF7D-42BA2686600A}"/>
    <cellStyle name="20 % - Markeringsfarve3 5 4 4 2" xfId="8251" xr:uid="{53ACE237-CBC7-42B0-ABDD-D98EAACCB6E2}"/>
    <cellStyle name="20 % - Markeringsfarve3 5 4 4 2 2" xfId="16144" xr:uid="{2ED6BEF4-B155-4D08-83D9-7025F09EF991}"/>
    <cellStyle name="20 % - Markeringsfarve3 5 4 4 2 2 2" xfId="32459" xr:uid="{3135BE1A-5811-4052-A20B-39AC484331BF}"/>
    <cellStyle name="20 % - Markeringsfarve3 5 4 4 2 2 3" xfId="47423" xr:uid="{FB1805DA-5929-464E-B6D4-B3C09FD6B13C}"/>
    <cellStyle name="20 % - Markeringsfarve3 5 4 4 2 3" xfId="25437" xr:uid="{74EF1B46-89F3-4F2D-8CE0-1AEE059C2E46}"/>
    <cellStyle name="20 % - Markeringsfarve3 5 4 4 2 4" xfId="40424" xr:uid="{ACEBC70C-D5DC-4C0B-817A-0B1DE2348BD9}"/>
    <cellStyle name="20 % - Markeringsfarve3 5 4 4 3" xfId="10891" xr:uid="{58B9366D-7F6A-4A05-BCBD-DA747284FEC4}"/>
    <cellStyle name="20 % - Markeringsfarve3 5 4 4 3 2" xfId="27211" xr:uid="{2964E762-AA03-4254-9D3B-9A88745358E2}"/>
    <cellStyle name="20 % - Markeringsfarve3 5 4 4 3 3" xfId="42177" xr:uid="{D07E1997-DC2F-486E-8DEB-D8E6777952F4}"/>
    <cellStyle name="20 % - Markeringsfarve3 5 4 4 4" xfId="20189" xr:uid="{6173D483-41DB-46A1-8951-4AAFB834A252}"/>
    <cellStyle name="20 % - Markeringsfarve3 5 4 4 5" xfId="35178" xr:uid="{95DF9F98-2CAB-4BDB-8C87-D68EDBB5F6DC}"/>
    <cellStyle name="20 % - Markeringsfarve3 5 4 5" xfId="5514" xr:uid="{A6D9315A-CFD6-48C0-A678-8FE3D209FC96}"/>
    <cellStyle name="20 % - Markeringsfarve3 5 4 5 2" xfId="13431" xr:uid="{0D34A874-2F7B-4D42-9BDE-1AD4A948C956}"/>
    <cellStyle name="20 % - Markeringsfarve3 5 4 5 2 2" xfId="29746" xr:uid="{9256D000-795C-43DA-B402-F3691E4680F0}"/>
    <cellStyle name="20 % - Markeringsfarve3 5 4 5 2 3" xfId="44710" xr:uid="{176047C4-8805-4A44-AA02-1DC0818EFCC4}"/>
    <cellStyle name="20 % - Markeringsfarve3 5 4 5 3" xfId="22724" xr:uid="{374EB874-80DF-46F8-9D50-3E921340F047}"/>
    <cellStyle name="20 % - Markeringsfarve3 5 4 5 4" xfId="37711" xr:uid="{D6AC0AF2-3C0D-447B-A5D5-56ECA82F3FCF}"/>
    <cellStyle name="20 % - Markeringsfarve3 5 4 6" xfId="10887" xr:uid="{48AC48DC-7C6B-411B-8F74-2800B9D23B11}"/>
    <cellStyle name="20 % - Markeringsfarve3 5 4 6 2" xfId="27207" xr:uid="{38956A63-3B38-4B7D-8FB1-331ADC350DEE}"/>
    <cellStyle name="20 % - Markeringsfarve3 5 4 6 3" xfId="42173" xr:uid="{F0332579-F000-4111-9E43-FE4D6B739EAA}"/>
    <cellStyle name="20 % - Markeringsfarve3 5 4 7" xfId="20185" xr:uid="{D4939EFB-51B3-44ED-9403-0ACD53E1C005}"/>
    <cellStyle name="20 % - Markeringsfarve3 5 4 8" xfId="35174" xr:uid="{9A024729-E53A-4181-A5F9-18C02325C473}"/>
    <cellStyle name="20 % - Markeringsfarve3 5 5" xfId="2336" xr:uid="{7D72FB72-1832-4BEB-AE24-EF3AEE593E9E}"/>
    <cellStyle name="20 % - Markeringsfarve3 5 5 2" xfId="2337" xr:uid="{DC2B97AF-C371-4453-A889-5C8ECFBFEA09}"/>
    <cellStyle name="20 % - Markeringsfarve3 5 5 2 2" xfId="2338" xr:uid="{D715E259-BEC6-4D89-8C43-6DE44EE6A178}"/>
    <cellStyle name="20 % - Markeringsfarve3 5 5 2 2 2" xfId="7990" xr:uid="{FB51CA33-89DC-4482-9C30-F584AD2AAE84}"/>
    <cellStyle name="20 % - Markeringsfarve3 5 5 2 2 2 2" xfId="15890" xr:uid="{648586B9-0BFA-4C14-90DA-753803D0AA1F}"/>
    <cellStyle name="20 % - Markeringsfarve3 5 5 2 2 2 2 2" xfId="32205" xr:uid="{DFE71BB0-9772-4C56-8C0F-1311040E911E}"/>
    <cellStyle name="20 % - Markeringsfarve3 5 5 2 2 2 2 3" xfId="47169" xr:uid="{4460A815-21C8-4F07-8F37-E322BAD295BE}"/>
    <cellStyle name="20 % - Markeringsfarve3 5 5 2 2 2 3" xfId="25183" xr:uid="{019F333C-F009-41A6-9C34-7FE7D9E05128}"/>
    <cellStyle name="20 % - Markeringsfarve3 5 5 2 2 2 4" xfId="40170" xr:uid="{C0997256-3D49-4C11-B8FD-1ACF3C919771}"/>
    <cellStyle name="20 % - Markeringsfarve3 5 5 2 2 3" xfId="10894" xr:uid="{1BE2301A-F8AA-448C-A85E-58115FD739BC}"/>
    <cellStyle name="20 % - Markeringsfarve3 5 5 2 2 3 2" xfId="27214" xr:uid="{6D444519-B345-4964-ADE1-909223052DBA}"/>
    <cellStyle name="20 % - Markeringsfarve3 5 5 2 2 3 3" xfId="42180" xr:uid="{5828D61C-D023-43F0-BC74-F3D847E17AE0}"/>
    <cellStyle name="20 % - Markeringsfarve3 5 5 2 2 4" xfId="20192" xr:uid="{DEC591C1-CEB9-4238-A56A-EDAE452E664D}"/>
    <cellStyle name="20 % - Markeringsfarve3 5 5 2 2 5" xfId="35181" xr:uid="{A890CB08-B8E2-4E3C-95A9-120AD16AD611}"/>
    <cellStyle name="20 % - Markeringsfarve3 5 5 2 3" xfId="6506" xr:uid="{BF6DEC5B-81C5-4927-BC48-0F0A7B50B490}"/>
    <cellStyle name="20 % - Markeringsfarve3 5 5 2 3 2" xfId="14419" xr:uid="{56798A21-B2A0-479B-AF72-F7CF9F45BF58}"/>
    <cellStyle name="20 % - Markeringsfarve3 5 5 2 3 2 2" xfId="30734" xr:uid="{B7BE539E-8CC3-444D-83DC-557BEDC088B0}"/>
    <cellStyle name="20 % - Markeringsfarve3 5 5 2 3 2 3" xfId="45698" xr:uid="{6A76ED58-E44A-4CCD-B26A-BAB987A8B481}"/>
    <cellStyle name="20 % - Markeringsfarve3 5 5 2 3 3" xfId="23712" xr:uid="{4646CA6A-876C-4FA7-A663-7012C5D04AAC}"/>
    <cellStyle name="20 % - Markeringsfarve3 5 5 2 3 4" xfId="38699" xr:uid="{E886BF8E-537E-4A52-8C41-F58542D709AA}"/>
    <cellStyle name="20 % - Markeringsfarve3 5 5 2 4" xfId="10893" xr:uid="{DC7203CD-9BA3-45DD-A54D-DFB40C25FCEA}"/>
    <cellStyle name="20 % - Markeringsfarve3 5 5 2 4 2" xfId="27213" xr:uid="{F6A1836F-912B-4ECF-A73F-2716AF081070}"/>
    <cellStyle name="20 % - Markeringsfarve3 5 5 2 4 3" xfId="42179" xr:uid="{8631D0A0-6EA5-4D00-B7E7-0B0094D5A322}"/>
    <cellStyle name="20 % - Markeringsfarve3 5 5 2 5" xfId="20191" xr:uid="{573624A4-2093-4D74-A778-2B36030D3081}"/>
    <cellStyle name="20 % - Markeringsfarve3 5 5 2 6" xfId="35180" xr:uid="{8DC2E0BE-5A2C-413B-8C72-1B9A2F243211}"/>
    <cellStyle name="20 % - Markeringsfarve3 5 5 3" xfId="2339" xr:uid="{E41A7A1B-A86F-4E75-B597-D59973E92CDC}"/>
    <cellStyle name="20 % - Markeringsfarve3 5 5 3 2" xfId="7266" xr:uid="{97EB99C3-D5CB-4CBD-9FE8-4C328606D913}"/>
    <cellStyle name="20 % - Markeringsfarve3 5 5 3 2 2" xfId="15175" xr:uid="{CA7DCA55-583C-49DD-B05D-424CB6AF29D6}"/>
    <cellStyle name="20 % - Markeringsfarve3 5 5 3 2 2 2" xfId="31490" xr:uid="{38557B74-D707-47A8-8601-2DC1EB607647}"/>
    <cellStyle name="20 % - Markeringsfarve3 5 5 3 2 2 3" xfId="46454" xr:uid="{084457FB-46EF-47C3-8B29-21E471033402}"/>
    <cellStyle name="20 % - Markeringsfarve3 5 5 3 2 3" xfId="24468" xr:uid="{E40F622A-4BA0-4327-B562-545D568E50FD}"/>
    <cellStyle name="20 % - Markeringsfarve3 5 5 3 2 4" xfId="39455" xr:uid="{A66FBF38-24F8-4394-97C4-6AC2FAD49233}"/>
    <cellStyle name="20 % - Markeringsfarve3 5 5 3 3" xfId="10895" xr:uid="{760FC677-375C-4A65-A036-52CD3839EAD6}"/>
    <cellStyle name="20 % - Markeringsfarve3 5 5 3 3 2" xfId="27215" xr:uid="{D11EBE62-DB4A-4046-991A-5DCC69D1483A}"/>
    <cellStyle name="20 % - Markeringsfarve3 5 5 3 3 3" xfId="42181" xr:uid="{21D70439-1E7E-4F3A-9501-C0F80F83895A}"/>
    <cellStyle name="20 % - Markeringsfarve3 5 5 3 4" xfId="20193" xr:uid="{C1864672-56C1-475A-B24B-AB3983B53DA0}"/>
    <cellStyle name="20 % - Markeringsfarve3 5 5 3 5" xfId="35182" xr:uid="{9EB54910-37EE-4958-8C6F-13085F301642}"/>
    <cellStyle name="20 % - Markeringsfarve3 5 5 4" xfId="2340" xr:uid="{88C3ED47-0C0F-4BA4-9278-29F3B7FB4F67}"/>
    <cellStyle name="20 % - Markeringsfarve3 5 5 4 2" xfId="8250" xr:uid="{6B7E3025-874F-4F87-A5C4-9BFC89EBFFBE}"/>
    <cellStyle name="20 % - Markeringsfarve3 5 5 4 2 2" xfId="16143" xr:uid="{E8060019-42A7-492C-AE0F-257216228D6D}"/>
    <cellStyle name="20 % - Markeringsfarve3 5 5 4 2 2 2" xfId="32458" xr:uid="{83DCBF41-2F4B-4E31-9B2B-A5F43BD0DCAA}"/>
    <cellStyle name="20 % - Markeringsfarve3 5 5 4 2 2 3" xfId="47422" xr:uid="{9D5D932B-0ABC-47D7-8ADA-95A96BBB5004}"/>
    <cellStyle name="20 % - Markeringsfarve3 5 5 4 2 3" xfId="25436" xr:uid="{ED688C81-6CBD-42D0-9E86-4BD493027EDB}"/>
    <cellStyle name="20 % - Markeringsfarve3 5 5 4 2 4" xfId="40423" xr:uid="{48BF7330-93B5-431A-9D87-4EA8822DF8DA}"/>
    <cellStyle name="20 % - Markeringsfarve3 5 5 4 3" xfId="10896" xr:uid="{5C919FB3-718F-4B2B-A05C-4DFF04C9B945}"/>
    <cellStyle name="20 % - Markeringsfarve3 5 5 4 3 2" xfId="27216" xr:uid="{10FFAA0D-A2DC-4A77-A2EE-037810D8C662}"/>
    <cellStyle name="20 % - Markeringsfarve3 5 5 4 3 3" xfId="42182" xr:uid="{D46BACC2-0811-43B0-9875-EDCDC5A2A8A5}"/>
    <cellStyle name="20 % - Markeringsfarve3 5 5 4 4" xfId="20194" xr:uid="{0E015C68-5FE3-4168-AD73-F054C3F95B34}"/>
    <cellStyle name="20 % - Markeringsfarve3 5 5 4 5" xfId="35183" xr:uid="{1BFF544E-E7CF-4F92-BE20-CD047CA08B16}"/>
    <cellStyle name="20 % - Markeringsfarve3 5 5 5" xfId="5515" xr:uid="{22DDA139-E5DF-4C72-A733-EC2A2F758E7E}"/>
    <cellStyle name="20 % - Markeringsfarve3 5 5 5 2" xfId="13432" xr:uid="{C58393D3-BAE0-423D-9547-F516108FBCE5}"/>
    <cellStyle name="20 % - Markeringsfarve3 5 5 5 2 2" xfId="29747" xr:uid="{31315A56-D09C-45CA-BAC0-0544BB4D36FB}"/>
    <cellStyle name="20 % - Markeringsfarve3 5 5 5 2 3" xfId="44711" xr:uid="{BB8CC67E-5D9B-4B43-B7EE-7D305671608A}"/>
    <cellStyle name="20 % - Markeringsfarve3 5 5 5 3" xfId="22725" xr:uid="{7140D245-CAEF-45AC-9375-FAFF1333974F}"/>
    <cellStyle name="20 % - Markeringsfarve3 5 5 5 4" xfId="37712" xr:uid="{00C6C34F-D824-41D4-A001-EF612F343D21}"/>
    <cellStyle name="20 % - Markeringsfarve3 5 5 6" xfId="10892" xr:uid="{B8B1CB92-F4FB-4218-8934-C29D9FA64F16}"/>
    <cellStyle name="20 % - Markeringsfarve3 5 5 6 2" xfId="27212" xr:uid="{450FD67E-0DF0-45D5-B162-0C1F916B766A}"/>
    <cellStyle name="20 % - Markeringsfarve3 5 5 6 3" xfId="42178" xr:uid="{4C3D527B-AC34-41A6-8C6F-F23E72AA3E90}"/>
    <cellStyle name="20 % - Markeringsfarve3 5 5 7" xfId="20190" xr:uid="{01F9252C-8BDA-4B9F-A781-1C0D348F3981}"/>
    <cellStyle name="20 % - Markeringsfarve3 5 5 8" xfId="35179" xr:uid="{D94B0719-8207-463E-B692-C2E707920335}"/>
    <cellStyle name="20 % - Markeringsfarve3 5 6" xfId="2341" xr:uid="{941F1983-5470-4DA5-A389-5862D08A508F}"/>
    <cellStyle name="20 % - Markeringsfarve3 5 6 2" xfId="2342" xr:uid="{B4C1E2CF-F4F7-4787-9BDF-A50DF59801BD}"/>
    <cellStyle name="20 % - Markeringsfarve3 5 6 2 2" xfId="2343" xr:uid="{380A81E2-D20B-45EE-A885-B817A363513E}"/>
    <cellStyle name="20 % - Markeringsfarve3 5 6 2 2 2" xfId="8051" xr:uid="{C6F2ED1F-A3A9-455C-8BC6-C5E5391AEE00}"/>
    <cellStyle name="20 % - Markeringsfarve3 5 6 2 2 2 2" xfId="15951" xr:uid="{AC272BA9-8A7A-4213-B533-8EC6BB2C7578}"/>
    <cellStyle name="20 % - Markeringsfarve3 5 6 2 2 2 2 2" xfId="32266" xr:uid="{322C473A-BD1C-4995-9FC1-D915CE85EA22}"/>
    <cellStyle name="20 % - Markeringsfarve3 5 6 2 2 2 2 3" xfId="47230" xr:uid="{630FA9E6-FA6D-478A-B42D-832002C68525}"/>
    <cellStyle name="20 % - Markeringsfarve3 5 6 2 2 2 3" xfId="25244" xr:uid="{93776FD4-7D5D-4EF6-B639-9232E74174A1}"/>
    <cellStyle name="20 % - Markeringsfarve3 5 6 2 2 2 4" xfId="40231" xr:uid="{69516E89-E034-4EA5-B6E6-0482C6B4F97C}"/>
    <cellStyle name="20 % - Markeringsfarve3 5 6 2 2 3" xfId="10899" xr:uid="{FDD9E572-15B1-4549-B1A2-C5F71F558409}"/>
    <cellStyle name="20 % - Markeringsfarve3 5 6 2 2 3 2" xfId="27219" xr:uid="{9F43CE88-CE27-489E-9824-479701639267}"/>
    <cellStyle name="20 % - Markeringsfarve3 5 6 2 2 3 3" xfId="42185" xr:uid="{F9AAF0E3-35A1-4D76-8231-E6E483DBD556}"/>
    <cellStyle name="20 % - Markeringsfarve3 5 6 2 2 4" xfId="20197" xr:uid="{4F1A2AD4-92C3-4EB1-A9CC-C8A208A0F1F1}"/>
    <cellStyle name="20 % - Markeringsfarve3 5 6 2 2 5" xfId="35186" xr:uid="{EB52B10E-0D6B-4DA1-9835-0DD65DAE8200}"/>
    <cellStyle name="20 % - Markeringsfarve3 5 6 2 3" xfId="6562" xr:uid="{32E04B1C-EB74-4C68-8F11-3B0A8A996F0B}"/>
    <cellStyle name="20 % - Markeringsfarve3 5 6 2 3 2" xfId="14475" xr:uid="{13545A1C-4EF9-48AC-B3C8-43132BDB74AC}"/>
    <cellStyle name="20 % - Markeringsfarve3 5 6 2 3 2 2" xfId="30790" xr:uid="{C0F0A344-F0CF-4E3C-B758-B5BF5DAAA321}"/>
    <cellStyle name="20 % - Markeringsfarve3 5 6 2 3 2 3" xfId="45754" xr:uid="{F9571291-806F-40EC-87B1-0396900DE1F2}"/>
    <cellStyle name="20 % - Markeringsfarve3 5 6 2 3 3" xfId="23768" xr:uid="{C34B5AF2-8C99-4888-948D-04E9EB08FD95}"/>
    <cellStyle name="20 % - Markeringsfarve3 5 6 2 3 4" xfId="38755" xr:uid="{B2E158C2-B106-44EA-B8CF-C254AB6177AF}"/>
    <cellStyle name="20 % - Markeringsfarve3 5 6 2 4" xfId="10898" xr:uid="{833DDD1F-7B38-4900-913B-9D19CF0E4539}"/>
    <cellStyle name="20 % - Markeringsfarve3 5 6 2 4 2" xfId="27218" xr:uid="{03307845-E00B-4FA0-B244-36087DC78F94}"/>
    <cellStyle name="20 % - Markeringsfarve3 5 6 2 4 3" xfId="42184" xr:uid="{0F5D576D-754E-41C4-A0B7-D2F6BEA0B435}"/>
    <cellStyle name="20 % - Markeringsfarve3 5 6 2 5" xfId="20196" xr:uid="{15DCD3DD-5EF3-45B9-9B72-4A149B65ED50}"/>
    <cellStyle name="20 % - Markeringsfarve3 5 6 2 6" xfId="35185" xr:uid="{19C04246-43AB-476C-8082-0ACB3B9C6FCD}"/>
    <cellStyle name="20 % - Markeringsfarve3 5 6 3" xfId="2344" xr:uid="{8CFFB037-E767-4474-BE58-1736B7217C9C}"/>
    <cellStyle name="20 % - Markeringsfarve3 5 6 3 2" xfId="7328" xr:uid="{745AB811-3EF6-4295-87E3-34D2F62F5419}"/>
    <cellStyle name="20 % - Markeringsfarve3 5 6 3 2 2" xfId="15237" xr:uid="{E5B80F19-B746-4283-8A3B-2E36BEA59005}"/>
    <cellStyle name="20 % - Markeringsfarve3 5 6 3 2 2 2" xfId="31552" xr:uid="{86892A18-627A-42A6-91E6-9CC1EF5672DF}"/>
    <cellStyle name="20 % - Markeringsfarve3 5 6 3 2 2 3" xfId="46516" xr:uid="{540EEB49-F80E-49E0-9DB5-FD113C701F2E}"/>
    <cellStyle name="20 % - Markeringsfarve3 5 6 3 2 3" xfId="24530" xr:uid="{0BCD20EF-49FE-426F-9BDE-FDAFFE986044}"/>
    <cellStyle name="20 % - Markeringsfarve3 5 6 3 2 4" xfId="39517" xr:uid="{2980B8E1-8CF8-454C-B17A-FA701AFFBB81}"/>
    <cellStyle name="20 % - Markeringsfarve3 5 6 3 3" xfId="10900" xr:uid="{D8E7E177-001B-4951-BF66-193B0B19ACED}"/>
    <cellStyle name="20 % - Markeringsfarve3 5 6 3 3 2" xfId="27220" xr:uid="{A47E16BF-28EE-4B5D-A36E-5A7C4832AF6C}"/>
    <cellStyle name="20 % - Markeringsfarve3 5 6 3 3 3" xfId="42186" xr:uid="{9A5CCF96-A6D3-450E-A07F-536D6DC04711}"/>
    <cellStyle name="20 % - Markeringsfarve3 5 6 3 4" xfId="20198" xr:uid="{C6AE22B7-9310-4BB0-9094-CE156FAB4B4B}"/>
    <cellStyle name="20 % - Markeringsfarve3 5 6 3 5" xfId="35187" xr:uid="{F8D239BC-68B0-4771-9BC1-44C250EDD277}"/>
    <cellStyle name="20 % - Markeringsfarve3 5 6 4" xfId="2345" xr:uid="{AD6F39FE-4796-467E-BD43-763A8F1083CF}"/>
    <cellStyle name="20 % - Markeringsfarve3 5 6 4 2" xfId="8463" xr:uid="{A9F70181-403D-49C5-B1FE-C87DB1824657}"/>
    <cellStyle name="20 % - Markeringsfarve3 5 6 4 2 2" xfId="16351" xr:uid="{32EAEE8A-4F43-4AA3-94CA-1A842FF2499F}"/>
    <cellStyle name="20 % - Markeringsfarve3 5 6 4 2 2 2" xfId="32666" xr:uid="{74EDD75D-9421-49C1-AC96-3B87ADEBBA9D}"/>
    <cellStyle name="20 % - Markeringsfarve3 5 6 4 2 2 3" xfId="47630" xr:uid="{305AF343-034F-4567-8942-128EDE710624}"/>
    <cellStyle name="20 % - Markeringsfarve3 5 6 4 2 3" xfId="25644" xr:uid="{1A05BF18-9390-4687-A28F-DF27E1B4F6B3}"/>
    <cellStyle name="20 % - Markeringsfarve3 5 6 4 2 4" xfId="40631" xr:uid="{31DB91A5-7308-4F41-BCDD-A9DC852E8319}"/>
    <cellStyle name="20 % - Markeringsfarve3 5 6 4 3" xfId="10901" xr:uid="{5E8F4D90-6A6A-4FCB-9E15-B2DE364B74F7}"/>
    <cellStyle name="20 % - Markeringsfarve3 5 6 4 3 2" xfId="27221" xr:uid="{F5B95AF8-FF9E-4CB4-A786-7DD5D28439DF}"/>
    <cellStyle name="20 % - Markeringsfarve3 5 6 4 3 3" xfId="42187" xr:uid="{1A4E52AC-497F-4A57-8E8D-A79C51FFB2F2}"/>
    <cellStyle name="20 % - Markeringsfarve3 5 6 4 4" xfId="20199" xr:uid="{3BCC7583-D08F-4EF7-AEEE-15FECCD1AE83}"/>
    <cellStyle name="20 % - Markeringsfarve3 5 6 4 5" xfId="35188" xr:uid="{6207CB07-AF71-48EF-8C4F-0ED573B0CF1D}"/>
    <cellStyle name="20 % - Markeringsfarve3 5 6 5" xfId="5516" xr:uid="{156B9510-93C3-4B72-BFEC-E03A02653856}"/>
    <cellStyle name="20 % - Markeringsfarve3 5 6 5 2" xfId="13433" xr:uid="{EE5ED5A1-6E8E-4898-A7A2-8E69FC0D0ABB}"/>
    <cellStyle name="20 % - Markeringsfarve3 5 6 5 2 2" xfId="29748" xr:uid="{92832B8F-8C14-487B-A622-E25A862BDB67}"/>
    <cellStyle name="20 % - Markeringsfarve3 5 6 5 2 3" xfId="44712" xr:uid="{4DE81A83-36FA-4998-955E-9A0A919231A4}"/>
    <cellStyle name="20 % - Markeringsfarve3 5 6 5 3" xfId="22726" xr:uid="{C3B34204-2499-4477-870F-2ED7DD022F4A}"/>
    <cellStyle name="20 % - Markeringsfarve3 5 6 5 4" xfId="37713" xr:uid="{CEA92A04-57B6-4F69-9FEA-C048C7BDBD68}"/>
    <cellStyle name="20 % - Markeringsfarve3 5 6 6" xfId="10897" xr:uid="{EAEE133A-3DAD-49EC-A631-352700184E23}"/>
    <cellStyle name="20 % - Markeringsfarve3 5 6 6 2" xfId="27217" xr:uid="{F16AA41C-752E-4088-9097-131E9FC3A156}"/>
    <cellStyle name="20 % - Markeringsfarve3 5 6 6 3" xfId="42183" xr:uid="{C214D7EB-F400-4AC8-9B66-444654E804DF}"/>
    <cellStyle name="20 % - Markeringsfarve3 5 6 7" xfId="20195" xr:uid="{A6E8F43B-95BD-49F4-A1CA-62E26E560DD8}"/>
    <cellStyle name="20 % - Markeringsfarve3 5 6 8" xfId="35184" xr:uid="{8A41D264-C6D4-4A15-9434-B1A3EEE419C4}"/>
    <cellStyle name="20 % - Markeringsfarve3 5 7" xfId="2346" xr:uid="{9005EC5B-14A8-472F-8172-491DDD93CA4D}"/>
    <cellStyle name="20 % - Markeringsfarve3 5 7 2" xfId="2347" xr:uid="{FC955FB2-6F01-4544-A820-1B2D70855C75}"/>
    <cellStyle name="20 % - Markeringsfarve3 5 7 2 2" xfId="7516" xr:uid="{AEC2BAE0-FE63-406A-AAEF-3EA6D7A2712E}"/>
    <cellStyle name="20 % - Markeringsfarve3 5 7 2 2 2" xfId="15416" xr:uid="{B870E66E-0FE1-4C6C-A323-7984ADC110A4}"/>
    <cellStyle name="20 % - Markeringsfarve3 5 7 2 2 2 2" xfId="31731" xr:uid="{8B2148FF-8C80-404E-BF6E-639BCA3036AE}"/>
    <cellStyle name="20 % - Markeringsfarve3 5 7 2 2 2 3" xfId="46695" xr:uid="{9710A785-1E8D-4588-95D8-6D2B8771C434}"/>
    <cellStyle name="20 % - Markeringsfarve3 5 7 2 2 3" xfId="24709" xr:uid="{C62E58E6-637E-493E-8D40-BE295BC081E1}"/>
    <cellStyle name="20 % - Markeringsfarve3 5 7 2 2 4" xfId="39696" xr:uid="{F39F1EEA-FF7A-4A64-AF22-C5497DAB546C}"/>
    <cellStyle name="20 % - Markeringsfarve3 5 7 2 3" xfId="10903" xr:uid="{AF08189B-F54A-4EA1-9290-0A700BCBFB70}"/>
    <cellStyle name="20 % - Markeringsfarve3 5 7 2 3 2" xfId="27223" xr:uid="{ED751165-C654-44FB-8AA8-E4DDFF12B95B}"/>
    <cellStyle name="20 % - Markeringsfarve3 5 7 2 3 3" xfId="42189" xr:uid="{DC3C8BE7-90C8-4A90-B800-EEC3E24099D9}"/>
    <cellStyle name="20 % - Markeringsfarve3 5 7 2 4" xfId="20201" xr:uid="{B33D86D9-5F46-4B33-BA64-C9640038AA12}"/>
    <cellStyle name="20 % - Markeringsfarve3 5 7 2 5" xfId="35190" xr:uid="{D2C09B83-2C47-4C5B-B080-41A9F248F64B}"/>
    <cellStyle name="20 % - Markeringsfarve3 5 7 3" xfId="6106" xr:uid="{7D2501A2-E22E-459B-9A85-ACE518BFED6B}"/>
    <cellStyle name="20 % - Markeringsfarve3 5 7 3 2" xfId="14022" xr:uid="{A18771E4-D97D-4E4A-9052-EC9CB7EAB21D}"/>
    <cellStyle name="20 % - Markeringsfarve3 5 7 3 2 2" xfId="30337" xr:uid="{D2CDEF23-D0F1-4A6B-94D3-89F0E842FDD8}"/>
    <cellStyle name="20 % - Markeringsfarve3 5 7 3 2 3" xfId="45301" xr:uid="{F5374F1F-D192-4591-B3E5-F12212030B15}"/>
    <cellStyle name="20 % - Markeringsfarve3 5 7 3 3" xfId="23315" xr:uid="{D7B7A3D1-BDFE-4521-B55F-75E412DB0A5A}"/>
    <cellStyle name="20 % - Markeringsfarve3 5 7 3 4" xfId="38302" xr:uid="{691DA3FD-1E0B-4710-BC8E-0C37E8D03D51}"/>
    <cellStyle name="20 % - Markeringsfarve3 5 7 4" xfId="10902" xr:uid="{414A7448-62CC-40B9-BED6-FB4DF2A02EE6}"/>
    <cellStyle name="20 % - Markeringsfarve3 5 7 4 2" xfId="27222" xr:uid="{48192A37-1874-4794-BEA1-4637BD633369}"/>
    <cellStyle name="20 % - Markeringsfarve3 5 7 4 3" xfId="42188" xr:uid="{62B378AC-7D7A-49AD-B2E2-4CD97F6FEC67}"/>
    <cellStyle name="20 % - Markeringsfarve3 5 7 5" xfId="20200" xr:uid="{8E448EE7-D44A-47A7-8466-489796E4A503}"/>
    <cellStyle name="20 % - Markeringsfarve3 5 7 6" xfId="35189" xr:uid="{0C3CB840-B8E6-43A5-A5A8-DDDB4A47CB59}"/>
    <cellStyle name="20 % - Markeringsfarve3 5 8" xfId="2348" xr:uid="{259C0DF3-1580-47D2-AB5A-5C0B9A5F78A1}"/>
    <cellStyle name="20 % - Markeringsfarve3 5 8 2" xfId="6744" xr:uid="{4E0229D2-7F8E-4645-81B7-4EB755A08B07}"/>
    <cellStyle name="20 % - Markeringsfarve3 5 8 2 2" xfId="14654" xr:uid="{703FEB26-A4F5-459C-B196-10A0FD716D04}"/>
    <cellStyle name="20 % - Markeringsfarve3 5 8 2 2 2" xfId="30969" xr:uid="{3D41547B-29E8-4FCB-951B-77677534517A}"/>
    <cellStyle name="20 % - Markeringsfarve3 5 8 2 2 3" xfId="45933" xr:uid="{E5B7A8D1-5062-4B92-AC51-46601359A5EF}"/>
    <cellStyle name="20 % - Markeringsfarve3 5 8 2 3" xfId="23947" xr:uid="{FC856239-4C7E-433D-9556-FEEACE168464}"/>
    <cellStyle name="20 % - Markeringsfarve3 5 8 2 4" xfId="38934" xr:uid="{0F7F73F0-F445-4B8F-89B2-AF56DB89FF43}"/>
    <cellStyle name="20 % - Markeringsfarve3 5 8 3" xfId="10904" xr:uid="{D2CE736D-CA67-43C8-9DC8-02FEF1A156D5}"/>
    <cellStyle name="20 % - Markeringsfarve3 5 8 3 2" xfId="27224" xr:uid="{CA83E62E-6FE2-4059-9045-5DE5AC1110A4}"/>
    <cellStyle name="20 % - Markeringsfarve3 5 8 3 3" xfId="42190" xr:uid="{B08961CB-1F16-44AB-8AFD-789B01431606}"/>
    <cellStyle name="20 % - Markeringsfarve3 5 8 4" xfId="20202" xr:uid="{F08D78A5-638A-4DC1-BF45-14005D273FEF}"/>
    <cellStyle name="20 % - Markeringsfarve3 5 8 5" xfId="35191" xr:uid="{281D381D-D8E5-48D8-824D-A24A325CBB2D}"/>
    <cellStyle name="20 % - Markeringsfarve3 5 9" xfId="2349" xr:uid="{9AAD3E97-D95B-4444-8A5E-F4DDBCE3207A}"/>
    <cellStyle name="20 % - Markeringsfarve3 5 9 2" xfId="8254" xr:uid="{C08FACF4-7DCF-46F5-A88A-A38275567EC5}"/>
    <cellStyle name="20 % - Markeringsfarve3 5 9 2 2" xfId="16147" xr:uid="{81983FA4-A011-4EC2-AB6B-F976FA0B5A2B}"/>
    <cellStyle name="20 % - Markeringsfarve3 5 9 2 2 2" xfId="32462" xr:uid="{40F76FBA-F33C-482E-8B5D-1E48C182F60F}"/>
    <cellStyle name="20 % - Markeringsfarve3 5 9 2 2 3" xfId="47426" xr:uid="{9C4AF793-BC47-42A7-A64F-BE542E920444}"/>
    <cellStyle name="20 % - Markeringsfarve3 5 9 2 3" xfId="25440" xr:uid="{D6ECB7A3-E447-41E1-998C-43846DB89300}"/>
    <cellStyle name="20 % - Markeringsfarve3 5 9 2 4" xfId="40427" xr:uid="{23217D6A-D1B5-4D8B-A0CA-5DB76BFD4620}"/>
    <cellStyle name="20 % - Markeringsfarve3 5 9 3" xfId="10905" xr:uid="{8E196A04-F6CA-4823-815E-B3AC29908A94}"/>
    <cellStyle name="20 % - Markeringsfarve3 5 9 3 2" xfId="27225" xr:uid="{A1A86307-8AE6-43E5-8A99-DB1ED225FEB4}"/>
    <cellStyle name="20 % - Markeringsfarve3 5 9 3 3" xfId="42191" xr:uid="{A82B997B-C5C0-4972-961C-D7B57723E9B9}"/>
    <cellStyle name="20 % - Markeringsfarve3 5 9 4" xfId="20203" xr:uid="{15E1C491-CE63-483D-9ACA-594CD8A96CBC}"/>
    <cellStyle name="20 % - Markeringsfarve3 5 9 5" xfId="35192" xr:uid="{C1C6A48E-53F4-4E77-92C4-4C24DE02CDD5}"/>
    <cellStyle name="20 % - Markeringsfarve3 6" xfId="2350" xr:uid="{C7805DB0-8236-4298-A734-3835F11EA975}"/>
    <cellStyle name="20 % - Markeringsfarve3 6 10" xfId="53306" xr:uid="{D7359641-8227-44F5-AFA6-BA2DDA915FF1}"/>
    <cellStyle name="20 % - Markeringsfarve3 6 2" xfId="2351" xr:uid="{65D8B6EB-B0C7-479F-9AC2-623C6F2E8176}"/>
    <cellStyle name="20 % - Markeringsfarve3 6 2 2" xfId="2352" xr:uid="{982A1EB3-FA39-4617-894E-C2F4F5077EBE}"/>
    <cellStyle name="20 % - Markeringsfarve3 6 2 2 2" xfId="2353" xr:uid="{79A32CB3-47B1-4834-B186-7574FFA1737E}"/>
    <cellStyle name="20 % - Markeringsfarve3 6 2 2 2 2" xfId="7697" xr:uid="{6FC72781-1DC4-413F-95D3-06A8E95B5141}"/>
    <cellStyle name="20 % - Markeringsfarve3 6 2 2 2 2 2" xfId="15597" xr:uid="{8C0D37CA-AC26-4FDB-A911-C99D34CB94F7}"/>
    <cellStyle name="20 % - Markeringsfarve3 6 2 2 2 2 2 2" xfId="31912" xr:uid="{E98489D3-78FC-4D21-8C8E-28F257423BC1}"/>
    <cellStyle name="20 % - Markeringsfarve3 6 2 2 2 2 2 3" xfId="46876" xr:uid="{53AEA0A4-3EBA-43FE-B53D-4774FC7F430E}"/>
    <cellStyle name="20 % - Markeringsfarve3 6 2 2 2 2 3" xfId="24890" xr:uid="{D3C1A6E9-CC33-47A2-80AE-1AFAD03FAFBC}"/>
    <cellStyle name="20 % - Markeringsfarve3 6 2 2 2 2 4" xfId="39877" xr:uid="{DC8B8453-8E92-4164-BFC2-E0BF38E5F6D9}"/>
    <cellStyle name="20 % - Markeringsfarve3 6 2 2 2 3" xfId="10909" xr:uid="{981107B5-475D-445A-A0FE-76A83AC51CDC}"/>
    <cellStyle name="20 % - Markeringsfarve3 6 2 2 2 3 2" xfId="27229" xr:uid="{1BF5B1AF-E4ED-4836-AC41-9212760C646F}"/>
    <cellStyle name="20 % - Markeringsfarve3 6 2 2 2 3 3" xfId="42195" xr:uid="{2CAB8160-66C3-4BBE-897A-BFA3E626060D}"/>
    <cellStyle name="20 % - Markeringsfarve3 6 2 2 2 4" xfId="20207" xr:uid="{BFEEE43E-75D8-4CD4-B79F-AEF27C3B3580}"/>
    <cellStyle name="20 % - Markeringsfarve3 6 2 2 2 5" xfId="35196" xr:uid="{8F7BB807-328F-4243-83DA-F8CC960BC283}"/>
    <cellStyle name="20 % - Markeringsfarve3 6 2 2 3" xfId="6261" xr:uid="{C81F7DBA-B756-4F50-AB94-597830BE8BAC}"/>
    <cellStyle name="20 % - Markeringsfarve3 6 2 2 3 2" xfId="14177" xr:uid="{BC1F480F-81E9-47E6-AD6D-78BAF2DE1202}"/>
    <cellStyle name="20 % - Markeringsfarve3 6 2 2 3 2 2" xfId="30492" xr:uid="{C91DDB0C-BD80-4E8C-804A-8B0409ED7465}"/>
    <cellStyle name="20 % - Markeringsfarve3 6 2 2 3 2 3" xfId="45456" xr:uid="{7F29FD04-1A5C-4557-AE8E-CA83C3F92DA4}"/>
    <cellStyle name="20 % - Markeringsfarve3 6 2 2 3 3" xfId="23470" xr:uid="{B290919F-FBEB-4D8A-A50B-084E0FB7F83C}"/>
    <cellStyle name="20 % - Markeringsfarve3 6 2 2 3 4" xfId="38457" xr:uid="{49AC2E36-CAFA-44ED-9878-72002CFFDEAA}"/>
    <cellStyle name="20 % - Markeringsfarve3 6 2 2 4" xfId="10908" xr:uid="{8EFE9C67-54F2-4AFE-8830-FFFC2F74F3BD}"/>
    <cellStyle name="20 % - Markeringsfarve3 6 2 2 4 2" xfId="27228" xr:uid="{79D357D0-36B4-46B5-B4A5-9736D0DE63FC}"/>
    <cellStyle name="20 % - Markeringsfarve3 6 2 2 4 3" xfId="42194" xr:uid="{4226EAF7-4DEF-4622-A077-2BB3DB225E6F}"/>
    <cellStyle name="20 % - Markeringsfarve3 6 2 2 5" xfId="20206" xr:uid="{5891B9DA-5EA4-452C-9F28-7484E5EEC0E7}"/>
    <cellStyle name="20 % - Markeringsfarve3 6 2 2 6" xfId="35195" xr:uid="{C75B2984-860F-4FA2-B6BE-FA90D507D064}"/>
    <cellStyle name="20 % - Markeringsfarve3 6 2 2 7" xfId="57110" xr:uid="{D4340405-2BD4-4563-A54C-3C8E80207CD9}"/>
    <cellStyle name="20 % - Markeringsfarve3 6 2 3" xfId="2354" xr:uid="{8A5F5F63-DA10-4F58-8206-2FD809A65987}"/>
    <cellStyle name="20 % - Markeringsfarve3 6 2 3 2" xfId="6927" xr:uid="{E99697E8-D002-46B0-ACE8-620840B09152}"/>
    <cellStyle name="20 % - Markeringsfarve3 6 2 3 2 2" xfId="14837" xr:uid="{152A4D3B-CAD3-4B9F-A7BD-68BCF2B4C2E5}"/>
    <cellStyle name="20 % - Markeringsfarve3 6 2 3 2 2 2" xfId="31152" xr:uid="{3430B844-ECD0-4E4D-AB6D-A4B292AD544B}"/>
    <cellStyle name="20 % - Markeringsfarve3 6 2 3 2 2 3" xfId="46116" xr:uid="{96166886-5257-4E53-9937-6BE8F4909ADC}"/>
    <cellStyle name="20 % - Markeringsfarve3 6 2 3 2 3" xfId="24130" xr:uid="{F1DF4C3F-3B7B-4B39-AC86-477F09AB7E5A}"/>
    <cellStyle name="20 % - Markeringsfarve3 6 2 3 2 4" xfId="39117" xr:uid="{509EB000-E07B-42E0-8722-3F421B5EDE16}"/>
    <cellStyle name="20 % - Markeringsfarve3 6 2 3 3" xfId="10910" xr:uid="{2FABE5AB-A292-43B3-8B7E-D9171EF0B037}"/>
    <cellStyle name="20 % - Markeringsfarve3 6 2 3 3 2" xfId="27230" xr:uid="{C4A517BA-DC6D-4022-A9AA-BC265AE62B85}"/>
    <cellStyle name="20 % - Markeringsfarve3 6 2 3 3 3" xfId="42196" xr:uid="{E0829A97-4558-4A1E-B671-BBB0CF6497F5}"/>
    <cellStyle name="20 % - Markeringsfarve3 6 2 3 4" xfId="20208" xr:uid="{8DEB3B98-F64C-475F-8534-BF44E77AA804}"/>
    <cellStyle name="20 % - Markeringsfarve3 6 2 3 5" xfId="35197" xr:uid="{27B2DB85-DA27-4ECA-BA7B-F37CD3430717}"/>
    <cellStyle name="20 % - Markeringsfarve3 6 2 4" xfId="2355" xr:uid="{F392FCB1-F727-41F9-B213-90E7FD739E13}"/>
    <cellStyle name="20 % - Markeringsfarve3 6 2 4 2" xfId="8479" xr:uid="{9A3FEEFF-9A6E-4E0D-AF6E-A5C28F0903F5}"/>
    <cellStyle name="20 % - Markeringsfarve3 6 2 4 2 2" xfId="16366" xr:uid="{4C21307B-38D2-422F-8C59-EE1842866C4C}"/>
    <cellStyle name="20 % - Markeringsfarve3 6 2 4 2 2 2" xfId="32681" xr:uid="{3BD35E1D-56A7-41CD-8080-04CCE9E801B4}"/>
    <cellStyle name="20 % - Markeringsfarve3 6 2 4 2 2 3" xfId="47645" xr:uid="{24E31296-382F-4114-84D7-0400D31642DB}"/>
    <cellStyle name="20 % - Markeringsfarve3 6 2 4 2 3" xfId="25659" xr:uid="{0CDFC659-91C3-4777-A5F0-D262EE72A601}"/>
    <cellStyle name="20 % - Markeringsfarve3 6 2 4 2 4" xfId="40646" xr:uid="{B06E40A1-FB66-4ADB-9AE8-48BD02C7ED4D}"/>
    <cellStyle name="20 % - Markeringsfarve3 6 2 4 3" xfId="10911" xr:uid="{006ABA7D-C740-4BF4-A7DD-E85482F89461}"/>
    <cellStyle name="20 % - Markeringsfarve3 6 2 4 3 2" xfId="27231" xr:uid="{C9AE6E56-34D0-4B97-BCAC-93B16BA87309}"/>
    <cellStyle name="20 % - Markeringsfarve3 6 2 4 3 3" xfId="42197" xr:uid="{424BC1CD-345F-4496-BBC6-BBA8EDC68ADE}"/>
    <cellStyle name="20 % - Markeringsfarve3 6 2 4 4" xfId="20209" xr:uid="{3B5EBFDC-79D9-4533-9C81-7BC1AA661DC5}"/>
    <cellStyle name="20 % - Markeringsfarve3 6 2 4 5" xfId="35198" xr:uid="{4F013DC3-AE33-41FD-A0CA-1EA2A008FA5D}"/>
    <cellStyle name="20 % - Markeringsfarve3 6 2 5" xfId="5518" xr:uid="{B42C24AC-F546-4033-9DE9-94235D5B1FA0}"/>
    <cellStyle name="20 % - Markeringsfarve3 6 2 5 2" xfId="13435" xr:uid="{5160FD1B-6CA9-48AA-8119-4270A0C1DCAA}"/>
    <cellStyle name="20 % - Markeringsfarve3 6 2 5 2 2" xfId="29750" xr:uid="{5FE0C13B-731B-4B70-B6E1-22ED221B7366}"/>
    <cellStyle name="20 % - Markeringsfarve3 6 2 5 2 3" xfId="44714" xr:uid="{AB20B674-31DC-46A8-9179-0575590E4C24}"/>
    <cellStyle name="20 % - Markeringsfarve3 6 2 5 3" xfId="22728" xr:uid="{39171944-20EA-412A-A05E-EA9E3FF5C2FD}"/>
    <cellStyle name="20 % - Markeringsfarve3 6 2 5 4" xfId="37715" xr:uid="{5029E527-CC38-4312-A274-0B9145F9BE0B}"/>
    <cellStyle name="20 % - Markeringsfarve3 6 2 6" xfId="10907" xr:uid="{D93648F0-27DB-427B-A762-5977A96C100A}"/>
    <cellStyle name="20 % - Markeringsfarve3 6 2 6 2" xfId="27227" xr:uid="{C7A1D5BE-6731-47AC-AFF8-6F17F6C0E3F7}"/>
    <cellStyle name="20 % - Markeringsfarve3 6 2 6 3" xfId="42193" xr:uid="{B291B34B-271A-4643-AB4D-A3C1A6810B1E}"/>
    <cellStyle name="20 % - Markeringsfarve3 6 2 7" xfId="20205" xr:uid="{881A1C02-94A5-49CB-B2C3-8859B39C2F02}"/>
    <cellStyle name="20 % - Markeringsfarve3 6 2 8" xfId="35194" xr:uid="{28A4E7F7-7B9C-48BB-808D-E6A5AA58C87B}"/>
    <cellStyle name="20 % - Markeringsfarve3 6 2 9" xfId="53943" xr:uid="{71657C9F-7B8B-4C10-B5C0-B5D9A090BBBD}"/>
    <cellStyle name="20 % - Markeringsfarve3 6 3" xfId="2356" xr:uid="{AB05F788-EF34-407E-AE52-753F19C7790B}"/>
    <cellStyle name="20 % - Markeringsfarve3 6 3 2" xfId="2357" xr:uid="{9C97BB30-A034-40C7-982C-F36CF6928F55}"/>
    <cellStyle name="20 % - Markeringsfarve3 6 3 2 2" xfId="7557" xr:uid="{0BEBBB36-931F-4A5E-AE0A-D6BE626746F7}"/>
    <cellStyle name="20 % - Markeringsfarve3 6 3 2 2 2" xfId="15457" xr:uid="{DEF3F73E-0831-416D-B0A3-969BFCD76A9A}"/>
    <cellStyle name="20 % - Markeringsfarve3 6 3 2 2 2 2" xfId="31772" xr:uid="{2B7FA009-B785-4080-9E10-D8B03B9AE3AB}"/>
    <cellStyle name="20 % - Markeringsfarve3 6 3 2 2 2 3" xfId="46736" xr:uid="{065D0DB2-0A7B-4FA7-8E62-9BE30B092122}"/>
    <cellStyle name="20 % - Markeringsfarve3 6 3 2 2 3" xfId="24750" xr:uid="{C8663E1C-DBB5-41A2-AB2B-276AA096D0BE}"/>
    <cellStyle name="20 % - Markeringsfarve3 6 3 2 2 4" xfId="39737" xr:uid="{4E0D23D1-AB59-4D02-BF57-14CA7D9C07F2}"/>
    <cellStyle name="20 % - Markeringsfarve3 6 3 2 3" xfId="10913" xr:uid="{6691A464-EB77-44F7-9C64-57A0A201F0BC}"/>
    <cellStyle name="20 % - Markeringsfarve3 6 3 2 3 2" xfId="27233" xr:uid="{D3FFC619-BD6E-4697-BFC2-19304FC6549F}"/>
    <cellStyle name="20 % - Markeringsfarve3 6 3 2 3 3" xfId="42199" xr:uid="{E281AB84-4315-4F27-8C7A-1024F3EA99D2}"/>
    <cellStyle name="20 % - Markeringsfarve3 6 3 2 4" xfId="20211" xr:uid="{EA3795D0-B079-4C84-8FED-37759D5A4749}"/>
    <cellStyle name="20 % - Markeringsfarve3 6 3 2 5" xfId="35200" xr:uid="{6193C636-AA81-4C55-8775-6E8AC90F3775}"/>
    <cellStyle name="20 % - Markeringsfarve3 6 3 3" xfId="6139" xr:uid="{4A0F9B3F-3945-47E8-82EF-F9527AF52E58}"/>
    <cellStyle name="20 % - Markeringsfarve3 6 3 3 2" xfId="14055" xr:uid="{872A7769-7F03-4FA2-ABBC-863A67E00DA7}"/>
    <cellStyle name="20 % - Markeringsfarve3 6 3 3 2 2" xfId="30370" xr:uid="{6BBA833A-CB70-43A7-B55A-0F7824A5AF29}"/>
    <cellStyle name="20 % - Markeringsfarve3 6 3 3 2 3" xfId="45334" xr:uid="{AE114892-C1D7-4457-9F9D-C3EF53D9A287}"/>
    <cellStyle name="20 % - Markeringsfarve3 6 3 3 3" xfId="23348" xr:uid="{0E9F67CE-A145-4E73-A3D2-585EA9D73C6B}"/>
    <cellStyle name="20 % - Markeringsfarve3 6 3 3 4" xfId="38335" xr:uid="{3D8D233B-4AA3-4185-89B7-F59EDE8C4DDD}"/>
    <cellStyle name="20 % - Markeringsfarve3 6 3 4" xfId="10912" xr:uid="{0CDD9457-C121-4094-823C-19EC225681D6}"/>
    <cellStyle name="20 % - Markeringsfarve3 6 3 4 2" xfId="27232" xr:uid="{83EFEC40-83FB-43C9-9AF6-37D0D0E97BA4}"/>
    <cellStyle name="20 % - Markeringsfarve3 6 3 4 3" xfId="42198" xr:uid="{A6C18DB1-A19E-4549-B246-03C319D81DAB}"/>
    <cellStyle name="20 % - Markeringsfarve3 6 3 5" xfId="20210" xr:uid="{D058AF41-BB2A-4D06-BDF5-100C08F11752}"/>
    <cellStyle name="20 % - Markeringsfarve3 6 3 6" xfId="35199" xr:uid="{D6A8F00F-5D3B-4851-BED4-02D75C48A37D}"/>
    <cellStyle name="20 % - Markeringsfarve3 6 3 7" xfId="56487" xr:uid="{5D76DF84-C5D2-4858-B250-836372B789C6}"/>
    <cellStyle name="20 % - Markeringsfarve3 6 4" xfId="2358" xr:uid="{602B954F-9347-43DE-816C-DFFE9C622135}"/>
    <cellStyle name="20 % - Markeringsfarve3 6 4 2" xfId="6787" xr:uid="{BBF7C743-C036-48E2-A04A-8F5EB47DF5E7}"/>
    <cellStyle name="20 % - Markeringsfarve3 6 4 2 2" xfId="14697" xr:uid="{359F1238-1FF9-4EEC-9AB2-08BB0A05F89E}"/>
    <cellStyle name="20 % - Markeringsfarve3 6 4 2 2 2" xfId="31012" xr:uid="{1CA712B5-9521-45A2-9DF3-D61FBF6625EF}"/>
    <cellStyle name="20 % - Markeringsfarve3 6 4 2 2 3" xfId="45976" xr:uid="{F00441C8-411D-4776-80FF-D6AF29FAAF8D}"/>
    <cellStyle name="20 % - Markeringsfarve3 6 4 2 3" xfId="23990" xr:uid="{D29D3C93-4967-468B-941E-23A0B634039E}"/>
    <cellStyle name="20 % - Markeringsfarve3 6 4 2 4" xfId="38977" xr:uid="{59881E14-F404-4566-B9E9-6F735B214BFC}"/>
    <cellStyle name="20 % - Markeringsfarve3 6 4 3" xfId="10914" xr:uid="{5C3C24B6-CF19-4407-919E-CC22475BFA49}"/>
    <cellStyle name="20 % - Markeringsfarve3 6 4 3 2" xfId="27234" xr:uid="{9F700F73-C6D5-4769-BC97-A86E4C7032B7}"/>
    <cellStyle name="20 % - Markeringsfarve3 6 4 3 3" xfId="42200" xr:uid="{EDD83D76-6AEA-468F-B73B-BE78B4E03BE8}"/>
    <cellStyle name="20 % - Markeringsfarve3 6 4 4" xfId="20212" xr:uid="{A7EEF898-0DF5-4EA7-A68C-BDB3849233B2}"/>
    <cellStyle name="20 % - Markeringsfarve3 6 4 5" xfId="35201" xr:uid="{997CA179-AAC6-4DFB-B367-F74502681D0D}"/>
    <cellStyle name="20 % - Markeringsfarve3 6 5" xfId="2359" xr:uid="{46ECA50D-84FD-4AFC-A57D-8A8D293A1212}"/>
    <cellStyle name="20 % - Markeringsfarve3 6 5 2" xfId="7048" xr:uid="{014BB5F1-BA08-4892-AA50-52AA3247F1BD}"/>
    <cellStyle name="20 % - Markeringsfarve3 6 5 2 2" xfId="14957" xr:uid="{1BDD6969-EB92-42A9-BD76-62F59BC0D19A}"/>
    <cellStyle name="20 % - Markeringsfarve3 6 5 2 2 2" xfId="31272" xr:uid="{8EE06A69-30EC-46A4-98A3-CBC2A9A877B2}"/>
    <cellStyle name="20 % - Markeringsfarve3 6 5 2 2 3" xfId="46236" xr:uid="{B2A64114-E9E2-4BD5-9EB6-C59EBFA6D3F2}"/>
    <cellStyle name="20 % - Markeringsfarve3 6 5 2 3" xfId="24250" xr:uid="{3F6EB47B-D922-432A-85BB-F719DDCFA645}"/>
    <cellStyle name="20 % - Markeringsfarve3 6 5 2 4" xfId="39237" xr:uid="{70F0BD92-BC28-49C5-A7B0-0B2669C5E822}"/>
    <cellStyle name="20 % - Markeringsfarve3 6 5 3" xfId="10915" xr:uid="{67A323C6-1D49-4326-A2F9-B4CCCA01EF31}"/>
    <cellStyle name="20 % - Markeringsfarve3 6 5 3 2" xfId="27235" xr:uid="{6FD699AF-FA70-4C90-8D72-7C56E1D37D39}"/>
    <cellStyle name="20 % - Markeringsfarve3 6 5 3 3" xfId="42201" xr:uid="{DEDFA4DA-66FA-411E-9D63-EA53C6A33E29}"/>
    <cellStyle name="20 % - Markeringsfarve3 6 5 4" xfId="20213" xr:uid="{AFBECD8B-A729-4488-8620-D89948EFE78C}"/>
    <cellStyle name="20 % - Markeringsfarve3 6 5 5" xfId="35202" xr:uid="{2A718BDD-D445-42A3-B2F1-6FF206DFE287}"/>
    <cellStyle name="20 % - Markeringsfarve3 6 6" xfId="5517" xr:uid="{EDDB804D-6B2B-4663-9945-7000DCB3AE92}"/>
    <cellStyle name="20 % - Markeringsfarve3 6 6 2" xfId="13434" xr:uid="{A3D0BA74-CBE5-4B42-A8B2-93412C9510B9}"/>
    <cellStyle name="20 % - Markeringsfarve3 6 6 2 2" xfId="29749" xr:uid="{1E60B83D-0E2F-436D-A8D0-2A1C96162CAA}"/>
    <cellStyle name="20 % - Markeringsfarve3 6 6 2 3" xfId="44713" xr:uid="{54DAEA32-C861-4D09-B0AD-A1BCEF05E319}"/>
    <cellStyle name="20 % - Markeringsfarve3 6 6 3" xfId="22727" xr:uid="{1E058157-BE0B-4935-AA03-1423E72CD856}"/>
    <cellStyle name="20 % - Markeringsfarve3 6 6 4" xfId="37714" xr:uid="{ECD704EC-2BD0-41C6-9C52-F0C9078C5AD1}"/>
    <cellStyle name="20 % - Markeringsfarve3 6 7" xfId="10906" xr:uid="{2081EDE5-9C76-4CA9-BD2A-8C073207EFCC}"/>
    <cellStyle name="20 % - Markeringsfarve3 6 7 2" xfId="27226" xr:uid="{77D24966-7494-4857-9E1C-4C64792A3DA6}"/>
    <cellStyle name="20 % - Markeringsfarve3 6 7 3" xfId="42192" xr:uid="{F4E6E4D0-E9AE-4C5B-8A2D-F3839AAD5FCD}"/>
    <cellStyle name="20 % - Markeringsfarve3 6 8" xfId="20204" xr:uid="{AA31EC83-B301-4444-865F-EE9660750A09}"/>
    <cellStyle name="20 % - Markeringsfarve3 6 9" xfId="35193" xr:uid="{9B67078E-FFF9-41CE-8322-AD540362CEA1}"/>
    <cellStyle name="20 % - Markeringsfarve3 7" xfId="2360" xr:uid="{DF2E46D8-62F5-417C-B37A-ED1ABB23908E}"/>
    <cellStyle name="20 % - Markeringsfarve3 7 2" xfId="2361" xr:uid="{38CB9785-24ED-48AF-8B7A-17DC55835640}"/>
    <cellStyle name="20 % - Markeringsfarve3 7 2 2" xfId="2362" xr:uid="{0783B46C-6130-4AA2-8082-0FE51F31C2E8}"/>
    <cellStyle name="20 % - Markeringsfarve3 7 2 2 2" xfId="7795" xr:uid="{1EB06B81-1CA3-46D1-BE02-01353BCFABA7}"/>
    <cellStyle name="20 % - Markeringsfarve3 7 2 2 2 2" xfId="15695" xr:uid="{58E58F1A-87A2-439F-A53C-358A3771DAD8}"/>
    <cellStyle name="20 % - Markeringsfarve3 7 2 2 2 2 2" xfId="32010" xr:uid="{6A029372-9AE3-42D1-A7CA-CB62867553F7}"/>
    <cellStyle name="20 % - Markeringsfarve3 7 2 2 2 2 3" xfId="46974" xr:uid="{CD453F04-09B0-4D0B-9557-49179EE0555D}"/>
    <cellStyle name="20 % - Markeringsfarve3 7 2 2 2 3" xfId="24988" xr:uid="{F53C1F85-570B-46F8-A4EF-52A6E16B28E1}"/>
    <cellStyle name="20 % - Markeringsfarve3 7 2 2 2 4" xfId="39975" xr:uid="{6140138B-73F4-4EC8-AF85-0E0F8821AA1E}"/>
    <cellStyle name="20 % - Markeringsfarve3 7 2 2 3" xfId="10918" xr:uid="{37C988E2-39EA-4023-9263-2267B5D12641}"/>
    <cellStyle name="20 % - Markeringsfarve3 7 2 2 3 2" xfId="27238" xr:uid="{B115EBC3-48F0-443D-95C5-57E9EA6EE97E}"/>
    <cellStyle name="20 % - Markeringsfarve3 7 2 2 3 3" xfId="42204" xr:uid="{BBB54031-C5C2-41B8-80C0-B0228FDED417}"/>
    <cellStyle name="20 % - Markeringsfarve3 7 2 2 4" xfId="20216" xr:uid="{B9DD745A-8B41-4805-86B8-55C0C6E3AFDD}"/>
    <cellStyle name="20 % - Markeringsfarve3 7 2 2 5" xfId="35205" xr:uid="{2ED78EF3-1754-4B60-AB91-7CC99817C047}"/>
    <cellStyle name="20 % - Markeringsfarve3 7 2 3" xfId="6341" xr:uid="{5F1E44D6-FBDA-40F8-891B-FEF6E22B81E6}"/>
    <cellStyle name="20 % - Markeringsfarve3 7 2 3 2" xfId="14254" xr:uid="{5A551524-FF37-4A60-B4A9-361DEBF9417C}"/>
    <cellStyle name="20 % - Markeringsfarve3 7 2 3 2 2" xfId="30569" xr:uid="{EE69ED7B-759F-429C-BB51-9AA0D4D7B0B3}"/>
    <cellStyle name="20 % - Markeringsfarve3 7 2 3 2 3" xfId="45533" xr:uid="{278377EC-E677-4F44-B613-51046DFFFB34}"/>
    <cellStyle name="20 % - Markeringsfarve3 7 2 3 3" xfId="23547" xr:uid="{125AFF4B-F3AA-4149-943C-01F04F944FF8}"/>
    <cellStyle name="20 % - Markeringsfarve3 7 2 3 4" xfId="38534" xr:uid="{3FEFD603-EC01-4120-8FAA-41CDAA59E42B}"/>
    <cellStyle name="20 % - Markeringsfarve3 7 2 4" xfId="10917" xr:uid="{4AA2932E-3FDD-4F74-8D2D-E12911AE3776}"/>
    <cellStyle name="20 % - Markeringsfarve3 7 2 4 2" xfId="27237" xr:uid="{D0AC771D-93BD-4023-B01F-CA5BCA7DB419}"/>
    <cellStyle name="20 % - Markeringsfarve3 7 2 4 3" xfId="42203" xr:uid="{63AAC875-39FC-4D16-AD8F-68C31AFF160F}"/>
    <cellStyle name="20 % - Markeringsfarve3 7 2 5" xfId="20215" xr:uid="{67357F3A-FD88-44C4-952F-33932CC5089B}"/>
    <cellStyle name="20 % - Markeringsfarve3 7 2 6" xfId="35204" xr:uid="{966A39DA-3CF1-428A-A4AB-99955E20E59E}"/>
    <cellStyle name="20 % - Markeringsfarve3 7 2 7" xfId="57060" xr:uid="{D2D4C7CE-018D-42FD-BB2A-4C2EF1C05028}"/>
    <cellStyle name="20 % - Markeringsfarve3 7 3" xfId="2363" xr:uid="{7CF28007-C8B1-4C4D-AF43-5A2280C6253B}"/>
    <cellStyle name="20 % - Markeringsfarve3 7 3 2" xfId="7071" xr:uid="{1973237F-71F6-46F9-AD8D-04E885B05ABA}"/>
    <cellStyle name="20 % - Markeringsfarve3 7 3 2 2" xfId="14980" xr:uid="{5C29B940-19D5-43B1-8D87-2AD38A19B500}"/>
    <cellStyle name="20 % - Markeringsfarve3 7 3 2 2 2" xfId="31295" xr:uid="{BD700261-642D-4E67-8ECB-1ED98C808A43}"/>
    <cellStyle name="20 % - Markeringsfarve3 7 3 2 2 3" xfId="46259" xr:uid="{720CE1DF-5BC6-4AD9-9085-6378ED2D29DC}"/>
    <cellStyle name="20 % - Markeringsfarve3 7 3 2 3" xfId="24273" xr:uid="{18B11694-00B6-4106-8233-EC28C1E7F225}"/>
    <cellStyle name="20 % - Markeringsfarve3 7 3 2 4" xfId="39260" xr:uid="{64B83EE3-729C-499E-9E6D-BBBBC29216D5}"/>
    <cellStyle name="20 % - Markeringsfarve3 7 3 3" xfId="10919" xr:uid="{118CDA11-D18E-4815-B245-138AE2BE7556}"/>
    <cellStyle name="20 % - Markeringsfarve3 7 3 3 2" xfId="27239" xr:uid="{4F0948C5-C43B-41EE-A63C-8F47A95DB6F6}"/>
    <cellStyle name="20 % - Markeringsfarve3 7 3 3 3" xfId="42205" xr:uid="{B6DBE92D-BF9F-46F7-AFF6-F977B1557D66}"/>
    <cellStyle name="20 % - Markeringsfarve3 7 3 4" xfId="20217" xr:uid="{BBA4B364-C7D7-4D14-B7A1-A899A8FA441E}"/>
    <cellStyle name="20 % - Markeringsfarve3 7 3 5" xfId="35206" xr:uid="{673DC337-5FCC-4107-8762-7358284CB0B2}"/>
    <cellStyle name="20 % - Markeringsfarve3 7 4" xfId="2364" xr:uid="{750609BC-953B-43D5-8211-B5A55AF28D60}"/>
    <cellStyle name="20 % - Markeringsfarve3 7 4 2" xfId="8732" xr:uid="{D9A43A5B-00CA-40B3-A1A5-6292EDE8AEBE}"/>
    <cellStyle name="20 % - Markeringsfarve3 7 4 2 2" xfId="16607" xr:uid="{1FD3F36F-FB02-451C-8728-7F50E1324209}"/>
    <cellStyle name="20 % - Markeringsfarve3 7 4 2 2 2" xfId="32922" xr:uid="{590CCCA0-F74B-4608-84B8-078A223F3976}"/>
    <cellStyle name="20 % - Markeringsfarve3 7 4 2 2 3" xfId="47886" xr:uid="{CB19114F-EC92-4618-AFA6-471AE858546D}"/>
    <cellStyle name="20 % - Markeringsfarve3 7 4 2 3" xfId="25900" xr:uid="{37C441D2-F9E4-43AE-8FF1-0CAAF82BB91B}"/>
    <cellStyle name="20 % - Markeringsfarve3 7 4 2 4" xfId="40887" xr:uid="{BC9D9778-25C7-4487-8F3C-8ECC6A418C37}"/>
    <cellStyle name="20 % - Markeringsfarve3 7 4 3" xfId="10920" xr:uid="{4DC08A55-706E-480F-A484-E963346D645F}"/>
    <cellStyle name="20 % - Markeringsfarve3 7 4 3 2" xfId="27240" xr:uid="{55199AE6-68EF-4D66-A248-17D73ED9AE32}"/>
    <cellStyle name="20 % - Markeringsfarve3 7 4 3 3" xfId="42206" xr:uid="{54FFC820-E922-4C05-8FE9-F5C4D430DD6F}"/>
    <cellStyle name="20 % - Markeringsfarve3 7 4 4" xfId="20218" xr:uid="{121449AC-384D-4C81-8F82-523E590D0473}"/>
    <cellStyle name="20 % - Markeringsfarve3 7 4 5" xfId="35207" xr:uid="{1CEA6BC5-EFAA-4507-9111-1F4898F2E2DD}"/>
    <cellStyle name="20 % - Markeringsfarve3 7 5" xfId="5519" xr:uid="{9D95A1DA-0D33-4C0A-AAB4-754735070527}"/>
    <cellStyle name="20 % - Markeringsfarve3 7 5 2" xfId="13436" xr:uid="{DF347AA0-BF6E-4888-800D-DDB0A51B2A47}"/>
    <cellStyle name="20 % - Markeringsfarve3 7 5 2 2" xfId="29751" xr:uid="{37754915-6F93-4EE3-9657-81E1348AEA74}"/>
    <cellStyle name="20 % - Markeringsfarve3 7 5 2 3" xfId="44715" xr:uid="{65DC9574-FB3C-4E23-AA37-F77E209171B3}"/>
    <cellStyle name="20 % - Markeringsfarve3 7 5 3" xfId="22729" xr:uid="{BAD641AB-DFDF-45FD-9433-70FEB60F4ED0}"/>
    <cellStyle name="20 % - Markeringsfarve3 7 5 4" xfId="37716" xr:uid="{4306FCC7-AC02-4A52-8A3A-6B7C0CE608C4}"/>
    <cellStyle name="20 % - Markeringsfarve3 7 6" xfId="10916" xr:uid="{B61AC62B-FF3A-4FA6-9E3A-55EE53DB1E18}"/>
    <cellStyle name="20 % - Markeringsfarve3 7 6 2" xfId="27236" xr:uid="{C93FFBAE-DBA4-41A5-BCF5-9D3C78A43A6C}"/>
    <cellStyle name="20 % - Markeringsfarve3 7 6 3" xfId="42202" xr:uid="{DD2235A3-5E28-40F8-AD0C-47E7288B2860}"/>
    <cellStyle name="20 % - Markeringsfarve3 7 7" xfId="20214" xr:uid="{19A366F6-F05F-49E0-8FF5-A08F8779E209}"/>
    <cellStyle name="20 % - Markeringsfarve3 7 8" xfId="35203" xr:uid="{44674E5E-3738-4814-A262-604ACD8F206B}"/>
    <cellStyle name="20 % - Markeringsfarve3 7 9" xfId="53893" xr:uid="{873DA5AC-1995-4C78-A507-6F2D5BE02DD5}"/>
    <cellStyle name="20 % - Markeringsfarve3 8" xfId="2365" xr:uid="{9536841D-B0DF-4ECE-BACB-143A6C02DECA}"/>
    <cellStyle name="20 % - Markeringsfarve3 8 2" xfId="2366" xr:uid="{58F2CFDF-668E-43CC-B40D-C51922F1FCD1}"/>
    <cellStyle name="20 % - Markeringsfarve3 8 2 2" xfId="2367" xr:uid="{F44DFB59-58BB-4789-8EFF-0DE50271DEEC}"/>
    <cellStyle name="20 % - Markeringsfarve3 8 2 2 2" xfId="7912" xr:uid="{0F315005-9F7E-4F57-AF46-137E453D8E75}"/>
    <cellStyle name="20 % - Markeringsfarve3 8 2 2 2 2" xfId="15812" xr:uid="{71B13C16-6775-48D2-9430-2277ABE11501}"/>
    <cellStyle name="20 % - Markeringsfarve3 8 2 2 2 2 2" xfId="32127" xr:uid="{FB102A5B-35E9-4DA7-8092-0E413E7328E0}"/>
    <cellStyle name="20 % - Markeringsfarve3 8 2 2 2 2 3" xfId="47091" xr:uid="{C0BC6A22-FD65-46B9-9C4B-AB11F29A6FAB}"/>
    <cellStyle name="20 % - Markeringsfarve3 8 2 2 2 3" xfId="25105" xr:uid="{8535B217-A55F-47C3-B33A-B9548C10E93F}"/>
    <cellStyle name="20 % - Markeringsfarve3 8 2 2 2 4" xfId="40092" xr:uid="{747EB7C0-C005-40FA-B7C2-A4F696B8D6A6}"/>
    <cellStyle name="20 % - Markeringsfarve3 8 2 2 3" xfId="10923" xr:uid="{FFEAAEE7-AFBB-459A-92E6-B30D4FB97AF6}"/>
    <cellStyle name="20 % - Markeringsfarve3 8 2 2 3 2" xfId="27243" xr:uid="{DB9B0942-1DE3-435C-8303-DA978871C229}"/>
    <cellStyle name="20 % - Markeringsfarve3 8 2 2 3 3" xfId="42209" xr:uid="{481D68A0-CD86-4AD7-951F-043DDB4160B7}"/>
    <cellStyle name="20 % - Markeringsfarve3 8 2 2 4" xfId="20221" xr:uid="{C2ADA25B-F0CD-430E-9E18-2BAA5702EA0D}"/>
    <cellStyle name="20 % - Markeringsfarve3 8 2 2 5" xfId="35210" xr:uid="{7325EFBF-C6B5-482D-AE62-F0A5F10E738B}"/>
    <cellStyle name="20 % - Markeringsfarve3 8 2 3" xfId="6440" xr:uid="{5659BABF-B17F-4645-9090-C6610F8253F7}"/>
    <cellStyle name="20 % - Markeringsfarve3 8 2 3 2" xfId="14353" xr:uid="{D9EDD434-12F2-43C5-8D38-51DB5F67DB9B}"/>
    <cellStyle name="20 % - Markeringsfarve3 8 2 3 2 2" xfId="30668" xr:uid="{5A993799-E77E-46AB-A38A-A5986012211B}"/>
    <cellStyle name="20 % - Markeringsfarve3 8 2 3 2 3" xfId="45632" xr:uid="{C9399751-7AC9-4C42-83E3-03E2F2E1E660}"/>
    <cellStyle name="20 % - Markeringsfarve3 8 2 3 3" xfId="23646" xr:uid="{13829678-8BB7-4162-9804-9DA66785C5C6}"/>
    <cellStyle name="20 % - Markeringsfarve3 8 2 3 4" xfId="38633" xr:uid="{81D3F146-5788-4068-934F-9FCEF4593D61}"/>
    <cellStyle name="20 % - Markeringsfarve3 8 2 4" xfId="10922" xr:uid="{4E1C0534-1FB4-46DC-A93D-44B3061A7AC1}"/>
    <cellStyle name="20 % - Markeringsfarve3 8 2 4 2" xfId="27242" xr:uid="{6FCD31A8-5C74-4851-BCE0-5F0AEFA01DD1}"/>
    <cellStyle name="20 % - Markeringsfarve3 8 2 4 3" xfId="42208" xr:uid="{AE06601A-2ECD-4077-9F60-09E1A6928CAC}"/>
    <cellStyle name="20 % - Markeringsfarve3 8 2 5" xfId="20220" xr:uid="{2510D1D3-4412-4D94-9A68-4CF1C3B8DA7A}"/>
    <cellStyle name="20 % - Markeringsfarve3 8 2 6" xfId="35209" xr:uid="{2DD7E6CD-70DE-42BF-9DB8-B7ABE2CF4B58}"/>
    <cellStyle name="20 % - Markeringsfarve3 8 3" xfId="2368" xr:uid="{93874B97-2B1C-4092-8D89-D2EB1241D6A3}"/>
    <cellStyle name="20 % - Markeringsfarve3 8 3 2" xfId="7188" xr:uid="{717DFFFE-848B-4BC0-91E4-98112E6258A8}"/>
    <cellStyle name="20 % - Markeringsfarve3 8 3 2 2" xfId="15097" xr:uid="{220F2BD7-E402-4C69-B477-005920D5347B}"/>
    <cellStyle name="20 % - Markeringsfarve3 8 3 2 2 2" xfId="31412" xr:uid="{60F4DFFD-C0EF-4342-88B2-BCA58D420EE7}"/>
    <cellStyle name="20 % - Markeringsfarve3 8 3 2 2 3" xfId="46376" xr:uid="{6BE1414F-1166-4BCE-808A-961D4A0E89F5}"/>
    <cellStyle name="20 % - Markeringsfarve3 8 3 2 3" xfId="24390" xr:uid="{3FA74C26-9415-4059-87A8-CA1D6691D690}"/>
    <cellStyle name="20 % - Markeringsfarve3 8 3 2 4" xfId="39377" xr:uid="{8CF84412-B144-43A0-BA3B-604AF9A8FF38}"/>
    <cellStyle name="20 % - Markeringsfarve3 8 3 3" xfId="10924" xr:uid="{AB468267-6D7E-4BD7-A8CE-5A5D7C16C702}"/>
    <cellStyle name="20 % - Markeringsfarve3 8 3 3 2" xfId="27244" xr:uid="{89487AF4-3D43-423C-8B70-21295C4B8F39}"/>
    <cellStyle name="20 % - Markeringsfarve3 8 3 3 3" xfId="42210" xr:uid="{3D122B80-8BE5-4EF3-B9CE-39B66B6238CE}"/>
    <cellStyle name="20 % - Markeringsfarve3 8 3 4" xfId="20222" xr:uid="{A724B253-9B1B-4F8D-9A9F-66D276F1E684}"/>
    <cellStyle name="20 % - Markeringsfarve3 8 3 5" xfId="35211" xr:uid="{94E86017-3073-4104-ACB5-21971DF83AC6}"/>
    <cellStyle name="20 % - Markeringsfarve3 8 4" xfId="2369" xr:uid="{18F2E268-8C97-4A99-A876-844D2ACD4142}"/>
    <cellStyle name="20 % - Markeringsfarve3 8 4 2" xfId="8452" xr:uid="{01F1CD25-079C-4377-B3BE-1E7FD61A80A1}"/>
    <cellStyle name="20 % - Markeringsfarve3 8 4 2 2" xfId="16340" xr:uid="{6D11038E-A3C2-4CC8-BF29-4F8D18D8B447}"/>
    <cellStyle name="20 % - Markeringsfarve3 8 4 2 2 2" xfId="32655" xr:uid="{1BE716A8-9DCE-4876-8542-A2C1157B4234}"/>
    <cellStyle name="20 % - Markeringsfarve3 8 4 2 2 3" xfId="47619" xr:uid="{7D3A50A9-0CBE-47E6-B917-4F91C7C1DD78}"/>
    <cellStyle name="20 % - Markeringsfarve3 8 4 2 3" xfId="25633" xr:uid="{21226D65-9904-42DA-AA69-545B8F808F35}"/>
    <cellStyle name="20 % - Markeringsfarve3 8 4 2 4" xfId="40620" xr:uid="{2767B627-3D51-4103-86D2-F4C636946153}"/>
    <cellStyle name="20 % - Markeringsfarve3 8 4 3" xfId="10925" xr:uid="{F6ECDBB0-B85D-4668-A859-49617AA85E6B}"/>
    <cellStyle name="20 % - Markeringsfarve3 8 4 3 2" xfId="27245" xr:uid="{EA41A768-1E16-4A6A-BA9C-C81567411FB6}"/>
    <cellStyle name="20 % - Markeringsfarve3 8 4 3 3" xfId="42211" xr:uid="{7737B900-20FF-4576-9CCA-F88D8305FD87}"/>
    <cellStyle name="20 % - Markeringsfarve3 8 4 4" xfId="20223" xr:uid="{8C77670A-3DC2-49C2-97DC-F3BBDCC4A32D}"/>
    <cellStyle name="20 % - Markeringsfarve3 8 4 5" xfId="35212" xr:uid="{EE1B72A1-3867-4092-A018-EC5E432E3B36}"/>
    <cellStyle name="20 % - Markeringsfarve3 8 5" xfId="5520" xr:uid="{6302D38B-F3AA-4F91-84CE-169927EEFBEA}"/>
    <cellStyle name="20 % - Markeringsfarve3 8 5 2" xfId="13437" xr:uid="{26E77D63-A2E8-4A79-B03D-5FC52EB46920}"/>
    <cellStyle name="20 % - Markeringsfarve3 8 5 2 2" xfId="29752" xr:uid="{02F64BCB-1876-4C07-9F53-FCA6A86FBE43}"/>
    <cellStyle name="20 % - Markeringsfarve3 8 5 2 3" xfId="44716" xr:uid="{8B23B1F8-C52F-4C34-A60A-6202670E4504}"/>
    <cellStyle name="20 % - Markeringsfarve3 8 5 3" xfId="22730" xr:uid="{04799016-93FE-4E31-A66C-F93FB037C376}"/>
    <cellStyle name="20 % - Markeringsfarve3 8 5 4" xfId="37717" xr:uid="{1A40E260-71DD-4F69-8BF0-2E6CCC876268}"/>
    <cellStyle name="20 % - Markeringsfarve3 8 6" xfId="10921" xr:uid="{85EF8BA4-A6B1-437D-A4E4-32CF654DEAA0}"/>
    <cellStyle name="20 % - Markeringsfarve3 8 6 2" xfId="27241" xr:uid="{8AFA1089-252A-4662-ABC3-DAB71CE64B7D}"/>
    <cellStyle name="20 % - Markeringsfarve3 8 6 3" xfId="42207" xr:uid="{194625A5-1045-4C21-8892-FDE893824D34}"/>
    <cellStyle name="20 % - Markeringsfarve3 8 7" xfId="20219" xr:uid="{85162143-BC09-4F0E-B87B-57E9DCC5EAF1}"/>
    <cellStyle name="20 % - Markeringsfarve3 8 8" xfId="35208" xr:uid="{6943D0A3-6C0E-49FD-95DF-54AEE1E42D02}"/>
    <cellStyle name="20 % - Markeringsfarve3 9" xfId="2370" xr:uid="{82508FAB-1FB9-474D-99A6-3127E4E7B119}"/>
    <cellStyle name="20 % - Markeringsfarve3 9 2" xfId="2371" xr:uid="{C4CF1161-1D64-4D4B-ACD9-E9C49B467095}"/>
    <cellStyle name="20 % - Markeringsfarve3 9 2 2" xfId="2372" xr:uid="{9015D8ED-7612-4E44-AD67-61215C8DCF68}"/>
    <cellStyle name="20 % - Markeringsfarve3 9 2 2 2" xfId="8043" xr:uid="{0C11EC52-5A2B-44B0-9528-78B949869B14}"/>
    <cellStyle name="20 % - Markeringsfarve3 9 2 2 2 2" xfId="15943" xr:uid="{B744FA2F-0B19-4B04-A2AA-F0CAA1839966}"/>
    <cellStyle name="20 % - Markeringsfarve3 9 2 2 2 2 2" xfId="32258" xr:uid="{FE7DC035-F26F-49A4-AF17-BD128FFB0E6A}"/>
    <cellStyle name="20 % - Markeringsfarve3 9 2 2 2 2 3" xfId="47222" xr:uid="{82F2F3A9-0FDD-4BB0-9332-A0332839FED3}"/>
    <cellStyle name="20 % - Markeringsfarve3 9 2 2 2 3" xfId="25236" xr:uid="{BB33304A-DAAC-42C3-9FB0-973072EBFDCF}"/>
    <cellStyle name="20 % - Markeringsfarve3 9 2 2 2 4" xfId="40223" xr:uid="{EA81721F-36BF-4B4F-B8A2-6DFD38FD31C0}"/>
    <cellStyle name="20 % - Markeringsfarve3 9 2 2 3" xfId="10928" xr:uid="{AF34545A-1F0D-4D3A-AB87-CF8A14C450FF}"/>
    <cellStyle name="20 % - Markeringsfarve3 9 2 2 3 2" xfId="27248" xr:uid="{7CA99866-6E90-4E29-88A7-5F769B32AF2B}"/>
    <cellStyle name="20 % - Markeringsfarve3 9 2 2 3 3" xfId="42214" xr:uid="{4FA5647C-EE84-4BF5-9905-97CF8C96E29C}"/>
    <cellStyle name="20 % - Markeringsfarve3 9 2 2 4" xfId="20226" xr:uid="{5C73997A-8243-4593-BC9D-F21208B36E94}"/>
    <cellStyle name="20 % - Markeringsfarve3 9 2 2 5" xfId="35215" xr:uid="{21ACFEF7-E8DF-4652-A3E2-E506F154A710}"/>
    <cellStyle name="20 % - Markeringsfarve3 9 2 3" xfId="6554" xr:uid="{D6CBADCB-E8F8-412C-85B9-6485C52D7A16}"/>
    <cellStyle name="20 % - Markeringsfarve3 9 2 3 2" xfId="14467" xr:uid="{91E1CC06-DA62-4936-A31D-38A608B4EAB8}"/>
    <cellStyle name="20 % - Markeringsfarve3 9 2 3 2 2" xfId="30782" xr:uid="{FF8BEB02-DA00-4DFC-86C0-13A2B67B5EE4}"/>
    <cellStyle name="20 % - Markeringsfarve3 9 2 3 2 3" xfId="45746" xr:uid="{5B7482DE-894C-474A-9096-0FA469693BB4}"/>
    <cellStyle name="20 % - Markeringsfarve3 9 2 3 3" xfId="23760" xr:uid="{A7132C48-AE92-463F-A013-06C0549AED58}"/>
    <cellStyle name="20 % - Markeringsfarve3 9 2 3 4" xfId="38747" xr:uid="{6B96F46E-AE65-4F34-ADD7-FF36264FFB3C}"/>
    <cellStyle name="20 % - Markeringsfarve3 9 2 4" xfId="10927" xr:uid="{83AA35EB-6D54-4954-957E-D26C62EC1DD7}"/>
    <cellStyle name="20 % - Markeringsfarve3 9 2 4 2" xfId="27247" xr:uid="{EFA51FFB-F84F-450F-BF78-6326D37F866B}"/>
    <cellStyle name="20 % - Markeringsfarve3 9 2 4 3" xfId="42213" xr:uid="{37F69A2E-D99D-4D91-96BA-6B1FE5716C09}"/>
    <cellStyle name="20 % - Markeringsfarve3 9 2 5" xfId="20225" xr:uid="{24F44395-7F85-4148-B6C6-C4EFA358E44B}"/>
    <cellStyle name="20 % - Markeringsfarve3 9 2 6" xfId="35214" xr:uid="{8F669874-D6F5-40FA-BD50-FDA3BC53D478}"/>
    <cellStyle name="20 % - Markeringsfarve3 9 3" xfId="2373" xr:uid="{B376153D-94F8-4F4D-8273-6EA72D5CA203}"/>
    <cellStyle name="20 % - Markeringsfarve3 9 3 2" xfId="7320" xr:uid="{59C73CA7-C654-4A1F-9BF5-2C4AA9612102}"/>
    <cellStyle name="20 % - Markeringsfarve3 9 3 2 2" xfId="15229" xr:uid="{6CB2DF15-DB95-497B-8D5E-977CF885720D}"/>
    <cellStyle name="20 % - Markeringsfarve3 9 3 2 2 2" xfId="31544" xr:uid="{608401E5-6299-422E-B829-728DFF273CC1}"/>
    <cellStyle name="20 % - Markeringsfarve3 9 3 2 2 3" xfId="46508" xr:uid="{7E2550C3-327F-4187-86D9-94FEE32E5B76}"/>
    <cellStyle name="20 % - Markeringsfarve3 9 3 2 3" xfId="24522" xr:uid="{77C97D10-E7D4-40D9-8A04-90D2B9D48939}"/>
    <cellStyle name="20 % - Markeringsfarve3 9 3 2 4" xfId="39509" xr:uid="{944E59AF-DC53-4AA5-A0EF-9757FA4FE746}"/>
    <cellStyle name="20 % - Markeringsfarve3 9 3 3" xfId="10929" xr:uid="{D3530E40-EE4C-4246-8919-2FE483FE796B}"/>
    <cellStyle name="20 % - Markeringsfarve3 9 3 3 2" xfId="27249" xr:uid="{EC40C26E-2445-49B4-A9DD-2523C0DADC53}"/>
    <cellStyle name="20 % - Markeringsfarve3 9 3 3 3" xfId="42215" xr:uid="{55C1C073-5827-481C-AF8E-7973B98B7F3F}"/>
    <cellStyle name="20 % - Markeringsfarve3 9 3 4" xfId="20227" xr:uid="{A58E9BDD-A96E-4AE2-8376-EF175D3BA877}"/>
    <cellStyle name="20 % - Markeringsfarve3 9 3 5" xfId="35216" xr:uid="{1225DBE6-0E13-4DF7-AE31-A350A067AF9F}"/>
    <cellStyle name="20 % - Markeringsfarve3 9 4" xfId="2374" xr:uid="{70536328-D987-42F7-898D-3B9C8DD27E45}"/>
    <cellStyle name="20 % - Markeringsfarve3 9 4 2" xfId="8653" xr:uid="{F366590F-C2CB-4428-8DFB-73E45AFFC345}"/>
    <cellStyle name="20 % - Markeringsfarve3 9 4 2 2" xfId="16532" xr:uid="{6A70C0D7-89E2-422A-8C05-B024EF14C439}"/>
    <cellStyle name="20 % - Markeringsfarve3 9 4 2 2 2" xfId="32847" xr:uid="{48E08C3C-940E-495B-9AE2-BF7594F3B6D7}"/>
    <cellStyle name="20 % - Markeringsfarve3 9 4 2 2 3" xfId="47811" xr:uid="{25D89039-F30F-4214-8F3E-2015DD6D6C07}"/>
    <cellStyle name="20 % - Markeringsfarve3 9 4 2 3" xfId="25825" xr:uid="{527D60BB-250C-40F4-ABDF-29B6753380B8}"/>
    <cellStyle name="20 % - Markeringsfarve3 9 4 2 4" xfId="40812" xr:uid="{9485082F-5D1D-4712-86D4-4F1CF218CF53}"/>
    <cellStyle name="20 % - Markeringsfarve3 9 4 3" xfId="10930" xr:uid="{58593BBC-E834-4F3D-BA62-B8C284F9B302}"/>
    <cellStyle name="20 % - Markeringsfarve3 9 4 3 2" xfId="27250" xr:uid="{BC34714F-422B-4ECF-B646-CC8D8805BC45}"/>
    <cellStyle name="20 % - Markeringsfarve3 9 4 3 3" xfId="42216" xr:uid="{733D80E6-6392-416E-8FB4-94C03D74BD0D}"/>
    <cellStyle name="20 % - Markeringsfarve3 9 4 4" xfId="20228" xr:uid="{BF726717-0A54-4909-A8D2-C967D9F5A0B1}"/>
    <cellStyle name="20 % - Markeringsfarve3 9 4 5" xfId="35217" xr:uid="{DB8D1BFB-148B-47C1-9D92-3C61452D3EE6}"/>
    <cellStyle name="20 % - Markeringsfarve3 9 5" xfId="5521" xr:uid="{DB7AB2C3-F863-4CB2-BA00-F79DB66C18A8}"/>
    <cellStyle name="20 % - Markeringsfarve3 9 5 2" xfId="13438" xr:uid="{50D8D3A2-4C5E-4223-B54F-C67FE5AE77CE}"/>
    <cellStyle name="20 % - Markeringsfarve3 9 5 2 2" xfId="29753" xr:uid="{5D286F0D-8A35-465C-8906-30345AD87C95}"/>
    <cellStyle name="20 % - Markeringsfarve3 9 5 2 3" xfId="44717" xr:uid="{F9451295-5C09-469B-9830-99D0ED858E4E}"/>
    <cellStyle name="20 % - Markeringsfarve3 9 5 3" xfId="22731" xr:uid="{FD54EDFE-8D93-42D6-9BAB-555F499817FF}"/>
    <cellStyle name="20 % - Markeringsfarve3 9 5 4" xfId="37718" xr:uid="{61D1D9C8-33C6-4F4E-9E29-FBAB6EB79BB4}"/>
    <cellStyle name="20 % - Markeringsfarve3 9 6" xfId="10926" xr:uid="{FC3AA7CB-7FB8-478C-9C9A-092263906932}"/>
    <cellStyle name="20 % - Markeringsfarve3 9 6 2" xfId="27246" xr:uid="{991B6167-CFBD-4FB9-BCC8-13FFD35B55B4}"/>
    <cellStyle name="20 % - Markeringsfarve3 9 6 3" xfId="42212" xr:uid="{894C05AC-6519-4313-A244-FD848855012E}"/>
    <cellStyle name="20 % - Markeringsfarve3 9 7" xfId="20224" xr:uid="{05660E91-9EC4-4501-887D-E60E7BAF1E87}"/>
    <cellStyle name="20 % - Markeringsfarve3 9 8" xfId="35213" xr:uid="{9357C915-2EB0-41F0-B485-331F87687CAB}"/>
    <cellStyle name="20 % - Markeringsfarve4 10" xfId="2376" xr:uid="{7F31582F-B734-4E05-B89A-AE8B636E0BFC}"/>
    <cellStyle name="20 % - Markeringsfarve4 10 2" xfId="2377" xr:uid="{1532E895-BD36-43BD-B4BC-DA0817F254BA}"/>
    <cellStyle name="20 % - Markeringsfarve4 10 2 2" xfId="7439" xr:uid="{EEFDD292-62D6-42D4-A103-1E22DBB58509}"/>
    <cellStyle name="20 % - Markeringsfarve4 10 2 2 2" xfId="15339" xr:uid="{64A79DD5-89AE-4CDE-B9D6-6F4FC1044000}"/>
    <cellStyle name="20 % - Markeringsfarve4 10 2 2 2 2" xfId="31654" xr:uid="{55E36FE1-3AB6-4D16-966C-D00DC637E347}"/>
    <cellStyle name="20 % - Markeringsfarve4 10 2 2 2 3" xfId="46618" xr:uid="{47D607EB-0EDF-4447-AE80-575DFA25A689}"/>
    <cellStyle name="20 % - Markeringsfarve4 10 2 2 3" xfId="24632" xr:uid="{B1AE3544-B10D-430D-AFE3-A99934291302}"/>
    <cellStyle name="20 % - Markeringsfarve4 10 2 2 4" xfId="39619" xr:uid="{D1FDD830-1606-4DB5-9763-061D79660BB0}"/>
    <cellStyle name="20 % - Markeringsfarve4 10 2 3" xfId="10933" xr:uid="{D9DE577E-3048-410C-B2C3-D4D7DD2AC20C}"/>
    <cellStyle name="20 % - Markeringsfarve4 10 2 3 2" xfId="27253" xr:uid="{E4926134-415F-41E4-A143-D9B9317563EC}"/>
    <cellStyle name="20 % - Markeringsfarve4 10 2 3 3" xfId="42219" xr:uid="{4420A175-26EA-4E91-8D8E-645B96BAAC6F}"/>
    <cellStyle name="20 % - Markeringsfarve4 10 2 4" xfId="20231" xr:uid="{99CA843A-72C6-499A-B90B-A665377E2993}"/>
    <cellStyle name="20 % - Markeringsfarve4 10 2 5" xfId="35220" xr:uid="{5C03DBC1-D867-4199-8A00-2E6779C10ADC}"/>
    <cellStyle name="20 % - Markeringsfarve4 10 3" xfId="2378" xr:uid="{E0740300-7A9A-4151-8B7E-84CDF535CFD1}"/>
    <cellStyle name="20 % - Markeringsfarve4 10 3 2" xfId="8614" xr:uid="{4F5F1B98-4F87-4A82-8627-CF28D895670B}"/>
    <cellStyle name="20 % - Markeringsfarve4 10 3 2 2" xfId="16495" xr:uid="{EA098FF6-4433-439D-BC14-7E1234370297}"/>
    <cellStyle name="20 % - Markeringsfarve4 10 3 2 2 2" xfId="32810" xr:uid="{1F4CBD25-9D58-429C-9EBC-232EA7CE19B8}"/>
    <cellStyle name="20 % - Markeringsfarve4 10 3 2 2 3" xfId="47774" xr:uid="{C5BB6633-809F-4ABF-BAF7-54E1964F581C}"/>
    <cellStyle name="20 % - Markeringsfarve4 10 3 2 3" xfId="25788" xr:uid="{6B1D731A-04EE-4D19-BC20-6D527CF05AC5}"/>
    <cellStyle name="20 % - Markeringsfarve4 10 3 2 4" xfId="40775" xr:uid="{7E638851-DBFA-42E3-9898-EBD348836AF0}"/>
    <cellStyle name="20 % - Markeringsfarve4 10 3 3" xfId="10934" xr:uid="{88B4B0FC-DDDC-4E78-935B-8F811E08D564}"/>
    <cellStyle name="20 % - Markeringsfarve4 10 3 3 2" xfId="27254" xr:uid="{15BB8AC4-C782-4956-84FD-64A6752F95DF}"/>
    <cellStyle name="20 % - Markeringsfarve4 10 3 3 3" xfId="42220" xr:uid="{01D32EFD-1EFC-40F3-B95E-652F47C52F32}"/>
    <cellStyle name="20 % - Markeringsfarve4 10 3 4" xfId="20232" xr:uid="{E87F9C2C-64EF-47C2-9130-7C3569BBA11D}"/>
    <cellStyle name="20 % - Markeringsfarve4 10 3 5" xfId="35221" xr:uid="{554A96CC-4532-4A6B-8DD6-5B851AECE2FA}"/>
    <cellStyle name="20 % - Markeringsfarve4 10 4" xfId="5523" xr:uid="{6EF3EBE0-ACEA-4DA6-8272-878C14D63A8E}"/>
    <cellStyle name="20 % - Markeringsfarve4 10 4 2" xfId="13440" xr:uid="{98BC8ECE-1602-414B-B845-D247467BE7BB}"/>
    <cellStyle name="20 % - Markeringsfarve4 10 4 2 2" xfId="29755" xr:uid="{B15F0DC8-F5EF-4295-BCCC-DCCB065B1B5F}"/>
    <cellStyle name="20 % - Markeringsfarve4 10 4 2 3" xfId="44719" xr:uid="{B9D00BD4-12B3-4401-B4D4-44CD17770571}"/>
    <cellStyle name="20 % - Markeringsfarve4 10 4 3" xfId="22733" xr:uid="{1DD472B0-E1E2-4C7A-96E0-5DF290683C77}"/>
    <cellStyle name="20 % - Markeringsfarve4 10 4 4" xfId="37720" xr:uid="{790695FA-A07B-4BD0-A058-4D9EC137D81F}"/>
    <cellStyle name="20 % - Markeringsfarve4 10 5" xfId="10932" xr:uid="{4D103E7D-3E7F-453E-B6C9-09230A42237F}"/>
    <cellStyle name="20 % - Markeringsfarve4 10 5 2" xfId="27252" xr:uid="{BA3234E5-9327-4741-AEEA-7944B6C4F7AC}"/>
    <cellStyle name="20 % - Markeringsfarve4 10 5 3" xfId="42218" xr:uid="{63A53769-FEB2-4935-AA17-E085C005B739}"/>
    <cellStyle name="20 % - Markeringsfarve4 10 6" xfId="20230" xr:uid="{EEE21B0D-281C-45EF-9B84-9E259B8ED7CB}"/>
    <cellStyle name="20 % - Markeringsfarve4 10 7" xfId="35219" xr:uid="{43DCFC73-39E1-43A8-98C9-C02C746C6844}"/>
    <cellStyle name="20 % - Markeringsfarve4 11" xfId="2379" xr:uid="{F2A92F81-3590-4B3C-B2B5-03116774F3BB}"/>
    <cellStyle name="20 % - Markeringsfarve4 11 2" xfId="2380" xr:uid="{1794E302-7CFA-4DC9-9376-C7051D51ADF0}"/>
    <cellStyle name="20 % - Markeringsfarve4 11 2 2" xfId="8336" xr:uid="{D2C3D1F9-E581-45D1-B16E-34B3A8B4AA35}"/>
    <cellStyle name="20 % - Markeringsfarve4 11 2 2 2" xfId="16228" xr:uid="{A181E4BF-075B-4C6F-BA76-EB09A4F0A153}"/>
    <cellStyle name="20 % - Markeringsfarve4 11 2 2 2 2" xfId="32543" xr:uid="{4683C412-F587-432F-A3F7-463E4D7FA35F}"/>
    <cellStyle name="20 % - Markeringsfarve4 11 2 2 2 3" xfId="47507" xr:uid="{7BADDBFE-20D2-4933-99FC-B3805662DAFF}"/>
    <cellStyle name="20 % - Markeringsfarve4 11 2 2 3" xfId="25521" xr:uid="{63AADDE6-C6A3-4FAC-8515-43E50B9AD534}"/>
    <cellStyle name="20 % - Markeringsfarve4 11 2 2 4" xfId="40508" xr:uid="{D1779506-FD1F-4017-9CA9-0E655D16C324}"/>
    <cellStyle name="20 % - Markeringsfarve4 11 2 3" xfId="10936" xr:uid="{E498F3E9-923A-4B2E-B297-9E76B5373502}"/>
    <cellStyle name="20 % - Markeringsfarve4 11 2 3 2" xfId="27256" xr:uid="{BCCB1E53-2DD6-45C8-BE56-F8EA99758FAF}"/>
    <cellStyle name="20 % - Markeringsfarve4 11 2 3 3" xfId="42222" xr:uid="{8CA32F40-BD2F-4A32-BB28-49D15692C02F}"/>
    <cellStyle name="20 % - Markeringsfarve4 11 2 4" xfId="20234" xr:uid="{91B89966-D8DB-4305-B364-FAAF1903A11F}"/>
    <cellStyle name="20 % - Markeringsfarve4 11 2 5" xfId="35223" xr:uid="{DBCA3B29-D680-47D3-A2E4-2E945E4A613F}"/>
    <cellStyle name="20 % - Markeringsfarve4 11 3" xfId="5524" xr:uid="{53E9D918-73FB-4D16-997E-C76EF685AB10}"/>
    <cellStyle name="20 % - Markeringsfarve4 11 3 2" xfId="13441" xr:uid="{4D5B9395-25F2-4BCB-9C17-1140F45AFCAE}"/>
    <cellStyle name="20 % - Markeringsfarve4 11 3 2 2" xfId="29756" xr:uid="{D0C141F5-1817-4F23-95D2-85CD0B2BE56D}"/>
    <cellStyle name="20 % - Markeringsfarve4 11 3 2 3" xfId="44720" xr:uid="{6D86C42F-E487-49D7-858B-AF2DAC3FDF82}"/>
    <cellStyle name="20 % - Markeringsfarve4 11 3 3" xfId="22734" xr:uid="{6D72B821-70F2-46CB-B16A-12424D3C1459}"/>
    <cellStyle name="20 % - Markeringsfarve4 11 3 4" xfId="37721" xr:uid="{99911C9A-AAC2-48C2-AC4A-C9A9682DAD10}"/>
    <cellStyle name="20 % - Markeringsfarve4 11 4" xfId="10935" xr:uid="{C90EF932-5A7F-4883-B32B-A7A1B845BA62}"/>
    <cellStyle name="20 % - Markeringsfarve4 11 4 2" xfId="27255" xr:uid="{BB3BF520-D74A-4DD8-B484-9CB5593C41C6}"/>
    <cellStyle name="20 % - Markeringsfarve4 11 4 3" xfId="42221" xr:uid="{CA565642-D9AE-458D-8E48-E12B41987C9F}"/>
    <cellStyle name="20 % - Markeringsfarve4 11 5" xfId="20233" xr:uid="{B86C7D79-D7E5-4627-91F3-41B68FE49DA4}"/>
    <cellStyle name="20 % - Markeringsfarve4 11 6" xfId="35222" xr:uid="{B7652DB8-847E-4D66-9508-120BF93AD38A}"/>
    <cellStyle name="20 % - Markeringsfarve4 12" xfId="2381" xr:uid="{E8EFFAFC-6BC0-402B-9BAE-A55415CD9389}"/>
    <cellStyle name="20 % - Markeringsfarve4 12 2" xfId="2382" xr:uid="{B9DB75D7-B4D6-44A7-8A74-DD36C1AA8D4D}"/>
    <cellStyle name="20 % - Markeringsfarve4 12 2 2" xfId="8598" xr:uid="{9960A82C-8514-4450-A7DB-9A54780B3D2F}"/>
    <cellStyle name="20 % - Markeringsfarve4 12 2 2 2" xfId="16480" xr:uid="{8EE020DA-C180-4568-B5DB-7E165D44649A}"/>
    <cellStyle name="20 % - Markeringsfarve4 12 2 2 2 2" xfId="32795" xr:uid="{B7C1D7C6-0B48-416F-A699-60BCB31BDC41}"/>
    <cellStyle name="20 % - Markeringsfarve4 12 2 2 2 3" xfId="47759" xr:uid="{179A3904-62B3-40A1-8123-54C7D224FC03}"/>
    <cellStyle name="20 % - Markeringsfarve4 12 2 2 3" xfId="25773" xr:uid="{347F0065-0605-4EC2-9B68-8F2F8BF26559}"/>
    <cellStyle name="20 % - Markeringsfarve4 12 2 2 4" xfId="40760" xr:uid="{94D5E331-8120-4520-80A7-23069F0396F8}"/>
    <cellStyle name="20 % - Markeringsfarve4 12 2 3" xfId="10938" xr:uid="{E6F134AE-029E-4865-BE81-584E1C7266C6}"/>
    <cellStyle name="20 % - Markeringsfarve4 12 2 3 2" xfId="27258" xr:uid="{095CA08F-5CB1-4FA0-A03C-22F1F9A6A839}"/>
    <cellStyle name="20 % - Markeringsfarve4 12 2 3 3" xfId="42224" xr:uid="{B8988DA7-038E-4331-A7BD-A1AF33FE4C1B}"/>
    <cellStyle name="20 % - Markeringsfarve4 12 2 4" xfId="20236" xr:uid="{1B13D753-D0C1-4796-81C6-7BDF44C745D9}"/>
    <cellStyle name="20 % - Markeringsfarve4 12 2 5" xfId="35225" xr:uid="{916CBA56-69F4-41A2-AAB7-569062E07F07}"/>
    <cellStyle name="20 % - Markeringsfarve4 12 3" xfId="5525" xr:uid="{C5BE27F6-7189-4F00-8837-27936EA7EAD2}"/>
    <cellStyle name="20 % - Markeringsfarve4 12 3 2" xfId="13442" xr:uid="{5EE7E33F-D51F-4967-8E10-BBA90723576B}"/>
    <cellStyle name="20 % - Markeringsfarve4 12 3 2 2" xfId="29757" xr:uid="{68D653AD-5C15-4245-98A4-A56A5DC82FD8}"/>
    <cellStyle name="20 % - Markeringsfarve4 12 3 2 3" xfId="44721" xr:uid="{8A10D5F7-5C3F-441E-B044-8F32097D7C38}"/>
    <cellStyle name="20 % - Markeringsfarve4 12 3 3" xfId="22735" xr:uid="{79C37223-285C-4835-8DAE-2687D0DA4888}"/>
    <cellStyle name="20 % - Markeringsfarve4 12 3 4" xfId="37722" xr:uid="{8DBBC23F-91DB-4EA7-8F6A-9924C8B5D1D6}"/>
    <cellStyle name="20 % - Markeringsfarve4 12 4" xfId="10937" xr:uid="{C66946CD-21BA-42DF-8DBE-63B50B3F7184}"/>
    <cellStyle name="20 % - Markeringsfarve4 12 4 2" xfId="27257" xr:uid="{6FCE15C7-949A-43E3-920B-DD334830A83D}"/>
    <cellStyle name="20 % - Markeringsfarve4 12 4 3" xfId="42223" xr:uid="{9060AACC-9A9E-49CD-8412-2E40CF7BB2E9}"/>
    <cellStyle name="20 % - Markeringsfarve4 12 5" xfId="20235" xr:uid="{9B696742-72A6-460C-B2B6-7CF2BFCD36AA}"/>
    <cellStyle name="20 % - Markeringsfarve4 12 6" xfId="35224" xr:uid="{7D706585-6C2E-4920-9DC6-4C039E6A8CA0}"/>
    <cellStyle name="20 % - Markeringsfarve4 13" xfId="2383" xr:uid="{BD2EB20B-1967-432F-968B-50C8EF54C649}"/>
    <cellStyle name="20 % - Markeringsfarve4 13 2" xfId="2384" xr:uid="{0CB99109-62DA-4F02-B265-F4D09AE520ED}"/>
    <cellStyle name="20 % - Markeringsfarve4 13 2 2" xfId="8533" xr:uid="{3F733B37-7EAF-41EE-B25F-E30B293F0778}"/>
    <cellStyle name="20 % - Markeringsfarve4 13 2 2 2" xfId="16419" xr:uid="{59F77EEE-A926-48D2-B378-65F5E299CC70}"/>
    <cellStyle name="20 % - Markeringsfarve4 13 2 2 2 2" xfId="32734" xr:uid="{4C4555C1-17E6-4685-807E-3A03A1C79484}"/>
    <cellStyle name="20 % - Markeringsfarve4 13 2 2 2 3" xfId="47698" xr:uid="{A8022F54-CBB5-4B47-A570-2A29ECF73212}"/>
    <cellStyle name="20 % - Markeringsfarve4 13 2 2 3" xfId="25712" xr:uid="{7060D3EF-B4AE-4D7B-9F29-23DDFE89B6D7}"/>
    <cellStyle name="20 % - Markeringsfarve4 13 2 2 4" xfId="40699" xr:uid="{749290FE-012A-4207-9DE6-1826AFBB6F19}"/>
    <cellStyle name="20 % - Markeringsfarve4 13 2 3" xfId="10940" xr:uid="{EDEF4CFF-B76A-4B73-B05A-D0EB3B52289C}"/>
    <cellStyle name="20 % - Markeringsfarve4 13 2 3 2" xfId="27260" xr:uid="{D5DDF67C-1948-4233-9C11-C73B89434A93}"/>
    <cellStyle name="20 % - Markeringsfarve4 13 2 3 3" xfId="42226" xr:uid="{DF47BA27-AAD4-4A54-8E0D-E8D453B13B46}"/>
    <cellStyle name="20 % - Markeringsfarve4 13 2 4" xfId="20238" xr:uid="{CB174B56-9AEC-4886-9B16-0AC8362F533A}"/>
    <cellStyle name="20 % - Markeringsfarve4 13 2 5" xfId="35227" xr:uid="{22F4F687-8E9F-4D0A-908E-937F8160E5D3}"/>
    <cellStyle name="20 % - Markeringsfarve4 13 3" xfId="5522" xr:uid="{54D03329-3B90-487F-AA9B-557F1D72DAAF}"/>
    <cellStyle name="20 % - Markeringsfarve4 13 3 2" xfId="13439" xr:uid="{DD85C949-4F00-4C01-8BE0-B98ECCFC4F92}"/>
    <cellStyle name="20 % - Markeringsfarve4 13 3 2 2" xfId="29754" xr:uid="{5EB2A556-E553-4136-8FDB-AC7EE13318D5}"/>
    <cellStyle name="20 % - Markeringsfarve4 13 3 2 3" xfId="44718" xr:uid="{6AC8D2AC-8E25-4FE6-8885-DBDFE402AFA7}"/>
    <cellStyle name="20 % - Markeringsfarve4 13 3 3" xfId="22732" xr:uid="{17314429-946B-4B96-8938-53EB70586734}"/>
    <cellStyle name="20 % - Markeringsfarve4 13 3 4" xfId="37719" xr:uid="{AC14938E-5C17-445B-BC1D-F0559B31DF4E}"/>
    <cellStyle name="20 % - Markeringsfarve4 13 4" xfId="10939" xr:uid="{DAABF86B-DBA2-404C-8C5F-DAA5DE73A35E}"/>
    <cellStyle name="20 % - Markeringsfarve4 13 4 2" xfId="27259" xr:uid="{376D6A6D-63A0-47CB-806F-CC2CEAC8D564}"/>
    <cellStyle name="20 % - Markeringsfarve4 13 4 3" xfId="42225" xr:uid="{30BF9D51-F183-4A7D-A57E-9B46DD5C916D}"/>
    <cellStyle name="20 % - Markeringsfarve4 13 5" xfId="20237" xr:uid="{02732F41-4072-48FC-83C4-40C48E94FCD5}"/>
    <cellStyle name="20 % - Markeringsfarve4 13 6" xfId="35226" xr:uid="{BB8FAD7C-E1A9-4204-86E5-49E5F18C7CAC}"/>
    <cellStyle name="20 % - Markeringsfarve4 14" xfId="2385" xr:uid="{3EEE2B64-4B95-40CE-88D7-73CB5ACAE41A}"/>
    <cellStyle name="20 % - Markeringsfarve4 14 2" xfId="6662" xr:uid="{6D67976A-2963-4106-B011-2E06F5A721FA}"/>
    <cellStyle name="20 % - Markeringsfarve4 14 2 2" xfId="14574" xr:uid="{4D219472-207F-4338-92A7-B5B25D323897}"/>
    <cellStyle name="20 % - Markeringsfarve4 14 2 2 2" xfId="30889" xr:uid="{E735BF2D-0C00-426D-B83D-E71C46B7B730}"/>
    <cellStyle name="20 % - Markeringsfarve4 14 2 2 3" xfId="45853" xr:uid="{9973B314-2709-42A0-86EB-7DBDA74D1168}"/>
    <cellStyle name="20 % - Markeringsfarve4 14 2 3" xfId="23867" xr:uid="{DECF0005-A7B7-41EE-A3D6-D133D010F984}"/>
    <cellStyle name="20 % - Markeringsfarve4 14 2 4" xfId="38854" xr:uid="{CA906521-6DB8-40A4-A2E3-E36B62BAAEC4}"/>
    <cellStyle name="20 % - Markeringsfarve4 14 3" xfId="10941" xr:uid="{05EE533A-9706-4818-AE1E-26DD20804494}"/>
    <cellStyle name="20 % - Markeringsfarve4 14 3 2" xfId="27261" xr:uid="{D4E4550D-9D0F-488E-9182-AC2FD2A76905}"/>
    <cellStyle name="20 % - Markeringsfarve4 14 3 3" xfId="42227" xr:uid="{B2E087DD-4142-4670-8C2F-814AFC80FDD0}"/>
    <cellStyle name="20 % - Markeringsfarve4 14 4" xfId="20239" xr:uid="{D11E29D8-F325-40DD-B5D3-4D8A74CB73C7}"/>
    <cellStyle name="20 % - Markeringsfarve4 14 5" xfId="35228" xr:uid="{EFE571A1-5CDB-4E2F-8936-78AEA0FA981C}"/>
    <cellStyle name="20 % - Markeringsfarve4 15" xfId="2386" xr:uid="{532E62F3-7C9D-4CC8-BD33-8E0B1237BC6F}"/>
    <cellStyle name="20 % - Markeringsfarve4 15 2" xfId="8547" xr:uid="{289E28DA-D063-43DB-A003-CFE8F5BC0B39}"/>
    <cellStyle name="20 % - Markeringsfarve4 15 2 2" xfId="16432" xr:uid="{0D0F99F4-8E1E-49C8-8A72-DA3473FF64D2}"/>
    <cellStyle name="20 % - Markeringsfarve4 15 2 2 2" xfId="32747" xr:uid="{A2EAEBD9-8E9A-4BBF-87AC-2CF030C25DE6}"/>
    <cellStyle name="20 % - Markeringsfarve4 15 2 2 3" xfId="47711" xr:uid="{FDABD9D4-B5DA-46CF-B5B9-7188321F8998}"/>
    <cellStyle name="20 % - Markeringsfarve4 15 2 3" xfId="25725" xr:uid="{5AD94C72-5A66-43A0-AAC5-B951595D0F72}"/>
    <cellStyle name="20 % - Markeringsfarve4 15 2 4" xfId="40712" xr:uid="{26EB098E-AFA8-4E31-82D3-14524914A681}"/>
    <cellStyle name="20 % - Markeringsfarve4 15 3" xfId="10942" xr:uid="{139B148C-8A3D-44B9-BF30-E0F2D83C17B2}"/>
    <cellStyle name="20 % - Markeringsfarve4 15 3 2" xfId="27262" xr:uid="{8D96C56B-F21C-495E-8AD6-AF92197ABA6B}"/>
    <cellStyle name="20 % - Markeringsfarve4 15 3 3" xfId="42228" xr:uid="{8FC9CE97-73AC-44EB-AB33-A485DF6ED503}"/>
    <cellStyle name="20 % - Markeringsfarve4 15 4" xfId="20240" xr:uid="{76A47F4B-D158-4C94-805E-27A14F1C7DFA}"/>
    <cellStyle name="20 % - Markeringsfarve4 15 5" xfId="35229" xr:uid="{FD2C87B1-A83A-43D5-AD7C-11EC0601E8E7}"/>
    <cellStyle name="20 % - Markeringsfarve4 16" xfId="2387" xr:uid="{FF57820A-378D-4582-8661-19A736B80FC2}"/>
    <cellStyle name="20 % - Markeringsfarve4 16 2" xfId="8378" xr:uid="{54DBE645-3813-4DF7-B666-BE96B61CF815}"/>
    <cellStyle name="20 % - Markeringsfarve4 16 2 2" xfId="16269" xr:uid="{6EE8E640-5BBC-4A08-86FC-AF825B0B4DEF}"/>
    <cellStyle name="20 % - Markeringsfarve4 16 2 2 2" xfId="32584" xr:uid="{A26BDDAA-31F5-4F85-9E45-4B9642BC31EA}"/>
    <cellStyle name="20 % - Markeringsfarve4 16 2 2 3" xfId="47548" xr:uid="{075C9F71-E02B-4F47-A0C8-0D31F0B2CF0F}"/>
    <cellStyle name="20 % - Markeringsfarve4 16 2 3" xfId="25562" xr:uid="{C321F4EE-8DFD-4C5F-82B3-BC5993258D6A}"/>
    <cellStyle name="20 % - Markeringsfarve4 16 2 4" xfId="40549" xr:uid="{888466DB-CE4F-454F-945A-ACFEBD2C5DF8}"/>
    <cellStyle name="20 % - Markeringsfarve4 16 3" xfId="10943" xr:uid="{6AA015A8-C0F0-430E-ABC6-1B75E34B84F3}"/>
    <cellStyle name="20 % - Markeringsfarve4 16 3 2" xfId="27263" xr:uid="{F3A01DA2-8A71-4957-BEA3-E8994943D87E}"/>
    <cellStyle name="20 % - Markeringsfarve4 16 3 3" xfId="42229" xr:uid="{A6AC6EA1-5DBA-4D84-82BA-89BA5C649D92}"/>
    <cellStyle name="20 % - Markeringsfarve4 16 4" xfId="20241" xr:uid="{C4153A4A-9569-4866-A185-1B567E48B867}"/>
    <cellStyle name="20 % - Markeringsfarve4 16 5" xfId="35230" xr:uid="{068D304D-298A-421A-AA90-E981DDF503F4}"/>
    <cellStyle name="20 % - Markeringsfarve4 17" xfId="5341" xr:uid="{0279C096-2710-4C95-8D9F-BFACA1BCC12B}"/>
    <cellStyle name="20 % - Markeringsfarve4 17 2" xfId="13262" xr:uid="{50E621B2-4C81-4517-8CA9-341E64742288}"/>
    <cellStyle name="20 % - Markeringsfarve4 17 2 2" xfId="29577" xr:uid="{437C75EF-7397-4A2A-BB12-CD4EB5CA273E}"/>
    <cellStyle name="20 % - Markeringsfarve4 17 2 3" xfId="44541" xr:uid="{6657216F-22D8-4C95-9EF3-BDACAC736EE5}"/>
    <cellStyle name="20 % - Markeringsfarve4 17 3" xfId="22555" xr:uid="{4BEA5C1F-BF9F-4E42-AF23-09D2576683E1}"/>
    <cellStyle name="20 % - Markeringsfarve4 17 4" xfId="37542" xr:uid="{20605765-D6E9-4479-A95F-53D4AC90C220}"/>
    <cellStyle name="20 % - Markeringsfarve4 18" xfId="2375" xr:uid="{AE3EBE01-ED5B-483C-982C-6C538A7575BD}"/>
    <cellStyle name="20 % - Markeringsfarve4 18 2" xfId="10931" xr:uid="{C4D55D83-06A8-4901-A687-55022106D68D}"/>
    <cellStyle name="20 % - Markeringsfarve4 18 2 2" xfId="27251" xr:uid="{27F1DABC-02EF-4E7D-B9D1-D7F1DE732578}"/>
    <cellStyle name="20 % - Markeringsfarve4 18 2 3" xfId="42217" xr:uid="{CDEBEC33-DDAF-4ECE-97FE-9282DB1C5D3E}"/>
    <cellStyle name="20 % - Markeringsfarve4 18 3" xfId="20229" xr:uid="{6194EEFD-C5DA-4478-A1D2-F5231A5ED9CF}"/>
    <cellStyle name="20 % - Markeringsfarve4 18 4" xfId="35218" xr:uid="{4C48842F-0CEC-4A57-A106-D8BB490386E0}"/>
    <cellStyle name="20 % - Markeringsfarve4 2" xfId="2388" xr:uid="{D9C8F40E-5A47-4769-A1B9-04A6E2CB893D}"/>
    <cellStyle name="20 % - Markeringsfarve4 2 10" xfId="2389" xr:uid="{D2606801-9B59-40CC-B2FC-AEEB82981C8E}"/>
    <cellStyle name="20 % - Markeringsfarve4 2 10 2" xfId="6693" xr:uid="{68657018-4E8E-4473-9A88-6CBA60A62597}"/>
    <cellStyle name="20 % - Markeringsfarve4 2 10 2 2" xfId="14603" xr:uid="{F835EA6F-691A-4BF8-99ED-36DDE439B652}"/>
    <cellStyle name="20 % - Markeringsfarve4 2 10 2 2 2" xfId="30918" xr:uid="{814A20E6-F827-4F43-9E1A-FFD893111E35}"/>
    <cellStyle name="20 % - Markeringsfarve4 2 10 2 2 3" xfId="45882" xr:uid="{8A8315FB-BCA1-4664-A405-431B12E6374F}"/>
    <cellStyle name="20 % - Markeringsfarve4 2 10 2 3" xfId="23896" xr:uid="{B8D55737-ECFA-4498-9958-EF62F0B8B7CF}"/>
    <cellStyle name="20 % - Markeringsfarve4 2 10 2 4" xfId="38883" xr:uid="{FBBA2A90-EC3D-4EFD-87C7-83D769B43D95}"/>
    <cellStyle name="20 % - Markeringsfarve4 2 10 3" xfId="10945" xr:uid="{8F3E6D4E-00D7-40B9-8167-46712EF6B0B5}"/>
    <cellStyle name="20 % - Markeringsfarve4 2 10 3 2" xfId="27265" xr:uid="{C76229C7-BEB1-4953-B7F2-5D737B6C0944}"/>
    <cellStyle name="20 % - Markeringsfarve4 2 10 3 3" xfId="42231" xr:uid="{AB74223B-B0EA-4C00-AB94-5F8B041EDBC1}"/>
    <cellStyle name="20 % - Markeringsfarve4 2 10 4" xfId="20243" xr:uid="{400F2640-8A63-4E83-8DAC-656BA6932905}"/>
    <cellStyle name="20 % - Markeringsfarve4 2 10 5" xfId="35232" xr:uid="{0738910D-7842-4EAD-8013-AF7DEC8F96ED}"/>
    <cellStyle name="20 % - Markeringsfarve4 2 11" xfId="2390" xr:uid="{296A2A62-FE3F-4D71-B4E4-91F1D71700C4}"/>
    <cellStyle name="20 % - Markeringsfarve4 2 11 2" xfId="8247" xr:uid="{CBC2EA52-DFD1-4FFC-BF50-8D9EA2F96F70}"/>
    <cellStyle name="20 % - Markeringsfarve4 2 11 2 2" xfId="16140" xr:uid="{4CDEE42C-E606-4686-8D0D-5E8305DDA4A3}"/>
    <cellStyle name="20 % - Markeringsfarve4 2 11 2 2 2" xfId="32455" xr:uid="{525EDE42-24F8-4C90-B524-6DB5AD97545F}"/>
    <cellStyle name="20 % - Markeringsfarve4 2 11 2 2 3" xfId="47419" xr:uid="{157ECBF6-2DD3-452B-9B79-D94780E450E6}"/>
    <cellStyle name="20 % - Markeringsfarve4 2 11 2 3" xfId="25433" xr:uid="{A568F52E-86D8-4497-8E50-80311F7E7BD3}"/>
    <cellStyle name="20 % - Markeringsfarve4 2 11 2 4" xfId="40420" xr:uid="{3196E3FB-F843-4449-8D98-F376EF4C06A6}"/>
    <cellStyle name="20 % - Markeringsfarve4 2 11 3" xfId="10946" xr:uid="{06280369-94E7-4887-B9B9-54624AA2F5B0}"/>
    <cellStyle name="20 % - Markeringsfarve4 2 11 3 2" xfId="27266" xr:uid="{E8B96988-F12F-454B-92D2-594CC1542458}"/>
    <cellStyle name="20 % - Markeringsfarve4 2 11 3 3" xfId="42232" xr:uid="{32C9D31C-7BA5-4430-B033-9C2D30E954F5}"/>
    <cellStyle name="20 % - Markeringsfarve4 2 11 4" xfId="20244" xr:uid="{91243E60-26AD-4527-A3DE-913DEC3C5925}"/>
    <cellStyle name="20 % - Markeringsfarve4 2 11 5" xfId="35233" xr:uid="{3049231B-A281-4A05-8F10-9CA44B302B0F}"/>
    <cellStyle name="20 % - Markeringsfarve4 2 12" xfId="5526" xr:uid="{D5B8D479-2CBB-4DFE-9207-C78408F76527}"/>
    <cellStyle name="20 % - Markeringsfarve4 2 12 2" xfId="13443" xr:uid="{973BFC41-9F1B-4989-B567-EF7CE74D02C9}"/>
    <cellStyle name="20 % - Markeringsfarve4 2 12 2 2" xfId="29758" xr:uid="{A8969153-C857-4B49-893E-13ED9D84EA20}"/>
    <cellStyle name="20 % - Markeringsfarve4 2 12 2 3" xfId="44722" xr:uid="{7D23D5EB-BD64-4603-A3C5-EC85B0391EF9}"/>
    <cellStyle name="20 % - Markeringsfarve4 2 12 3" xfId="22736" xr:uid="{DF6FB86F-1FFB-4658-8F0B-A28CBEEA6502}"/>
    <cellStyle name="20 % - Markeringsfarve4 2 12 4" xfId="37723" xr:uid="{48F1861F-4E6D-43C3-B34C-A76DAAECDB40}"/>
    <cellStyle name="20 % - Markeringsfarve4 2 13" xfId="10944" xr:uid="{F6F15670-51E7-400F-9B30-C75F1369BDD4}"/>
    <cellStyle name="20 % - Markeringsfarve4 2 13 2" xfId="27264" xr:uid="{EF0BC160-9C9E-4956-B80A-B0D4829B8299}"/>
    <cellStyle name="20 % - Markeringsfarve4 2 13 3" xfId="42230" xr:uid="{0ED0563D-5FFF-4FA3-ADAB-DAFEB6C1C3C6}"/>
    <cellStyle name="20 % - Markeringsfarve4 2 14" xfId="20242" xr:uid="{9E63D23C-583D-447B-A287-567FF777F467}"/>
    <cellStyle name="20 % - Markeringsfarve4 2 15" xfId="35231" xr:uid="{E8001605-A374-4B44-8A90-C3D15DA1B632}"/>
    <cellStyle name="20 % - Markeringsfarve4 2 16" xfId="53305" xr:uid="{14732341-4D16-4BAC-9E3E-5B36F1856C5B}"/>
    <cellStyle name="20 % - Markeringsfarve4 2 2" xfId="2391" xr:uid="{B65B085C-DCCA-4231-A8CC-C49F221EBDEB}"/>
    <cellStyle name="20 % - Markeringsfarve4 2 2 10" xfId="5527" xr:uid="{B32C70EE-2AAB-4C60-8B9F-D595A8580ED7}"/>
    <cellStyle name="20 % - Markeringsfarve4 2 2 10 2" xfId="13444" xr:uid="{F1FDEA8D-B726-4A98-99CC-C36D9418AE18}"/>
    <cellStyle name="20 % - Markeringsfarve4 2 2 10 2 2" xfId="29759" xr:uid="{EB5BC5E7-A1A5-4D70-B658-4122868195C7}"/>
    <cellStyle name="20 % - Markeringsfarve4 2 2 10 2 3" xfId="44723" xr:uid="{4FC67279-82F0-47D0-B841-399640EB5232}"/>
    <cellStyle name="20 % - Markeringsfarve4 2 2 10 3" xfId="22737" xr:uid="{6D57F115-1728-4543-8FB2-55126CF45E12}"/>
    <cellStyle name="20 % - Markeringsfarve4 2 2 10 4" xfId="37724" xr:uid="{C0C25E60-F894-4FC8-A4ED-104A90C31D12}"/>
    <cellStyle name="20 % - Markeringsfarve4 2 2 11" xfId="10947" xr:uid="{DACF9EC8-0727-45B8-B36D-782B54F0BEFE}"/>
    <cellStyle name="20 % - Markeringsfarve4 2 2 11 2" xfId="27267" xr:uid="{8847D629-AAC1-4BE5-B377-3A638809066E}"/>
    <cellStyle name="20 % - Markeringsfarve4 2 2 11 3" xfId="42233" xr:uid="{7D91360E-9889-4D7E-B570-A62D3115BB00}"/>
    <cellStyle name="20 % - Markeringsfarve4 2 2 12" xfId="20245" xr:uid="{E2E58932-D56D-4373-BEA5-7DA76FEA1692}"/>
    <cellStyle name="20 % - Markeringsfarve4 2 2 13" xfId="35234" xr:uid="{62E451D4-65FF-4A93-84FF-61EA96D6E5B9}"/>
    <cellStyle name="20 % - Markeringsfarve4 2 2 14" xfId="53304" xr:uid="{8329DEDB-6D50-4070-B79E-5C952F9DA985}"/>
    <cellStyle name="20 % - Markeringsfarve4 2 2 2" xfId="2392" xr:uid="{6B76834C-69AA-4917-A1EB-4F4BEE11AE2C}"/>
    <cellStyle name="20 % - Markeringsfarve4 2 2 2 2" xfId="2393" xr:uid="{994B6830-9F2F-421B-ABB4-164BDC8F294C}"/>
    <cellStyle name="20 % - Markeringsfarve4 2 2 2 2 2" xfId="2394" xr:uid="{21B47259-67EE-4A8D-A1B2-027E4D117336}"/>
    <cellStyle name="20 % - Markeringsfarve4 2 2 2 2 2 2" xfId="7624" xr:uid="{3F114527-9E5E-4543-BFFA-D1B4EF184DBE}"/>
    <cellStyle name="20 % - Markeringsfarve4 2 2 2 2 2 2 2" xfId="15524" xr:uid="{CEAE7408-DC01-49EE-90F7-53BF9D40F7AF}"/>
    <cellStyle name="20 % - Markeringsfarve4 2 2 2 2 2 2 2 2" xfId="31839" xr:uid="{E1675C85-643E-4C00-A6F4-373BBD94AD74}"/>
    <cellStyle name="20 % - Markeringsfarve4 2 2 2 2 2 2 2 3" xfId="46803" xr:uid="{621269AF-1966-4860-B5C2-E4832E898920}"/>
    <cellStyle name="20 % - Markeringsfarve4 2 2 2 2 2 2 3" xfId="24817" xr:uid="{C6BE198E-C161-42DD-8761-7720E2660D4B}"/>
    <cellStyle name="20 % - Markeringsfarve4 2 2 2 2 2 2 4" xfId="39804" xr:uid="{1DC6FC2C-CCAF-4055-8538-D963034DC1F3}"/>
    <cellStyle name="20 % - Markeringsfarve4 2 2 2 2 2 3" xfId="10950" xr:uid="{2B11AD88-276C-4D65-9494-355562EBF88F}"/>
    <cellStyle name="20 % - Markeringsfarve4 2 2 2 2 2 3 2" xfId="27270" xr:uid="{21635282-2698-4CA6-A91D-81170A771471}"/>
    <cellStyle name="20 % - Markeringsfarve4 2 2 2 2 2 3 3" xfId="42236" xr:uid="{A38FE184-DA0E-42C1-8E0F-12AE01D1DFD6}"/>
    <cellStyle name="20 % - Markeringsfarve4 2 2 2 2 2 4" xfId="20248" xr:uid="{8EC2423F-3D1E-44A7-8F05-333F148CAB5B}"/>
    <cellStyle name="20 % - Markeringsfarve4 2 2 2 2 2 5" xfId="35237" xr:uid="{2D4BF258-FC9A-453F-AE87-FEBAEE2502EA}"/>
    <cellStyle name="20 % - Markeringsfarve4 2 2 2 2 3" xfId="6196" xr:uid="{58E53B6B-55F4-4F90-BC1C-8D89A47C858B}"/>
    <cellStyle name="20 % - Markeringsfarve4 2 2 2 2 3 2" xfId="14112" xr:uid="{A770C81D-2204-45C4-94E8-79059AC4A83B}"/>
    <cellStyle name="20 % - Markeringsfarve4 2 2 2 2 3 2 2" xfId="30427" xr:uid="{5D85E76C-4658-4AEA-BC28-24B772AEC08C}"/>
    <cellStyle name="20 % - Markeringsfarve4 2 2 2 2 3 2 3" xfId="45391" xr:uid="{563B69EF-C957-42F6-B45B-7DD7CAA49C8A}"/>
    <cellStyle name="20 % - Markeringsfarve4 2 2 2 2 3 3" xfId="23405" xr:uid="{2E87C5BC-579F-4040-9E8A-B0452752EA4F}"/>
    <cellStyle name="20 % - Markeringsfarve4 2 2 2 2 3 4" xfId="38392" xr:uid="{B08A1807-E7B9-4FE5-824C-820B240591D4}"/>
    <cellStyle name="20 % - Markeringsfarve4 2 2 2 2 4" xfId="10949" xr:uid="{46AA7CFC-8F09-44F8-8556-0327E97D322D}"/>
    <cellStyle name="20 % - Markeringsfarve4 2 2 2 2 4 2" xfId="27269" xr:uid="{BF763A48-DE3F-48E8-B17A-9BFC436FD67F}"/>
    <cellStyle name="20 % - Markeringsfarve4 2 2 2 2 4 3" xfId="42235" xr:uid="{51B2FC59-CEFD-4BDD-A542-3377B4F968A5}"/>
    <cellStyle name="20 % - Markeringsfarve4 2 2 2 2 5" xfId="20247" xr:uid="{C553CED7-CD8E-4AFB-85B9-AC73B0458575}"/>
    <cellStyle name="20 % - Markeringsfarve4 2 2 2 2 6" xfId="35236" xr:uid="{884885CF-613E-4864-AB31-7959B141C22C}"/>
    <cellStyle name="20 % - Markeringsfarve4 2 2 2 2 7" xfId="57108" xr:uid="{FA691568-5E0D-49FE-87DC-BA8EBBC6D933}"/>
    <cellStyle name="20 % - Markeringsfarve4 2 2 2 3" xfId="2395" xr:uid="{B56EDC7B-9937-46F1-9DD1-AB9FFEDA2748}"/>
    <cellStyle name="20 % - Markeringsfarve4 2 2 2 3 2" xfId="6854" xr:uid="{FCD7526D-0665-4184-BEA0-4F3C53BB6487}"/>
    <cellStyle name="20 % - Markeringsfarve4 2 2 2 3 2 2" xfId="14764" xr:uid="{D6D082C3-8152-4EF5-BC56-17F5A2738F10}"/>
    <cellStyle name="20 % - Markeringsfarve4 2 2 2 3 2 2 2" xfId="31079" xr:uid="{8884EE0E-04D0-4E00-ACBF-0CBBBB95E381}"/>
    <cellStyle name="20 % - Markeringsfarve4 2 2 2 3 2 2 3" xfId="46043" xr:uid="{75D93FAF-E05B-4C0A-8D0C-BCE65312CEA4}"/>
    <cellStyle name="20 % - Markeringsfarve4 2 2 2 3 2 3" xfId="24057" xr:uid="{974E85F5-5845-4383-81DB-7E1022CF53D6}"/>
    <cellStyle name="20 % - Markeringsfarve4 2 2 2 3 2 4" xfId="39044" xr:uid="{CC929A52-2997-49EF-A8B4-6A4AA1185C5A}"/>
    <cellStyle name="20 % - Markeringsfarve4 2 2 2 3 3" xfId="10951" xr:uid="{C8F81057-6ED2-45DE-8F4D-7FCAFD63EBC6}"/>
    <cellStyle name="20 % - Markeringsfarve4 2 2 2 3 3 2" xfId="27271" xr:uid="{60289451-9B01-4908-9614-2722CC8561BC}"/>
    <cellStyle name="20 % - Markeringsfarve4 2 2 2 3 3 3" xfId="42237" xr:uid="{95AAB360-535F-4EF5-97D6-AC4B2D3F1924}"/>
    <cellStyle name="20 % - Markeringsfarve4 2 2 2 3 4" xfId="20249" xr:uid="{7428A311-941D-49B7-9A88-A46D7E8CD959}"/>
    <cellStyle name="20 % - Markeringsfarve4 2 2 2 3 5" xfId="35238" xr:uid="{C64D1D1A-83E1-4398-9811-C054E184F352}"/>
    <cellStyle name="20 % - Markeringsfarve4 2 2 2 4" xfId="2396" xr:uid="{F99B05B4-A1ED-41B4-A4F8-2D4867BA395E}"/>
    <cellStyle name="20 % - Markeringsfarve4 2 2 2 4 2" xfId="8171" xr:uid="{2418EF99-891A-4A65-97AF-710036E8513A}"/>
    <cellStyle name="20 % - Markeringsfarve4 2 2 2 4 2 2" xfId="16067" xr:uid="{AB7037FC-3D6C-4701-B32A-E8ED4AA3CE5A}"/>
    <cellStyle name="20 % - Markeringsfarve4 2 2 2 4 2 2 2" xfId="32382" xr:uid="{EE83BF14-5D64-4468-BF91-9E025EF4CAE9}"/>
    <cellStyle name="20 % - Markeringsfarve4 2 2 2 4 2 2 3" xfId="47346" xr:uid="{09AD3CF7-28DB-4286-AB7B-1961BFD6F938}"/>
    <cellStyle name="20 % - Markeringsfarve4 2 2 2 4 2 3" xfId="25360" xr:uid="{86C94189-03FD-433A-A347-16409DCCED33}"/>
    <cellStyle name="20 % - Markeringsfarve4 2 2 2 4 2 4" xfId="40347" xr:uid="{81536144-35EB-42FB-8BFB-E53FEFF3063E}"/>
    <cellStyle name="20 % - Markeringsfarve4 2 2 2 4 3" xfId="10952" xr:uid="{58778F0A-DDAC-481F-BEEB-289950E54077}"/>
    <cellStyle name="20 % - Markeringsfarve4 2 2 2 4 3 2" xfId="27272" xr:uid="{F89ED5A8-3948-415B-AD9D-57DB5AEB29A9}"/>
    <cellStyle name="20 % - Markeringsfarve4 2 2 2 4 3 3" xfId="42238" xr:uid="{93D874C7-6190-46AC-AE5C-3BCD37CC2015}"/>
    <cellStyle name="20 % - Markeringsfarve4 2 2 2 4 4" xfId="20250" xr:uid="{9815E6CE-2DDF-48D3-88F5-4333F63D3851}"/>
    <cellStyle name="20 % - Markeringsfarve4 2 2 2 4 5" xfId="35239" xr:uid="{2B0D91C9-3933-4AA8-9A7C-F2E49E3C89E2}"/>
    <cellStyle name="20 % - Markeringsfarve4 2 2 2 5" xfId="5528" xr:uid="{41BADF32-71D7-4A93-A73A-E8C989A739F5}"/>
    <cellStyle name="20 % - Markeringsfarve4 2 2 2 5 2" xfId="13445" xr:uid="{00E9E430-5CCF-4DE1-9101-A68CB23DF990}"/>
    <cellStyle name="20 % - Markeringsfarve4 2 2 2 5 2 2" xfId="29760" xr:uid="{F6395990-F8CF-46DC-93E9-7F23B7CDF403}"/>
    <cellStyle name="20 % - Markeringsfarve4 2 2 2 5 2 3" xfId="44724" xr:uid="{5E0FA1AA-9285-4408-B4DB-6135900575C0}"/>
    <cellStyle name="20 % - Markeringsfarve4 2 2 2 5 3" xfId="22738" xr:uid="{949F0199-49E1-48B8-8144-CC45EFDF72D5}"/>
    <cellStyle name="20 % - Markeringsfarve4 2 2 2 5 4" xfId="37725" xr:uid="{963BB6C2-0E07-48A6-8A70-8D76518E2A41}"/>
    <cellStyle name="20 % - Markeringsfarve4 2 2 2 6" xfId="10948" xr:uid="{BF5802D9-7037-464C-A22C-D121FA34763C}"/>
    <cellStyle name="20 % - Markeringsfarve4 2 2 2 6 2" xfId="27268" xr:uid="{3F010475-9F20-4DA4-94DB-A28CF8004757}"/>
    <cellStyle name="20 % - Markeringsfarve4 2 2 2 6 3" xfId="42234" xr:uid="{42AFB4C5-AF92-4446-8AF4-434CFFE12D32}"/>
    <cellStyle name="20 % - Markeringsfarve4 2 2 2 7" xfId="20246" xr:uid="{613B4598-ECDF-438E-B628-233079C4E8D5}"/>
    <cellStyle name="20 % - Markeringsfarve4 2 2 2 8" xfId="35235" xr:uid="{62BDABE6-0015-4136-AC3D-3B9E48280266}"/>
    <cellStyle name="20 % - Markeringsfarve4 2 2 2 9" xfId="53941" xr:uid="{1FD09A4C-9D89-4E4D-AB4D-F85FF1FC5927}"/>
    <cellStyle name="20 % - Markeringsfarve4 2 2 3" xfId="2397" xr:uid="{3F962E3A-33CD-4325-90A8-D0A881CF105C}"/>
    <cellStyle name="20 % - Markeringsfarve4 2 2 3 2" xfId="2398" xr:uid="{E3B9061D-2D0E-482F-AC9A-B83996A1579C}"/>
    <cellStyle name="20 % - Markeringsfarve4 2 2 3 2 2" xfId="2399" xr:uid="{243EC4BC-9648-4D51-97D6-403D7177B129}"/>
    <cellStyle name="20 % - Markeringsfarve4 2 2 3 2 2 2" xfId="7699" xr:uid="{22F19CEE-6165-4F29-9045-D0A8E7BB6E2D}"/>
    <cellStyle name="20 % - Markeringsfarve4 2 2 3 2 2 2 2" xfId="15599" xr:uid="{4C5429B8-4674-4369-A232-1352B8D2B85B}"/>
    <cellStyle name="20 % - Markeringsfarve4 2 2 3 2 2 2 2 2" xfId="31914" xr:uid="{36A63455-6BE7-425F-9288-994ED5733F65}"/>
    <cellStyle name="20 % - Markeringsfarve4 2 2 3 2 2 2 2 3" xfId="46878" xr:uid="{039F40E5-FEF4-4E76-9B90-61CC612D6480}"/>
    <cellStyle name="20 % - Markeringsfarve4 2 2 3 2 2 2 3" xfId="24892" xr:uid="{2C594C0A-856A-46B6-B8BC-2315AB02D265}"/>
    <cellStyle name="20 % - Markeringsfarve4 2 2 3 2 2 2 4" xfId="39879" xr:uid="{8D16EE68-3BAD-46AE-96A3-C32995578748}"/>
    <cellStyle name="20 % - Markeringsfarve4 2 2 3 2 2 3" xfId="10955" xr:uid="{C20E2C16-88B0-458C-9377-4DBCDF06B544}"/>
    <cellStyle name="20 % - Markeringsfarve4 2 2 3 2 2 3 2" xfId="27275" xr:uid="{E69ECC0A-8198-4C9A-98EA-0D3F1B7A4C97}"/>
    <cellStyle name="20 % - Markeringsfarve4 2 2 3 2 2 3 3" xfId="42241" xr:uid="{14079476-FA65-4976-9AE1-ECF9C06C360F}"/>
    <cellStyle name="20 % - Markeringsfarve4 2 2 3 2 2 4" xfId="20253" xr:uid="{632B1A7B-6E07-43E9-BD16-BBF0E5B67F72}"/>
    <cellStyle name="20 % - Markeringsfarve4 2 2 3 2 2 5" xfId="35242" xr:uid="{35BCC1F9-BBE7-4C6B-A0D5-818DD7148630}"/>
    <cellStyle name="20 % - Markeringsfarve4 2 2 3 2 3" xfId="6263" xr:uid="{7147316A-8703-49D1-A76E-83208EFBAB35}"/>
    <cellStyle name="20 % - Markeringsfarve4 2 2 3 2 3 2" xfId="14179" xr:uid="{B9989264-BD4D-47F9-8472-9AFB110D5DDD}"/>
    <cellStyle name="20 % - Markeringsfarve4 2 2 3 2 3 2 2" xfId="30494" xr:uid="{4F08A73A-1B0C-4671-8F42-9758F0141146}"/>
    <cellStyle name="20 % - Markeringsfarve4 2 2 3 2 3 2 3" xfId="45458" xr:uid="{064B0614-220B-4855-ADBD-4B01942C40B0}"/>
    <cellStyle name="20 % - Markeringsfarve4 2 2 3 2 3 3" xfId="23472" xr:uid="{39C038D9-C0EA-4E9E-87CA-B8A367BB0B67}"/>
    <cellStyle name="20 % - Markeringsfarve4 2 2 3 2 3 4" xfId="38459" xr:uid="{7772729A-83C7-4766-AD5A-867130C74F6B}"/>
    <cellStyle name="20 % - Markeringsfarve4 2 2 3 2 4" xfId="10954" xr:uid="{6A389F8B-8D53-48EC-BACA-FE170E4A06D7}"/>
    <cellStyle name="20 % - Markeringsfarve4 2 2 3 2 4 2" xfId="27274" xr:uid="{8E5C6CD2-A490-411E-ACE4-F20AB62D7603}"/>
    <cellStyle name="20 % - Markeringsfarve4 2 2 3 2 4 3" xfId="42240" xr:uid="{EBEE2C92-396A-4B8E-BF8A-314C073C27CB}"/>
    <cellStyle name="20 % - Markeringsfarve4 2 2 3 2 5" xfId="20252" xr:uid="{3C30FDD8-4DAB-4614-88EE-83338F9DA02E}"/>
    <cellStyle name="20 % - Markeringsfarve4 2 2 3 2 6" xfId="35241" xr:uid="{9E00DBC2-3A52-4B9A-9F3A-D2FB1710FBCC}"/>
    <cellStyle name="20 % - Markeringsfarve4 2 2 3 3" xfId="2400" xr:uid="{673367C5-3810-4617-B31B-33E25238B874}"/>
    <cellStyle name="20 % - Markeringsfarve4 2 2 3 3 2" xfId="6929" xr:uid="{A845DC4B-4204-4BCA-B522-20ACA46A3807}"/>
    <cellStyle name="20 % - Markeringsfarve4 2 2 3 3 2 2" xfId="14839" xr:uid="{B9D3F2DB-AEAB-46A5-8073-E2F56766C1D8}"/>
    <cellStyle name="20 % - Markeringsfarve4 2 2 3 3 2 2 2" xfId="31154" xr:uid="{C6273C3D-FD9F-42D1-8ACC-828692D7BF53}"/>
    <cellStyle name="20 % - Markeringsfarve4 2 2 3 3 2 2 3" xfId="46118" xr:uid="{EFBC4ED3-0E90-40A2-A3E2-AA3CC0867FC3}"/>
    <cellStyle name="20 % - Markeringsfarve4 2 2 3 3 2 3" xfId="24132" xr:uid="{2F851295-4623-493F-8EB4-76C65EB72851}"/>
    <cellStyle name="20 % - Markeringsfarve4 2 2 3 3 2 4" xfId="39119" xr:uid="{69E6F6DD-0DE4-47B7-96E4-F3BFACF9E9E1}"/>
    <cellStyle name="20 % - Markeringsfarve4 2 2 3 3 3" xfId="10956" xr:uid="{7A6F5C2A-3ADE-4CDC-AA51-D65672B8CD2D}"/>
    <cellStyle name="20 % - Markeringsfarve4 2 2 3 3 3 2" xfId="27276" xr:uid="{B251C3A5-A49E-42E9-A1C0-E2D897969CDD}"/>
    <cellStyle name="20 % - Markeringsfarve4 2 2 3 3 3 3" xfId="42242" xr:uid="{6D45E1AB-A577-4279-B3CB-BC9729DDB435}"/>
    <cellStyle name="20 % - Markeringsfarve4 2 2 3 3 4" xfId="20254" xr:uid="{FA2AE4AD-9D65-4372-B315-94C452A5B4CD}"/>
    <cellStyle name="20 % - Markeringsfarve4 2 2 3 3 5" xfId="35243" xr:uid="{4E0859D1-3F4B-4BE8-8F4D-7E3F4056A04C}"/>
    <cellStyle name="20 % - Markeringsfarve4 2 2 3 4" xfId="2401" xr:uid="{386AC3B4-8E2F-42A4-8F43-10A2F89BFF80}"/>
    <cellStyle name="20 % - Markeringsfarve4 2 2 3 4 2" xfId="8508" xr:uid="{23ED0486-3758-4E18-A5F1-5F25AAD250A5}"/>
    <cellStyle name="20 % - Markeringsfarve4 2 2 3 4 2 2" xfId="16394" xr:uid="{5F2BC2B6-951B-40A8-B009-13A4643B91CB}"/>
    <cellStyle name="20 % - Markeringsfarve4 2 2 3 4 2 2 2" xfId="32709" xr:uid="{839DBA57-F275-4858-B092-A9D5E423AF78}"/>
    <cellStyle name="20 % - Markeringsfarve4 2 2 3 4 2 2 3" xfId="47673" xr:uid="{5014C03B-E743-491B-9E2A-6E05FD36AAAE}"/>
    <cellStyle name="20 % - Markeringsfarve4 2 2 3 4 2 3" xfId="25687" xr:uid="{3C4BA43A-5ECE-45BC-810A-A90EED99CF2A}"/>
    <cellStyle name="20 % - Markeringsfarve4 2 2 3 4 2 4" xfId="40674" xr:uid="{973F4428-082A-45C3-901B-812326EB0F27}"/>
    <cellStyle name="20 % - Markeringsfarve4 2 2 3 4 3" xfId="10957" xr:uid="{EBE097F8-9894-4911-A241-B35AB41E6114}"/>
    <cellStyle name="20 % - Markeringsfarve4 2 2 3 4 3 2" xfId="27277" xr:uid="{E77F97CD-0A9F-42F0-8445-C5D7CF20544E}"/>
    <cellStyle name="20 % - Markeringsfarve4 2 2 3 4 3 3" xfId="42243" xr:uid="{1BEDE050-EB76-4978-A3EC-331144FC06BB}"/>
    <cellStyle name="20 % - Markeringsfarve4 2 2 3 4 4" xfId="20255" xr:uid="{D78BD96A-EAAE-48B3-9B4A-BE9896415877}"/>
    <cellStyle name="20 % - Markeringsfarve4 2 2 3 4 5" xfId="35244" xr:uid="{77C1A627-7ECA-4A88-B86A-8CB6B557FC17}"/>
    <cellStyle name="20 % - Markeringsfarve4 2 2 3 5" xfId="5529" xr:uid="{B12E0284-895D-49A4-A90B-2EC68D288DD7}"/>
    <cellStyle name="20 % - Markeringsfarve4 2 2 3 5 2" xfId="13446" xr:uid="{AC0518D1-5555-4D98-ABF6-941A255662EA}"/>
    <cellStyle name="20 % - Markeringsfarve4 2 2 3 5 2 2" xfId="29761" xr:uid="{4DAB5522-AA48-4FD5-9B89-44C4C970D6E3}"/>
    <cellStyle name="20 % - Markeringsfarve4 2 2 3 5 2 3" xfId="44725" xr:uid="{3BF598DE-1721-4444-BDAC-B289C910CA64}"/>
    <cellStyle name="20 % - Markeringsfarve4 2 2 3 5 3" xfId="22739" xr:uid="{0F8A84E0-B9C0-4BCF-9CD2-2BC5390E7BB3}"/>
    <cellStyle name="20 % - Markeringsfarve4 2 2 3 5 4" xfId="37726" xr:uid="{1BFF3A3B-F1AC-49F6-B92C-6983D4FFB48D}"/>
    <cellStyle name="20 % - Markeringsfarve4 2 2 3 6" xfId="10953" xr:uid="{CAF9E42F-4D6A-43F6-B3D2-C2431DEAFCCD}"/>
    <cellStyle name="20 % - Markeringsfarve4 2 2 3 6 2" xfId="27273" xr:uid="{47EF69DF-8826-4429-A1AD-EE329D9DD84F}"/>
    <cellStyle name="20 % - Markeringsfarve4 2 2 3 6 3" xfId="42239" xr:uid="{05975846-B726-49D3-B94D-0C882A622027}"/>
    <cellStyle name="20 % - Markeringsfarve4 2 2 3 7" xfId="20251" xr:uid="{8206C65B-DC15-46CA-9265-398B5349D5B4}"/>
    <cellStyle name="20 % - Markeringsfarve4 2 2 3 8" xfId="35240" xr:uid="{164492A3-0BC9-4AF3-9E28-C16490CCDD9A}"/>
    <cellStyle name="20 % - Markeringsfarve4 2 2 3 9" xfId="56485" xr:uid="{3D53F2BE-9701-4961-8DAE-2FFC6F2BF16D}"/>
    <cellStyle name="20 % - Markeringsfarve4 2 2 4" xfId="2402" xr:uid="{B68959D4-0E04-4F5C-BAF6-3C3D20FBD785}"/>
    <cellStyle name="20 % - Markeringsfarve4 2 2 4 2" xfId="2403" xr:uid="{F8EC6E0A-4915-4A18-AB11-735AC8887F5D}"/>
    <cellStyle name="20 % - Markeringsfarve4 2 2 4 2 2" xfId="2404" xr:uid="{CFDDFED4-01F2-4B92-BEF9-7ADC3E95DC18}"/>
    <cellStyle name="20 % - Markeringsfarve4 2 2 4 2 2 2" xfId="7862" xr:uid="{15C72B3C-3440-401F-9C99-AFB3F381A907}"/>
    <cellStyle name="20 % - Markeringsfarve4 2 2 4 2 2 2 2" xfId="15762" xr:uid="{0823C30A-E260-4CFC-B490-F1B38816573F}"/>
    <cellStyle name="20 % - Markeringsfarve4 2 2 4 2 2 2 2 2" xfId="32077" xr:uid="{3480FAAC-6ABE-48D3-90F1-365CF9FF47BD}"/>
    <cellStyle name="20 % - Markeringsfarve4 2 2 4 2 2 2 2 3" xfId="47041" xr:uid="{6F908DBD-F3D4-469E-8BAF-A75385980A0B}"/>
    <cellStyle name="20 % - Markeringsfarve4 2 2 4 2 2 2 3" xfId="25055" xr:uid="{0F856551-57A4-4FA9-A988-DD0674E8C1F3}"/>
    <cellStyle name="20 % - Markeringsfarve4 2 2 4 2 2 2 4" xfId="40042" xr:uid="{CFCF1F74-D8C4-431F-9C34-25C471F3B61D}"/>
    <cellStyle name="20 % - Markeringsfarve4 2 2 4 2 2 3" xfId="10960" xr:uid="{BCAF7E7D-F4AA-49E3-8E68-1A9814A76BBF}"/>
    <cellStyle name="20 % - Markeringsfarve4 2 2 4 2 2 3 2" xfId="27280" xr:uid="{A1558B5D-9648-4ED7-8BFF-119A7CC8F81A}"/>
    <cellStyle name="20 % - Markeringsfarve4 2 2 4 2 2 3 3" xfId="42246" xr:uid="{E19AD4B7-3ED1-4712-8E7E-04EFC5F63986}"/>
    <cellStyle name="20 % - Markeringsfarve4 2 2 4 2 2 4" xfId="20258" xr:uid="{7588F4D9-363F-446E-90E1-78608EFB6F92}"/>
    <cellStyle name="20 % - Markeringsfarve4 2 2 4 2 2 5" xfId="35247" xr:uid="{AF4D4730-CB8E-4DC0-9C4E-11467AEC2B96}"/>
    <cellStyle name="20 % - Markeringsfarve4 2 2 4 2 3" xfId="6398" xr:uid="{8DB5B1B0-54B0-4BE8-AA7E-A79B96757B0D}"/>
    <cellStyle name="20 % - Markeringsfarve4 2 2 4 2 3 2" xfId="14311" xr:uid="{6E1C1831-E43B-4585-A9FE-B8E84E5FFE67}"/>
    <cellStyle name="20 % - Markeringsfarve4 2 2 4 2 3 2 2" xfId="30626" xr:uid="{A6017A39-66EC-4DA9-B869-98A771180CC9}"/>
    <cellStyle name="20 % - Markeringsfarve4 2 2 4 2 3 2 3" xfId="45590" xr:uid="{8A7034BB-7451-4C82-8398-43A730486A21}"/>
    <cellStyle name="20 % - Markeringsfarve4 2 2 4 2 3 3" xfId="23604" xr:uid="{9AED812E-75D8-4D17-B61A-AEA468A84F1F}"/>
    <cellStyle name="20 % - Markeringsfarve4 2 2 4 2 3 4" xfId="38591" xr:uid="{BDF82321-9085-4C0E-A2BA-077E126B8493}"/>
    <cellStyle name="20 % - Markeringsfarve4 2 2 4 2 4" xfId="10959" xr:uid="{4182385D-99B9-4D61-ADA1-F86C0B11E3FC}"/>
    <cellStyle name="20 % - Markeringsfarve4 2 2 4 2 4 2" xfId="27279" xr:uid="{601BDAA3-07CE-48C8-B2FE-48CB72D47D63}"/>
    <cellStyle name="20 % - Markeringsfarve4 2 2 4 2 4 3" xfId="42245" xr:uid="{3C919743-ECBE-4BA1-97EB-F9C126370DA9}"/>
    <cellStyle name="20 % - Markeringsfarve4 2 2 4 2 5" xfId="20257" xr:uid="{424B89D1-087B-4335-A5E6-877659EB1AB6}"/>
    <cellStyle name="20 % - Markeringsfarve4 2 2 4 2 6" xfId="35246" xr:uid="{5BEBCF56-7760-4C1B-B033-0DB903788938}"/>
    <cellStyle name="20 % - Markeringsfarve4 2 2 4 3" xfId="2405" xr:uid="{82228AA8-0FD0-4536-BDFC-205D4BF67A62}"/>
    <cellStyle name="20 % - Markeringsfarve4 2 2 4 3 2" xfId="7138" xr:uid="{A5412E06-64BC-4E17-B5C7-5CA33523BFD2}"/>
    <cellStyle name="20 % - Markeringsfarve4 2 2 4 3 2 2" xfId="15047" xr:uid="{D7222831-2806-4D49-A44D-A43E19DE09CC}"/>
    <cellStyle name="20 % - Markeringsfarve4 2 2 4 3 2 2 2" xfId="31362" xr:uid="{8E3CF299-3177-4F2E-B2DA-3A3ED7D2C6F3}"/>
    <cellStyle name="20 % - Markeringsfarve4 2 2 4 3 2 2 3" xfId="46326" xr:uid="{D5F264DE-279C-44F1-834F-E5A2EAE0EE93}"/>
    <cellStyle name="20 % - Markeringsfarve4 2 2 4 3 2 3" xfId="24340" xr:uid="{5DA3D6FD-2F1A-42AF-B813-3287B8B39539}"/>
    <cellStyle name="20 % - Markeringsfarve4 2 2 4 3 2 4" xfId="39327" xr:uid="{2D7C08A8-161F-42DD-B7F2-B4A4ECB74837}"/>
    <cellStyle name="20 % - Markeringsfarve4 2 2 4 3 3" xfId="10961" xr:uid="{E658782E-EC17-4F1D-B378-6C0F6B8600F3}"/>
    <cellStyle name="20 % - Markeringsfarve4 2 2 4 3 3 2" xfId="27281" xr:uid="{DF67A99C-138B-4FB6-A452-ED18C2B3F42C}"/>
    <cellStyle name="20 % - Markeringsfarve4 2 2 4 3 3 3" xfId="42247" xr:uid="{BA6827CC-3DF1-4A5E-9CFC-9129214347AE}"/>
    <cellStyle name="20 % - Markeringsfarve4 2 2 4 3 4" xfId="20259" xr:uid="{6675FC9C-9A21-4723-A989-3F5B016D9D6E}"/>
    <cellStyle name="20 % - Markeringsfarve4 2 2 4 3 5" xfId="35248" xr:uid="{6883DC6A-D85D-42D5-B872-277A7EEF7B41}"/>
    <cellStyle name="20 % - Markeringsfarve4 2 2 4 4" xfId="2406" xr:uid="{A0193B5F-3EE9-4905-B723-DEB44362C8C8}"/>
    <cellStyle name="20 % - Markeringsfarve4 2 2 4 4 2" xfId="8734" xr:uid="{DAFE6358-3167-4104-94DA-0E4E73812B45}"/>
    <cellStyle name="20 % - Markeringsfarve4 2 2 4 4 2 2" xfId="16609" xr:uid="{8E041482-731C-4905-89A5-02E8125BFE6C}"/>
    <cellStyle name="20 % - Markeringsfarve4 2 2 4 4 2 2 2" xfId="32924" xr:uid="{031B2BCB-B859-4144-8CD8-B51778A21BAC}"/>
    <cellStyle name="20 % - Markeringsfarve4 2 2 4 4 2 2 3" xfId="47888" xr:uid="{D47D8345-90C8-45EF-A984-E00C8A0C26A1}"/>
    <cellStyle name="20 % - Markeringsfarve4 2 2 4 4 2 3" xfId="25902" xr:uid="{0C164D8B-20DF-4595-806F-9F1D787FC2BC}"/>
    <cellStyle name="20 % - Markeringsfarve4 2 2 4 4 2 4" xfId="40889" xr:uid="{E353ED7A-80CE-4673-934F-578CBB7D03E9}"/>
    <cellStyle name="20 % - Markeringsfarve4 2 2 4 4 3" xfId="10962" xr:uid="{094D5158-6FD0-4135-8786-333E2BF8CA82}"/>
    <cellStyle name="20 % - Markeringsfarve4 2 2 4 4 3 2" xfId="27282" xr:uid="{B422C8D3-CCDD-4F5D-8E95-0D7D7A0581C7}"/>
    <cellStyle name="20 % - Markeringsfarve4 2 2 4 4 3 3" xfId="42248" xr:uid="{BD485311-E71A-405A-9505-A8CC62BA6FE2}"/>
    <cellStyle name="20 % - Markeringsfarve4 2 2 4 4 4" xfId="20260" xr:uid="{9B192445-B59C-45BC-BB8D-742E1F78CEBF}"/>
    <cellStyle name="20 % - Markeringsfarve4 2 2 4 4 5" xfId="35249" xr:uid="{6FCDC12A-9E8A-4FE4-B13D-BE32D40D7094}"/>
    <cellStyle name="20 % - Markeringsfarve4 2 2 4 5" xfId="5530" xr:uid="{C9B51DC5-C966-4495-9D0D-2109D928451F}"/>
    <cellStyle name="20 % - Markeringsfarve4 2 2 4 5 2" xfId="13447" xr:uid="{0D21A52E-0F46-4B0C-9C86-9B4165023B44}"/>
    <cellStyle name="20 % - Markeringsfarve4 2 2 4 5 2 2" xfId="29762" xr:uid="{8549CA60-1955-4862-98D1-55F6BB16506E}"/>
    <cellStyle name="20 % - Markeringsfarve4 2 2 4 5 2 3" xfId="44726" xr:uid="{219EACB0-AFA7-4A2B-8A03-414B68360F7F}"/>
    <cellStyle name="20 % - Markeringsfarve4 2 2 4 5 3" xfId="22740" xr:uid="{8ECC5C8D-9F3E-4D98-8D61-500729AA1F41}"/>
    <cellStyle name="20 % - Markeringsfarve4 2 2 4 5 4" xfId="37727" xr:uid="{46FE6FEA-48DC-4E34-8178-D2930936E6B8}"/>
    <cellStyle name="20 % - Markeringsfarve4 2 2 4 6" xfId="10958" xr:uid="{925842D7-8CBF-41A0-9DAF-DB7CE043356A}"/>
    <cellStyle name="20 % - Markeringsfarve4 2 2 4 6 2" xfId="27278" xr:uid="{7D8AC574-6431-4D2C-94A2-D9941007C2D8}"/>
    <cellStyle name="20 % - Markeringsfarve4 2 2 4 6 3" xfId="42244" xr:uid="{60BAA744-8C11-4009-BF81-C3B095B0A1AA}"/>
    <cellStyle name="20 % - Markeringsfarve4 2 2 4 7" xfId="20256" xr:uid="{FFB60F74-CBC1-4661-BD53-65ED731D822B}"/>
    <cellStyle name="20 % - Markeringsfarve4 2 2 4 8" xfId="35245" xr:uid="{C76AB77B-85C4-4D44-A36B-FFD06B9B8637}"/>
    <cellStyle name="20 % - Markeringsfarve4 2 2 5" xfId="2407" xr:uid="{14B18D57-38B4-4262-A63B-B3FCDC73250E}"/>
    <cellStyle name="20 % - Markeringsfarve4 2 2 5 2" xfId="2408" xr:uid="{573AE71E-3E8D-4318-A5FE-71BBE969EC58}"/>
    <cellStyle name="20 % - Markeringsfarve4 2 2 5 2 2" xfId="2409" xr:uid="{138A14F4-1F0E-47E2-9BC2-85BAEE257C82}"/>
    <cellStyle name="20 % - Markeringsfarve4 2 2 5 2 2 2" xfId="7979" xr:uid="{7B5C2564-D047-49D7-8F63-19F9B1DA733A}"/>
    <cellStyle name="20 % - Markeringsfarve4 2 2 5 2 2 2 2" xfId="15879" xr:uid="{76AE781B-E2FE-4C30-B6CE-4750DDD65ED1}"/>
    <cellStyle name="20 % - Markeringsfarve4 2 2 5 2 2 2 2 2" xfId="32194" xr:uid="{7C9E64B5-B366-4C60-B78B-338D7E23A7A4}"/>
    <cellStyle name="20 % - Markeringsfarve4 2 2 5 2 2 2 2 3" xfId="47158" xr:uid="{88797070-ED87-4D87-ADCD-4B46B1FD3CA1}"/>
    <cellStyle name="20 % - Markeringsfarve4 2 2 5 2 2 2 3" xfId="25172" xr:uid="{BFA52C8F-2572-4685-AB50-9360D5932F2E}"/>
    <cellStyle name="20 % - Markeringsfarve4 2 2 5 2 2 2 4" xfId="40159" xr:uid="{16EF4AF2-2218-455E-9ED6-4EBFEF010422}"/>
    <cellStyle name="20 % - Markeringsfarve4 2 2 5 2 2 3" xfId="10965" xr:uid="{95C3A2BA-E44D-4AE8-A7A2-49D54B74D144}"/>
    <cellStyle name="20 % - Markeringsfarve4 2 2 5 2 2 3 2" xfId="27285" xr:uid="{41B3AA0D-8C8A-4F65-AEFF-35CCCB7842DE}"/>
    <cellStyle name="20 % - Markeringsfarve4 2 2 5 2 2 3 3" xfId="42251" xr:uid="{2604381A-F7D2-4E41-8979-58D29653CF28}"/>
    <cellStyle name="20 % - Markeringsfarve4 2 2 5 2 2 4" xfId="20263" xr:uid="{22D58BDD-0C45-4FB8-B01F-27B8DB2A7D63}"/>
    <cellStyle name="20 % - Markeringsfarve4 2 2 5 2 2 5" xfId="35252" xr:uid="{3C8CC9DB-03F1-42EF-ADAA-4C60F643B8AE}"/>
    <cellStyle name="20 % - Markeringsfarve4 2 2 5 2 3" xfId="6497" xr:uid="{8C5F77C9-6347-4975-9A9C-1E6524BBCF18}"/>
    <cellStyle name="20 % - Markeringsfarve4 2 2 5 2 3 2" xfId="14410" xr:uid="{51C07874-D4F4-48F3-AB3A-BB5A418DF982}"/>
    <cellStyle name="20 % - Markeringsfarve4 2 2 5 2 3 2 2" xfId="30725" xr:uid="{8AB17C61-9A03-4FDB-B121-09132A3C6DFB}"/>
    <cellStyle name="20 % - Markeringsfarve4 2 2 5 2 3 2 3" xfId="45689" xr:uid="{826A9390-FB6D-4A8B-BCCA-A3BFBFCA4878}"/>
    <cellStyle name="20 % - Markeringsfarve4 2 2 5 2 3 3" xfId="23703" xr:uid="{D8AB3A6B-0C9F-4028-9F7E-F80267C176DA}"/>
    <cellStyle name="20 % - Markeringsfarve4 2 2 5 2 3 4" xfId="38690" xr:uid="{57506239-48CC-44F7-A40F-5CCD15828BAA}"/>
    <cellStyle name="20 % - Markeringsfarve4 2 2 5 2 4" xfId="10964" xr:uid="{3EEB0107-232D-4A29-B5E2-1FFD7D053AAD}"/>
    <cellStyle name="20 % - Markeringsfarve4 2 2 5 2 4 2" xfId="27284" xr:uid="{3143BEE9-C68E-4080-8F76-024C50514B52}"/>
    <cellStyle name="20 % - Markeringsfarve4 2 2 5 2 4 3" xfId="42250" xr:uid="{C18F7F93-3FD7-448A-829D-772DA25BC291}"/>
    <cellStyle name="20 % - Markeringsfarve4 2 2 5 2 5" xfId="20262" xr:uid="{290225C0-2FAD-459D-B87E-E154DEC86277}"/>
    <cellStyle name="20 % - Markeringsfarve4 2 2 5 2 6" xfId="35251" xr:uid="{87B2F6D7-6247-4144-9D40-F98168C76C45}"/>
    <cellStyle name="20 % - Markeringsfarve4 2 2 5 3" xfId="2410" xr:uid="{9C0E6ABD-8991-45D7-94F8-4B36B9ED43B5}"/>
    <cellStyle name="20 % - Markeringsfarve4 2 2 5 3 2" xfId="7255" xr:uid="{61773200-7E9C-49BE-85BE-0937E75DDA3E}"/>
    <cellStyle name="20 % - Markeringsfarve4 2 2 5 3 2 2" xfId="15164" xr:uid="{E811E88B-D190-435D-9DAC-837B24ACE1AF}"/>
    <cellStyle name="20 % - Markeringsfarve4 2 2 5 3 2 2 2" xfId="31479" xr:uid="{693C0A19-8B66-4B9B-AF38-C5AA6AD54DAB}"/>
    <cellStyle name="20 % - Markeringsfarve4 2 2 5 3 2 2 3" xfId="46443" xr:uid="{307318E0-198D-430D-A6E2-7192A70FA3C3}"/>
    <cellStyle name="20 % - Markeringsfarve4 2 2 5 3 2 3" xfId="24457" xr:uid="{CA402FFC-0BA0-4926-BFD8-91B2D4C87FD6}"/>
    <cellStyle name="20 % - Markeringsfarve4 2 2 5 3 2 4" xfId="39444" xr:uid="{A396AEC3-451A-4361-AD1C-4C06E22631C5}"/>
    <cellStyle name="20 % - Markeringsfarve4 2 2 5 3 3" xfId="10966" xr:uid="{E97BE0D7-B072-4CB1-A2FC-A941AAA3673C}"/>
    <cellStyle name="20 % - Markeringsfarve4 2 2 5 3 3 2" xfId="27286" xr:uid="{5040AA47-64CD-439E-A9A9-9BD16A753044}"/>
    <cellStyle name="20 % - Markeringsfarve4 2 2 5 3 3 3" xfId="42252" xr:uid="{4EBFD69B-ADA4-4636-98D9-8AB501D0C188}"/>
    <cellStyle name="20 % - Markeringsfarve4 2 2 5 3 4" xfId="20264" xr:uid="{82008F1F-F361-4FA2-A117-F5F389E203B6}"/>
    <cellStyle name="20 % - Markeringsfarve4 2 2 5 3 5" xfId="35253" xr:uid="{627685B6-D818-4904-94F9-C8F8E3566F80}"/>
    <cellStyle name="20 % - Markeringsfarve4 2 2 5 4" xfId="2411" xr:uid="{1AF4388E-628E-44AC-9B5E-731754BCD333}"/>
    <cellStyle name="20 % - Markeringsfarve4 2 2 5 4 2" xfId="8454" xr:uid="{12A1FB50-9B89-4F3D-8798-381322C78483}"/>
    <cellStyle name="20 % - Markeringsfarve4 2 2 5 4 2 2" xfId="16342" xr:uid="{8B9DF0BD-0A68-40C8-8830-61AAB35217B2}"/>
    <cellStyle name="20 % - Markeringsfarve4 2 2 5 4 2 2 2" xfId="32657" xr:uid="{6DB74493-0705-47FC-A35E-7DBE57894D22}"/>
    <cellStyle name="20 % - Markeringsfarve4 2 2 5 4 2 2 3" xfId="47621" xr:uid="{DD66F578-162D-4D5A-B5D3-B784C1184D1A}"/>
    <cellStyle name="20 % - Markeringsfarve4 2 2 5 4 2 3" xfId="25635" xr:uid="{C97808C6-BAC8-40DA-AF53-092E81717794}"/>
    <cellStyle name="20 % - Markeringsfarve4 2 2 5 4 2 4" xfId="40622" xr:uid="{5573022C-96A7-4021-AF65-1CCBAAFBDFF7}"/>
    <cellStyle name="20 % - Markeringsfarve4 2 2 5 4 3" xfId="10967" xr:uid="{20A1BC23-EF88-4D8F-8B3C-1276163AF99D}"/>
    <cellStyle name="20 % - Markeringsfarve4 2 2 5 4 3 2" xfId="27287" xr:uid="{18EDDFBC-5ED4-4827-9078-2285EA963B9B}"/>
    <cellStyle name="20 % - Markeringsfarve4 2 2 5 4 3 3" xfId="42253" xr:uid="{A8A4E899-90C0-47EC-8580-BC0AE90ACF2F}"/>
    <cellStyle name="20 % - Markeringsfarve4 2 2 5 4 4" xfId="20265" xr:uid="{51BF266C-67E1-43AB-B441-2991C9E9BC15}"/>
    <cellStyle name="20 % - Markeringsfarve4 2 2 5 4 5" xfId="35254" xr:uid="{E5B2EE6A-1388-45E5-874B-9472D01FE9CF}"/>
    <cellStyle name="20 % - Markeringsfarve4 2 2 5 5" xfId="5531" xr:uid="{7F86032D-334A-43E8-81CB-7202D5F51D92}"/>
    <cellStyle name="20 % - Markeringsfarve4 2 2 5 5 2" xfId="13448" xr:uid="{0A434384-47CD-4570-8CAD-56ECA3DA964B}"/>
    <cellStyle name="20 % - Markeringsfarve4 2 2 5 5 2 2" xfId="29763" xr:uid="{CE5DC417-0DD4-425F-BA82-F1B3AD00F79F}"/>
    <cellStyle name="20 % - Markeringsfarve4 2 2 5 5 2 3" xfId="44727" xr:uid="{66AEBA94-94A8-49CD-A9B7-3D73B174CB0A}"/>
    <cellStyle name="20 % - Markeringsfarve4 2 2 5 5 3" xfId="22741" xr:uid="{C02D2253-9D72-42F2-B1D8-20D3E972652F}"/>
    <cellStyle name="20 % - Markeringsfarve4 2 2 5 5 4" xfId="37728" xr:uid="{F95E7291-2FD1-4507-BFB8-C64CC8894F30}"/>
    <cellStyle name="20 % - Markeringsfarve4 2 2 5 6" xfId="10963" xr:uid="{1054BBF0-0152-4AC3-B9C7-DD820C53984B}"/>
    <cellStyle name="20 % - Markeringsfarve4 2 2 5 6 2" xfId="27283" xr:uid="{36B4915B-09DE-46D3-8F04-C7181EEFB546}"/>
    <cellStyle name="20 % - Markeringsfarve4 2 2 5 6 3" xfId="42249" xr:uid="{7CB27466-0967-44D3-8E82-3D8836508B47}"/>
    <cellStyle name="20 % - Markeringsfarve4 2 2 5 7" xfId="20261" xr:uid="{E8A48AB3-05B6-42F8-AB0C-CE82AF13D345}"/>
    <cellStyle name="20 % - Markeringsfarve4 2 2 5 8" xfId="35250" xr:uid="{D21CBC8A-0728-4E58-B9BB-8DEAF1AF35F5}"/>
    <cellStyle name="20 % - Markeringsfarve4 2 2 6" xfId="2412" xr:uid="{166D8214-E1C0-4FB6-86FE-84E63F9A9B2B}"/>
    <cellStyle name="20 % - Markeringsfarve4 2 2 6 2" xfId="2413" xr:uid="{6730DE32-0D0E-4D7C-8F33-01CAFDEA8893}"/>
    <cellStyle name="20 % - Markeringsfarve4 2 2 6 2 2" xfId="2414" xr:uid="{CB586321-8025-459C-A5D9-FC42B2D132F3}"/>
    <cellStyle name="20 % - Markeringsfarve4 2 2 6 2 2 2" xfId="8054" xr:uid="{99F9FCEC-A669-4A38-903A-A2706A0035CC}"/>
    <cellStyle name="20 % - Markeringsfarve4 2 2 6 2 2 2 2" xfId="15954" xr:uid="{DA493AE9-95A3-4860-A4E0-88112D84738D}"/>
    <cellStyle name="20 % - Markeringsfarve4 2 2 6 2 2 2 2 2" xfId="32269" xr:uid="{3F530CD6-EF27-482D-981E-0F770EC40939}"/>
    <cellStyle name="20 % - Markeringsfarve4 2 2 6 2 2 2 2 3" xfId="47233" xr:uid="{54A61CBD-B234-49B9-AF9F-95770111632C}"/>
    <cellStyle name="20 % - Markeringsfarve4 2 2 6 2 2 2 3" xfId="25247" xr:uid="{D3E3A2B0-BAA4-440B-909C-8426F0DF961B}"/>
    <cellStyle name="20 % - Markeringsfarve4 2 2 6 2 2 2 4" xfId="40234" xr:uid="{65493892-A1AA-4AFE-A57B-C21783C905C3}"/>
    <cellStyle name="20 % - Markeringsfarve4 2 2 6 2 2 3" xfId="10970" xr:uid="{85D9C7D4-FF78-407D-8EC5-B813A3B1AF0E}"/>
    <cellStyle name="20 % - Markeringsfarve4 2 2 6 2 2 3 2" xfId="27290" xr:uid="{3534591C-23B8-4758-A6AB-8D77BFC70828}"/>
    <cellStyle name="20 % - Markeringsfarve4 2 2 6 2 2 3 3" xfId="42256" xr:uid="{6C6223BA-BA3A-428D-A8D6-865D115E706E}"/>
    <cellStyle name="20 % - Markeringsfarve4 2 2 6 2 2 4" xfId="20268" xr:uid="{7FF6C042-7D8B-4F81-ADA3-39ECD31F9514}"/>
    <cellStyle name="20 % - Markeringsfarve4 2 2 6 2 2 5" xfId="35257" xr:uid="{1BC53542-F249-4909-A963-297FA7BD33DA}"/>
    <cellStyle name="20 % - Markeringsfarve4 2 2 6 2 3" xfId="6565" xr:uid="{431CB3DB-66B0-410B-A2EE-5001847AA5AC}"/>
    <cellStyle name="20 % - Markeringsfarve4 2 2 6 2 3 2" xfId="14478" xr:uid="{6B78004B-749C-464B-960F-771E16E90E15}"/>
    <cellStyle name="20 % - Markeringsfarve4 2 2 6 2 3 2 2" xfId="30793" xr:uid="{F2E1E18E-E042-4636-B3B9-CF3D56C87493}"/>
    <cellStyle name="20 % - Markeringsfarve4 2 2 6 2 3 2 3" xfId="45757" xr:uid="{CF2274EB-3B42-41E8-B366-D620EFB9D181}"/>
    <cellStyle name="20 % - Markeringsfarve4 2 2 6 2 3 3" xfId="23771" xr:uid="{FCE73EA3-323C-4825-83A3-100DE28861C7}"/>
    <cellStyle name="20 % - Markeringsfarve4 2 2 6 2 3 4" xfId="38758" xr:uid="{3B51AE3A-B86E-4B11-84CE-013C406CE1AB}"/>
    <cellStyle name="20 % - Markeringsfarve4 2 2 6 2 4" xfId="10969" xr:uid="{EA8908EC-4F77-4AE3-83F3-14D2EE95C03B}"/>
    <cellStyle name="20 % - Markeringsfarve4 2 2 6 2 4 2" xfId="27289" xr:uid="{7C50D9FC-B395-47F8-BE45-2A95D4CBD3D1}"/>
    <cellStyle name="20 % - Markeringsfarve4 2 2 6 2 4 3" xfId="42255" xr:uid="{799F9ACE-515F-433A-8A50-65D23C0A0168}"/>
    <cellStyle name="20 % - Markeringsfarve4 2 2 6 2 5" xfId="20267" xr:uid="{4DB5FF39-D5AE-4064-A754-39883B66FBF1}"/>
    <cellStyle name="20 % - Markeringsfarve4 2 2 6 2 6" xfId="35256" xr:uid="{F0A8EF06-26B8-4410-BA59-5BF37C54FD34}"/>
    <cellStyle name="20 % - Markeringsfarve4 2 2 6 3" xfId="2415" xr:uid="{107F8369-98D4-480C-88F0-20D22D9C1EF1}"/>
    <cellStyle name="20 % - Markeringsfarve4 2 2 6 3 2" xfId="7331" xr:uid="{CFE6991E-3478-4D4B-80FC-19810CCAF01E}"/>
    <cellStyle name="20 % - Markeringsfarve4 2 2 6 3 2 2" xfId="15240" xr:uid="{51A029DA-7EFC-4AF8-9491-9C56EA4C7C64}"/>
    <cellStyle name="20 % - Markeringsfarve4 2 2 6 3 2 2 2" xfId="31555" xr:uid="{67FFE008-E829-4F01-A7A1-5EF85BEF3FF8}"/>
    <cellStyle name="20 % - Markeringsfarve4 2 2 6 3 2 2 3" xfId="46519" xr:uid="{0ED4ADC4-1786-4BC6-BAB6-182D0C2AF3B0}"/>
    <cellStyle name="20 % - Markeringsfarve4 2 2 6 3 2 3" xfId="24533" xr:uid="{80E59916-6896-440E-AC60-294CABE798A1}"/>
    <cellStyle name="20 % - Markeringsfarve4 2 2 6 3 2 4" xfId="39520" xr:uid="{4FA2168F-6A2D-4A3C-A1D7-53EF2A4B5771}"/>
    <cellStyle name="20 % - Markeringsfarve4 2 2 6 3 3" xfId="10971" xr:uid="{7C769123-B723-4B50-B50F-670A3900501C}"/>
    <cellStyle name="20 % - Markeringsfarve4 2 2 6 3 3 2" xfId="27291" xr:uid="{CAB0F029-13C8-4446-BE30-15B3628C04EB}"/>
    <cellStyle name="20 % - Markeringsfarve4 2 2 6 3 3 3" xfId="42257" xr:uid="{F6B7F1C1-DA59-4F2B-913A-108D994340F0}"/>
    <cellStyle name="20 % - Markeringsfarve4 2 2 6 3 4" xfId="20269" xr:uid="{BFE782D3-BCA1-40A1-866A-44E2F062E567}"/>
    <cellStyle name="20 % - Markeringsfarve4 2 2 6 3 5" xfId="35258" xr:uid="{E3A65742-F4C0-4507-9BCF-1FEBD2212D43}"/>
    <cellStyle name="20 % - Markeringsfarve4 2 2 6 4" xfId="2416" xr:uid="{1C7089AA-E68D-42F1-AEEF-101EF5B15120}"/>
    <cellStyle name="20 % - Markeringsfarve4 2 2 6 4 2" xfId="8681" xr:uid="{EA1F644A-6199-4708-9B51-2550B49CF6CE}"/>
    <cellStyle name="20 % - Markeringsfarve4 2 2 6 4 2 2" xfId="16559" xr:uid="{B3752C18-4803-4A8C-AA3B-29B17B766282}"/>
    <cellStyle name="20 % - Markeringsfarve4 2 2 6 4 2 2 2" xfId="32874" xr:uid="{3135B532-3D27-4826-A0DD-28FC6DF66064}"/>
    <cellStyle name="20 % - Markeringsfarve4 2 2 6 4 2 2 3" xfId="47838" xr:uid="{2F25E9BD-45DB-4EB2-94FB-7BD65C856867}"/>
    <cellStyle name="20 % - Markeringsfarve4 2 2 6 4 2 3" xfId="25852" xr:uid="{7C0134B7-AF72-45E1-9D16-5A5378E882C8}"/>
    <cellStyle name="20 % - Markeringsfarve4 2 2 6 4 2 4" xfId="40839" xr:uid="{2BBEF128-6439-4D02-9BEB-BA58F3C358A1}"/>
    <cellStyle name="20 % - Markeringsfarve4 2 2 6 4 3" xfId="10972" xr:uid="{1F08FE94-39FF-4B4C-B343-41DC613EAA3B}"/>
    <cellStyle name="20 % - Markeringsfarve4 2 2 6 4 3 2" xfId="27292" xr:uid="{D5C1C332-D2FD-4DD7-B631-515FB93F5902}"/>
    <cellStyle name="20 % - Markeringsfarve4 2 2 6 4 3 3" xfId="42258" xr:uid="{A4FF7CEF-606C-4BB8-A931-4121EE4C3462}"/>
    <cellStyle name="20 % - Markeringsfarve4 2 2 6 4 4" xfId="20270" xr:uid="{E8AE94FE-0B9A-45BD-9D50-42436B719406}"/>
    <cellStyle name="20 % - Markeringsfarve4 2 2 6 4 5" xfId="35259" xr:uid="{DBCA129E-0F83-442B-B22B-5A1B9F225E19}"/>
    <cellStyle name="20 % - Markeringsfarve4 2 2 6 5" xfId="5532" xr:uid="{C37D69C8-800C-4A4B-84D1-C7A4394D5A66}"/>
    <cellStyle name="20 % - Markeringsfarve4 2 2 6 5 2" xfId="13449" xr:uid="{237E26B9-5392-4101-BF20-965E0B6CF9D5}"/>
    <cellStyle name="20 % - Markeringsfarve4 2 2 6 5 2 2" xfId="29764" xr:uid="{260ED2E0-1A11-4736-AC0F-0AC2D2EBBAA4}"/>
    <cellStyle name="20 % - Markeringsfarve4 2 2 6 5 2 3" xfId="44728" xr:uid="{0D708D92-133D-4247-8339-074A8676B229}"/>
    <cellStyle name="20 % - Markeringsfarve4 2 2 6 5 3" xfId="22742" xr:uid="{9D39B546-AFF9-4FB5-8E3A-53E26AB6939B}"/>
    <cellStyle name="20 % - Markeringsfarve4 2 2 6 5 4" xfId="37729" xr:uid="{7E40C920-0427-4F4B-84B7-BE98D0A896D7}"/>
    <cellStyle name="20 % - Markeringsfarve4 2 2 6 6" xfId="10968" xr:uid="{B4C762A1-ECC9-4D6B-8BBC-FD1667E2F1D1}"/>
    <cellStyle name="20 % - Markeringsfarve4 2 2 6 6 2" xfId="27288" xr:uid="{085B263A-E2FF-4A35-9F56-54200469ACE7}"/>
    <cellStyle name="20 % - Markeringsfarve4 2 2 6 6 3" xfId="42254" xr:uid="{B47C6457-76ED-4117-9331-12DC56AC49E0}"/>
    <cellStyle name="20 % - Markeringsfarve4 2 2 6 7" xfId="20266" xr:uid="{FF058815-8B7D-493D-BA4C-504AC3F66224}"/>
    <cellStyle name="20 % - Markeringsfarve4 2 2 6 8" xfId="35255" xr:uid="{89DD9439-EF99-4712-A035-02BB4E0C07E8}"/>
    <cellStyle name="20 % - Markeringsfarve4 2 2 7" xfId="2417" xr:uid="{23C1A49F-3504-469C-AE9E-EDA40CACCFF1}"/>
    <cellStyle name="20 % - Markeringsfarve4 2 2 7 2" xfId="2418" xr:uid="{A67CD86F-76F6-409B-BB12-08800DEAB7A7}"/>
    <cellStyle name="20 % - Markeringsfarve4 2 2 7 2 2" xfId="7505" xr:uid="{E9BB88DA-DAB7-40BE-8621-9BE2BCB42699}"/>
    <cellStyle name="20 % - Markeringsfarve4 2 2 7 2 2 2" xfId="15405" xr:uid="{0681DBFA-A011-491B-B13C-5908C0440773}"/>
    <cellStyle name="20 % - Markeringsfarve4 2 2 7 2 2 2 2" xfId="31720" xr:uid="{EA000531-871F-4C9D-9759-558AD52B66F5}"/>
    <cellStyle name="20 % - Markeringsfarve4 2 2 7 2 2 2 3" xfId="46684" xr:uid="{BDF70843-6EAE-4000-B212-4262734CC4B1}"/>
    <cellStyle name="20 % - Markeringsfarve4 2 2 7 2 2 3" xfId="24698" xr:uid="{5EBA4E5E-0469-46F9-90E8-193847A9D47D}"/>
    <cellStyle name="20 % - Markeringsfarve4 2 2 7 2 2 4" xfId="39685" xr:uid="{56576094-DCEE-4492-A014-6A731A180C5E}"/>
    <cellStyle name="20 % - Markeringsfarve4 2 2 7 2 3" xfId="10974" xr:uid="{985F5C49-9202-49FC-91DE-C21933B26306}"/>
    <cellStyle name="20 % - Markeringsfarve4 2 2 7 2 3 2" xfId="27294" xr:uid="{66CD035C-778A-493E-8288-3F9B49761CDB}"/>
    <cellStyle name="20 % - Markeringsfarve4 2 2 7 2 3 3" xfId="42260" xr:uid="{722B88E4-B7E2-4E8E-826B-CC4074243805}"/>
    <cellStyle name="20 % - Markeringsfarve4 2 2 7 2 4" xfId="20272" xr:uid="{9B116877-4572-4EF0-93F1-D35187EECE14}"/>
    <cellStyle name="20 % - Markeringsfarve4 2 2 7 2 5" xfId="35261" xr:uid="{91578197-9129-487B-B9D6-8A9DF11820BC}"/>
    <cellStyle name="20 % - Markeringsfarve4 2 2 7 3" xfId="6097" xr:uid="{25515520-9E06-4D4A-B348-4EFE281D8610}"/>
    <cellStyle name="20 % - Markeringsfarve4 2 2 7 3 2" xfId="14013" xr:uid="{F70A85D3-1B8B-4A99-B01D-227485E0CCA4}"/>
    <cellStyle name="20 % - Markeringsfarve4 2 2 7 3 2 2" xfId="30328" xr:uid="{77E18FCB-7283-4016-8F0B-2195CA460458}"/>
    <cellStyle name="20 % - Markeringsfarve4 2 2 7 3 2 3" xfId="45292" xr:uid="{DB480685-485A-41E9-8E8F-4BEE55CAEAC4}"/>
    <cellStyle name="20 % - Markeringsfarve4 2 2 7 3 3" xfId="23306" xr:uid="{CD6A82FB-E331-4B9B-9782-6D398BFEDA12}"/>
    <cellStyle name="20 % - Markeringsfarve4 2 2 7 3 4" xfId="38293" xr:uid="{6C21422D-FF12-4B56-B890-8F25EB067AB1}"/>
    <cellStyle name="20 % - Markeringsfarve4 2 2 7 4" xfId="10973" xr:uid="{8B87AA30-78E8-451C-AD7B-A67B3ECCBD12}"/>
    <cellStyle name="20 % - Markeringsfarve4 2 2 7 4 2" xfId="27293" xr:uid="{6B3CCCA0-6E18-4420-9798-104A29ADCF8F}"/>
    <cellStyle name="20 % - Markeringsfarve4 2 2 7 4 3" xfId="42259" xr:uid="{84D752C5-5632-44FC-B090-85131414AB4C}"/>
    <cellStyle name="20 % - Markeringsfarve4 2 2 7 5" xfId="20271" xr:uid="{B837C274-2320-4692-B873-28CB6E51E042}"/>
    <cellStyle name="20 % - Markeringsfarve4 2 2 7 6" xfId="35260" xr:uid="{DB5D25BB-040C-4EBC-8635-46D6CDF3B62E}"/>
    <cellStyle name="20 % - Markeringsfarve4 2 2 8" xfId="2419" xr:uid="{AD69E9AB-FA92-4EAE-B887-F8CFFAF0D204}"/>
    <cellStyle name="20 % - Markeringsfarve4 2 2 8 2" xfId="6733" xr:uid="{64EEC867-3BFB-47D3-9A8A-E71138294CA2}"/>
    <cellStyle name="20 % - Markeringsfarve4 2 2 8 2 2" xfId="14643" xr:uid="{2FBEE393-971A-48AA-A746-2E06D12E668F}"/>
    <cellStyle name="20 % - Markeringsfarve4 2 2 8 2 2 2" xfId="30958" xr:uid="{20867849-15D4-4C8B-AFAF-6D616C27D06A}"/>
    <cellStyle name="20 % - Markeringsfarve4 2 2 8 2 2 3" xfId="45922" xr:uid="{4F4E7125-AF22-4654-AC5A-96D0629E683E}"/>
    <cellStyle name="20 % - Markeringsfarve4 2 2 8 2 3" xfId="23936" xr:uid="{47B6F7B0-C402-4A11-B67E-98047E7674C6}"/>
    <cellStyle name="20 % - Markeringsfarve4 2 2 8 2 4" xfId="38923" xr:uid="{65E4A897-FEEE-4025-B02B-9A2E479FB6D9}"/>
    <cellStyle name="20 % - Markeringsfarve4 2 2 8 3" xfId="10975" xr:uid="{B6B52002-3C3E-4F7A-A4AE-916D44D716C3}"/>
    <cellStyle name="20 % - Markeringsfarve4 2 2 8 3 2" xfId="27295" xr:uid="{111FB2C3-0393-4D61-AAF5-A849E0070864}"/>
    <cellStyle name="20 % - Markeringsfarve4 2 2 8 3 3" xfId="42261" xr:uid="{00FE9436-FBFD-4C11-A0CB-4B4FBAD9027E}"/>
    <cellStyle name="20 % - Markeringsfarve4 2 2 8 4" xfId="20273" xr:uid="{CAB4BCB8-0FC7-4869-885A-B2D9605940E0}"/>
    <cellStyle name="20 % - Markeringsfarve4 2 2 8 5" xfId="35262" xr:uid="{FCF9D348-9C3F-4C86-AF7F-E16147410518}"/>
    <cellStyle name="20 % - Markeringsfarve4 2 2 9" xfId="2420" xr:uid="{3B2FCB69-A89C-47D9-A55D-0ABEFDF5E8C7}"/>
    <cellStyle name="20 % - Markeringsfarve4 2 2 9 2" xfId="8522" xr:uid="{D975666F-7B5D-456E-85F0-E68216F83584}"/>
    <cellStyle name="20 % - Markeringsfarve4 2 2 9 2 2" xfId="16408" xr:uid="{1B2600A5-AD4F-41DC-AF7A-FEFF5EEDFC5A}"/>
    <cellStyle name="20 % - Markeringsfarve4 2 2 9 2 2 2" xfId="32723" xr:uid="{81F3518F-9E44-4661-8FC9-3B6434B4B1FE}"/>
    <cellStyle name="20 % - Markeringsfarve4 2 2 9 2 2 3" xfId="47687" xr:uid="{61759E6A-D210-4ACB-8952-49278B0A1758}"/>
    <cellStyle name="20 % - Markeringsfarve4 2 2 9 2 3" xfId="25701" xr:uid="{8973C1A4-D20A-4550-AC03-F16CF6C587B5}"/>
    <cellStyle name="20 % - Markeringsfarve4 2 2 9 2 4" xfId="40688" xr:uid="{AB4FED56-FD25-4F5A-8B6F-A0D194C6D924}"/>
    <cellStyle name="20 % - Markeringsfarve4 2 2 9 3" xfId="10976" xr:uid="{74F5CBD0-ACAC-406D-86B8-BC40FBDF99D8}"/>
    <cellStyle name="20 % - Markeringsfarve4 2 2 9 3 2" xfId="27296" xr:uid="{5FED69DC-7604-48F7-8951-4D39676DB795}"/>
    <cellStyle name="20 % - Markeringsfarve4 2 2 9 3 3" xfId="42262" xr:uid="{3E1919CD-4EE6-4C10-9C5B-55B087203B21}"/>
    <cellStyle name="20 % - Markeringsfarve4 2 2 9 4" xfId="20274" xr:uid="{88108D93-02E2-49A9-AE35-93DD08F55BE7}"/>
    <cellStyle name="20 % - Markeringsfarve4 2 2 9 5" xfId="35263" xr:uid="{D39BED69-3838-4A22-9DF6-C162E9C441BB}"/>
    <cellStyle name="20 % - Markeringsfarve4 2 3" xfId="2421" xr:uid="{CBFFB5B1-FDC0-4E4B-AD44-F986E2FDB82B}"/>
    <cellStyle name="20 % - Markeringsfarve4 2 3 10" xfId="5533" xr:uid="{9EA21D5F-1DC1-4B27-BF08-6064FF335395}"/>
    <cellStyle name="20 % - Markeringsfarve4 2 3 10 2" xfId="13450" xr:uid="{88E91687-F1F5-4499-9AAB-A99F37DD15EE}"/>
    <cellStyle name="20 % - Markeringsfarve4 2 3 10 2 2" xfId="29765" xr:uid="{A74B1760-1167-41AC-B7C6-9710254E6646}"/>
    <cellStyle name="20 % - Markeringsfarve4 2 3 10 2 3" xfId="44729" xr:uid="{87D7EB02-7C84-4653-9E3D-6E34E5267376}"/>
    <cellStyle name="20 % - Markeringsfarve4 2 3 10 3" xfId="22743" xr:uid="{3EB7A8F1-51D8-4336-B78C-B8DAD743AEB4}"/>
    <cellStyle name="20 % - Markeringsfarve4 2 3 10 4" xfId="37730" xr:uid="{F20AC14A-8A89-4535-9D71-951B34E3D1CB}"/>
    <cellStyle name="20 % - Markeringsfarve4 2 3 11" xfId="10977" xr:uid="{55D78314-22A4-41AF-B2BA-C526E3574DEB}"/>
    <cellStyle name="20 % - Markeringsfarve4 2 3 11 2" xfId="27297" xr:uid="{D248BAC4-E573-446E-BA2D-2A7216223157}"/>
    <cellStyle name="20 % - Markeringsfarve4 2 3 11 3" xfId="42263" xr:uid="{9CC5750B-1CA2-4525-B7AE-E95DC6EDEA36}"/>
    <cellStyle name="20 % - Markeringsfarve4 2 3 12" xfId="20275" xr:uid="{FC1AE461-BC35-4C0A-984A-72B2747B0D35}"/>
    <cellStyle name="20 % - Markeringsfarve4 2 3 13" xfId="35264" xr:uid="{7BB608E8-8BC7-48F2-A376-BA5FE50F870C}"/>
    <cellStyle name="20 % - Markeringsfarve4 2 3 14" xfId="53303" xr:uid="{061CB2A9-A98D-4760-80D2-A293EEBFC2E1}"/>
    <cellStyle name="20 % - Markeringsfarve4 2 3 2" xfId="2422" xr:uid="{E8B98DBA-99BE-4B0E-AA4E-2A627CC26758}"/>
    <cellStyle name="20 % - Markeringsfarve4 2 3 2 2" xfId="2423" xr:uid="{9538E28D-89FC-40C5-9181-769550377025}"/>
    <cellStyle name="20 % - Markeringsfarve4 2 3 2 2 2" xfId="2424" xr:uid="{4894A5D1-05F9-495A-943B-F1F326B4CBF1}"/>
    <cellStyle name="20 % - Markeringsfarve4 2 3 2 2 2 2" xfId="7663" xr:uid="{CA13F7D6-DCA5-4474-A25E-32C0B647A5EA}"/>
    <cellStyle name="20 % - Markeringsfarve4 2 3 2 2 2 2 2" xfId="15563" xr:uid="{DD99C56A-91E4-4C6D-99A5-FD4C5D0952DC}"/>
    <cellStyle name="20 % - Markeringsfarve4 2 3 2 2 2 2 2 2" xfId="31878" xr:uid="{2570FACF-F568-401F-9E44-6C96A3A8CA6A}"/>
    <cellStyle name="20 % - Markeringsfarve4 2 3 2 2 2 2 2 3" xfId="46842" xr:uid="{0CF0A545-A113-48A6-AC48-40E6D8A2B8EB}"/>
    <cellStyle name="20 % - Markeringsfarve4 2 3 2 2 2 2 3" xfId="24856" xr:uid="{C26544A1-BE23-4AE4-BA60-E52505445F14}"/>
    <cellStyle name="20 % - Markeringsfarve4 2 3 2 2 2 2 4" xfId="39843" xr:uid="{8A24AA0F-1BC7-40CE-AE1A-FC32CE9BA4DC}"/>
    <cellStyle name="20 % - Markeringsfarve4 2 3 2 2 2 3" xfId="10980" xr:uid="{8C0B5A90-9CA8-4D06-87C2-4C931B7E5459}"/>
    <cellStyle name="20 % - Markeringsfarve4 2 3 2 2 2 3 2" xfId="27300" xr:uid="{36BEEAC0-8727-4A22-BBDB-8AD313A0C197}"/>
    <cellStyle name="20 % - Markeringsfarve4 2 3 2 2 2 3 3" xfId="42266" xr:uid="{E43E47C4-BB47-472D-9022-AF85BBF330A5}"/>
    <cellStyle name="20 % - Markeringsfarve4 2 3 2 2 2 4" xfId="20278" xr:uid="{50E19924-D474-4B69-8DCA-8CF3974DFAE9}"/>
    <cellStyle name="20 % - Markeringsfarve4 2 3 2 2 2 5" xfId="35267" xr:uid="{8216F5D3-96F7-49C0-B87F-0F7ACA03602B}"/>
    <cellStyle name="20 % - Markeringsfarve4 2 3 2 2 3" xfId="6229" xr:uid="{16DE00C5-9C53-4F8D-B108-FC4678BC956C}"/>
    <cellStyle name="20 % - Markeringsfarve4 2 3 2 2 3 2" xfId="14145" xr:uid="{4E9EDF6E-389E-4E8B-B1EE-B87F02E26EE6}"/>
    <cellStyle name="20 % - Markeringsfarve4 2 3 2 2 3 2 2" xfId="30460" xr:uid="{5F9298A7-550E-4A03-880B-8AF8F2C71CD5}"/>
    <cellStyle name="20 % - Markeringsfarve4 2 3 2 2 3 2 3" xfId="45424" xr:uid="{A197D28F-81ED-485C-A3F5-21EF59E6E789}"/>
    <cellStyle name="20 % - Markeringsfarve4 2 3 2 2 3 3" xfId="23438" xr:uid="{535A5F79-40D3-4659-8C91-15DBCAC91839}"/>
    <cellStyle name="20 % - Markeringsfarve4 2 3 2 2 3 4" xfId="38425" xr:uid="{4BEFB17F-8A7A-4FA7-869D-EFD78DEF191E}"/>
    <cellStyle name="20 % - Markeringsfarve4 2 3 2 2 4" xfId="10979" xr:uid="{B4820135-CA11-48D6-9EA1-2F6F5FBDDA39}"/>
    <cellStyle name="20 % - Markeringsfarve4 2 3 2 2 4 2" xfId="27299" xr:uid="{7458BFBF-1CA6-4D5A-B27A-D4C0992AE6A9}"/>
    <cellStyle name="20 % - Markeringsfarve4 2 3 2 2 4 3" xfId="42265" xr:uid="{C37A85F9-7991-4125-92DF-54B89B7628B4}"/>
    <cellStyle name="20 % - Markeringsfarve4 2 3 2 2 5" xfId="20277" xr:uid="{306FEBEC-AE53-4C5F-8504-70C5C1BBE984}"/>
    <cellStyle name="20 % - Markeringsfarve4 2 3 2 2 6" xfId="35266" xr:uid="{158D43DF-C77D-4D48-95E0-76BE873B392F}"/>
    <cellStyle name="20 % - Markeringsfarve4 2 3 2 2 7" xfId="57107" xr:uid="{97598C06-CEA8-48D5-8335-CFE1D6546F35}"/>
    <cellStyle name="20 % - Markeringsfarve4 2 3 2 3" xfId="2425" xr:uid="{20EAB607-33FA-472C-A1F5-D73906F8665C}"/>
    <cellStyle name="20 % - Markeringsfarve4 2 3 2 3 2" xfId="6893" xr:uid="{2E7B980F-E636-4CAC-901A-DBBC424FF0F8}"/>
    <cellStyle name="20 % - Markeringsfarve4 2 3 2 3 2 2" xfId="14803" xr:uid="{06661EBA-1B70-4377-99D5-EF81BA8DD1A7}"/>
    <cellStyle name="20 % - Markeringsfarve4 2 3 2 3 2 2 2" xfId="31118" xr:uid="{DB3DE866-09F7-469E-BA3F-BA5DB19D23D3}"/>
    <cellStyle name="20 % - Markeringsfarve4 2 3 2 3 2 2 3" xfId="46082" xr:uid="{47B3EF5C-CC02-47A3-A55C-B9BA509F0A65}"/>
    <cellStyle name="20 % - Markeringsfarve4 2 3 2 3 2 3" xfId="24096" xr:uid="{1E2650A9-3F25-4C33-AB62-75C65F2D2784}"/>
    <cellStyle name="20 % - Markeringsfarve4 2 3 2 3 2 4" xfId="39083" xr:uid="{A1D7AA53-0ADC-4339-AECC-D94DAF8EC6A7}"/>
    <cellStyle name="20 % - Markeringsfarve4 2 3 2 3 3" xfId="10981" xr:uid="{5F0A7684-7CA7-4D91-AEE3-2043CC3A835C}"/>
    <cellStyle name="20 % - Markeringsfarve4 2 3 2 3 3 2" xfId="27301" xr:uid="{448EAD5A-CDD3-49B7-A0C2-6D31FF13BCE9}"/>
    <cellStyle name="20 % - Markeringsfarve4 2 3 2 3 3 3" xfId="42267" xr:uid="{2ACCAA6F-C958-4315-B027-860F81EBF05A}"/>
    <cellStyle name="20 % - Markeringsfarve4 2 3 2 3 4" xfId="20279" xr:uid="{C86F8614-4C70-4870-8A95-CE86A06ACAC5}"/>
    <cellStyle name="20 % - Markeringsfarve4 2 3 2 3 5" xfId="35268" xr:uid="{9867899C-3ACD-41F7-AEAD-402C94A479AC}"/>
    <cellStyle name="20 % - Markeringsfarve4 2 3 2 4" xfId="2426" xr:uid="{03527F15-D8D4-4ABE-9667-2C065CB2B7B2}"/>
    <cellStyle name="20 % - Markeringsfarve4 2 3 2 4 2" xfId="8640" xr:uid="{B64E62AC-E9F9-43D4-A48B-0005AB8E1C9A}"/>
    <cellStyle name="20 % - Markeringsfarve4 2 3 2 4 2 2" xfId="16520" xr:uid="{28A1B84C-FBE3-4150-AE6B-BBFF2794147A}"/>
    <cellStyle name="20 % - Markeringsfarve4 2 3 2 4 2 2 2" xfId="32835" xr:uid="{A537EF7A-AB26-4D5E-B0CD-BAEFFE1C0D69}"/>
    <cellStyle name="20 % - Markeringsfarve4 2 3 2 4 2 2 3" xfId="47799" xr:uid="{45FA38D8-B4BB-43F2-BBA4-F090989893E1}"/>
    <cellStyle name="20 % - Markeringsfarve4 2 3 2 4 2 3" xfId="25813" xr:uid="{7C01D686-CA0C-42A5-9B53-BCF2290939B5}"/>
    <cellStyle name="20 % - Markeringsfarve4 2 3 2 4 2 4" xfId="40800" xr:uid="{C02DB929-4A1D-4CE5-804C-062AD7DE4F6D}"/>
    <cellStyle name="20 % - Markeringsfarve4 2 3 2 4 3" xfId="10982" xr:uid="{A9766C44-35D6-4828-9AD2-9B15197FFC74}"/>
    <cellStyle name="20 % - Markeringsfarve4 2 3 2 4 3 2" xfId="27302" xr:uid="{799EB9EF-98D4-43AB-9A2F-2A06DE759202}"/>
    <cellStyle name="20 % - Markeringsfarve4 2 3 2 4 3 3" xfId="42268" xr:uid="{41F7A4E0-5F6C-4A2C-B7FA-6A26F8867C6C}"/>
    <cellStyle name="20 % - Markeringsfarve4 2 3 2 4 4" xfId="20280" xr:uid="{31B8275A-C380-4CF7-8DBE-D5744BFBB81A}"/>
    <cellStyle name="20 % - Markeringsfarve4 2 3 2 4 5" xfId="35269" xr:uid="{C4B8161D-9987-49FB-92CB-F8117CD6E4A6}"/>
    <cellStyle name="20 % - Markeringsfarve4 2 3 2 5" xfId="5534" xr:uid="{7CF04898-7D9F-499E-995B-812D3BFC4559}"/>
    <cellStyle name="20 % - Markeringsfarve4 2 3 2 5 2" xfId="13451" xr:uid="{7D537BB3-5412-4C9D-89DE-4B5535326A92}"/>
    <cellStyle name="20 % - Markeringsfarve4 2 3 2 5 2 2" xfId="29766" xr:uid="{7756AF84-BBA8-4470-ADD6-48DB33F65A6D}"/>
    <cellStyle name="20 % - Markeringsfarve4 2 3 2 5 2 3" xfId="44730" xr:uid="{953BA81B-8722-46F0-97E3-AF52B7C8D8F8}"/>
    <cellStyle name="20 % - Markeringsfarve4 2 3 2 5 3" xfId="22744" xr:uid="{9D67612C-CE73-462B-BE0F-B735E5BD5594}"/>
    <cellStyle name="20 % - Markeringsfarve4 2 3 2 5 4" xfId="37731" xr:uid="{00C360B9-ECA8-4F6F-81CD-6F5478831132}"/>
    <cellStyle name="20 % - Markeringsfarve4 2 3 2 6" xfId="10978" xr:uid="{AF2FA7D9-BD94-429F-A70B-DA58EED8EF37}"/>
    <cellStyle name="20 % - Markeringsfarve4 2 3 2 6 2" xfId="27298" xr:uid="{D73483F7-BD92-4142-A8A0-ADEB0F5EC485}"/>
    <cellStyle name="20 % - Markeringsfarve4 2 3 2 6 3" xfId="42264" xr:uid="{5BDA5EE8-A99D-4C92-92B4-8641451913E1}"/>
    <cellStyle name="20 % - Markeringsfarve4 2 3 2 7" xfId="20276" xr:uid="{8D57FA9C-0E6E-48FD-BE48-1A2765294507}"/>
    <cellStyle name="20 % - Markeringsfarve4 2 3 2 8" xfId="35265" xr:uid="{D33D9DB8-CD13-4D9C-81CA-0DACF2D38D91}"/>
    <cellStyle name="20 % - Markeringsfarve4 2 3 2 9" xfId="53940" xr:uid="{99BAF7A6-6F93-4AC0-8339-8987972180A1}"/>
    <cellStyle name="20 % - Markeringsfarve4 2 3 3" xfId="2427" xr:uid="{AF2D4588-3B5C-4D82-BD32-2994B2833A5C}"/>
    <cellStyle name="20 % - Markeringsfarve4 2 3 3 2" xfId="2428" xr:uid="{359E5664-B8A3-4231-8A1C-185B1B6191D9}"/>
    <cellStyle name="20 % - Markeringsfarve4 2 3 3 2 2" xfId="2429" xr:uid="{BC9732C8-0238-483D-A5A4-19BF37523B59}"/>
    <cellStyle name="20 % - Markeringsfarve4 2 3 3 2 2 2" xfId="7700" xr:uid="{B5417CAC-4F1F-4F21-911B-D5B809DF4DC2}"/>
    <cellStyle name="20 % - Markeringsfarve4 2 3 3 2 2 2 2" xfId="15600" xr:uid="{B3C82DA3-C521-43F3-803B-A27EE49ACD63}"/>
    <cellStyle name="20 % - Markeringsfarve4 2 3 3 2 2 2 2 2" xfId="31915" xr:uid="{155F4F23-85E6-4A3B-8A86-1B9F91B1FA6D}"/>
    <cellStyle name="20 % - Markeringsfarve4 2 3 3 2 2 2 2 3" xfId="46879" xr:uid="{B149B9D4-2A3C-4BB2-B1B8-C56058E24F81}"/>
    <cellStyle name="20 % - Markeringsfarve4 2 3 3 2 2 2 3" xfId="24893" xr:uid="{A3A59048-7C41-4D02-BC16-0C6BEC6D051E}"/>
    <cellStyle name="20 % - Markeringsfarve4 2 3 3 2 2 2 4" xfId="39880" xr:uid="{95A7DFB7-8844-4D0D-9850-46217349726F}"/>
    <cellStyle name="20 % - Markeringsfarve4 2 3 3 2 2 3" xfId="10985" xr:uid="{EEB4259F-460F-443C-85D0-4BF3021CD658}"/>
    <cellStyle name="20 % - Markeringsfarve4 2 3 3 2 2 3 2" xfId="27305" xr:uid="{B139DB58-C447-4E59-949D-C03B35A6E8F2}"/>
    <cellStyle name="20 % - Markeringsfarve4 2 3 3 2 2 3 3" xfId="42271" xr:uid="{88957616-9C5B-431E-90AC-990DD976A10F}"/>
    <cellStyle name="20 % - Markeringsfarve4 2 3 3 2 2 4" xfId="20283" xr:uid="{9858B4BF-C154-4402-8884-975F2B75E1EE}"/>
    <cellStyle name="20 % - Markeringsfarve4 2 3 3 2 2 5" xfId="35272" xr:uid="{96A437BE-A383-4404-AF73-11FC413D86E7}"/>
    <cellStyle name="20 % - Markeringsfarve4 2 3 3 2 3" xfId="6264" xr:uid="{6913EAFD-6D7B-443D-90A2-50872EFB9115}"/>
    <cellStyle name="20 % - Markeringsfarve4 2 3 3 2 3 2" xfId="14180" xr:uid="{78E24CF2-A295-41E4-BF70-8A9A683CA253}"/>
    <cellStyle name="20 % - Markeringsfarve4 2 3 3 2 3 2 2" xfId="30495" xr:uid="{5AEF28D6-B857-4459-99E4-3F74787E8CB9}"/>
    <cellStyle name="20 % - Markeringsfarve4 2 3 3 2 3 2 3" xfId="45459" xr:uid="{0909134C-32B5-40FD-B625-DCC68BF0B515}"/>
    <cellStyle name="20 % - Markeringsfarve4 2 3 3 2 3 3" xfId="23473" xr:uid="{F7075DF2-A192-44A8-8C29-176109F5B63A}"/>
    <cellStyle name="20 % - Markeringsfarve4 2 3 3 2 3 4" xfId="38460" xr:uid="{04B07287-1D00-4661-904D-6813CAD2D455}"/>
    <cellStyle name="20 % - Markeringsfarve4 2 3 3 2 4" xfId="10984" xr:uid="{53E76F67-A455-48BC-9715-249E47E7C7E2}"/>
    <cellStyle name="20 % - Markeringsfarve4 2 3 3 2 4 2" xfId="27304" xr:uid="{5869BC18-8309-47B9-8730-B9E8B87490E1}"/>
    <cellStyle name="20 % - Markeringsfarve4 2 3 3 2 4 3" xfId="42270" xr:uid="{2F16893F-3B10-49F6-AFE1-25ECECBC3747}"/>
    <cellStyle name="20 % - Markeringsfarve4 2 3 3 2 5" xfId="20282" xr:uid="{CEF98D7A-D1C4-488C-9369-CF429DC062E4}"/>
    <cellStyle name="20 % - Markeringsfarve4 2 3 3 2 6" xfId="35271" xr:uid="{84CDF8A7-C7DE-4D43-9EF3-7ED4B5A0E029}"/>
    <cellStyle name="20 % - Markeringsfarve4 2 3 3 3" xfId="2430" xr:uid="{812FA7B6-3948-43C6-A0AA-6A17300855E8}"/>
    <cellStyle name="20 % - Markeringsfarve4 2 3 3 3 2" xfId="6930" xr:uid="{4E1B81CE-5BE2-486E-B094-E0BAAECA007D}"/>
    <cellStyle name="20 % - Markeringsfarve4 2 3 3 3 2 2" xfId="14840" xr:uid="{1DBD7960-92BC-48F3-B088-68D5BEC04DC2}"/>
    <cellStyle name="20 % - Markeringsfarve4 2 3 3 3 2 2 2" xfId="31155" xr:uid="{43334E21-ABE3-4DFA-A911-6611F625F769}"/>
    <cellStyle name="20 % - Markeringsfarve4 2 3 3 3 2 2 3" xfId="46119" xr:uid="{DA1F655D-55B6-463D-B165-B060936ABC01}"/>
    <cellStyle name="20 % - Markeringsfarve4 2 3 3 3 2 3" xfId="24133" xr:uid="{244D3DFF-E9CD-4238-A15C-6238B4533A6E}"/>
    <cellStyle name="20 % - Markeringsfarve4 2 3 3 3 2 4" xfId="39120" xr:uid="{C7D6E2D9-9D8D-4CA6-80B1-02DC55EB03A7}"/>
    <cellStyle name="20 % - Markeringsfarve4 2 3 3 3 3" xfId="10986" xr:uid="{FD106487-75DD-4AF9-912F-5E8AE2E22632}"/>
    <cellStyle name="20 % - Markeringsfarve4 2 3 3 3 3 2" xfId="27306" xr:uid="{A06E2165-B094-4263-8407-F700F64C8890}"/>
    <cellStyle name="20 % - Markeringsfarve4 2 3 3 3 3 3" xfId="42272" xr:uid="{963BF6E1-E7EB-494F-A18F-247B9DBC5523}"/>
    <cellStyle name="20 % - Markeringsfarve4 2 3 3 3 4" xfId="20284" xr:uid="{C9AEEB28-F3C9-4E7E-A526-9AC7B22D2AB4}"/>
    <cellStyle name="20 % - Markeringsfarve4 2 3 3 3 5" xfId="35273" xr:uid="{9670537F-F09C-45F4-9417-1B06AC271B94}"/>
    <cellStyle name="20 % - Markeringsfarve4 2 3 3 4" xfId="2431" xr:uid="{72E60816-DDEE-423C-9E84-3F155006F894}"/>
    <cellStyle name="20 % - Markeringsfarve4 2 3 3 4 2" xfId="8365" xr:uid="{F1D2650F-6024-4F07-B077-D0F01EA24B57}"/>
    <cellStyle name="20 % - Markeringsfarve4 2 3 3 4 2 2" xfId="16257" xr:uid="{D9F53095-707C-4031-88FA-8B040B2A5369}"/>
    <cellStyle name="20 % - Markeringsfarve4 2 3 3 4 2 2 2" xfId="32572" xr:uid="{A033308A-DF19-42C9-B687-1488D136E99A}"/>
    <cellStyle name="20 % - Markeringsfarve4 2 3 3 4 2 2 3" xfId="47536" xr:uid="{3015A657-1278-4AE3-AEAA-1A4583553D22}"/>
    <cellStyle name="20 % - Markeringsfarve4 2 3 3 4 2 3" xfId="25550" xr:uid="{0DCE7ED9-1999-4E32-AFE5-DB8D712A9B8C}"/>
    <cellStyle name="20 % - Markeringsfarve4 2 3 3 4 2 4" xfId="40537" xr:uid="{0EC9CE28-E514-4557-BBD5-B4B161BFA39D}"/>
    <cellStyle name="20 % - Markeringsfarve4 2 3 3 4 3" xfId="10987" xr:uid="{2D22F0C2-00DC-4F89-BD49-8102A41EC722}"/>
    <cellStyle name="20 % - Markeringsfarve4 2 3 3 4 3 2" xfId="27307" xr:uid="{847CC63A-F7EA-4C9C-9DD2-88802B80828C}"/>
    <cellStyle name="20 % - Markeringsfarve4 2 3 3 4 3 3" xfId="42273" xr:uid="{D5E89998-A2D6-4A1C-B821-494D385661C2}"/>
    <cellStyle name="20 % - Markeringsfarve4 2 3 3 4 4" xfId="20285" xr:uid="{6F98178A-11DF-44EF-96CA-1E5C3F7969FA}"/>
    <cellStyle name="20 % - Markeringsfarve4 2 3 3 4 5" xfId="35274" xr:uid="{F8F69309-0357-48BC-A004-7AA55BF3F0E1}"/>
    <cellStyle name="20 % - Markeringsfarve4 2 3 3 5" xfId="5535" xr:uid="{B9F58250-3E93-4D0B-90E0-DDDB2A268D4D}"/>
    <cellStyle name="20 % - Markeringsfarve4 2 3 3 5 2" xfId="13452" xr:uid="{60DCC57D-3179-4A31-8F55-145432054DF1}"/>
    <cellStyle name="20 % - Markeringsfarve4 2 3 3 5 2 2" xfId="29767" xr:uid="{CA2D2002-3CD7-4B5B-BAB4-EE425077731A}"/>
    <cellStyle name="20 % - Markeringsfarve4 2 3 3 5 2 3" xfId="44731" xr:uid="{29AB3BB9-76F0-4421-B491-E6AE36BDFA8C}"/>
    <cellStyle name="20 % - Markeringsfarve4 2 3 3 5 3" xfId="22745" xr:uid="{31B63E4C-85C7-44B7-B3F6-F4C37EA6F39E}"/>
    <cellStyle name="20 % - Markeringsfarve4 2 3 3 5 4" xfId="37732" xr:uid="{DE76B688-7479-42E3-AF49-ADFA703CA448}"/>
    <cellStyle name="20 % - Markeringsfarve4 2 3 3 6" xfId="10983" xr:uid="{73C0B13A-2AB4-4E24-8201-F7073CA27DF0}"/>
    <cellStyle name="20 % - Markeringsfarve4 2 3 3 6 2" xfId="27303" xr:uid="{B71749F4-1124-4D17-82EC-F1864A122007}"/>
    <cellStyle name="20 % - Markeringsfarve4 2 3 3 6 3" xfId="42269" xr:uid="{585365BD-7CEB-4986-A450-D7963EA23D96}"/>
    <cellStyle name="20 % - Markeringsfarve4 2 3 3 7" xfId="20281" xr:uid="{0EFA57E0-F082-400F-A9A0-7B853F02591B}"/>
    <cellStyle name="20 % - Markeringsfarve4 2 3 3 8" xfId="35270" xr:uid="{FEE46D35-A2D5-4E65-9837-4B66D822E743}"/>
    <cellStyle name="20 % - Markeringsfarve4 2 3 3 9" xfId="56484" xr:uid="{D43A5862-6F9A-4C62-BB97-EEE1278032EE}"/>
    <cellStyle name="20 % - Markeringsfarve4 2 3 4" xfId="2432" xr:uid="{175F0B89-6EF1-4E66-85DA-5F6CB89536BD}"/>
    <cellStyle name="20 % - Markeringsfarve4 2 3 4 2" xfId="2433" xr:uid="{1DC5B5ED-D487-4A18-A689-6EDA42B6657A}"/>
    <cellStyle name="20 % - Markeringsfarve4 2 3 4 2 2" xfId="2434" xr:uid="{27787449-E280-49B9-A0C9-7C0696401AB2}"/>
    <cellStyle name="20 % - Markeringsfarve4 2 3 4 2 2 2" xfId="7901" xr:uid="{2C1BC52D-0BEC-4075-A3E9-3EB2DCA768EC}"/>
    <cellStyle name="20 % - Markeringsfarve4 2 3 4 2 2 2 2" xfId="15801" xr:uid="{AC31D00E-27E3-4A54-B44F-6B1E5EFF2350}"/>
    <cellStyle name="20 % - Markeringsfarve4 2 3 4 2 2 2 2 2" xfId="32116" xr:uid="{EBD9AC9D-DA49-48A4-A1FB-899275535123}"/>
    <cellStyle name="20 % - Markeringsfarve4 2 3 4 2 2 2 2 3" xfId="47080" xr:uid="{784ECFC8-9BE4-4467-B731-BB7B3C28D7D0}"/>
    <cellStyle name="20 % - Markeringsfarve4 2 3 4 2 2 2 3" xfId="25094" xr:uid="{5F340101-D854-4D33-98F6-DBB216A5ED69}"/>
    <cellStyle name="20 % - Markeringsfarve4 2 3 4 2 2 2 4" xfId="40081" xr:uid="{40B31E50-FC01-40E6-AB62-2CD4803B054F}"/>
    <cellStyle name="20 % - Markeringsfarve4 2 3 4 2 2 3" xfId="10990" xr:uid="{0CDFE893-874B-4243-BBE7-799A979383E3}"/>
    <cellStyle name="20 % - Markeringsfarve4 2 3 4 2 2 3 2" xfId="27310" xr:uid="{45523F59-7A7E-4B90-A62B-AF62082BC949}"/>
    <cellStyle name="20 % - Markeringsfarve4 2 3 4 2 2 3 3" xfId="42276" xr:uid="{613C5B2B-86D9-4478-BBB5-FB962F6AB307}"/>
    <cellStyle name="20 % - Markeringsfarve4 2 3 4 2 2 4" xfId="20288" xr:uid="{7FC5C4C2-6B60-4BA8-8D8C-ED5E9435F7D4}"/>
    <cellStyle name="20 % - Markeringsfarve4 2 3 4 2 2 5" xfId="35277" xr:uid="{80B6017C-EDD5-46CC-8C06-59B8115106D8}"/>
    <cellStyle name="20 % - Markeringsfarve4 2 3 4 2 3" xfId="6431" xr:uid="{36603B99-3B77-43DA-996B-0712E4CBF41B}"/>
    <cellStyle name="20 % - Markeringsfarve4 2 3 4 2 3 2" xfId="14344" xr:uid="{FE371E2C-8BBE-4D2C-88BE-5E8EE6E5C579}"/>
    <cellStyle name="20 % - Markeringsfarve4 2 3 4 2 3 2 2" xfId="30659" xr:uid="{E4AB3F2F-D815-4489-8911-468F9DDFEB99}"/>
    <cellStyle name="20 % - Markeringsfarve4 2 3 4 2 3 2 3" xfId="45623" xr:uid="{9ECDD94A-5B6C-4004-9577-C36588195F10}"/>
    <cellStyle name="20 % - Markeringsfarve4 2 3 4 2 3 3" xfId="23637" xr:uid="{8EF82142-533E-43EA-A169-D711667380A9}"/>
    <cellStyle name="20 % - Markeringsfarve4 2 3 4 2 3 4" xfId="38624" xr:uid="{55AC2499-10C2-4120-8F74-B777FE0C3754}"/>
    <cellStyle name="20 % - Markeringsfarve4 2 3 4 2 4" xfId="10989" xr:uid="{9C4D87D2-39E2-4A79-93D0-C0B8B32110AD}"/>
    <cellStyle name="20 % - Markeringsfarve4 2 3 4 2 4 2" xfId="27309" xr:uid="{C96AA4F7-17EB-4CA3-A558-9DD701655E02}"/>
    <cellStyle name="20 % - Markeringsfarve4 2 3 4 2 4 3" xfId="42275" xr:uid="{57FBABA7-4629-4841-9631-6C6FDBCEAD41}"/>
    <cellStyle name="20 % - Markeringsfarve4 2 3 4 2 5" xfId="20287" xr:uid="{FCBBCAF1-0DEB-4AFF-B161-5B9C8B5FD86A}"/>
    <cellStyle name="20 % - Markeringsfarve4 2 3 4 2 6" xfId="35276" xr:uid="{6E1A8D58-24E8-4360-81ED-3057B312DE11}"/>
    <cellStyle name="20 % - Markeringsfarve4 2 3 4 3" xfId="2435" xr:uid="{73A3A71F-E2E9-430E-8025-93F37E982CEB}"/>
    <cellStyle name="20 % - Markeringsfarve4 2 3 4 3 2" xfId="7177" xr:uid="{D54A7553-ED57-42AD-8AD0-3C782134D1C6}"/>
    <cellStyle name="20 % - Markeringsfarve4 2 3 4 3 2 2" xfId="15086" xr:uid="{BAE11B8D-9A7C-407A-AED9-E4D14CD66CE2}"/>
    <cellStyle name="20 % - Markeringsfarve4 2 3 4 3 2 2 2" xfId="31401" xr:uid="{4E84DC79-2D99-4124-AD0E-C4F2489FB6DF}"/>
    <cellStyle name="20 % - Markeringsfarve4 2 3 4 3 2 2 3" xfId="46365" xr:uid="{70FF7CC2-B51D-48F4-B917-FE6DDC016D07}"/>
    <cellStyle name="20 % - Markeringsfarve4 2 3 4 3 2 3" xfId="24379" xr:uid="{87CA05AD-A68E-49DE-9230-2FAF9EB65561}"/>
    <cellStyle name="20 % - Markeringsfarve4 2 3 4 3 2 4" xfId="39366" xr:uid="{6232302A-957B-42EE-B4A1-E88AD23C7F71}"/>
    <cellStyle name="20 % - Markeringsfarve4 2 3 4 3 3" xfId="10991" xr:uid="{9CBB2AC9-3819-4F0F-8CEA-84701BC09F1D}"/>
    <cellStyle name="20 % - Markeringsfarve4 2 3 4 3 3 2" xfId="27311" xr:uid="{72F816C6-1846-4257-B023-31C29578871B}"/>
    <cellStyle name="20 % - Markeringsfarve4 2 3 4 3 3 3" xfId="42277" xr:uid="{59D743B9-4F5D-4406-81AB-A87B5C5A5219}"/>
    <cellStyle name="20 % - Markeringsfarve4 2 3 4 3 4" xfId="20289" xr:uid="{BCAD97CD-1262-436B-8C16-F27FE8643345}"/>
    <cellStyle name="20 % - Markeringsfarve4 2 3 4 3 5" xfId="35278" xr:uid="{209F813E-7A1A-4967-B712-7F3A6F335E40}"/>
    <cellStyle name="20 % - Markeringsfarve4 2 3 4 4" xfId="2436" xr:uid="{39701D9E-FB8F-4772-83D0-5B1CD6E69375}"/>
    <cellStyle name="20 % - Markeringsfarve4 2 3 4 4 2" xfId="8600" xr:uid="{E52C49DA-2500-4B9B-8C8B-90D5DE474DFF}"/>
    <cellStyle name="20 % - Markeringsfarve4 2 3 4 4 2 2" xfId="16482" xr:uid="{D6F328E4-9708-4F4A-9B08-1C6DD828AAF2}"/>
    <cellStyle name="20 % - Markeringsfarve4 2 3 4 4 2 2 2" xfId="32797" xr:uid="{D34ED74B-496E-4AEB-B57F-5A87F773692B}"/>
    <cellStyle name="20 % - Markeringsfarve4 2 3 4 4 2 2 3" xfId="47761" xr:uid="{E6F707A2-B298-4ED8-B51D-561020D55CD3}"/>
    <cellStyle name="20 % - Markeringsfarve4 2 3 4 4 2 3" xfId="25775" xr:uid="{3832A3B8-F64F-4369-9F48-B393DD6E6040}"/>
    <cellStyle name="20 % - Markeringsfarve4 2 3 4 4 2 4" xfId="40762" xr:uid="{3ADB0B03-EC34-470B-AFA7-B32E982E382A}"/>
    <cellStyle name="20 % - Markeringsfarve4 2 3 4 4 3" xfId="10992" xr:uid="{AB5336E6-BF16-45CA-A436-D54A3908BBBF}"/>
    <cellStyle name="20 % - Markeringsfarve4 2 3 4 4 3 2" xfId="27312" xr:uid="{DEFE4568-6A66-44F1-A989-E8E431E752C4}"/>
    <cellStyle name="20 % - Markeringsfarve4 2 3 4 4 3 3" xfId="42278" xr:uid="{F0ABD46C-552A-4A4E-A8A6-9E67165C5F42}"/>
    <cellStyle name="20 % - Markeringsfarve4 2 3 4 4 4" xfId="20290" xr:uid="{5AD66D8A-71DC-47E9-9ED3-47932422A323}"/>
    <cellStyle name="20 % - Markeringsfarve4 2 3 4 4 5" xfId="35279" xr:uid="{B82E9124-F027-45B7-91B0-BAB98DEBB5C5}"/>
    <cellStyle name="20 % - Markeringsfarve4 2 3 4 5" xfId="5536" xr:uid="{330477F9-1471-4411-AB96-88FFA842B7CC}"/>
    <cellStyle name="20 % - Markeringsfarve4 2 3 4 5 2" xfId="13453" xr:uid="{1FF47103-4BB6-4D43-A053-379638F7B697}"/>
    <cellStyle name="20 % - Markeringsfarve4 2 3 4 5 2 2" xfId="29768" xr:uid="{E2A5F2A9-5375-4A48-A382-0CA9BE1C08B1}"/>
    <cellStyle name="20 % - Markeringsfarve4 2 3 4 5 2 3" xfId="44732" xr:uid="{62F8268D-4E7A-4978-B986-5CA3483825FE}"/>
    <cellStyle name="20 % - Markeringsfarve4 2 3 4 5 3" xfId="22746" xr:uid="{776D05C7-5161-48A6-A504-ED6D94DC6315}"/>
    <cellStyle name="20 % - Markeringsfarve4 2 3 4 5 4" xfId="37733" xr:uid="{395102E9-619F-4532-8117-2FB99564B9F3}"/>
    <cellStyle name="20 % - Markeringsfarve4 2 3 4 6" xfId="10988" xr:uid="{85FF07DF-B83B-4E60-A087-BB0858C0EEDB}"/>
    <cellStyle name="20 % - Markeringsfarve4 2 3 4 6 2" xfId="27308" xr:uid="{F2355F93-9FB1-4B12-A1A2-AEA48D0A3F93}"/>
    <cellStyle name="20 % - Markeringsfarve4 2 3 4 6 3" xfId="42274" xr:uid="{9602739C-C8D0-43A9-8CD1-AE3073DF5434}"/>
    <cellStyle name="20 % - Markeringsfarve4 2 3 4 7" xfId="20286" xr:uid="{286AB696-4E75-4272-B346-6A4AA77CFD63}"/>
    <cellStyle name="20 % - Markeringsfarve4 2 3 4 8" xfId="35275" xr:uid="{3E80E4CB-3D2A-4D60-9AAD-8F3E216EDD38}"/>
    <cellStyle name="20 % - Markeringsfarve4 2 3 5" xfId="2437" xr:uid="{750C1ADF-49BC-42C2-B6D4-BED651FADB7A}"/>
    <cellStyle name="20 % - Markeringsfarve4 2 3 5 2" xfId="2438" xr:uid="{3ECE1DA2-EBD9-474D-BD71-9E47FD577B66}"/>
    <cellStyle name="20 % - Markeringsfarve4 2 3 5 2 2" xfId="2439" xr:uid="{8C03180C-6B32-46E1-BD37-D691F919CDB8}"/>
    <cellStyle name="20 % - Markeringsfarve4 2 3 5 2 2 2" xfId="8018" xr:uid="{E0456E46-3601-4FB6-A828-64A9A914F530}"/>
    <cellStyle name="20 % - Markeringsfarve4 2 3 5 2 2 2 2" xfId="15918" xr:uid="{41FA4B26-4B2A-44DF-9633-D8ECDEF30A86}"/>
    <cellStyle name="20 % - Markeringsfarve4 2 3 5 2 2 2 2 2" xfId="32233" xr:uid="{5425477E-3020-4F37-BD7E-9D936CFAAA3D}"/>
    <cellStyle name="20 % - Markeringsfarve4 2 3 5 2 2 2 2 3" xfId="47197" xr:uid="{D29676B2-2ED1-4BA2-8E4E-3CC5F0FE9A47}"/>
    <cellStyle name="20 % - Markeringsfarve4 2 3 5 2 2 2 3" xfId="25211" xr:uid="{9A2420C6-847B-4C0F-BBBC-61B59B389097}"/>
    <cellStyle name="20 % - Markeringsfarve4 2 3 5 2 2 2 4" xfId="40198" xr:uid="{5E830C92-EA97-4DC4-B2AA-F4630BA4B253}"/>
    <cellStyle name="20 % - Markeringsfarve4 2 3 5 2 2 3" xfId="10995" xr:uid="{A3B2017C-14D7-4509-A44D-9726FCE3F88F}"/>
    <cellStyle name="20 % - Markeringsfarve4 2 3 5 2 2 3 2" xfId="27315" xr:uid="{0AEAAE62-6117-4E59-A486-F463BD10EF31}"/>
    <cellStyle name="20 % - Markeringsfarve4 2 3 5 2 2 3 3" xfId="42281" xr:uid="{1DE29E2A-176C-4E66-B067-357CE378ABDE}"/>
    <cellStyle name="20 % - Markeringsfarve4 2 3 5 2 2 4" xfId="20293" xr:uid="{435F7F31-964E-4745-84F5-9880698F1E78}"/>
    <cellStyle name="20 % - Markeringsfarve4 2 3 5 2 2 5" xfId="35282" xr:uid="{5C36430E-FF04-4865-8CB1-CF8E8D72498A}"/>
    <cellStyle name="20 % - Markeringsfarve4 2 3 5 2 3" xfId="6530" xr:uid="{CE54D07C-4745-4343-A5E6-2C0A9C42711D}"/>
    <cellStyle name="20 % - Markeringsfarve4 2 3 5 2 3 2" xfId="14443" xr:uid="{14C8C162-DA23-4FA6-984E-6DF0240046E5}"/>
    <cellStyle name="20 % - Markeringsfarve4 2 3 5 2 3 2 2" xfId="30758" xr:uid="{358FA525-7711-42D0-87F6-0730F7B1B589}"/>
    <cellStyle name="20 % - Markeringsfarve4 2 3 5 2 3 2 3" xfId="45722" xr:uid="{8034390F-1832-4E7C-BD6F-1079402FA3F9}"/>
    <cellStyle name="20 % - Markeringsfarve4 2 3 5 2 3 3" xfId="23736" xr:uid="{C49E7C94-5441-4E9B-A9D3-6452BB08B25F}"/>
    <cellStyle name="20 % - Markeringsfarve4 2 3 5 2 3 4" xfId="38723" xr:uid="{A986A628-02B0-494B-95F1-50FB05719359}"/>
    <cellStyle name="20 % - Markeringsfarve4 2 3 5 2 4" xfId="10994" xr:uid="{21CE25F2-6E62-4E3E-A069-ADCEDB0ABDD6}"/>
    <cellStyle name="20 % - Markeringsfarve4 2 3 5 2 4 2" xfId="27314" xr:uid="{0270F10D-B8F9-45E0-B029-BA5974AA95F3}"/>
    <cellStyle name="20 % - Markeringsfarve4 2 3 5 2 4 3" xfId="42280" xr:uid="{02FB9781-9D15-4E5A-969D-38F21D143B0B}"/>
    <cellStyle name="20 % - Markeringsfarve4 2 3 5 2 5" xfId="20292" xr:uid="{07E574C4-3C0A-4958-AD06-C4DE2E402ABC}"/>
    <cellStyle name="20 % - Markeringsfarve4 2 3 5 2 6" xfId="35281" xr:uid="{CC77AFDC-1463-4680-B22B-25000F516C1B}"/>
    <cellStyle name="20 % - Markeringsfarve4 2 3 5 3" xfId="2440" xr:uid="{149CF450-9939-4EF4-A4A2-D96758B9253B}"/>
    <cellStyle name="20 % - Markeringsfarve4 2 3 5 3 2" xfId="7294" xr:uid="{8F64E277-39B0-4840-9C3C-5D6434B6C98D}"/>
    <cellStyle name="20 % - Markeringsfarve4 2 3 5 3 2 2" xfId="15203" xr:uid="{1D59ED50-56D4-4F54-A48A-A6613EFF4912}"/>
    <cellStyle name="20 % - Markeringsfarve4 2 3 5 3 2 2 2" xfId="31518" xr:uid="{A55F9BEB-9B9E-4BE0-84D1-820D3C6EC3FC}"/>
    <cellStyle name="20 % - Markeringsfarve4 2 3 5 3 2 2 3" xfId="46482" xr:uid="{035C3BE1-6703-4094-BE3A-9996DD661829}"/>
    <cellStyle name="20 % - Markeringsfarve4 2 3 5 3 2 3" xfId="24496" xr:uid="{5FC72422-2FA9-48CE-A5C8-46B9B8799D54}"/>
    <cellStyle name="20 % - Markeringsfarve4 2 3 5 3 2 4" xfId="39483" xr:uid="{79A4C316-CBCA-46AA-8962-66B696915EE5}"/>
    <cellStyle name="20 % - Markeringsfarve4 2 3 5 3 3" xfId="10996" xr:uid="{E61E2A3A-C73D-4DDE-99AE-FBAAD3239CBE}"/>
    <cellStyle name="20 % - Markeringsfarve4 2 3 5 3 3 2" xfId="27316" xr:uid="{A4C186BF-3275-4C76-8276-ABC0FF376BB0}"/>
    <cellStyle name="20 % - Markeringsfarve4 2 3 5 3 3 3" xfId="42282" xr:uid="{8451F9F3-798D-4C9F-87AE-927D39D0BA97}"/>
    <cellStyle name="20 % - Markeringsfarve4 2 3 5 3 4" xfId="20294" xr:uid="{7C31E799-EB44-4F8A-990F-10596C35760E}"/>
    <cellStyle name="20 % - Markeringsfarve4 2 3 5 3 5" xfId="35283" xr:uid="{C3A9E05B-43F2-4FC5-AF23-7B79949B17BE}"/>
    <cellStyle name="20 % - Markeringsfarve4 2 3 5 4" xfId="2441" xr:uid="{D027F1F1-5836-4915-BB5D-D7DE04C04199}"/>
    <cellStyle name="20 % - Markeringsfarve4 2 3 5 4 2" xfId="8249" xr:uid="{098BE131-ACBA-484F-B426-F2F1F1E73328}"/>
    <cellStyle name="20 % - Markeringsfarve4 2 3 5 4 2 2" xfId="16142" xr:uid="{1A1FEF99-5D35-4DC1-BA19-AC1AA0100874}"/>
    <cellStyle name="20 % - Markeringsfarve4 2 3 5 4 2 2 2" xfId="32457" xr:uid="{49209D41-7FEC-48A3-A73C-3767DBD98FCB}"/>
    <cellStyle name="20 % - Markeringsfarve4 2 3 5 4 2 2 3" xfId="47421" xr:uid="{5EA79965-69AB-4928-80C3-3DD6F1A54BB3}"/>
    <cellStyle name="20 % - Markeringsfarve4 2 3 5 4 2 3" xfId="25435" xr:uid="{80B5EBF6-0B99-4E49-9520-CAED3081E8EE}"/>
    <cellStyle name="20 % - Markeringsfarve4 2 3 5 4 2 4" xfId="40422" xr:uid="{F8E9741C-7D9F-4E3C-AC12-901B504BE08C}"/>
    <cellStyle name="20 % - Markeringsfarve4 2 3 5 4 3" xfId="10997" xr:uid="{827866F3-2F22-45B6-A42E-9B8DD817CDE2}"/>
    <cellStyle name="20 % - Markeringsfarve4 2 3 5 4 3 2" xfId="27317" xr:uid="{B0F916B3-4C3A-41DB-927A-C0E3A2852599}"/>
    <cellStyle name="20 % - Markeringsfarve4 2 3 5 4 3 3" xfId="42283" xr:uid="{F09C4155-E6CA-4C6A-BA2C-C96A6200A9BA}"/>
    <cellStyle name="20 % - Markeringsfarve4 2 3 5 4 4" xfId="20295" xr:uid="{D534BC9D-35E8-4149-98FE-3F1D72EFB5E8}"/>
    <cellStyle name="20 % - Markeringsfarve4 2 3 5 4 5" xfId="35284" xr:uid="{238E2188-2323-458D-876D-86E710126AD3}"/>
    <cellStyle name="20 % - Markeringsfarve4 2 3 5 5" xfId="5537" xr:uid="{B30F1E92-F8E7-4970-8E37-3B5480C96CAC}"/>
    <cellStyle name="20 % - Markeringsfarve4 2 3 5 5 2" xfId="13454" xr:uid="{7D21B63D-895D-44EB-92C9-76C23AC24956}"/>
    <cellStyle name="20 % - Markeringsfarve4 2 3 5 5 2 2" xfId="29769" xr:uid="{32A33BAE-FA6C-4AD9-9FC2-D4F79DA5D0AF}"/>
    <cellStyle name="20 % - Markeringsfarve4 2 3 5 5 2 3" xfId="44733" xr:uid="{2A9CDCA8-B12A-486C-8B9D-E5478E20A432}"/>
    <cellStyle name="20 % - Markeringsfarve4 2 3 5 5 3" xfId="22747" xr:uid="{5BC8312B-7E6F-4BC1-9443-E06185D65A05}"/>
    <cellStyle name="20 % - Markeringsfarve4 2 3 5 5 4" xfId="37734" xr:uid="{9ECCC21A-E8A9-41A1-BEA4-8AC457D3025E}"/>
    <cellStyle name="20 % - Markeringsfarve4 2 3 5 6" xfId="10993" xr:uid="{1E1B2238-9D40-44D4-8E67-55A3F1A6E414}"/>
    <cellStyle name="20 % - Markeringsfarve4 2 3 5 6 2" xfId="27313" xr:uid="{1E647CAF-EF6E-4AAE-877E-24C43ED22210}"/>
    <cellStyle name="20 % - Markeringsfarve4 2 3 5 6 3" xfId="42279" xr:uid="{AC2F9444-FDD8-4DF0-A7F2-847B930437E1}"/>
    <cellStyle name="20 % - Markeringsfarve4 2 3 5 7" xfId="20291" xr:uid="{12F19BE2-C8BB-475A-B5A7-38B54D450827}"/>
    <cellStyle name="20 % - Markeringsfarve4 2 3 5 8" xfId="35280" xr:uid="{95B1F790-EEAB-4272-867D-57276F21860E}"/>
    <cellStyle name="20 % - Markeringsfarve4 2 3 6" xfId="2442" xr:uid="{4DA4695C-4AA0-469D-A5C9-76B035BCDFB2}"/>
    <cellStyle name="20 % - Markeringsfarve4 2 3 6 2" xfId="2443" xr:uid="{B24B0C1C-A8B9-4623-A08F-E2A05F78339B}"/>
    <cellStyle name="20 % - Markeringsfarve4 2 3 6 2 2" xfId="2444" xr:uid="{943F9EA8-F1E3-4AAB-86B4-B7F4327E600C}"/>
    <cellStyle name="20 % - Markeringsfarve4 2 3 6 2 2 2" xfId="8055" xr:uid="{CF3C0A90-276B-480E-BE45-699DB1E0B6DF}"/>
    <cellStyle name="20 % - Markeringsfarve4 2 3 6 2 2 2 2" xfId="15955" xr:uid="{9BFCA897-E169-4FE4-9D10-64B36E0565E0}"/>
    <cellStyle name="20 % - Markeringsfarve4 2 3 6 2 2 2 2 2" xfId="32270" xr:uid="{4FA8BBDA-59AF-4BBC-AE91-3EB2778B48B0}"/>
    <cellStyle name="20 % - Markeringsfarve4 2 3 6 2 2 2 2 3" xfId="47234" xr:uid="{022A9E17-3AC1-48DE-8FDD-5C9FC4867C7C}"/>
    <cellStyle name="20 % - Markeringsfarve4 2 3 6 2 2 2 3" xfId="25248" xr:uid="{2047C9EA-EE43-44E1-8FA9-7326026048A5}"/>
    <cellStyle name="20 % - Markeringsfarve4 2 3 6 2 2 2 4" xfId="40235" xr:uid="{CC4185EB-0154-4B6A-A291-F407817E3CDB}"/>
    <cellStyle name="20 % - Markeringsfarve4 2 3 6 2 2 3" xfId="11000" xr:uid="{58EE7CDE-2C23-48AB-ABA0-8150D3508E23}"/>
    <cellStyle name="20 % - Markeringsfarve4 2 3 6 2 2 3 2" xfId="27320" xr:uid="{8E62E175-2AC1-4D36-BE16-2FE683B652EA}"/>
    <cellStyle name="20 % - Markeringsfarve4 2 3 6 2 2 3 3" xfId="42286" xr:uid="{EB9605CB-F991-4348-8839-383FC845E8F5}"/>
    <cellStyle name="20 % - Markeringsfarve4 2 3 6 2 2 4" xfId="20298" xr:uid="{EC553D84-B6E4-41CC-BCAA-7C33AA3EEBD1}"/>
    <cellStyle name="20 % - Markeringsfarve4 2 3 6 2 2 5" xfId="35287" xr:uid="{0CE0DB8D-148F-47C9-ACBF-3EC7DFF7C1D9}"/>
    <cellStyle name="20 % - Markeringsfarve4 2 3 6 2 3" xfId="6566" xr:uid="{74F93E15-ABC1-4362-9FB6-30447937E707}"/>
    <cellStyle name="20 % - Markeringsfarve4 2 3 6 2 3 2" xfId="14479" xr:uid="{6226B7E8-BA96-48E3-AC8D-6806CB39E37A}"/>
    <cellStyle name="20 % - Markeringsfarve4 2 3 6 2 3 2 2" xfId="30794" xr:uid="{7FD5A56A-015D-4C1A-BD5F-21730C97C62C}"/>
    <cellStyle name="20 % - Markeringsfarve4 2 3 6 2 3 2 3" xfId="45758" xr:uid="{6B9CF184-AC58-4002-BDCF-F784DA1B3F32}"/>
    <cellStyle name="20 % - Markeringsfarve4 2 3 6 2 3 3" xfId="23772" xr:uid="{7238A749-63B0-4690-8671-5D1BF7539FCC}"/>
    <cellStyle name="20 % - Markeringsfarve4 2 3 6 2 3 4" xfId="38759" xr:uid="{1110D409-87F0-44F6-8587-F52B8702DECE}"/>
    <cellStyle name="20 % - Markeringsfarve4 2 3 6 2 4" xfId="10999" xr:uid="{FF0AB57D-F25B-4DC4-A494-9114F1740079}"/>
    <cellStyle name="20 % - Markeringsfarve4 2 3 6 2 4 2" xfId="27319" xr:uid="{8BA36AC7-B635-465A-8238-2E0657B153CF}"/>
    <cellStyle name="20 % - Markeringsfarve4 2 3 6 2 4 3" xfId="42285" xr:uid="{4A2CA142-AD89-4AC0-B31B-ED12E4760414}"/>
    <cellStyle name="20 % - Markeringsfarve4 2 3 6 2 5" xfId="20297" xr:uid="{ED59C096-CEDA-497B-A445-98723DB83ABA}"/>
    <cellStyle name="20 % - Markeringsfarve4 2 3 6 2 6" xfId="35286" xr:uid="{56ED5AB6-B516-48BF-8274-C4C9AF7D1312}"/>
    <cellStyle name="20 % - Markeringsfarve4 2 3 6 3" xfId="2445" xr:uid="{8A68158E-7EBD-4A88-9DC9-1A395B177BCF}"/>
    <cellStyle name="20 % - Markeringsfarve4 2 3 6 3 2" xfId="7332" xr:uid="{16D3AEA8-028D-4F02-B519-7C5BBF1EC4CE}"/>
    <cellStyle name="20 % - Markeringsfarve4 2 3 6 3 2 2" xfId="15241" xr:uid="{7E8A015B-F3B5-48C6-B181-B694F464670E}"/>
    <cellStyle name="20 % - Markeringsfarve4 2 3 6 3 2 2 2" xfId="31556" xr:uid="{9865D2AB-A657-4365-81AF-0608E4ABC4E1}"/>
    <cellStyle name="20 % - Markeringsfarve4 2 3 6 3 2 2 3" xfId="46520" xr:uid="{51AD7B93-9DE1-4ED5-82C5-99372DF61703}"/>
    <cellStyle name="20 % - Markeringsfarve4 2 3 6 3 2 3" xfId="24534" xr:uid="{222C9C09-45CE-4273-B157-EBE87D96155A}"/>
    <cellStyle name="20 % - Markeringsfarve4 2 3 6 3 2 4" xfId="39521" xr:uid="{76996AE8-0942-4539-A62F-D778EF40345B}"/>
    <cellStyle name="20 % - Markeringsfarve4 2 3 6 3 3" xfId="11001" xr:uid="{B531EC36-9575-440F-AF6E-6E51D0DA8745}"/>
    <cellStyle name="20 % - Markeringsfarve4 2 3 6 3 3 2" xfId="27321" xr:uid="{2414D6B5-4DFF-4915-B950-9CA19AF519C7}"/>
    <cellStyle name="20 % - Markeringsfarve4 2 3 6 3 3 3" xfId="42287" xr:uid="{A7CB706B-5F3A-44F5-A292-C9484E7350EC}"/>
    <cellStyle name="20 % - Markeringsfarve4 2 3 6 3 4" xfId="20299" xr:uid="{F3E41EDE-EC0F-4249-8BBE-3AB0D4ECF78A}"/>
    <cellStyle name="20 % - Markeringsfarve4 2 3 6 3 5" xfId="35288" xr:uid="{F0EE3F9E-6C0B-4B19-BC18-04346D5F5334}"/>
    <cellStyle name="20 % - Markeringsfarve4 2 3 6 4" xfId="2446" xr:uid="{97A334FB-0F30-4445-AA20-FC222F236326}"/>
    <cellStyle name="20 % - Markeringsfarve4 2 3 6 4 2" xfId="8550" xr:uid="{AC091D51-09FC-4B94-8034-FE88676EC7F0}"/>
    <cellStyle name="20 % - Markeringsfarve4 2 3 6 4 2 2" xfId="16435" xr:uid="{94CBE644-41EC-4411-851E-8F508D919CB3}"/>
    <cellStyle name="20 % - Markeringsfarve4 2 3 6 4 2 2 2" xfId="32750" xr:uid="{A2B79489-DFC9-4E0C-95E9-EFA81D0D3902}"/>
    <cellStyle name="20 % - Markeringsfarve4 2 3 6 4 2 2 3" xfId="47714" xr:uid="{45E2C8A9-C36A-45BE-824B-4B80EF3127BB}"/>
    <cellStyle name="20 % - Markeringsfarve4 2 3 6 4 2 3" xfId="25728" xr:uid="{815B6ECF-A1B1-4E74-872E-7870B10C61F3}"/>
    <cellStyle name="20 % - Markeringsfarve4 2 3 6 4 2 4" xfId="40715" xr:uid="{703A2EC8-82F9-4C98-A78B-52F59B16AC09}"/>
    <cellStyle name="20 % - Markeringsfarve4 2 3 6 4 3" xfId="11002" xr:uid="{1E720540-CBBB-4D04-9C6A-4F6B5363AD59}"/>
    <cellStyle name="20 % - Markeringsfarve4 2 3 6 4 3 2" xfId="27322" xr:uid="{1924D821-B6A9-4E87-A2C7-572D56E11914}"/>
    <cellStyle name="20 % - Markeringsfarve4 2 3 6 4 3 3" xfId="42288" xr:uid="{5B3913F5-F957-4EB9-AC7D-271C89029124}"/>
    <cellStyle name="20 % - Markeringsfarve4 2 3 6 4 4" xfId="20300" xr:uid="{5144E739-0BD9-4BB5-94C5-8525295B433F}"/>
    <cellStyle name="20 % - Markeringsfarve4 2 3 6 4 5" xfId="35289" xr:uid="{88622742-7FE5-4203-BC9C-FED1F577AB67}"/>
    <cellStyle name="20 % - Markeringsfarve4 2 3 6 5" xfId="5538" xr:uid="{D31A548B-8646-4811-8FBF-C4F06457642A}"/>
    <cellStyle name="20 % - Markeringsfarve4 2 3 6 5 2" xfId="13455" xr:uid="{D7A5A8EB-B03C-4404-A8CB-BC26558FD7A8}"/>
    <cellStyle name="20 % - Markeringsfarve4 2 3 6 5 2 2" xfId="29770" xr:uid="{EA7D8326-F88F-4B76-B793-C0557CD09D37}"/>
    <cellStyle name="20 % - Markeringsfarve4 2 3 6 5 2 3" xfId="44734" xr:uid="{C3A763F6-D743-4EBA-A31A-7589B5275ADF}"/>
    <cellStyle name="20 % - Markeringsfarve4 2 3 6 5 3" xfId="22748" xr:uid="{B28566E3-FBA7-4F8E-9020-D4088E65F68F}"/>
    <cellStyle name="20 % - Markeringsfarve4 2 3 6 5 4" xfId="37735" xr:uid="{AFF89B67-9EDB-4CC7-9642-9AD67A58C6D6}"/>
    <cellStyle name="20 % - Markeringsfarve4 2 3 6 6" xfId="10998" xr:uid="{B27EF29E-AA9F-4C47-BC72-28701C4B9AF3}"/>
    <cellStyle name="20 % - Markeringsfarve4 2 3 6 6 2" xfId="27318" xr:uid="{BDF4258D-2584-475D-BC58-B05113C4EB87}"/>
    <cellStyle name="20 % - Markeringsfarve4 2 3 6 6 3" xfId="42284" xr:uid="{64367CA6-7D19-4EE8-9940-00F80FD96CA7}"/>
    <cellStyle name="20 % - Markeringsfarve4 2 3 6 7" xfId="20296" xr:uid="{05548B06-6894-468E-AFE8-25FEC2EDD83B}"/>
    <cellStyle name="20 % - Markeringsfarve4 2 3 6 8" xfId="35285" xr:uid="{E9BCD1D7-E00C-4460-811F-4AAED6C731D3}"/>
    <cellStyle name="20 % - Markeringsfarve4 2 3 7" xfId="2447" xr:uid="{55D440F8-6CA3-4D66-85D1-5663235E7C54}"/>
    <cellStyle name="20 % - Markeringsfarve4 2 3 7 2" xfId="2448" xr:uid="{59778FFE-7AB4-49BB-B031-73CC7E63EAD1}"/>
    <cellStyle name="20 % - Markeringsfarve4 2 3 7 2 2" xfId="7544" xr:uid="{59F63A0C-4587-4507-A42A-DAC3B547377E}"/>
    <cellStyle name="20 % - Markeringsfarve4 2 3 7 2 2 2" xfId="15444" xr:uid="{B7D6D790-6C06-4173-A892-D3042BDE8C6C}"/>
    <cellStyle name="20 % - Markeringsfarve4 2 3 7 2 2 2 2" xfId="31759" xr:uid="{CC11C76D-BCF4-4D6B-BE1C-E33E6C61C7AA}"/>
    <cellStyle name="20 % - Markeringsfarve4 2 3 7 2 2 2 3" xfId="46723" xr:uid="{CECB6E85-91B5-4C43-8F37-4F9EE4864531}"/>
    <cellStyle name="20 % - Markeringsfarve4 2 3 7 2 2 3" xfId="24737" xr:uid="{137CB745-7339-4EEE-95DA-3582069C467E}"/>
    <cellStyle name="20 % - Markeringsfarve4 2 3 7 2 2 4" xfId="39724" xr:uid="{BB717CC9-1594-447A-88F6-777677C1137D}"/>
    <cellStyle name="20 % - Markeringsfarve4 2 3 7 2 3" xfId="11004" xr:uid="{818A6887-F007-4955-88F1-7963759E8D1F}"/>
    <cellStyle name="20 % - Markeringsfarve4 2 3 7 2 3 2" xfId="27324" xr:uid="{87589567-F905-4DC1-A3A1-519113AF73ED}"/>
    <cellStyle name="20 % - Markeringsfarve4 2 3 7 2 3 3" xfId="42290" xr:uid="{F2C3FD92-4C39-4882-8BBD-0627C544282C}"/>
    <cellStyle name="20 % - Markeringsfarve4 2 3 7 2 4" xfId="20302" xr:uid="{6FFA9C0F-0B65-4139-B5DB-8BAD424DD12A}"/>
    <cellStyle name="20 % - Markeringsfarve4 2 3 7 2 5" xfId="35291" xr:uid="{E08221D2-B55F-4BAC-940B-83F6E6917B4D}"/>
    <cellStyle name="20 % - Markeringsfarve4 2 3 7 3" xfId="6130" xr:uid="{124862BC-511B-4BBC-A16D-20C42C79C36E}"/>
    <cellStyle name="20 % - Markeringsfarve4 2 3 7 3 2" xfId="14046" xr:uid="{40FB81EC-5944-4224-924E-BD6EB7BB5B44}"/>
    <cellStyle name="20 % - Markeringsfarve4 2 3 7 3 2 2" xfId="30361" xr:uid="{794E0159-0829-4007-AB00-4B5FEB4FAE21}"/>
    <cellStyle name="20 % - Markeringsfarve4 2 3 7 3 2 3" xfId="45325" xr:uid="{4E78E54A-BF88-41E0-BE03-D3CB919B83C9}"/>
    <cellStyle name="20 % - Markeringsfarve4 2 3 7 3 3" xfId="23339" xr:uid="{1324B64D-9363-44B9-AABE-882D5C892FB7}"/>
    <cellStyle name="20 % - Markeringsfarve4 2 3 7 3 4" xfId="38326" xr:uid="{DF68BBFF-DA80-4878-8317-C4D36BE84E9B}"/>
    <cellStyle name="20 % - Markeringsfarve4 2 3 7 4" xfId="11003" xr:uid="{96D864A2-4B15-4233-B17D-4752F1C6D5FF}"/>
    <cellStyle name="20 % - Markeringsfarve4 2 3 7 4 2" xfId="27323" xr:uid="{9ABCD88D-EB18-47AA-B07F-D7FC314E5138}"/>
    <cellStyle name="20 % - Markeringsfarve4 2 3 7 4 3" xfId="42289" xr:uid="{90948051-CD08-4709-98FA-2DE0389EB88D}"/>
    <cellStyle name="20 % - Markeringsfarve4 2 3 7 5" xfId="20301" xr:uid="{3E80B6A9-52C8-4484-B29C-CD863E9018BB}"/>
    <cellStyle name="20 % - Markeringsfarve4 2 3 7 6" xfId="35290" xr:uid="{E6A7F391-444E-4772-BDC8-FD13037FE177}"/>
    <cellStyle name="20 % - Markeringsfarve4 2 3 8" xfId="2449" xr:uid="{166477A0-0DAD-4B41-9D5B-E77C0F2D8ECA}"/>
    <cellStyle name="20 % - Markeringsfarve4 2 3 8 2" xfId="6772" xr:uid="{61B3ED07-8F25-419E-986E-31F6854EDCBB}"/>
    <cellStyle name="20 % - Markeringsfarve4 2 3 8 2 2" xfId="14682" xr:uid="{FDA48174-E145-4194-BB81-ABD0628F1B00}"/>
    <cellStyle name="20 % - Markeringsfarve4 2 3 8 2 2 2" xfId="30997" xr:uid="{F1806A5B-7A3E-4A36-9D92-D118E94E5C49}"/>
    <cellStyle name="20 % - Markeringsfarve4 2 3 8 2 2 3" xfId="45961" xr:uid="{2801D22A-F692-4C40-AF0B-AA0C3876F51C}"/>
    <cellStyle name="20 % - Markeringsfarve4 2 3 8 2 3" xfId="23975" xr:uid="{F49E221D-97B0-4E53-B5BE-438C0A81B251}"/>
    <cellStyle name="20 % - Markeringsfarve4 2 3 8 2 4" xfId="38962" xr:uid="{962CC139-848D-4B2F-8778-A2E1E5961EFA}"/>
    <cellStyle name="20 % - Markeringsfarve4 2 3 8 3" xfId="11005" xr:uid="{728F7B1F-F417-4E5D-8EF4-95E02F6E37CC}"/>
    <cellStyle name="20 % - Markeringsfarve4 2 3 8 3 2" xfId="27325" xr:uid="{7F0E881D-FF0E-4F29-9627-D5814F5FCC4D}"/>
    <cellStyle name="20 % - Markeringsfarve4 2 3 8 3 3" xfId="42291" xr:uid="{8D6DC560-1466-4784-816D-68838A2471E0}"/>
    <cellStyle name="20 % - Markeringsfarve4 2 3 8 4" xfId="20303" xr:uid="{77114C47-D5F8-4529-8D23-6F6C98EDDBA4}"/>
    <cellStyle name="20 % - Markeringsfarve4 2 3 8 5" xfId="35292" xr:uid="{617E0430-8C02-426E-8849-170A869705EB}"/>
    <cellStyle name="20 % - Markeringsfarve4 2 3 9" xfId="2450" xr:uid="{6DDFF14C-B72C-4EBF-AAF0-2D92639F6AFF}"/>
    <cellStyle name="20 % - Markeringsfarve4 2 3 9 2" xfId="8405" xr:uid="{DAC4DB5B-D788-435D-9666-E5E7C65E19E2}"/>
    <cellStyle name="20 % - Markeringsfarve4 2 3 9 2 2" xfId="16295" xr:uid="{82EE03C6-C7CC-4E18-9ECE-B10BF2040457}"/>
    <cellStyle name="20 % - Markeringsfarve4 2 3 9 2 2 2" xfId="32610" xr:uid="{A1D504DF-076B-48D8-9557-C7A5BA00FD71}"/>
    <cellStyle name="20 % - Markeringsfarve4 2 3 9 2 2 3" xfId="47574" xr:uid="{31CAE406-79F0-4C78-8FBE-0B385C5524B3}"/>
    <cellStyle name="20 % - Markeringsfarve4 2 3 9 2 3" xfId="25588" xr:uid="{FAAED57E-B9C5-4480-97F5-8A70CA26E14C}"/>
    <cellStyle name="20 % - Markeringsfarve4 2 3 9 2 4" xfId="40575" xr:uid="{5BF61406-B5D9-4172-B96A-2E42F4161010}"/>
    <cellStyle name="20 % - Markeringsfarve4 2 3 9 3" xfId="11006" xr:uid="{F5B0F2D9-EEB2-4374-A15B-C1F9DDBABCF3}"/>
    <cellStyle name="20 % - Markeringsfarve4 2 3 9 3 2" xfId="27326" xr:uid="{E40D34E8-D96F-479C-A567-381A11986B3A}"/>
    <cellStyle name="20 % - Markeringsfarve4 2 3 9 3 3" xfId="42292" xr:uid="{4A1A4371-8C9E-451F-B5B0-E87B38DA1675}"/>
    <cellStyle name="20 % - Markeringsfarve4 2 3 9 4" xfId="20304" xr:uid="{231985B8-6AAA-45D5-A632-5FBC4CDA7D3D}"/>
    <cellStyle name="20 % - Markeringsfarve4 2 3 9 5" xfId="35293" xr:uid="{349122C1-C47B-4EDF-B7A9-22E205A34B78}"/>
    <cellStyle name="20 % - Markeringsfarve4 2 4" xfId="2451" xr:uid="{832E6F7F-17E5-43DF-A54F-E5CC2B121AF4}"/>
    <cellStyle name="20 % - Markeringsfarve4 2 4 2" xfId="2452" xr:uid="{7256AFD1-BE96-4AB2-B59A-3857B8B52E09}"/>
    <cellStyle name="20 % - Markeringsfarve4 2 4 2 2" xfId="2453" xr:uid="{C329169B-4DB7-46CC-AB06-28712B0B343D}"/>
    <cellStyle name="20 % - Markeringsfarve4 2 4 2 2 2" xfId="7585" xr:uid="{E51346D8-DF3A-4EB9-BF6E-B6528CA9F7D9}"/>
    <cellStyle name="20 % - Markeringsfarve4 2 4 2 2 2 2" xfId="15485" xr:uid="{D3D9DBE0-A837-4F35-B3BE-0D84C42BA8FC}"/>
    <cellStyle name="20 % - Markeringsfarve4 2 4 2 2 2 2 2" xfId="31800" xr:uid="{BFF146F6-34E7-4ABF-9255-FCBDC8331966}"/>
    <cellStyle name="20 % - Markeringsfarve4 2 4 2 2 2 2 3" xfId="46764" xr:uid="{D441124B-0A03-4F97-ACF4-C460D2741541}"/>
    <cellStyle name="20 % - Markeringsfarve4 2 4 2 2 2 3" xfId="24778" xr:uid="{3046CD51-C608-4DB3-B18C-6A7D9ACD02F7}"/>
    <cellStyle name="20 % - Markeringsfarve4 2 4 2 2 2 4" xfId="39765" xr:uid="{04D2DFB4-769C-4C74-A39C-1F4248E71779}"/>
    <cellStyle name="20 % - Markeringsfarve4 2 4 2 2 3" xfId="11009" xr:uid="{1C2DFAB6-01B1-474B-87D4-9E7B892AE2D4}"/>
    <cellStyle name="20 % - Markeringsfarve4 2 4 2 2 3 2" xfId="27329" xr:uid="{616782B0-1106-4F95-A147-EE69F6AE5F03}"/>
    <cellStyle name="20 % - Markeringsfarve4 2 4 2 2 3 3" xfId="42295" xr:uid="{D4B5B3F1-C3FE-4A01-843E-587EA4B06F5C}"/>
    <cellStyle name="20 % - Markeringsfarve4 2 4 2 2 4" xfId="20307" xr:uid="{C69C942F-F202-46D7-B383-C35122217B68}"/>
    <cellStyle name="20 % - Markeringsfarve4 2 4 2 2 5" xfId="35296" xr:uid="{D5EE0703-8AF9-4CA0-A33D-FA11B62C6FEE}"/>
    <cellStyle name="20 % - Markeringsfarve4 2 4 2 3" xfId="6163" xr:uid="{EB8C2F8C-F566-4C29-A81F-8F380A2B0007}"/>
    <cellStyle name="20 % - Markeringsfarve4 2 4 2 3 2" xfId="14079" xr:uid="{AAFF23A8-1ED4-414C-A0C4-F16DF070BAE1}"/>
    <cellStyle name="20 % - Markeringsfarve4 2 4 2 3 2 2" xfId="30394" xr:uid="{D40EC58D-589C-4909-A749-D0F8A6A305A0}"/>
    <cellStyle name="20 % - Markeringsfarve4 2 4 2 3 2 3" xfId="45358" xr:uid="{7275BE7A-04BD-4929-8E12-58794CAB11A0}"/>
    <cellStyle name="20 % - Markeringsfarve4 2 4 2 3 3" xfId="23372" xr:uid="{7AB80F7F-E1B5-46C4-9CD8-F4896C688B32}"/>
    <cellStyle name="20 % - Markeringsfarve4 2 4 2 3 4" xfId="38359" xr:uid="{E4A5D744-E827-46A6-8EF1-07DFAE45156C}"/>
    <cellStyle name="20 % - Markeringsfarve4 2 4 2 4" xfId="11008" xr:uid="{D708BA42-8957-45B5-9B65-21E936B2517F}"/>
    <cellStyle name="20 % - Markeringsfarve4 2 4 2 4 2" xfId="27328" xr:uid="{0F647A5A-6AA6-47AC-940C-D1F794F062E2}"/>
    <cellStyle name="20 % - Markeringsfarve4 2 4 2 4 3" xfId="42294" xr:uid="{BFB86D00-745F-49A4-AB9F-3794D5550B89}"/>
    <cellStyle name="20 % - Markeringsfarve4 2 4 2 5" xfId="20306" xr:uid="{4B1E6974-2320-4FA9-85F8-DD29F66F9BCB}"/>
    <cellStyle name="20 % - Markeringsfarve4 2 4 2 6" xfId="35295" xr:uid="{6A796CD8-0581-4A10-8917-01AAC16E7C64}"/>
    <cellStyle name="20 % - Markeringsfarve4 2 4 2 7" xfId="57109" xr:uid="{A8377C5B-8D0D-4D38-B4F8-3F4B6D4216AD}"/>
    <cellStyle name="20 % - Markeringsfarve4 2 4 3" xfId="2454" xr:uid="{918A4501-1A2B-4501-86EB-15F3BB677BF6}"/>
    <cellStyle name="20 % - Markeringsfarve4 2 4 3 2" xfId="6815" xr:uid="{FA7A2B02-5130-4790-AFF1-E99D679E479E}"/>
    <cellStyle name="20 % - Markeringsfarve4 2 4 3 2 2" xfId="14725" xr:uid="{1EAC4128-49CB-4897-AFAA-5192D716F9B4}"/>
    <cellStyle name="20 % - Markeringsfarve4 2 4 3 2 2 2" xfId="31040" xr:uid="{845F697A-6180-481E-B2CE-98C7C042092B}"/>
    <cellStyle name="20 % - Markeringsfarve4 2 4 3 2 2 3" xfId="46004" xr:uid="{FE986CA9-148C-413E-9052-BA3F5A968DAB}"/>
    <cellStyle name="20 % - Markeringsfarve4 2 4 3 2 3" xfId="24018" xr:uid="{C3A6964E-227D-4FA1-933A-DD289EB70CCB}"/>
    <cellStyle name="20 % - Markeringsfarve4 2 4 3 2 4" xfId="39005" xr:uid="{33FBE170-6534-4BAC-9956-126E29F05CE5}"/>
    <cellStyle name="20 % - Markeringsfarve4 2 4 3 3" xfId="11010" xr:uid="{70794B3C-6FEB-409C-9F95-0A1121B6B638}"/>
    <cellStyle name="20 % - Markeringsfarve4 2 4 3 3 2" xfId="27330" xr:uid="{CD611599-15FF-4E29-95E1-755DF8B932DC}"/>
    <cellStyle name="20 % - Markeringsfarve4 2 4 3 3 3" xfId="42296" xr:uid="{42EEF558-98FB-415F-8C3B-75D21B5737C6}"/>
    <cellStyle name="20 % - Markeringsfarve4 2 4 3 4" xfId="20308" xr:uid="{B03697DD-C5B0-4F9D-A152-9D83B8B17FBF}"/>
    <cellStyle name="20 % - Markeringsfarve4 2 4 3 5" xfId="35297" xr:uid="{5A77C123-3618-4C58-B235-4B93188893EC}"/>
    <cellStyle name="20 % - Markeringsfarve4 2 4 4" xfId="2455" xr:uid="{EA0BEA3D-FC14-4DB9-9EEC-6AA0DF3A1B84}"/>
    <cellStyle name="20 % - Markeringsfarve4 2 4 4 2" xfId="8201" xr:uid="{44016619-CC41-4643-9B88-3377B2D06D54}"/>
    <cellStyle name="20 % - Markeringsfarve4 2 4 4 2 2" xfId="16096" xr:uid="{A7B8B56D-FCC2-4BDF-B598-D104C4EC627A}"/>
    <cellStyle name="20 % - Markeringsfarve4 2 4 4 2 2 2" xfId="32411" xr:uid="{7BA59D62-681A-428A-BDAB-112B77B2FD49}"/>
    <cellStyle name="20 % - Markeringsfarve4 2 4 4 2 2 3" xfId="47375" xr:uid="{9E3FC677-ED1F-498D-9BB2-411F49E83688}"/>
    <cellStyle name="20 % - Markeringsfarve4 2 4 4 2 3" xfId="25389" xr:uid="{3F754CE9-0CD8-42FB-85FB-C804DD46F1A3}"/>
    <cellStyle name="20 % - Markeringsfarve4 2 4 4 2 4" xfId="40376" xr:uid="{0B18FE92-17C8-4265-A8FC-37B41050A4BD}"/>
    <cellStyle name="20 % - Markeringsfarve4 2 4 4 3" xfId="11011" xr:uid="{E005A241-9641-44BF-9B43-A23A357FF9E0}"/>
    <cellStyle name="20 % - Markeringsfarve4 2 4 4 3 2" xfId="27331" xr:uid="{078BC5EC-5672-45E1-B57A-AC01C13E423C}"/>
    <cellStyle name="20 % - Markeringsfarve4 2 4 4 3 3" xfId="42297" xr:uid="{A1B7BC1F-2603-47EA-946C-DB4F6CB19225}"/>
    <cellStyle name="20 % - Markeringsfarve4 2 4 4 4" xfId="20309" xr:uid="{7AF07F9D-4B6C-4094-87F4-A304011DA9FA}"/>
    <cellStyle name="20 % - Markeringsfarve4 2 4 4 5" xfId="35298" xr:uid="{40EDFB69-C80F-4C93-B8FC-9B1F196D69F9}"/>
    <cellStyle name="20 % - Markeringsfarve4 2 4 5" xfId="5539" xr:uid="{09379E3B-7CAF-489A-BEE2-60EA1650DA96}"/>
    <cellStyle name="20 % - Markeringsfarve4 2 4 5 2" xfId="13456" xr:uid="{28C66DA8-5884-4E9F-9BB1-B16E79AFA30D}"/>
    <cellStyle name="20 % - Markeringsfarve4 2 4 5 2 2" xfId="29771" xr:uid="{9ED8C5B4-F298-4338-9B98-224D9F9A7685}"/>
    <cellStyle name="20 % - Markeringsfarve4 2 4 5 2 3" xfId="44735" xr:uid="{20087907-2C6C-4301-91BF-E7821559A229}"/>
    <cellStyle name="20 % - Markeringsfarve4 2 4 5 3" xfId="22749" xr:uid="{03B0E671-6812-49DB-A942-6BF9E38028E9}"/>
    <cellStyle name="20 % - Markeringsfarve4 2 4 5 4" xfId="37736" xr:uid="{2A80D061-E34D-4939-B53D-566FD4714F06}"/>
    <cellStyle name="20 % - Markeringsfarve4 2 4 6" xfId="11007" xr:uid="{0520404A-7DD3-43A7-859C-6FACF332C580}"/>
    <cellStyle name="20 % - Markeringsfarve4 2 4 6 2" xfId="27327" xr:uid="{A67E0509-DA3C-4D9B-9EDE-374B4CCC01FF}"/>
    <cellStyle name="20 % - Markeringsfarve4 2 4 6 3" xfId="42293" xr:uid="{CD30EB9B-50F6-47FF-84B9-FB469276F8FA}"/>
    <cellStyle name="20 % - Markeringsfarve4 2 4 7" xfId="20305" xr:uid="{CEADFDAB-83ED-4DBA-B457-824FBA3C67A9}"/>
    <cellStyle name="20 % - Markeringsfarve4 2 4 8" xfId="35294" xr:uid="{07B9D348-3A3A-4E4F-A390-BB4D755009F3}"/>
    <cellStyle name="20 % - Markeringsfarve4 2 4 9" xfId="53942" xr:uid="{09BAD908-BB05-43C6-8D14-610516FB5169}"/>
    <cellStyle name="20 % - Markeringsfarve4 2 5" xfId="2456" xr:uid="{1D747449-5FC8-4398-B351-62D6EA54DA7E}"/>
    <cellStyle name="20 % - Markeringsfarve4 2 5 2" xfId="2457" xr:uid="{2D65F3DB-83DB-42F0-85DD-7B047A26B540}"/>
    <cellStyle name="20 % - Markeringsfarve4 2 5 2 2" xfId="2458" xr:uid="{FBBA6F40-9818-48B9-9156-F983767400B3}"/>
    <cellStyle name="20 % - Markeringsfarve4 2 5 2 2 2" xfId="7698" xr:uid="{F92AE2AC-CF49-421F-BFF5-613370AAFD09}"/>
    <cellStyle name="20 % - Markeringsfarve4 2 5 2 2 2 2" xfId="15598" xr:uid="{32946498-320A-4215-B4D2-B17CFE4821F2}"/>
    <cellStyle name="20 % - Markeringsfarve4 2 5 2 2 2 2 2" xfId="31913" xr:uid="{39458293-0D8A-46C3-B187-8214B9FFF695}"/>
    <cellStyle name="20 % - Markeringsfarve4 2 5 2 2 2 2 3" xfId="46877" xr:uid="{02C2ABC4-5AD6-41AF-A619-0A3F61BB756F}"/>
    <cellStyle name="20 % - Markeringsfarve4 2 5 2 2 2 3" xfId="24891" xr:uid="{486DF403-804B-4B85-87DA-D62A000847DA}"/>
    <cellStyle name="20 % - Markeringsfarve4 2 5 2 2 2 4" xfId="39878" xr:uid="{89C92109-45F2-4FE2-BFDF-5E2595A00C32}"/>
    <cellStyle name="20 % - Markeringsfarve4 2 5 2 2 3" xfId="11014" xr:uid="{C267CFCC-630F-4506-A576-CE338E777535}"/>
    <cellStyle name="20 % - Markeringsfarve4 2 5 2 2 3 2" xfId="27334" xr:uid="{8B66AD50-0F5B-4B17-9051-020AFA767F54}"/>
    <cellStyle name="20 % - Markeringsfarve4 2 5 2 2 3 3" xfId="42300" xr:uid="{A65B3E22-213B-45C2-95E3-DD78CCC1B2DB}"/>
    <cellStyle name="20 % - Markeringsfarve4 2 5 2 2 4" xfId="20312" xr:uid="{C28FD7F3-F708-4387-BC8D-215E31169322}"/>
    <cellStyle name="20 % - Markeringsfarve4 2 5 2 2 5" xfId="35301" xr:uid="{ACFEBF78-3EDD-40DC-BFEB-C3DAC5C7F946}"/>
    <cellStyle name="20 % - Markeringsfarve4 2 5 2 3" xfId="6262" xr:uid="{52D6F18F-8B9F-42E7-9508-AEBAE4122153}"/>
    <cellStyle name="20 % - Markeringsfarve4 2 5 2 3 2" xfId="14178" xr:uid="{0F3B2D74-570A-4073-B60D-CD981C869E09}"/>
    <cellStyle name="20 % - Markeringsfarve4 2 5 2 3 2 2" xfId="30493" xr:uid="{1D8EC891-D456-4BDD-A165-6E0505D72DA2}"/>
    <cellStyle name="20 % - Markeringsfarve4 2 5 2 3 2 3" xfId="45457" xr:uid="{03969030-01CB-4F4E-94BD-D4D29C6461A3}"/>
    <cellStyle name="20 % - Markeringsfarve4 2 5 2 3 3" xfId="23471" xr:uid="{94DCDA33-F207-4B19-990E-E5DAA7A8B7BE}"/>
    <cellStyle name="20 % - Markeringsfarve4 2 5 2 3 4" xfId="38458" xr:uid="{803DD289-EBA3-4130-BAB1-1D2B23913712}"/>
    <cellStyle name="20 % - Markeringsfarve4 2 5 2 4" xfId="11013" xr:uid="{FD200EC0-8531-42F8-9908-0D03EE5F609B}"/>
    <cellStyle name="20 % - Markeringsfarve4 2 5 2 4 2" xfId="27333" xr:uid="{B2205BCE-18ED-460C-93B2-82F53C3ECEE3}"/>
    <cellStyle name="20 % - Markeringsfarve4 2 5 2 4 3" xfId="42299" xr:uid="{013FB1FE-E52A-4F03-932A-F7F39A08D21E}"/>
    <cellStyle name="20 % - Markeringsfarve4 2 5 2 5" xfId="20311" xr:uid="{7CAAF185-BCF2-4D9F-885F-402BD07AEB05}"/>
    <cellStyle name="20 % - Markeringsfarve4 2 5 2 6" xfId="35300" xr:uid="{BE867862-E09C-4B80-BA97-C50786A2A888}"/>
    <cellStyle name="20 % - Markeringsfarve4 2 5 3" xfId="2459" xr:uid="{379661B2-5657-4C24-A30E-30CAE2CE4711}"/>
    <cellStyle name="20 % - Markeringsfarve4 2 5 3 2" xfId="6928" xr:uid="{E6214F62-F5CF-436F-81C5-53B4C8FFBDAF}"/>
    <cellStyle name="20 % - Markeringsfarve4 2 5 3 2 2" xfId="14838" xr:uid="{B580026D-66A4-4C0A-A4A8-EB0FDD0E5894}"/>
    <cellStyle name="20 % - Markeringsfarve4 2 5 3 2 2 2" xfId="31153" xr:uid="{B6EEC573-A170-423F-9F40-EB3D0063E9A5}"/>
    <cellStyle name="20 % - Markeringsfarve4 2 5 3 2 2 3" xfId="46117" xr:uid="{39B862C2-24BB-4C88-AFBF-B834716CF7FC}"/>
    <cellStyle name="20 % - Markeringsfarve4 2 5 3 2 3" xfId="24131" xr:uid="{8F7EECD8-EDC9-4984-9426-F3264F9CB573}"/>
    <cellStyle name="20 % - Markeringsfarve4 2 5 3 2 4" xfId="39118" xr:uid="{1211E9D1-0037-4217-8D50-0E809E2F7A94}"/>
    <cellStyle name="20 % - Markeringsfarve4 2 5 3 3" xfId="11015" xr:uid="{A35C6013-0B10-4856-9093-14EB381FBBE7}"/>
    <cellStyle name="20 % - Markeringsfarve4 2 5 3 3 2" xfId="27335" xr:uid="{F704F6D2-577C-44E2-8EA4-07B6E5925A0D}"/>
    <cellStyle name="20 % - Markeringsfarve4 2 5 3 3 3" xfId="42301" xr:uid="{EF97E5F2-D155-437C-9D25-EF46BD2A4B82}"/>
    <cellStyle name="20 % - Markeringsfarve4 2 5 3 4" xfId="20313" xr:uid="{D442E4A9-DC2D-472C-A78D-8C86A953BB08}"/>
    <cellStyle name="20 % - Markeringsfarve4 2 5 3 5" xfId="35302" xr:uid="{4E3304F6-D8B6-4DC4-B676-CD8B6AA3EA25}"/>
    <cellStyle name="20 % - Markeringsfarve4 2 5 4" xfId="2460" xr:uid="{53CE6C0E-36AC-4ABC-BA30-C7356A5FC222}"/>
    <cellStyle name="20 % - Markeringsfarve4 2 5 4 2" xfId="8154" xr:uid="{21A57462-D479-4A83-96BF-8CC73646D8BC}"/>
    <cellStyle name="20 % - Markeringsfarve4 2 5 4 2 2" xfId="16050" xr:uid="{6D365EC5-C6E4-48BD-8B94-67C850603CC9}"/>
    <cellStyle name="20 % - Markeringsfarve4 2 5 4 2 2 2" xfId="32365" xr:uid="{AA797DAF-AB07-4049-9BB2-8690C43A487C}"/>
    <cellStyle name="20 % - Markeringsfarve4 2 5 4 2 2 3" xfId="47329" xr:uid="{FD53B98C-3ADC-45BD-B624-81FE381A6B98}"/>
    <cellStyle name="20 % - Markeringsfarve4 2 5 4 2 3" xfId="25343" xr:uid="{DC63CB6B-A851-4082-8B50-48ED47AF66FD}"/>
    <cellStyle name="20 % - Markeringsfarve4 2 5 4 2 4" xfId="40330" xr:uid="{60F5646C-431F-49DE-984F-CEA17C6CA088}"/>
    <cellStyle name="20 % - Markeringsfarve4 2 5 4 3" xfId="11016" xr:uid="{6FD2428D-31F1-4C51-B1C6-30A66E732DC2}"/>
    <cellStyle name="20 % - Markeringsfarve4 2 5 4 3 2" xfId="27336" xr:uid="{81BBD5A2-7F39-4C4B-ABB5-0877D70A5620}"/>
    <cellStyle name="20 % - Markeringsfarve4 2 5 4 3 3" xfId="42302" xr:uid="{1E1ACBAA-32AA-4523-B6EC-EDE3ED8D4156}"/>
    <cellStyle name="20 % - Markeringsfarve4 2 5 4 4" xfId="20314" xr:uid="{6FCC478B-8D7F-4512-B821-50D6EBB434B2}"/>
    <cellStyle name="20 % - Markeringsfarve4 2 5 4 5" xfId="35303" xr:uid="{374B8864-5E90-48F8-9A18-4DDE4E06F6BD}"/>
    <cellStyle name="20 % - Markeringsfarve4 2 5 5" xfId="5540" xr:uid="{72F6FB40-63C3-4AD6-9B06-E194E3D1DEED}"/>
    <cellStyle name="20 % - Markeringsfarve4 2 5 5 2" xfId="13457" xr:uid="{FE522914-1F5A-491F-A0F9-8023F6819483}"/>
    <cellStyle name="20 % - Markeringsfarve4 2 5 5 2 2" xfId="29772" xr:uid="{2A9C8971-71C1-4ECE-933E-B31759141A26}"/>
    <cellStyle name="20 % - Markeringsfarve4 2 5 5 2 3" xfId="44736" xr:uid="{20A10229-6BDD-429C-AF7C-5C3BC73B6650}"/>
    <cellStyle name="20 % - Markeringsfarve4 2 5 5 3" xfId="22750" xr:uid="{F6FA2E96-94AB-4310-9820-0C0ECE770F6A}"/>
    <cellStyle name="20 % - Markeringsfarve4 2 5 5 4" xfId="37737" xr:uid="{19B8F004-A912-4A80-8E5D-7588C14D8678}"/>
    <cellStyle name="20 % - Markeringsfarve4 2 5 6" xfId="11012" xr:uid="{6837AADF-EDFE-49EA-96C2-4CA7D5EE9666}"/>
    <cellStyle name="20 % - Markeringsfarve4 2 5 6 2" xfId="27332" xr:uid="{98C8009B-D63A-433D-A9DF-314273E847FD}"/>
    <cellStyle name="20 % - Markeringsfarve4 2 5 6 3" xfId="42298" xr:uid="{AE47ACE6-2732-44E1-A2CF-EB349FC1FEB4}"/>
    <cellStyle name="20 % - Markeringsfarve4 2 5 7" xfId="20310" xr:uid="{11C9CC13-7B95-4E7A-8649-9B5373700E47}"/>
    <cellStyle name="20 % - Markeringsfarve4 2 5 8" xfId="35299" xr:uid="{C6B90FDE-1C7B-4CC6-905C-3649B98E4110}"/>
    <cellStyle name="20 % - Markeringsfarve4 2 5 9" xfId="56486" xr:uid="{12AD4FD7-30BF-4A4B-9EA1-AF8E73324770}"/>
    <cellStyle name="20 % - Markeringsfarve4 2 6" xfId="2461" xr:uid="{C1966C83-0B5D-400D-90EE-CB216FDD7E5C}"/>
    <cellStyle name="20 % - Markeringsfarve4 2 6 2" xfId="2462" xr:uid="{5B5CDF46-B975-4CD2-98EB-E60E5A055FC9}"/>
    <cellStyle name="20 % - Markeringsfarve4 2 6 2 2" xfId="2463" xr:uid="{AF2D2992-9350-41A9-884E-D581A80F74D9}"/>
    <cellStyle name="20 % - Markeringsfarve4 2 6 2 2 2" xfId="7823" xr:uid="{973E2589-448B-40B7-A72D-7EEA524FD375}"/>
    <cellStyle name="20 % - Markeringsfarve4 2 6 2 2 2 2" xfId="15723" xr:uid="{829B945F-DA60-40AF-A64F-F90C94193A1D}"/>
    <cellStyle name="20 % - Markeringsfarve4 2 6 2 2 2 2 2" xfId="32038" xr:uid="{A21EC0F1-35AB-4E33-AD66-BB81437E99AF}"/>
    <cellStyle name="20 % - Markeringsfarve4 2 6 2 2 2 2 3" xfId="47002" xr:uid="{4E670A91-CF91-4056-B4B6-D6E9A2A20F17}"/>
    <cellStyle name="20 % - Markeringsfarve4 2 6 2 2 2 3" xfId="25016" xr:uid="{00D513F5-6FCB-4838-93FA-5A59852578AD}"/>
    <cellStyle name="20 % - Markeringsfarve4 2 6 2 2 2 4" xfId="40003" xr:uid="{58C19CFD-40EC-46EC-88C4-EEDAD1C1BF5C}"/>
    <cellStyle name="20 % - Markeringsfarve4 2 6 2 2 3" xfId="11019" xr:uid="{54A12C62-5CD6-4B58-9477-97A66064AFA6}"/>
    <cellStyle name="20 % - Markeringsfarve4 2 6 2 2 3 2" xfId="27339" xr:uid="{E50BA9EA-0305-4596-9CF9-82F5B6E743A4}"/>
    <cellStyle name="20 % - Markeringsfarve4 2 6 2 2 3 3" xfId="42305" xr:uid="{72510F51-C857-447E-97D4-F8C3610FE106}"/>
    <cellStyle name="20 % - Markeringsfarve4 2 6 2 2 4" xfId="20317" xr:uid="{3169A71E-35C7-406B-BB8F-41105FA43A53}"/>
    <cellStyle name="20 % - Markeringsfarve4 2 6 2 2 5" xfId="35306" xr:uid="{ED2D672E-3503-47F2-88B9-45F45B435012}"/>
    <cellStyle name="20 % - Markeringsfarve4 2 6 2 3" xfId="6365" xr:uid="{222FE617-B70E-4F6F-BF2F-F57C4BA27F88}"/>
    <cellStyle name="20 % - Markeringsfarve4 2 6 2 3 2" xfId="14278" xr:uid="{31451C32-CF88-4011-9F3F-9240B6D75D5D}"/>
    <cellStyle name="20 % - Markeringsfarve4 2 6 2 3 2 2" xfId="30593" xr:uid="{CA0B709C-AA1B-46FB-927E-9CA41F7C2AFB}"/>
    <cellStyle name="20 % - Markeringsfarve4 2 6 2 3 2 3" xfId="45557" xr:uid="{4577DFE3-BE96-4895-9D24-7A9B3D6DF86D}"/>
    <cellStyle name="20 % - Markeringsfarve4 2 6 2 3 3" xfId="23571" xr:uid="{8A1B96B5-6262-4154-8D74-3E9CFB36EC56}"/>
    <cellStyle name="20 % - Markeringsfarve4 2 6 2 3 4" xfId="38558" xr:uid="{B9529E5A-FCA9-4C08-8811-8C22BC0E65E5}"/>
    <cellStyle name="20 % - Markeringsfarve4 2 6 2 4" xfId="11018" xr:uid="{3EADD805-16F1-4849-BBED-5210B2C47E5F}"/>
    <cellStyle name="20 % - Markeringsfarve4 2 6 2 4 2" xfId="27338" xr:uid="{E78A3499-5156-40CE-9A7C-64E584F717AD}"/>
    <cellStyle name="20 % - Markeringsfarve4 2 6 2 4 3" xfId="42304" xr:uid="{8FEDF10B-4131-4F7E-86BE-BC1848478359}"/>
    <cellStyle name="20 % - Markeringsfarve4 2 6 2 5" xfId="20316" xr:uid="{388EBC5A-8FC9-413B-BE87-74B46F09D6A1}"/>
    <cellStyle name="20 % - Markeringsfarve4 2 6 2 6" xfId="35305" xr:uid="{00F0AF98-7300-44F8-87D5-D1B994B8287A}"/>
    <cellStyle name="20 % - Markeringsfarve4 2 6 3" xfId="2464" xr:uid="{69F282BC-19E7-4006-AF30-DCA8028C560F}"/>
    <cellStyle name="20 % - Markeringsfarve4 2 6 3 2" xfId="7099" xr:uid="{D041949B-02A2-4DD2-A3E6-874219DBEA86}"/>
    <cellStyle name="20 % - Markeringsfarve4 2 6 3 2 2" xfId="15008" xr:uid="{4735E63B-FC76-4B10-A761-2F14612ADB81}"/>
    <cellStyle name="20 % - Markeringsfarve4 2 6 3 2 2 2" xfId="31323" xr:uid="{82BC4C72-054F-4A2D-AC04-D7855B8B7614}"/>
    <cellStyle name="20 % - Markeringsfarve4 2 6 3 2 2 3" xfId="46287" xr:uid="{E6490E6E-37F8-4676-951B-ECE82023381E}"/>
    <cellStyle name="20 % - Markeringsfarve4 2 6 3 2 3" xfId="24301" xr:uid="{3F5AD4F1-3DE8-4CDB-AFBA-60ABF3C6CD6A}"/>
    <cellStyle name="20 % - Markeringsfarve4 2 6 3 2 4" xfId="39288" xr:uid="{303E0DAB-81FC-431A-ADDF-C0B20703FD67}"/>
    <cellStyle name="20 % - Markeringsfarve4 2 6 3 3" xfId="11020" xr:uid="{62CE83D4-B702-45DC-840A-956E0B440950}"/>
    <cellStyle name="20 % - Markeringsfarve4 2 6 3 3 2" xfId="27340" xr:uid="{035C2A70-4BDD-476A-9200-0F28D1294D1A}"/>
    <cellStyle name="20 % - Markeringsfarve4 2 6 3 3 3" xfId="42306" xr:uid="{09728237-55BB-43E3-9449-82ECD8FC5411}"/>
    <cellStyle name="20 % - Markeringsfarve4 2 6 3 4" xfId="20318" xr:uid="{50C3C7A4-F947-4F12-8CB8-825E64D6DAC1}"/>
    <cellStyle name="20 % - Markeringsfarve4 2 6 3 5" xfId="35307" xr:uid="{59D5DBB2-C83B-4A38-B138-8E8CCC234EED}"/>
    <cellStyle name="20 % - Markeringsfarve4 2 6 4" xfId="2465" xr:uid="{07DE61AB-3146-4C34-AF39-11913515FCCF}"/>
    <cellStyle name="20 % - Markeringsfarve4 2 6 4 2" xfId="8495" xr:uid="{42AD7E93-9FCC-4F6D-A47E-17A48DD3A5B8}"/>
    <cellStyle name="20 % - Markeringsfarve4 2 6 4 2 2" xfId="16382" xr:uid="{2FF7FD9D-778D-4FDE-ACC0-F21AC1C99D41}"/>
    <cellStyle name="20 % - Markeringsfarve4 2 6 4 2 2 2" xfId="32697" xr:uid="{E9F15CD8-D876-492F-A872-CE537DC52CC1}"/>
    <cellStyle name="20 % - Markeringsfarve4 2 6 4 2 2 3" xfId="47661" xr:uid="{58AF6EB3-C2F3-4209-BF77-E4B7DBB30551}"/>
    <cellStyle name="20 % - Markeringsfarve4 2 6 4 2 3" xfId="25675" xr:uid="{988EF04E-5663-49A6-9277-D2430D66A4B0}"/>
    <cellStyle name="20 % - Markeringsfarve4 2 6 4 2 4" xfId="40662" xr:uid="{4D7EFC2D-BEA4-4901-8410-A931482A9EF0}"/>
    <cellStyle name="20 % - Markeringsfarve4 2 6 4 3" xfId="11021" xr:uid="{69DEC81C-13C1-4FE0-B757-1505DC2208E0}"/>
    <cellStyle name="20 % - Markeringsfarve4 2 6 4 3 2" xfId="27341" xr:uid="{0E00D07D-238A-4956-8F3C-A0FD03768AA6}"/>
    <cellStyle name="20 % - Markeringsfarve4 2 6 4 3 3" xfId="42307" xr:uid="{5A2F719A-80F6-4AF6-A2E5-45632147FB10}"/>
    <cellStyle name="20 % - Markeringsfarve4 2 6 4 4" xfId="20319" xr:uid="{5E76B2AD-A929-4032-BBC5-C958FC567CFE}"/>
    <cellStyle name="20 % - Markeringsfarve4 2 6 4 5" xfId="35308" xr:uid="{02CDCC27-5EF2-4787-B9BC-9BB81CA7B92C}"/>
    <cellStyle name="20 % - Markeringsfarve4 2 6 5" xfId="5541" xr:uid="{352F2053-957A-473D-B506-728948FE6866}"/>
    <cellStyle name="20 % - Markeringsfarve4 2 6 5 2" xfId="13458" xr:uid="{498A4FAB-EBC8-4C8C-9F40-48142C812107}"/>
    <cellStyle name="20 % - Markeringsfarve4 2 6 5 2 2" xfId="29773" xr:uid="{25CEF1BB-BDEF-4513-8CC7-186A3C7B9AB3}"/>
    <cellStyle name="20 % - Markeringsfarve4 2 6 5 2 3" xfId="44737" xr:uid="{B2E5491E-4BB2-4A28-B3E5-EF76089AF396}"/>
    <cellStyle name="20 % - Markeringsfarve4 2 6 5 3" xfId="22751" xr:uid="{FC970A96-7EF9-45D4-BB17-B33946C28BC4}"/>
    <cellStyle name="20 % - Markeringsfarve4 2 6 5 4" xfId="37738" xr:uid="{CE1A937E-AC61-46DF-800F-67BE5CE1EE16}"/>
    <cellStyle name="20 % - Markeringsfarve4 2 6 6" xfId="11017" xr:uid="{0EC35DE2-A9C6-4224-A9EC-DF281F66464D}"/>
    <cellStyle name="20 % - Markeringsfarve4 2 6 6 2" xfId="27337" xr:uid="{3EF1673D-FF12-431D-A5E0-192CD4D4921A}"/>
    <cellStyle name="20 % - Markeringsfarve4 2 6 6 3" xfId="42303" xr:uid="{C14BA0D2-1944-42EB-8D50-B0F09BF2E00C}"/>
    <cellStyle name="20 % - Markeringsfarve4 2 6 7" xfId="20315" xr:uid="{A02319F0-02E0-4690-85D6-657BCAB1DE33}"/>
    <cellStyle name="20 % - Markeringsfarve4 2 6 8" xfId="35304" xr:uid="{71E83697-E71B-400E-9484-ED8DBB1BC1DC}"/>
    <cellStyle name="20 % - Markeringsfarve4 2 7" xfId="2466" xr:uid="{C6BA263D-5475-4C54-9219-1356FC2095F4}"/>
    <cellStyle name="20 % - Markeringsfarve4 2 7 2" xfId="2467" xr:uid="{F90FB8CD-1658-4525-9534-07209CAB3792}"/>
    <cellStyle name="20 % - Markeringsfarve4 2 7 2 2" xfId="2468" xr:uid="{C7D5663B-CD21-4D4B-8FCA-241B4A499658}"/>
    <cellStyle name="20 % - Markeringsfarve4 2 7 2 2 2" xfId="7940" xr:uid="{3838F415-CBCC-4A4C-8D67-78869E58FDDE}"/>
    <cellStyle name="20 % - Markeringsfarve4 2 7 2 2 2 2" xfId="15840" xr:uid="{2402A939-3A61-40DF-9DAF-8DFE8AD3FD18}"/>
    <cellStyle name="20 % - Markeringsfarve4 2 7 2 2 2 2 2" xfId="32155" xr:uid="{F26FDE23-02C0-463D-9595-35D48E7C0E92}"/>
    <cellStyle name="20 % - Markeringsfarve4 2 7 2 2 2 2 3" xfId="47119" xr:uid="{3F73FF67-8C69-47CE-852D-F7BC469D1D70}"/>
    <cellStyle name="20 % - Markeringsfarve4 2 7 2 2 2 3" xfId="25133" xr:uid="{AC2DB7CC-35ED-4AFE-918E-0ED8F1D1512A}"/>
    <cellStyle name="20 % - Markeringsfarve4 2 7 2 2 2 4" xfId="40120" xr:uid="{DE70C2DF-4E99-4D14-A731-3BA06815BDED}"/>
    <cellStyle name="20 % - Markeringsfarve4 2 7 2 2 3" xfId="11024" xr:uid="{EAA96CAE-B813-4E25-A048-0F76D6A01C17}"/>
    <cellStyle name="20 % - Markeringsfarve4 2 7 2 2 3 2" xfId="27344" xr:uid="{980142C5-FD4B-4FCD-AF70-045258D62B5B}"/>
    <cellStyle name="20 % - Markeringsfarve4 2 7 2 2 3 3" xfId="42310" xr:uid="{4BCF1AD2-C891-4CD7-A6CC-2367878694BF}"/>
    <cellStyle name="20 % - Markeringsfarve4 2 7 2 2 4" xfId="20322" xr:uid="{9984398C-1C16-4CB0-A8EE-D1A2E80603DD}"/>
    <cellStyle name="20 % - Markeringsfarve4 2 7 2 2 5" xfId="35311" xr:uid="{31D5BA6E-292A-4CA7-A501-DB2F49F260B3}"/>
    <cellStyle name="20 % - Markeringsfarve4 2 7 2 3" xfId="6464" xr:uid="{1421F21B-0C44-40D1-AA20-8CDC74AEB92F}"/>
    <cellStyle name="20 % - Markeringsfarve4 2 7 2 3 2" xfId="14377" xr:uid="{560DB128-6A49-42D3-8E84-7CEDA29C3A00}"/>
    <cellStyle name="20 % - Markeringsfarve4 2 7 2 3 2 2" xfId="30692" xr:uid="{554C5D40-F8AD-4A71-84DB-B71EFD97CC6F}"/>
    <cellStyle name="20 % - Markeringsfarve4 2 7 2 3 2 3" xfId="45656" xr:uid="{D6B403BA-D0E1-4938-9A4B-6E4DDFFCB713}"/>
    <cellStyle name="20 % - Markeringsfarve4 2 7 2 3 3" xfId="23670" xr:uid="{0C181E2F-C5D6-4C52-ADCB-3220DD75AF1A}"/>
    <cellStyle name="20 % - Markeringsfarve4 2 7 2 3 4" xfId="38657" xr:uid="{C7217D7B-909D-4DA4-9E8D-30617137344F}"/>
    <cellStyle name="20 % - Markeringsfarve4 2 7 2 4" xfId="11023" xr:uid="{523B4996-E304-49A2-BFAC-1157DF055C47}"/>
    <cellStyle name="20 % - Markeringsfarve4 2 7 2 4 2" xfId="27343" xr:uid="{EEA252F3-E00E-492A-81B6-223859810B47}"/>
    <cellStyle name="20 % - Markeringsfarve4 2 7 2 4 3" xfId="42309" xr:uid="{F009ACBA-59CA-4231-9C91-2BE7C2A72603}"/>
    <cellStyle name="20 % - Markeringsfarve4 2 7 2 5" xfId="20321" xr:uid="{7F6F0414-F00B-478B-9085-4AE46B59A751}"/>
    <cellStyle name="20 % - Markeringsfarve4 2 7 2 6" xfId="35310" xr:uid="{229ADCFC-C04C-49A4-97EF-EB82B9CAD0E9}"/>
    <cellStyle name="20 % - Markeringsfarve4 2 7 3" xfId="2469" xr:uid="{2CBB1C0E-FBDE-495C-B604-A1B47C02B9C1}"/>
    <cellStyle name="20 % - Markeringsfarve4 2 7 3 2" xfId="7216" xr:uid="{FF5B3962-214E-4670-98A2-EE1CAE2AE1E8}"/>
    <cellStyle name="20 % - Markeringsfarve4 2 7 3 2 2" xfId="15125" xr:uid="{4BEC5EFF-3FD2-432A-AF35-FF89E3B8BDFA}"/>
    <cellStyle name="20 % - Markeringsfarve4 2 7 3 2 2 2" xfId="31440" xr:uid="{A37A95B9-E522-45C5-B8BB-83408564391E}"/>
    <cellStyle name="20 % - Markeringsfarve4 2 7 3 2 2 3" xfId="46404" xr:uid="{07F1F3CB-8192-48F8-8F99-DB2436AD0627}"/>
    <cellStyle name="20 % - Markeringsfarve4 2 7 3 2 3" xfId="24418" xr:uid="{80A8D9F6-3F2F-498F-B873-6FCD81A54A1A}"/>
    <cellStyle name="20 % - Markeringsfarve4 2 7 3 2 4" xfId="39405" xr:uid="{94F0A236-1911-4376-9F3B-B819EE826C09}"/>
    <cellStyle name="20 % - Markeringsfarve4 2 7 3 3" xfId="11025" xr:uid="{F5E54464-E4C9-4657-BDDC-BFE23612D0B5}"/>
    <cellStyle name="20 % - Markeringsfarve4 2 7 3 3 2" xfId="27345" xr:uid="{B41D7F55-6FF8-4328-BDCD-37F7A96246BA}"/>
    <cellStyle name="20 % - Markeringsfarve4 2 7 3 3 3" xfId="42311" xr:uid="{BE714CE4-767B-4ED7-98EB-7B687164ECAF}"/>
    <cellStyle name="20 % - Markeringsfarve4 2 7 3 4" xfId="20323" xr:uid="{A7787B82-5B78-4825-A3E0-D90DFFEBEA34}"/>
    <cellStyle name="20 % - Markeringsfarve4 2 7 3 5" xfId="35312" xr:uid="{DFA8D664-541B-44C4-A6A9-BF26DC170A1F}"/>
    <cellStyle name="20 % - Markeringsfarve4 2 7 4" xfId="2470" xr:uid="{CA3782D0-CC23-4EA8-B3EC-EBDA69B55BE3}"/>
    <cellStyle name="20 % - Markeringsfarve4 2 7 4 2" xfId="8733" xr:uid="{598E1A26-5E45-44CB-AA96-8EE397F8243F}"/>
    <cellStyle name="20 % - Markeringsfarve4 2 7 4 2 2" xfId="16608" xr:uid="{4B72C3F4-D4C9-41CA-8FCA-FF9751F6BD87}"/>
    <cellStyle name="20 % - Markeringsfarve4 2 7 4 2 2 2" xfId="32923" xr:uid="{8775E515-E11D-4BF7-BF09-164DDF0A4866}"/>
    <cellStyle name="20 % - Markeringsfarve4 2 7 4 2 2 3" xfId="47887" xr:uid="{9197CB76-D8F3-4FC8-93FA-7814391E71E1}"/>
    <cellStyle name="20 % - Markeringsfarve4 2 7 4 2 3" xfId="25901" xr:uid="{114285DA-7E6C-4E5A-82D1-582A8D8CAE43}"/>
    <cellStyle name="20 % - Markeringsfarve4 2 7 4 2 4" xfId="40888" xr:uid="{3C1857CC-4ABF-4FFF-B358-AFE1382B5C82}"/>
    <cellStyle name="20 % - Markeringsfarve4 2 7 4 3" xfId="11026" xr:uid="{A5E06670-3862-4329-905A-8282E2656C4E}"/>
    <cellStyle name="20 % - Markeringsfarve4 2 7 4 3 2" xfId="27346" xr:uid="{727EABFC-9054-4275-A27D-05D1DDB8B662}"/>
    <cellStyle name="20 % - Markeringsfarve4 2 7 4 3 3" xfId="42312" xr:uid="{60E46D5D-561D-41E9-9B1E-D4B4A8574773}"/>
    <cellStyle name="20 % - Markeringsfarve4 2 7 4 4" xfId="20324" xr:uid="{E9E4F11C-B778-4E93-BDEA-81D3F392AFC9}"/>
    <cellStyle name="20 % - Markeringsfarve4 2 7 4 5" xfId="35313" xr:uid="{3F39A93B-C53E-42C3-BB78-FFB2D39F7D66}"/>
    <cellStyle name="20 % - Markeringsfarve4 2 7 5" xfId="5542" xr:uid="{17EDF440-B380-46F9-970D-D3AD4D454EA4}"/>
    <cellStyle name="20 % - Markeringsfarve4 2 7 5 2" xfId="13459" xr:uid="{FCE527E2-0C6E-4A8C-A2BF-DC138FDD6B26}"/>
    <cellStyle name="20 % - Markeringsfarve4 2 7 5 2 2" xfId="29774" xr:uid="{A66968EA-0B36-4EB2-B5E8-575FD059896E}"/>
    <cellStyle name="20 % - Markeringsfarve4 2 7 5 2 3" xfId="44738" xr:uid="{99BC264A-E82E-46F3-B7E9-07E95C5EAC81}"/>
    <cellStyle name="20 % - Markeringsfarve4 2 7 5 3" xfId="22752" xr:uid="{68D8382E-DA1A-452B-AE8F-BA6FCF6CD80D}"/>
    <cellStyle name="20 % - Markeringsfarve4 2 7 5 4" xfId="37739" xr:uid="{47759E40-D065-406D-9E49-F665C057A693}"/>
    <cellStyle name="20 % - Markeringsfarve4 2 7 6" xfId="11022" xr:uid="{D4900329-26D7-46C1-98E0-A76DAD8480C0}"/>
    <cellStyle name="20 % - Markeringsfarve4 2 7 6 2" xfId="27342" xr:uid="{6328487E-3180-471B-A607-DB1EBA8ABA85}"/>
    <cellStyle name="20 % - Markeringsfarve4 2 7 6 3" xfId="42308" xr:uid="{E29884AB-DC3C-4E2F-AC48-C04598EFCC05}"/>
    <cellStyle name="20 % - Markeringsfarve4 2 7 7" xfId="20320" xr:uid="{10A53BC1-35AF-431D-BF0D-A32B57AF1FEB}"/>
    <cellStyle name="20 % - Markeringsfarve4 2 7 8" xfId="35309" xr:uid="{DE7EEB6B-D88C-4AC9-9883-B87ECB048E19}"/>
    <cellStyle name="20 % - Markeringsfarve4 2 8" xfId="2471" xr:uid="{870E02E8-4E4D-4A71-9B62-355BE81596BA}"/>
    <cellStyle name="20 % - Markeringsfarve4 2 8 2" xfId="2472" xr:uid="{40237CCF-41C1-488A-A3BA-F22ADEA96639}"/>
    <cellStyle name="20 % - Markeringsfarve4 2 8 2 2" xfId="2473" xr:uid="{FAACEB02-55C4-4337-BC19-1A89E5454393}"/>
    <cellStyle name="20 % - Markeringsfarve4 2 8 2 2 2" xfId="8053" xr:uid="{6372B776-1009-4EEE-9181-A301BDAAE82E}"/>
    <cellStyle name="20 % - Markeringsfarve4 2 8 2 2 2 2" xfId="15953" xr:uid="{4922F137-2852-44CC-A791-A5F7F6E52449}"/>
    <cellStyle name="20 % - Markeringsfarve4 2 8 2 2 2 2 2" xfId="32268" xr:uid="{6B7453B5-6EA2-487C-B7FE-AD58E6B8DDB7}"/>
    <cellStyle name="20 % - Markeringsfarve4 2 8 2 2 2 2 3" xfId="47232" xr:uid="{E0ED83D6-1F44-44E0-9F6F-F36D3E969875}"/>
    <cellStyle name="20 % - Markeringsfarve4 2 8 2 2 2 3" xfId="25246" xr:uid="{8BA53DA6-E41F-4CBF-AD8C-AE02276BE90E}"/>
    <cellStyle name="20 % - Markeringsfarve4 2 8 2 2 2 4" xfId="40233" xr:uid="{C60FC390-1EB6-49E0-90EF-723FD39C86F2}"/>
    <cellStyle name="20 % - Markeringsfarve4 2 8 2 2 3" xfId="11029" xr:uid="{449B8BDB-E51E-4FB6-B99A-5A26B73D8A11}"/>
    <cellStyle name="20 % - Markeringsfarve4 2 8 2 2 3 2" xfId="27349" xr:uid="{8B013C5D-286A-44AD-B2D2-4D62EE1DAFB3}"/>
    <cellStyle name="20 % - Markeringsfarve4 2 8 2 2 3 3" xfId="42315" xr:uid="{D7A47280-1DEF-4C2C-BCFC-9A37FFFD96A9}"/>
    <cellStyle name="20 % - Markeringsfarve4 2 8 2 2 4" xfId="20327" xr:uid="{6506F462-8524-4D06-BBC5-68ACAD1B4AC1}"/>
    <cellStyle name="20 % - Markeringsfarve4 2 8 2 2 5" xfId="35316" xr:uid="{068A1D8B-F5A2-4B68-A499-52A4B80643E5}"/>
    <cellStyle name="20 % - Markeringsfarve4 2 8 2 3" xfId="6564" xr:uid="{350BD44E-FED2-4D50-91D3-32211436754C}"/>
    <cellStyle name="20 % - Markeringsfarve4 2 8 2 3 2" xfId="14477" xr:uid="{B939F61E-774F-4805-A8AF-3909942C3162}"/>
    <cellStyle name="20 % - Markeringsfarve4 2 8 2 3 2 2" xfId="30792" xr:uid="{2033DFF2-F438-4160-A673-88555CABE4CA}"/>
    <cellStyle name="20 % - Markeringsfarve4 2 8 2 3 2 3" xfId="45756" xr:uid="{62BCE5BF-BEDA-4465-AB41-E6747322D697}"/>
    <cellStyle name="20 % - Markeringsfarve4 2 8 2 3 3" xfId="23770" xr:uid="{A8315312-49A4-44AE-86F5-8B86F3E08015}"/>
    <cellStyle name="20 % - Markeringsfarve4 2 8 2 3 4" xfId="38757" xr:uid="{FCA067B1-0992-420B-B8C6-48AB911A7D0B}"/>
    <cellStyle name="20 % - Markeringsfarve4 2 8 2 4" xfId="11028" xr:uid="{EB88BF07-19CF-484C-A31D-31CD78482A31}"/>
    <cellStyle name="20 % - Markeringsfarve4 2 8 2 4 2" xfId="27348" xr:uid="{1DB1782C-256F-4874-94C1-3B11D826F3A3}"/>
    <cellStyle name="20 % - Markeringsfarve4 2 8 2 4 3" xfId="42314" xr:uid="{8FEA988F-07BB-45A0-B786-C893935FD109}"/>
    <cellStyle name="20 % - Markeringsfarve4 2 8 2 5" xfId="20326" xr:uid="{22FE7821-E2D1-41A5-BFA5-63EB0BC703B6}"/>
    <cellStyle name="20 % - Markeringsfarve4 2 8 2 6" xfId="35315" xr:uid="{206B8904-872C-4F4C-BB61-A986357946C4}"/>
    <cellStyle name="20 % - Markeringsfarve4 2 8 3" xfId="2474" xr:uid="{C0960144-232C-4CC5-9869-9DA65770891D}"/>
    <cellStyle name="20 % - Markeringsfarve4 2 8 3 2" xfId="7330" xr:uid="{02A2F9E6-BD22-4124-A780-52C673A0D62D}"/>
    <cellStyle name="20 % - Markeringsfarve4 2 8 3 2 2" xfId="15239" xr:uid="{DF670B22-EC31-4525-9CEC-ED93825EFB92}"/>
    <cellStyle name="20 % - Markeringsfarve4 2 8 3 2 2 2" xfId="31554" xr:uid="{FD32B332-BCA3-46E6-A275-2AFF56F634F6}"/>
    <cellStyle name="20 % - Markeringsfarve4 2 8 3 2 2 3" xfId="46518" xr:uid="{1B857F17-D306-4364-A53E-105980F08B69}"/>
    <cellStyle name="20 % - Markeringsfarve4 2 8 3 2 3" xfId="24532" xr:uid="{B8A84AF1-9B74-4457-84B5-2476B33307C5}"/>
    <cellStyle name="20 % - Markeringsfarve4 2 8 3 2 4" xfId="39519" xr:uid="{CD56BA81-D059-44C2-A57C-C09430E2EFA0}"/>
    <cellStyle name="20 % - Markeringsfarve4 2 8 3 3" xfId="11030" xr:uid="{B8715803-8562-4F38-AE89-023C551E56FF}"/>
    <cellStyle name="20 % - Markeringsfarve4 2 8 3 3 2" xfId="27350" xr:uid="{23579047-6B12-483A-B668-13F8592BFC5D}"/>
    <cellStyle name="20 % - Markeringsfarve4 2 8 3 3 3" xfId="42316" xr:uid="{0F9E2676-3402-4986-9BAC-98D002724BFE}"/>
    <cellStyle name="20 % - Markeringsfarve4 2 8 3 4" xfId="20328" xr:uid="{1D073E48-E556-4952-996B-D404E22687B1}"/>
    <cellStyle name="20 % - Markeringsfarve4 2 8 3 5" xfId="35317" xr:uid="{5F69356F-4177-44E1-9F41-9B4E1573BAB2}"/>
    <cellStyle name="20 % - Markeringsfarve4 2 8 4" xfId="2475" xr:uid="{D31A5BA5-0D9A-4202-810A-ABB9417C0E35}"/>
    <cellStyle name="20 % - Markeringsfarve4 2 8 4 2" xfId="8453" xr:uid="{6C389B8B-6F21-4A96-8FBA-7AE2B2108F3F}"/>
    <cellStyle name="20 % - Markeringsfarve4 2 8 4 2 2" xfId="16341" xr:uid="{7D1E48EB-3A5E-4F57-882A-89D99EF04CFB}"/>
    <cellStyle name="20 % - Markeringsfarve4 2 8 4 2 2 2" xfId="32656" xr:uid="{320110F8-43AD-4F0D-A3F1-7D4C4E5D4194}"/>
    <cellStyle name="20 % - Markeringsfarve4 2 8 4 2 2 3" xfId="47620" xr:uid="{546C8525-1260-4786-AF66-38439F2F7FF5}"/>
    <cellStyle name="20 % - Markeringsfarve4 2 8 4 2 3" xfId="25634" xr:uid="{6F9B131A-ED8E-45B3-AF11-969FED0C7B89}"/>
    <cellStyle name="20 % - Markeringsfarve4 2 8 4 2 4" xfId="40621" xr:uid="{2A17FD3A-3FE8-4B94-B55F-BF1864405A9C}"/>
    <cellStyle name="20 % - Markeringsfarve4 2 8 4 3" xfId="11031" xr:uid="{9C11FB5A-2388-4EC6-AC8B-8E2021E13D50}"/>
    <cellStyle name="20 % - Markeringsfarve4 2 8 4 3 2" xfId="27351" xr:uid="{623DAC2D-A9EE-4730-AAC7-5854D174CEA1}"/>
    <cellStyle name="20 % - Markeringsfarve4 2 8 4 3 3" xfId="42317" xr:uid="{D8FECB9F-BAF0-488F-8D19-28A7444F6CDC}"/>
    <cellStyle name="20 % - Markeringsfarve4 2 8 4 4" xfId="20329" xr:uid="{13015EEB-C5A5-4BEE-A317-AD0F69AA811A}"/>
    <cellStyle name="20 % - Markeringsfarve4 2 8 4 5" xfId="35318" xr:uid="{2DF4C42E-8C79-4E9F-8265-2FACAB74C348}"/>
    <cellStyle name="20 % - Markeringsfarve4 2 8 5" xfId="5543" xr:uid="{00B955E3-69D0-4B66-97A8-A8682BB41CC7}"/>
    <cellStyle name="20 % - Markeringsfarve4 2 8 5 2" xfId="13460" xr:uid="{6C5EC1E3-5E40-447F-A0AE-32518AC824FC}"/>
    <cellStyle name="20 % - Markeringsfarve4 2 8 5 2 2" xfId="29775" xr:uid="{2243BC9F-603A-462D-B6C5-5FAB4AE2A83F}"/>
    <cellStyle name="20 % - Markeringsfarve4 2 8 5 2 3" xfId="44739" xr:uid="{FEBFD6C7-B500-4113-88B5-00165A5B684B}"/>
    <cellStyle name="20 % - Markeringsfarve4 2 8 5 3" xfId="22753" xr:uid="{41CA636F-C69F-4B91-889E-E6CD2CA123F1}"/>
    <cellStyle name="20 % - Markeringsfarve4 2 8 5 4" xfId="37740" xr:uid="{5CEA47B7-0F91-4135-B53A-F5C6853028DF}"/>
    <cellStyle name="20 % - Markeringsfarve4 2 8 6" xfId="11027" xr:uid="{96882A04-AB22-4B06-9B9B-658F14B9B29C}"/>
    <cellStyle name="20 % - Markeringsfarve4 2 8 6 2" xfId="27347" xr:uid="{C89B2897-13AD-40F9-AA8F-6F5801A8D0E9}"/>
    <cellStyle name="20 % - Markeringsfarve4 2 8 6 3" xfId="42313" xr:uid="{FAB5CE39-06EB-4EE3-8610-CA9B405827E3}"/>
    <cellStyle name="20 % - Markeringsfarve4 2 8 7" xfId="20325" xr:uid="{92FEEDB9-6FF8-461F-9779-0BEB8CC9FF3B}"/>
    <cellStyle name="20 % - Markeringsfarve4 2 8 8" xfId="35314" xr:uid="{C4FFA1BA-8EDC-47B1-B4B0-0D18996C081E}"/>
    <cellStyle name="20 % - Markeringsfarve4 2 9" xfId="2476" xr:uid="{DE9FAF64-EC10-42F8-8371-5902508F6522}"/>
    <cellStyle name="20 % - Markeringsfarve4 2 9 2" xfId="2477" xr:uid="{8E7EB5E6-3B6C-425C-A8D4-669BB832DD75}"/>
    <cellStyle name="20 % - Markeringsfarve4 2 9 2 2" xfId="7466" xr:uid="{47DEE3AF-28F4-4C78-BF5F-39B1ACE7B135}"/>
    <cellStyle name="20 % - Markeringsfarve4 2 9 2 2 2" xfId="15366" xr:uid="{41531B73-384C-44B9-AB3F-38174C68BF8A}"/>
    <cellStyle name="20 % - Markeringsfarve4 2 9 2 2 2 2" xfId="31681" xr:uid="{BADC88F9-76D3-46E5-8BB2-96F02B41A1F2}"/>
    <cellStyle name="20 % - Markeringsfarve4 2 9 2 2 2 3" xfId="46645" xr:uid="{B95FDAB0-1C7E-4B3C-9203-28CBEDA401DD}"/>
    <cellStyle name="20 % - Markeringsfarve4 2 9 2 2 3" xfId="24659" xr:uid="{C83E45D9-3807-46B2-BC22-A8E1C16B33CD}"/>
    <cellStyle name="20 % - Markeringsfarve4 2 9 2 2 4" xfId="39646" xr:uid="{877364AE-A6C0-4EC5-9869-93DE5ECD63F8}"/>
    <cellStyle name="20 % - Markeringsfarve4 2 9 2 3" xfId="11033" xr:uid="{010F8F31-26F9-4F9F-8371-62DA42AA6755}"/>
    <cellStyle name="20 % - Markeringsfarve4 2 9 2 3 2" xfId="27353" xr:uid="{5817BDAD-B5FA-4E14-8FF0-1D53C4D9AC1C}"/>
    <cellStyle name="20 % - Markeringsfarve4 2 9 2 3 3" xfId="42319" xr:uid="{A22CBBB3-11F7-4916-B9DB-91BA256CB622}"/>
    <cellStyle name="20 % - Markeringsfarve4 2 9 2 4" xfId="20331" xr:uid="{15637834-A817-4FB8-BC26-7F550DECFCF1}"/>
    <cellStyle name="20 % - Markeringsfarve4 2 9 2 5" xfId="35320" xr:uid="{22F348FA-A940-4CC3-9123-B827DBB8EAF9}"/>
    <cellStyle name="20 % - Markeringsfarve4 2 9 3" xfId="6064" xr:uid="{861A6A52-F114-4FC9-940A-41F295D6DB13}"/>
    <cellStyle name="20 % - Markeringsfarve4 2 9 3 2" xfId="13980" xr:uid="{ADC19D62-C21D-4369-B844-B8138A17ED84}"/>
    <cellStyle name="20 % - Markeringsfarve4 2 9 3 2 2" xfId="30295" xr:uid="{D655BDA7-D64F-43F3-A8AB-98273F8F7932}"/>
    <cellStyle name="20 % - Markeringsfarve4 2 9 3 2 3" xfId="45259" xr:uid="{0095627E-9BC7-43B3-BE1D-C9170A8A336D}"/>
    <cellStyle name="20 % - Markeringsfarve4 2 9 3 3" xfId="23273" xr:uid="{7AB83F82-E00C-4B33-9A6E-6F4AE95ACE6D}"/>
    <cellStyle name="20 % - Markeringsfarve4 2 9 3 4" xfId="38260" xr:uid="{5952CBDE-9195-4DFB-8937-040086F8CB89}"/>
    <cellStyle name="20 % - Markeringsfarve4 2 9 4" xfId="11032" xr:uid="{93DB2FBC-AE5D-4800-BCDC-1742B4A83908}"/>
    <cellStyle name="20 % - Markeringsfarve4 2 9 4 2" xfId="27352" xr:uid="{2CC6647A-35E6-4096-B6F5-4AAB4A5EEAC5}"/>
    <cellStyle name="20 % - Markeringsfarve4 2 9 4 3" xfId="42318" xr:uid="{17580B05-96E8-45C2-902D-CC6959BBD7B2}"/>
    <cellStyle name="20 % - Markeringsfarve4 2 9 5" xfId="20330" xr:uid="{94038893-299C-4E7F-A84D-7278ECEFC8BD}"/>
    <cellStyle name="20 % - Markeringsfarve4 2 9 6" xfId="35319" xr:uid="{AA6152AA-EE92-4036-88EA-1B04A2815367}"/>
    <cellStyle name="20 % - Markeringsfarve4 3" xfId="2478" xr:uid="{74DCB70D-5E8A-48BC-8E45-438C4D4A8B04}"/>
    <cellStyle name="20 % - Markeringsfarve4 3 10" xfId="2479" xr:uid="{987F0382-6F0A-4F56-845B-80E87237B43F}"/>
    <cellStyle name="20 % - Markeringsfarve4 3 10 2" xfId="6679" xr:uid="{359EE78B-2754-497A-BE90-6F49A90311CC}"/>
    <cellStyle name="20 % - Markeringsfarve4 3 10 2 2" xfId="14590" xr:uid="{C6BD7E44-10BA-4481-B425-DB7C185FC5C6}"/>
    <cellStyle name="20 % - Markeringsfarve4 3 10 2 2 2" xfId="30905" xr:uid="{3A6CE274-7E50-4E10-AB72-B487192A849C}"/>
    <cellStyle name="20 % - Markeringsfarve4 3 10 2 2 3" xfId="45869" xr:uid="{1195DF0E-3EA0-4C7F-855C-A557E755CEC0}"/>
    <cellStyle name="20 % - Markeringsfarve4 3 10 2 3" xfId="23883" xr:uid="{A03B522A-3920-4F0C-8747-F104F92441E4}"/>
    <cellStyle name="20 % - Markeringsfarve4 3 10 2 4" xfId="38870" xr:uid="{DCED9F3F-88D8-4CEC-84BF-EE7CB80C5B10}"/>
    <cellStyle name="20 % - Markeringsfarve4 3 10 3" xfId="11035" xr:uid="{01AECC8C-FDE1-4239-842B-AE126D0DFDBE}"/>
    <cellStyle name="20 % - Markeringsfarve4 3 10 3 2" xfId="27355" xr:uid="{B3ECDBD5-7A3A-447A-AEEE-5B6AF79FD741}"/>
    <cellStyle name="20 % - Markeringsfarve4 3 10 3 3" xfId="42321" xr:uid="{94D46156-D8A4-4F0D-A48C-E164F0B9EE2C}"/>
    <cellStyle name="20 % - Markeringsfarve4 3 10 4" xfId="20333" xr:uid="{40F29952-42BD-4771-8EC6-0ADAB1EE0A95}"/>
    <cellStyle name="20 % - Markeringsfarve4 3 10 5" xfId="35322" xr:uid="{03DC7F84-497B-46A4-8F54-396268E66628}"/>
    <cellStyle name="20 % - Markeringsfarve4 3 11" xfId="2480" xr:uid="{35CD7812-EEEB-4F55-8F9F-DE26AD23DD56}"/>
    <cellStyle name="20 % - Markeringsfarve4 3 11 2" xfId="8667" xr:uid="{7CB43DE1-1025-4343-97F5-59A69C9DE4D8}"/>
    <cellStyle name="20 % - Markeringsfarve4 3 11 2 2" xfId="16546" xr:uid="{062486B3-BE66-4F32-8269-0E12104A9CB2}"/>
    <cellStyle name="20 % - Markeringsfarve4 3 11 2 2 2" xfId="32861" xr:uid="{549CB1FE-F232-4125-B722-1625A3C22CAC}"/>
    <cellStyle name="20 % - Markeringsfarve4 3 11 2 2 3" xfId="47825" xr:uid="{1A95E783-C987-4E11-AF4E-5D014FF0FA3A}"/>
    <cellStyle name="20 % - Markeringsfarve4 3 11 2 3" xfId="25839" xr:uid="{B89EB580-4F11-4E91-A2B2-B4A110F56892}"/>
    <cellStyle name="20 % - Markeringsfarve4 3 11 2 4" xfId="40826" xr:uid="{B17978DE-4375-421A-9705-B1C25F62B058}"/>
    <cellStyle name="20 % - Markeringsfarve4 3 11 3" xfId="11036" xr:uid="{384E0364-67FF-4FD8-88D7-B3111D34AD99}"/>
    <cellStyle name="20 % - Markeringsfarve4 3 11 3 2" xfId="27356" xr:uid="{AE8C431A-0A99-4993-9CC1-53DB96AE500C}"/>
    <cellStyle name="20 % - Markeringsfarve4 3 11 3 3" xfId="42322" xr:uid="{0E5B6301-2C1A-45A4-9130-978C6C753C5A}"/>
    <cellStyle name="20 % - Markeringsfarve4 3 11 4" xfId="20334" xr:uid="{5AA4B8F2-7E10-40DB-B501-80DA5FCA018E}"/>
    <cellStyle name="20 % - Markeringsfarve4 3 11 5" xfId="35323" xr:uid="{E81DFC2C-9F1D-48E0-9A5C-CEC25AB57964}"/>
    <cellStyle name="20 % - Markeringsfarve4 3 12" xfId="5544" xr:uid="{39942AF1-3C34-456F-B079-2135FF64D0C2}"/>
    <cellStyle name="20 % - Markeringsfarve4 3 12 2" xfId="13461" xr:uid="{03D0167B-F87F-4DC8-BBC6-0E13245257D3}"/>
    <cellStyle name="20 % - Markeringsfarve4 3 12 2 2" xfId="29776" xr:uid="{D72EAD3A-ECAD-47B6-A24E-6EA43E3E4444}"/>
    <cellStyle name="20 % - Markeringsfarve4 3 12 2 3" xfId="44740" xr:uid="{0ACE8089-15E8-4EDE-939D-264B9D4BB59F}"/>
    <cellStyle name="20 % - Markeringsfarve4 3 12 3" xfId="22754" xr:uid="{B02CEB7C-7F4D-48D0-8D6E-B390606AFA29}"/>
    <cellStyle name="20 % - Markeringsfarve4 3 12 4" xfId="37741" xr:uid="{266A1814-E67A-4051-9159-08DB40E81E05}"/>
    <cellStyle name="20 % - Markeringsfarve4 3 13" xfId="11034" xr:uid="{FEA87A39-F7EB-4326-933E-A2F88755243C}"/>
    <cellStyle name="20 % - Markeringsfarve4 3 13 2" xfId="27354" xr:uid="{10E3AAAB-207E-4B11-BA39-63DF5C7096C0}"/>
    <cellStyle name="20 % - Markeringsfarve4 3 13 3" xfId="42320" xr:uid="{3CC8C990-8836-4A87-97E5-EA1FC3B2215A}"/>
    <cellStyle name="20 % - Markeringsfarve4 3 14" xfId="20332" xr:uid="{4265C6E2-A297-4ED3-8DF0-CFB277B45587}"/>
    <cellStyle name="20 % - Markeringsfarve4 3 15" xfId="35321" xr:uid="{50E78C35-702D-4BFB-AE12-6A25CABD0564}"/>
    <cellStyle name="20 % - Markeringsfarve4 3 16" xfId="53302" xr:uid="{063DE0B9-6614-44CC-B428-054C79FCE88B}"/>
    <cellStyle name="20 % - Markeringsfarve4 3 2" xfId="2481" xr:uid="{75E1F282-9B33-43A8-80AC-1FA4E4C17FB0}"/>
    <cellStyle name="20 % - Markeringsfarve4 3 2 10" xfId="5545" xr:uid="{E5157597-F0D8-4577-931D-D077BDA91C47}"/>
    <cellStyle name="20 % - Markeringsfarve4 3 2 10 2" xfId="13462" xr:uid="{0F414B2C-F97A-4853-8D97-573991A4DBC7}"/>
    <cellStyle name="20 % - Markeringsfarve4 3 2 10 2 2" xfId="29777" xr:uid="{44B90573-8609-4C9D-A5E1-7A920F7589E8}"/>
    <cellStyle name="20 % - Markeringsfarve4 3 2 10 2 3" xfId="44741" xr:uid="{2209CAD3-1BE1-4D01-9ACC-3761C97034B4}"/>
    <cellStyle name="20 % - Markeringsfarve4 3 2 10 3" xfId="22755" xr:uid="{888EFA28-6E9F-4400-A7EF-146C256467C3}"/>
    <cellStyle name="20 % - Markeringsfarve4 3 2 10 4" xfId="37742" xr:uid="{11CE20C1-C68D-422D-9FD6-F13D7B25780B}"/>
    <cellStyle name="20 % - Markeringsfarve4 3 2 11" xfId="11037" xr:uid="{E36B51FF-560F-4D39-8E83-4A8AB4542531}"/>
    <cellStyle name="20 % - Markeringsfarve4 3 2 11 2" xfId="27357" xr:uid="{A524DC3D-5561-42D7-8CC5-163A50735157}"/>
    <cellStyle name="20 % - Markeringsfarve4 3 2 11 3" xfId="42323" xr:uid="{556C779C-A08D-460A-A973-1FE58DBB6231}"/>
    <cellStyle name="20 % - Markeringsfarve4 3 2 12" xfId="20335" xr:uid="{A92CCAD2-23FC-4360-916D-7E46CC64F2EA}"/>
    <cellStyle name="20 % - Markeringsfarve4 3 2 13" xfId="35324" xr:uid="{4A571D11-F19A-493B-BAF3-C19052BBC05D}"/>
    <cellStyle name="20 % - Markeringsfarve4 3 2 14" xfId="53939" xr:uid="{6C2A93A7-12B5-495C-92E9-A22BBA5D47F2}"/>
    <cellStyle name="20 % - Markeringsfarve4 3 2 2" xfId="2482" xr:uid="{698F8C1C-BE94-492F-9F81-82AFAE967A27}"/>
    <cellStyle name="20 % - Markeringsfarve4 3 2 2 2" xfId="2483" xr:uid="{2E2A45E3-E120-4D53-AD54-D689F676BD1E}"/>
    <cellStyle name="20 % - Markeringsfarve4 3 2 2 2 2" xfId="2484" xr:uid="{7EA962CB-EF71-4178-B559-C7C4BFF8960F}"/>
    <cellStyle name="20 % - Markeringsfarve4 3 2 2 2 2 2" xfId="7612" xr:uid="{C70CB972-8603-4693-8E6B-EB6D27422AC1}"/>
    <cellStyle name="20 % - Markeringsfarve4 3 2 2 2 2 2 2" xfId="15512" xr:uid="{F37FC34B-3D1E-425B-9242-6666AF39F7AA}"/>
    <cellStyle name="20 % - Markeringsfarve4 3 2 2 2 2 2 2 2" xfId="31827" xr:uid="{AAEAF5DB-8778-4049-BB18-1CC058F2AB4C}"/>
    <cellStyle name="20 % - Markeringsfarve4 3 2 2 2 2 2 2 3" xfId="46791" xr:uid="{89CA583B-4E30-4138-886C-0F5D5D182CBA}"/>
    <cellStyle name="20 % - Markeringsfarve4 3 2 2 2 2 2 3" xfId="24805" xr:uid="{B243E4A3-B01A-4BD8-A051-2F28F263A192}"/>
    <cellStyle name="20 % - Markeringsfarve4 3 2 2 2 2 2 4" xfId="39792" xr:uid="{A17558B5-AC14-4383-A0B8-86157E1694BA}"/>
    <cellStyle name="20 % - Markeringsfarve4 3 2 2 2 2 3" xfId="11040" xr:uid="{75480F68-B571-4E69-A387-7E08DEDECFEF}"/>
    <cellStyle name="20 % - Markeringsfarve4 3 2 2 2 2 3 2" xfId="27360" xr:uid="{98C6E13C-74AD-420C-A748-B095F7D936F1}"/>
    <cellStyle name="20 % - Markeringsfarve4 3 2 2 2 2 3 3" xfId="42326" xr:uid="{9DC2927A-7E4B-45C2-B618-55BC82B4C2E9}"/>
    <cellStyle name="20 % - Markeringsfarve4 3 2 2 2 2 4" xfId="20338" xr:uid="{D0A5353A-0A35-434E-B8CC-2FA33F148499}"/>
    <cellStyle name="20 % - Markeringsfarve4 3 2 2 2 2 5" xfId="35327" xr:uid="{4A6E1733-578A-4570-A922-B1F054CE2553}"/>
    <cellStyle name="20 % - Markeringsfarve4 3 2 2 2 3" xfId="6186" xr:uid="{C3385D7C-902F-4548-B0E0-EF340C252EDB}"/>
    <cellStyle name="20 % - Markeringsfarve4 3 2 2 2 3 2" xfId="14102" xr:uid="{FE76D679-D1A9-464F-BE73-3E13BBD53FC1}"/>
    <cellStyle name="20 % - Markeringsfarve4 3 2 2 2 3 2 2" xfId="30417" xr:uid="{94DBEA2D-4219-48E0-975B-ACA2843E5414}"/>
    <cellStyle name="20 % - Markeringsfarve4 3 2 2 2 3 2 3" xfId="45381" xr:uid="{D402F7F5-5FEF-4EF8-AD97-743E24D08A7E}"/>
    <cellStyle name="20 % - Markeringsfarve4 3 2 2 2 3 3" xfId="23395" xr:uid="{62F3BF18-9E7B-466E-A488-D6C018804B46}"/>
    <cellStyle name="20 % - Markeringsfarve4 3 2 2 2 3 4" xfId="38382" xr:uid="{F3C87F6F-441B-44C0-ACEC-694EDA07E3D7}"/>
    <cellStyle name="20 % - Markeringsfarve4 3 2 2 2 4" xfId="11039" xr:uid="{9386DC61-993A-4D6B-90D2-AA7494BCB9E2}"/>
    <cellStyle name="20 % - Markeringsfarve4 3 2 2 2 4 2" xfId="27359" xr:uid="{C39BD8D2-934C-4DDE-82ED-92EF5E6CB381}"/>
    <cellStyle name="20 % - Markeringsfarve4 3 2 2 2 4 3" xfId="42325" xr:uid="{DEAB48A2-ABA4-4BCE-8BDF-817612EACCD4}"/>
    <cellStyle name="20 % - Markeringsfarve4 3 2 2 2 5" xfId="20337" xr:uid="{FA4BB822-167A-495C-9B1B-D1AF9B7A5F31}"/>
    <cellStyle name="20 % - Markeringsfarve4 3 2 2 2 6" xfId="35326" xr:uid="{B568E668-9B84-464A-8138-45FE722208C7}"/>
    <cellStyle name="20 % - Markeringsfarve4 3 2 2 3" xfId="2485" xr:uid="{67138F81-5BD2-4770-A7C7-236AF40ED92F}"/>
    <cellStyle name="20 % - Markeringsfarve4 3 2 2 3 2" xfId="6842" xr:uid="{9DDE9E63-6766-4FD1-ADC5-03460B0714F9}"/>
    <cellStyle name="20 % - Markeringsfarve4 3 2 2 3 2 2" xfId="14752" xr:uid="{63E24C32-F92D-4A60-A99D-9D897B05B0DA}"/>
    <cellStyle name="20 % - Markeringsfarve4 3 2 2 3 2 2 2" xfId="31067" xr:uid="{0EC3BFBD-0FCD-4450-B4F2-E44CAE6F9A9D}"/>
    <cellStyle name="20 % - Markeringsfarve4 3 2 2 3 2 2 3" xfId="46031" xr:uid="{AFBE0ACB-A98E-4224-B13A-8DFB45EFB1BB}"/>
    <cellStyle name="20 % - Markeringsfarve4 3 2 2 3 2 3" xfId="24045" xr:uid="{ECA9C8C8-34D7-49A1-9880-78289B7F5E6E}"/>
    <cellStyle name="20 % - Markeringsfarve4 3 2 2 3 2 4" xfId="39032" xr:uid="{43F0DA19-67E6-4E55-A952-95DD07AF861D}"/>
    <cellStyle name="20 % - Markeringsfarve4 3 2 2 3 3" xfId="11041" xr:uid="{96C2C061-6BDC-4C00-93D9-204D7E1FEBD9}"/>
    <cellStyle name="20 % - Markeringsfarve4 3 2 2 3 3 2" xfId="27361" xr:uid="{37F625BD-ADDB-402C-B22A-A4A68FA5A36B}"/>
    <cellStyle name="20 % - Markeringsfarve4 3 2 2 3 3 3" xfId="42327" xr:uid="{FE50D6AC-507B-4438-AF92-2B02253AB138}"/>
    <cellStyle name="20 % - Markeringsfarve4 3 2 2 3 4" xfId="20339" xr:uid="{D12F5B46-D2E4-4828-8D48-40F59C398FC7}"/>
    <cellStyle name="20 % - Markeringsfarve4 3 2 2 3 5" xfId="35328" xr:uid="{4D87B5BB-A3D6-47F0-8B24-396E250E6325}"/>
    <cellStyle name="20 % - Markeringsfarve4 3 2 2 4" xfId="2486" xr:uid="{990F37BC-E80D-4FE1-8FF2-824F6CBA697F}"/>
    <cellStyle name="20 % - Markeringsfarve4 3 2 2 4 2" xfId="8627" xr:uid="{43C0DBC4-7FA4-4387-A39F-9267EFBE4532}"/>
    <cellStyle name="20 % - Markeringsfarve4 3 2 2 4 2 2" xfId="16507" xr:uid="{1C8AD4DC-A066-4A96-8242-F498AF36DB16}"/>
    <cellStyle name="20 % - Markeringsfarve4 3 2 2 4 2 2 2" xfId="32822" xr:uid="{F2CBB1B8-3E23-4555-AFE8-1F17CCF11646}"/>
    <cellStyle name="20 % - Markeringsfarve4 3 2 2 4 2 2 3" xfId="47786" xr:uid="{A91D8E63-0988-4D4F-97C4-D6E137C6BCE4}"/>
    <cellStyle name="20 % - Markeringsfarve4 3 2 2 4 2 3" xfId="25800" xr:uid="{2F8F30C8-FDB0-4697-BB53-991B67F26329}"/>
    <cellStyle name="20 % - Markeringsfarve4 3 2 2 4 2 4" xfId="40787" xr:uid="{0974E4CE-740C-47FB-96C4-671296B1CADB}"/>
    <cellStyle name="20 % - Markeringsfarve4 3 2 2 4 3" xfId="11042" xr:uid="{02521736-9644-415A-835D-A89B575DEDE7}"/>
    <cellStyle name="20 % - Markeringsfarve4 3 2 2 4 3 2" xfId="27362" xr:uid="{7E5F89CF-D6BE-4033-99D0-C661C5510DD3}"/>
    <cellStyle name="20 % - Markeringsfarve4 3 2 2 4 3 3" xfId="42328" xr:uid="{8347E1D4-16D9-4E5D-AF60-4570EC87F2C3}"/>
    <cellStyle name="20 % - Markeringsfarve4 3 2 2 4 4" xfId="20340" xr:uid="{8AAD90FA-037B-4AF5-A75A-F68D4E2F5E9E}"/>
    <cellStyle name="20 % - Markeringsfarve4 3 2 2 4 5" xfId="35329" xr:uid="{ACCB5B06-48EF-4758-A1AA-50E105A6D2ED}"/>
    <cellStyle name="20 % - Markeringsfarve4 3 2 2 5" xfId="5546" xr:uid="{811021E5-E27C-4F4E-96A3-FB08CE204C49}"/>
    <cellStyle name="20 % - Markeringsfarve4 3 2 2 5 2" xfId="13463" xr:uid="{E1FA0066-4962-41A9-B2AF-5E38EA948D64}"/>
    <cellStyle name="20 % - Markeringsfarve4 3 2 2 5 2 2" xfId="29778" xr:uid="{8842BEC4-D3C9-4434-83A3-10D3AEF42714}"/>
    <cellStyle name="20 % - Markeringsfarve4 3 2 2 5 2 3" xfId="44742" xr:uid="{E1E32B09-DB55-438B-BF83-7B115CACFDA1}"/>
    <cellStyle name="20 % - Markeringsfarve4 3 2 2 5 3" xfId="22756" xr:uid="{09B0DA81-8E5D-4EF1-BA29-1EE912F23184}"/>
    <cellStyle name="20 % - Markeringsfarve4 3 2 2 5 4" xfId="37743" xr:uid="{BACC4959-088E-4E5B-95A4-2F427635C4ED}"/>
    <cellStyle name="20 % - Markeringsfarve4 3 2 2 6" xfId="11038" xr:uid="{32EC342B-59C4-40BB-90AC-AAAA2514B7FF}"/>
    <cellStyle name="20 % - Markeringsfarve4 3 2 2 6 2" xfId="27358" xr:uid="{7D4971AF-4F99-40FB-9F45-5F738CBF4327}"/>
    <cellStyle name="20 % - Markeringsfarve4 3 2 2 6 3" xfId="42324" xr:uid="{3CE4E575-9E64-4A56-B91D-14F07EA79454}"/>
    <cellStyle name="20 % - Markeringsfarve4 3 2 2 7" xfId="20336" xr:uid="{A8792368-8CE6-48E2-9C5D-5693809A9A61}"/>
    <cellStyle name="20 % - Markeringsfarve4 3 2 2 8" xfId="35325" xr:uid="{3E7403FE-B587-470F-889B-4D240E0AA60B}"/>
    <cellStyle name="20 % - Markeringsfarve4 3 2 2 9" xfId="57106" xr:uid="{814178AB-35BC-496D-9275-86DC3784C08E}"/>
    <cellStyle name="20 % - Markeringsfarve4 3 2 3" xfId="2487" xr:uid="{F30C737C-9547-4FF1-AF14-600804C50516}"/>
    <cellStyle name="20 % - Markeringsfarve4 3 2 3 2" xfId="2488" xr:uid="{98F1BB6D-E1C8-4C71-AA0E-8CC233284438}"/>
    <cellStyle name="20 % - Markeringsfarve4 3 2 3 2 2" xfId="2489" xr:uid="{F89998C2-5777-424D-BC42-4B885EE30733}"/>
    <cellStyle name="20 % - Markeringsfarve4 3 2 3 2 2 2" xfId="7702" xr:uid="{E716102F-DE66-4909-880B-C0459B480808}"/>
    <cellStyle name="20 % - Markeringsfarve4 3 2 3 2 2 2 2" xfId="15602" xr:uid="{3417ADE5-A981-4B2E-B051-0FE4D2892F1D}"/>
    <cellStyle name="20 % - Markeringsfarve4 3 2 3 2 2 2 2 2" xfId="31917" xr:uid="{331B0E74-0E42-4C39-BF11-0BB628953F63}"/>
    <cellStyle name="20 % - Markeringsfarve4 3 2 3 2 2 2 2 3" xfId="46881" xr:uid="{8B60C35E-7006-42FD-B1F4-FF8E40F9E281}"/>
    <cellStyle name="20 % - Markeringsfarve4 3 2 3 2 2 2 3" xfId="24895" xr:uid="{A14DF68A-DCAA-40F2-893A-C344D7B46E01}"/>
    <cellStyle name="20 % - Markeringsfarve4 3 2 3 2 2 2 4" xfId="39882" xr:uid="{493A01ED-B8FD-418F-B6D2-7E95C56A7334}"/>
    <cellStyle name="20 % - Markeringsfarve4 3 2 3 2 2 3" xfId="11045" xr:uid="{CDBF176D-238E-4994-8926-C1E5996379F9}"/>
    <cellStyle name="20 % - Markeringsfarve4 3 2 3 2 2 3 2" xfId="27365" xr:uid="{68D72467-FB94-494A-BA3B-0CE698110727}"/>
    <cellStyle name="20 % - Markeringsfarve4 3 2 3 2 2 3 3" xfId="42331" xr:uid="{7681FDD9-B02A-4FD4-8DB0-1A912F7D1D46}"/>
    <cellStyle name="20 % - Markeringsfarve4 3 2 3 2 2 4" xfId="20343" xr:uid="{950648AF-56A8-4A99-9D2A-733EB4FBCC6A}"/>
    <cellStyle name="20 % - Markeringsfarve4 3 2 3 2 2 5" xfId="35332" xr:uid="{89F5F5CF-C757-4D1B-9991-DC92C62BBEA6}"/>
    <cellStyle name="20 % - Markeringsfarve4 3 2 3 2 3" xfId="6266" xr:uid="{81EB4092-B01E-425D-ACD9-C8AE32FA946F}"/>
    <cellStyle name="20 % - Markeringsfarve4 3 2 3 2 3 2" xfId="14182" xr:uid="{B48B0C1C-F6D4-45F7-BB2A-439D959C47B1}"/>
    <cellStyle name="20 % - Markeringsfarve4 3 2 3 2 3 2 2" xfId="30497" xr:uid="{5E7B8DA9-7351-4F4E-B007-4DCA62F9364C}"/>
    <cellStyle name="20 % - Markeringsfarve4 3 2 3 2 3 2 3" xfId="45461" xr:uid="{6BF1CA3B-0787-4375-8110-C3A17845B086}"/>
    <cellStyle name="20 % - Markeringsfarve4 3 2 3 2 3 3" xfId="23475" xr:uid="{969F3B00-5D6A-4FDF-BBA0-8A9B82FD1FA6}"/>
    <cellStyle name="20 % - Markeringsfarve4 3 2 3 2 3 4" xfId="38462" xr:uid="{947B3076-723D-4506-B952-DDDD43DBCF4A}"/>
    <cellStyle name="20 % - Markeringsfarve4 3 2 3 2 4" xfId="11044" xr:uid="{8273FE2B-A359-4A25-A4BE-A40F5326A548}"/>
    <cellStyle name="20 % - Markeringsfarve4 3 2 3 2 4 2" xfId="27364" xr:uid="{04419472-6F66-4C17-9CFD-557C84C67B10}"/>
    <cellStyle name="20 % - Markeringsfarve4 3 2 3 2 4 3" xfId="42330" xr:uid="{67285E7B-B570-4DFE-AB2B-AA5AF8300C93}"/>
    <cellStyle name="20 % - Markeringsfarve4 3 2 3 2 5" xfId="20342" xr:uid="{ACB938EB-2A9C-486E-86F6-E1B0682CF994}"/>
    <cellStyle name="20 % - Markeringsfarve4 3 2 3 2 6" xfId="35331" xr:uid="{C744481E-FEA9-45EE-8A29-ECA11AE76AC6}"/>
    <cellStyle name="20 % - Markeringsfarve4 3 2 3 3" xfId="2490" xr:uid="{5E0D0D14-CABE-48E9-811B-2EF51C52EFEC}"/>
    <cellStyle name="20 % - Markeringsfarve4 3 2 3 3 2" xfId="6932" xr:uid="{767ED773-E543-4641-98D2-D21389BA1434}"/>
    <cellStyle name="20 % - Markeringsfarve4 3 2 3 3 2 2" xfId="14842" xr:uid="{526459DD-EBD2-44C3-8CB9-8EE0D50446BA}"/>
    <cellStyle name="20 % - Markeringsfarve4 3 2 3 3 2 2 2" xfId="31157" xr:uid="{1A3CE352-DE33-446D-BD41-EA7406177C9B}"/>
    <cellStyle name="20 % - Markeringsfarve4 3 2 3 3 2 2 3" xfId="46121" xr:uid="{C98B487F-35C8-45ED-A63A-DD16EE93E898}"/>
    <cellStyle name="20 % - Markeringsfarve4 3 2 3 3 2 3" xfId="24135" xr:uid="{F247E7B4-E961-48B9-9199-8F8191E027BB}"/>
    <cellStyle name="20 % - Markeringsfarve4 3 2 3 3 2 4" xfId="39122" xr:uid="{5D2B2370-B42F-4C20-9C0D-64160A3E01EA}"/>
    <cellStyle name="20 % - Markeringsfarve4 3 2 3 3 3" xfId="11046" xr:uid="{BF064BA9-388F-485F-8873-D666E541F864}"/>
    <cellStyle name="20 % - Markeringsfarve4 3 2 3 3 3 2" xfId="27366" xr:uid="{37641C50-0D86-4FD1-AD52-216770B641D0}"/>
    <cellStyle name="20 % - Markeringsfarve4 3 2 3 3 3 3" xfId="42332" xr:uid="{3BCED027-E37A-4B60-B245-E0C6074198A2}"/>
    <cellStyle name="20 % - Markeringsfarve4 3 2 3 3 4" xfId="20344" xr:uid="{F5363F97-4DD2-4824-B721-E5ECB969DFDC}"/>
    <cellStyle name="20 % - Markeringsfarve4 3 2 3 3 5" xfId="35333" xr:uid="{F1566FDD-E9EB-44CF-AEEA-DAF2DEE72D17}"/>
    <cellStyle name="20 % - Markeringsfarve4 3 2 3 4" xfId="2491" xr:uid="{BEA6E981-9A02-4D50-AC7F-39B54355D540}"/>
    <cellStyle name="20 % - Markeringsfarve4 3 2 3 4 2" xfId="8351" xr:uid="{DF9ECFCE-69A4-49B6-B2B2-CFD16D1A38B9}"/>
    <cellStyle name="20 % - Markeringsfarve4 3 2 3 4 2 2" xfId="16243" xr:uid="{DB843EF4-F2FC-402C-A0D1-3F983A8E4C18}"/>
    <cellStyle name="20 % - Markeringsfarve4 3 2 3 4 2 2 2" xfId="32558" xr:uid="{6C3C729B-E8DF-49E1-B445-328D66A6964A}"/>
    <cellStyle name="20 % - Markeringsfarve4 3 2 3 4 2 2 3" xfId="47522" xr:uid="{4F7450D4-E1E4-40A1-BBBF-1763CB1CF4F9}"/>
    <cellStyle name="20 % - Markeringsfarve4 3 2 3 4 2 3" xfId="25536" xr:uid="{7769E7D7-A5D7-4FDE-8D29-D1606A54624D}"/>
    <cellStyle name="20 % - Markeringsfarve4 3 2 3 4 2 4" xfId="40523" xr:uid="{B4AAE676-066B-4125-BAD5-E7B5BD7772EA}"/>
    <cellStyle name="20 % - Markeringsfarve4 3 2 3 4 3" xfId="11047" xr:uid="{AB17AAAB-455D-4FEF-A12F-F4F8862F5248}"/>
    <cellStyle name="20 % - Markeringsfarve4 3 2 3 4 3 2" xfId="27367" xr:uid="{5428757A-1F59-4917-97B6-901813124CB3}"/>
    <cellStyle name="20 % - Markeringsfarve4 3 2 3 4 3 3" xfId="42333" xr:uid="{092F072C-4903-448F-8690-D6C09AA6E409}"/>
    <cellStyle name="20 % - Markeringsfarve4 3 2 3 4 4" xfId="20345" xr:uid="{4778D14F-4597-4B81-A1A5-B190722BF856}"/>
    <cellStyle name="20 % - Markeringsfarve4 3 2 3 4 5" xfId="35334" xr:uid="{393E06C4-909F-4DDD-ADFF-FCB755525765}"/>
    <cellStyle name="20 % - Markeringsfarve4 3 2 3 5" xfId="5547" xr:uid="{4C4CF02E-576B-4C48-9CFD-757E3387518E}"/>
    <cellStyle name="20 % - Markeringsfarve4 3 2 3 5 2" xfId="13464" xr:uid="{8CF0D6E1-26F6-4F2C-A705-0EA284BD8E02}"/>
    <cellStyle name="20 % - Markeringsfarve4 3 2 3 5 2 2" xfId="29779" xr:uid="{9AC81D54-1DE8-4F23-A39E-EF139D51EDED}"/>
    <cellStyle name="20 % - Markeringsfarve4 3 2 3 5 2 3" xfId="44743" xr:uid="{9F1688A5-6E87-4315-B814-86E3FCF06AE4}"/>
    <cellStyle name="20 % - Markeringsfarve4 3 2 3 5 3" xfId="22757" xr:uid="{4BA3359C-6B5B-4964-A272-40BDD5423F03}"/>
    <cellStyle name="20 % - Markeringsfarve4 3 2 3 5 4" xfId="37744" xr:uid="{6E79DC58-BE6B-4397-A93B-7FED68B705D3}"/>
    <cellStyle name="20 % - Markeringsfarve4 3 2 3 6" xfId="11043" xr:uid="{7C29AE14-5A08-4DE0-88C5-F82BAA2C5FC8}"/>
    <cellStyle name="20 % - Markeringsfarve4 3 2 3 6 2" xfId="27363" xr:uid="{A71B83AF-0A27-45C7-BE9F-2DDCD6785C53}"/>
    <cellStyle name="20 % - Markeringsfarve4 3 2 3 6 3" xfId="42329" xr:uid="{794A41A2-695A-452A-A47A-C86D73EB42C8}"/>
    <cellStyle name="20 % - Markeringsfarve4 3 2 3 7" xfId="20341" xr:uid="{485AD540-5E59-469A-AAFA-F71651CDE58A}"/>
    <cellStyle name="20 % - Markeringsfarve4 3 2 3 8" xfId="35330" xr:uid="{8CF73104-E99A-4EB5-8DCC-99408C94AA92}"/>
    <cellStyle name="20 % - Markeringsfarve4 3 2 4" xfId="2492" xr:uid="{471514F9-DFB0-4521-B97A-92AA320BAB9D}"/>
    <cellStyle name="20 % - Markeringsfarve4 3 2 4 2" xfId="2493" xr:uid="{A6C76EB9-3149-4807-B95B-EF4FE2DBD36F}"/>
    <cellStyle name="20 % - Markeringsfarve4 3 2 4 2 2" xfId="2494" xr:uid="{5E586302-DA9A-4271-92F3-3C737BC40055}"/>
    <cellStyle name="20 % - Markeringsfarve4 3 2 4 2 2 2" xfId="7850" xr:uid="{58D6CAFE-7262-491C-A599-EE344106403F}"/>
    <cellStyle name="20 % - Markeringsfarve4 3 2 4 2 2 2 2" xfId="15750" xr:uid="{F9BD9F7F-BEC8-4378-B24C-3859BC9838D3}"/>
    <cellStyle name="20 % - Markeringsfarve4 3 2 4 2 2 2 2 2" xfId="32065" xr:uid="{E2DF404E-555A-457D-90CE-033C8D0B6C1B}"/>
    <cellStyle name="20 % - Markeringsfarve4 3 2 4 2 2 2 2 3" xfId="47029" xr:uid="{A8A7C439-8C46-417F-B214-639C15B0CB10}"/>
    <cellStyle name="20 % - Markeringsfarve4 3 2 4 2 2 2 3" xfId="25043" xr:uid="{71D8FF7E-D456-4B43-9E44-00A2C8FFD318}"/>
    <cellStyle name="20 % - Markeringsfarve4 3 2 4 2 2 2 4" xfId="40030" xr:uid="{08F17346-94E6-4F1E-861B-4AB39D5A8056}"/>
    <cellStyle name="20 % - Markeringsfarve4 3 2 4 2 2 3" xfId="11050" xr:uid="{0080D753-72C4-4EF2-898D-BD033904DE5B}"/>
    <cellStyle name="20 % - Markeringsfarve4 3 2 4 2 2 3 2" xfId="27370" xr:uid="{F466D918-3829-4D08-81B7-AF19B69EAFAA}"/>
    <cellStyle name="20 % - Markeringsfarve4 3 2 4 2 2 3 3" xfId="42336" xr:uid="{46D71943-97AD-4E62-BFC4-F92EE70260FB}"/>
    <cellStyle name="20 % - Markeringsfarve4 3 2 4 2 2 4" xfId="20348" xr:uid="{72BA9185-7852-422E-961B-9910B926CC31}"/>
    <cellStyle name="20 % - Markeringsfarve4 3 2 4 2 2 5" xfId="35337" xr:uid="{7F94C073-1C31-4397-9CD4-62AFC225CE70}"/>
    <cellStyle name="20 % - Markeringsfarve4 3 2 4 2 3" xfId="6388" xr:uid="{3175E6CF-DDE1-4C6F-8A34-DB889EE0F59E}"/>
    <cellStyle name="20 % - Markeringsfarve4 3 2 4 2 3 2" xfId="14301" xr:uid="{B0B607E0-13AE-438A-AF0B-42C62B64358A}"/>
    <cellStyle name="20 % - Markeringsfarve4 3 2 4 2 3 2 2" xfId="30616" xr:uid="{432791E5-E3C2-42F2-83F8-9A452DD8CE9B}"/>
    <cellStyle name="20 % - Markeringsfarve4 3 2 4 2 3 2 3" xfId="45580" xr:uid="{EC27B633-34B2-458A-A1A0-AFE9C569FF6F}"/>
    <cellStyle name="20 % - Markeringsfarve4 3 2 4 2 3 3" xfId="23594" xr:uid="{8D97F105-C2AB-444C-957D-B2D3200D6C91}"/>
    <cellStyle name="20 % - Markeringsfarve4 3 2 4 2 3 4" xfId="38581" xr:uid="{E3DD1EE8-37D8-469B-B7FE-3B66D1876630}"/>
    <cellStyle name="20 % - Markeringsfarve4 3 2 4 2 4" xfId="11049" xr:uid="{9CD2B7E1-A2C7-4852-89CE-AF67589D7697}"/>
    <cellStyle name="20 % - Markeringsfarve4 3 2 4 2 4 2" xfId="27369" xr:uid="{92309D34-E33D-404F-B249-12B85B4D976E}"/>
    <cellStyle name="20 % - Markeringsfarve4 3 2 4 2 4 3" xfId="42335" xr:uid="{31AAE210-A6B9-4CBD-8F98-8FAF789E8066}"/>
    <cellStyle name="20 % - Markeringsfarve4 3 2 4 2 5" xfId="20347" xr:uid="{EDE07121-0108-497E-8B01-E88CCA85EBF6}"/>
    <cellStyle name="20 % - Markeringsfarve4 3 2 4 2 6" xfId="35336" xr:uid="{458DF2AF-E33A-4942-886D-1D9F5B00F62F}"/>
    <cellStyle name="20 % - Markeringsfarve4 3 2 4 3" xfId="2495" xr:uid="{30E7A605-726A-4F58-AC74-6CBD82C09288}"/>
    <cellStyle name="20 % - Markeringsfarve4 3 2 4 3 2" xfId="7126" xr:uid="{C5E22EA9-35C7-4A08-B2A9-D98D6FAD8508}"/>
    <cellStyle name="20 % - Markeringsfarve4 3 2 4 3 2 2" xfId="15035" xr:uid="{A146FCE3-AA7D-479E-9B12-FAA750391E6B}"/>
    <cellStyle name="20 % - Markeringsfarve4 3 2 4 3 2 2 2" xfId="31350" xr:uid="{4CD4A1B7-C4B4-4443-B2C1-74F48F6902EE}"/>
    <cellStyle name="20 % - Markeringsfarve4 3 2 4 3 2 2 3" xfId="46314" xr:uid="{3AFAB5A1-6B9F-4E8A-A6C6-8860D6BC3433}"/>
    <cellStyle name="20 % - Markeringsfarve4 3 2 4 3 2 3" xfId="24328" xr:uid="{8D34C214-5594-4035-9007-C77D725EA117}"/>
    <cellStyle name="20 % - Markeringsfarve4 3 2 4 3 2 4" xfId="39315" xr:uid="{C06F5A75-5058-433B-9743-B6EFD5FA5F2D}"/>
    <cellStyle name="20 % - Markeringsfarve4 3 2 4 3 3" xfId="11051" xr:uid="{7C28FBEC-B1CE-4C2D-86D1-9A5F40F17FE0}"/>
    <cellStyle name="20 % - Markeringsfarve4 3 2 4 3 3 2" xfId="27371" xr:uid="{C392B77A-C6A4-48CF-BB41-9554B0A0213F}"/>
    <cellStyle name="20 % - Markeringsfarve4 3 2 4 3 3 3" xfId="42337" xr:uid="{9130AA3C-0BB3-4083-AD27-6F2639EB0C51}"/>
    <cellStyle name="20 % - Markeringsfarve4 3 2 4 3 4" xfId="20349" xr:uid="{03CDE28C-B8EB-4633-A941-A5C2B119621D}"/>
    <cellStyle name="20 % - Markeringsfarve4 3 2 4 3 5" xfId="35338" xr:uid="{17800BA1-AA58-49D1-A87E-1CFCB984749B}"/>
    <cellStyle name="20 % - Markeringsfarve4 3 2 4 4" xfId="2496" xr:uid="{5AEF4C48-BDF0-4493-AE76-03CCF128ABD1}"/>
    <cellStyle name="20 % - Markeringsfarve4 3 2 4 4 2" xfId="8599" xr:uid="{CC4DAA46-FC6C-4AA4-BE59-FC2E15E2EE1F}"/>
    <cellStyle name="20 % - Markeringsfarve4 3 2 4 4 2 2" xfId="16481" xr:uid="{A67DF515-6A36-4C74-AC3A-E519AB4A9970}"/>
    <cellStyle name="20 % - Markeringsfarve4 3 2 4 4 2 2 2" xfId="32796" xr:uid="{C5E8E63F-E215-4881-9CE7-1E475C191826}"/>
    <cellStyle name="20 % - Markeringsfarve4 3 2 4 4 2 2 3" xfId="47760" xr:uid="{2392A618-9950-410E-9A3F-8BC2BD485F41}"/>
    <cellStyle name="20 % - Markeringsfarve4 3 2 4 4 2 3" xfId="25774" xr:uid="{204BD9C9-855E-4B2C-A98C-70A1EBD89E43}"/>
    <cellStyle name="20 % - Markeringsfarve4 3 2 4 4 2 4" xfId="40761" xr:uid="{E20598DD-57B1-4A62-8CD4-967932EEAEFD}"/>
    <cellStyle name="20 % - Markeringsfarve4 3 2 4 4 3" xfId="11052" xr:uid="{1C1B53C1-2867-49F8-AD62-91F648B74BF5}"/>
    <cellStyle name="20 % - Markeringsfarve4 3 2 4 4 3 2" xfId="27372" xr:uid="{41B356C5-BEED-4C8F-A753-D5FD5BD40242}"/>
    <cellStyle name="20 % - Markeringsfarve4 3 2 4 4 3 3" xfId="42338" xr:uid="{D995E81E-3DB7-4701-8069-053618D41670}"/>
    <cellStyle name="20 % - Markeringsfarve4 3 2 4 4 4" xfId="20350" xr:uid="{0FC65A1D-7AD6-4D77-A0A2-5A1AEFC853F4}"/>
    <cellStyle name="20 % - Markeringsfarve4 3 2 4 4 5" xfId="35339" xr:uid="{6BDB7436-F815-4FA4-9412-9462A65C6C13}"/>
    <cellStyle name="20 % - Markeringsfarve4 3 2 4 5" xfId="5548" xr:uid="{73F41B8D-691A-4B45-9FB9-5999675A1CBE}"/>
    <cellStyle name="20 % - Markeringsfarve4 3 2 4 5 2" xfId="13465" xr:uid="{D0EA6BE4-7508-4040-A716-C458232A6814}"/>
    <cellStyle name="20 % - Markeringsfarve4 3 2 4 5 2 2" xfId="29780" xr:uid="{D7844A0D-A2B4-4CE4-8E06-CA3107262A9F}"/>
    <cellStyle name="20 % - Markeringsfarve4 3 2 4 5 2 3" xfId="44744" xr:uid="{A7A40F87-738C-48E1-83DE-35207B72CCDE}"/>
    <cellStyle name="20 % - Markeringsfarve4 3 2 4 5 3" xfId="22758" xr:uid="{3B6FF672-BA95-4D01-81A8-68C75364AF15}"/>
    <cellStyle name="20 % - Markeringsfarve4 3 2 4 5 4" xfId="37745" xr:uid="{14CD8DB2-5DEF-4413-9E00-CC1F307372DE}"/>
    <cellStyle name="20 % - Markeringsfarve4 3 2 4 6" xfId="11048" xr:uid="{63F0F957-AAD1-4974-AFC9-D7594410EAA5}"/>
    <cellStyle name="20 % - Markeringsfarve4 3 2 4 6 2" xfId="27368" xr:uid="{177F9F46-C235-416F-A795-56649C2A9906}"/>
    <cellStyle name="20 % - Markeringsfarve4 3 2 4 6 3" xfId="42334" xr:uid="{BF76773E-BD32-4C3A-BC70-FDE0311C623A}"/>
    <cellStyle name="20 % - Markeringsfarve4 3 2 4 7" xfId="20346" xr:uid="{22E9BCC8-4990-4F8B-84A8-277F2887DE26}"/>
    <cellStyle name="20 % - Markeringsfarve4 3 2 4 8" xfId="35335" xr:uid="{60A52B4E-B46E-4E64-BFAB-564A448D466C}"/>
    <cellStyle name="20 % - Markeringsfarve4 3 2 5" xfId="2497" xr:uid="{62A13139-C6F0-47D2-87DA-701856D1020E}"/>
    <cellStyle name="20 % - Markeringsfarve4 3 2 5 2" xfId="2498" xr:uid="{05AB06C2-D1CA-4E27-9D16-4CBC2FA73C23}"/>
    <cellStyle name="20 % - Markeringsfarve4 3 2 5 2 2" xfId="2499" xr:uid="{CF68F9E5-145D-4B84-8A03-5F3BBF699125}"/>
    <cellStyle name="20 % - Markeringsfarve4 3 2 5 2 2 2" xfId="7967" xr:uid="{0F305715-5667-4DFA-A2AA-51D5E093CF9B}"/>
    <cellStyle name="20 % - Markeringsfarve4 3 2 5 2 2 2 2" xfId="15867" xr:uid="{8E5DCCD3-BF87-43B9-8FB8-83A02439F88E}"/>
    <cellStyle name="20 % - Markeringsfarve4 3 2 5 2 2 2 2 2" xfId="32182" xr:uid="{4A63EBB7-593F-4376-BF5E-02794589C6C5}"/>
    <cellStyle name="20 % - Markeringsfarve4 3 2 5 2 2 2 2 3" xfId="47146" xr:uid="{26F69953-8AD4-47F5-A955-E852F1CC4DDF}"/>
    <cellStyle name="20 % - Markeringsfarve4 3 2 5 2 2 2 3" xfId="25160" xr:uid="{157C0001-D3A4-44F7-8286-D73D32698D2B}"/>
    <cellStyle name="20 % - Markeringsfarve4 3 2 5 2 2 2 4" xfId="40147" xr:uid="{20501F1B-4474-4474-8950-749480113C52}"/>
    <cellStyle name="20 % - Markeringsfarve4 3 2 5 2 2 3" xfId="11055" xr:uid="{F600B472-8AF7-4F3A-837C-C61B2AB1E426}"/>
    <cellStyle name="20 % - Markeringsfarve4 3 2 5 2 2 3 2" xfId="27375" xr:uid="{A063EC39-C2B3-4CFE-BE98-1BB870F7EC66}"/>
    <cellStyle name="20 % - Markeringsfarve4 3 2 5 2 2 3 3" xfId="42341" xr:uid="{994E92C3-3981-41AF-9F16-F415FC596123}"/>
    <cellStyle name="20 % - Markeringsfarve4 3 2 5 2 2 4" xfId="20353" xr:uid="{C8EEFCA6-506F-4844-AFFD-313DF359498D}"/>
    <cellStyle name="20 % - Markeringsfarve4 3 2 5 2 2 5" xfId="35342" xr:uid="{C2ABFC55-9880-4CCE-9A93-E7FF8FF47EEB}"/>
    <cellStyle name="20 % - Markeringsfarve4 3 2 5 2 3" xfId="6487" xr:uid="{F9CBF80D-856D-4DEE-88CA-A01845EAA0CF}"/>
    <cellStyle name="20 % - Markeringsfarve4 3 2 5 2 3 2" xfId="14400" xr:uid="{0DBEED3E-273D-4DAB-9ECA-A65863F2E60B}"/>
    <cellStyle name="20 % - Markeringsfarve4 3 2 5 2 3 2 2" xfId="30715" xr:uid="{B2DC2C32-35EB-40BD-9D32-224C03731320}"/>
    <cellStyle name="20 % - Markeringsfarve4 3 2 5 2 3 2 3" xfId="45679" xr:uid="{0F42A68E-ECBF-499C-98EE-518D6DEBC34A}"/>
    <cellStyle name="20 % - Markeringsfarve4 3 2 5 2 3 3" xfId="23693" xr:uid="{638FDC21-4816-417B-98AC-FA6DB3F42CC9}"/>
    <cellStyle name="20 % - Markeringsfarve4 3 2 5 2 3 4" xfId="38680" xr:uid="{230C5A23-53FC-4887-AA93-018AAD49732B}"/>
    <cellStyle name="20 % - Markeringsfarve4 3 2 5 2 4" xfId="11054" xr:uid="{48285209-FDF8-4DE3-8F30-E95784A067BE}"/>
    <cellStyle name="20 % - Markeringsfarve4 3 2 5 2 4 2" xfId="27374" xr:uid="{6E32C4E6-BBC8-45DD-836A-A04253B3C421}"/>
    <cellStyle name="20 % - Markeringsfarve4 3 2 5 2 4 3" xfId="42340" xr:uid="{64CE0223-B7D5-48D9-8238-6ACD86341D1B}"/>
    <cellStyle name="20 % - Markeringsfarve4 3 2 5 2 5" xfId="20352" xr:uid="{F1189A8C-76DE-4CA7-90E2-2B3BFC81E966}"/>
    <cellStyle name="20 % - Markeringsfarve4 3 2 5 2 6" xfId="35341" xr:uid="{4612D0FB-7081-4EAD-A7F1-2125C2E168B4}"/>
    <cellStyle name="20 % - Markeringsfarve4 3 2 5 3" xfId="2500" xr:uid="{D5BDD617-9E93-4469-931B-DF08C11C55BA}"/>
    <cellStyle name="20 % - Markeringsfarve4 3 2 5 3 2" xfId="7243" xr:uid="{CAF08BBE-A411-40DA-8E58-A8923A760767}"/>
    <cellStyle name="20 % - Markeringsfarve4 3 2 5 3 2 2" xfId="15152" xr:uid="{7BC12FAE-5E1B-46AF-B753-A0A72B6611E8}"/>
    <cellStyle name="20 % - Markeringsfarve4 3 2 5 3 2 2 2" xfId="31467" xr:uid="{CEE55E7B-6F6A-488A-93E8-A877AA787EA8}"/>
    <cellStyle name="20 % - Markeringsfarve4 3 2 5 3 2 2 3" xfId="46431" xr:uid="{EA6F57DF-D8CA-45F9-8418-878B12BC6A49}"/>
    <cellStyle name="20 % - Markeringsfarve4 3 2 5 3 2 3" xfId="24445" xr:uid="{31228865-533A-4ADC-924B-75DFCB3CE3D2}"/>
    <cellStyle name="20 % - Markeringsfarve4 3 2 5 3 2 4" xfId="39432" xr:uid="{47774234-E227-4323-9226-E1ADF5D642BC}"/>
    <cellStyle name="20 % - Markeringsfarve4 3 2 5 3 3" xfId="11056" xr:uid="{BCDE2FCB-F556-4AAB-8042-5388A9E23001}"/>
    <cellStyle name="20 % - Markeringsfarve4 3 2 5 3 3 2" xfId="27376" xr:uid="{A0BDD541-2DBE-4AB4-A99C-91E228F268CC}"/>
    <cellStyle name="20 % - Markeringsfarve4 3 2 5 3 3 3" xfId="42342" xr:uid="{01073A8F-E8CA-4207-94AD-B5CD0450CDD6}"/>
    <cellStyle name="20 % - Markeringsfarve4 3 2 5 3 4" xfId="20354" xr:uid="{ABD961AC-BDDC-414D-B361-D3DAA9F2C6E0}"/>
    <cellStyle name="20 % - Markeringsfarve4 3 2 5 3 5" xfId="35343" xr:uid="{7A633D83-A954-4119-AAC0-E4A820467108}"/>
    <cellStyle name="20 % - Markeringsfarve4 3 2 5 4" xfId="2501" xr:uid="{21A12D24-C92D-4522-A108-6AE56DBB3E78}"/>
    <cellStyle name="20 % - Markeringsfarve4 3 2 5 4 2" xfId="8248" xr:uid="{85560979-AEEE-4A34-853A-8B5B517CE7D6}"/>
    <cellStyle name="20 % - Markeringsfarve4 3 2 5 4 2 2" xfId="16141" xr:uid="{FA9F440C-EAE8-43D8-8158-B670EF94DDEF}"/>
    <cellStyle name="20 % - Markeringsfarve4 3 2 5 4 2 2 2" xfId="32456" xr:uid="{AA996BCF-0712-46F4-ABB3-A424B67330E4}"/>
    <cellStyle name="20 % - Markeringsfarve4 3 2 5 4 2 2 3" xfId="47420" xr:uid="{F1EA2B28-F3C8-4926-963E-FE237E7AADFD}"/>
    <cellStyle name="20 % - Markeringsfarve4 3 2 5 4 2 3" xfId="25434" xr:uid="{18C5A01B-8B22-457F-8861-341CC62A8382}"/>
    <cellStyle name="20 % - Markeringsfarve4 3 2 5 4 2 4" xfId="40421" xr:uid="{0ED6F00A-4D35-4F4C-B01C-2C3586EDFB70}"/>
    <cellStyle name="20 % - Markeringsfarve4 3 2 5 4 3" xfId="11057" xr:uid="{A9086BB4-71B7-4C17-8D5F-3DB5DC2D6C61}"/>
    <cellStyle name="20 % - Markeringsfarve4 3 2 5 4 3 2" xfId="27377" xr:uid="{9A15CE1D-3AF6-4AD3-84EF-E89B1BB41D9C}"/>
    <cellStyle name="20 % - Markeringsfarve4 3 2 5 4 3 3" xfId="42343" xr:uid="{CC0F71C4-38CB-42B0-BBBB-ACAC7036853B}"/>
    <cellStyle name="20 % - Markeringsfarve4 3 2 5 4 4" xfId="20355" xr:uid="{1B7DF117-7E1E-4FBA-B323-BCAFDE017CFD}"/>
    <cellStyle name="20 % - Markeringsfarve4 3 2 5 4 5" xfId="35344" xr:uid="{557CD75F-D5F9-4C3E-A26E-D1E8FCBADF81}"/>
    <cellStyle name="20 % - Markeringsfarve4 3 2 5 5" xfId="5549" xr:uid="{DF69DDDB-89D0-4E85-84C5-EB514CA4C0E2}"/>
    <cellStyle name="20 % - Markeringsfarve4 3 2 5 5 2" xfId="13466" xr:uid="{49C0DABC-B282-4252-B51D-4C436F4A6B9A}"/>
    <cellStyle name="20 % - Markeringsfarve4 3 2 5 5 2 2" xfId="29781" xr:uid="{BE3057CE-8972-4A13-AD00-CAC70B0E6F7D}"/>
    <cellStyle name="20 % - Markeringsfarve4 3 2 5 5 2 3" xfId="44745" xr:uid="{F3B47EB5-E7DA-449B-8D2A-6E5EEF07910A}"/>
    <cellStyle name="20 % - Markeringsfarve4 3 2 5 5 3" xfId="22759" xr:uid="{273EB9F3-B0FA-423E-8D3D-E318FC471B1E}"/>
    <cellStyle name="20 % - Markeringsfarve4 3 2 5 5 4" xfId="37746" xr:uid="{41B57BB5-61A3-4C41-AC14-F1C182E1401A}"/>
    <cellStyle name="20 % - Markeringsfarve4 3 2 5 6" xfId="11053" xr:uid="{FF96E0EC-7783-45DA-A8A7-2E7F7E43502C}"/>
    <cellStyle name="20 % - Markeringsfarve4 3 2 5 6 2" xfId="27373" xr:uid="{8E0B1F44-0992-4A3B-A7F4-D3169977828E}"/>
    <cellStyle name="20 % - Markeringsfarve4 3 2 5 6 3" xfId="42339" xr:uid="{2CFCE3D1-0C40-40D0-A9AF-284DFA74825B}"/>
    <cellStyle name="20 % - Markeringsfarve4 3 2 5 7" xfId="20351" xr:uid="{FC7C3A36-EDCF-4E36-B2EE-9F7DB7F0B892}"/>
    <cellStyle name="20 % - Markeringsfarve4 3 2 5 8" xfId="35340" xr:uid="{E8FA5188-F06B-4F94-925E-78A342212CBC}"/>
    <cellStyle name="20 % - Markeringsfarve4 3 2 6" xfId="2502" xr:uid="{36E1A945-3970-4437-B077-C37B3D0F1192}"/>
    <cellStyle name="20 % - Markeringsfarve4 3 2 6 2" xfId="2503" xr:uid="{861E38BD-65C9-4F58-BFE4-532D6256A803}"/>
    <cellStyle name="20 % - Markeringsfarve4 3 2 6 2 2" xfId="2504" xr:uid="{D63C473F-A3EE-4FFE-98B5-7260683414F5}"/>
    <cellStyle name="20 % - Markeringsfarve4 3 2 6 2 2 2" xfId="8057" xr:uid="{997D1EAE-6FC6-4E70-BA59-88CCF43B66E3}"/>
    <cellStyle name="20 % - Markeringsfarve4 3 2 6 2 2 2 2" xfId="15957" xr:uid="{34A354DB-1349-44BD-911A-E1B13BCAAAB7}"/>
    <cellStyle name="20 % - Markeringsfarve4 3 2 6 2 2 2 2 2" xfId="32272" xr:uid="{B5580E2C-365C-4D4E-9878-9B6EB5958F12}"/>
    <cellStyle name="20 % - Markeringsfarve4 3 2 6 2 2 2 2 3" xfId="47236" xr:uid="{878F358B-30FD-4E34-A3BE-83C7B9B2ACB5}"/>
    <cellStyle name="20 % - Markeringsfarve4 3 2 6 2 2 2 3" xfId="25250" xr:uid="{CA629CA5-E04F-4CA9-83DA-DC72911A4FD1}"/>
    <cellStyle name="20 % - Markeringsfarve4 3 2 6 2 2 2 4" xfId="40237" xr:uid="{A6A44181-28E5-4E42-9635-9F6392D4FAC1}"/>
    <cellStyle name="20 % - Markeringsfarve4 3 2 6 2 2 3" xfId="11060" xr:uid="{39AD68CA-F013-4F78-A671-03771E50A5A4}"/>
    <cellStyle name="20 % - Markeringsfarve4 3 2 6 2 2 3 2" xfId="27380" xr:uid="{54D716E0-A500-44C2-9E20-1F56D44E2BA4}"/>
    <cellStyle name="20 % - Markeringsfarve4 3 2 6 2 2 3 3" xfId="42346" xr:uid="{D2AD65D3-2EED-4124-BADF-506EB487DBA1}"/>
    <cellStyle name="20 % - Markeringsfarve4 3 2 6 2 2 4" xfId="20358" xr:uid="{E5F88DDE-BB9F-4176-8333-2368F5D86168}"/>
    <cellStyle name="20 % - Markeringsfarve4 3 2 6 2 2 5" xfId="35347" xr:uid="{7AB0BF0E-8F58-44C2-BB88-BE74CF376301}"/>
    <cellStyle name="20 % - Markeringsfarve4 3 2 6 2 3" xfId="6568" xr:uid="{D4D16DCE-71D3-409D-A629-89D7C0AD49C2}"/>
    <cellStyle name="20 % - Markeringsfarve4 3 2 6 2 3 2" xfId="14481" xr:uid="{DE079E83-4D36-48D1-9D8A-14495CDE0389}"/>
    <cellStyle name="20 % - Markeringsfarve4 3 2 6 2 3 2 2" xfId="30796" xr:uid="{213426B1-A64C-4855-94DD-063F834D064B}"/>
    <cellStyle name="20 % - Markeringsfarve4 3 2 6 2 3 2 3" xfId="45760" xr:uid="{BED73E31-72EB-4220-8DB4-70CC69BEEAFB}"/>
    <cellStyle name="20 % - Markeringsfarve4 3 2 6 2 3 3" xfId="23774" xr:uid="{96AC54A8-685A-453A-ACE9-AAD3DA3834CF}"/>
    <cellStyle name="20 % - Markeringsfarve4 3 2 6 2 3 4" xfId="38761" xr:uid="{B1054174-EB56-4FDE-BE1D-ED40FAF72B66}"/>
    <cellStyle name="20 % - Markeringsfarve4 3 2 6 2 4" xfId="11059" xr:uid="{416BAE3D-34C3-464F-B33B-D433D8BEA35C}"/>
    <cellStyle name="20 % - Markeringsfarve4 3 2 6 2 4 2" xfId="27379" xr:uid="{5EB4A599-814E-4E80-8A82-CA1D87E37B33}"/>
    <cellStyle name="20 % - Markeringsfarve4 3 2 6 2 4 3" xfId="42345" xr:uid="{014595E5-503A-4DF3-9AAF-5156D5BCDDB6}"/>
    <cellStyle name="20 % - Markeringsfarve4 3 2 6 2 5" xfId="20357" xr:uid="{4D384996-022B-4259-AD3E-5409C82A85BD}"/>
    <cellStyle name="20 % - Markeringsfarve4 3 2 6 2 6" xfId="35346" xr:uid="{C14DD386-DF2B-41C2-BFE4-BEADEDFED6B5}"/>
    <cellStyle name="20 % - Markeringsfarve4 3 2 6 3" xfId="2505" xr:uid="{72E5DAC8-0245-4F84-B693-E64D583F28E4}"/>
    <cellStyle name="20 % - Markeringsfarve4 3 2 6 3 2" xfId="7334" xr:uid="{56028ABD-70D0-42B9-A979-D7FB31589695}"/>
    <cellStyle name="20 % - Markeringsfarve4 3 2 6 3 2 2" xfId="15243" xr:uid="{4C0C231F-D4BB-4E8A-AF00-815AAF056F31}"/>
    <cellStyle name="20 % - Markeringsfarve4 3 2 6 3 2 2 2" xfId="31558" xr:uid="{FCBD6FF9-D462-49EF-BA6F-C2968791E83A}"/>
    <cellStyle name="20 % - Markeringsfarve4 3 2 6 3 2 2 3" xfId="46522" xr:uid="{38C88A06-0CFA-4A19-A84E-39E401546A60}"/>
    <cellStyle name="20 % - Markeringsfarve4 3 2 6 3 2 3" xfId="24536" xr:uid="{D52CD5EE-FBF1-4639-A8A5-DE93C90859B7}"/>
    <cellStyle name="20 % - Markeringsfarve4 3 2 6 3 2 4" xfId="39523" xr:uid="{06CF9E7D-CB98-4A66-905A-769919FAE2E1}"/>
    <cellStyle name="20 % - Markeringsfarve4 3 2 6 3 3" xfId="11061" xr:uid="{39C74D58-7D4E-4518-9854-563C964AF50F}"/>
    <cellStyle name="20 % - Markeringsfarve4 3 2 6 3 3 2" xfId="27381" xr:uid="{701D2730-909B-4FE4-BC6B-1E767AAB3040}"/>
    <cellStyle name="20 % - Markeringsfarve4 3 2 6 3 3 3" xfId="42347" xr:uid="{8770A5FD-E9F8-4011-87D1-40AE3430BE48}"/>
    <cellStyle name="20 % - Markeringsfarve4 3 2 6 3 4" xfId="20359" xr:uid="{812C0DDD-2E48-4C4C-A5C2-C73C2A2D40AA}"/>
    <cellStyle name="20 % - Markeringsfarve4 3 2 6 3 5" xfId="35348" xr:uid="{E8430908-6852-4052-BADC-1119E600ED52}"/>
    <cellStyle name="20 % - Markeringsfarve4 3 2 6 4" xfId="2506" xr:uid="{91EFF5D5-5A42-4175-BB14-F08E606E162F}"/>
    <cellStyle name="20 % - Markeringsfarve4 3 2 6 4 2" xfId="8535" xr:uid="{21D2E55B-7336-4E59-9CB9-B998784D3987}"/>
    <cellStyle name="20 % - Markeringsfarve4 3 2 6 4 2 2" xfId="16421" xr:uid="{6608AEC3-78D4-475A-8A36-F566165629DE}"/>
    <cellStyle name="20 % - Markeringsfarve4 3 2 6 4 2 2 2" xfId="32736" xr:uid="{3E0B1ED7-0760-4E8C-87F9-EEFAA15CA7E4}"/>
    <cellStyle name="20 % - Markeringsfarve4 3 2 6 4 2 2 3" xfId="47700" xr:uid="{2BF34935-AB63-4508-8BDE-A63692E884CF}"/>
    <cellStyle name="20 % - Markeringsfarve4 3 2 6 4 2 3" xfId="25714" xr:uid="{92EE002C-B898-4A2D-9A1D-C60096D11FC0}"/>
    <cellStyle name="20 % - Markeringsfarve4 3 2 6 4 2 4" xfId="40701" xr:uid="{E0EC54A4-2A7D-4B3F-976B-A40FBD06AB8D}"/>
    <cellStyle name="20 % - Markeringsfarve4 3 2 6 4 3" xfId="11062" xr:uid="{81612B3D-A6D9-4966-A4D3-6DE73EFA47E2}"/>
    <cellStyle name="20 % - Markeringsfarve4 3 2 6 4 3 2" xfId="27382" xr:uid="{A6841908-968B-4E57-8F14-921A895025A4}"/>
    <cellStyle name="20 % - Markeringsfarve4 3 2 6 4 3 3" xfId="42348" xr:uid="{3F01D036-EE5C-4F14-A9D9-F175DA067829}"/>
    <cellStyle name="20 % - Markeringsfarve4 3 2 6 4 4" xfId="20360" xr:uid="{E62C136B-89D7-4E6F-B970-A70D21E5BA93}"/>
    <cellStyle name="20 % - Markeringsfarve4 3 2 6 4 5" xfId="35349" xr:uid="{AA4FDF33-53A3-40BF-8396-F2E8A234E161}"/>
    <cellStyle name="20 % - Markeringsfarve4 3 2 6 5" xfId="5550" xr:uid="{0A75E9CD-B03C-4644-A429-652A2412B8B9}"/>
    <cellStyle name="20 % - Markeringsfarve4 3 2 6 5 2" xfId="13467" xr:uid="{71D99029-87D3-4DB2-A2A5-1F5726D764CE}"/>
    <cellStyle name="20 % - Markeringsfarve4 3 2 6 5 2 2" xfId="29782" xr:uid="{DAB13EBA-FAF0-4E18-95BC-91A9BC870AD9}"/>
    <cellStyle name="20 % - Markeringsfarve4 3 2 6 5 2 3" xfId="44746" xr:uid="{55A4A648-725C-4618-B9BB-8C7F72807342}"/>
    <cellStyle name="20 % - Markeringsfarve4 3 2 6 5 3" xfId="22760" xr:uid="{7F0F7EF1-1C4B-47F4-80C4-D96B3A3977F8}"/>
    <cellStyle name="20 % - Markeringsfarve4 3 2 6 5 4" xfId="37747" xr:uid="{09D41C14-C482-49D5-B055-9DFF04BE6D12}"/>
    <cellStyle name="20 % - Markeringsfarve4 3 2 6 6" xfId="11058" xr:uid="{3B44ADDE-7AFE-4312-97FD-2A3DB69DC4E3}"/>
    <cellStyle name="20 % - Markeringsfarve4 3 2 6 6 2" xfId="27378" xr:uid="{6FC4FA54-FA0F-41EE-9565-9EBB1500142B}"/>
    <cellStyle name="20 % - Markeringsfarve4 3 2 6 6 3" xfId="42344" xr:uid="{CB02EF9D-3A84-4D41-AC26-76FA948873A7}"/>
    <cellStyle name="20 % - Markeringsfarve4 3 2 6 7" xfId="20356" xr:uid="{E99F9B93-DC8C-4FF5-B351-7065C82A9BC2}"/>
    <cellStyle name="20 % - Markeringsfarve4 3 2 6 8" xfId="35345" xr:uid="{4F515652-C345-47C6-ADF5-109658919736}"/>
    <cellStyle name="20 % - Markeringsfarve4 3 2 7" xfId="2507" xr:uid="{2A10970E-84F4-418E-92EF-EA2B8A73A956}"/>
    <cellStyle name="20 % - Markeringsfarve4 3 2 7 2" xfId="2508" xr:uid="{B5476E58-8E59-41DE-8124-4E21718DA897}"/>
    <cellStyle name="20 % - Markeringsfarve4 3 2 7 2 2" xfId="7493" xr:uid="{E904A96C-8190-4133-A7E8-AFEA26A4B4D2}"/>
    <cellStyle name="20 % - Markeringsfarve4 3 2 7 2 2 2" xfId="15393" xr:uid="{3DA30377-B168-48BA-B110-55A9F80AC58E}"/>
    <cellStyle name="20 % - Markeringsfarve4 3 2 7 2 2 2 2" xfId="31708" xr:uid="{7AE24912-E64C-4B96-BDCD-4A1695BDF5A1}"/>
    <cellStyle name="20 % - Markeringsfarve4 3 2 7 2 2 2 3" xfId="46672" xr:uid="{AE23A482-C5F2-43C8-A30E-B76A01199F08}"/>
    <cellStyle name="20 % - Markeringsfarve4 3 2 7 2 2 3" xfId="24686" xr:uid="{01B34A72-5F92-49D6-A9B8-E1DB0A06023A}"/>
    <cellStyle name="20 % - Markeringsfarve4 3 2 7 2 2 4" xfId="39673" xr:uid="{0A8B1D2E-98FB-4900-B417-B965B2101B04}"/>
    <cellStyle name="20 % - Markeringsfarve4 3 2 7 2 3" xfId="11064" xr:uid="{8CB5A8D6-D057-4831-9AFE-DC2631D606B9}"/>
    <cellStyle name="20 % - Markeringsfarve4 3 2 7 2 3 2" xfId="27384" xr:uid="{524EC018-8CBC-43E9-967A-466DB962F033}"/>
    <cellStyle name="20 % - Markeringsfarve4 3 2 7 2 3 3" xfId="42350" xr:uid="{3F81972A-71E3-40F8-A41F-6109E2A419C6}"/>
    <cellStyle name="20 % - Markeringsfarve4 3 2 7 2 4" xfId="20362" xr:uid="{9B0F28E6-0FB6-49C5-8DCA-E643ACEBB677}"/>
    <cellStyle name="20 % - Markeringsfarve4 3 2 7 2 5" xfId="35351" xr:uid="{8677FE74-6473-4119-8A83-E228CC40DA35}"/>
    <cellStyle name="20 % - Markeringsfarve4 3 2 7 3" xfId="6087" xr:uid="{8DD1428C-79F1-4848-99C7-C67A6842935C}"/>
    <cellStyle name="20 % - Markeringsfarve4 3 2 7 3 2" xfId="14003" xr:uid="{1867A821-FF65-434A-9025-16E2792D907E}"/>
    <cellStyle name="20 % - Markeringsfarve4 3 2 7 3 2 2" xfId="30318" xr:uid="{68308C41-282B-42EE-A83C-0ED5BA73E379}"/>
    <cellStyle name="20 % - Markeringsfarve4 3 2 7 3 2 3" xfId="45282" xr:uid="{D80D55C6-C5FD-42F6-BF0F-108C9C4B52DF}"/>
    <cellStyle name="20 % - Markeringsfarve4 3 2 7 3 3" xfId="23296" xr:uid="{E794355E-731B-45D7-A2CB-F05EAB6A23D6}"/>
    <cellStyle name="20 % - Markeringsfarve4 3 2 7 3 4" xfId="38283" xr:uid="{1BF3528B-4BE1-4A78-86FB-31F5B66E6243}"/>
    <cellStyle name="20 % - Markeringsfarve4 3 2 7 4" xfId="11063" xr:uid="{12E0E657-245F-4592-8C8C-878C8D4D8260}"/>
    <cellStyle name="20 % - Markeringsfarve4 3 2 7 4 2" xfId="27383" xr:uid="{C4161FC6-8945-4D17-B817-2F7A625F840C}"/>
    <cellStyle name="20 % - Markeringsfarve4 3 2 7 4 3" xfId="42349" xr:uid="{B1033DEA-66CC-4C92-B8F9-D9CD22D7EED6}"/>
    <cellStyle name="20 % - Markeringsfarve4 3 2 7 5" xfId="20361" xr:uid="{7091F0F4-FDD9-4A48-AB80-D8F98FEBC2BF}"/>
    <cellStyle name="20 % - Markeringsfarve4 3 2 7 6" xfId="35350" xr:uid="{5327E628-DB26-4477-A05A-58985BF9B929}"/>
    <cellStyle name="20 % - Markeringsfarve4 3 2 8" xfId="2509" xr:uid="{0BC72BC6-FF79-49E6-AA41-E9BB3A4C7667}"/>
    <cellStyle name="20 % - Markeringsfarve4 3 2 8 2" xfId="6721" xr:uid="{78A9A1C2-5965-453F-AA8E-A4EAC49F53D9}"/>
    <cellStyle name="20 % - Markeringsfarve4 3 2 8 2 2" xfId="14631" xr:uid="{C73FD36F-80B1-4D3A-B0B3-B53862A5A41C}"/>
    <cellStyle name="20 % - Markeringsfarve4 3 2 8 2 2 2" xfId="30946" xr:uid="{C6D07DC8-C78C-4D11-895F-7007BC73D34C}"/>
    <cellStyle name="20 % - Markeringsfarve4 3 2 8 2 2 3" xfId="45910" xr:uid="{A62C9C7E-3654-4E0C-BBE9-889546228446}"/>
    <cellStyle name="20 % - Markeringsfarve4 3 2 8 2 3" xfId="23924" xr:uid="{F08F36C0-8980-45A0-A48E-4054573E33E0}"/>
    <cellStyle name="20 % - Markeringsfarve4 3 2 8 2 4" xfId="38911" xr:uid="{643A5432-BCE4-4FCE-BD7B-61F90B161077}"/>
    <cellStyle name="20 % - Markeringsfarve4 3 2 8 3" xfId="11065" xr:uid="{246CE467-F3FA-4834-ACCF-A4F146FD9E6D}"/>
    <cellStyle name="20 % - Markeringsfarve4 3 2 8 3 2" xfId="27385" xr:uid="{D4B90417-B045-4A6F-BC36-ED3B305DC8CC}"/>
    <cellStyle name="20 % - Markeringsfarve4 3 2 8 3 3" xfId="42351" xr:uid="{0A9452C9-B3D6-4595-98F8-CA33CF5AB2CF}"/>
    <cellStyle name="20 % - Markeringsfarve4 3 2 8 4" xfId="20363" xr:uid="{18756802-230E-46DD-B151-E766314B6921}"/>
    <cellStyle name="20 % - Markeringsfarve4 3 2 8 5" xfId="35352" xr:uid="{5442F921-0D7F-4476-9F79-DA39A12A0333}"/>
    <cellStyle name="20 % - Markeringsfarve4 3 2 9" xfId="2510" xr:uid="{5BF3380B-0B47-43D9-86BD-E1174CEF92A0}"/>
    <cellStyle name="20 % - Markeringsfarve4 3 2 9 2" xfId="8392" xr:uid="{36E68EE2-5DD2-455A-BF41-FE9178B1BC39}"/>
    <cellStyle name="20 % - Markeringsfarve4 3 2 9 2 2" xfId="16283" xr:uid="{8B7A55E6-638D-4B5F-9B74-D0B47DE044B4}"/>
    <cellStyle name="20 % - Markeringsfarve4 3 2 9 2 2 2" xfId="32598" xr:uid="{8A75A5E3-1DEA-4C2C-95C8-2712A50684A4}"/>
    <cellStyle name="20 % - Markeringsfarve4 3 2 9 2 2 3" xfId="47562" xr:uid="{45E6AD9B-D519-41AF-8564-B822001879ED}"/>
    <cellStyle name="20 % - Markeringsfarve4 3 2 9 2 3" xfId="25576" xr:uid="{C47E9FC1-63A2-427A-839E-E33EA31B937B}"/>
    <cellStyle name="20 % - Markeringsfarve4 3 2 9 2 4" xfId="40563" xr:uid="{2E513D8C-8353-47A2-9EC0-0639846F68B8}"/>
    <cellStyle name="20 % - Markeringsfarve4 3 2 9 3" xfId="11066" xr:uid="{C8055325-DF98-4426-86D6-AC397B4374E9}"/>
    <cellStyle name="20 % - Markeringsfarve4 3 2 9 3 2" xfId="27386" xr:uid="{5527A3CD-77BD-4AF9-866B-768535EBCA8A}"/>
    <cellStyle name="20 % - Markeringsfarve4 3 2 9 3 3" xfId="42352" xr:uid="{85ADA108-E661-4C86-89A2-74DBEFAAD859}"/>
    <cellStyle name="20 % - Markeringsfarve4 3 2 9 4" xfId="20364" xr:uid="{F1CD17BF-B034-4EDC-AAAA-1AD2CD77F65E}"/>
    <cellStyle name="20 % - Markeringsfarve4 3 2 9 5" xfId="35353" xr:uid="{9713F7F9-B0E8-4BF2-8C3B-E0AD1E890083}"/>
    <cellStyle name="20 % - Markeringsfarve4 3 3" xfId="2511" xr:uid="{98240F04-5D4E-4536-B160-EB6374D9BF00}"/>
    <cellStyle name="20 % - Markeringsfarve4 3 3 10" xfId="5551" xr:uid="{2ED79C67-C055-4AE5-9B52-FCC62B698C19}"/>
    <cellStyle name="20 % - Markeringsfarve4 3 3 10 2" xfId="13468" xr:uid="{767A9EE8-9471-4047-B266-734DE6DAD916}"/>
    <cellStyle name="20 % - Markeringsfarve4 3 3 10 2 2" xfId="29783" xr:uid="{D79AB1F7-2DBF-46DF-BF06-2137FCFC9F41}"/>
    <cellStyle name="20 % - Markeringsfarve4 3 3 10 2 3" xfId="44747" xr:uid="{45CC1E43-20DD-41E1-950D-D3783B941DD6}"/>
    <cellStyle name="20 % - Markeringsfarve4 3 3 10 3" xfId="22761" xr:uid="{A0FB154A-AAC7-4887-BE24-7632DEFF2A41}"/>
    <cellStyle name="20 % - Markeringsfarve4 3 3 10 4" xfId="37748" xr:uid="{887B5111-C917-44F9-9B61-02C8D6D82A3C}"/>
    <cellStyle name="20 % - Markeringsfarve4 3 3 11" xfId="11067" xr:uid="{227888F8-E4AF-4627-937D-4C18982471E3}"/>
    <cellStyle name="20 % - Markeringsfarve4 3 3 11 2" xfId="27387" xr:uid="{E552C318-7CF7-4708-A415-27E9BFE6C8C6}"/>
    <cellStyle name="20 % - Markeringsfarve4 3 3 11 3" xfId="42353" xr:uid="{52AE9BBB-082A-44D7-9B2D-053485A82170}"/>
    <cellStyle name="20 % - Markeringsfarve4 3 3 12" xfId="20365" xr:uid="{0DD10195-1F3E-443A-8676-32FB40A89410}"/>
    <cellStyle name="20 % - Markeringsfarve4 3 3 13" xfId="35354" xr:uid="{8957D800-728E-4662-B43A-364A34589130}"/>
    <cellStyle name="20 % - Markeringsfarve4 3 3 14" xfId="56483" xr:uid="{EBF86388-FE08-4DF0-8BE0-D7293840ABE8}"/>
    <cellStyle name="20 % - Markeringsfarve4 3 3 2" xfId="2512" xr:uid="{8B02AE89-D5A3-4A0E-95F4-1C197419350B}"/>
    <cellStyle name="20 % - Markeringsfarve4 3 3 2 2" xfId="2513" xr:uid="{D28C6A1B-1A20-4582-A00F-A89E4A632450}"/>
    <cellStyle name="20 % - Markeringsfarve4 3 3 2 2 2" xfId="2514" xr:uid="{DE82108E-8171-438A-AD92-E2002C25759E}"/>
    <cellStyle name="20 % - Markeringsfarve4 3 3 2 2 2 2" xfId="7651" xr:uid="{D7D8B0A3-1B37-4103-AF6B-57BD6A0CD45E}"/>
    <cellStyle name="20 % - Markeringsfarve4 3 3 2 2 2 2 2" xfId="15551" xr:uid="{37417035-94B5-49C6-ADA9-24937BC55928}"/>
    <cellStyle name="20 % - Markeringsfarve4 3 3 2 2 2 2 2 2" xfId="31866" xr:uid="{270FF715-8ED2-49F5-A9BE-39CFDBBD14FF}"/>
    <cellStyle name="20 % - Markeringsfarve4 3 3 2 2 2 2 2 3" xfId="46830" xr:uid="{3F9FAFC1-DEA7-4773-B469-1F9DD8474583}"/>
    <cellStyle name="20 % - Markeringsfarve4 3 3 2 2 2 2 3" xfId="24844" xr:uid="{41EF961F-535E-4F6F-B125-62D83091ABCD}"/>
    <cellStyle name="20 % - Markeringsfarve4 3 3 2 2 2 2 4" xfId="39831" xr:uid="{C5528754-576C-477E-A9A8-B9BAC12BE952}"/>
    <cellStyle name="20 % - Markeringsfarve4 3 3 2 2 2 3" xfId="11070" xr:uid="{879CA15E-ECA4-483C-BE80-E2A6867F2CFD}"/>
    <cellStyle name="20 % - Markeringsfarve4 3 3 2 2 2 3 2" xfId="27390" xr:uid="{C0F9A904-F137-49FB-8406-B822EE6FEFEE}"/>
    <cellStyle name="20 % - Markeringsfarve4 3 3 2 2 2 3 3" xfId="42356" xr:uid="{C3F57B76-8B1F-433E-B1FE-787FB04B718A}"/>
    <cellStyle name="20 % - Markeringsfarve4 3 3 2 2 2 4" xfId="20368" xr:uid="{C96F141D-D9F1-43BA-A008-F03B2CBF533C}"/>
    <cellStyle name="20 % - Markeringsfarve4 3 3 2 2 2 5" xfId="35357" xr:uid="{28114D89-A257-4844-98EA-F0A28EF19392}"/>
    <cellStyle name="20 % - Markeringsfarve4 3 3 2 2 3" xfId="6219" xr:uid="{05DBE9C4-DB52-41B0-8586-0C4A3A5ABD5F}"/>
    <cellStyle name="20 % - Markeringsfarve4 3 3 2 2 3 2" xfId="14135" xr:uid="{C23DC084-EDD9-42CB-8D86-45B8B024410C}"/>
    <cellStyle name="20 % - Markeringsfarve4 3 3 2 2 3 2 2" xfId="30450" xr:uid="{D38142EC-9151-4ED7-9325-3C0AFF1E90DD}"/>
    <cellStyle name="20 % - Markeringsfarve4 3 3 2 2 3 2 3" xfId="45414" xr:uid="{1684870F-E239-4E9A-822F-48112E382A17}"/>
    <cellStyle name="20 % - Markeringsfarve4 3 3 2 2 3 3" xfId="23428" xr:uid="{49A64205-E75D-4E08-9BAB-D558657056BF}"/>
    <cellStyle name="20 % - Markeringsfarve4 3 3 2 2 3 4" xfId="38415" xr:uid="{AFCB5ADF-9A3C-4146-997A-E854806E7F2B}"/>
    <cellStyle name="20 % - Markeringsfarve4 3 3 2 2 4" xfId="11069" xr:uid="{44168D42-4E66-473B-9A0E-1C6142539CB9}"/>
    <cellStyle name="20 % - Markeringsfarve4 3 3 2 2 4 2" xfId="27389" xr:uid="{E088FEF4-FF51-4A05-9EAD-A64C434739B3}"/>
    <cellStyle name="20 % - Markeringsfarve4 3 3 2 2 4 3" xfId="42355" xr:uid="{97E4E671-AED3-408B-B79C-5ECB80D5547F}"/>
    <cellStyle name="20 % - Markeringsfarve4 3 3 2 2 5" xfId="20367" xr:uid="{03D089E5-5795-4868-AFCD-C3E3CF0D2FA6}"/>
    <cellStyle name="20 % - Markeringsfarve4 3 3 2 2 6" xfId="35356" xr:uid="{D1E3EF6E-9DA6-4D95-89E0-A26E24D99D43}"/>
    <cellStyle name="20 % - Markeringsfarve4 3 3 2 3" xfId="2515" xr:uid="{894AD732-838F-422C-8D1D-60AE91C324D8}"/>
    <cellStyle name="20 % - Markeringsfarve4 3 3 2 3 2" xfId="6881" xr:uid="{8989FA6F-49F9-4702-8261-67AB5C94727E}"/>
    <cellStyle name="20 % - Markeringsfarve4 3 3 2 3 2 2" xfId="14791" xr:uid="{F1BB14A9-6208-46F3-9D24-ADD4756A802C}"/>
    <cellStyle name="20 % - Markeringsfarve4 3 3 2 3 2 2 2" xfId="31106" xr:uid="{CCADBF27-329F-4948-848A-A709A5EA167D}"/>
    <cellStyle name="20 % - Markeringsfarve4 3 3 2 3 2 2 3" xfId="46070" xr:uid="{97C471A1-30E0-49AB-9661-57218F5B8173}"/>
    <cellStyle name="20 % - Markeringsfarve4 3 3 2 3 2 3" xfId="24084" xr:uid="{32AAFF84-BCBA-4822-8D6E-6B2CD64EB1C9}"/>
    <cellStyle name="20 % - Markeringsfarve4 3 3 2 3 2 4" xfId="39071" xr:uid="{3CC1710F-2FB6-4553-9CD6-BF9CE0396ECF}"/>
    <cellStyle name="20 % - Markeringsfarve4 3 3 2 3 3" xfId="11071" xr:uid="{51D6E1BD-9B30-4891-B872-9EB720C82DB3}"/>
    <cellStyle name="20 % - Markeringsfarve4 3 3 2 3 3 2" xfId="27391" xr:uid="{29CB0A6C-7462-4F5D-8253-9231CEA6F616}"/>
    <cellStyle name="20 % - Markeringsfarve4 3 3 2 3 3 3" xfId="42357" xr:uid="{0079AAB4-DF6E-4EA6-BD63-8CDAE39DC752}"/>
    <cellStyle name="20 % - Markeringsfarve4 3 3 2 3 4" xfId="20369" xr:uid="{A16EEE6C-91DD-4B4E-9D82-4561E28170F7}"/>
    <cellStyle name="20 % - Markeringsfarve4 3 3 2 3 5" xfId="35358" xr:uid="{73CF1B4B-4AD0-4AC0-8AFC-4A3D2DB4F580}"/>
    <cellStyle name="20 % - Markeringsfarve4 3 3 2 4" xfId="2516" xr:uid="{68F66773-A885-4761-B9F0-4019E75BDA00}"/>
    <cellStyle name="20 % - Markeringsfarve4 3 3 2 4 2" xfId="7445" xr:uid="{4E71EAF8-8D5C-4F00-AB46-40627C6E477D}"/>
    <cellStyle name="20 % - Markeringsfarve4 3 3 2 4 2 2" xfId="15345" xr:uid="{70F8D05F-CDF8-46B4-867F-75809E211647}"/>
    <cellStyle name="20 % - Markeringsfarve4 3 3 2 4 2 2 2" xfId="31660" xr:uid="{AF37604A-FAF6-40E6-9C23-0ACB0FDC861A}"/>
    <cellStyle name="20 % - Markeringsfarve4 3 3 2 4 2 2 3" xfId="46624" xr:uid="{D3E4E8B6-336E-4CC2-A65F-7452BA461FE3}"/>
    <cellStyle name="20 % - Markeringsfarve4 3 3 2 4 2 3" xfId="24638" xr:uid="{BBAC298B-53C2-49F8-AC8F-ABE3B50C7657}"/>
    <cellStyle name="20 % - Markeringsfarve4 3 3 2 4 2 4" xfId="39625" xr:uid="{58D76927-B073-4644-84B0-9D1852CF6821}"/>
    <cellStyle name="20 % - Markeringsfarve4 3 3 2 4 3" xfId="11072" xr:uid="{233F4D31-1E2E-40C0-BAC2-B2D5B16A025A}"/>
    <cellStyle name="20 % - Markeringsfarve4 3 3 2 4 3 2" xfId="27392" xr:uid="{1263EBE3-3C0A-4E19-B7A9-8E1530E8F032}"/>
    <cellStyle name="20 % - Markeringsfarve4 3 3 2 4 3 3" xfId="42358" xr:uid="{20B5EC19-D3CE-4308-803B-4C179F305FD2}"/>
    <cellStyle name="20 % - Markeringsfarve4 3 3 2 4 4" xfId="20370" xr:uid="{32990283-4989-43F9-A6DB-F449DBF5BC28}"/>
    <cellStyle name="20 % - Markeringsfarve4 3 3 2 4 5" xfId="35359" xr:uid="{6C9FC651-BC2F-4DA8-B6FD-BD03B66DFFD9}"/>
    <cellStyle name="20 % - Markeringsfarve4 3 3 2 5" xfId="5552" xr:uid="{AE5E11AF-167E-457F-BE87-8F1508261563}"/>
    <cellStyle name="20 % - Markeringsfarve4 3 3 2 5 2" xfId="13469" xr:uid="{120321B6-D0B9-4CE6-A130-AC076BD857BF}"/>
    <cellStyle name="20 % - Markeringsfarve4 3 3 2 5 2 2" xfId="29784" xr:uid="{9DA33E40-E00C-4F6C-AA6F-BBC545C5443F}"/>
    <cellStyle name="20 % - Markeringsfarve4 3 3 2 5 2 3" xfId="44748" xr:uid="{0E5C3ADF-6C08-4177-93E2-B972AA48AEF0}"/>
    <cellStyle name="20 % - Markeringsfarve4 3 3 2 5 3" xfId="22762" xr:uid="{2202AC5C-1CE4-4BCF-BDA4-0043B9FBE477}"/>
    <cellStyle name="20 % - Markeringsfarve4 3 3 2 5 4" xfId="37749" xr:uid="{E207E5FA-9452-4CF5-971D-C0CBDB6319C8}"/>
    <cellStyle name="20 % - Markeringsfarve4 3 3 2 6" xfId="11068" xr:uid="{47DD4BC6-53AE-409B-91F4-5FD058991580}"/>
    <cellStyle name="20 % - Markeringsfarve4 3 3 2 6 2" xfId="27388" xr:uid="{4A241030-B56E-43E4-A9D6-851014470DC8}"/>
    <cellStyle name="20 % - Markeringsfarve4 3 3 2 6 3" xfId="42354" xr:uid="{D1E0CE59-A9FD-4DBD-9BAA-48AD6A53D830}"/>
    <cellStyle name="20 % - Markeringsfarve4 3 3 2 7" xfId="20366" xr:uid="{B6BA1C7F-10F2-4D5A-A5C4-D493619C4669}"/>
    <cellStyle name="20 % - Markeringsfarve4 3 3 2 8" xfId="35355" xr:uid="{F3F29028-1D4E-4B16-BF7D-A15ABC347DCB}"/>
    <cellStyle name="20 % - Markeringsfarve4 3 3 3" xfId="2517" xr:uid="{65122E41-3590-4035-AF82-AC1868794B00}"/>
    <cellStyle name="20 % - Markeringsfarve4 3 3 3 2" xfId="2518" xr:uid="{F0FC6824-13FE-4E2D-AB49-4EB3D0509CB6}"/>
    <cellStyle name="20 % - Markeringsfarve4 3 3 3 2 2" xfId="2519" xr:uid="{9F5D9A04-CFB3-4789-9174-1096FC9B1E54}"/>
    <cellStyle name="20 % - Markeringsfarve4 3 3 3 2 2 2" xfId="7703" xr:uid="{FCD973C0-880A-4541-9CD2-D86235CB8738}"/>
    <cellStyle name="20 % - Markeringsfarve4 3 3 3 2 2 2 2" xfId="15603" xr:uid="{E333E4F8-BE73-48DD-A5F7-30454D2464B7}"/>
    <cellStyle name="20 % - Markeringsfarve4 3 3 3 2 2 2 2 2" xfId="31918" xr:uid="{35FD3B66-AE40-48F1-B1E6-5CF72E617D1E}"/>
    <cellStyle name="20 % - Markeringsfarve4 3 3 3 2 2 2 2 3" xfId="46882" xr:uid="{72DB4CD1-A6A9-45BD-BB47-739EDABE0C19}"/>
    <cellStyle name="20 % - Markeringsfarve4 3 3 3 2 2 2 3" xfId="24896" xr:uid="{08561D83-C2EF-495F-9871-598B49F0649F}"/>
    <cellStyle name="20 % - Markeringsfarve4 3 3 3 2 2 2 4" xfId="39883" xr:uid="{A1DFC1FF-D112-4766-84D3-60E5EAC2E3FD}"/>
    <cellStyle name="20 % - Markeringsfarve4 3 3 3 2 2 3" xfId="11075" xr:uid="{19A4BB29-D41A-4389-9B81-098AB090EEBE}"/>
    <cellStyle name="20 % - Markeringsfarve4 3 3 3 2 2 3 2" xfId="27395" xr:uid="{CE3187B9-1374-4150-8515-76503FE7A2F0}"/>
    <cellStyle name="20 % - Markeringsfarve4 3 3 3 2 2 3 3" xfId="42361" xr:uid="{74BE6D65-F3AE-42BC-9925-FD005CDA85EA}"/>
    <cellStyle name="20 % - Markeringsfarve4 3 3 3 2 2 4" xfId="20373" xr:uid="{1FC8D581-B586-4C8E-93D6-8BF4242554B8}"/>
    <cellStyle name="20 % - Markeringsfarve4 3 3 3 2 2 5" xfId="35362" xr:uid="{F399D1E3-2298-4F40-8804-720417CF7AC0}"/>
    <cellStyle name="20 % - Markeringsfarve4 3 3 3 2 3" xfId="6267" xr:uid="{972AD9B6-0B6D-41E3-A556-6B774471D433}"/>
    <cellStyle name="20 % - Markeringsfarve4 3 3 3 2 3 2" xfId="14183" xr:uid="{824A6B61-7BE5-4E43-895E-A169E240D1BF}"/>
    <cellStyle name="20 % - Markeringsfarve4 3 3 3 2 3 2 2" xfId="30498" xr:uid="{D3BB0C36-0C8D-4603-889E-6EE543F05496}"/>
    <cellStyle name="20 % - Markeringsfarve4 3 3 3 2 3 2 3" xfId="45462" xr:uid="{C1E78CF0-4410-461C-8286-A6B023789D6E}"/>
    <cellStyle name="20 % - Markeringsfarve4 3 3 3 2 3 3" xfId="23476" xr:uid="{E75E8AAE-F44E-4882-ABAE-24DFC893EBA2}"/>
    <cellStyle name="20 % - Markeringsfarve4 3 3 3 2 3 4" xfId="38463" xr:uid="{8D517E1A-15EE-4D1C-B64F-505908FE4261}"/>
    <cellStyle name="20 % - Markeringsfarve4 3 3 3 2 4" xfId="11074" xr:uid="{636FD1BE-837A-42C4-A5E4-CD305DA089E7}"/>
    <cellStyle name="20 % - Markeringsfarve4 3 3 3 2 4 2" xfId="27394" xr:uid="{1E2DE028-059E-4CF7-B28E-EF32016F6632}"/>
    <cellStyle name="20 % - Markeringsfarve4 3 3 3 2 4 3" xfId="42360" xr:uid="{B6EC8AC5-1248-4534-9F1E-8B418C663472}"/>
    <cellStyle name="20 % - Markeringsfarve4 3 3 3 2 5" xfId="20372" xr:uid="{4CAF3733-7B78-4C97-B314-604E23C2C6E6}"/>
    <cellStyle name="20 % - Markeringsfarve4 3 3 3 2 6" xfId="35361" xr:uid="{5B696ECC-E3B7-4DCA-83F2-2EDA9A37E24F}"/>
    <cellStyle name="20 % - Markeringsfarve4 3 3 3 3" xfId="2520" xr:uid="{8865C314-7B5F-428C-839B-A66282A8D3E8}"/>
    <cellStyle name="20 % - Markeringsfarve4 3 3 3 3 2" xfId="6933" xr:uid="{D0CB2838-A929-4D5A-9CF1-FA64C6C9C19F}"/>
    <cellStyle name="20 % - Markeringsfarve4 3 3 3 3 2 2" xfId="14843" xr:uid="{F321AD85-AD2E-4193-B9BF-A6B3029AD93B}"/>
    <cellStyle name="20 % - Markeringsfarve4 3 3 3 3 2 2 2" xfId="31158" xr:uid="{3F9BE729-8D5E-41FA-873A-B6EA97065C0E}"/>
    <cellStyle name="20 % - Markeringsfarve4 3 3 3 3 2 2 3" xfId="46122" xr:uid="{67CFCCCE-676A-4ECF-8C2A-F67950426073}"/>
    <cellStyle name="20 % - Markeringsfarve4 3 3 3 3 2 3" xfId="24136" xr:uid="{11EDEE63-1203-4230-9977-1548BD17E7D2}"/>
    <cellStyle name="20 % - Markeringsfarve4 3 3 3 3 2 4" xfId="39123" xr:uid="{E597FA85-3566-458D-B75C-81E8FE7B5A1A}"/>
    <cellStyle name="20 % - Markeringsfarve4 3 3 3 3 3" xfId="11076" xr:uid="{765C03CF-8A83-4F81-A1A1-5FC94A4F1DB9}"/>
    <cellStyle name="20 % - Markeringsfarve4 3 3 3 3 3 2" xfId="27396" xr:uid="{4DC13487-1764-4995-8562-C7232090D323}"/>
    <cellStyle name="20 % - Markeringsfarve4 3 3 3 3 3 3" xfId="42362" xr:uid="{3A327D53-D9FA-493A-833E-8993105514DC}"/>
    <cellStyle name="20 % - Markeringsfarve4 3 3 3 3 4" xfId="20374" xr:uid="{1E1002DF-73D5-4532-983D-B27872192AA4}"/>
    <cellStyle name="20 % - Markeringsfarve4 3 3 3 3 5" xfId="35363" xr:uid="{0DAFBAAA-61C2-480A-87E9-F3548378E574}"/>
    <cellStyle name="20 % - Markeringsfarve4 3 3 3 4" xfId="2521" xr:uid="{BBE77838-AFE6-4104-8E4E-C5F2CC73B636}"/>
    <cellStyle name="20 % - Markeringsfarve4 3 3 3 4 2" xfId="7031" xr:uid="{DABD247F-0AB6-42E6-9F59-AED90E2BA3F0}"/>
    <cellStyle name="20 % - Markeringsfarve4 3 3 3 4 2 2" xfId="14941" xr:uid="{B7689114-BF73-4599-96E7-F508AD18A61B}"/>
    <cellStyle name="20 % - Markeringsfarve4 3 3 3 4 2 2 2" xfId="31256" xr:uid="{77AC2C43-813C-4BE8-840F-521066D57FD0}"/>
    <cellStyle name="20 % - Markeringsfarve4 3 3 3 4 2 2 3" xfId="46220" xr:uid="{74BA30CE-ACE8-452A-8226-CB036D086C80}"/>
    <cellStyle name="20 % - Markeringsfarve4 3 3 3 4 2 3" xfId="24234" xr:uid="{32283711-511C-4DA5-8B69-2ECB4A93C9AE}"/>
    <cellStyle name="20 % - Markeringsfarve4 3 3 3 4 2 4" xfId="39221" xr:uid="{5D4AB010-1BE1-4D3C-BF30-4416FEE12CA1}"/>
    <cellStyle name="20 % - Markeringsfarve4 3 3 3 4 3" xfId="11077" xr:uid="{B086A6F0-4E08-4FDD-BAE7-CBA71A8A1374}"/>
    <cellStyle name="20 % - Markeringsfarve4 3 3 3 4 3 2" xfId="27397" xr:uid="{CDCB3001-1E59-433A-A41A-C3E1745F4FFD}"/>
    <cellStyle name="20 % - Markeringsfarve4 3 3 3 4 3 3" xfId="42363" xr:uid="{85B4CEB4-D407-4A44-98BA-C11C708DED4E}"/>
    <cellStyle name="20 % - Markeringsfarve4 3 3 3 4 4" xfId="20375" xr:uid="{229E20C9-2B79-4D46-87B9-4D6157575ACD}"/>
    <cellStyle name="20 % - Markeringsfarve4 3 3 3 4 5" xfId="35364" xr:uid="{9B42E9EB-9E4B-40C7-8F51-4158E224FC4C}"/>
    <cellStyle name="20 % - Markeringsfarve4 3 3 3 5" xfId="5553" xr:uid="{59880408-783C-4E1D-92F7-086A3F50127D}"/>
    <cellStyle name="20 % - Markeringsfarve4 3 3 3 5 2" xfId="13470" xr:uid="{31455E7F-E803-4CEC-BBBC-E6A2F5C67075}"/>
    <cellStyle name="20 % - Markeringsfarve4 3 3 3 5 2 2" xfId="29785" xr:uid="{081B00D2-633C-4B02-B752-0FC0323E52E8}"/>
    <cellStyle name="20 % - Markeringsfarve4 3 3 3 5 2 3" xfId="44749" xr:uid="{F044478A-931A-49DC-8079-6ED9853693A3}"/>
    <cellStyle name="20 % - Markeringsfarve4 3 3 3 5 3" xfId="22763" xr:uid="{392967CE-7679-446D-B832-F1FC251C934F}"/>
    <cellStyle name="20 % - Markeringsfarve4 3 3 3 5 4" xfId="37750" xr:uid="{D2ACD52E-A28F-4B35-B67B-42F93BBDE3B2}"/>
    <cellStyle name="20 % - Markeringsfarve4 3 3 3 6" xfId="11073" xr:uid="{777089A5-A7C0-4B6E-8447-56475F20EBA8}"/>
    <cellStyle name="20 % - Markeringsfarve4 3 3 3 6 2" xfId="27393" xr:uid="{3BD9C186-80A1-4E21-91D2-F6D8F036D3C1}"/>
    <cellStyle name="20 % - Markeringsfarve4 3 3 3 6 3" xfId="42359" xr:uid="{1FD4BA47-A79C-4FDD-8355-6D37B68346E3}"/>
    <cellStyle name="20 % - Markeringsfarve4 3 3 3 7" xfId="20371" xr:uid="{866520C1-4F93-4D48-AA45-D2A380FE6466}"/>
    <cellStyle name="20 % - Markeringsfarve4 3 3 3 8" xfId="35360" xr:uid="{DBF129EB-51E1-498B-8AA5-77C92D0B58C7}"/>
    <cellStyle name="20 % - Markeringsfarve4 3 3 4" xfId="2522" xr:uid="{F7E989F2-D16E-4A9E-9267-4894EC7F6820}"/>
    <cellStyle name="20 % - Markeringsfarve4 3 3 4 2" xfId="2523" xr:uid="{FAEC907A-01F6-4DAA-974A-DFB2B21F089B}"/>
    <cellStyle name="20 % - Markeringsfarve4 3 3 4 2 2" xfId="2524" xr:uid="{A0FF05FD-819B-4FE8-8838-60DE886215BC}"/>
    <cellStyle name="20 % - Markeringsfarve4 3 3 4 2 2 2" xfId="7889" xr:uid="{AD292D85-D3C2-4539-9146-B9BD08264EB6}"/>
    <cellStyle name="20 % - Markeringsfarve4 3 3 4 2 2 2 2" xfId="15789" xr:uid="{B6CF8C1C-5D4C-461B-A25D-67B60489391F}"/>
    <cellStyle name="20 % - Markeringsfarve4 3 3 4 2 2 2 2 2" xfId="32104" xr:uid="{84425442-D0BD-492D-AF79-8D1A94755248}"/>
    <cellStyle name="20 % - Markeringsfarve4 3 3 4 2 2 2 2 3" xfId="47068" xr:uid="{621B9645-C154-4C4F-B8E8-FED8B32D2E3A}"/>
    <cellStyle name="20 % - Markeringsfarve4 3 3 4 2 2 2 3" xfId="25082" xr:uid="{D1863FDA-D864-47EE-B6AF-D69B6B001D5C}"/>
    <cellStyle name="20 % - Markeringsfarve4 3 3 4 2 2 2 4" xfId="40069" xr:uid="{CFDB5848-0AE0-4303-92F9-552610D3245A}"/>
    <cellStyle name="20 % - Markeringsfarve4 3 3 4 2 2 3" xfId="11080" xr:uid="{58667AEE-1C0D-4095-A189-56DE1CA4A6F2}"/>
    <cellStyle name="20 % - Markeringsfarve4 3 3 4 2 2 3 2" xfId="27400" xr:uid="{5C4856B0-9A6F-4301-A853-468847171906}"/>
    <cellStyle name="20 % - Markeringsfarve4 3 3 4 2 2 3 3" xfId="42366" xr:uid="{244F147E-ED99-4B78-9F05-4A729A4BDE2D}"/>
    <cellStyle name="20 % - Markeringsfarve4 3 3 4 2 2 4" xfId="20378" xr:uid="{558E3818-328D-4665-A27A-4B6055738F39}"/>
    <cellStyle name="20 % - Markeringsfarve4 3 3 4 2 2 5" xfId="35367" xr:uid="{F46916AB-BBAC-4C9E-A98A-8A9FE0583D1C}"/>
    <cellStyle name="20 % - Markeringsfarve4 3 3 4 2 3" xfId="6421" xr:uid="{40B16C53-8470-4566-9081-BEB029FF2FB3}"/>
    <cellStyle name="20 % - Markeringsfarve4 3 3 4 2 3 2" xfId="14334" xr:uid="{38CB21E3-3524-4124-A25C-A35DB256CBDF}"/>
    <cellStyle name="20 % - Markeringsfarve4 3 3 4 2 3 2 2" xfId="30649" xr:uid="{2F9B5508-8640-42E8-A0CD-B0E1E7F8DB70}"/>
    <cellStyle name="20 % - Markeringsfarve4 3 3 4 2 3 2 3" xfId="45613" xr:uid="{2E4C74C9-25AB-436C-8FB8-AEE60DE305CB}"/>
    <cellStyle name="20 % - Markeringsfarve4 3 3 4 2 3 3" xfId="23627" xr:uid="{7862862F-2964-49E5-8910-6614054C6207}"/>
    <cellStyle name="20 % - Markeringsfarve4 3 3 4 2 3 4" xfId="38614" xr:uid="{B91C3F4E-F348-49AB-98E1-FD17439B099A}"/>
    <cellStyle name="20 % - Markeringsfarve4 3 3 4 2 4" xfId="11079" xr:uid="{AD4382C4-F985-469B-83B6-333FEF637332}"/>
    <cellStyle name="20 % - Markeringsfarve4 3 3 4 2 4 2" xfId="27399" xr:uid="{B55C7BBC-E9E3-4527-85BD-7AF2A6E8D5BB}"/>
    <cellStyle name="20 % - Markeringsfarve4 3 3 4 2 4 3" xfId="42365" xr:uid="{778F9128-D1CB-453C-B5CD-E71B95A4B649}"/>
    <cellStyle name="20 % - Markeringsfarve4 3 3 4 2 5" xfId="20377" xr:uid="{D68CFA8F-9097-42C0-B380-FE5C44DCCC30}"/>
    <cellStyle name="20 % - Markeringsfarve4 3 3 4 2 6" xfId="35366" xr:uid="{226D024F-8E9F-42F5-A8B8-9C879EAFCDDA}"/>
    <cellStyle name="20 % - Markeringsfarve4 3 3 4 3" xfId="2525" xr:uid="{A81C3686-D677-4D13-860F-D8104B66997C}"/>
    <cellStyle name="20 % - Markeringsfarve4 3 3 4 3 2" xfId="7165" xr:uid="{25167B2D-21A8-4CB3-BDDC-0CF7EA3F3DE7}"/>
    <cellStyle name="20 % - Markeringsfarve4 3 3 4 3 2 2" xfId="15074" xr:uid="{30869DB3-1272-4B9E-89AE-453D5BD44C6B}"/>
    <cellStyle name="20 % - Markeringsfarve4 3 3 4 3 2 2 2" xfId="31389" xr:uid="{BCDDCE06-7342-4592-AA20-9CF03DA8C0C3}"/>
    <cellStyle name="20 % - Markeringsfarve4 3 3 4 3 2 2 3" xfId="46353" xr:uid="{8450BD76-E8BE-44C5-B203-EFBDA1990425}"/>
    <cellStyle name="20 % - Markeringsfarve4 3 3 4 3 2 3" xfId="24367" xr:uid="{08D042AD-2D66-49A4-9E57-8CADA6957E64}"/>
    <cellStyle name="20 % - Markeringsfarve4 3 3 4 3 2 4" xfId="39354" xr:uid="{60D4B1AD-5AA9-4E3B-8298-F991F7321808}"/>
    <cellStyle name="20 % - Markeringsfarve4 3 3 4 3 3" xfId="11081" xr:uid="{0BD3EC2C-A6FD-4692-A64A-F00E3C0292B4}"/>
    <cellStyle name="20 % - Markeringsfarve4 3 3 4 3 3 2" xfId="27401" xr:uid="{D1D01C09-D975-4E0E-97F4-3F1AE6533CCB}"/>
    <cellStyle name="20 % - Markeringsfarve4 3 3 4 3 3 3" xfId="42367" xr:uid="{983DD62D-CFD6-41DA-8B4A-2AC289F30BE1}"/>
    <cellStyle name="20 % - Markeringsfarve4 3 3 4 3 4" xfId="20379" xr:uid="{3A09854C-486B-4F2D-830C-6F756D297F2A}"/>
    <cellStyle name="20 % - Markeringsfarve4 3 3 4 3 5" xfId="35368" xr:uid="{39E86B7F-9C17-4026-BDCE-077F11960E30}"/>
    <cellStyle name="20 % - Markeringsfarve4 3 3 4 4" xfId="2526" xr:uid="{4922611D-0C6A-4FF6-9E96-C8EA87BC16DB}"/>
    <cellStyle name="20 % - Markeringsfarve4 3 3 4 4 2" xfId="8729" xr:uid="{B3AB8A7E-FE2D-44E6-8ED1-2B79574490D4}"/>
    <cellStyle name="20 % - Markeringsfarve4 3 3 4 4 2 2" xfId="16604" xr:uid="{ADE0FAD3-5C3F-45DC-88FD-9E2EF06F8A8C}"/>
    <cellStyle name="20 % - Markeringsfarve4 3 3 4 4 2 2 2" xfId="32919" xr:uid="{572E8D7F-A23C-4BA8-B0BF-C450C41153C4}"/>
    <cellStyle name="20 % - Markeringsfarve4 3 3 4 4 2 2 3" xfId="47883" xr:uid="{4889075C-D878-4492-B73C-6248063EFD61}"/>
    <cellStyle name="20 % - Markeringsfarve4 3 3 4 4 2 3" xfId="25897" xr:uid="{D03BACD8-8103-484D-AEC5-78C562B175A9}"/>
    <cellStyle name="20 % - Markeringsfarve4 3 3 4 4 2 4" xfId="40884" xr:uid="{55DF5061-E6D5-4C6E-AB3C-CAAA4F694F01}"/>
    <cellStyle name="20 % - Markeringsfarve4 3 3 4 4 3" xfId="11082" xr:uid="{9325505F-6E3F-4EDB-BFDB-3BC4A402C951}"/>
    <cellStyle name="20 % - Markeringsfarve4 3 3 4 4 3 2" xfId="27402" xr:uid="{9EE6B618-8E5F-454B-81D3-3E2088CF638E}"/>
    <cellStyle name="20 % - Markeringsfarve4 3 3 4 4 3 3" xfId="42368" xr:uid="{306E7322-3449-4C45-8D14-468D2CD0FCED}"/>
    <cellStyle name="20 % - Markeringsfarve4 3 3 4 4 4" xfId="20380" xr:uid="{5CEA3220-7F4A-498D-AE98-3E5669E3A349}"/>
    <cellStyle name="20 % - Markeringsfarve4 3 3 4 4 5" xfId="35369" xr:uid="{83E727AB-8CFA-421C-850E-E2E13AADC851}"/>
    <cellStyle name="20 % - Markeringsfarve4 3 3 4 5" xfId="5554" xr:uid="{4015E497-7C98-418A-8ABF-B8E1321574F9}"/>
    <cellStyle name="20 % - Markeringsfarve4 3 3 4 5 2" xfId="13471" xr:uid="{8CBFD5C8-D5A1-43D0-93A0-01EA88D7F0EF}"/>
    <cellStyle name="20 % - Markeringsfarve4 3 3 4 5 2 2" xfId="29786" xr:uid="{74F96AAB-8C6B-4735-8C06-64557D396B9D}"/>
    <cellStyle name="20 % - Markeringsfarve4 3 3 4 5 2 3" xfId="44750" xr:uid="{A5B11E23-85A2-43A0-BD8F-53F2C179008D}"/>
    <cellStyle name="20 % - Markeringsfarve4 3 3 4 5 3" xfId="22764" xr:uid="{8B971796-5425-4A2B-ACCB-76FC07644A59}"/>
    <cellStyle name="20 % - Markeringsfarve4 3 3 4 5 4" xfId="37751" xr:uid="{5E6F9A26-A3E4-474F-9423-B5EFD450C8AC}"/>
    <cellStyle name="20 % - Markeringsfarve4 3 3 4 6" xfId="11078" xr:uid="{D513F9EE-AC6E-4AC4-A8D8-C90C035D2593}"/>
    <cellStyle name="20 % - Markeringsfarve4 3 3 4 6 2" xfId="27398" xr:uid="{9FDD854B-7B61-46C5-9F42-E936AF98CE7D}"/>
    <cellStyle name="20 % - Markeringsfarve4 3 3 4 6 3" xfId="42364" xr:uid="{D24324BE-7A7C-4FED-ACA8-53D546F97A15}"/>
    <cellStyle name="20 % - Markeringsfarve4 3 3 4 7" xfId="20376" xr:uid="{EDE5C9D7-70FB-4E6A-8100-4206DB720681}"/>
    <cellStyle name="20 % - Markeringsfarve4 3 3 4 8" xfId="35365" xr:uid="{5CA0DACD-4B5D-4BEB-AD54-E2344A40B81E}"/>
    <cellStyle name="20 % - Markeringsfarve4 3 3 5" xfId="2527" xr:uid="{8F5F460D-0AB1-4A68-B7C4-CE3C3D5B85BF}"/>
    <cellStyle name="20 % - Markeringsfarve4 3 3 5 2" xfId="2528" xr:uid="{847FA206-0116-4EEB-9BB6-6F4DFEC543C7}"/>
    <cellStyle name="20 % - Markeringsfarve4 3 3 5 2 2" xfId="2529" xr:uid="{C0F9C077-B323-4A63-AA55-45F36C3B58F9}"/>
    <cellStyle name="20 % - Markeringsfarve4 3 3 5 2 2 2" xfId="8006" xr:uid="{2884CE15-162A-4035-8A1C-59DDF502E380}"/>
    <cellStyle name="20 % - Markeringsfarve4 3 3 5 2 2 2 2" xfId="15906" xr:uid="{0C776CBD-0BB7-4695-8D8C-F0649EEC6223}"/>
    <cellStyle name="20 % - Markeringsfarve4 3 3 5 2 2 2 2 2" xfId="32221" xr:uid="{3BF9C971-823E-4F88-BE97-0773180148FD}"/>
    <cellStyle name="20 % - Markeringsfarve4 3 3 5 2 2 2 2 3" xfId="47185" xr:uid="{364ADFCF-BDA4-4923-A11F-F976D17C73F2}"/>
    <cellStyle name="20 % - Markeringsfarve4 3 3 5 2 2 2 3" xfId="25199" xr:uid="{3D2E6215-3B87-4A99-AE02-9279DC534C64}"/>
    <cellStyle name="20 % - Markeringsfarve4 3 3 5 2 2 2 4" xfId="40186" xr:uid="{A74A7F75-4342-4C1E-91F1-43086B22834A}"/>
    <cellStyle name="20 % - Markeringsfarve4 3 3 5 2 2 3" xfId="11085" xr:uid="{CC1FEA2A-AA32-4664-9C43-910B5EAC0FB9}"/>
    <cellStyle name="20 % - Markeringsfarve4 3 3 5 2 2 3 2" xfId="27405" xr:uid="{DA992C0D-FBE5-4E0F-BA32-88A1BD0D2284}"/>
    <cellStyle name="20 % - Markeringsfarve4 3 3 5 2 2 3 3" xfId="42371" xr:uid="{C3083919-9434-4060-9FA8-9D559A00189D}"/>
    <cellStyle name="20 % - Markeringsfarve4 3 3 5 2 2 4" xfId="20383" xr:uid="{C1E50A7A-77A3-4F02-822C-BD2ADEBD09E2}"/>
    <cellStyle name="20 % - Markeringsfarve4 3 3 5 2 2 5" xfId="35372" xr:uid="{3962FB26-5E45-4F64-AE61-FDF2CC4780A1}"/>
    <cellStyle name="20 % - Markeringsfarve4 3 3 5 2 3" xfId="6520" xr:uid="{C3F71949-815F-4706-A886-BC2992AC7432}"/>
    <cellStyle name="20 % - Markeringsfarve4 3 3 5 2 3 2" xfId="14433" xr:uid="{2062ED54-2760-4984-95F8-A03719336B92}"/>
    <cellStyle name="20 % - Markeringsfarve4 3 3 5 2 3 2 2" xfId="30748" xr:uid="{17726ABC-E6C8-47C2-B145-DA43B7C4CDE2}"/>
    <cellStyle name="20 % - Markeringsfarve4 3 3 5 2 3 2 3" xfId="45712" xr:uid="{06E06867-058C-4F89-AD20-77E1426BA4F6}"/>
    <cellStyle name="20 % - Markeringsfarve4 3 3 5 2 3 3" xfId="23726" xr:uid="{5D847893-63A8-44F3-A855-0F3224C55683}"/>
    <cellStyle name="20 % - Markeringsfarve4 3 3 5 2 3 4" xfId="38713" xr:uid="{BCEE017D-15B3-41E2-9C5F-FED454D321F0}"/>
    <cellStyle name="20 % - Markeringsfarve4 3 3 5 2 4" xfId="11084" xr:uid="{95E7CAA4-BB5E-4F1B-A7C3-A8C84AE942B8}"/>
    <cellStyle name="20 % - Markeringsfarve4 3 3 5 2 4 2" xfId="27404" xr:uid="{EA013628-8389-444E-A7B7-92B2A5A608E7}"/>
    <cellStyle name="20 % - Markeringsfarve4 3 3 5 2 4 3" xfId="42370" xr:uid="{399DBDFA-856C-4922-8A4A-3A51E14E954B}"/>
    <cellStyle name="20 % - Markeringsfarve4 3 3 5 2 5" xfId="20382" xr:uid="{9CA3DB8B-8FF9-4FDE-BD1E-A9CE9EA69B5E}"/>
    <cellStyle name="20 % - Markeringsfarve4 3 3 5 2 6" xfId="35371" xr:uid="{8F194CC6-9CEF-4BC4-B5B0-BA6B914F8285}"/>
    <cellStyle name="20 % - Markeringsfarve4 3 3 5 3" xfId="2530" xr:uid="{B592AC56-EAE3-414B-8E49-72667AED1B6A}"/>
    <cellStyle name="20 % - Markeringsfarve4 3 3 5 3 2" xfId="7282" xr:uid="{E5A3EDB4-379F-4EEB-9DC4-245F2BF7EA22}"/>
    <cellStyle name="20 % - Markeringsfarve4 3 3 5 3 2 2" xfId="15191" xr:uid="{7ADCE157-9709-4F59-A072-61991669EE98}"/>
    <cellStyle name="20 % - Markeringsfarve4 3 3 5 3 2 2 2" xfId="31506" xr:uid="{58524677-41A0-4FDD-804A-B763EC1E4B81}"/>
    <cellStyle name="20 % - Markeringsfarve4 3 3 5 3 2 2 3" xfId="46470" xr:uid="{82025990-86CE-4229-B7F1-416EDB0B1842}"/>
    <cellStyle name="20 % - Markeringsfarve4 3 3 5 3 2 3" xfId="24484" xr:uid="{78889454-A82C-48C1-8D92-1915C7A4EE8E}"/>
    <cellStyle name="20 % - Markeringsfarve4 3 3 5 3 2 4" xfId="39471" xr:uid="{C027942B-37CC-4D65-9C24-B0FE61B40790}"/>
    <cellStyle name="20 % - Markeringsfarve4 3 3 5 3 3" xfId="11086" xr:uid="{4C3A479B-CF67-48B5-95DD-445476C7533C}"/>
    <cellStyle name="20 % - Markeringsfarve4 3 3 5 3 3 2" xfId="27406" xr:uid="{41983BA8-39A6-415D-B1D4-8F6B278282AC}"/>
    <cellStyle name="20 % - Markeringsfarve4 3 3 5 3 3 3" xfId="42372" xr:uid="{9B3157D7-31AA-4552-AAF6-ACDF99ADD5AF}"/>
    <cellStyle name="20 % - Markeringsfarve4 3 3 5 3 4" xfId="20384" xr:uid="{C51AEAC7-E137-473E-8DDB-D1552EBB16D8}"/>
    <cellStyle name="20 % - Markeringsfarve4 3 3 5 3 5" xfId="35373" xr:uid="{09AC24B7-CE4B-47D7-96DA-EBE769F758B7}"/>
    <cellStyle name="20 % - Markeringsfarve4 3 3 5 4" xfId="2531" xr:uid="{78727371-2E03-46AA-B684-35CA7499B1B0}"/>
    <cellStyle name="20 % - Markeringsfarve4 3 3 5 4 2" xfId="8449" xr:uid="{D64EF387-8407-476D-B974-A15B2E0A983D}"/>
    <cellStyle name="20 % - Markeringsfarve4 3 3 5 4 2 2" xfId="16337" xr:uid="{7AE898D3-9F75-4B48-BB9C-E9B22137DD52}"/>
    <cellStyle name="20 % - Markeringsfarve4 3 3 5 4 2 2 2" xfId="32652" xr:uid="{1A9936DD-55C1-46E4-A360-0BBC303647AF}"/>
    <cellStyle name="20 % - Markeringsfarve4 3 3 5 4 2 2 3" xfId="47616" xr:uid="{2F0839D5-5457-4926-9299-11438FAC8061}"/>
    <cellStyle name="20 % - Markeringsfarve4 3 3 5 4 2 3" xfId="25630" xr:uid="{07AF9623-6469-4C57-8A83-9A17DB79D981}"/>
    <cellStyle name="20 % - Markeringsfarve4 3 3 5 4 2 4" xfId="40617" xr:uid="{5C7ECCED-8D02-405D-9D52-9AE48E849AC6}"/>
    <cellStyle name="20 % - Markeringsfarve4 3 3 5 4 3" xfId="11087" xr:uid="{46827EF0-3221-46C5-A021-EA10A423FBFC}"/>
    <cellStyle name="20 % - Markeringsfarve4 3 3 5 4 3 2" xfId="27407" xr:uid="{57FF0A0C-EC19-4E04-ADB5-E1F835684B3F}"/>
    <cellStyle name="20 % - Markeringsfarve4 3 3 5 4 3 3" xfId="42373" xr:uid="{7FA797E2-11F2-408A-8274-F9CA8F41E2FE}"/>
    <cellStyle name="20 % - Markeringsfarve4 3 3 5 4 4" xfId="20385" xr:uid="{A3D9BE92-627E-4D58-BF45-579A49914752}"/>
    <cellStyle name="20 % - Markeringsfarve4 3 3 5 4 5" xfId="35374" xr:uid="{7D75C140-C75B-4EA7-B0E7-51361D16B885}"/>
    <cellStyle name="20 % - Markeringsfarve4 3 3 5 5" xfId="5555" xr:uid="{7B2DA23A-70CE-494A-B746-2E49A86EB4DD}"/>
    <cellStyle name="20 % - Markeringsfarve4 3 3 5 5 2" xfId="13472" xr:uid="{3A375F54-5C72-4A27-8885-684FA862B029}"/>
    <cellStyle name="20 % - Markeringsfarve4 3 3 5 5 2 2" xfId="29787" xr:uid="{9977FCF9-F7B2-4B4E-BDF0-22EF82D20771}"/>
    <cellStyle name="20 % - Markeringsfarve4 3 3 5 5 2 3" xfId="44751" xr:uid="{7D6F1011-8F2F-4BD5-95B2-50B780B28977}"/>
    <cellStyle name="20 % - Markeringsfarve4 3 3 5 5 3" xfId="22765" xr:uid="{C196306F-2DE8-4788-AD97-FB6D237D93ED}"/>
    <cellStyle name="20 % - Markeringsfarve4 3 3 5 5 4" xfId="37752" xr:uid="{58F753FF-16BE-4E1B-BC13-D6F7787F641C}"/>
    <cellStyle name="20 % - Markeringsfarve4 3 3 5 6" xfId="11083" xr:uid="{0BF09BFD-295F-4F08-9AC7-D23FD605A8A5}"/>
    <cellStyle name="20 % - Markeringsfarve4 3 3 5 6 2" xfId="27403" xr:uid="{5B20F47B-7313-40DB-BB73-9CD5D24B47E2}"/>
    <cellStyle name="20 % - Markeringsfarve4 3 3 5 6 3" xfId="42369" xr:uid="{2393940C-64CB-45D3-B28E-06D09B414D72}"/>
    <cellStyle name="20 % - Markeringsfarve4 3 3 5 7" xfId="20381" xr:uid="{E8223B32-00CB-4FB3-816C-B03E5F2F8BB8}"/>
    <cellStyle name="20 % - Markeringsfarve4 3 3 5 8" xfId="35370" xr:uid="{D4714337-F382-4868-BDE3-820DFDB46F9D}"/>
    <cellStyle name="20 % - Markeringsfarve4 3 3 6" xfId="2532" xr:uid="{6A168567-519D-430F-A81D-43D58860B15C}"/>
    <cellStyle name="20 % - Markeringsfarve4 3 3 6 2" xfId="2533" xr:uid="{D4E37908-AFFD-4639-B395-E43FB41C8550}"/>
    <cellStyle name="20 % - Markeringsfarve4 3 3 6 2 2" xfId="2534" xr:uid="{54F7A7A9-5F69-44D2-86B7-F87FF0218B35}"/>
    <cellStyle name="20 % - Markeringsfarve4 3 3 6 2 2 2" xfId="8058" xr:uid="{8A02C902-C675-42B6-AE18-6A566D004942}"/>
    <cellStyle name="20 % - Markeringsfarve4 3 3 6 2 2 2 2" xfId="15958" xr:uid="{1F0A03BE-C515-4EEC-9445-D296AFDC5E2E}"/>
    <cellStyle name="20 % - Markeringsfarve4 3 3 6 2 2 2 2 2" xfId="32273" xr:uid="{36428415-F085-45D2-95A7-3FFD2711216E}"/>
    <cellStyle name="20 % - Markeringsfarve4 3 3 6 2 2 2 2 3" xfId="47237" xr:uid="{ACCFA822-E4D9-41C1-ABD7-F042AEA39611}"/>
    <cellStyle name="20 % - Markeringsfarve4 3 3 6 2 2 2 3" xfId="25251" xr:uid="{086201C2-E651-4B27-8D1A-AE90BFE85690}"/>
    <cellStyle name="20 % - Markeringsfarve4 3 3 6 2 2 2 4" xfId="40238" xr:uid="{F2B98919-76C2-4E59-8D92-5BAC1F6479DD}"/>
    <cellStyle name="20 % - Markeringsfarve4 3 3 6 2 2 3" xfId="11090" xr:uid="{F5D61928-FBC6-4EAD-AC10-64D44F8D9897}"/>
    <cellStyle name="20 % - Markeringsfarve4 3 3 6 2 2 3 2" xfId="27410" xr:uid="{4C5517B6-6071-4F43-8ACD-A7C4984EB0D5}"/>
    <cellStyle name="20 % - Markeringsfarve4 3 3 6 2 2 3 3" xfId="42376" xr:uid="{04F9BCA6-45B2-4FEB-9CDF-246F64E4C3B7}"/>
    <cellStyle name="20 % - Markeringsfarve4 3 3 6 2 2 4" xfId="20388" xr:uid="{92460824-61C7-4030-9051-5A108F84431C}"/>
    <cellStyle name="20 % - Markeringsfarve4 3 3 6 2 2 5" xfId="35377" xr:uid="{A6417748-8014-4AAD-8D84-1CB30E23F99E}"/>
    <cellStyle name="20 % - Markeringsfarve4 3 3 6 2 3" xfId="6569" xr:uid="{01BF5952-A27B-43CF-BB03-1491B769B44D}"/>
    <cellStyle name="20 % - Markeringsfarve4 3 3 6 2 3 2" xfId="14482" xr:uid="{C7EF2374-8F6D-4AFA-A4CA-520C90C79DA5}"/>
    <cellStyle name="20 % - Markeringsfarve4 3 3 6 2 3 2 2" xfId="30797" xr:uid="{2039D6E2-F251-431E-AC5E-C3AB992FE9B3}"/>
    <cellStyle name="20 % - Markeringsfarve4 3 3 6 2 3 2 3" xfId="45761" xr:uid="{3A558949-9572-412B-8417-A99C6EE62A38}"/>
    <cellStyle name="20 % - Markeringsfarve4 3 3 6 2 3 3" xfId="23775" xr:uid="{BEEE6F2C-0270-4D06-BCDE-B3E19B5F820D}"/>
    <cellStyle name="20 % - Markeringsfarve4 3 3 6 2 3 4" xfId="38762" xr:uid="{36628210-389E-4ABF-A16E-524430948354}"/>
    <cellStyle name="20 % - Markeringsfarve4 3 3 6 2 4" xfId="11089" xr:uid="{37CE3251-6FF1-4284-B94C-B0DA36EDAF44}"/>
    <cellStyle name="20 % - Markeringsfarve4 3 3 6 2 4 2" xfId="27409" xr:uid="{DCA9E818-60B7-41A2-94A2-FC05C4C84521}"/>
    <cellStyle name="20 % - Markeringsfarve4 3 3 6 2 4 3" xfId="42375" xr:uid="{94236603-ABF5-46F8-AAA1-34E02BF7E1E4}"/>
    <cellStyle name="20 % - Markeringsfarve4 3 3 6 2 5" xfId="20387" xr:uid="{A4440231-20E7-44B0-A3AE-688F7210895F}"/>
    <cellStyle name="20 % - Markeringsfarve4 3 3 6 2 6" xfId="35376" xr:uid="{B5288C18-2D90-47F6-B852-1D9E365A2AF5}"/>
    <cellStyle name="20 % - Markeringsfarve4 3 3 6 3" xfId="2535" xr:uid="{146F41F1-BC48-44C0-832E-6CEB17F71B18}"/>
    <cellStyle name="20 % - Markeringsfarve4 3 3 6 3 2" xfId="7335" xr:uid="{E5294326-35E3-438B-AD8B-1A44DEF20BB6}"/>
    <cellStyle name="20 % - Markeringsfarve4 3 3 6 3 2 2" xfId="15244" xr:uid="{4CA2DE19-926C-400D-B1C0-9418F0FC2236}"/>
    <cellStyle name="20 % - Markeringsfarve4 3 3 6 3 2 2 2" xfId="31559" xr:uid="{8B7A4889-2CDB-48DB-99DD-29B4B65388BA}"/>
    <cellStyle name="20 % - Markeringsfarve4 3 3 6 3 2 2 3" xfId="46523" xr:uid="{40976B06-6AE3-46CC-BA50-FF1AEEE297E6}"/>
    <cellStyle name="20 % - Markeringsfarve4 3 3 6 3 2 3" xfId="24537" xr:uid="{D6052E7D-6B91-48A6-8F60-C2931FC56078}"/>
    <cellStyle name="20 % - Markeringsfarve4 3 3 6 3 2 4" xfId="39524" xr:uid="{4C4B0230-9D84-47C5-AE88-C0D28CDCC5CD}"/>
    <cellStyle name="20 % - Markeringsfarve4 3 3 6 3 3" xfId="11091" xr:uid="{0D9231F2-4F20-40C5-9045-F8E4AA6E4259}"/>
    <cellStyle name="20 % - Markeringsfarve4 3 3 6 3 3 2" xfId="27411" xr:uid="{BCD81DEB-6D6E-4D7D-B28F-928C2B6ED096}"/>
    <cellStyle name="20 % - Markeringsfarve4 3 3 6 3 3 3" xfId="42377" xr:uid="{348D5F4D-3114-43EE-A66B-CD3AE4DA83F1}"/>
    <cellStyle name="20 % - Markeringsfarve4 3 3 6 3 4" xfId="20389" xr:uid="{8406D1C9-122E-4247-832E-B722B45445EF}"/>
    <cellStyle name="20 % - Markeringsfarve4 3 3 6 3 5" xfId="35378" xr:uid="{05F63A7C-CE7B-4A5F-A24C-317632D2558D}"/>
    <cellStyle name="20 % - Markeringsfarve4 3 3 6 4" xfId="2536" xr:uid="{0B757D21-29C5-448E-A80B-920EDF13E2B7}"/>
    <cellStyle name="20 % - Markeringsfarve4 3 3 6 4 2" xfId="8652" xr:uid="{689F511C-3DB9-4748-97A5-55A06D984ABB}"/>
    <cellStyle name="20 % - Markeringsfarve4 3 3 6 4 2 2" xfId="16531" xr:uid="{8EEE685D-33DF-40BE-B315-29CC60C76DA8}"/>
    <cellStyle name="20 % - Markeringsfarve4 3 3 6 4 2 2 2" xfId="32846" xr:uid="{FB9A4E0E-DD17-41AF-8671-400FEF81FE3A}"/>
    <cellStyle name="20 % - Markeringsfarve4 3 3 6 4 2 2 3" xfId="47810" xr:uid="{2DA40C96-6CF9-44F8-875D-F7B05EFAD0D9}"/>
    <cellStyle name="20 % - Markeringsfarve4 3 3 6 4 2 3" xfId="25824" xr:uid="{7C7F1FC2-BEDB-49DD-9289-66C395D3E6B8}"/>
    <cellStyle name="20 % - Markeringsfarve4 3 3 6 4 2 4" xfId="40811" xr:uid="{AA450D15-2ACD-4977-B52D-CC433CB71153}"/>
    <cellStyle name="20 % - Markeringsfarve4 3 3 6 4 3" xfId="11092" xr:uid="{FC69AE55-E905-431B-84DA-D209B9DB0B4F}"/>
    <cellStyle name="20 % - Markeringsfarve4 3 3 6 4 3 2" xfId="27412" xr:uid="{EFCB7DD3-8BFC-4843-A2CE-3324841D8BE9}"/>
    <cellStyle name="20 % - Markeringsfarve4 3 3 6 4 3 3" xfId="42378" xr:uid="{FF68E2CC-784B-402D-A9FA-944EA232DF1C}"/>
    <cellStyle name="20 % - Markeringsfarve4 3 3 6 4 4" xfId="20390" xr:uid="{1EFF6A15-2129-412D-B73D-28B7CC7AAAEE}"/>
    <cellStyle name="20 % - Markeringsfarve4 3 3 6 4 5" xfId="35379" xr:uid="{6D3CEBD2-E824-4EB8-B46A-451875AD61A4}"/>
    <cellStyle name="20 % - Markeringsfarve4 3 3 6 5" xfId="5556" xr:uid="{D7D22473-D33F-4BBC-91E5-E106448F1DCE}"/>
    <cellStyle name="20 % - Markeringsfarve4 3 3 6 5 2" xfId="13473" xr:uid="{AF4F4F71-F46F-4CDF-B238-5383B25DC7DF}"/>
    <cellStyle name="20 % - Markeringsfarve4 3 3 6 5 2 2" xfId="29788" xr:uid="{74E573C0-CE2D-45FA-A2F1-CAA3C373815D}"/>
    <cellStyle name="20 % - Markeringsfarve4 3 3 6 5 2 3" xfId="44752" xr:uid="{E17B2535-F5D2-4A76-B88D-C69E544E81FD}"/>
    <cellStyle name="20 % - Markeringsfarve4 3 3 6 5 3" xfId="22766" xr:uid="{8417ACCF-2566-4EBC-A292-D67033BDDBB2}"/>
    <cellStyle name="20 % - Markeringsfarve4 3 3 6 5 4" xfId="37753" xr:uid="{132C5619-5015-4C9A-ABBC-2BAC9182217C}"/>
    <cellStyle name="20 % - Markeringsfarve4 3 3 6 6" xfId="11088" xr:uid="{D3C29EC8-278C-49DB-925D-A1F270DC92E8}"/>
    <cellStyle name="20 % - Markeringsfarve4 3 3 6 6 2" xfId="27408" xr:uid="{82AAADC9-70B9-4457-AAD9-A39FAD35923A}"/>
    <cellStyle name="20 % - Markeringsfarve4 3 3 6 6 3" xfId="42374" xr:uid="{39F0327D-8E31-4AC5-A6C2-7E38AEF3F56B}"/>
    <cellStyle name="20 % - Markeringsfarve4 3 3 6 7" xfId="20386" xr:uid="{9F36E6EF-440B-42DD-B615-635017687B17}"/>
    <cellStyle name="20 % - Markeringsfarve4 3 3 6 8" xfId="35375" xr:uid="{FFE66E16-F258-48CD-8AAC-C64169E81896}"/>
    <cellStyle name="20 % - Markeringsfarve4 3 3 7" xfId="2537" xr:uid="{485FEF5A-6E03-4E23-8D35-660A3CCEADED}"/>
    <cellStyle name="20 % - Markeringsfarve4 3 3 7 2" xfId="2538" xr:uid="{3CBAF31B-56FF-4F83-9784-66710D4EBA7D}"/>
    <cellStyle name="20 % - Markeringsfarve4 3 3 7 2 2" xfId="7532" xr:uid="{A75A03F2-EDB6-48D6-AA85-40EE2C73BC48}"/>
    <cellStyle name="20 % - Markeringsfarve4 3 3 7 2 2 2" xfId="15432" xr:uid="{0C39DF65-6048-4FF1-895F-04EC58419724}"/>
    <cellStyle name="20 % - Markeringsfarve4 3 3 7 2 2 2 2" xfId="31747" xr:uid="{A9702E54-CBF9-4A63-80B1-59FD2BE9529F}"/>
    <cellStyle name="20 % - Markeringsfarve4 3 3 7 2 2 2 3" xfId="46711" xr:uid="{FDBCB0D5-53C2-4D95-A1FF-B084540FCBC8}"/>
    <cellStyle name="20 % - Markeringsfarve4 3 3 7 2 2 3" xfId="24725" xr:uid="{A9E8D1FE-8E54-4CFE-BCFA-08C40A7EF6F4}"/>
    <cellStyle name="20 % - Markeringsfarve4 3 3 7 2 2 4" xfId="39712" xr:uid="{73B997D9-85D9-4EF1-8391-39090AEF1121}"/>
    <cellStyle name="20 % - Markeringsfarve4 3 3 7 2 3" xfId="11094" xr:uid="{E71F60A0-F224-4C0A-9866-FFDB908F6F32}"/>
    <cellStyle name="20 % - Markeringsfarve4 3 3 7 2 3 2" xfId="27414" xr:uid="{2F17D6E6-751F-48C5-B5FC-15CC3534E24B}"/>
    <cellStyle name="20 % - Markeringsfarve4 3 3 7 2 3 3" xfId="42380" xr:uid="{BCE84C34-9EEF-4670-AC5E-C3FDA35652B4}"/>
    <cellStyle name="20 % - Markeringsfarve4 3 3 7 2 4" xfId="20392" xr:uid="{95E5046B-493D-4A91-8BA8-4E76005142DD}"/>
    <cellStyle name="20 % - Markeringsfarve4 3 3 7 2 5" xfId="35381" xr:uid="{B4855D3C-6ED2-4AAD-BC67-79C522B87075}"/>
    <cellStyle name="20 % - Markeringsfarve4 3 3 7 3" xfId="6120" xr:uid="{17A92E57-746C-492C-9C42-A13A483EAC67}"/>
    <cellStyle name="20 % - Markeringsfarve4 3 3 7 3 2" xfId="14036" xr:uid="{1BE62C96-D208-45C2-B322-20C79F194C6A}"/>
    <cellStyle name="20 % - Markeringsfarve4 3 3 7 3 2 2" xfId="30351" xr:uid="{6B67AC17-0540-4AFE-87ED-0B8C9A583C8D}"/>
    <cellStyle name="20 % - Markeringsfarve4 3 3 7 3 2 3" xfId="45315" xr:uid="{2206C98E-BB86-4B3F-AA4B-B90280800053}"/>
    <cellStyle name="20 % - Markeringsfarve4 3 3 7 3 3" xfId="23329" xr:uid="{E2E34578-3BE0-457E-96EB-73B68D551747}"/>
    <cellStyle name="20 % - Markeringsfarve4 3 3 7 3 4" xfId="38316" xr:uid="{146FB767-5DCB-4081-9782-C83924CE1FCD}"/>
    <cellStyle name="20 % - Markeringsfarve4 3 3 7 4" xfId="11093" xr:uid="{0342DF97-6E16-4C32-86C8-7A1AF4952D66}"/>
    <cellStyle name="20 % - Markeringsfarve4 3 3 7 4 2" xfId="27413" xr:uid="{C5F7A766-3D92-44D3-8581-B19CC2216AA3}"/>
    <cellStyle name="20 % - Markeringsfarve4 3 3 7 4 3" xfId="42379" xr:uid="{CA2C9337-6B9A-4FF4-B45B-FCD5F6F83540}"/>
    <cellStyle name="20 % - Markeringsfarve4 3 3 7 5" xfId="20391" xr:uid="{19E5B2A5-DF7C-4984-A776-5DD4CE67E49D}"/>
    <cellStyle name="20 % - Markeringsfarve4 3 3 7 6" xfId="35380" xr:uid="{90C0F587-A1BF-420B-85FF-258159674D3B}"/>
    <cellStyle name="20 % - Markeringsfarve4 3 3 8" xfId="2539" xr:uid="{8F066568-2252-44E7-82CB-F62305697D3C}"/>
    <cellStyle name="20 % - Markeringsfarve4 3 3 8 2" xfId="6760" xr:uid="{01F8C58F-22C2-4E1C-9BDA-4BF9DF11A56A}"/>
    <cellStyle name="20 % - Markeringsfarve4 3 3 8 2 2" xfId="14670" xr:uid="{6C85AA20-97B8-400F-B9D6-B233136246C1}"/>
    <cellStyle name="20 % - Markeringsfarve4 3 3 8 2 2 2" xfId="30985" xr:uid="{B88C90A6-FFCC-43D9-AAA9-BAB866623F5D}"/>
    <cellStyle name="20 % - Markeringsfarve4 3 3 8 2 2 3" xfId="45949" xr:uid="{57153692-FB92-4007-A273-A4923D75BD41}"/>
    <cellStyle name="20 % - Markeringsfarve4 3 3 8 2 3" xfId="23963" xr:uid="{95F80745-102D-4207-8642-949E15F052E6}"/>
    <cellStyle name="20 % - Markeringsfarve4 3 3 8 2 4" xfId="38950" xr:uid="{96466BFB-9A18-4C57-A67D-0ECDB706C21D}"/>
    <cellStyle name="20 % - Markeringsfarve4 3 3 8 3" xfId="11095" xr:uid="{E8C5E8F7-CCB2-4ECB-BF52-08C79C0EF60B}"/>
    <cellStyle name="20 % - Markeringsfarve4 3 3 8 3 2" xfId="27415" xr:uid="{3FC1EACF-61D7-4C76-A140-86A01DB5EC26}"/>
    <cellStyle name="20 % - Markeringsfarve4 3 3 8 3 3" xfId="42381" xr:uid="{8892B732-350C-4E05-8833-C4C1F4E0BE10}"/>
    <cellStyle name="20 % - Markeringsfarve4 3 3 8 4" xfId="20393" xr:uid="{C8ACCEA7-44C6-4663-9368-9AC17D96BD06}"/>
    <cellStyle name="20 % - Markeringsfarve4 3 3 8 5" xfId="35382" xr:uid="{426D6CDF-249F-4096-8DA0-61C2788E725B}"/>
    <cellStyle name="20 % - Markeringsfarve4 3 3 9" xfId="2540" xr:uid="{427E142C-A69E-4EFD-B1EE-04C6D2610358}"/>
    <cellStyle name="20 % - Markeringsfarve4 3 3 9 2" xfId="8185" xr:uid="{BFB5EC84-2277-40B1-B912-557C725C7B5E}"/>
    <cellStyle name="20 % - Markeringsfarve4 3 3 9 2 2" xfId="16081" xr:uid="{B4A735B0-2457-4A7D-B54E-75F0B4DAFE69}"/>
    <cellStyle name="20 % - Markeringsfarve4 3 3 9 2 2 2" xfId="32396" xr:uid="{7F83BF07-607A-4A1E-8D79-E9F58F8C74A3}"/>
    <cellStyle name="20 % - Markeringsfarve4 3 3 9 2 2 3" xfId="47360" xr:uid="{E23138CF-B14F-4905-A105-C30E27DF953C}"/>
    <cellStyle name="20 % - Markeringsfarve4 3 3 9 2 3" xfId="25374" xr:uid="{7446387B-60C1-45CA-96A3-FB9795383E6E}"/>
    <cellStyle name="20 % - Markeringsfarve4 3 3 9 2 4" xfId="40361" xr:uid="{B72B7B23-4B61-4FBD-86DC-2731E5621640}"/>
    <cellStyle name="20 % - Markeringsfarve4 3 3 9 3" xfId="11096" xr:uid="{BE4CD32B-EEC4-4D09-B2E9-669EA2786681}"/>
    <cellStyle name="20 % - Markeringsfarve4 3 3 9 3 2" xfId="27416" xr:uid="{EA3003A4-5230-4CCB-BB4D-B9EE133E5374}"/>
    <cellStyle name="20 % - Markeringsfarve4 3 3 9 3 3" xfId="42382" xr:uid="{AAEBC670-ADCE-4FB2-9BB9-5674100D4D27}"/>
    <cellStyle name="20 % - Markeringsfarve4 3 3 9 4" xfId="20394" xr:uid="{F222D0E1-3911-4349-9085-2CBCB75811C9}"/>
    <cellStyle name="20 % - Markeringsfarve4 3 3 9 5" xfId="35383" xr:uid="{BA24F699-9A4C-4D2C-9A7D-85AE61153AC1}"/>
    <cellStyle name="20 % - Markeringsfarve4 3 4" xfId="2541" xr:uid="{8C680AD8-3F34-42E8-86FF-CFAB78481DA8}"/>
    <cellStyle name="20 % - Markeringsfarve4 3 4 2" xfId="2542" xr:uid="{AF6E9E08-440D-4B4E-A92C-88BC427478C0}"/>
    <cellStyle name="20 % - Markeringsfarve4 3 4 2 2" xfId="2543" xr:uid="{D85D7185-38CB-4F91-9AC4-EFE2BAB117BE}"/>
    <cellStyle name="20 % - Markeringsfarve4 3 4 2 2 2" xfId="7573" xr:uid="{0A4D1D2E-F182-4728-BB18-3E2C0E23D3E6}"/>
    <cellStyle name="20 % - Markeringsfarve4 3 4 2 2 2 2" xfId="15473" xr:uid="{B89507FE-6A5F-49B9-9372-774C7CB882C4}"/>
    <cellStyle name="20 % - Markeringsfarve4 3 4 2 2 2 2 2" xfId="31788" xr:uid="{1F3D0388-1572-4912-B972-248055868BF2}"/>
    <cellStyle name="20 % - Markeringsfarve4 3 4 2 2 2 2 3" xfId="46752" xr:uid="{8B98F621-19E3-466B-99EE-95865185EEAE}"/>
    <cellStyle name="20 % - Markeringsfarve4 3 4 2 2 2 3" xfId="24766" xr:uid="{7BAAE9E3-7404-46D9-8909-0BE169CB88B2}"/>
    <cellStyle name="20 % - Markeringsfarve4 3 4 2 2 2 4" xfId="39753" xr:uid="{EF139885-79A4-4209-A849-1469E294F097}"/>
    <cellStyle name="20 % - Markeringsfarve4 3 4 2 2 3" xfId="11099" xr:uid="{315399EA-77B8-4C39-8DC1-2F2378B96820}"/>
    <cellStyle name="20 % - Markeringsfarve4 3 4 2 2 3 2" xfId="27419" xr:uid="{9EE4537D-5B5D-490B-BB93-650C4C519052}"/>
    <cellStyle name="20 % - Markeringsfarve4 3 4 2 2 3 3" xfId="42385" xr:uid="{F1562827-A411-44E8-BD51-E5451D1F0F8A}"/>
    <cellStyle name="20 % - Markeringsfarve4 3 4 2 2 4" xfId="20397" xr:uid="{203835E8-32E4-45D7-B730-94E35665860B}"/>
    <cellStyle name="20 % - Markeringsfarve4 3 4 2 2 5" xfId="35386" xr:uid="{CF90DACD-2DE2-48B9-B17D-0CAE72F6B6F5}"/>
    <cellStyle name="20 % - Markeringsfarve4 3 4 2 3" xfId="6153" xr:uid="{BFAAD7F7-EA3D-471F-8606-70662AA9A21C}"/>
    <cellStyle name="20 % - Markeringsfarve4 3 4 2 3 2" xfId="14069" xr:uid="{B213B916-EB5C-4B45-A7DB-225938DBFD34}"/>
    <cellStyle name="20 % - Markeringsfarve4 3 4 2 3 2 2" xfId="30384" xr:uid="{AD5CDEF9-5345-485B-8C6E-C66C101F30AD}"/>
    <cellStyle name="20 % - Markeringsfarve4 3 4 2 3 2 3" xfId="45348" xr:uid="{59434780-40FB-4C7A-BE58-B613E9B3A074}"/>
    <cellStyle name="20 % - Markeringsfarve4 3 4 2 3 3" xfId="23362" xr:uid="{758CDB61-1C79-400D-A9F0-9A69874B970C}"/>
    <cellStyle name="20 % - Markeringsfarve4 3 4 2 3 4" xfId="38349" xr:uid="{83C46368-01DD-4EF5-82AC-AF471AA671A2}"/>
    <cellStyle name="20 % - Markeringsfarve4 3 4 2 4" xfId="11098" xr:uid="{D169D5A3-5D07-4CE4-8000-EE995A6C9776}"/>
    <cellStyle name="20 % - Markeringsfarve4 3 4 2 4 2" xfId="27418" xr:uid="{DB9273C8-F652-461C-956D-E311F654061E}"/>
    <cellStyle name="20 % - Markeringsfarve4 3 4 2 4 3" xfId="42384" xr:uid="{B43E0DA9-A24F-41F2-9717-D92F3F2B288C}"/>
    <cellStyle name="20 % - Markeringsfarve4 3 4 2 5" xfId="20396" xr:uid="{FBFE5E20-7857-409A-BD8D-35259A7BC73C}"/>
    <cellStyle name="20 % - Markeringsfarve4 3 4 2 6" xfId="35385" xr:uid="{7A393774-2675-4454-A709-86229C2267D0}"/>
    <cellStyle name="20 % - Markeringsfarve4 3 4 3" xfId="2544" xr:uid="{7A170B8F-D9FD-4F0F-946C-5042E472E64E}"/>
    <cellStyle name="20 % - Markeringsfarve4 3 4 3 2" xfId="6803" xr:uid="{CFDD5535-D4A5-469A-AEB2-4DCE68591DCA}"/>
    <cellStyle name="20 % - Markeringsfarve4 3 4 3 2 2" xfId="14713" xr:uid="{6FE67FEB-2C02-45DA-A72E-F79BAD626B01}"/>
    <cellStyle name="20 % - Markeringsfarve4 3 4 3 2 2 2" xfId="31028" xr:uid="{28A6DFBF-2035-4344-83E6-12E47A163DD4}"/>
    <cellStyle name="20 % - Markeringsfarve4 3 4 3 2 2 3" xfId="45992" xr:uid="{7DC9068B-1112-4FA7-8F60-7EFF01A4499E}"/>
    <cellStyle name="20 % - Markeringsfarve4 3 4 3 2 3" xfId="24006" xr:uid="{80725DF2-4ED7-46FA-8F75-210DDDFE4368}"/>
    <cellStyle name="20 % - Markeringsfarve4 3 4 3 2 4" xfId="38993" xr:uid="{CC3463D9-C7E8-42F5-9618-C78314A1CD3A}"/>
    <cellStyle name="20 % - Markeringsfarve4 3 4 3 3" xfId="11100" xr:uid="{A8DB2578-F334-4522-AF35-AAB266A0A337}"/>
    <cellStyle name="20 % - Markeringsfarve4 3 4 3 3 2" xfId="27420" xr:uid="{41D9B469-D722-4B46-B935-4F99952FE73B}"/>
    <cellStyle name="20 % - Markeringsfarve4 3 4 3 3 3" xfId="42386" xr:uid="{F4603D2D-4E2B-4B83-B091-11553384DA76}"/>
    <cellStyle name="20 % - Markeringsfarve4 3 4 3 4" xfId="20398" xr:uid="{65327EEF-71FB-4824-896F-77CFD45A6F48}"/>
    <cellStyle name="20 % - Markeringsfarve4 3 4 3 5" xfId="35387" xr:uid="{5ADA6391-3930-4654-ADA2-354AD20ABE9A}"/>
    <cellStyle name="20 % - Markeringsfarve4 3 4 4" xfId="2545" xr:uid="{303C971E-98A3-412E-8143-D0915D389860}"/>
    <cellStyle name="20 % - Markeringsfarve4 3 4 4 2" xfId="8377" xr:uid="{76087997-E32C-441F-9449-35C1B30E04D6}"/>
    <cellStyle name="20 % - Markeringsfarve4 3 4 4 2 2" xfId="16268" xr:uid="{A90E5624-0B59-4883-ACE8-03793F3844D8}"/>
    <cellStyle name="20 % - Markeringsfarve4 3 4 4 2 2 2" xfId="32583" xr:uid="{B81F3172-112B-4144-A3E2-60DF8AD3B6C9}"/>
    <cellStyle name="20 % - Markeringsfarve4 3 4 4 2 2 3" xfId="47547" xr:uid="{0A560B2E-C0F9-4767-BCE9-3CD66165CEBB}"/>
    <cellStyle name="20 % - Markeringsfarve4 3 4 4 2 3" xfId="25561" xr:uid="{B48F4DD3-41B1-4EFD-ACD5-559D3137FA4F}"/>
    <cellStyle name="20 % - Markeringsfarve4 3 4 4 2 4" xfId="40548" xr:uid="{BDC362A8-C1ED-4FF1-A4BF-5C02A94D6D81}"/>
    <cellStyle name="20 % - Markeringsfarve4 3 4 4 3" xfId="11101" xr:uid="{071FABE7-DEBB-4F9C-A9D7-5CA6E7A4168F}"/>
    <cellStyle name="20 % - Markeringsfarve4 3 4 4 3 2" xfId="27421" xr:uid="{854E215B-7D02-4316-9C7B-D0B76D5D761D}"/>
    <cellStyle name="20 % - Markeringsfarve4 3 4 4 3 3" xfId="42387" xr:uid="{93DC93CE-729A-46C9-8763-94359FBED685}"/>
    <cellStyle name="20 % - Markeringsfarve4 3 4 4 4" xfId="20399" xr:uid="{BAC35BA3-A04B-4DC2-B054-A193E9ECFB0A}"/>
    <cellStyle name="20 % - Markeringsfarve4 3 4 4 5" xfId="35388" xr:uid="{8FEE5203-6ADA-4385-A173-424378E8BF6C}"/>
    <cellStyle name="20 % - Markeringsfarve4 3 4 5" xfId="5557" xr:uid="{9D01E720-5798-4E55-877A-7AC86BCBAF9F}"/>
    <cellStyle name="20 % - Markeringsfarve4 3 4 5 2" xfId="13474" xr:uid="{DB8D6CC1-6489-4D5A-83E5-3117A28DCD1F}"/>
    <cellStyle name="20 % - Markeringsfarve4 3 4 5 2 2" xfId="29789" xr:uid="{C5FD1F14-D3F9-4060-82CD-9BD0C474ADBD}"/>
    <cellStyle name="20 % - Markeringsfarve4 3 4 5 2 3" xfId="44753" xr:uid="{BBE1AB36-5D02-4193-8D4F-A10AFEBC26E7}"/>
    <cellStyle name="20 % - Markeringsfarve4 3 4 5 3" xfId="22767" xr:uid="{99A8E8AC-85A8-418B-B207-542E4F0E3640}"/>
    <cellStyle name="20 % - Markeringsfarve4 3 4 5 4" xfId="37754" xr:uid="{851BBD8C-6495-4710-81E6-CB1B6EA5AE6C}"/>
    <cellStyle name="20 % - Markeringsfarve4 3 4 6" xfId="11097" xr:uid="{92160678-D774-48E2-BD76-FE1F2E1A403A}"/>
    <cellStyle name="20 % - Markeringsfarve4 3 4 6 2" xfId="27417" xr:uid="{20EBAD18-CC1B-4689-B1AF-5D76B0DC4C4F}"/>
    <cellStyle name="20 % - Markeringsfarve4 3 4 6 3" xfId="42383" xr:uid="{0AA07AA7-BBFD-47CC-91D5-EBEAC6D02C8A}"/>
    <cellStyle name="20 % - Markeringsfarve4 3 4 7" xfId="20395" xr:uid="{41BD4753-CB3E-42E2-9D32-C8124E359125}"/>
    <cellStyle name="20 % - Markeringsfarve4 3 4 8" xfId="35384" xr:uid="{990E7632-1C4A-4A17-8CF1-C6C251378155}"/>
    <cellStyle name="20 % - Markeringsfarve4 3 5" xfId="2546" xr:uid="{F9A3257A-32E4-46D7-8F9D-7D441A90270B}"/>
    <cellStyle name="20 % - Markeringsfarve4 3 5 2" xfId="2547" xr:uid="{CAC19E37-2D1D-4F53-BCB7-8DB54C1A0949}"/>
    <cellStyle name="20 % - Markeringsfarve4 3 5 2 2" xfId="2548" xr:uid="{60E445D0-93EB-4FA6-B438-4BD90FE8D993}"/>
    <cellStyle name="20 % - Markeringsfarve4 3 5 2 2 2" xfId="7701" xr:uid="{F498438E-094F-4754-8CB7-A3A027304079}"/>
    <cellStyle name="20 % - Markeringsfarve4 3 5 2 2 2 2" xfId="15601" xr:uid="{6F22AD9F-587B-4DDB-95A1-568FE2606638}"/>
    <cellStyle name="20 % - Markeringsfarve4 3 5 2 2 2 2 2" xfId="31916" xr:uid="{916CD2F0-24F9-4E16-9942-067431536C50}"/>
    <cellStyle name="20 % - Markeringsfarve4 3 5 2 2 2 2 3" xfId="46880" xr:uid="{214842B0-DCB4-4639-9118-60FEECA94E5B}"/>
    <cellStyle name="20 % - Markeringsfarve4 3 5 2 2 2 3" xfId="24894" xr:uid="{D8B9CC18-5158-4681-8AB8-D8532FB3E31D}"/>
    <cellStyle name="20 % - Markeringsfarve4 3 5 2 2 2 4" xfId="39881" xr:uid="{BE0100BE-7611-4C24-BD5A-86A69E21C66A}"/>
    <cellStyle name="20 % - Markeringsfarve4 3 5 2 2 3" xfId="11104" xr:uid="{DF8AD41D-FD85-4776-8410-EAF634F066FD}"/>
    <cellStyle name="20 % - Markeringsfarve4 3 5 2 2 3 2" xfId="27424" xr:uid="{BB06E9B2-ECF9-4E98-A37E-173CEBD0CE12}"/>
    <cellStyle name="20 % - Markeringsfarve4 3 5 2 2 3 3" xfId="42390" xr:uid="{A4A11E46-5950-43D5-B758-C31EAA4EFBC4}"/>
    <cellStyle name="20 % - Markeringsfarve4 3 5 2 2 4" xfId="20402" xr:uid="{167022C0-015A-4C67-A1F0-CB1D49F8AD8F}"/>
    <cellStyle name="20 % - Markeringsfarve4 3 5 2 2 5" xfId="35391" xr:uid="{D5E6D816-F683-44F7-9D31-422F2A935F2F}"/>
    <cellStyle name="20 % - Markeringsfarve4 3 5 2 3" xfId="6265" xr:uid="{1E07EB95-5CC0-4405-96FE-DEC1F816D5D7}"/>
    <cellStyle name="20 % - Markeringsfarve4 3 5 2 3 2" xfId="14181" xr:uid="{89D3E795-82A4-4785-A724-927F74B75D64}"/>
    <cellStyle name="20 % - Markeringsfarve4 3 5 2 3 2 2" xfId="30496" xr:uid="{63A9B3BD-1C02-48C1-94A2-517C21DC65D2}"/>
    <cellStyle name="20 % - Markeringsfarve4 3 5 2 3 2 3" xfId="45460" xr:uid="{21932A6E-6FB1-4C0D-B84D-1C2B5F09CFCE}"/>
    <cellStyle name="20 % - Markeringsfarve4 3 5 2 3 3" xfId="23474" xr:uid="{1C349F58-67DA-4425-80DC-655046CF5D95}"/>
    <cellStyle name="20 % - Markeringsfarve4 3 5 2 3 4" xfId="38461" xr:uid="{D25444B0-89D5-4885-8712-4CFCAF7113F6}"/>
    <cellStyle name="20 % - Markeringsfarve4 3 5 2 4" xfId="11103" xr:uid="{2344487A-ED6D-40C2-ACF8-2F61731AE129}"/>
    <cellStyle name="20 % - Markeringsfarve4 3 5 2 4 2" xfId="27423" xr:uid="{F0E90CEC-F5DD-4B2F-BE2E-64482E7B3992}"/>
    <cellStyle name="20 % - Markeringsfarve4 3 5 2 4 3" xfId="42389" xr:uid="{9E65E690-528F-49E8-B45F-CFA38AEE778B}"/>
    <cellStyle name="20 % - Markeringsfarve4 3 5 2 5" xfId="20401" xr:uid="{85E97DF0-3A2B-4152-9AF4-8EF07A0A5EF4}"/>
    <cellStyle name="20 % - Markeringsfarve4 3 5 2 6" xfId="35390" xr:uid="{08D729CA-E11D-458E-AE09-AA6F5726C335}"/>
    <cellStyle name="20 % - Markeringsfarve4 3 5 3" xfId="2549" xr:uid="{E0806EF6-BD73-4A8E-87A9-3FE8CDAE1A43}"/>
    <cellStyle name="20 % - Markeringsfarve4 3 5 3 2" xfId="6931" xr:uid="{8173CBED-704B-4A85-BA6F-3A268D1F738C}"/>
    <cellStyle name="20 % - Markeringsfarve4 3 5 3 2 2" xfId="14841" xr:uid="{0D74DD0A-1BAC-4620-BEDA-EB66ED6A1917}"/>
    <cellStyle name="20 % - Markeringsfarve4 3 5 3 2 2 2" xfId="31156" xr:uid="{EE1C2B5D-5319-45B3-8BA7-24330CC9635A}"/>
    <cellStyle name="20 % - Markeringsfarve4 3 5 3 2 2 3" xfId="46120" xr:uid="{A8197CF7-EE81-47E3-987A-D22440E4CD18}"/>
    <cellStyle name="20 % - Markeringsfarve4 3 5 3 2 3" xfId="24134" xr:uid="{AE8B2D1D-6D08-417B-8BED-AB667739EFCE}"/>
    <cellStyle name="20 % - Markeringsfarve4 3 5 3 2 4" xfId="39121" xr:uid="{89C44835-C7DB-496F-B851-5F1B56FBA9B3}"/>
    <cellStyle name="20 % - Markeringsfarve4 3 5 3 3" xfId="11105" xr:uid="{71ABB4A5-88AE-4AD4-A21E-D7AEADAAFBA4}"/>
    <cellStyle name="20 % - Markeringsfarve4 3 5 3 3 2" xfId="27425" xr:uid="{48D81049-9A63-470C-B388-0C03126141D9}"/>
    <cellStyle name="20 % - Markeringsfarve4 3 5 3 3 3" xfId="42391" xr:uid="{0B0655BC-7C41-48C5-85A0-065BABBA0A17}"/>
    <cellStyle name="20 % - Markeringsfarve4 3 5 3 4" xfId="20403" xr:uid="{2E419116-FB11-4384-87A7-B0B4810FF88B}"/>
    <cellStyle name="20 % - Markeringsfarve4 3 5 3 5" xfId="35392" xr:uid="{E6ECAD7B-36B7-44FA-AEAC-5B6C02A28236}"/>
    <cellStyle name="20 % - Markeringsfarve4 3 5 4" xfId="2550" xr:uid="{C4E0FA16-4F7E-47BD-935D-91FD8C4BB1A6}"/>
    <cellStyle name="20 % - Markeringsfarve4 3 5 4 2" xfId="8613" xr:uid="{AA5BA243-6143-4957-9F4E-8E1B1BA564C4}"/>
    <cellStyle name="20 % - Markeringsfarve4 3 5 4 2 2" xfId="16494" xr:uid="{3ADEA1F9-8A24-449D-9606-77856B8BB57E}"/>
    <cellStyle name="20 % - Markeringsfarve4 3 5 4 2 2 2" xfId="32809" xr:uid="{6B187DB2-DB5D-46F8-BE68-FA9A810786EE}"/>
    <cellStyle name="20 % - Markeringsfarve4 3 5 4 2 2 3" xfId="47773" xr:uid="{27AEF9F3-2507-44C2-B1C8-8AB08FC24D9C}"/>
    <cellStyle name="20 % - Markeringsfarve4 3 5 4 2 3" xfId="25787" xr:uid="{C00F9F2C-3FBF-40C4-A5AD-55CC4EFD36FF}"/>
    <cellStyle name="20 % - Markeringsfarve4 3 5 4 2 4" xfId="40774" xr:uid="{14F5CDDE-5878-468C-A855-2E19CDDBC383}"/>
    <cellStyle name="20 % - Markeringsfarve4 3 5 4 3" xfId="11106" xr:uid="{5A514508-FAD8-4857-829A-319C054D2E32}"/>
    <cellStyle name="20 % - Markeringsfarve4 3 5 4 3 2" xfId="27426" xr:uid="{0B79E68E-1F8A-40F2-B6B7-4F047B518E56}"/>
    <cellStyle name="20 % - Markeringsfarve4 3 5 4 3 3" xfId="42392" xr:uid="{ECAA53B8-A907-4888-95D5-6C5C7C56F4BF}"/>
    <cellStyle name="20 % - Markeringsfarve4 3 5 4 4" xfId="20404" xr:uid="{109F3792-9591-4F32-9872-71B6EBE9ADC4}"/>
    <cellStyle name="20 % - Markeringsfarve4 3 5 4 5" xfId="35393" xr:uid="{182111C6-1263-492F-B312-05E9F85C4A7D}"/>
    <cellStyle name="20 % - Markeringsfarve4 3 5 5" xfId="5558" xr:uid="{2207FE48-E1F5-4AFF-95D5-FCBF90F69098}"/>
    <cellStyle name="20 % - Markeringsfarve4 3 5 5 2" xfId="13475" xr:uid="{1AFFE2EF-D49F-49D2-A155-DCB934B4543C}"/>
    <cellStyle name="20 % - Markeringsfarve4 3 5 5 2 2" xfId="29790" xr:uid="{95C554E2-3407-477C-B55F-BB095ABAD3B9}"/>
    <cellStyle name="20 % - Markeringsfarve4 3 5 5 2 3" xfId="44754" xr:uid="{4E26847E-35FF-4AFE-87AD-82658B77D8A5}"/>
    <cellStyle name="20 % - Markeringsfarve4 3 5 5 3" xfId="22768" xr:uid="{412B896E-FA12-4135-AD12-F614B9275710}"/>
    <cellStyle name="20 % - Markeringsfarve4 3 5 5 4" xfId="37755" xr:uid="{2079DCB3-F40D-41F8-98AE-13511EB0F98C}"/>
    <cellStyle name="20 % - Markeringsfarve4 3 5 6" xfId="11102" xr:uid="{D43B804E-61DE-4AEC-B3CB-E921AEB507B1}"/>
    <cellStyle name="20 % - Markeringsfarve4 3 5 6 2" xfId="27422" xr:uid="{80935315-E03F-4FAD-A39F-A11B83154A9E}"/>
    <cellStyle name="20 % - Markeringsfarve4 3 5 6 3" xfId="42388" xr:uid="{9EFC86BC-8B7C-48EF-9768-896CE0BE9B73}"/>
    <cellStyle name="20 % - Markeringsfarve4 3 5 7" xfId="20400" xr:uid="{AEBEBBC2-853A-4892-8EB1-D25B20B71ECD}"/>
    <cellStyle name="20 % - Markeringsfarve4 3 5 8" xfId="35389" xr:uid="{C368CA71-D613-4AB2-BDF6-B516592AA320}"/>
    <cellStyle name="20 % - Markeringsfarve4 3 6" xfId="2551" xr:uid="{40D414B4-8F66-4297-9BED-B27734E202EE}"/>
    <cellStyle name="20 % - Markeringsfarve4 3 6 2" xfId="2552" xr:uid="{B58386F2-6302-4E78-AA4B-0FF548097A10}"/>
    <cellStyle name="20 % - Markeringsfarve4 3 6 2 2" xfId="2553" xr:uid="{0089BA85-E560-4CD7-8747-826028CA4A2E}"/>
    <cellStyle name="20 % - Markeringsfarve4 3 6 2 2 2" xfId="7811" xr:uid="{E49C594F-AE76-4EA5-8491-9661E5B39E8F}"/>
    <cellStyle name="20 % - Markeringsfarve4 3 6 2 2 2 2" xfId="15711" xr:uid="{8A9F646E-28FB-4B46-9E2E-3B0391A1F79E}"/>
    <cellStyle name="20 % - Markeringsfarve4 3 6 2 2 2 2 2" xfId="32026" xr:uid="{A93CF4BA-18A2-45E8-8BD6-F83A3EFB04A1}"/>
    <cellStyle name="20 % - Markeringsfarve4 3 6 2 2 2 2 3" xfId="46990" xr:uid="{364B9CC8-66C7-4633-805D-23C8F2CD36D5}"/>
    <cellStyle name="20 % - Markeringsfarve4 3 6 2 2 2 3" xfId="25004" xr:uid="{BA3ACB1F-1CA5-476D-B43F-3447734FCC21}"/>
    <cellStyle name="20 % - Markeringsfarve4 3 6 2 2 2 4" xfId="39991" xr:uid="{5F4E03F3-8AD7-4F87-94A8-7BD562F4543C}"/>
    <cellStyle name="20 % - Markeringsfarve4 3 6 2 2 3" xfId="11109" xr:uid="{5E713F41-99B8-409C-8870-3595A80B2DB8}"/>
    <cellStyle name="20 % - Markeringsfarve4 3 6 2 2 3 2" xfId="27429" xr:uid="{7D58BA4B-56FA-475A-9795-EA46575F6E63}"/>
    <cellStyle name="20 % - Markeringsfarve4 3 6 2 2 3 3" xfId="42395" xr:uid="{35B71FBE-E330-4BD8-9ECD-99BE29DDE8B8}"/>
    <cellStyle name="20 % - Markeringsfarve4 3 6 2 2 4" xfId="20407" xr:uid="{48EC3D92-27EE-4FFE-95E1-B4B54CD8B455}"/>
    <cellStyle name="20 % - Markeringsfarve4 3 6 2 2 5" xfId="35396" xr:uid="{3995CA99-482F-4630-B1D7-4AC171E84AC0}"/>
    <cellStyle name="20 % - Markeringsfarve4 3 6 2 3" xfId="6355" xr:uid="{8EB9A521-FC09-432F-99B1-F8DC496C02E1}"/>
    <cellStyle name="20 % - Markeringsfarve4 3 6 2 3 2" xfId="14268" xr:uid="{E66CEA0A-F5A3-49F3-8CD0-0724FA528044}"/>
    <cellStyle name="20 % - Markeringsfarve4 3 6 2 3 2 2" xfId="30583" xr:uid="{B8EF288D-C8DF-44E8-A154-3DF613298857}"/>
    <cellStyle name="20 % - Markeringsfarve4 3 6 2 3 2 3" xfId="45547" xr:uid="{9D73DCED-DEA9-43D4-8AB5-FB876CE7A728}"/>
    <cellStyle name="20 % - Markeringsfarve4 3 6 2 3 3" xfId="23561" xr:uid="{79B49714-B477-4421-9676-F4BAE50FA28C}"/>
    <cellStyle name="20 % - Markeringsfarve4 3 6 2 3 4" xfId="38548" xr:uid="{5FF2778E-FC17-401A-9E4F-7E493F2E1390}"/>
    <cellStyle name="20 % - Markeringsfarve4 3 6 2 4" xfId="11108" xr:uid="{D0C8A506-C4E1-4C5E-8B68-CFF8A3A90DD0}"/>
    <cellStyle name="20 % - Markeringsfarve4 3 6 2 4 2" xfId="27428" xr:uid="{8096AB07-A274-498C-BAA9-9EB56B57D144}"/>
    <cellStyle name="20 % - Markeringsfarve4 3 6 2 4 3" xfId="42394" xr:uid="{751C0E40-A27B-47EF-AFF8-A71F450F4ABE}"/>
    <cellStyle name="20 % - Markeringsfarve4 3 6 2 5" xfId="20406" xr:uid="{5D2F6312-8A7D-43CA-8CBB-AAC191D2DD1B}"/>
    <cellStyle name="20 % - Markeringsfarve4 3 6 2 6" xfId="35395" xr:uid="{4E180633-3C9E-4411-A964-1CA690570070}"/>
    <cellStyle name="20 % - Markeringsfarve4 3 6 3" xfId="2554" xr:uid="{D28A8412-CC16-4A20-8EEC-7517BA854C0B}"/>
    <cellStyle name="20 % - Markeringsfarve4 3 6 3 2" xfId="7087" xr:uid="{5E1C5FCD-5815-4388-B3FE-6FEFD28821B4}"/>
    <cellStyle name="20 % - Markeringsfarve4 3 6 3 2 2" xfId="14996" xr:uid="{389EC616-4546-423F-A86D-13BDCBA441FA}"/>
    <cellStyle name="20 % - Markeringsfarve4 3 6 3 2 2 2" xfId="31311" xr:uid="{CC7A860A-5723-461C-8813-735E56EE6B08}"/>
    <cellStyle name="20 % - Markeringsfarve4 3 6 3 2 2 3" xfId="46275" xr:uid="{F784119C-EE3D-4122-836A-A466269BA4A8}"/>
    <cellStyle name="20 % - Markeringsfarve4 3 6 3 2 3" xfId="24289" xr:uid="{3FD342FC-61E6-4551-A8E4-8596DE4840F3}"/>
    <cellStyle name="20 % - Markeringsfarve4 3 6 3 2 4" xfId="39276" xr:uid="{2E2859A7-EF51-45C7-91C7-7EA663DA2E22}"/>
    <cellStyle name="20 % - Markeringsfarve4 3 6 3 3" xfId="11110" xr:uid="{4FC7C2A4-AA17-4C71-A6C4-5F8B65B4C031}"/>
    <cellStyle name="20 % - Markeringsfarve4 3 6 3 3 2" xfId="27430" xr:uid="{6EE76F58-3A8B-44EF-8710-6EEB82B33C15}"/>
    <cellStyle name="20 % - Markeringsfarve4 3 6 3 3 3" xfId="42396" xr:uid="{6B3D61E9-93CD-42C9-B3F1-D875DBD913F3}"/>
    <cellStyle name="20 % - Markeringsfarve4 3 6 3 4" xfId="20408" xr:uid="{15A0C80C-D4F5-49CF-B7C7-7C0CE0D2F68E}"/>
    <cellStyle name="20 % - Markeringsfarve4 3 6 3 5" xfId="35397" xr:uid="{3B7D6F73-522B-4511-8CD7-B81EE55AD8F7}"/>
    <cellStyle name="20 % - Markeringsfarve4 3 6 4" xfId="2555" xr:uid="{019BE254-64AC-4DC8-B3AC-D561FAF3B043}"/>
    <cellStyle name="20 % - Markeringsfarve4 3 6 4 2" xfId="8335" xr:uid="{516F2E6F-6A0C-4269-B308-4F68EED51D2E}"/>
    <cellStyle name="20 % - Markeringsfarve4 3 6 4 2 2" xfId="16227" xr:uid="{7A7DE949-8381-4167-9EBD-9E7A4AFD0428}"/>
    <cellStyle name="20 % - Markeringsfarve4 3 6 4 2 2 2" xfId="32542" xr:uid="{1354DB0A-6968-4A00-814A-51BBED29EDB3}"/>
    <cellStyle name="20 % - Markeringsfarve4 3 6 4 2 2 3" xfId="47506" xr:uid="{45263288-800A-4C1E-82AF-E635B0058A5A}"/>
    <cellStyle name="20 % - Markeringsfarve4 3 6 4 2 3" xfId="25520" xr:uid="{C7D6D5A8-AF0F-44CB-AF36-E200C7871DAE}"/>
    <cellStyle name="20 % - Markeringsfarve4 3 6 4 2 4" xfId="40507" xr:uid="{234F31BD-609D-4083-8938-7D9C3438E3FF}"/>
    <cellStyle name="20 % - Markeringsfarve4 3 6 4 3" xfId="11111" xr:uid="{23AAA01A-87A0-4C4C-902A-9E97951BD2DA}"/>
    <cellStyle name="20 % - Markeringsfarve4 3 6 4 3 2" xfId="27431" xr:uid="{F363231E-AD59-4836-BA54-7E9F7A7E248E}"/>
    <cellStyle name="20 % - Markeringsfarve4 3 6 4 3 3" xfId="42397" xr:uid="{A5D88AE5-8B6A-4B58-AAAA-F4CC13BF57E6}"/>
    <cellStyle name="20 % - Markeringsfarve4 3 6 4 4" xfId="20409" xr:uid="{7EEC5405-668C-4E04-BB1E-B0288A5E7E31}"/>
    <cellStyle name="20 % - Markeringsfarve4 3 6 4 5" xfId="35398" xr:uid="{50B3E432-C7D1-4DF2-980A-AB67D4EE2C27}"/>
    <cellStyle name="20 % - Markeringsfarve4 3 6 5" xfId="5559" xr:uid="{DF1A7AC5-52E8-422D-9FA9-1D9A406F8A9E}"/>
    <cellStyle name="20 % - Markeringsfarve4 3 6 5 2" xfId="13476" xr:uid="{3B0A2EC4-0758-41DD-923D-2F06E474E2C3}"/>
    <cellStyle name="20 % - Markeringsfarve4 3 6 5 2 2" xfId="29791" xr:uid="{371F782A-4422-4DF7-B9AF-ED336022E929}"/>
    <cellStyle name="20 % - Markeringsfarve4 3 6 5 2 3" xfId="44755" xr:uid="{22C0E6D0-4D53-4C9C-9B57-A9E67F2D04C8}"/>
    <cellStyle name="20 % - Markeringsfarve4 3 6 5 3" xfId="22769" xr:uid="{5D7D2775-7483-434C-B26F-DEA1517727A1}"/>
    <cellStyle name="20 % - Markeringsfarve4 3 6 5 4" xfId="37756" xr:uid="{1DB2F663-3162-4F86-B36B-1E891120E058}"/>
    <cellStyle name="20 % - Markeringsfarve4 3 6 6" xfId="11107" xr:uid="{A3D92FF1-D839-4332-9A00-99E579D27B33}"/>
    <cellStyle name="20 % - Markeringsfarve4 3 6 6 2" xfId="27427" xr:uid="{15595C85-9063-4640-894C-AD1A53166C7E}"/>
    <cellStyle name="20 % - Markeringsfarve4 3 6 6 3" xfId="42393" xr:uid="{31D83368-E1DF-4235-BA5C-2CF6D4061775}"/>
    <cellStyle name="20 % - Markeringsfarve4 3 6 7" xfId="20405" xr:uid="{1805E43B-6BE5-4FD6-B254-DA81C18C6CC2}"/>
    <cellStyle name="20 % - Markeringsfarve4 3 6 8" xfId="35394" xr:uid="{54F4C6AB-0FB5-48FD-B8F3-1F05A8941E70}"/>
    <cellStyle name="20 % - Markeringsfarve4 3 7" xfId="2556" xr:uid="{4F0A2B57-F566-43FA-8209-DBA6AA6A557D}"/>
    <cellStyle name="20 % - Markeringsfarve4 3 7 2" xfId="2557" xr:uid="{03D2349D-5888-4459-BB43-5A53DAFB1D32}"/>
    <cellStyle name="20 % - Markeringsfarve4 3 7 2 2" xfId="2558" xr:uid="{A96FF129-31B0-4801-ADFA-BC256126939E}"/>
    <cellStyle name="20 % - Markeringsfarve4 3 7 2 2 2" xfId="7928" xr:uid="{C84133C4-D14B-4F1E-AE6A-001F7BF225F5}"/>
    <cellStyle name="20 % - Markeringsfarve4 3 7 2 2 2 2" xfId="15828" xr:uid="{8D47868C-D2CD-40F0-BCED-DFBB510CBA7A}"/>
    <cellStyle name="20 % - Markeringsfarve4 3 7 2 2 2 2 2" xfId="32143" xr:uid="{6FDAC48A-A8ED-4465-98E1-129CE540024D}"/>
    <cellStyle name="20 % - Markeringsfarve4 3 7 2 2 2 2 3" xfId="47107" xr:uid="{F4ADCEAC-F5D8-4E11-AFAF-5298363A29B7}"/>
    <cellStyle name="20 % - Markeringsfarve4 3 7 2 2 2 3" xfId="25121" xr:uid="{EDEA29B4-D40A-462E-B632-72FB17ABD407}"/>
    <cellStyle name="20 % - Markeringsfarve4 3 7 2 2 2 4" xfId="40108" xr:uid="{BF316B08-42E9-494F-9F10-532AE822AEFC}"/>
    <cellStyle name="20 % - Markeringsfarve4 3 7 2 2 3" xfId="11114" xr:uid="{34DCBD1A-3635-4FE5-8405-5F05D65A8F3E}"/>
    <cellStyle name="20 % - Markeringsfarve4 3 7 2 2 3 2" xfId="27434" xr:uid="{3D003CEC-3236-4DFF-BD4C-490C039F8263}"/>
    <cellStyle name="20 % - Markeringsfarve4 3 7 2 2 3 3" xfId="42400" xr:uid="{109FEFF6-6991-48A5-9D1C-07419C92F873}"/>
    <cellStyle name="20 % - Markeringsfarve4 3 7 2 2 4" xfId="20412" xr:uid="{68BC60EA-8A4A-452E-9996-0634A5074D53}"/>
    <cellStyle name="20 % - Markeringsfarve4 3 7 2 2 5" xfId="35401" xr:uid="{3C042490-DDA5-4D5B-8DA3-7D0459CEEF08}"/>
    <cellStyle name="20 % - Markeringsfarve4 3 7 2 3" xfId="6454" xr:uid="{C874C6AB-AE47-4CF0-B2C0-CFE4CE78729F}"/>
    <cellStyle name="20 % - Markeringsfarve4 3 7 2 3 2" xfId="14367" xr:uid="{AD344BA2-E2F7-4C41-B5E0-0B911C267CE9}"/>
    <cellStyle name="20 % - Markeringsfarve4 3 7 2 3 2 2" xfId="30682" xr:uid="{14B065EB-AD1D-4F40-AC68-E35E78CC42ED}"/>
    <cellStyle name="20 % - Markeringsfarve4 3 7 2 3 2 3" xfId="45646" xr:uid="{B897206F-8CCD-4594-A4DD-820E7783B349}"/>
    <cellStyle name="20 % - Markeringsfarve4 3 7 2 3 3" xfId="23660" xr:uid="{D0491243-65D8-45CD-BB48-4BADBCCD641B}"/>
    <cellStyle name="20 % - Markeringsfarve4 3 7 2 3 4" xfId="38647" xr:uid="{ADC306F8-C089-4835-984B-1DACAB5BD7F1}"/>
    <cellStyle name="20 % - Markeringsfarve4 3 7 2 4" xfId="11113" xr:uid="{64BB5F79-4BDF-4339-BD0B-56470D151AC5}"/>
    <cellStyle name="20 % - Markeringsfarve4 3 7 2 4 2" xfId="27433" xr:uid="{318EA4C9-1207-468B-A7D5-A534D1F19289}"/>
    <cellStyle name="20 % - Markeringsfarve4 3 7 2 4 3" xfId="42399" xr:uid="{2017359C-85AF-475D-9E0A-717F337B91F3}"/>
    <cellStyle name="20 % - Markeringsfarve4 3 7 2 5" xfId="20411" xr:uid="{5441AC7E-5559-40A7-998D-FE5A670C58A1}"/>
    <cellStyle name="20 % - Markeringsfarve4 3 7 2 6" xfId="35400" xr:uid="{64EC732A-CFFD-4723-9418-E9FD393033BD}"/>
    <cellStyle name="20 % - Markeringsfarve4 3 7 3" xfId="2559" xr:uid="{7D73F167-E55E-429A-8977-F4E32B6D1F9B}"/>
    <cellStyle name="20 % - Markeringsfarve4 3 7 3 2" xfId="7204" xr:uid="{B32D1C0C-287F-4749-88B8-FC7ED3582100}"/>
    <cellStyle name="20 % - Markeringsfarve4 3 7 3 2 2" xfId="15113" xr:uid="{D081A4FE-351F-4684-9766-C51CD2964DE9}"/>
    <cellStyle name="20 % - Markeringsfarve4 3 7 3 2 2 2" xfId="31428" xr:uid="{31A0352E-993B-4DAB-AF33-8CD7898863D4}"/>
    <cellStyle name="20 % - Markeringsfarve4 3 7 3 2 2 3" xfId="46392" xr:uid="{14759216-3003-4214-8AEA-26DBBBC65CCE}"/>
    <cellStyle name="20 % - Markeringsfarve4 3 7 3 2 3" xfId="24406" xr:uid="{9C764A04-D692-4AD3-AAE7-B84E7C2792E4}"/>
    <cellStyle name="20 % - Markeringsfarve4 3 7 3 2 4" xfId="39393" xr:uid="{954E468B-2328-4175-A981-A6F71702269E}"/>
    <cellStyle name="20 % - Markeringsfarve4 3 7 3 3" xfId="11115" xr:uid="{57D623AD-3B5B-4315-B50E-A9FF7B66EA16}"/>
    <cellStyle name="20 % - Markeringsfarve4 3 7 3 3 2" xfId="27435" xr:uid="{1D68C4E8-921D-4FD6-9051-CBE536CE7B95}"/>
    <cellStyle name="20 % - Markeringsfarve4 3 7 3 3 3" xfId="42401" xr:uid="{BD3F4A38-847A-4B92-9C7C-0883536FEF6E}"/>
    <cellStyle name="20 % - Markeringsfarve4 3 7 3 4" xfId="20413" xr:uid="{1E0A7E7C-9721-43E0-A33F-40F19AD9E429}"/>
    <cellStyle name="20 % - Markeringsfarve4 3 7 3 5" xfId="35402" xr:uid="{013727E2-F010-45FE-9136-26EADEFE3156}"/>
    <cellStyle name="20 % - Markeringsfarve4 3 7 4" xfId="2560" xr:uid="{B5D8424D-2BC6-4C0C-A526-0FD9123D5CA1}"/>
    <cellStyle name="20 % - Markeringsfarve4 3 7 4 2" xfId="8596" xr:uid="{A0FFAFF9-6B5A-48CB-BBA1-F2B8A5F8D374}"/>
    <cellStyle name="20 % - Markeringsfarve4 3 7 4 2 2" xfId="16478" xr:uid="{D299A023-7915-4491-B66D-13FBCD50A42F}"/>
    <cellStyle name="20 % - Markeringsfarve4 3 7 4 2 2 2" xfId="32793" xr:uid="{ADE056B8-145D-4FF5-A4E7-9CAE31920619}"/>
    <cellStyle name="20 % - Markeringsfarve4 3 7 4 2 2 3" xfId="47757" xr:uid="{FD02E867-7D73-4F0D-BDD7-01FFE66BBE35}"/>
    <cellStyle name="20 % - Markeringsfarve4 3 7 4 2 3" xfId="25771" xr:uid="{3A2FDCFA-193E-4D98-8453-2FE17F19F232}"/>
    <cellStyle name="20 % - Markeringsfarve4 3 7 4 2 4" xfId="40758" xr:uid="{B80B4053-97C4-41B4-8DD2-AB161A2EAEDD}"/>
    <cellStyle name="20 % - Markeringsfarve4 3 7 4 3" xfId="11116" xr:uid="{44045F69-F167-48D8-B0D5-C0420E503F41}"/>
    <cellStyle name="20 % - Markeringsfarve4 3 7 4 3 2" xfId="27436" xr:uid="{C116E84F-6235-4E18-9F24-17FC12DE4323}"/>
    <cellStyle name="20 % - Markeringsfarve4 3 7 4 3 3" xfId="42402" xr:uid="{EE3EDFE2-1BE6-47BC-90FB-84D671FC96CC}"/>
    <cellStyle name="20 % - Markeringsfarve4 3 7 4 4" xfId="20414" xr:uid="{C7E43CE9-B01B-446B-858E-8E64B1932CA6}"/>
    <cellStyle name="20 % - Markeringsfarve4 3 7 4 5" xfId="35403" xr:uid="{F9F18612-7D6B-4C71-B988-01FA0EF61060}"/>
    <cellStyle name="20 % - Markeringsfarve4 3 7 5" xfId="5560" xr:uid="{F014E77A-9DCC-4EB1-BB03-C0BC0009ED36}"/>
    <cellStyle name="20 % - Markeringsfarve4 3 7 5 2" xfId="13477" xr:uid="{A38F80F9-F3FC-407A-8522-86DC59B396AD}"/>
    <cellStyle name="20 % - Markeringsfarve4 3 7 5 2 2" xfId="29792" xr:uid="{75BF60B9-27E9-4939-B244-D2080A5D5274}"/>
    <cellStyle name="20 % - Markeringsfarve4 3 7 5 2 3" xfId="44756" xr:uid="{396FA595-1E9B-4B74-B5F9-F08DCD3755BE}"/>
    <cellStyle name="20 % - Markeringsfarve4 3 7 5 3" xfId="22770" xr:uid="{9C6BA942-FC50-4DFD-8989-31FA33270DC5}"/>
    <cellStyle name="20 % - Markeringsfarve4 3 7 5 4" xfId="37757" xr:uid="{471B2670-7760-4E16-ABBF-92AC9C5CA1F0}"/>
    <cellStyle name="20 % - Markeringsfarve4 3 7 6" xfId="11112" xr:uid="{4BF87D46-3530-4571-ADCC-BBC839B3ABA5}"/>
    <cellStyle name="20 % - Markeringsfarve4 3 7 6 2" xfId="27432" xr:uid="{88A53589-88DA-48FD-893B-A1FD0E57374B}"/>
    <cellStyle name="20 % - Markeringsfarve4 3 7 6 3" xfId="42398" xr:uid="{60709A49-0948-4573-87B3-DFF8B86E21DC}"/>
    <cellStyle name="20 % - Markeringsfarve4 3 7 7" xfId="20410" xr:uid="{8F1A3CA9-EA7C-4258-A403-9D778C331A1E}"/>
    <cellStyle name="20 % - Markeringsfarve4 3 7 8" xfId="35399" xr:uid="{017EF160-A31F-48B5-86BA-AE7C305366F9}"/>
    <cellStyle name="20 % - Markeringsfarve4 3 8" xfId="2561" xr:uid="{A309D92F-8B9C-47C4-818C-6B8B6E2F74A7}"/>
    <cellStyle name="20 % - Markeringsfarve4 3 8 2" xfId="2562" xr:uid="{C3AD69B8-69DB-4E78-AB9C-6211F959421E}"/>
    <cellStyle name="20 % - Markeringsfarve4 3 8 2 2" xfId="2563" xr:uid="{16D4BA71-6683-46E6-B5CE-2984DF0B4E43}"/>
    <cellStyle name="20 % - Markeringsfarve4 3 8 2 2 2" xfId="8056" xr:uid="{91655426-7F14-4AF5-A2FE-F8B7ED69C727}"/>
    <cellStyle name="20 % - Markeringsfarve4 3 8 2 2 2 2" xfId="15956" xr:uid="{D10A652C-11EE-40B1-9F22-45265CEEE12D}"/>
    <cellStyle name="20 % - Markeringsfarve4 3 8 2 2 2 2 2" xfId="32271" xr:uid="{8EC8B178-DD85-4077-93F1-BFE7842AB3C1}"/>
    <cellStyle name="20 % - Markeringsfarve4 3 8 2 2 2 2 3" xfId="47235" xr:uid="{B13FA438-F8B0-4B7C-B15B-C6E09B1668B7}"/>
    <cellStyle name="20 % - Markeringsfarve4 3 8 2 2 2 3" xfId="25249" xr:uid="{8B5DF2FA-9567-414F-B083-55BD97397B81}"/>
    <cellStyle name="20 % - Markeringsfarve4 3 8 2 2 2 4" xfId="40236" xr:uid="{9C36E1E7-BB36-4276-AD46-21D629DF3930}"/>
    <cellStyle name="20 % - Markeringsfarve4 3 8 2 2 3" xfId="11119" xr:uid="{A56381F1-CDAC-4DC2-960A-4C0A20DD6C8F}"/>
    <cellStyle name="20 % - Markeringsfarve4 3 8 2 2 3 2" xfId="27439" xr:uid="{B5DDD6CB-21D5-4524-B4CF-7D70BE490A6A}"/>
    <cellStyle name="20 % - Markeringsfarve4 3 8 2 2 3 3" xfId="42405" xr:uid="{E2F1D658-27D7-4FEA-93AF-CD375CC973D8}"/>
    <cellStyle name="20 % - Markeringsfarve4 3 8 2 2 4" xfId="20417" xr:uid="{8B2F7ADA-0D2B-47C5-9FD7-7661E134ABF7}"/>
    <cellStyle name="20 % - Markeringsfarve4 3 8 2 2 5" xfId="35406" xr:uid="{F2530727-DDD6-4367-8D1C-12FEEC7F3747}"/>
    <cellStyle name="20 % - Markeringsfarve4 3 8 2 3" xfId="6567" xr:uid="{FF38A335-00A5-4A54-8B20-0E57AA115721}"/>
    <cellStyle name="20 % - Markeringsfarve4 3 8 2 3 2" xfId="14480" xr:uid="{49A1739F-7F91-4FC1-A125-80FBE00E1C2F}"/>
    <cellStyle name="20 % - Markeringsfarve4 3 8 2 3 2 2" xfId="30795" xr:uid="{FCA4C826-E25E-492B-BFFE-A677F3D495BD}"/>
    <cellStyle name="20 % - Markeringsfarve4 3 8 2 3 2 3" xfId="45759" xr:uid="{99A90D26-BA1A-4C97-A4DD-63F6B974196F}"/>
    <cellStyle name="20 % - Markeringsfarve4 3 8 2 3 3" xfId="23773" xr:uid="{FBB1707D-8063-411E-A6C5-66226C25B299}"/>
    <cellStyle name="20 % - Markeringsfarve4 3 8 2 3 4" xfId="38760" xr:uid="{96D03F57-4D32-41CE-BCA8-76FFD84970E3}"/>
    <cellStyle name="20 % - Markeringsfarve4 3 8 2 4" xfId="11118" xr:uid="{B098D3D0-5574-4E22-BFC0-2F2152D73721}"/>
    <cellStyle name="20 % - Markeringsfarve4 3 8 2 4 2" xfId="27438" xr:uid="{A919AFA9-0E27-4B50-9E24-4CCCD2C3E8D1}"/>
    <cellStyle name="20 % - Markeringsfarve4 3 8 2 4 3" xfId="42404" xr:uid="{A44A802C-0D0C-43C1-A80E-A81192607DA0}"/>
    <cellStyle name="20 % - Markeringsfarve4 3 8 2 5" xfId="20416" xr:uid="{41FB0858-761F-4947-9FAC-C4996B2A0ADC}"/>
    <cellStyle name="20 % - Markeringsfarve4 3 8 2 6" xfId="35405" xr:uid="{A30F1796-234C-494C-98A2-ED074B1CEEE9}"/>
    <cellStyle name="20 % - Markeringsfarve4 3 8 3" xfId="2564" xr:uid="{614EA725-7C8E-4D39-BB7A-067515B922D5}"/>
    <cellStyle name="20 % - Markeringsfarve4 3 8 3 2" xfId="7333" xr:uid="{B112C85C-A2A7-474F-8259-B88599349556}"/>
    <cellStyle name="20 % - Markeringsfarve4 3 8 3 2 2" xfId="15242" xr:uid="{129BBC00-FA5F-4C47-89B3-00FF7F3C5830}"/>
    <cellStyle name="20 % - Markeringsfarve4 3 8 3 2 2 2" xfId="31557" xr:uid="{D6406FF1-CD28-457A-B7BA-B4911C193E6D}"/>
    <cellStyle name="20 % - Markeringsfarve4 3 8 3 2 2 3" xfId="46521" xr:uid="{EA374ACA-28BE-4B84-A3A3-F77037ED979E}"/>
    <cellStyle name="20 % - Markeringsfarve4 3 8 3 2 3" xfId="24535" xr:uid="{387069D8-9BDC-4332-89F3-C7802561A6FF}"/>
    <cellStyle name="20 % - Markeringsfarve4 3 8 3 2 4" xfId="39522" xr:uid="{0CC5839F-9E0C-4E88-9A0D-54720E27F86E}"/>
    <cellStyle name="20 % - Markeringsfarve4 3 8 3 3" xfId="11120" xr:uid="{3528442B-6EB6-4315-8A0E-A2781EB04ECC}"/>
    <cellStyle name="20 % - Markeringsfarve4 3 8 3 3 2" xfId="27440" xr:uid="{3F21E8D9-74D8-4979-B2FD-D33CA7BC3784}"/>
    <cellStyle name="20 % - Markeringsfarve4 3 8 3 3 3" xfId="42406" xr:uid="{FC7660EC-EE67-40FA-90F6-5236655B0789}"/>
    <cellStyle name="20 % - Markeringsfarve4 3 8 3 4" xfId="20418" xr:uid="{B4526F0E-9EE4-4978-8EA8-EC9AB99742FB}"/>
    <cellStyle name="20 % - Markeringsfarve4 3 8 3 5" xfId="35407" xr:uid="{079362FB-8834-44DB-B667-852F8BF68CF5}"/>
    <cellStyle name="20 % - Markeringsfarve4 3 8 4" xfId="2565" xr:uid="{B476ACA2-85DE-45AC-BE9F-FB6F509F7C6E}"/>
    <cellStyle name="20 % - Markeringsfarve4 3 8 4 2" xfId="8245" xr:uid="{AFAB7C35-6929-4952-928E-AEDAC7C9F352}"/>
    <cellStyle name="20 % - Markeringsfarve4 3 8 4 2 2" xfId="16138" xr:uid="{76BAA9FC-F67E-44AE-A982-8C6C1D608C0C}"/>
    <cellStyle name="20 % - Markeringsfarve4 3 8 4 2 2 2" xfId="32453" xr:uid="{7A8612EC-D81A-4421-961D-AC05573E8304}"/>
    <cellStyle name="20 % - Markeringsfarve4 3 8 4 2 2 3" xfId="47417" xr:uid="{D875F072-505B-48D5-9F64-1DA6E95BF450}"/>
    <cellStyle name="20 % - Markeringsfarve4 3 8 4 2 3" xfId="25431" xr:uid="{78566EEA-8D8E-4FF9-AA07-D03D2CE71CB1}"/>
    <cellStyle name="20 % - Markeringsfarve4 3 8 4 2 4" xfId="40418" xr:uid="{D1699E98-ECF5-477C-8DED-9DC82E0736B0}"/>
    <cellStyle name="20 % - Markeringsfarve4 3 8 4 3" xfId="11121" xr:uid="{DF7F7E61-7B1F-499B-933D-BEEA091C2D21}"/>
    <cellStyle name="20 % - Markeringsfarve4 3 8 4 3 2" xfId="27441" xr:uid="{884DDC31-54CD-43A4-B38E-438CE7026A24}"/>
    <cellStyle name="20 % - Markeringsfarve4 3 8 4 3 3" xfId="42407" xr:uid="{375229E4-07B1-498B-8EFD-4F010D7FEBE8}"/>
    <cellStyle name="20 % - Markeringsfarve4 3 8 4 4" xfId="20419" xr:uid="{56713B06-AE4D-4C02-BAEF-591763353534}"/>
    <cellStyle name="20 % - Markeringsfarve4 3 8 4 5" xfId="35408" xr:uid="{C00BFFA5-4B43-476C-94E7-F50823A0DDAC}"/>
    <cellStyle name="20 % - Markeringsfarve4 3 8 5" xfId="5561" xr:uid="{B57354D4-8712-4B93-A62B-B20D471A9CF8}"/>
    <cellStyle name="20 % - Markeringsfarve4 3 8 5 2" xfId="13478" xr:uid="{F8FA1EA7-3DA4-40A4-9BE3-646BDE13B37B}"/>
    <cellStyle name="20 % - Markeringsfarve4 3 8 5 2 2" xfId="29793" xr:uid="{BF0CDBDA-B6B0-455B-8E5D-E5A0469F4274}"/>
    <cellStyle name="20 % - Markeringsfarve4 3 8 5 2 3" xfId="44757" xr:uid="{A2065B4C-1FED-4237-B7EC-24514C04FCAF}"/>
    <cellStyle name="20 % - Markeringsfarve4 3 8 5 3" xfId="22771" xr:uid="{0DD91FAE-7F1E-4347-98BD-AD0A2B81F7FE}"/>
    <cellStyle name="20 % - Markeringsfarve4 3 8 5 4" xfId="37758" xr:uid="{16AFAB38-0EF6-4C53-9C12-9BFBF8FFD87E}"/>
    <cellStyle name="20 % - Markeringsfarve4 3 8 6" xfId="11117" xr:uid="{25ACCBF4-B141-488C-9738-6267D40A77D1}"/>
    <cellStyle name="20 % - Markeringsfarve4 3 8 6 2" xfId="27437" xr:uid="{494B12C9-2CA7-4339-B925-18E88F663A7F}"/>
    <cellStyle name="20 % - Markeringsfarve4 3 8 6 3" xfId="42403" xr:uid="{9490E1CE-D1EB-4111-AC2E-3809D587F9FD}"/>
    <cellStyle name="20 % - Markeringsfarve4 3 8 7" xfId="20415" xr:uid="{4AF8D4D2-24B1-4522-A52F-65CC70407676}"/>
    <cellStyle name="20 % - Markeringsfarve4 3 8 8" xfId="35404" xr:uid="{D861DF92-2B8E-42F0-B647-26609AC869D0}"/>
    <cellStyle name="20 % - Markeringsfarve4 3 9" xfId="2566" xr:uid="{5D28A31E-44D0-47BA-8AD6-30A2A82B4AF2}"/>
    <cellStyle name="20 % - Markeringsfarve4 3 9 2" xfId="2567" xr:uid="{BE74FEDA-11CD-4E45-B643-CB76B700DD89}"/>
    <cellStyle name="20 % - Markeringsfarve4 3 9 2 2" xfId="7454" xr:uid="{79916366-28E9-4985-80E1-E5C5473948BE}"/>
    <cellStyle name="20 % - Markeringsfarve4 3 9 2 2 2" xfId="15354" xr:uid="{8D717053-8A8B-47B2-86F7-A9A9CFBE1EEE}"/>
    <cellStyle name="20 % - Markeringsfarve4 3 9 2 2 2 2" xfId="31669" xr:uid="{A90CE963-EF10-42AB-BC60-BB36FECF7781}"/>
    <cellStyle name="20 % - Markeringsfarve4 3 9 2 2 2 3" xfId="46633" xr:uid="{CA375870-F53C-4E24-8385-FF334797480B}"/>
    <cellStyle name="20 % - Markeringsfarve4 3 9 2 2 3" xfId="24647" xr:uid="{F80B8CA6-D5E2-49BD-BD86-8DA406474B2D}"/>
    <cellStyle name="20 % - Markeringsfarve4 3 9 2 2 4" xfId="39634" xr:uid="{0CD3589B-1904-4105-8C10-09F19215FBFE}"/>
    <cellStyle name="20 % - Markeringsfarve4 3 9 2 3" xfId="11123" xr:uid="{E040F06B-3009-473D-B291-40C74C179479}"/>
    <cellStyle name="20 % - Markeringsfarve4 3 9 2 3 2" xfId="27443" xr:uid="{EB08475F-F6EC-4E50-BF6A-EE20FDB0651E}"/>
    <cellStyle name="20 % - Markeringsfarve4 3 9 2 3 3" xfId="42409" xr:uid="{81FE9CE3-58D9-48C0-A045-116DD6713F01}"/>
    <cellStyle name="20 % - Markeringsfarve4 3 9 2 4" xfId="20421" xr:uid="{54E8C778-84CF-4C9D-9568-8B3147FC999C}"/>
    <cellStyle name="20 % - Markeringsfarve4 3 9 2 5" xfId="35410" xr:uid="{D28E8DD9-E2E3-4753-946E-2E2FC6B8007F}"/>
    <cellStyle name="20 % - Markeringsfarve4 3 9 3" xfId="6054" xr:uid="{38AF6650-C35C-47CB-8934-D6AF9320ABAC}"/>
    <cellStyle name="20 % - Markeringsfarve4 3 9 3 2" xfId="13970" xr:uid="{351BEA0F-A9A4-4F2D-9592-C307649B751D}"/>
    <cellStyle name="20 % - Markeringsfarve4 3 9 3 2 2" xfId="30285" xr:uid="{7D5AE527-13D3-4396-B673-942835032A4A}"/>
    <cellStyle name="20 % - Markeringsfarve4 3 9 3 2 3" xfId="45249" xr:uid="{F00595C4-68CE-46E4-808F-5B68F0156344}"/>
    <cellStyle name="20 % - Markeringsfarve4 3 9 3 3" xfId="23263" xr:uid="{607CACA4-B2A1-4274-AEDD-FC88FF632B9E}"/>
    <cellStyle name="20 % - Markeringsfarve4 3 9 3 4" xfId="38250" xr:uid="{C9E0760F-0CB7-4C72-ACE2-2F929225579D}"/>
    <cellStyle name="20 % - Markeringsfarve4 3 9 4" xfId="11122" xr:uid="{0220EAEA-A071-4913-9091-BE1367DF19E1}"/>
    <cellStyle name="20 % - Markeringsfarve4 3 9 4 2" xfId="27442" xr:uid="{861DBDA5-1971-4FD4-B5FF-F4EFF04BFE0C}"/>
    <cellStyle name="20 % - Markeringsfarve4 3 9 4 3" xfId="42408" xr:uid="{FA4343F9-B0A9-4093-9354-74A1E57C6900}"/>
    <cellStyle name="20 % - Markeringsfarve4 3 9 5" xfId="20420" xr:uid="{6E321DB6-A900-44A1-ACB5-60C111AF00EA}"/>
    <cellStyle name="20 % - Markeringsfarve4 3 9 6" xfId="35409" xr:uid="{5218A762-3329-4529-B8E1-86D3FD79062A}"/>
    <cellStyle name="20 % - Markeringsfarve4 4" xfId="2568" xr:uid="{1ACE4453-251C-436C-B80E-30BD5421028C}"/>
    <cellStyle name="20 % - Markeringsfarve4 4 10" xfId="5562" xr:uid="{AFEC91E7-BF13-4DDC-A143-C156DB77E321}"/>
    <cellStyle name="20 % - Markeringsfarve4 4 10 2" xfId="13479" xr:uid="{B0B8C520-8B5F-4649-977A-D6DD3847A75D}"/>
    <cellStyle name="20 % - Markeringsfarve4 4 10 2 2" xfId="29794" xr:uid="{AA4036CC-C923-42B0-85C7-ADD293B50F1E}"/>
    <cellStyle name="20 % - Markeringsfarve4 4 10 2 3" xfId="44758" xr:uid="{361C2254-B484-4E15-BB9E-91E7B8796FEB}"/>
    <cellStyle name="20 % - Markeringsfarve4 4 10 3" xfId="22772" xr:uid="{ADD63295-D54E-419F-B330-DD1239560279}"/>
    <cellStyle name="20 % - Markeringsfarve4 4 10 4" xfId="37759" xr:uid="{F2F47841-5F07-44C2-8E08-4B6E3B42CE5D}"/>
    <cellStyle name="20 % - Markeringsfarve4 4 11" xfId="11124" xr:uid="{E42CF2E2-5AF8-4BC9-8250-629AC7729C3C}"/>
    <cellStyle name="20 % - Markeringsfarve4 4 11 2" xfId="27444" xr:uid="{82C1BA38-259B-48AD-8544-12C804925C78}"/>
    <cellStyle name="20 % - Markeringsfarve4 4 11 3" xfId="42410" xr:uid="{6D4FE26B-9367-4593-8021-B7DB763FB5DE}"/>
    <cellStyle name="20 % - Markeringsfarve4 4 12" xfId="20422" xr:uid="{847FF866-A15D-4066-AA69-C8B232F7DB45}"/>
    <cellStyle name="20 % - Markeringsfarve4 4 13" xfId="35411" xr:uid="{AC672848-6708-4560-AD15-3F966388439F}"/>
    <cellStyle name="20 % - Markeringsfarve4 4 14" xfId="53301" xr:uid="{16F1EDAD-CBBC-4B38-BFE3-13FD19DDBA1D}"/>
    <cellStyle name="20 % - Markeringsfarve4 4 2" xfId="2569" xr:uid="{F452C0E6-233F-4EC0-A0DD-2DD881017105}"/>
    <cellStyle name="20 % - Markeringsfarve4 4 2 2" xfId="2570" xr:uid="{A85CA34B-45A0-424A-8B53-63991CCD777B}"/>
    <cellStyle name="20 % - Markeringsfarve4 4 2 2 2" xfId="2571" xr:uid="{0919365C-6B68-4CA6-A533-4A19446E2952}"/>
    <cellStyle name="20 % - Markeringsfarve4 4 2 2 2 2" xfId="7598" xr:uid="{B189C3DE-98F5-46AD-B0A2-C95E79A4305F}"/>
    <cellStyle name="20 % - Markeringsfarve4 4 2 2 2 2 2" xfId="15498" xr:uid="{C3C74B7A-3DAF-444B-97F2-3B2F8745EED1}"/>
    <cellStyle name="20 % - Markeringsfarve4 4 2 2 2 2 2 2" xfId="31813" xr:uid="{719B564D-E027-4ECA-B2EB-02199C6DFEEA}"/>
    <cellStyle name="20 % - Markeringsfarve4 4 2 2 2 2 2 3" xfId="46777" xr:uid="{15A1FFA6-00EC-44E0-A4BD-A6856F2F3DB3}"/>
    <cellStyle name="20 % - Markeringsfarve4 4 2 2 2 2 3" xfId="24791" xr:uid="{AA47CAD4-0186-411A-9AF3-FC7027C07ADB}"/>
    <cellStyle name="20 % - Markeringsfarve4 4 2 2 2 2 4" xfId="39778" xr:uid="{43B8D931-1172-4000-BA5C-D15EB00E7EB6}"/>
    <cellStyle name="20 % - Markeringsfarve4 4 2 2 2 3" xfId="11127" xr:uid="{929005AC-B855-4685-9D3F-B6C764E34EC1}"/>
    <cellStyle name="20 % - Markeringsfarve4 4 2 2 2 3 2" xfId="27447" xr:uid="{9D60A5BD-6DB4-45C5-99BD-4F3057B8C639}"/>
    <cellStyle name="20 % - Markeringsfarve4 4 2 2 2 3 3" xfId="42413" xr:uid="{B3A9140C-411E-412E-B4FD-38B85A3F2746}"/>
    <cellStyle name="20 % - Markeringsfarve4 4 2 2 2 4" xfId="20425" xr:uid="{4F74FDAE-2C6F-45B7-8DD8-6ACD1283E52C}"/>
    <cellStyle name="20 % - Markeringsfarve4 4 2 2 2 5" xfId="35414" xr:uid="{05E01092-A068-4241-A42F-363A700CBDF5}"/>
    <cellStyle name="20 % - Markeringsfarve4 4 2 2 3" xfId="6174" xr:uid="{9BCA7777-5B8C-4431-B476-E4F827D6E665}"/>
    <cellStyle name="20 % - Markeringsfarve4 4 2 2 3 2" xfId="14090" xr:uid="{6C018998-8875-4C14-96EA-D64394A716E2}"/>
    <cellStyle name="20 % - Markeringsfarve4 4 2 2 3 2 2" xfId="30405" xr:uid="{B2798A4A-6E86-40EE-BAA9-DA9EA7E744BE}"/>
    <cellStyle name="20 % - Markeringsfarve4 4 2 2 3 2 3" xfId="45369" xr:uid="{D7A159F3-46FF-4246-BB39-2E1D5BEAE43A}"/>
    <cellStyle name="20 % - Markeringsfarve4 4 2 2 3 3" xfId="23383" xr:uid="{349958FD-5022-4EE0-9AF0-84964DF011E2}"/>
    <cellStyle name="20 % - Markeringsfarve4 4 2 2 3 4" xfId="38370" xr:uid="{FCF9BD64-F474-4709-BA7F-3D55E9429DBA}"/>
    <cellStyle name="20 % - Markeringsfarve4 4 2 2 4" xfId="11126" xr:uid="{CE991BC5-D5C1-4042-A215-5D907D3484F2}"/>
    <cellStyle name="20 % - Markeringsfarve4 4 2 2 4 2" xfId="27446" xr:uid="{C5341A87-372C-48D9-9690-43A4B4F4AA5C}"/>
    <cellStyle name="20 % - Markeringsfarve4 4 2 2 4 3" xfId="42412" xr:uid="{6A6471C2-61A3-40BC-9763-1D16ADD2AF7C}"/>
    <cellStyle name="20 % - Markeringsfarve4 4 2 2 5" xfId="20424" xr:uid="{54BF8F95-443B-4947-B40F-A0F8337A5F3F}"/>
    <cellStyle name="20 % - Markeringsfarve4 4 2 2 6" xfId="35413" xr:uid="{37E5DF4A-5AD0-45E4-87F7-CC294F177F7C}"/>
    <cellStyle name="20 % - Markeringsfarve4 4 2 2 7" xfId="57105" xr:uid="{536A2A31-75D3-49A5-B82F-5CE0FB217BDF}"/>
    <cellStyle name="20 % - Markeringsfarve4 4 2 3" xfId="2572" xr:uid="{A61FF1FE-3605-4866-8E2D-72BF7F1CFECA}"/>
    <cellStyle name="20 % - Markeringsfarve4 4 2 3 2" xfId="6828" xr:uid="{42C0961F-1D05-47F4-8AF9-ED58B715472D}"/>
    <cellStyle name="20 % - Markeringsfarve4 4 2 3 2 2" xfId="14738" xr:uid="{40880F37-745C-4FCC-9C21-667284975E73}"/>
    <cellStyle name="20 % - Markeringsfarve4 4 2 3 2 2 2" xfId="31053" xr:uid="{6D2752B5-6B3C-4B02-BB12-E2C3DA5755DF}"/>
    <cellStyle name="20 % - Markeringsfarve4 4 2 3 2 2 3" xfId="46017" xr:uid="{9C6CE90C-EFA2-4CD3-B044-30D7B7593B1C}"/>
    <cellStyle name="20 % - Markeringsfarve4 4 2 3 2 3" xfId="24031" xr:uid="{C99F5B35-A3C4-4A9A-A7BF-F7314CD36C0C}"/>
    <cellStyle name="20 % - Markeringsfarve4 4 2 3 2 4" xfId="39018" xr:uid="{A8C91790-3B45-4FBC-83E9-8EA70DE760AE}"/>
    <cellStyle name="20 % - Markeringsfarve4 4 2 3 3" xfId="11128" xr:uid="{F6F3F210-5B3B-4404-BB0E-4E0832C57C0F}"/>
    <cellStyle name="20 % - Markeringsfarve4 4 2 3 3 2" xfId="27448" xr:uid="{A2637015-B083-4C32-BBE3-41AC799EC1FE}"/>
    <cellStyle name="20 % - Markeringsfarve4 4 2 3 3 3" xfId="42414" xr:uid="{B32724B0-1717-42CA-AE8D-873DDE947EC1}"/>
    <cellStyle name="20 % - Markeringsfarve4 4 2 3 4" xfId="20426" xr:uid="{36D6E64B-3A73-4C19-B7A9-1A711E509AE7}"/>
    <cellStyle name="20 % - Markeringsfarve4 4 2 3 5" xfId="35415" xr:uid="{E04BD6E1-FF62-4C19-B8DC-CA56B256E05B}"/>
    <cellStyle name="20 % - Markeringsfarve4 4 2 4" xfId="2573" xr:uid="{2F927DE4-C7B8-48ED-88B1-45F48919ED65}"/>
    <cellStyle name="20 % - Markeringsfarve4 4 2 4 2" xfId="8170" xr:uid="{1FAFC455-738C-4EFC-A9FE-51286638C5DC}"/>
    <cellStyle name="20 % - Markeringsfarve4 4 2 4 2 2" xfId="16066" xr:uid="{D84D73E8-9A35-4B1F-BE83-17E3DE2EA73B}"/>
    <cellStyle name="20 % - Markeringsfarve4 4 2 4 2 2 2" xfId="32381" xr:uid="{1A5D1751-A258-48E6-98DE-9EF0A070EB85}"/>
    <cellStyle name="20 % - Markeringsfarve4 4 2 4 2 2 3" xfId="47345" xr:uid="{B1BAFD76-596E-4818-A77F-BA0474BE9AC5}"/>
    <cellStyle name="20 % - Markeringsfarve4 4 2 4 2 3" xfId="25359" xr:uid="{F6FDE94E-25B1-4CD3-851E-BD2C5167D3D5}"/>
    <cellStyle name="20 % - Markeringsfarve4 4 2 4 2 4" xfId="40346" xr:uid="{3389226A-6A4F-4458-A2CD-0ED8D0B9005D}"/>
    <cellStyle name="20 % - Markeringsfarve4 4 2 4 3" xfId="11129" xr:uid="{FC3BCD3A-65AC-405B-9076-3B72A33C3BAD}"/>
    <cellStyle name="20 % - Markeringsfarve4 4 2 4 3 2" xfId="27449" xr:uid="{28415423-BB6B-4B01-8454-6CD38614F662}"/>
    <cellStyle name="20 % - Markeringsfarve4 4 2 4 3 3" xfId="42415" xr:uid="{531540B6-6F93-466E-BF6F-45C412662777}"/>
    <cellStyle name="20 % - Markeringsfarve4 4 2 4 4" xfId="20427" xr:uid="{BF561891-70AB-4A8D-85C8-F5D606EF28F0}"/>
    <cellStyle name="20 % - Markeringsfarve4 4 2 4 5" xfId="35416" xr:uid="{4196092F-77E8-44A8-ABF6-1187A144AAE4}"/>
    <cellStyle name="20 % - Markeringsfarve4 4 2 5" xfId="5563" xr:uid="{40517A92-8D6B-4E28-88A2-79B725C7CF4B}"/>
    <cellStyle name="20 % - Markeringsfarve4 4 2 5 2" xfId="13480" xr:uid="{06D24EF0-8975-40EB-B4AE-63849CD0C7A5}"/>
    <cellStyle name="20 % - Markeringsfarve4 4 2 5 2 2" xfId="29795" xr:uid="{3AC74181-4418-4115-A563-AB673F48DD0F}"/>
    <cellStyle name="20 % - Markeringsfarve4 4 2 5 2 3" xfId="44759" xr:uid="{FA44D3C6-8E0E-41E4-8BBD-7F1BDAFEB567}"/>
    <cellStyle name="20 % - Markeringsfarve4 4 2 5 3" xfId="22773" xr:uid="{38BC7917-D0DE-492D-AE3B-2E9120E8E961}"/>
    <cellStyle name="20 % - Markeringsfarve4 4 2 5 4" xfId="37760" xr:uid="{CF9E5E4A-18DE-454D-B166-78AC3474F586}"/>
    <cellStyle name="20 % - Markeringsfarve4 4 2 6" xfId="11125" xr:uid="{5BD25DB6-6A9B-40EB-8E20-B499ED67743F}"/>
    <cellStyle name="20 % - Markeringsfarve4 4 2 6 2" xfId="27445" xr:uid="{D7DC7EB8-240D-4758-A62F-4358F3A0F017}"/>
    <cellStyle name="20 % - Markeringsfarve4 4 2 6 3" xfId="42411" xr:uid="{552E4446-E7C8-4E43-B6BF-334B5CDFAF13}"/>
    <cellStyle name="20 % - Markeringsfarve4 4 2 7" xfId="20423" xr:uid="{688CE48F-1D73-4E55-8DBB-C2E8DE973795}"/>
    <cellStyle name="20 % - Markeringsfarve4 4 2 8" xfId="35412" xr:uid="{925FF6EB-56A1-42A0-8ED7-971F39C7A493}"/>
    <cellStyle name="20 % - Markeringsfarve4 4 2 9" xfId="53938" xr:uid="{02209752-0F99-42AB-9ED4-D7FC35ECF881}"/>
    <cellStyle name="20 % - Markeringsfarve4 4 3" xfId="2574" xr:uid="{A272E657-0A99-4DEB-9F15-524AFF232ACD}"/>
    <cellStyle name="20 % - Markeringsfarve4 4 3 2" xfId="2575" xr:uid="{C8934C0D-931F-4DDC-A398-73BEDAC1DCB4}"/>
    <cellStyle name="20 % - Markeringsfarve4 4 3 2 2" xfId="2576" xr:uid="{873D2BED-40DD-4A66-A2E1-EEA319F467BF}"/>
    <cellStyle name="20 % - Markeringsfarve4 4 3 2 2 2" xfId="7704" xr:uid="{4C5445B5-5D4C-4FFA-BEC9-EBDB6041FB92}"/>
    <cellStyle name="20 % - Markeringsfarve4 4 3 2 2 2 2" xfId="15604" xr:uid="{03604A64-E224-470A-8845-CA4F2D7A634C}"/>
    <cellStyle name="20 % - Markeringsfarve4 4 3 2 2 2 2 2" xfId="31919" xr:uid="{26C81CEF-758E-45BA-AE3F-F0AE5071B3D8}"/>
    <cellStyle name="20 % - Markeringsfarve4 4 3 2 2 2 2 3" xfId="46883" xr:uid="{CA888263-6B8D-4FA7-854E-4CC8EA92C673}"/>
    <cellStyle name="20 % - Markeringsfarve4 4 3 2 2 2 3" xfId="24897" xr:uid="{38BEE9E5-B9CB-4284-BE0A-8907D0396951}"/>
    <cellStyle name="20 % - Markeringsfarve4 4 3 2 2 2 4" xfId="39884" xr:uid="{0914CEF8-7579-4D60-928E-70DD1821695B}"/>
    <cellStyle name="20 % - Markeringsfarve4 4 3 2 2 3" xfId="11132" xr:uid="{741D94A9-85D8-4C79-ADA2-1C87A154BDF6}"/>
    <cellStyle name="20 % - Markeringsfarve4 4 3 2 2 3 2" xfId="27452" xr:uid="{9BF3F663-EC4D-49B6-B3B0-41E0B2B3A628}"/>
    <cellStyle name="20 % - Markeringsfarve4 4 3 2 2 3 3" xfId="42418" xr:uid="{BBA345AD-E0C9-4639-86DF-DF8BF36E25EC}"/>
    <cellStyle name="20 % - Markeringsfarve4 4 3 2 2 4" xfId="20430" xr:uid="{3A16EB0B-83EF-4010-A7E1-199A2B0E5C71}"/>
    <cellStyle name="20 % - Markeringsfarve4 4 3 2 2 5" xfId="35419" xr:uid="{9635B971-F084-4D6B-A986-6300413F61ED}"/>
    <cellStyle name="20 % - Markeringsfarve4 4 3 2 3" xfId="6268" xr:uid="{D5D91197-3F37-4AE8-A6A5-016E65D1296E}"/>
    <cellStyle name="20 % - Markeringsfarve4 4 3 2 3 2" xfId="14184" xr:uid="{A9A19ABE-A6DF-43D1-99EE-A54E4896B377}"/>
    <cellStyle name="20 % - Markeringsfarve4 4 3 2 3 2 2" xfId="30499" xr:uid="{7B491451-D6CF-44D8-8D6A-BA5FCBDA689B}"/>
    <cellStyle name="20 % - Markeringsfarve4 4 3 2 3 2 3" xfId="45463" xr:uid="{09BEFB86-E175-4DFF-96EF-7FEC2A9343E9}"/>
    <cellStyle name="20 % - Markeringsfarve4 4 3 2 3 3" xfId="23477" xr:uid="{6E363CDE-FBBD-46F5-93CC-10B3F212ED8E}"/>
    <cellStyle name="20 % - Markeringsfarve4 4 3 2 3 4" xfId="38464" xr:uid="{5FF166DC-A4CA-4E1E-B194-8EADFE86707C}"/>
    <cellStyle name="20 % - Markeringsfarve4 4 3 2 4" xfId="11131" xr:uid="{0E7B17C3-5AA4-4CA8-851D-16194BB9C1E1}"/>
    <cellStyle name="20 % - Markeringsfarve4 4 3 2 4 2" xfId="27451" xr:uid="{2ED0C7D5-90F3-4E1F-8B16-05E7D32D93EA}"/>
    <cellStyle name="20 % - Markeringsfarve4 4 3 2 4 3" xfId="42417" xr:uid="{1E41A3BD-9EB5-4A93-8F8D-5672847626FA}"/>
    <cellStyle name="20 % - Markeringsfarve4 4 3 2 5" xfId="20429" xr:uid="{C8A217DF-A4A1-4E50-A351-69F7FD088CE8}"/>
    <cellStyle name="20 % - Markeringsfarve4 4 3 2 6" xfId="35418" xr:uid="{379559D5-D09E-47DA-BB69-D94226FBA940}"/>
    <cellStyle name="20 % - Markeringsfarve4 4 3 3" xfId="2577" xr:uid="{8636FFF0-D6F9-4987-99C6-E85958D8DF73}"/>
    <cellStyle name="20 % - Markeringsfarve4 4 3 3 2" xfId="6934" xr:uid="{584E8A8A-3384-43C2-9ABD-6184E2380823}"/>
    <cellStyle name="20 % - Markeringsfarve4 4 3 3 2 2" xfId="14844" xr:uid="{11A211E4-AAE3-43B7-A5E4-7C9A2B71585D}"/>
    <cellStyle name="20 % - Markeringsfarve4 4 3 3 2 2 2" xfId="31159" xr:uid="{4AD5CC29-A4E8-4C3F-BED6-BBAA5FA93057}"/>
    <cellStyle name="20 % - Markeringsfarve4 4 3 3 2 2 3" xfId="46123" xr:uid="{8E8C5F6A-AC7F-4204-AE9A-E43C2C971DBF}"/>
    <cellStyle name="20 % - Markeringsfarve4 4 3 3 2 3" xfId="24137" xr:uid="{EF6BC97D-BF57-46EB-BF96-53DDF21AE363}"/>
    <cellStyle name="20 % - Markeringsfarve4 4 3 3 2 4" xfId="39124" xr:uid="{A3B2301D-EC9D-4DC6-A346-E1AE74F2E1B3}"/>
    <cellStyle name="20 % - Markeringsfarve4 4 3 3 3" xfId="11133" xr:uid="{58D2FE99-5F1B-40ED-9C99-F536641E65F7}"/>
    <cellStyle name="20 % - Markeringsfarve4 4 3 3 3 2" xfId="27453" xr:uid="{8EF2E726-1204-49C2-832E-D47F6550F641}"/>
    <cellStyle name="20 % - Markeringsfarve4 4 3 3 3 3" xfId="42419" xr:uid="{FF5BD139-774B-452C-AEE8-20365DC85524}"/>
    <cellStyle name="20 % - Markeringsfarve4 4 3 3 4" xfId="20431" xr:uid="{BCC3D5E2-6DDE-4225-B2F4-E7AD7335E228}"/>
    <cellStyle name="20 % - Markeringsfarve4 4 3 3 5" xfId="35420" xr:uid="{ED7DDECC-F4E1-46FA-A1E5-79B16A78EB0A}"/>
    <cellStyle name="20 % - Markeringsfarve4 4 3 4" xfId="2578" xr:uid="{AAA1F021-FD39-4029-A56E-ACF64E757E59}"/>
    <cellStyle name="20 % - Markeringsfarve4 4 3 4 2" xfId="8507" xr:uid="{BA7995C0-4E57-42F2-932F-B6463C479BA9}"/>
    <cellStyle name="20 % - Markeringsfarve4 4 3 4 2 2" xfId="16393" xr:uid="{3EFAA9A8-7921-4EC6-BCD7-118747BF7D1D}"/>
    <cellStyle name="20 % - Markeringsfarve4 4 3 4 2 2 2" xfId="32708" xr:uid="{29F19C07-FB7C-41C6-83A9-7DEAA98B5EE2}"/>
    <cellStyle name="20 % - Markeringsfarve4 4 3 4 2 2 3" xfId="47672" xr:uid="{28725B26-F200-43FA-9A93-A4555A427412}"/>
    <cellStyle name="20 % - Markeringsfarve4 4 3 4 2 3" xfId="25686" xr:uid="{7B7AEF70-90A6-44CD-806D-35CB9F780789}"/>
    <cellStyle name="20 % - Markeringsfarve4 4 3 4 2 4" xfId="40673" xr:uid="{2AC33E3C-1EAA-4649-9650-23C2EA58B5AE}"/>
    <cellStyle name="20 % - Markeringsfarve4 4 3 4 3" xfId="11134" xr:uid="{ED0B33E7-B28A-4BF3-BA0F-39DEF50AAD10}"/>
    <cellStyle name="20 % - Markeringsfarve4 4 3 4 3 2" xfId="27454" xr:uid="{27AEFF8C-4162-40CC-A5F5-8ED716A5EDDD}"/>
    <cellStyle name="20 % - Markeringsfarve4 4 3 4 3 3" xfId="42420" xr:uid="{FA208785-A242-4DB6-869B-CEA5E50BF68F}"/>
    <cellStyle name="20 % - Markeringsfarve4 4 3 4 4" xfId="20432" xr:uid="{707C957E-40CB-4C85-9FE2-D75BC781E0C0}"/>
    <cellStyle name="20 % - Markeringsfarve4 4 3 4 5" xfId="35421" xr:uid="{5E789819-FD27-4A2D-B764-5D3DCA7EB9E4}"/>
    <cellStyle name="20 % - Markeringsfarve4 4 3 5" xfId="5564" xr:uid="{F1D3C1D6-6E3F-4CC0-94E0-A394FC0F1B50}"/>
    <cellStyle name="20 % - Markeringsfarve4 4 3 5 2" xfId="13481" xr:uid="{94238C54-953A-49B8-8E8A-32E39E2DCBA4}"/>
    <cellStyle name="20 % - Markeringsfarve4 4 3 5 2 2" xfId="29796" xr:uid="{15C121E9-DAD8-4D9F-89EF-F68685801C5E}"/>
    <cellStyle name="20 % - Markeringsfarve4 4 3 5 2 3" xfId="44760" xr:uid="{4FE56445-F4AF-4BF8-8171-1A7E99E95DB2}"/>
    <cellStyle name="20 % - Markeringsfarve4 4 3 5 3" xfId="22774" xr:uid="{F5BA1BDA-4A24-4E3A-A1EC-C988DB3D8FBC}"/>
    <cellStyle name="20 % - Markeringsfarve4 4 3 5 4" xfId="37761" xr:uid="{EB0264E0-0698-464A-B259-10E88A174352}"/>
    <cellStyle name="20 % - Markeringsfarve4 4 3 6" xfId="11130" xr:uid="{88B8380E-CB04-4D09-9282-8B0432851E18}"/>
    <cellStyle name="20 % - Markeringsfarve4 4 3 6 2" xfId="27450" xr:uid="{EDBE6350-22A5-4239-ACB9-FF5A8C49D337}"/>
    <cellStyle name="20 % - Markeringsfarve4 4 3 6 3" xfId="42416" xr:uid="{E06EC1E7-E256-4B64-9624-9714B93DE2A5}"/>
    <cellStyle name="20 % - Markeringsfarve4 4 3 7" xfId="20428" xr:uid="{21622CBD-848A-45C3-924A-4698ECA70A93}"/>
    <cellStyle name="20 % - Markeringsfarve4 4 3 8" xfId="35417" xr:uid="{E0A04FF1-88FC-4E53-A2E2-C70ACE48A330}"/>
    <cellStyle name="20 % - Markeringsfarve4 4 3 9" xfId="56482" xr:uid="{7B288997-2E13-4087-84E7-02930D2FE8EC}"/>
    <cellStyle name="20 % - Markeringsfarve4 4 4" xfId="2579" xr:uid="{C9462BAA-10A3-42D9-AB68-A1932774A262}"/>
    <cellStyle name="20 % - Markeringsfarve4 4 4 2" xfId="2580" xr:uid="{93071D36-7773-48CA-841F-5F58D5CA19A1}"/>
    <cellStyle name="20 % - Markeringsfarve4 4 4 2 2" xfId="2581" xr:uid="{2294EB4A-C9ED-405D-A6F3-4A96382939E0}"/>
    <cellStyle name="20 % - Markeringsfarve4 4 4 2 2 2" xfId="7836" xr:uid="{831F861A-5CE4-490E-9066-CCD91F889A80}"/>
    <cellStyle name="20 % - Markeringsfarve4 4 4 2 2 2 2" xfId="15736" xr:uid="{75D38BDC-9507-417C-BFE6-5C102439EEA0}"/>
    <cellStyle name="20 % - Markeringsfarve4 4 4 2 2 2 2 2" xfId="32051" xr:uid="{DFFC2005-556B-47E4-90C4-BA5704FB6BBF}"/>
    <cellStyle name="20 % - Markeringsfarve4 4 4 2 2 2 2 3" xfId="47015" xr:uid="{23B850C7-9993-42A8-925B-AFEEAFA9F83D}"/>
    <cellStyle name="20 % - Markeringsfarve4 4 4 2 2 2 3" xfId="25029" xr:uid="{50B245DA-5AF4-477C-8B37-E56BB1215F97}"/>
    <cellStyle name="20 % - Markeringsfarve4 4 4 2 2 2 4" xfId="40016" xr:uid="{8D6797F6-60ED-4B87-B062-27AB25B69442}"/>
    <cellStyle name="20 % - Markeringsfarve4 4 4 2 2 3" xfId="11137" xr:uid="{57FD073A-A6FE-4AE1-A215-9456B4120355}"/>
    <cellStyle name="20 % - Markeringsfarve4 4 4 2 2 3 2" xfId="27457" xr:uid="{E59EFF50-9133-42BE-86A2-D9EA335F3A92}"/>
    <cellStyle name="20 % - Markeringsfarve4 4 4 2 2 3 3" xfId="42423" xr:uid="{E3763646-5D7D-4D43-AB83-26EF8715FC62}"/>
    <cellStyle name="20 % - Markeringsfarve4 4 4 2 2 4" xfId="20435" xr:uid="{E4F7262E-F6F5-4581-8AA5-03A067A0E8EE}"/>
    <cellStyle name="20 % - Markeringsfarve4 4 4 2 2 5" xfId="35424" xr:uid="{F49BC4EE-30C2-4B99-994E-A3AE805A5C45}"/>
    <cellStyle name="20 % - Markeringsfarve4 4 4 2 3" xfId="6376" xr:uid="{AAEB5C4A-79FB-4697-AD35-6DA795708C55}"/>
    <cellStyle name="20 % - Markeringsfarve4 4 4 2 3 2" xfId="14289" xr:uid="{143E453E-0D73-4078-9E0B-3A1F1349C942}"/>
    <cellStyle name="20 % - Markeringsfarve4 4 4 2 3 2 2" xfId="30604" xr:uid="{3B2E8F90-5504-4536-999B-DC7114315B14}"/>
    <cellStyle name="20 % - Markeringsfarve4 4 4 2 3 2 3" xfId="45568" xr:uid="{BE80133F-96D5-4E9A-AD87-DF763B530D28}"/>
    <cellStyle name="20 % - Markeringsfarve4 4 4 2 3 3" xfId="23582" xr:uid="{408BE07F-9C7F-4EC4-AA32-8EA77699B391}"/>
    <cellStyle name="20 % - Markeringsfarve4 4 4 2 3 4" xfId="38569" xr:uid="{477851FB-998E-4395-9A91-06A839522EE2}"/>
    <cellStyle name="20 % - Markeringsfarve4 4 4 2 4" xfId="11136" xr:uid="{A4C9234C-C580-4338-8F4A-89047AA94527}"/>
    <cellStyle name="20 % - Markeringsfarve4 4 4 2 4 2" xfId="27456" xr:uid="{2004F0B7-CE30-445F-AFC4-5D9A290F5D14}"/>
    <cellStyle name="20 % - Markeringsfarve4 4 4 2 4 3" xfId="42422" xr:uid="{6EC58E00-4371-4AC4-82CC-4D1DF99DCA82}"/>
    <cellStyle name="20 % - Markeringsfarve4 4 4 2 5" xfId="20434" xr:uid="{9C10AF0D-8AB9-423A-A5BD-51836B8D9091}"/>
    <cellStyle name="20 % - Markeringsfarve4 4 4 2 6" xfId="35423" xr:uid="{A7C99000-2B26-44C4-B86F-2416C16215A8}"/>
    <cellStyle name="20 % - Markeringsfarve4 4 4 3" xfId="2582" xr:uid="{7600A57C-3FE8-4952-9C64-EDFF2D4B03A0}"/>
    <cellStyle name="20 % - Markeringsfarve4 4 4 3 2" xfId="7112" xr:uid="{AB232FB7-AE95-4354-B532-C97271C53638}"/>
    <cellStyle name="20 % - Markeringsfarve4 4 4 3 2 2" xfId="15021" xr:uid="{7374522F-214F-4B72-B5AA-1610BC7D497F}"/>
    <cellStyle name="20 % - Markeringsfarve4 4 4 3 2 2 2" xfId="31336" xr:uid="{EE18A8F7-346C-446E-B160-23584F410997}"/>
    <cellStyle name="20 % - Markeringsfarve4 4 4 3 2 2 3" xfId="46300" xr:uid="{90974CF5-32C7-4BA2-B9EC-722667B2C02A}"/>
    <cellStyle name="20 % - Markeringsfarve4 4 4 3 2 3" xfId="24314" xr:uid="{2C86492F-63DB-4EF3-A34A-1A13DF67B56C}"/>
    <cellStyle name="20 % - Markeringsfarve4 4 4 3 2 4" xfId="39301" xr:uid="{7221E3C9-8AD4-4DB5-8C1E-698897B5C879}"/>
    <cellStyle name="20 % - Markeringsfarve4 4 4 3 3" xfId="11138" xr:uid="{FBE703C0-4EDA-4093-9A07-C5397B86225E}"/>
    <cellStyle name="20 % - Markeringsfarve4 4 4 3 3 2" xfId="27458" xr:uid="{94100B4C-F199-4748-9832-4C94439C568B}"/>
    <cellStyle name="20 % - Markeringsfarve4 4 4 3 3 3" xfId="42424" xr:uid="{A5085014-D0C4-469D-99D1-A16B5C314C7C}"/>
    <cellStyle name="20 % - Markeringsfarve4 4 4 3 4" xfId="20436" xr:uid="{2CB0E263-989B-4472-A3D1-084B54FD4AC3}"/>
    <cellStyle name="20 % - Markeringsfarve4 4 4 3 5" xfId="35425" xr:uid="{18B518D4-8113-4334-ADFC-1D4EA9DF803C}"/>
    <cellStyle name="20 % - Markeringsfarve4 4 4 4" xfId="2583" xr:uid="{4B7C78D9-DB84-4B65-9B63-8DBFC6F39AEA}"/>
    <cellStyle name="20 % - Markeringsfarve4 4 4 4 2" xfId="8731" xr:uid="{2976CB56-0939-46A6-B2A2-8C69E434C905}"/>
    <cellStyle name="20 % - Markeringsfarve4 4 4 4 2 2" xfId="16606" xr:uid="{C566B263-061E-4BD0-903F-279B06E6097B}"/>
    <cellStyle name="20 % - Markeringsfarve4 4 4 4 2 2 2" xfId="32921" xr:uid="{9DB268D6-B730-4563-B2F7-83588CA460CC}"/>
    <cellStyle name="20 % - Markeringsfarve4 4 4 4 2 2 3" xfId="47885" xr:uid="{EC06E27C-1F5B-4DBA-949F-D54E4BC181DB}"/>
    <cellStyle name="20 % - Markeringsfarve4 4 4 4 2 3" xfId="25899" xr:uid="{7797B0A4-E8FD-4C39-BE9C-653E95341F5A}"/>
    <cellStyle name="20 % - Markeringsfarve4 4 4 4 2 4" xfId="40886" xr:uid="{FFFB6052-AB7C-4240-B3E8-2FA82ADB259C}"/>
    <cellStyle name="20 % - Markeringsfarve4 4 4 4 3" xfId="11139" xr:uid="{98A2B69B-121F-4EB7-925E-3E1100640269}"/>
    <cellStyle name="20 % - Markeringsfarve4 4 4 4 3 2" xfId="27459" xr:uid="{EFB6BB31-773B-4243-87D7-A65C83837E4F}"/>
    <cellStyle name="20 % - Markeringsfarve4 4 4 4 3 3" xfId="42425" xr:uid="{53F331B0-5FC3-4D7E-AB34-10E9D8C63641}"/>
    <cellStyle name="20 % - Markeringsfarve4 4 4 4 4" xfId="20437" xr:uid="{285FF2D4-076F-4779-AF5D-0F41BD0C6CE6}"/>
    <cellStyle name="20 % - Markeringsfarve4 4 4 4 5" xfId="35426" xr:uid="{25A9BFBC-5596-4677-B1B3-AF639AE6EDBA}"/>
    <cellStyle name="20 % - Markeringsfarve4 4 4 5" xfId="5565" xr:uid="{6F1EDA99-7BAE-4A6D-B852-ED5A9332546F}"/>
    <cellStyle name="20 % - Markeringsfarve4 4 4 5 2" xfId="13482" xr:uid="{03209B47-8798-4BB3-9058-7B7AB7B11CC2}"/>
    <cellStyle name="20 % - Markeringsfarve4 4 4 5 2 2" xfId="29797" xr:uid="{B6136AA2-9BC8-4058-A16D-44840F1E1F37}"/>
    <cellStyle name="20 % - Markeringsfarve4 4 4 5 2 3" xfId="44761" xr:uid="{AFADBDB4-328E-4F91-A0AD-7B155998EB26}"/>
    <cellStyle name="20 % - Markeringsfarve4 4 4 5 3" xfId="22775" xr:uid="{55D753B2-71ED-4DBC-8A2A-45534102FC10}"/>
    <cellStyle name="20 % - Markeringsfarve4 4 4 5 4" xfId="37762" xr:uid="{3A5010B1-2675-475A-8F12-DA93B472AB3A}"/>
    <cellStyle name="20 % - Markeringsfarve4 4 4 6" xfId="11135" xr:uid="{83E66F1B-E62C-4B96-9A03-2222E43188CF}"/>
    <cellStyle name="20 % - Markeringsfarve4 4 4 6 2" xfId="27455" xr:uid="{3DB8E7A9-7F57-4BFB-A41C-0BF30C249D94}"/>
    <cellStyle name="20 % - Markeringsfarve4 4 4 6 3" xfId="42421" xr:uid="{B763A189-8F72-425F-B7A6-949CDC110562}"/>
    <cellStyle name="20 % - Markeringsfarve4 4 4 7" xfId="20433" xr:uid="{AB7E8A34-FE15-47E3-9891-5F89162C6A2B}"/>
    <cellStyle name="20 % - Markeringsfarve4 4 4 8" xfId="35422" xr:uid="{83E4788D-22EA-47CD-BDB2-EDE2DB6F5D3C}"/>
    <cellStyle name="20 % - Markeringsfarve4 4 5" xfId="2584" xr:uid="{8D9D4C1B-E31B-4C56-AE8E-9B8DF364BCF4}"/>
    <cellStyle name="20 % - Markeringsfarve4 4 5 2" xfId="2585" xr:uid="{F8651B64-3522-4627-8CDA-AFCEB876CB8E}"/>
    <cellStyle name="20 % - Markeringsfarve4 4 5 2 2" xfId="2586" xr:uid="{292C6D14-7985-4142-A59A-925F12ABDECD}"/>
    <cellStyle name="20 % - Markeringsfarve4 4 5 2 2 2" xfId="7953" xr:uid="{8EDC11AD-8805-4490-902D-716E74325718}"/>
    <cellStyle name="20 % - Markeringsfarve4 4 5 2 2 2 2" xfId="15853" xr:uid="{D2230AEC-BB57-4D7B-B370-4AD4F2A83629}"/>
    <cellStyle name="20 % - Markeringsfarve4 4 5 2 2 2 2 2" xfId="32168" xr:uid="{20D2449D-8F79-410E-9872-1422A68BAC62}"/>
    <cellStyle name="20 % - Markeringsfarve4 4 5 2 2 2 2 3" xfId="47132" xr:uid="{6FBA66A5-2B87-496B-A31C-C07E6260A8F4}"/>
    <cellStyle name="20 % - Markeringsfarve4 4 5 2 2 2 3" xfId="25146" xr:uid="{4126F883-6D5B-44D7-B788-0E1E9A327C1E}"/>
    <cellStyle name="20 % - Markeringsfarve4 4 5 2 2 2 4" xfId="40133" xr:uid="{4EA814BF-D6E4-4D6C-87B1-6F1789D07295}"/>
    <cellStyle name="20 % - Markeringsfarve4 4 5 2 2 3" xfId="11142" xr:uid="{7BB0E3FC-893A-40F8-8F99-C6136829131D}"/>
    <cellStyle name="20 % - Markeringsfarve4 4 5 2 2 3 2" xfId="27462" xr:uid="{3F23512B-6645-4D50-A20A-ED9CE7E6970F}"/>
    <cellStyle name="20 % - Markeringsfarve4 4 5 2 2 3 3" xfId="42428" xr:uid="{7D82FAF6-C84B-4E46-A348-A958607C85EC}"/>
    <cellStyle name="20 % - Markeringsfarve4 4 5 2 2 4" xfId="20440" xr:uid="{B50D34CA-A9D0-4F35-8EFA-8B4F1600E6A0}"/>
    <cellStyle name="20 % - Markeringsfarve4 4 5 2 2 5" xfId="35429" xr:uid="{3A3B14F1-C186-449E-AB8E-D58522F391BA}"/>
    <cellStyle name="20 % - Markeringsfarve4 4 5 2 3" xfId="6475" xr:uid="{275CC1F3-7004-4D52-B46B-D91CA6770D67}"/>
    <cellStyle name="20 % - Markeringsfarve4 4 5 2 3 2" xfId="14388" xr:uid="{0FC35B03-A8F8-4740-B6CD-F9D6A775C397}"/>
    <cellStyle name="20 % - Markeringsfarve4 4 5 2 3 2 2" xfId="30703" xr:uid="{D40B8FB5-04E8-4BEC-B4A1-C9D7608B97AF}"/>
    <cellStyle name="20 % - Markeringsfarve4 4 5 2 3 2 3" xfId="45667" xr:uid="{8F1884BE-6402-4EED-8E7C-45C367E1E6C0}"/>
    <cellStyle name="20 % - Markeringsfarve4 4 5 2 3 3" xfId="23681" xr:uid="{C31AF174-8A16-48B9-BCAD-B6E1866D5176}"/>
    <cellStyle name="20 % - Markeringsfarve4 4 5 2 3 4" xfId="38668" xr:uid="{5037C601-3670-4B9E-AB72-08CB27BE1646}"/>
    <cellStyle name="20 % - Markeringsfarve4 4 5 2 4" xfId="11141" xr:uid="{49C05F6E-3FEA-4D2E-9A4F-6089D9EC3C2F}"/>
    <cellStyle name="20 % - Markeringsfarve4 4 5 2 4 2" xfId="27461" xr:uid="{C5981908-3925-4946-A758-B9455613B333}"/>
    <cellStyle name="20 % - Markeringsfarve4 4 5 2 4 3" xfId="42427" xr:uid="{9B5472CE-DA5A-4EBA-9790-0B4C13C546F2}"/>
    <cellStyle name="20 % - Markeringsfarve4 4 5 2 5" xfId="20439" xr:uid="{7F1FAD54-6F7E-4096-8894-562B323779EA}"/>
    <cellStyle name="20 % - Markeringsfarve4 4 5 2 6" xfId="35428" xr:uid="{5A0119E5-594F-4B78-8F89-0B1A3B811EC9}"/>
    <cellStyle name="20 % - Markeringsfarve4 4 5 3" xfId="2587" xr:uid="{EE247C14-6B10-4AA7-8A09-91D7680DCCD7}"/>
    <cellStyle name="20 % - Markeringsfarve4 4 5 3 2" xfId="7229" xr:uid="{A1BD76B1-EBEE-478A-B3F6-8464049B620D}"/>
    <cellStyle name="20 % - Markeringsfarve4 4 5 3 2 2" xfId="15138" xr:uid="{EDCD8C80-BA11-493F-BBAF-B80712E96124}"/>
    <cellStyle name="20 % - Markeringsfarve4 4 5 3 2 2 2" xfId="31453" xr:uid="{292D816C-EF78-408F-AD22-819C8848013D}"/>
    <cellStyle name="20 % - Markeringsfarve4 4 5 3 2 2 3" xfId="46417" xr:uid="{2DFB8BBA-DB1C-4F0E-87DD-8009DF28989F}"/>
    <cellStyle name="20 % - Markeringsfarve4 4 5 3 2 3" xfId="24431" xr:uid="{3C3FEA71-6385-4712-9C83-BC655D0B126D}"/>
    <cellStyle name="20 % - Markeringsfarve4 4 5 3 2 4" xfId="39418" xr:uid="{47090F13-626D-4F42-8D32-233FC34140FB}"/>
    <cellStyle name="20 % - Markeringsfarve4 4 5 3 3" xfId="11143" xr:uid="{4F17EFB5-AC79-479D-9699-6367FA1F280F}"/>
    <cellStyle name="20 % - Markeringsfarve4 4 5 3 3 2" xfId="27463" xr:uid="{D2C5915F-871A-4AB9-B570-7B2F012A030F}"/>
    <cellStyle name="20 % - Markeringsfarve4 4 5 3 3 3" xfId="42429" xr:uid="{E5F1EB46-A8A4-40D6-8D46-DF4ED29D48E8}"/>
    <cellStyle name="20 % - Markeringsfarve4 4 5 3 4" xfId="20441" xr:uid="{40D77E5C-3DCB-41D0-A8CF-BA92205562C1}"/>
    <cellStyle name="20 % - Markeringsfarve4 4 5 3 5" xfId="35430" xr:uid="{EC7AF489-C9A8-491C-B752-3947424A6B90}"/>
    <cellStyle name="20 % - Markeringsfarve4 4 5 4" xfId="2588" xr:uid="{A1397AD9-9985-4E08-8BA2-A8967232FEDD}"/>
    <cellStyle name="20 % - Markeringsfarve4 4 5 4 2" xfId="8451" xr:uid="{DEC16BF7-771B-4CD3-A370-37A4667095DD}"/>
    <cellStyle name="20 % - Markeringsfarve4 4 5 4 2 2" xfId="16339" xr:uid="{A8F3E1AE-C173-4FD3-B25E-4148A202ADDB}"/>
    <cellStyle name="20 % - Markeringsfarve4 4 5 4 2 2 2" xfId="32654" xr:uid="{F8F53D7C-FC58-4EB0-92DD-70E56D2D2D46}"/>
    <cellStyle name="20 % - Markeringsfarve4 4 5 4 2 2 3" xfId="47618" xr:uid="{B611A544-1C41-4735-B30F-9DF31DBE87A2}"/>
    <cellStyle name="20 % - Markeringsfarve4 4 5 4 2 3" xfId="25632" xr:uid="{765A520C-DF3E-4634-88D1-DBF4057179DE}"/>
    <cellStyle name="20 % - Markeringsfarve4 4 5 4 2 4" xfId="40619" xr:uid="{24E93DBF-5DAC-4990-BB24-E611CFD584DD}"/>
    <cellStyle name="20 % - Markeringsfarve4 4 5 4 3" xfId="11144" xr:uid="{3C59F006-2AF8-406B-A4FA-9E48559F7A37}"/>
    <cellStyle name="20 % - Markeringsfarve4 4 5 4 3 2" xfId="27464" xr:uid="{FB695D7D-D2B0-4742-93AE-A52AFBD0072C}"/>
    <cellStyle name="20 % - Markeringsfarve4 4 5 4 3 3" xfId="42430" xr:uid="{946F1DC9-B61F-4869-B13C-3F4B95228FFE}"/>
    <cellStyle name="20 % - Markeringsfarve4 4 5 4 4" xfId="20442" xr:uid="{1CD62CCF-8719-4C57-91A5-67D61E32EAB2}"/>
    <cellStyle name="20 % - Markeringsfarve4 4 5 4 5" xfId="35431" xr:uid="{ED3AC4C3-FB3D-42B1-947A-2BD628AE4BAF}"/>
    <cellStyle name="20 % - Markeringsfarve4 4 5 5" xfId="5566" xr:uid="{9F34AF01-B127-4EE8-9F2B-F2185EC0FEFA}"/>
    <cellStyle name="20 % - Markeringsfarve4 4 5 5 2" xfId="13483" xr:uid="{01981459-ABB4-4337-86B8-13372C4C5915}"/>
    <cellStyle name="20 % - Markeringsfarve4 4 5 5 2 2" xfId="29798" xr:uid="{612B48CF-441E-43AF-8897-0ADEBA5C056A}"/>
    <cellStyle name="20 % - Markeringsfarve4 4 5 5 2 3" xfId="44762" xr:uid="{A5B78B40-391E-481A-8C4B-16EBECCB87A2}"/>
    <cellStyle name="20 % - Markeringsfarve4 4 5 5 3" xfId="22776" xr:uid="{DEABB599-ADB7-4090-B366-14B04190DBB1}"/>
    <cellStyle name="20 % - Markeringsfarve4 4 5 5 4" xfId="37763" xr:uid="{31AA3511-CE43-4629-86A8-0DF4074B72B2}"/>
    <cellStyle name="20 % - Markeringsfarve4 4 5 6" xfId="11140" xr:uid="{1078E566-1025-4656-BD49-DC0B7478045B}"/>
    <cellStyle name="20 % - Markeringsfarve4 4 5 6 2" xfId="27460" xr:uid="{B1E98C78-3268-4CBB-A233-06CE680F635E}"/>
    <cellStyle name="20 % - Markeringsfarve4 4 5 6 3" xfId="42426" xr:uid="{DEF809D5-3B79-40BA-8A25-01A7CB91DE28}"/>
    <cellStyle name="20 % - Markeringsfarve4 4 5 7" xfId="20438" xr:uid="{831237F2-5CBE-4F61-A162-90AEED62ACF7}"/>
    <cellStyle name="20 % - Markeringsfarve4 4 5 8" xfId="35427" xr:uid="{7E1388F7-5124-40EA-A10A-2CCB4F891B6A}"/>
    <cellStyle name="20 % - Markeringsfarve4 4 6" xfId="2589" xr:uid="{13DDC146-7385-4C0D-8F61-BB738E4E9B2A}"/>
    <cellStyle name="20 % - Markeringsfarve4 4 6 2" xfId="2590" xr:uid="{FC9AB33A-F648-4008-A299-78DD53D5A46D}"/>
    <cellStyle name="20 % - Markeringsfarve4 4 6 2 2" xfId="2591" xr:uid="{E1505F62-C360-489F-9D89-5CD0E373F08F}"/>
    <cellStyle name="20 % - Markeringsfarve4 4 6 2 2 2" xfId="8059" xr:uid="{241CEB7B-0AEC-4406-A365-F1A26F81432E}"/>
    <cellStyle name="20 % - Markeringsfarve4 4 6 2 2 2 2" xfId="15959" xr:uid="{20A60D43-DD15-413C-87D8-205D9C18D9B5}"/>
    <cellStyle name="20 % - Markeringsfarve4 4 6 2 2 2 2 2" xfId="32274" xr:uid="{43326E06-69F8-46C4-A6FA-0EC3E3D51D0F}"/>
    <cellStyle name="20 % - Markeringsfarve4 4 6 2 2 2 2 3" xfId="47238" xr:uid="{E14E27C2-5FF7-493E-8F02-416FF9ECA2B7}"/>
    <cellStyle name="20 % - Markeringsfarve4 4 6 2 2 2 3" xfId="25252" xr:uid="{5BCE0FCD-3610-4C8F-80E1-181BBD682FD3}"/>
    <cellStyle name="20 % - Markeringsfarve4 4 6 2 2 2 4" xfId="40239" xr:uid="{86C084BF-B7E1-46DE-8CD8-9615327C5353}"/>
    <cellStyle name="20 % - Markeringsfarve4 4 6 2 2 3" xfId="11147" xr:uid="{AF550A08-43F5-4B2C-BD7A-3FF75AAA9F43}"/>
    <cellStyle name="20 % - Markeringsfarve4 4 6 2 2 3 2" xfId="27467" xr:uid="{34EB58E3-7E91-422D-B483-7187F07154B7}"/>
    <cellStyle name="20 % - Markeringsfarve4 4 6 2 2 3 3" xfId="42433" xr:uid="{845A287E-4228-4D1B-A06C-B7D03D4DC664}"/>
    <cellStyle name="20 % - Markeringsfarve4 4 6 2 2 4" xfId="20445" xr:uid="{87C80401-0402-4F9C-9E02-73BE08BC94FA}"/>
    <cellStyle name="20 % - Markeringsfarve4 4 6 2 2 5" xfId="35434" xr:uid="{CAC60707-0472-46F2-8E04-985F58A059A9}"/>
    <cellStyle name="20 % - Markeringsfarve4 4 6 2 3" xfId="6570" xr:uid="{1B486EA9-B396-4C75-9487-D428B1199829}"/>
    <cellStyle name="20 % - Markeringsfarve4 4 6 2 3 2" xfId="14483" xr:uid="{836A3C7B-1A76-444B-86D1-4E1B05F2C8E0}"/>
    <cellStyle name="20 % - Markeringsfarve4 4 6 2 3 2 2" xfId="30798" xr:uid="{F5462BA3-66AD-40A9-8D98-B272C4A3C2BF}"/>
    <cellStyle name="20 % - Markeringsfarve4 4 6 2 3 2 3" xfId="45762" xr:uid="{13B8B465-7565-4CBB-8752-0D68E4DA5DC6}"/>
    <cellStyle name="20 % - Markeringsfarve4 4 6 2 3 3" xfId="23776" xr:uid="{68956E5C-21E0-448D-83CA-37CE49826230}"/>
    <cellStyle name="20 % - Markeringsfarve4 4 6 2 3 4" xfId="38763" xr:uid="{41D93CAB-0BC8-4247-8CDA-65147DBC236B}"/>
    <cellStyle name="20 % - Markeringsfarve4 4 6 2 4" xfId="11146" xr:uid="{974491A2-3057-4715-A648-50610ED5A935}"/>
    <cellStyle name="20 % - Markeringsfarve4 4 6 2 4 2" xfId="27466" xr:uid="{9AB67E02-139E-4CEE-B630-B43F699BEB6C}"/>
    <cellStyle name="20 % - Markeringsfarve4 4 6 2 4 3" xfId="42432" xr:uid="{E585D93A-1C6B-49D7-9924-46F2BE090BF9}"/>
    <cellStyle name="20 % - Markeringsfarve4 4 6 2 5" xfId="20444" xr:uid="{344358B5-E289-493A-9590-45C0E08E992F}"/>
    <cellStyle name="20 % - Markeringsfarve4 4 6 2 6" xfId="35433" xr:uid="{9D93A3AF-7513-4E9C-8800-9538EC2DAEBB}"/>
    <cellStyle name="20 % - Markeringsfarve4 4 6 3" xfId="2592" xr:uid="{05AFF5A7-37F9-4F97-9EFB-E622BE1BC05A}"/>
    <cellStyle name="20 % - Markeringsfarve4 4 6 3 2" xfId="7336" xr:uid="{38A626BA-231B-43D4-90B3-5527C1D14507}"/>
    <cellStyle name="20 % - Markeringsfarve4 4 6 3 2 2" xfId="15245" xr:uid="{5735F3F9-B1F1-4511-AE4A-B77C060ED515}"/>
    <cellStyle name="20 % - Markeringsfarve4 4 6 3 2 2 2" xfId="31560" xr:uid="{C6A67CCC-BEB1-4FDC-959A-F68103BF49AF}"/>
    <cellStyle name="20 % - Markeringsfarve4 4 6 3 2 2 3" xfId="46524" xr:uid="{6E50BFAC-5433-43F3-B25D-565E7584157B}"/>
    <cellStyle name="20 % - Markeringsfarve4 4 6 3 2 3" xfId="24538" xr:uid="{8C60593C-94C8-41A9-A7A1-48FBA0E48DEC}"/>
    <cellStyle name="20 % - Markeringsfarve4 4 6 3 2 4" xfId="39525" xr:uid="{F7D6433F-5AD4-41F3-A677-762B3A365046}"/>
    <cellStyle name="20 % - Markeringsfarve4 4 6 3 3" xfId="11148" xr:uid="{30E6D635-807E-48A1-9EBE-5B858F23D86D}"/>
    <cellStyle name="20 % - Markeringsfarve4 4 6 3 3 2" xfId="27468" xr:uid="{7807B629-BECF-422A-B318-DA82FDA1AE6E}"/>
    <cellStyle name="20 % - Markeringsfarve4 4 6 3 3 3" xfId="42434" xr:uid="{BE94B021-185B-44F9-BDE7-1A09735C1175}"/>
    <cellStyle name="20 % - Markeringsfarve4 4 6 3 4" xfId="20446" xr:uid="{A45F2B2F-DBB8-42B3-838F-B3C7C5511DBF}"/>
    <cellStyle name="20 % - Markeringsfarve4 4 6 3 5" xfId="35435" xr:uid="{1BBB4C23-8263-42BD-A6FE-8E1BB25F6067}"/>
    <cellStyle name="20 % - Markeringsfarve4 4 6 4" xfId="2593" xr:uid="{005FDF4D-442C-4245-9BD5-4432EF41C65F}"/>
    <cellStyle name="20 % - Markeringsfarve4 4 6 4 2" xfId="8680" xr:uid="{3727A3B6-9746-4651-9C77-6758ED0D8AA7}"/>
    <cellStyle name="20 % - Markeringsfarve4 4 6 4 2 2" xfId="16558" xr:uid="{71770FDE-E45A-4C64-B6DE-49ECED544A25}"/>
    <cellStyle name="20 % - Markeringsfarve4 4 6 4 2 2 2" xfId="32873" xr:uid="{AC97A166-723C-4DC6-A4E8-2BB7295FF451}"/>
    <cellStyle name="20 % - Markeringsfarve4 4 6 4 2 2 3" xfId="47837" xr:uid="{ABFA68CA-E29E-40BD-80F1-38701354D172}"/>
    <cellStyle name="20 % - Markeringsfarve4 4 6 4 2 3" xfId="25851" xr:uid="{81ED175D-0B2E-495D-8252-4967ED4B3F99}"/>
    <cellStyle name="20 % - Markeringsfarve4 4 6 4 2 4" xfId="40838" xr:uid="{DE070B65-6CD0-4846-9CDA-82DFA1BB4384}"/>
    <cellStyle name="20 % - Markeringsfarve4 4 6 4 3" xfId="11149" xr:uid="{A3333DE6-D8EF-4FF0-8D13-3DE957F18985}"/>
    <cellStyle name="20 % - Markeringsfarve4 4 6 4 3 2" xfId="27469" xr:uid="{2C94536A-299F-4016-9EB5-6BC484A713F1}"/>
    <cellStyle name="20 % - Markeringsfarve4 4 6 4 3 3" xfId="42435" xr:uid="{B68ABAAA-B192-4664-92AA-20F4D2A716D0}"/>
    <cellStyle name="20 % - Markeringsfarve4 4 6 4 4" xfId="20447" xr:uid="{75566FC0-9326-4920-A1CA-FB63DEF97297}"/>
    <cellStyle name="20 % - Markeringsfarve4 4 6 4 5" xfId="35436" xr:uid="{15DDD117-6EEC-47E1-9E21-05D3229F3253}"/>
    <cellStyle name="20 % - Markeringsfarve4 4 6 5" xfId="5567" xr:uid="{F10D70FB-DBD3-44A7-AD15-252E624E9456}"/>
    <cellStyle name="20 % - Markeringsfarve4 4 6 5 2" xfId="13484" xr:uid="{2A69F75F-B71A-4A84-93DF-27980355F7DD}"/>
    <cellStyle name="20 % - Markeringsfarve4 4 6 5 2 2" xfId="29799" xr:uid="{DAF4B6A1-9D3E-4AE8-9E12-4C3A7E2320D6}"/>
    <cellStyle name="20 % - Markeringsfarve4 4 6 5 2 3" xfId="44763" xr:uid="{C0E93EFB-2288-4D57-8C1A-2A7803B1792A}"/>
    <cellStyle name="20 % - Markeringsfarve4 4 6 5 3" xfId="22777" xr:uid="{7F6E3C04-CE8B-4449-9B5B-BE71026E997C}"/>
    <cellStyle name="20 % - Markeringsfarve4 4 6 5 4" xfId="37764" xr:uid="{5A7A79AC-29FC-46DE-8C9A-20C514C78D47}"/>
    <cellStyle name="20 % - Markeringsfarve4 4 6 6" xfId="11145" xr:uid="{25CD7A7C-F11F-4C8D-AD24-0B67444CE847}"/>
    <cellStyle name="20 % - Markeringsfarve4 4 6 6 2" xfId="27465" xr:uid="{56B46D60-7451-416E-8F2D-9F0127F154C5}"/>
    <cellStyle name="20 % - Markeringsfarve4 4 6 6 3" xfId="42431" xr:uid="{BA7D838B-1A48-4760-97C1-7EC4754D8A6C}"/>
    <cellStyle name="20 % - Markeringsfarve4 4 6 7" xfId="20443" xr:uid="{E17A24B8-35A7-4073-921D-5E491A010620}"/>
    <cellStyle name="20 % - Markeringsfarve4 4 6 8" xfId="35432" xr:uid="{DAD393FC-07E5-4BC0-AE0A-C99360433A0A}"/>
    <cellStyle name="20 % - Markeringsfarve4 4 7" xfId="2594" xr:uid="{8347068D-EB7D-4712-997A-01284280A4A1}"/>
    <cellStyle name="20 % - Markeringsfarve4 4 7 2" xfId="2595" xr:uid="{29570C9C-4ED5-45AA-9C24-0F2F698C0341}"/>
    <cellStyle name="20 % - Markeringsfarve4 4 7 2 2" xfId="7479" xr:uid="{35985971-89E2-4D77-A68E-DB2ED09E4B7C}"/>
    <cellStyle name="20 % - Markeringsfarve4 4 7 2 2 2" xfId="15379" xr:uid="{5DA39A27-B52D-4761-9E18-C5505B0203C4}"/>
    <cellStyle name="20 % - Markeringsfarve4 4 7 2 2 2 2" xfId="31694" xr:uid="{6621FA6A-910F-4EAF-A36F-3411245F462A}"/>
    <cellStyle name="20 % - Markeringsfarve4 4 7 2 2 2 3" xfId="46658" xr:uid="{23FF9129-8C06-4053-A7E1-521BBF48B632}"/>
    <cellStyle name="20 % - Markeringsfarve4 4 7 2 2 3" xfId="24672" xr:uid="{6CE5C5CA-BED3-437A-91CD-D63E7210A4F3}"/>
    <cellStyle name="20 % - Markeringsfarve4 4 7 2 2 4" xfId="39659" xr:uid="{549E3B13-5386-478E-B8A3-C1BA11204198}"/>
    <cellStyle name="20 % - Markeringsfarve4 4 7 2 3" xfId="11151" xr:uid="{D79634EB-ADCF-4BE3-8DDB-D9574A73B5A8}"/>
    <cellStyle name="20 % - Markeringsfarve4 4 7 2 3 2" xfId="27471" xr:uid="{3AF7C880-D6D8-46B0-85AE-67C28AE9F76C}"/>
    <cellStyle name="20 % - Markeringsfarve4 4 7 2 3 3" xfId="42437" xr:uid="{E149BE6E-0691-4D47-9DBF-70B19A63AE68}"/>
    <cellStyle name="20 % - Markeringsfarve4 4 7 2 4" xfId="20449" xr:uid="{906130B9-31B4-43FE-8EED-F276668E5568}"/>
    <cellStyle name="20 % - Markeringsfarve4 4 7 2 5" xfId="35438" xr:uid="{E93343B2-0F1F-4B2C-8EB1-4499493CED3D}"/>
    <cellStyle name="20 % - Markeringsfarve4 4 7 3" xfId="6075" xr:uid="{51C2D312-3074-4D86-B9F7-A13A0BB71554}"/>
    <cellStyle name="20 % - Markeringsfarve4 4 7 3 2" xfId="13991" xr:uid="{33659ED1-9088-4A62-80EE-4C3A07AD5629}"/>
    <cellStyle name="20 % - Markeringsfarve4 4 7 3 2 2" xfId="30306" xr:uid="{F4FEAA2E-EE67-4B0E-9E96-40187208F881}"/>
    <cellStyle name="20 % - Markeringsfarve4 4 7 3 2 3" xfId="45270" xr:uid="{AF6D0AE4-BF46-44DA-BDF1-54D535A5ED9D}"/>
    <cellStyle name="20 % - Markeringsfarve4 4 7 3 3" xfId="23284" xr:uid="{F03AB706-A0C9-49E9-B7B7-DC22D48EE2E0}"/>
    <cellStyle name="20 % - Markeringsfarve4 4 7 3 4" xfId="38271" xr:uid="{1712FE5C-705F-4A29-8930-7BD4D4988EEA}"/>
    <cellStyle name="20 % - Markeringsfarve4 4 7 4" xfId="11150" xr:uid="{DD32198D-150D-4325-8213-C0907F1E15F4}"/>
    <cellStyle name="20 % - Markeringsfarve4 4 7 4 2" xfId="27470" xr:uid="{A8EA006D-9633-489B-8F21-376447D9F3EE}"/>
    <cellStyle name="20 % - Markeringsfarve4 4 7 4 3" xfId="42436" xr:uid="{1973482C-A9C7-4136-B688-7F562A74F1DF}"/>
    <cellStyle name="20 % - Markeringsfarve4 4 7 5" xfId="20448" xr:uid="{2F9DFF73-62A8-4690-A7F4-9E4CEAC3036F}"/>
    <cellStyle name="20 % - Markeringsfarve4 4 7 6" xfId="35437" xr:uid="{ACF20CEB-E81F-4BDB-918E-5CA6760970B1}"/>
    <cellStyle name="20 % - Markeringsfarve4 4 8" xfId="2596" xr:uid="{C7137594-D154-4521-B6AF-1A313C2E5C82}"/>
    <cellStyle name="20 % - Markeringsfarve4 4 8 2" xfId="6707" xr:uid="{D732DF57-0360-4B7C-82FD-FDD2FCCF87AA}"/>
    <cellStyle name="20 % - Markeringsfarve4 4 8 2 2" xfId="14617" xr:uid="{CBC6B611-C6A1-4BD0-8EF8-43B49FFD324C}"/>
    <cellStyle name="20 % - Markeringsfarve4 4 8 2 2 2" xfId="30932" xr:uid="{600B6214-8F45-4F8B-BC60-DFA80F93C952}"/>
    <cellStyle name="20 % - Markeringsfarve4 4 8 2 2 3" xfId="45896" xr:uid="{579AEC7C-EF00-4B7C-A191-EA157E4218DB}"/>
    <cellStyle name="20 % - Markeringsfarve4 4 8 2 3" xfId="23910" xr:uid="{172B0134-54A6-4AAA-95C2-B5A4C18C940C}"/>
    <cellStyle name="20 % - Markeringsfarve4 4 8 2 4" xfId="38897" xr:uid="{D30FB245-C8FB-44D6-9665-6C44DF938615}"/>
    <cellStyle name="20 % - Markeringsfarve4 4 8 3" xfId="11152" xr:uid="{12444109-E775-4F68-A3B1-81BE6A2D43C6}"/>
    <cellStyle name="20 % - Markeringsfarve4 4 8 3 2" xfId="27472" xr:uid="{5864A995-6F7D-4736-92D6-9D870D4F78F9}"/>
    <cellStyle name="20 % - Markeringsfarve4 4 8 3 3" xfId="42438" xr:uid="{021736BC-B036-4E95-9C63-05AB70D580C6}"/>
    <cellStyle name="20 % - Markeringsfarve4 4 8 4" xfId="20450" xr:uid="{476CA0DF-0C7E-44DC-A236-0605FBECBEDD}"/>
    <cellStyle name="20 % - Markeringsfarve4 4 8 5" xfId="35439" xr:uid="{4F52A90F-9AAF-4F46-8397-FAE8BD07A736}"/>
    <cellStyle name="20 % - Markeringsfarve4 4 9" xfId="2597" xr:uid="{9A174E2A-B2C9-43CA-AF34-6B7976680881}"/>
    <cellStyle name="20 % - Markeringsfarve4 4 9 2" xfId="8521" xr:uid="{999AB1E0-DDFF-4248-8FD7-079770988819}"/>
    <cellStyle name="20 % - Markeringsfarve4 4 9 2 2" xfId="16407" xr:uid="{133FFE51-B4F9-4112-8C91-367DF3EBCA13}"/>
    <cellStyle name="20 % - Markeringsfarve4 4 9 2 2 2" xfId="32722" xr:uid="{9DF5EB5E-E09F-49F9-853C-77C06230BFE6}"/>
    <cellStyle name="20 % - Markeringsfarve4 4 9 2 2 3" xfId="47686" xr:uid="{E3B319A6-989E-449D-968B-4AF3EEF23521}"/>
    <cellStyle name="20 % - Markeringsfarve4 4 9 2 3" xfId="25700" xr:uid="{54E7BBB5-484B-41D8-BF2A-F137678EC763}"/>
    <cellStyle name="20 % - Markeringsfarve4 4 9 2 4" xfId="40687" xr:uid="{CDECD93A-4D01-4DE9-BE61-EACFF7FB755B}"/>
    <cellStyle name="20 % - Markeringsfarve4 4 9 3" xfId="11153" xr:uid="{FC9DAA11-C6A8-400E-8555-43AA8CF67A25}"/>
    <cellStyle name="20 % - Markeringsfarve4 4 9 3 2" xfId="27473" xr:uid="{3D295AF7-0D99-4738-8D7B-D445F3E5F0E6}"/>
    <cellStyle name="20 % - Markeringsfarve4 4 9 3 3" xfId="42439" xr:uid="{0215E25C-A8CB-401B-B53A-B1A59F6FF732}"/>
    <cellStyle name="20 % - Markeringsfarve4 4 9 4" xfId="20451" xr:uid="{E258F930-22CA-4DD6-A14B-B692AE2EE72C}"/>
    <cellStyle name="20 % - Markeringsfarve4 4 9 5" xfId="35440" xr:uid="{C4B3CAED-90FB-4485-92F2-30DCB44BD37D}"/>
    <cellStyle name="20 % - Markeringsfarve4 5" xfId="2598" xr:uid="{F5FB6807-FCA8-4010-9108-E5431280ACC4}"/>
    <cellStyle name="20 % - Markeringsfarve4 5 10" xfId="5568" xr:uid="{95AA96BB-48E0-41A7-80A6-B894EC57243E}"/>
    <cellStyle name="20 % - Markeringsfarve4 5 10 2" xfId="13485" xr:uid="{2546E14F-F212-4FD5-8616-3A5BA2F22129}"/>
    <cellStyle name="20 % - Markeringsfarve4 5 10 2 2" xfId="29800" xr:uid="{6BF83B0F-563F-4A31-B335-714F136A26BD}"/>
    <cellStyle name="20 % - Markeringsfarve4 5 10 2 3" xfId="44764" xr:uid="{D423C81E-68CD-44B6-BECC-6D03E0EF02CC}"/>
    <cellStyle name="20 % - Markeringsfarve4 5 10 3" xfId="22778" xr:uid="{B77E4FCC-9F18-47CD-8AAC-4284E04E7CC6}"/>
    <cellStyle name="20 % - Markeringsfarve4 5 10 4" xfId="37765" xr:uid="{3B860AC3-C51E-44FA-9CBD-172B27081AE3}"/>
    <cellStyle name="20 % - Markeringsfarve4 5 11" xfId="11154" xr:uid="{6228C2F9-1D94-4B0F-8BE8-BF3C015FBDF3}"/>
    <cellStyle name="20 % - Markeringsfarve4 5 11 2" xfId="27474" xr:uid="{475A3702-68A2-4A15-95E5-FC1AB1B38BBE}"/>
    <cellStyle name="20 % - Markeringsfarve4 5 11 3" xfId="42440" xr:uid="{30DEA9C8-64B2-4B15-9BD7-4E387DB7F873}"/>
    <cellStyle name="20 % - Markeringsfarve4 5 12" xfId="20452" xr:uid="{974FC5C7-A0E2-4321-A38F-123C8153CA8E}"/>
    <cellStyle name="20 % - Markeringsfarve4 5 13" xfId="35441" xr:uid="{390A58AC-4714-40FD-8683-EB0E43A5420E}"/>
    <cellStyle name="20 % - Markeringsfarve4 5 14" xfId="53300" xr:uid="{01FBEDDB-30B0-4752-B9C6-2F179B796D0E}"/>
    <cellStyle name="20 % - Markeringsfarve4 5 2" xfId="2599" xr:uid="{09B76899-B48C-42F4-BCAB-E5B331FEE26C}"/>
    <cellStyle name="20 % - Markeringsfarve4 5 2 2" xfId="2600" xr:uid="{7AAC2C17-A387-4A02-A2B0-86225887F68E}"/>
    <cellStyle name="20 % - Markeringsfarve4 5 2 2 2" xfId="2601" xr:uid="{5DAF3D1B-B956-42B7-9B88-9D7883471393}"/>
    <cellStyle name="20 % - Markeringsfarve4 5 2 2 2 2" xfId="7637" xr:uid="{B3D75171-3790-4AE5-8960-D223647C82B0}"/>
    <cellStyle name="20 % - Markeringsfarve4 5 2 2 2 2 2" xfId="15537" xr:uid="{2FD51201-EC2F-44CA-AB24-206BCCC00D22}"/>
    <cellStyle name="20 % - Markeringsfarve4 5 2 2 2 2 2 2" xfId="31852" xr:uid="{AA0430F0-3DC0-4DA4-99C2-A4F08B39A54F}"/>
    <cellStyle name="20 % - Markeringsfarve4 5 2 2 2 2 2 3" xfId="46816" xr:uid="{6FF1CD8B-676C-49B2-A4FC-9859D417DFB0}"/>
    <cellStyle name="20 % - Markeringsfarve4 5 2 2 2 2 3" xfId="24830" xr:uid="{A2B7F310-5DA6-4CC1-BC2F-0C0DAA9DA4FE}"/>
    <cellStyle name="20 % - Markeringsfarve4 5 2 2 2 2 4" xfId="39817" xr:uid="{670523C4-D715-4BA5-ACC6-2665B658BE87}"/>
    <cellStyle name="20 % - Markeringsfarve4 5 2 2 2 3" xfId="11157" xr:uid="{B24984B4-7B90-442F-B1DD-30AAD0293577}"/>
    <cellStyle name="20 % - Markeringsfarve4 5 2 2 2 3 2" xfId="27477" xr:uid="{6A2DAC95-BCE8-48E4-94E4-35BC08BDE9DE}"/>
    <cellStyle name="20 % - Markeringsfarve4 5 2 2 2 3 3" xfId="42443" xr:uid="{588967CC-D797-43E1-9F2F-63A3823956A4}"/>
    <cellStyle name="20 % - Markeringsfarve4 5 2 2 2 4" xfId="20455" xr:uid="{EE58919E-A6AF-46FA-B4E6-9BC2BB1DEF0D}"/>
    <cellStyle name="20 % - Markeringsfarve4 5 2 2 2 5" xfId="35444" xr:uid="{53DD9E20-AD76-4A96-9430-602E648F2FF1}"/>
    <cellStyle name="20 % - Markeringsfarve4 5 2 2 3" xfId="6207" xr:uid="{E5A776C6-B48E-47B4-A081-5A4EB8A24D2C}"/>
    <cellStyle name="20 % - Markeringsfarve4 5 2 2 3 2" xfId="14123" xr:uid="{1EA5F3BA-45A7-456F-A087-13FA52623171}"/>
    <cellStyle name="20 % - Markeringsfarve4 5 2 2 3 2 2" xfId="30438" xr:uid="{D39E44B0-84C4-4D7D-B98F-960F1B4F64B2}"/>
    <cellStyle name="20 % - Markeringsfarve4 5 2 2 3 2 3" xfId="45402" xr:uid="{199F7D86-6956-41BB-94E2-122375E1594A}"/>
    <cellStyle name="20 % - Markeringsfarve4 5 2 2 3 3" xfId="23416" xr:uid="{A07E286C-14B2-4430-AA01-C42FB96EFBC7}"/>
    <cellStyle name="20 % - Markeringsfarve4 5 2 2 3 4" xfId="38403" xr:uid="{94ACA06F-08AE-4603-9C1E-493DCD2093E6}"/>
    <cellStyle name="20 % - Markeringsfarve4 5 2 2 4" xfId="11156" xr:uid="{4314E4D0-BC81-4A71-A941-0887C76504C6}"/>
    <cellStyle name="20 % - Markeringsfarve4 5 2 2 4 2" xfId="27476" xr:uid="{D6B34126-6EDF-4B1C-92AA-56A9631DFCF3}"/>
    <cellStyle name="20 % - Markeringsfarve4 5 2 2 4 3" xfId="42442" xr:uid="{1C8D2849-E082-4752-A47B-C60A0F5A40B7}"/>
    <cellStyle name="20 % - Markeringsfarve4 5 2 2 5" xfId="20454" xr:uid="{C4D171BE-DFC7-46A1-98A2-9094BD947936}"/>
    <cellStyle name="20 % - Markeringsfarve4 5 2 2 6" xfId="35443" xr:uid="{65D62076-808C-43EF-A6CA-79635D8C3B28}"/>
    <cellStyle name="20 % - Markeringsfarve4 5 2 2 7" xfId="57104" xr:uid="{7D7DC3FB-C809-4747-8126-2E99BA65032A}"/>
    <cellStyle name="20 % - Markeringsfarve4 5 2 3" xfId="2602" xr:uid="{000208C1-6E9C-417C-9C7D-42604619719A}"/>
    <cellStyle name="20 % - Markeringsfarve4 5 2 3 2" xfId="6867" xr:uid="{6AC35696-CC4C-410E-BBC1-8CCA9E5491BF}"/>
    <cellStyle name="20 % - Markeringsfarve4 5 2 3 2 2" xfId="14777" xr:uid="{16949599-0DD6-418D-9730-1E15D1998B6B}"/>
    <cellStyle name="20 % - Markeringsfarve4 5 2 3 2 2 2" xfId="31092" xr:uid="{CE1E15AF-0F7E-4DBF-95FF-60BF48EDA62F}"/>
    <cellStyle name="20 % - Markeringsfarve4 5 2 3 2 2 3" xfId="46056" xr:uid="{4D07A07F-0393-4AF4-A505-BF4C82EC22EE}"/>
    <cellStyle name="20 % - Markeringsfarve4 5 2 3 2 3" xfId="24070" xr:uid="{7DE3DF39-9DC0-41AD-B842-A54BE6A049AC}"/>
    <cellStyle name="20 % - Markeringsfarve4 5 2 3 2 4" xfId="39057" xr:uid="{184D7E8B-2B51-4674-8F95-FC2F6E001891}"/>
    <cellStyle name="20 % - Markeringsfarve4 5 2 3 3" xfId="11158" xr:uid="{9BD0B604-0FFA-41CC-A391-D5BA0BD62B3A}"/>
    <cellStyle name="20 % - Markeringsfarve4 5 2 3 3 2" xfId="27478" xr:uid="{21940139-A8D9-4FE4-AE11-2669A438F210}"/>
    <cellStyle name="20 % - Markeringsfarve4 5 2 3 3 3" xfId="42444" xr:uid="{1F5660AE-5D13-47C8-9EE6-EF6ABFF50D0C}"/>
    <cellStyle name="20 % - Markeringsfarve4 5 2 3 4" xfId="20456" xr:uid="{44624866-050B-4E23-8AB5-34549DD8A1B5}"/>
    <cellStyle name="20 % - Markeringsfarve4 5 2 3 5" xfId="35445" xr:uid="{410A248E-FAA1-4620-A7C0-733BB0CCAF7D}"/>
    <cellStyle name="20 % - Markeringsfarve4 5 2 4" xfId="2603" xr:uid="{9337EB79-BE07-43EA-B920-04DEFD344B15}"/>
    <cellStyle name="20 % - Markeringsfarve4 5 2 4 2" xfId="8639" xr:uid="{A67403CF-6D7C-4972-8C79-E00AD69211FD}"/>
    <cellStyle name="20 % - Markeringsfarve4 5 2 4 2 2" xfId="16519" xr:uid="{8295C629-71BA-448E-B597-A7569AD99B93}"/>
    <cellStyle name="20 % - Markeringsfarve4 5 2 4 2 2 2" xfId="32834" xr:uid="{3776923E-66EC-41F5-BAC3-09F18FAA63E2}"/>
    <cellStyle name="20 % - Markeringsfarve4 5 2 4 2 2 3" xfId="47798" xr:uid="{0B981D5E-55CA-4879-B1BE-E01B1B7DA539}"/>
    <cellStyle name="20 % - Markeringsfarve4 5 2 4 2 3" xfId="25812" xr:uid="{B6618643-452D-4DE8-A39A-7CCC7E0A343B}"/>
    <cellStyle name="20 % - Markeringsfarve4 5 2 4 2 4" xfId="40799" xr:uid="{3B640636-57B5-41BF-B9A0-D83FC61D40C5}"/>
    <cellStyle name="20 % - Markeringsfarve4 5 2 4 3" xfId="11159" xr:uid="{EC1C954B-6862-47DA-B50E-3B387DC8BFA6}"/>
    <cellStyle name="20 % - Markeringsfarve4 5 2 4 3 2" xfId="27479" xr:uid="{15D12E55-8624-472F-AC60-D7E6B5D1DDEB}"/>
    <cellStyle name="20 % - Markeringsfarve4 5 2 4 3 3" xfId="42445" xr:uid="{6E8D0EE7-243E-4BBA-806A-ABD80FC8D0FE}"/>
    <cellStyle name="20 % - Markeringsfarve4 5 2 4 4" xfId="20457" xr:uid="{BEFD3E8B-44EB-4235-B1A9-54180C8A5222}"/>
    <cellStyle name="20 % - Markeringsfarve4 5 2 4 5" xfId="35446" xr:uid="{30E1F037-BA19-410D-8AE0-B4C7C49C85EC}"/>
    <cellStyle name="20 % - Markeringsfarve4 5 2 5" xfId="5569" xr:uid="{C2E4859B-B0C6-4955-A72C-0DBB4EAC00D1}"/>
    <cellStyle name="20 % - Markeringsfarve4 5 2 5 2" xfId="13486" xr:uid="{2D437A03-8312-4B05-A433-14130BD3745C}"/>
    <cellStyle name="20 % - Markeringsfarve4 5 2 5 2 2" xfId="29801" xr:uid="{45E7F594-9161-4B69-B2D6-D60C6D2294F5}"/>
    <cellStyle name="20 % - Markeringsfarve4 5 2 5 2 3" xfId="44765" xr:uid="{2113AB3C-F4FD-4E22-964D-6E1DE65837F3}"/>
    <cellStyle name="20 % - Markeringsfarve4 5 2 5 3" xfId="22779" xr:uid="{399DEAF0-3CF0-4945-9446-CE4AA859D543}"/>
    <cellStyle name="20 % - Markeringsfarve4 5 2 5 4" xfId="37766" xr:uid="{B7A47863-570E-44BD-A3E3-CF1665EFA201}"/>
    <cellStyle name="20 % - Markeringsfarve4 5 2 6" xfId="11155" xr:uid="{54322071-0B4F-41BC-A8A7-877AF56AD99C}"/>
    <cellStyle name="20 % - Markeringsfarve4 5 2 6 2" xfId="27475" xr:uid="{3A890B1B-2061-4F59-AB4A-D55B5A5C0429}"/>
    <cellStyle name="20 % - Markeringsfarve4 5 2 6 3" xfId="42441" xr:uid="{A8A3F181-D245-4666-9F23-2C552A230A78}"/>
    <cellStyle name="20 % - Markeringsfarve4 5 2 7" xfId="20453" xr:uid="{1A94A9AB-F070-4EEE-994F-CAE2BE45E7E8}"/>
    <cellStyle name="20 % - Markeringsfarve4 5 2 8" xfId="35442" xr:uid="{EDA14CFE-3D7B-4162-8762-16EB151DD1B8}"/>
    <cellStyle name="20 % - Markeringsfarve4 5 2 9" xfId="53937" xr:uid="{B029A2B6-698F-4D07-931F-6BEB647EEC94}"/>
    <cellStyle name="20 % - Markeringsfarve4 5 3" xfId="2604" xr:uid="{A70D1880-92E9-4392-A8B5-6793744D396B}"/>
    <cellStyle name="20 % - Markeringsfarve4 5 3 2" xfId="2605" xr:uid="{CFD0CB0D-0056-4B41-8EEB-B37AA3AF72A1}"/>
    <cellStyle name="20 % - Markeringsfarve4 5 3 2 2" xfId="2606" xr:uid="{23670C16-0F72-4B69-8006-CB6E18AA4430}"/>
    <cellStyle name="20 % - Markeringsfarve4 5 3 2 2 2" xfId="7705" xr:uid="{44BC79B0-63A8-4415-A56E-12FF7A2666EA}"/>
    <cellStyle name="20 % - Markeringsfarve4 5 3 2 2 2 2" xfId="15605" xr:uid="{5031A261-26FC-488D-92CE-A8589B9A9DFB}"/>
    <cellStyle name="20 % - Markeringsfarve4 5 3 2 2 2 2 2" xfId="31920" xr:uid="{2474415F-81C3-4C78-B989-4BBAAA35F5D4}"/>
    <cellStyle name="20 % - Markeringsfarve4 5 3 2 2 2 2 3" xfId="46884" xr:uid="{32272A7F-17C7-4663-8503-11883CB01F81}"/>
    <cellStyle name="20 % - Markeringsfarve4 5 3 2 2 2 3" xfId="24898" xr:uid="{674EE932-B016-43E0-A158-BC63A4BAC7E9}"/>
    <cellStyle name="20 % - Markeringsfarve4 5 3 2 2 2 4" xfId="39885" xr:uid="{A410A54C-AA92-49DB-9DAF-B07B2876099E}"/>
    <cellStyle name="20 % - Markeringsfarve4 5 3 2 2 3" xfId="11162" xr:uid="{D7A08514-8A48-43E7-9BEF-28D5CD6900E1}"/>
    <cellStyle name="20 % - Markeringsfarve4 5 3 2 2 3 2" xfId="27482" xr:uid="{1500A1C4-F332-4647-876D-67A8DC253887}"/>
    <cellStyle name="20 % - Markeringsfarve4 5 3 2 2 3 3" xfId="42448" xr:uid="{FF01867A-F514-429C-9FB5-1FAABF3280BF}"/>
    <cellStyle name="20 % - Markeringsfarve4 5 3 2 2 4" xfId="20460" xr:uid="{83A64D4D-D57B-4EBC-9CCB-6FC472FCCBA2}"/>
    <cellStyle name="20 % - Markeringsfarve4 5 3 2 2 5" xfId="35449" xr:uid="{C65B9DC9-4DBF-4639-BE9D-2ACD5294B7EE}"/>
    <cellStyle name="20 % - Markeringsfarve4 5 3 2 3" xfId="6269" xr:uid="{2E77CB4B-40A4-42C6-9C89-E4362AB4449C}"/>
    <cellStyle name="20 % - Markeringsfarve4 5 3 2 3 2" xfId="14185" xr:uid="{A2EB1EEB-3672-4B5B-9E7E-A1DA6AF92012}"/>
    <cellStyle name="20 % - Markeringsfarve4 5 3 2 3 2 2" xfId="30500" xr:uid="{9D88791A-0A1E-4D50-B2D0-4CC0E22CFBFE}"/>
    <cellStyle name="20 % - Markeringsfarve4 5 3 2 3 2 3" xfId="45464" xr:uid="{13F7659A-C4DC-4D81-9AA5-C10865E36545}"/>
    <cellStyle name="20 % - Markeringsfarve4 5 3 2 3 3" xfId="23478" xr:uid="{CA6565D3-BC30-4D05-A565-F3BAA739E7D0}"/>
    <cellStyle name="20 % - Markeringsfarve4 5 3 2 3 4" xfId="38465" xr:uid="{3CAFC51A-5051-43C2-B5D3-2C9F67DF274E}"/>
    <cellStyle name="20 % - Markeringsfarve4 5 3 2 4" xfId="11161" xr:uid="{7FFBAE4D-52DC-4EA6-95E0-0E0DF2CEF2C0}"/>
    <cellStyle name="20 % - Markeringsfarve4 5 3 2 4 2" xfId="27481" xr:uid="{88A21E58-E5E3-4BD5-BE6F-46ABC88B28B4}"/>
    <cellStyle name="20 % - Markeringsfarve4 5 3 2 4 3" xfId="42447" xr:uid="{09E0DB6D-F36F-49D4-B479-F1BDB763E2CF}"/>
    <cellStyle name="20 % - Markeringsfarve4 5 3 2 5" xfId="20459" xr:uid="{C4E957D6-6CF4-4D9C-886C-9400451CF485}"/>
    <cellStyle name="20 % - Markeringsfarve4 5 3 2 6" xfId="35448" xr:uid="{096647EA-8CE0-4ABE-961F-CE907C394815}"/>
    <cellStyle name="20 % - Markeringsfarve4 5 3 3" xfId="2607" xr:uid="{966BC2C6-5533-4E2C-A128-7E85041BFEB8}"/>
    <cellStyle name="20 % - Markeringsfarve4 5 3 3 2" xfId="6935" xr:uid="{4D47E4D8-AE49-4D4C-861F-205CBB7B680A}"/>
    <cellStyle name="20 % - Markeringsfarve4 5 3 3 2 2" xfId="14845" xr:uid="{F2105483-6F79-4958-B84B-A69340287C04}"/>
    <cellStyle name="20 % - Markeringsfarve4 5 3 3 2 2 2" xfId="31160" xr:uid="{F559FAE2-D379-4475-99B0-66392C9B38A1}"/>
    <cellStyle name="20 % - Markeringsfarve4 5 3 3 2 2 3" xfId="46124" xr:uid="{3DC39A8F-D9FB-43F2-ABC6-F0354213C35F}"/>
    <cellStyle name="20 % - Markeringsfarve4 5 3 3 2 3" xfId="24138" xr:uid="{392F8C1F-C178-4B8C-9F29-12FADAB09277}"/>
    <cellStyle name="20 % - Markeringsfarve4 5 3 3 2 4" xfId="39125" xr:uid="{863CF554-8645-4CDB-8F8C-98B6619DE929}"/>
    <cellStyle name="20 % - Markeringsfarve4 5 3 3 3" xfId="11163" xr:uid="{2446A9E6-9CCF-451E-AC4E-65EA9C374BB6}"/>
    <cellStyle name="20 % - Markeringsfarve4 5 3 3 3 2" xfId="27483" xr:uid="{63CF4A9A-3823-4357-BEC4-71B54DFFD62A}"/>
    <cellStyle name="20 % - Markeringsfarve4 5 3 3 3 3" xfId="42449" xr:uid="{97DBDEAE-1D6E-4F54-803C-BEDE07303303}"/>
    <cellStyle name="20 % - Markeringsfarve4 5 3 3 4" xfId="20461" xr:uid="{212155E9-00C3-4B69-88EE-15EC89BE52FB}"/>
    <cellStyle name="20 % - Markeringsfarve4 5 3 3 5" xfId="35450" xr:uid="{1D06EEBA-2DF2-442A-9FF7-BF2F5BB58F35}"/>
    <cellStyle name="20 % - Markeringsfarve4 5 3 4" xfId="2608" xr:uid="{C4930F89-3E1D-456D-96F8-B7694A0A2ED4}"/>
    <cellStyle name="20 % - Markeringsfarve4 5 3 4 2" xfId="8364" xr:uid="{F0EFFA3E-B93E-4DAD-85D5-6282D60B416D}"/>
    <cellStyle name="20 % - Markeringsfarve4 5 3 4 2 2" xfId="16256" xr:uid="{5B61C440-1D7C-4C89-9744-030494077183}"/>
    <cellStyle name="20 % - Markeringsfarve4 5 3 4 2 2 2" xfId="32571" xr:uid="{66CCFE04-40E6-4556-A87E-81B7EDDE5FEE}"/>
    <cellStyle name="20 % - Markeringsfarve4 5 3 4 2 2 3" xfId="47535" xr:uid="{22E98058-06BC-447B-9F1E-E6BD20E81908}"/>
    <cellStyle name="20 % - Markeringsfarve4 5 3 4 2 3" xfId="25549" xr:uid="{4BEF24A2-D5C2-4C79-A67C-595D8AFCB91E}"/>
    <cellStyle name="20 % - Markeringsfarve4 5 3 4 2 4" xfId="40536" xr:uid="{0CF3E7C8-82DB-4E91-B55F-1F28017690FB}"/>
    <cellStyle name="20 % - Markeringsfarve4 5 3 4 3" xfId="11164" xr:uid="{EF996946-CADF-432A-BFD9-FDA3DFCED536}"/>
    <cellStyle name="20 % - Markeringsfarve4 5 3 4 3 2" xfId="27484" xr:uid="{59325023-1D68-436D-9302-8DA80A14F760}"/>
    <cellStyle name="20 % - Markeringsfarve4 5 3 4 3 3" xfId="42450" xr:uid="{875F1576-20F8-45E8-8371-2FBBCE7F9079}"/>
    <cellStyle name="20 % - Markeringsfarve4 5 3 4 4" xfId="20462" xr:uid="{8F54CD07-028B-4BB2-B071-9454FAB79021}"/>
    <cellStyle name="20 % - Markeringsfarve4 5 3 4 5" xfId="35451" xr:uid="{9AC00645-0C1D-40B1-9EC7-C77C7730D6FE}"/>
    <cellStyle name="20 % - Markeringsfarve4 5 3 5" xfId="5570" xr:uid="{8D689F03-C3AB-46F2-B1E0-BA43EF365879}"/>
    <cellStyle name="20 % - Markeringsfarve4 5 3 5 2" xfId="13487" xr:uid="{1738F471-7456-4E4C-9815-54398D2153A7}"/>
    <cellStyle name="20 % - Markeringsfarve4 5 3 5 2 2" xfId="29802" xr:uid="{5E818ED3-53A1-4BF8-9E5A-708C8BA67AA0}"/>
    <cellStyle name="20 % - Markeringsfarve4 5 3 5 2 3" xfId="44766" xr:uid="{9645FAA1-C467-4968-BBE9-5FE9AA5BD4BE}"/>
    <cellStyle name="20 % - Markeringsfarve4 5 3 5 3" xfId="22780" xr:uid="{09849287-17F9-446E-A2BC-D1309329694B}"/>
    <cellStyle name="20 % - Markeringsfarve4 5 3 5 4" xfId="37767" xr:uid="{750F4F33-63E7-4214-8DAD-BDD7B8E482EE}"/>
    <cellStyle name="20 % - Markeringsfarve4 5 3 6" xfId="11160" xr:uid="{1E87154B-137C-4DD1-B6E5-D53E1A242DA0}"/>
    <cellStyle name="20 % - Markeringsfarve4 5 3 6 2" xfId="27480" xr:uid="{15DCFEF2-9B08-4343-8606-69252F84E795}"/>
    <cellStyle name="20 % - Markeringsfarve4 5 3 6 3" xfId="42446" xr:uid="{B161C8F5-EE63-4820-AB3F-2482FC980048}"/>
    <cellStyle name="20 % - Markeringsfarve4 5 3 7" xfId="20458" xr:uid="{95361DDC-947A-44FB-A8BB-6E03328DAE24}"/>
    <cellStyle name="20 % - Markeringsfarve4 5 3 8" xfId="35447" xr:uid="{D9400CDC-4CC5-41A6-B2F0-071989D32902}"/>
    <cellStyle name="20 % - Markeringsfarve4 5 3 9" xfId="56481" xr:uid="{9961E66C-27F7-4D49-B374-309835B98470}"/>
    <cellStyle name="20 % - Markeringsfarve4 5 4" xfId="2609" xr:uid="{A3FA1DB6-A80F-4B6E-B24E-6EFBFF226D51}"/>
    <cellStyle name="20 % - Markeringsfarve4 5 4 2" xfId="2610" xr:uid="{2632C311-6CE5-4695-8056-43368181DA04}"/>
    <cellStyle name="20 % - Markeringsfarve4 5 4 2 2" xfId="2611" xr:uid="{141DD650-CD01-4F1C-8FF1-08DB8598BA0A}"/>
    <cellStyle name="20 % - Markeringsfarve4 5 4 2 2 2" xfId="7875" xr:uid="{58FF0D8B-3BF5-4FB7-902E-87039C2B509C}"/>
    <cellStyle name="20 % - Markeringsfarve4 5 4 2 2 2 2" xfId="15775" xr:uid="{8E8A07D8-DEFE-4212-80C0-98B23E2A64C0}"/>
    <cellStyle name="20 % - Markeringsfarve4 5 4 2 2 2 2 2" xfId="32090" xr:uid="{A131F9A4-F276-4F8F-B31C-3FDC51EE8F54}"/>
    <cellStyle name="20 % - Markeringsfarve4 5 4 2 2 2 2 3" xfId="47054" xr:uid="{0F33F16D-F8C9-4154-A869-1540FAAE518F}"/>
    <cellStyle name="20 % - Markeringsfarve4 5 4 2 2 2 3" xfId="25068" xr:uid="{AEFC9030-C14D-4833-93CD-EF76382307B0}"/>
    <cellStyle name="20 % - Markeringsfarve4 5 4 2 2 2 4" xfId="40055" xr:uid="{7C5311DA-040F-4DC5-A931-D8FCFBE954D1}"/>
    <cellStyle name="20 % - Markeringsfarve4 5 4 2 2 3" xfId="11167" xr:uid="{9AD115B2-7127-4731-B7D2-09AEE1ED6A95}"/>
    <cellStyle name="20 % - Markeringsfarve4 5 4 2 2 3 2" xfId="27487" xr:uid="{DC9511A2-FB28-46E5-BA85-3D22A6E71203}"/>
    <cellStyle name="20 % - Markeringsfarve4 5 4 2 2 3 3" xfId="42453" xr:uid="{025FE613-9D02-4830-9579-2B3B59878F31}"/>
    <cellStyle name="20 % - Markeringsfarve4 5 4 2 2 4" xfId="20465" xr:uid="{BEAD5697-7595-4BBC-AA04-7714A2F108DC}"/>
    <cellStyle name="20 % - Markeringsfarve4 5 4 2 2 5" xfId="35454" xr:uid="{69659990-83A5-4A24-9ED6-AC039A8A851A}"/>
    <cellStyle name="20 % - Markeringsfarve4 5 4 2 3" xfId="6409" xr:uid="{4F253741-6008-496A-AA83-DCB90C3C3607}"/>
    <cellStyle name="20 % - Markeringsfarve4 5 4 2 3 2" xfId="14322" xr:uid="{EAB7E68B-C41B-4ABA-876E-C691049394AE}"/>
    <cellStyle name="20 % - Markeringsfarve4 5 4 2 3 2 2" xfId="30637" xr:uid="{087ED735-2910-4055-9573-C8436DD62650}"/>
    <cellStyle name="20 % - Markeringsfarve4 5 4 2 3 2 3" xfId="45601" xr:uid="{25CF14DD-A8C0-4A12-B1EC-E04657905AB9}"/>
    <cellStyle name="20 % - Markeringsfarve4 5 4 2 3 3" xfId="23615" xr:uid="{E78FB023-CBAC-4AA0-A40A-7EFBB1BD2780}"/>
    <cellStyle name="20 % - Markeringsfarve4 5 4 2 3 4" xfId="38602" xr:uid="{FCFF0297-8982-4090-A6C4-5FC812B4A997}"/>
    <cellStyle name="20 % - Markeringsfarve4 5 4 2 4" xfId="11166" xr:uid="{1DB8C997-734C-48A2-8B81-9F147438DBC8}"/>
    <cellStyle name="20 % - Markeringsfarve4 5 4 2 4 2" xfId="27486" xr:uid="{5244FCD4-6FAE-44B4-87BC-41C45E8C80BA}"/>
    <cellStyle name="20 % - Markeringsfarve4 5 4 2 4 3" xfId="42452" xr:uid="{26F19EB4-5A7F-4734-8CFC-4B6E72164978}"/>
    <cellStyle name="20 % - Markeringsfarve4 5 4 2 5" xfId="20464" xr:uid="{D50D2224-3ECB-497A-B0DA-5C4A86C0C450}"/>
    <cellStyle name="20 % - Markeringsfarve4 5 4 2 6" xfId="35453" xr:uid="{48BB08C4-5E91-488E-9F13-5FC5F73054EC}"/>
    <cellStyle name="20 % - Markeringsfarve4 5 4 3" xfId="2612" xr:uid="{74A52EAA-C826-437B-A225-A296B133038C}"/>
    <cellStyle name="20 % - Markeringsfarve4 5 4 3 2" xfId="7151" xr:uid="{3AA15D02-9DF3-4571-B74E-7ED91ED65743}"/>
    <cellStyle name="20 % - Markeringsfarve4 5 4 3 2 2" xfId="15060" xr:uid="{0CD5FFD2-8CE5-48CB-9CC4-B50E3AA8727F}"/>
    <cellStyle name="20 % - Markeringsfarve4 5 4 3 2 2 2" xfId="31375" xr:uid="{D9AF4366-0A7D-4BD5-B6DE-BB117351BC94}"/>
    <cellStyle name="20 % - Markeringsfarve4 5 4 3 2 2 3" xfId="46339" xr:uid="{B9B052FF-F67D-4AA3-B935-4538CCC229F5}"/>
    <cellStyle name="20 % - Markeringsfarve4 5 4 3 2 3" xfId="24353" xr:uid="{B1A0E571-8A63-4394-BB5A-0D1EF2873502}"/>
    <cellStyle name="20 % - Markeringsfarve4 5 4 3 2 4" xfId="39340" xr:uid="{ECC2782E-08F8-467E-BF51-6AC647D39A48}"/>
    <cellStyle name="20 % - Markeringsfarve4 5 4 3 3" xfId="11168" xr:uid="{F70F2354-6E07-4B88-953B-52977DCBDBB9}"/>
    <cellStyle name="20 % - Markeringsfarve4 5 4 3 3 2" xfId="27488" xr:uid="{0DE9AAAF-DA45-4103-B9BD-EBCF54DA36D5}"/>
    <cellStyle name="20 % - Markeringsfarve4 5 4 3 3 3" xfId="42454" xr:uid="{E7F7C1AE-0DCE-46CB-9EF7-EC6C7D949C3E}"/>
    <cellStyle name="20 % - Markeringsfarve4 5 4 3 4" xfId="20466" xr:uid="{ACC9FC2E-30EE-4FDB-B0F5-BAEAF1C9A00B}"/>
    <cellStyle name="20 % - Markeringsfarve4 5 4 3 5" xfId="35455" xr:uid="{AA8B4AE7-C26D-405F-939B-020D3D62D9E5}"/>
    <cellStyle name="20 % - Markeringsfarve4 5 4 4" xfId="2613" xr:uid="{F25FFBD8-E01C-473C-9773-770A4582F48E}"/>
    <cellStyle name="20 % - Markeringsfarve4 5 4 4 2" xfId="8597" xr:uid="{19E1973D-C0EB-4234-B1D4-31F2A289728D}"/>
    <cellStyle name="20 % - Markeringsfarve4 5 4 4 2 2" xfId="16479" xr:uid="{D3F599A8-43BE-418C-B08B-0412E5BB6267}"/>
    <cellStyle name="20 % - Markeringsfarve4 5 4 4 2 2 2" xfId="32794" xr:uid="{ACEAEDE9-EC92-49E3-9008-23DE2601CFA8}"/>
    <cellStyle name="20 % - Markeringsfarve4 5 4 4 2 2 3" xfId="47758" xr:uid="{D8731653-84FF-41DE-AC67-B95283213B27}"/>
    <cellStyle name="20 % - Markeringsfarve4 5 4 4 2 3" xfId="25772" xr:uid="{13D58BF3-7F13-480F-9DD5-9D23B02C1063}"/>
    <cellStyle name="20 % - Markeringsfarve4 5 4 4 2 4" xfId="40759" xr:uid="{34A44EB9-C69D-413F-9116-BD66DBDCE39C}"/>
    <cellStyle name="20 % - Markeringsfarve4 5 4 4 3" xfId="11169" xr:uid="{092FF289-21F4-402D-9EA0-D72DA9086F1F}"/>
    <cellStyle name="20 % - Markeringsfarve4 5 4 4 3 2" xfId="27489" xr:uid="{0CAC111A-5791-4AA8-AA95-E846A91C30A8}"/>
    <cellStyle name="20 % - Markeringsfarve4 5 4 4 3 3" xfId="42455" xr:uid="{4D75E738-4C48-44FC-8617-EEABF24F6C26}"/>
    <cellStyle name="20 % - Markeringsfarve4 5 4 4 4" xfId="20467" xr:uid="{E8100203-24C1-451D-9D02-4468DB070EDF}"/>
    <cellStyle name="20 % - Markeringsfarve4 5 4 4 5" xfId="35456" xr:uid="{3805CA2E-32B1-491B-9187-84F6BE2AC0C6}"/>
    <cellStyle name="20 % - Markeringsfarve4 5 4 5" xfId="5571" xr:uid="{33390D73-C122-48BD-B4E4-AA887C111700}"/>
    <cellStyle name="20 % - Markeringsfarve4 5 4 5 2" xfId="13488" xr:uid="{C04CE467-3CCA-40AB-894C-A988E73361E3}"/>
    <cellStyle name="20 % - Markeringsfarve4 5 4 5 2 2" xfId="29803" xr:uid="{EEA20992-217A-48F0-A183-D764914054E2}"/>
    <cellStyle name="20 % - Markeringsfarve4 5 4 5 2 3" xfId="44767" xr:uid="{AA815DF8-6956-4522-A5DD-886781A8BBD9}"/>
    <cellStyle name="20 % - Markeringsfarve4 5 4 5 3" xfId="22781" xr:uid="{4E550B04-DD76-49C9-9439-4B1618D6B732}"/>
    <cellStyle name="20 % - Markeringsfarve4 5 4 5 4" xfId="37768" xr:uid="{49A6EF7B-0590-4449-85E9-5BEF3DBA36B9}"/>
    <cellStyle name="20 % - Markeringsfarve4 5 4 6" xfId="11165" xr:uid="{3DEBE576-EAD1-477F-BC0C-318EB7C08627}"/>
    <cellStyle name="20 % - Markeringsfarve4 5 4 6 2" xfId="27485" xr:uid="{3D2E0B68-2CA9-4D9E-910E-33974F2530B1}"/>
    <cellStyle name="20 % - Markeringsfarve4 5 4 6 3" xfId="42451" xr:uid="{0993413C-B85C-4497-A2DE-C4555915B3BA}"/>
    <cellStyle name="20 % - Markeringsfarve4 5 4 7" xfId="20463" xr:uid="{6610F25B-A3D1-48D7-8F66-9B4717F4764A}"/>
    <cellStyle name="20 % - Markeringsfarve4 5 4 8" xfId="35452" xr:uid="{374C6E53-A59D-431F-BE42-6A1A8953D68A}"/>
    <cellStyle name="20 % - Markeringsfarve4 5 5" xfId="2614" xr:uid="{CF0E7D3D-DBF0-4087-9CFC-30C1EE54C156}"/>
    <cellStyle name="20 % - Markeringsfarve4 5 5 2" xfId="2615" xr:uid="{6CC4A261-BD8F-49C0-A9E9-A9EB92A74297}"/>
    <cellStyle name="20 % - Markeringsfarve4 5 5 2 2" xfId="2616" xr:uid="{6EC6C97B-E0F4-4BA8-BC48-00F385FC5055}"/>
    <cellStyle name="20 % - Markeringsfarve4 5 5 2 2 2" xfId="7992" xr:uid="{EEC25B85-CD38-499F-8E5E-F65B672AA199}"/>
    <cellStyle name="20 % - Markeringsfarve4 5 5 2 2 2 2" xfId="15892" xr:uid="{F048C670-D0E1-44C3-B892-A4CD32B167C2}"/>
    <cellStyle name="20 % - Markeringsfarve4 5 5 2 2 2 2 2" xfId="32207" xr:uid="{E33A869F-4C77-4E0C-A0C8-7D3035BA57C5}"/>
    <cellStyle name="20 % - Markeringsfarve4 5 5 2 2 2 2 3" xfId="47171" xr:uid="{76AB0A42-70F7-42BB-9FE2-B5BD43ED24E6}"/>
    <cellStyle name="20 % - Markeringsfarve4 5 5 2 2 2 3" xfId="25185" xr:uid="{75290DCD-6685-4502-B7AA-4FFDCEF96586}"/>
    <cellStyle name="20 % - Markeringsfarve4 5 5 2 2 2 4" xfId="40172" xr:uid="{27D563F4-01B4-4C54-8B05-52226630B243}"/>
    <cellStyle name="20 % - Markeringsfarve4 5 5 2 2 3" xfId="11172" xr:uid="{EC9B29BD-8209-46F9-95D9-EEDB788DE907}"/>
    <cellStyle name="20 % - Markeringsfarve4 5 5 2 2 3 2" xfId="27492" xr:uid="{F904A321-38EA-485B-B79B-3BAEB731605D}"/>
    <cellStyle name="20 % - Markeringsfarve4 5 5 2 2 3 3" xfId="42458" xr:uid="{18A4878D-39CA-44AD-9280-36E329B06B87}"/>
    <cellStyle name="20 % - Markeringsfarve4 5 5 2 2 4" xfId="20470" xr:uid="{E92035BE-7FF9-4314-82F7-23D039287071}"/>
    <cellStyle name="20 % - Markeringsfarve4 5 5 2 2 5" xfId="35459" xr:uid="{D1B55225-066B-429B-B3A9-976B21DBCB34}"/>
    <cellStyle name="20 % - Markeringsfarve4 5 5 2 3" xfId="6508" xr:uid="{D36A6D8B-BC5C-4C88-A2F4-D5D1112379C5}"/>
    <cellStyle name="20 % - Markeringsfarve4 5 5 2 3 2" xfId="14421" xr:uid="{9E1FBE10-F084-4E0A-961C-F79E11D028A8}"/>
    <cellStyle name="20 % - Markeringsfarve4 5 5 2 3 2 2" xfId="30736" xr:uid="{5A98B745-9926-46A6-8465-223AE8D2BF65}"/>
    <cellStyle name="20 % - Markeringsfarve4 5 5 2 3 2 3" xfId="45700" xr:uid="{4EB09AFB-8E47-4414-A097-60EF2449090F}"/>
    <cellStyle name="20 % - Markeringsfarve4 5 5 2 3 3" xfId="23714" xr:uid="{3A52D026-FD0C-4853-98CF-4C36AB33972C}"/>
    <cellStyle name="20 % - Markeringsfarve4 5 5 2 3 4" xfId="38701" xr:uid="{CD4B29AE-5E40-4F55-8376-97A388B7D7E8}"/>
    <cellStyle name="20 % - Markeringsfarve4 5 5 2 4" xfId="11171" xr:uid="{B93EF8C4-5558-4408-91F6-14E78B28A637}"/>
    <cellStyle name="20 % - Markeringsfarve4 5 5 2 4 2" xfId="27491" xr:uid="{1486AA70-18ED-4B29-9329-E6B848EA9209}"/>
    <cellStyle name="20 % - Markeringsfarve4 5 5 2 4 3" xfId="42457" xr:uid="{2E44F798-1376-47CB-9833-B76DCEC4C409}"/>
    <cellStyle name="20 % - Markeringsfarve4 5 5 2 5" xfId="20469" xr:uid="{EFD9F145-5FDD-4377-BD3D-80B380C79661}"/>
    <cellStyle name="20 % - Markeringsfarve4 5 5 2 6" xfId="35458" xr:uid="{9E06E4C3-CD50-4D99-8CBF-395F983D4941}"/>
    <cellStyle name="20 % - Markeringsfarve4 5 5 3" xfId="2617" xr:uid="{24B81FC8-5A54-477A-BCF5-9B35CE924B07}"/>
    <cellStyle name="20 % - Markeringsfarve4 5 5 3 2" xfId="7268" xr:uid="{338D27C6-435B-482B-A0B5-A36DB3792189}"/>
    <cellStyle name="20 % - Markeringsfarve4 5 5 3 2 2" xfId="15177" xr:uid="{D9D38636-DF9E-47AD-9E97-02EED0F04011}"/>
    <cellStyle name="20 % - Markeringsfarve4 5 5 3 2 2 2" xfId="31492" xr:uid="{FE5DDB1A-4E8F-40E4-BB36-F9F16E5F47A8}"/>
    <cellStyle name="20 % - Markeringsfarve4 5 5 3 2 2 3" xfId="46456" xr:uid="{FBD27588-72A1-44F4-B180-BE30E73909F0}"/>
    <cellStyle name="20 % - Markeringsfarve4 5 5 3 2 3" xfId="24470" xr:uid="{48D6FC18-9250-4EC6-B65C-C99EC61583A6}"/>
    <cellStyle name="20 % - Markeringsfarve4 5 5 3 2 4" xfId="39457" xr:uid="{D19CECA7-C7D5-41C6-86A4-7C10F07DCE5B}"/>
    <cellStyle name="20 % - Markeringsfarve4 5 5 3 3" xfId="11173" xr:uid="{DE649F2A-5B11-499B-B957-2974504A89F9}"/>
    <cellStyle name="20 % - Markeringsfarve4 5 5 3 3 2" xfId="27493" xr:uid="{645C16B1-F655-4E9C-85BF-5F5087C604A0}"/>
    <cellStyle name="20 % - Markeringsfarve4 5 5 3 3 3" xfId="42459" xr:uid="{70C95E3A-51F9-4206-A7D3-857DBD6B3F1F}"/>
    <cellStyle name="20 % - Markeringsfarve4 5 5 3 4" xfId="20471" xr:uid="{1FB94A65-FF13-4888-9C2B-16FCE188911A}"/>
    <cellStyle name="20 % - Markeringsfarve4 5 5 3 5" xfId="35460" xr:uid="{A964812F-BB34-4C92-9D07-55A20AB15D8E}"/>
    <cellStyle name="20 % - Markeringsfarve4 5 5 4" xfId="2618" xr:uid="{334190EF-21B4-4890-B63C-10374D9EF9C7}"/>
    <cellStyle name="20 % - Markeringsfarve4 5 5 4 2" xfId="8246" xr:uid="{86209845-7F10-4B8C-8389-D5758836A9D3}"/>
    <cellStyle name="20 % - Markeringsfarve4 5 5 4 2 2" xfId="16139" xr:uid="{974072A0-C5BE-43D5-9F75-D4A62A355FDC}"/>
    <cellStyle name="20 % - Markeringsfarve4 5 5 4 2 2 2" xfId="32454" xr:uid="{C5317E3C-35B8-4C32-B31E-A2A1801DC1F9}"/>
    <cellStyle name="20 % - Markeringsfarve4 5 5 4 2 2 3" xfId="47418" xr:uid="{142CC8AC-93CE-438A-B975-0EA460D247EB}"/>
    <cellStyle name="20 % - Markeringsfarve4 5 5 4 2 3" xfId="25432" xr:uid="{B36C9ED9-F3CC-4A50-B3BE-0039D683F633}"/>
    <cellStyle name="20 % - Markeringsfarve4 5 5 4 2 4" xfId="40419" xr:uid="{1A6D61CD-4D85-4A18-836F-B75B9CA47D90}"/>
    <cellStyle name="20 % - Markeringsfarve4 5 5 4 3" xfId="11174" xr:uid="{04E50036-5CBD-4AC8-A428-ACF2CB4F106C}"/>
    <cellStyle name="20 % - Markeringsfarve4 5 5 4 3 2" xfId="27494" xr:uid="{97B53B28-CF8A-4083-91B0-7215E07CE7F8}"/>
    <cellStyle name="20 % - Markeringsfarve4 5 5 4 3 3" xfId="42460" xr:uid="{7E173E64-26D0-4704-90B5-B02E46595DC4}"/>
    <cellStyle name="20 % - Markeringsfarve4 5 5 4 4" xfId="20472" xr:uid="{8E110CA9-2CE4-425F-B282-B9C55257FA7F}"/>
    <cellStyle name="20 % - Markeringsfarve4 5 5 4 5" xfId="35461" xr:uid="{D8452DF9-67C4-4B34-9EC8-042EE3046269}"/>
    <cellStyle name="20 % - Markeringsfarve4 5 5 5" xfId="5572" xr:uid="{2DB97A52-1B96-4578-8161-AA63E886F1F4}"/>
    <cellStyle name="20 % - Markeringsfarve4 5 5 5 2" xfId="13489" xr:uid="{836CF279-6BD4-4A8D-B228-1EFAB965EAAB}"/>
    <cellStyle name="20 % - Markeringsfarve4 5 5 5 2 2" xfId="29804" xr:uid="{4A4EE375-C39D-48B4-9852-E8D7DAD0DA6E}"/>
    <cellStyle name="20 % - Markeringsfarve4 5 5 5 2 3" xfId="44768" xr:uid="{24DE5122-3245-4767-8664-AE1EC605BCBC}"/>
    <cellStyle name="20 % - Markeringsfarve4 5 5 5 3" xfId="22782" xr:uid="{8E354E6D-2F80-4969-870E-60A81D57D9C2}"/>
    <cellStyle name="20 % - Markeringsfarve4 5 5 5 4" xfId="37769" xr:uid="{86ABACD4-0DAD-44D4-A073-18E79B31B495}"/>
    <cellStyle name="20 % - Markeringsfarve4 5 5 6" xfId="11170" xr:uid="{37EA8426-2113-4FAA-A89A-2810C06169CE}"/>
    <cellStyle name="20 % - Markeringsfarve4 5 5 6 2" xfId="27490" xr:uid="{BFD398B7-C32F-41F7-9397-D771DCF96AAD}"/>
    <cellStyle name="20 % - Markeringsfarve4 5 5 6 3" xfId="42456" xr:uid="{42C0418D-31B4-407C-927B-1A36A434CB62}"/>
    <cellStyle name="20 % - Markeringsfarve4 5 5 7" xfId="20468" xr:uid="{B5E5D3A6-4608-4191-BD4D-9E7EA891D141}"/>
    <cellStyle name="20 % - Markeringsfarve4 5 5 8" xfId="35457" xr:uid="{F7CF8B6F-C148-491A-9E0E-1CE5D795CC97}"/>
    <cellStyle name="20 % - Markeringsfarve4 5 6" xfId="2619" xr:uid="{0B2C1421-2588-4564-A85C-26A54110F061}"/>
    <cellStyle name="20 % - Markeringsfarve4 5 6 2" xfId="2620" xr:uid="{B1A30685-650E-4421-BF9A-5960B5FE4C56}"/>
    <cellStyle name="20 % - Markeringsfarve4 5 6 2 2" xfId="2621" xr:uid="{31D7818F-DB2B-4DED-8AD0-165F1FABE94D}"/>
    <cellStyle name="20 % - Markeringsfarve4 5 6 2 2 2" xfId="8060" xr:uid="{F3FED6B8-E14B-4CAC-BB9F-0E9D5E6287CF}"/>
    <cellStyle name="20 % - Markeringsfarve4 5 6 2 2 2 2" xfId="15960" xr:uid="{EE66CB98-2954-4262-97EA-06F9AB9B7A12}"/>
    <cellStyle name="20 % - Markeringsfarve4 5 6 2 2 2 2 2" xfId="32275" xr:uid="{99AF9C63-3BB3-439D-9E82-642422CC881B}"/>
    <cellStyle name="20 % - Markeringsfarve4 5 6 2 2 2 2 3" xfId="47239" xr:uid="{BD275E11-0129-484F-A003-84DBDCEFC94A}"/>
    <cellStyle name="20 % - Markeringsfarve4 5 6 2 2 2 3" xfId="25253" xr:uid="{DA1D39D7-E97A-485E-AFC0-37C62CB13C39}"/>
    <cellStyle name="20 % - Markeringsfarve4 5 6 2 2 2 4" xfId="40240" xr:uid="{D4B0930C-36D3-4188-B574-41D7AC8A2642}"/>
    <cellStyle name="20 % - Markeringsfarve4 5 6 2 2 3" xfId="11177" xr:uid="{1790F061-25C9-4190-AD98-DDF57CAE1E03}"/>
    <cellStyle name="20 % - Markeringsfarve4 5 6 2 2 3 2" xfId="27497" xr:uid="{BABF6424-BFE1-41EE-8D97-D770D042E88E}"/>
    <cellStyle name="20 % - Markeringsfarve4 5 6 2 2 3 3" xfId="42463" xr:uid="{351F1EE4-F8CD-43B5-A3AE-46AA3C890B71}"/>
    <cellStyle name="20 % - Markeringsfarve4 5 6 2 2 4" xfId="20475" xr:uid="{D90B9208-083A-4666-B633-286B80D251A6}"/>
    <cellStyle name="20 % - Markeringsfarve4 5 6 2 2 5" xfId="35464" xr:uid="{F556637B-51A4-49CB-9990-ABFD86905BCF}"/>
    <cellStyle name="20 % - Markeringsfarve4 5 6 2 3" xfId="6571" xr:uid="{B9CC1E23-2AD1-406B-A6F5-C35468AA64B1}"/>
    <cellStyle name="20 % - Markeringsfarve4 5 6 2 3 2" xfId="14484" xr:uid="{B7784114-1B83-4DA5-B932-8BBF2BE0D675}"/>
    <cellStyle name="20 % - Markeringsfarve4 5 6 2 3 2 2" xfId="30799" xr:uid="{80F2927B-F83E-4A89-8AEF-8285D6703FEE}"/>
    <cellStyle name="20 % - Markeringsfarve4 5 6 2 3 2 3" xfId="45763" xr:uid="{15497428-175B-48E0-9734-2F6680042A75}"/>
    <cellStyle name="20 % - Markeringsfarve4 5 6 2 3 3" xfId="23777" xr:uid="{8FB2D66F-1AE1-4A3A-80D6-711CC920DD98}"/>
    <cellStyle name="20 % - Markeringsfarve4 5 6 2 3 4" xfId="38764" xr:uid="{5DAF7F29-2558-4C5D-87FA-AAD1E0001B90}"/>
    <cellStyle name="20 % - Markeringsfarve4 5 6 2 4" xfId="11176" xr:uid="{73CE6003-5263-4ACA-B2B5-680C1E6EF53E}"/>
    <cellStyle name="20 % - Markeringsfarve4 5 6 2 4 2" xfId="27496" xr:uid="{8078D6A5-EF11-4385-A86C-C25741273AD5}"/>
    <cellStyle name="20 % - Markeringsfarve4 5 6 2 4 3" xfId="42462" xr:uid="{4FCDF0FF-1DAC-4869-9ADB-A1E22EF559DE}"/>
    <cellStyle name="20 % - Markeringsfarve4 5 6 2 5" xfId="20474" xr:uid="{D6CC5EF8-4EEE-410D-9E56-9375E8CE9072}"/>
    <cellStyle name="20 % - Markeringsfarve4 5 6 2 6" xfId="35463" xr:uid="{7E86F40D-19BC-47BF-B4EF-379765B2FFE9}"/>
    <cellStyle name="20 % - Markeringsfarve4 5 6 3" xfId="2622" xr:uid="{93A7C8C1-7F0D-42CF-BAE9-E15BA1EAA500}"/>
    <cellStyle name="20 % - Markeringsfarve4 5 6 3 2" xfId="7337" xr:uid="{2C3C22AF-F134-4E12-922D-304D3955D4C3}"/>
    <cellStyle name="20 % - Markeringsfarve4 5 6 3 2 2" xfId="15246" xr:uid="{862C428B-2C91-4503-A466-606964922450}"/>
    <cellStyle name="20 % - Markeringsfarve4 5 6 3 2 2 2" xfId="31561" xr:uid="{02DF733C-5842-496D-AD8F-CC1781451956}"/>
    <cellStyle name="20 % - Markeringsfarve4 5 6 3 2 2 3" xfId="46525" xr:uid="{8D7E11D4-8F4B-43AE-9C2B-28663C15DD3B}"/>
    <cellStyle name="20 % - Markeringsfarve4 5 6 3 2 3" xfId="24539" xr:uid="{69ACDAC8-4275-4F8C-8941-C966C7E85F73}"/>
    <cellStyle name="20 % - Markeringsfarve4 5 6 3 2 4" xfId="39526" xr:uid="{D9CD5420-BCBF-4C25-9CEA-72935F61E860}"/>
    <cellStyle name="20 % - Markeringsfarve4 5 6 3 3" xfId="11178" xr:uid="{68059380-E863-44D2-82A5-F898CFBABE26}"/>
    <cellStyle name="20 % - Markeringsfarve4 5 6 3 3 2" xfId="27498" xr:uid="{41AF4447-17CF-49D8-B6D3-1D08F45374DF}"/>
    <cellStyle name="20 % - Markeringsfarve4 5 6 3 3 3" xfId="42464" xr:uid="{096E7F64-C3E3-4650-B025-C299EFCAB8EB}"/>
    <cellStyle name="20 % - Markeringsfarve4 5 6 3 4" xfId="20476" xr:uid="{FF9E298E-CBF7-40D8-877C-1C947E882035}"/>
    <cellStyle name="20 % - Markeringsfarve4 5 6 3 5" xfId="35465" xr:uid="{C50AD083-D271-48F0-A757-F9CB25C411E1}"/>
    <cellStyle name="20 % - Markeringsfarve4 5 6 4" xfId="2623" xr:uid="{3486B162-C738-4EC0-8FD7-CE606565935A}"/>
    <cellStyle name="20 % - Markeringsfarve4 5 6 4 2" xfId="8549" xr:uid="{5112546C-F24E-47AE-9D92-3CA935A6453D}"/>
    <cellStyle name="20 % - Markeringsfarve4 5 6 4 2 2" xfId="16434" xr:uid="{E33FCF8A-7C41-4948-A862-57ACEFB8CCF5}"/>
    <cellStyle name="20 % - Markeringsfarve4 5 6 4 2 2 2" xfId="32749" xr:uid="{3C664FCE-6D4C-4370-AC8F-E585A6657601}"/>
    <cellStyle name="20 % - Markeringsfarve4 5 6 4 2 2 3" xfId="47713" xr:uid="{56BAC4D7-AE1D-4CE1-BB27-FB489D8CAB9F}"/>
    <cellStyle name="20 % - Markeringsfarve4 5 6 4 2 3" xfId="25727" xr:uid="{987451BA-B40E-4CFA-B86A-8AC0AFD9F368}"/>
    <cellStyle name="20 % - Markeringsfarve4 5 6 4 2 4" xfId="40714" xr:uid="{C6894342-B651-4886-8821-E88F8236CFAB}"/>
    <cellStyle name="20 % - Markeringsfarve4 5 6 4 3" xfId="11179" xr:uid="{E82F8738-C508-4EE3-B8E5-835BB40E9983}"/>
    <cellStyle name="20 % - Markeringsfarve4 5 6 4 3 2" xfId="27499" xr:uid="{B6E004F9-D4D0-4831-BD5B-0F7AF083467F}"/>
    <cellStyle name="20 % - Markeringsfarve4 5 6 4 3 3" xfId="42465" xr:uid="{54C78C00-5103-4532-9D11-BA926D84367F}"/>
    <cellStyle name="20 % - Markeringsfarve4 5 6 4 4" xfId="20477" xr:uid="{B8A645BD-638C-4CAE-9D13-1A556C211191}"/>
    <cellStyle name="20 % - Markeringsfarve4 5 6 4 5" xfId="35466" xr:uid="{0700C954-7D51-4D55-9B2F-E979CD2356CD}"/>
    <cellStyle name="20 % - Markeringsfarve4 5 6 5" xfId="5573" xr:uid="{DE636936-2BCF-4EB3-A75F-DF6313DFCBA7}"/>
    <cellStyle name="20 % - Markeringsfarve4 5 6 5 2" xfId="13490" xr:uid="{6CCB0D00-AD96-4E92-8595-CDA7D4C50C8B}"/>
    <cellStyle name="20 % - Markeringsfarve4 5 6 5 2 2" xfId="29805" xr:uid="{8032EA1D-2D31-41D2-B447-591141C1118B}"/>
    <cellStyle name="20 % - Markeringsfarve4 5 6 5 2 3" xfId="44769" xr:uid="{EE300081-3C68-4912-90E7-FCBD43163730}"/>
    <cellStyle name="20 % - Markeringsfarve4 5 6 5 3" xfId="22783" xr:uid="{5652E4D3-0F7B-4EC7-B5E3-FB87526FE35D}"/>
    <cellStyle name="20 % - Markeringsfarve4 5 6 5 4" xfId="37770" xr:uid="{9B7269C1-0A69-4CFB-8B9A-E857BC7F1142}"/>
    <cellStyle name="20 % - Markeringsfarve4 5 6 6" xfId="11175" xr:uid="{73862602-FB2C-49FF-A548-1FB9754574CC}"/>
    <cellStyle name="20 % - Markeringsfarve4 5 6 6 2" xfId="27495" xr:uid="{D4ACFB67-7E2E-4B28-80AA-140574D5FED9}"/>
    <cellStyle name="20 % - Markeringsfarve4 5 6 6 3" xfId="42461" xr:uid="{D2B72371-CB92-453E-B930-32FC0F17B343}"/>
    <cellStyle name="20 % - Markeringsfarve4 5 6 7" xfId="20473" xr:uid="{C7EEEAB9-C2C1-41CF-9298-875D444BE489}"/>
    <cellStyle name="20 % - Markeringsfarve4 5 6 8" xfId="35462" xr:uid="{70E360E7-535D-44BD-85B4-90FCF8864FED}"/>
    <cellStyle name="20 % - Markeringsfarve4 5 7" xfId="2624" xr:uid="{341FEC60-21ED-4132-9751-413536F9432F}"/>
    <cellStyle name="20 % - Markeringsfarve4 5 7 2" xfId="2625" xr:uid="{5BECF69C-DB89-4A20-B339-2ECF5C3D2AD3}"/>
    <cellStyle name="20 % - Markeringsfarve4 5 7 2 2" xfId="7518" xr:uid="{B1798415-AA28-4EC7-84DC-ED67C658B430}"/>
    <cellStyle name="20 % - Markeringsfarve4 5 7 2 2 2" xfId="15418" xr:uid="{86E4ED22-90D4-4F1C-AA29-6E2A0E641153}"/>
    <cellStyle name="20 % - Markeringsfarve4 5 7 2 2 2 2" xfId="31733" xr:uid="{EF8A9F69-60BE-481D-99D1-A25B8F5279B4}"/>
    <cellStyle name="20 % - Markeringsfarve4 5 7 2 2 2 3" xfId="46697" xr:uid="{1ED435FE-5F11-4E7F-B5CF-419A377083A8}"/>
    <cellStyle name="20 % - Markeringsfarve4 5 7 2 2 3" xfId="24711" xr:uid="{124DB7B7-DA27-45EF-A30F-186E2A497203}"/>
    <cellStyle name="20 % - Markeringsfarve4 5 7 2 2 4" xfId="39698" xr:uid="{63A85F4F-A368-457C-BCAC-19384BB59F04}"/>
    <cellStyle name="20 % - Markeringsfarve4 5 7 2 3" xfId="11181" xr:uid="{B7877732-15CC-4254-BDFB-45407EA73F25}"/>
    <cellStyle name="20 % - Markeringsfarve4 5 7 2 3 2" xfId="27501" xr:uid="{FCFAFCCB-FA53-45A2-B4E7-63FC963C43F6}"/>
    <cellStyle name="20 % - Markeringsfarve4 5 7 2 3 3" xfId="42467" xr:uid="{ABACB6F5-A1A0-4612-9427-C19027C02843}"/>
    <cellStyle name="20 % - Markeringsfarve4 5 7 2 4" xfId="20479" xr:uid="{37FECF67-FBA7-44FD-9607-341BB2340E4A}"/>
    <cellStyle name="20 % - Markeringsfarve4 5 7 2 5" xfId="35468" xr:uid="{A498DD9D-62FA-4702-98FA-4D8F26BC4EB4}"/>
    <cellStyle name="20 % - Markeringsfarve4 5 7 3" xfId="6108" xr:uid="{03F5EA18-E67C-452F-AC32-40A8C1BC1B52}"/>
    <cellStyle name="20 % - Markeringsfarve4 5 7 3 2" xfId="14024" xr:uid="{3752BD2D-D09E-4BC9-A00B-2C41142F1612}"/>
    <cellStyle name="20 % - Markeringsfarve4 5 7 3 2 2" xfId="30339" xr:uid="{C7077B12-DB74-4D3C-82DB-602F0C76CDB5}"/>
    <cellStyle name="20 % - Markeringsfarve4 5 7 3 2 3" xfId="45303" xr:uid="{506F98BC-AC47-4A5F-BCEF-F53553C5289C}"/>
    <cellStyle name="20 % - Markeringsfarve4 5 7 3 3" xfId="23317" xr:uid="{7FC4BF5B-D3AF-45F4-92D5-FADEF4952E79}"/>
    <cellStyle name="20 % - Markeringsfarve4 5 7 3 4" xfId="38304" xr:uid="{F9F9F5A3-6A7F-436C-AFC0-E55CF159477A}"/>
    <cellStyle name="20 % - Markeringsfarve4 5 7 4" xfId="11180" xr:uid="{B6C938BD-E9EA-4C48-A63A-4A157AF95C02}"/>
    <cellStyle name="20 % - Markeringsfarve4 5 7 4 2" xfId="27500" xr:uid="{518E3D11-325A-4A9A-AB51-A2F8E1AAA498}"/>
    <cellStyle name="20 % - Markeringsfarve4 5 7 4 3" xfId="42466" xr:uid="{B19BDA89-4ECE-44A7-9FD2-2C30F730108E}"/>
    <cellStyle name="20 % - Markeringsfarve4 5 7 5" xfId="20478" xr:uid="{3B4B7072-A7DB-47FE-A9CE-DE39D91FB32E}"/>
    <cellStyle name="20 % - Markeringsfarve4 5 7 6" xfId="35467" xr:uid="{2EE2E580-C1AA-4897-AB73-0FD51698035C}"/>
    <cellStyle name="20 % - Markeringsfarve4 5 8" xfId="2626" xr:uid="{061EA166-A4E1-4181-95D8-F287DD9A9911}"/>
    <cellStyle name="20 % - Markeringsfarve4 5 8 2" xfId="6746" xr:uid="{9F99D11D-94E8-4C7C-AE22-F71524297A7C}"/>
    <cellStyle name="20 % - Markeringsfarve4 5 8 2 2" xfId="14656" xr:uid="{29703B86-EF5F-4A2A-9BD7-CB01EE9AE575}"/>
    <cellStyle name="20 % - Markeringsfarve4 5 8 2 2 2" xfId="30971" xr:uid="{90D7E55B-C13E-4D50-AA36-C26A742C9162}"/>
    <cellStyle name="20 % - Markeringsfarve4 5 8 2 2 3" xfId="45935" xr:uid="{94960B5E-AE73-49DC-9DF5-E2FBE204F07D}"/>
    <cellStyle name="20 % - Markeringsfarve4 5 8 2 3" xfId="23949" xr:uid="{FCC16F53-6578-4C04-A699-FCB1CF69569F}"/>
    <cellStyle name="20 % - Markeringsfarve4 5 8 2 4" xfId="38936" xr:uid="{AE55CC8E-4117-4C8D-8B91-CB4E863D84FA}"/>
    <cellStyle name="20 % - Markeringsfarve4 5 8 3" xfId="11182" xr:uid="{850D55B4-A39A-47EA-8180-8FAB4B7FB6EF}"/>
    <cellStyle name="20 % - Markeringsfarve4 5 8 3 2" xfId="27502" xr:uid="{94EFFE85-EE80-4D31-86E0-48E3ABD6CF50}"/>
    <cellStyle name="20 % - Markeringsfarve4 5 8 3 3" xfId="42468" xr:uid="{2E06E3FE-3523-4266-B173-2696C8E0A576}"/>
    <cellStyle name="20 % - Markeringsfarve4 5 8 4" xfId="20480" xr:uid="{36B143A0-AC8A-457A-BC4E-8247658C6C72}"/>
    <cellStyle name="20 % - Markeringsfarve4 5 8 5" xfId="35469" xr:uid="{05033104-D54B-457F-B860-ACB99069043F}"/>
    <cellStyle name="20 % - Markeringsfarve4 5 9" xfId="2627" xr:uid="{91EA8179-F1E9-4EEC-B3B0-037575FD4548}"/>
    <cellStyle name="20 % - Markeringsfarve4 5 9 2" xfId="8404" xr:uid="{E115912B-6B47-4B1B-8B68-7737637E416D}"/>
    <cellStyle name="20 % - Markeringsfarve4 5 9 2 2" xfId="16294" xr:uid="{7C504652-2D47-470A-94C9-1AB33E68C172}"/>
    <cellStyle name="20 % - Markeringsfarve4 5 9 2 2 2" xfId="32609" xr:uid="{DBF9C2F9-EC9A-4FC4-9B00-AD1C71F85260}"/>
    <cellStyle name="20 % - Markeringsfarve4 5 9 2 2 3" xfId="47573" xr:uid="{30657EB6-7274-41C8-A61E-C313735EFF71}"/>
    <cellStyle name="20 % - Markeringsfarve4 5 9 2 3" xfId="25587" xr:uid="{46BFA217-45E4-4CFD-9205-23FFBC21D9F4}"/>
    <cellStyle name="20 % - Markeringsfarve4 5 9 2 4" xfId="40574" xr:uid="{A78C85FC-598D-4AB9-817B-4B11077C481E}"/>
    <cellStyle name="20 % - Markeringsfarve4 5 9 3" xfId="11183" xr:uid="{A80D1692-735F-449F-A867-E201548A7A2A}"/>
    <cellStyle name="20 % - Markeringsfarve4 5 9 3 2" xfId="27503" xr:uid="{F1F7D16B-5D73-437E-BE45-2ABBD72E5176}"/>
    <cellStyle name="20 % - Markeringsfarve4 5 9 3 3" xfId="42469" xr:uid="{92D5B506-DB8B-45DC-9C9E-9F93505D659D}"/>
    <cellStyle name="20 % - Markeringsfarve4 5 9 4" xfId="20481" xr:uid="{8FD77498-D3FB-4DAD-B7EF-20F9A6A49BA6}"/>
    <cellStyle name="20 % - Markeringsfarve4 5 9 5" xfId="35470" xr:uid="{8B8760FE-DE15-4556-8021-0EE47C6C3751}"/>
    <cellStyle name="20 % - Markeringsfarve4 6" xfId="2628" xr:uid="{4132D9C9-E1BB-4F64-ADBF-9BBE9D69C934}"/>
    <cellStyle name="20 % - Markeringsfarve4 6 10" xfId="53299" xr:uid="{5001F08C-D4F0-44EC-BF44-3F9E6906248E}"/>
    <cellStyle name="20 % - Markeringsfarve4 6 2" xfId="2629" xr:uid="{91FD4DF4-6AB8-4665-A6FC-2C6972A79B1A}"/>
    <cellStyle name="20 % - Markeringsfarve4 6 2 2" xfId="2630" xr:uid="{038BF564-2175-4A01-A14F-505E6C05D257}"/>
    <cellStyle name="20 % - Markeringsfarve4 6 2 2 2" xfId="2631" xr:uid="{78FFADA7-FE45-488A-B177-194389C1C387}"/>
    <cellStyle name="20 % - Markeringsfarve4 6 2 2 2 2" xfId="7706" xr:uid="{5AD34BAE-7DD5-4968-85F8-21BB87A69C2E}"/>
    <cellStyle name="20 % - Markeringsfarve4 6 2 2 2 2 2" xfId="15606" xr:uid="{82977032-31C7-4077-8F0F-4BC8511F6139}"/>
    <cellStyle name="20 % - Markeringsfarve4 6 2 2 2 2 2 2" xfId="31921" xr:uid="{52F275E8-B6C5-4CCC-BC85-F0979741DB87}"/>
    <cellStyle name="20 % - Markeringsfarve4 6 2 2 2 2 2 3" xfId="46885" xr:uid="{02D4C1E5-4083-4033-AFE8-6D37259774AF}"/>
    <cellStyle name="20 % - Markeringsfarve4 6 2 2 2 2 3" xfId="24899" xr:uid="{79A6441C-F8E0-436F-860E-C15541195156}"/>
    <cellStyle name="20 % - Markeringsfarve4 6 2 2 2 2 4" xfId="39886" xr:uid="{D6AB463B-88C6-447D-AE61-080D886BB441}"/>
    <cellStyle name="20 % - Markeringsfarve4 6 2 2 2 3" xfId="11187" xr:uid="{A1FE8FB1-2339-4925-8BD2-B9D66DAE1DA3}"/>
    <cellStyle name="20 % - Markeringsfarve4 6 2 2 2 3 2" xfId="27507" xr:uid="{D589EB21-AA2D-4FDA-BB8C-8E0075D460E3}"/>
    <cellStyle name="20 % - Markeringsfarve4 6 2 2 2 3 3" xfId="42473" xr:uid="{CB0DDFBF-FE67-4CFA-83CD-8CA10496DA20}"/>
    <cellStyle name="20 % - Markeringsfarve4 6 2 2 2 4" xfId="20485" xr:uid="{36FE65E4-4F39-4C51-84F7-295B3CCB2D67}"/>
    <cellStyle name="20 % - Markeringsfarve4 6 2 2 2 5" xfId="35474" xr:uid="{25453F31-6BC0-4C14-BFC9-CF40C23523A7}"/>
    <cellStyle name="20 % - Markeringsfarve4 6 2 2 3" xfId="6270" xr:uid="{19FD0F75-3A6C-4B44-AF49-64D11F53EE5C}"/>
    <cellStyle name="20 % - Markeringsfarve4 6 2 2 3 2" xfId="14186" xr:uid="{F02B457D-614D-465B-A404-12DDF5994180}"/>
    <cellStyle name="20 % - Markeringsfarve4 6 2 2 3 2 2" xfId="30501" xr:uid="{ADC634F2-54FF-44ED-BD00-37EEF23D9B47}"/>
    <cellStyle name="20 % - Markeringsfarve4 6 2 2 3 2 3" xfId="45465" xr:uid="{37D7B38D-108D-4C35-A543-038F55D3E786}"/>
    <cellStyle name="20 % - Markeringsfarve4 6 2 2 3 3" xfId="23479" xr:uid="{0178F2C0-901C-4058-848B-70615A41BD87}"/>
    <cellStyle name="20 % - Markeringsfarve4 6 2 2 3 4" xfId="38466" xr:uid="{138F61CC-D485-4643-B3D3-75D98F2DDE4B}"/>
    <cellStyle name="20 % - Markeringsfarve4 6 2 2 4" xfId="11186" xr:uid="{B9BC8904-5BA7-4ECC-A665-38E97A6C6B18}"/>
    <cellStyle name="20 % - Markeringsfarve4 6 2 2 4 2" xfId="27506" xr:uid="{1DF3414A-25F1-4F85-83A5-62B5F1D66943}"/>
    <cellStyle name="20 % - Markeringsfarve4 6 2 2 4 3" xfId="42472" xr:uid="{C353C2DB-8EE4-4A33-BA3D-B0379B138EB5}"/>
    <cellStyle name="20 % - Markeringsfarve4 6 2 2 5" xfId="20484" xr:uid="{4A431E24-2A14-4D01-98DF-419419BAF8C6}"/>
    <cellStyle name="20 % - Markeringsfarve4 6 2 2 6" xfId="35473" xr:uid="{3B48D669-A079-4E1B-B1E3-4CC2BF60765F}"/>
    <cellStyle name="20 % - Markeringsfarve4 6 2 2 7" xfId="57103" xr:uid="{A9981CC8-963A-492C-AF71-B3511FEB4A3D}"/>
    <cellStyle name="20 % - Markeringsfarve4 6 2 3" xfId="2632" xr:uid="{DCEB4061-56EE-440B-B615-C4954043C9BD}"/>
    <cellStyle name="20 % - Markeringsfarve4 6 2 3 2" xfId="6936" xr:uid="{93EF6B5D-3BC6-45CD-8378-DFBC5D466B0F}"/>
    <cellStyle name="20 % - Markeringsfarve4 6 2 3 2 2" xfId="14846" xr:uid="{4595867A-FB74-49DE-BF17-7FCF3AA00633}"/>
    <cellStyle name="20 % - Markeringsfarve4 6 2 3 2 2 2" xfId="31161" xr:uid="{97F8499C-95AB-4F43-9553-98C803067F6D}"/>
    <cellStyle name="20 % - Markeringsfarve4 6 2 3 2 2 3" xfId="46125" xr:uid="{E7F4F1EA-6496-46E7-8B13-C18D8CAF3414}"/>
    <cellStyle name="20 % - Markeringsfarve4 6 2 3 2 3" xfId="24139" xr:uid="{9C769339-6653-4AE5-969F-24BABCF3BBCB}"/>
    <cellStyle name="20 % - Markeringsfarve4 6 2 3 2 4" xfId="39126" xr:uid="{F22FF37D-9BD3-4DA0-A09D-CC89CCF1F1AB}"/>
    <cellStyle name="20 % - Markeringsfarve4 6 2 3 3" xfId="11188" xr:uid="{276855B1-3031-4FAF-BBA5-481AD8B35AE5}"/>
    <cellStyle name="20 % - Markeringsfarve4 6 2 3 3 2" xfId="27508" xr:uid="{784E78A4-2C26-493A-A47C-D4B54F0A991D}"/>
    <cellStyle name="20 % - Markeringsfarve4 6 2 3 3 3" xfId="42474" xr:uid="{6984B904-0325-43C6-AEDF-032E39967D96}"/>
    <cellStyle name="20 % - Markeringsfarve4 6 2 3 4" xfId="20486" xr:uid="{CAB00A88-CD7B-44F1-8618-1052A0444819}"/>
    <cellStyle name="20 % - Markeringsfarve4 6 2 3 5" xfId="35475" xr:uid="{F6D2A3B9-1CD0-4D92-81A0-31DDDA9CAC36}"/>
    <cellStyle name="20 % - Markeringsfarve4 6 2 4" xfId="2633" xr:uid="{8DDF3598-5BE8-4E15-8FC2-B2BE466811F5}"/>
    <cellStyle name="20 % - Markeringsfarve4 6 2 4 2" xfId="8153" xr:uid="{2B8CB9CB-354F-42DE-A9C2-80E46388BC59}"/>
    <cellStyle name="20 % - Markeringsfarve4 6 2 4 2 2" xfId="16049" xr:uid="{407683EE-8EDC-4B0B-B09C-F978EB1E2016}"/>
    <cellStyle name="20 % - Markeringsfarve4 6 2 4 2 2 2" xfId="32364" xr:uid="{81B60F4F-DE4E-4051-B8B3-AF6641FCC833}"/>
    <cellStyle name="20 % - Markeringsfarve4 6 2 4 2 2 3" xfId="47328" xr:uid="{BFD7AA07-6D72-4547-A99A-19972AA114B6}"/>
    <cellStyle name="20 % - Markeringsfarve4 6 2 4 2 3" xfId="25342" xr:uid="{979E66D1-8424-41FA-A531-AFA1E817614F}"/>
    <cellStyle name="20 % - Markeringsfarve4 6 2 4 2 4" xfId="40329" xr:uid="{0D41AA88-09E7-4110-A01C-4253529874AB}"/>
    <cellStyle name="20 % - Markeringsfarve4 6 2 4 3" xfId="11189" xr:uid="{2261C84F-923E-42F9-82C2-416C4305D355}"/>
    <cellStyle name="20 % - Markeringsfarve4 6 2 4 3 2" xfId="27509" xr:uid="{9EE3A8B6-B9C0-414C-8198-D012B450B81E}"/>
    <cellStyle name="20 % - Markeringsfarve4 6 2 4 3 3" xfId="42475" xr:uid="{6C16BD84-BA85-409E-999A-EE369C1DC79A}"/>
    <cellStyle name="20 % - Markeringsfarve4 6 2 4 4" xfId="20487" xr:uid="{0C7B4FA5-BE07-4860-9DB7-2AFBC4890F6B}"/>
    <cellStyle name="20 % - Markeringsfarve4 6 2 4 5" xfId="35476" xr:uid="{E40F94A2-69B6-4DB1-95A9-D2B2989794D1}"/>
    <cellStyle name="20 % - Markeringsfarve4 6 2 5" xfId="5575" xr:uid="{2CC6DB18-0173-4148-942A-BA32F7C89E5C}"/>
    <cellStyle name="20 % - Markeringsfarve4 6 2 5 2" xfId="13492" xr:uid="{F3BBCB35-8B52-4F92-99F2-BC4BB8E871F4}"/>
    <cellStyle name="20 % - Markeringsfarve4 6 2 5 2 2" xfId="29807" xr:uid="{1B8A7F52-875E-4990-92F5-73CFE7966B55}"/>
    <cellStyle name="20 % - Markeringsfarve4 6 2 5 2 3" xfId="44771" xr:uid="{EF670B7F-34F8-4E11-9667-0530B3F5DFBF}"/>
    <cellStyle name="20 % - Markeringsfarve4 6 2 5 3" xfId="22785" xr:uid="{CDD6115C-41E2-4AAF-ADFE-550B6A7842DD}"/>
    <cellStyle name="20 % - Markeringsfarve4 6 2 5 4" xfId="37772" xr:uid="{67A46D89-84B3-46FF-B692-025F93F7E542}"/>
    <cellStyle name="20 % - Markeringsfarve4 6 2 6" xfId="11185" xr:uid="{0622B10D-60F2-4F58-BD0F-13113FB94AAD}"/>
    <cellStyle name="20 % - Markeringsfarve4 6 2 6 2" xfId="27505" xr:uid="{09F9AE5B-3D70-445F-A2F8-4809493CCC3F}"/>
    <cellStyle name="20 % - Markeringsfarve4 6 2 6 3" xfId="42471" xr:uid="{67E976DC-CF07-4CA2-8330-CD570527E77A}"/>
    <cellStyle name="20 % - Markeringsfarve4 6 2 7" xfId="20483" xr:uid="{4BE6CB73-0D26-4199-8527-AE1E9B3B9AC7}"/>
    <cellStyle name="20 % - Markeringsfarve4 6 2 8" xfId="35472" xr:uid="{F28BAB5E-8AC8-4E74-A810-DE28403892E1}"/>
    <cellStyle name="20 % - Markeringsfarve4 6 2 9" xfId="53936" xr:uid="{09F4F04A-EF8C-4D2C-82DE-DAD37912E9B4}"/>
    <cellStyle name="20 % - Markeringsfarve4 6 3" xfId="2634" xr:uid="{27F64A17-03E8-4FAC-B681-19FB5A8FFBE3}"/>
    <cellStyle name="20 % - Markeringsfarve4 6 3 2" xfId="2635" xr:uid="{305B3E50-8857-43E1-980C-8DC6CCA15C69}"/>
    <cellStyle name="20 % - Markeringsfarve4 6 3 2 2" xfId="7559" xr:uid="{AE8721D2-90E5-4299-8FE2-89B92FEC187F}"/>
    <cellStyle name="20 % - Markeringsfarve4 6 3 2 2 2" xfId="15459" xr:uid="{9F920AE0-04F4-4A3F-99E1-3851C5838E1E}"/>
    <cellStyle name="20 % - Markeringsfarve4 6 3 2 2 2 2" xfId="31774" xr:uid="{0C91543D-ECD5-4A44-9880-83ABD3C4801A}"/>
    <cellStyle name="20 % - Markeringsfarve4 6 3 2 2 2 3" xfId="46738" xr:uid="{3A2CBE58-CD07-4F0F-B688-C4956A8FC8C5}"/>
    <cellStyle name="20 % - Markeringsfarve4 6 3 2 2 3" xfId="24752" xr:uid="{E18E951E-9F26-4E38-9C33-C93DC6EE9C29}"/>
    <cellStyle name="20 % - Markeringsfarve4 6 3 2 2 4" xfId="39739" xr:uid="{81468CBB-9D22-4BC1-BA2E-EC0ED91927D2}"/>
    <cellStyle name="20 % - Markeringsfarve4 6 3 2 3" xfId="11191" xr:uid="{4CDC87AE-45AB-4720-B81C-43A5D3162D73}"/>
    <cellStyle name="20 % - Markeringsfarve4 6 3 2 3 2" xfId="27511" xr:uid="{D7F26C25-1A66-42D6-95A4-E50CC01A0D10}"/>
    <cellStyle name="20 % - Markeringsfarve4 6 3 2 3 3" xfId="42477" xr:uid="{9F46D254-35D2-44C8-B4DE-6DFDB421D8D9}"/>
    <cellStyle name="20 % - Markeringsfarve4 6 3 2 4" xfId="20489" xr:uid="{8B113913-12F7-4C97-BE39-D3DC7E983E2F}"/>
    <cellStyle name="20 % - Markeringsfarve4 6 3 2 5" xfId="35478" xr:uid="{F99D2B10-5417-4830-B634-09BEA51EA9E4}"/>
    <cellStyle name="20 % - Markeringsfarve4 6 3 3" xfId="6141" xr:uid="{351E3A7F-904F-4DF5-9BF9-90C574E5A1B1}"/>
    <cellStyle name="20 % - Markeringsfarve4 6 3 3 2" xfId="14057" xr:uid="{100D455A-09D2-44D8-B8E0-3D15727F9200}"/>
    <cellStyle name="20 % - Markeringsfarve4 6 3 3 2 2" xfId="30372" xr:uid="{337D64B7-4DC6-4308-911F-9D74835DEC6C}"/>
    <cellStyle name="20 % - Markeringsfarve4 6 3 3 2 3" xfId="45336" xr:uid="{AD314C89-FC5D-427B-9491-F06D9AAD82CE}"/>
    <cellStyle name="20 % - Markeringsfarve4 6 3 3 3" xfId="23350" xr:uid="{A4B4F7EA-17A0-4E1F-B7B8-9D8B56A10644}"/>
    <cellStyle name="20 % - Markeringsfarve4 6 3 3 4" xfId="38337" xr:uid="{2BFF82D4-1AE4-4E95-938C-0522598F23EA}"/>
    <cellStyle name="20 % - Markeringsfarve4 6 3 4" xfId="11190" xr:uid="{65F5FE81-6CBA-4330-B8C6-97E928FACE9E}"/>
    <cellStyle name="20 % - Markeringsfarve4 6 3 4 2" xfId="27510" xr:uid="{56866408-5E95-4023-A396-4748EF831CFC}"/>
    <cellStyle name="20 % - Markeringsfarve4 6 3 4 3" xfId="42476" xr:uid="{6D1B2E38-9F9D-46A7-92F7-4E29597E2A71}"/>
    <cellStyle name="20 % - Markeringsfarve4 6 3 5" xfId="20488" xr:uid="{CAAA251C-BCEF-4C93-9EBF-180B3245736D}"/>
    <cellStyle name="20 % - Markeringsfarve4 6 3 6" xfId="35477" xr:uid="{4BA477B6-2205-4D9F-9DC4-EA440A8F7818}"/>
    <cellStyle name="20 % - Markeringsfarve4 6 3 7" xfId="56480" xr:uid="{3F2A4D6D-C258-457D-A43F-AB2EC828A1DE}"/>
    <cellStyle name="20 % - Markeringsfarve4 6 4" xfId="2636" xr:uid="{8F3656EF-0CBE-4C01-BCE9-3AC39C1E911F}"/>
    <cellStyle name="20 % - Markeringsfarve4 6 4 2" xfId="6789" xr:uid="{673FE588-2B7E-4688-8978-E6326C9A232B}"/>
    <cellStyle name="20 % - Markeringsfarve4 6 4 2 2" xfId="14699" xr:uid="{BD51C835-7AA6-4009-8576-04467EE0A2AF}"/>
    <cellStyle name="20 % - Markeringsfarve4 6 4 2 2 2" xfId="31014" xr:uid="{61F442F7-DD82-495E-B112-9A730E15EC48}"/>
    <cellStyle name="20 % - Markeringsfarve4 6 4 2 2 3" xfId="45978" xr:uid="{3481B22A-83F3-448A-931D-7696DCEE9661}"/>
    <cellStyle name="20 % - Markeringsfarve4 6 4 2 3" xfId="23992" xr:uid="{B53C83B0-FC7A-43BE-8AE1-B27988F796A0}"/>
    <cellStyle name="20 % - Markeringsfarve4 6 4 2 4" xfId="38979" xr:uid="{BE7521C0-6578-4C94-81C4-BE1E86A91063}"/>
    <cellStyle name="20 % - Markeringsfarve4 6 4 3" xfId="11192" xr:uid="{75AB254A-79DA-4D9E-8156-37304CFD59F6}"/>
    <cellStyle name="20 % - Markeringsfarve4 6 4 3 2" xfId="27512" xr:uid="{2B9C5C82-EF5F-49E3-9E75-D8B7AED3A6C6}"/>
    <cellStyle name="20 % - Markeringsfarve4 6 4 3 3" xfId="42478" xr:uid="{728F6964-6542-4D9D-9738-F5890939671A}"/>
    <cellStyle name="20 % - Markeringsfarve4 6 4 4" xfId="20490" xr:uid="{FB364953-FCAF-4468-A378-E796A6526634}"/>
    <cellStyle name="20 % - Markeringsfarve4 6 4 5" xfId="35479" xr:uid="{957092A2-41C3-47A7-A749-8336D42A5CB7}"/>
    <cellStyle name="20 % - Markeringsfarve4 6 5" xfId="2637" xr:uid="{A8646720-C9CC-401B-B0A5-C3D495DF73E6}"/>
    <cellStyle name="20 % - Markeringsfarve4 6 5 2" xfId="8200" xr:uid="{55A35B3A-E998-4B13-96C5-9BFD22C6596C}"/>
    <cellStyle name="20 % - Markeringsfarve4 6 5 2 2" xfId="16095" xr:uid="{4464A0D7-0072-4D04-9232-463FF76369BD}"/>
    <cellStyle name="20 % - Markeringsfarve4 6 5 2 2 2" xfId="32410" xr:uid="{5032FD26-90E3-4787-BCD0-AF635AD76ACB}"/>
    <cellStyle name="20 % - Markeringsfarve4 6 5 2 2 3" xfId="47374" xr:uid="{7852EF80-7CC6-4097-AF59-B58842F19625}"/>
    <cellStyle name="20 % - Markeringsfarve4 6 5 2 3" xfId="25388" xr:uid="{95B2BDB8-66F5-4B03-B82C-F437ED353E85}"/>
    <cellStyle name="20 % - Markeringsfarve4 6 5 2 4" xfId="40375" xr:uid="{EF9FB61C-9366-4C51-815D-B9B4D83BD081}"/>
    <cellStyle name="20 % - Markeringsfarve4 6 5 3" xfId="11193" xr:uid="{F98C1536-490B-4FFA-B184-314FA1D30C7A}"/>
    <cellStyle name="20 % - Markeringsfarve4 6 5 3 2" xfId="27513" xr:uid="{E9F2CF9E-3C1F-406C-BF5F-A9620877DC41}"/>
    <cellStyle name="20 % - Markeringsfarve4 6 5 3 3" xfId="42479" xr:uid="{EB8BD230-23B1-4D02-B4B1-0411A96761BD}"/>
    <cellStyle name="20 % - Markeringsfarve4 6 5 4" xfId="20491" xr:uid="{5C61D77E-3160-41C8-8708-298A7F207056}"/>
    <cellStyle name="20 % - Markeringsfarve4 6 5 5" xfId="35480" xr:uid="{D4892358-BB4D-4F40-AB17-6FC5EB04F5F8}"/>
    <cellStyle name="20 % - Markeringsfarve4 6 6" xfId="5574" xr:uid="{9BEB2DAC-A0C4-4636-9711-A113060E692A}"/>
    <cellStyle name="20 % - Markeringsfarve4 6 6 2" xfId="13491" xr:uid="{2E3BBF9A-9EEE-4953-8A5E-D048E5871560}"/>
    <cellStyle name="20 % - Markeringsfarve4 6 6 2 2" xfId="29806" xr:uid="{E91ABC04-F347-4360-9E3C-541581E80E53}"/>
    <cellStyle name="20 % - Markeringsfarve4 6 6 2 3" xfId="44770" xr:uid="{4C9CA8E7-6DB8-42EC-8E79-76C4CB50C4A7}"/>
    <cellStyle name="20 % - Markeringsfarve4 6 6 3" xfId="22784" xr:uid="{F5D264CB-B1DE-4DA0-BD4C-EEA396FAF58F}"/>
    <cellStyle name="20 % - Markeringsfarve4 6 6 4" xfId="37771" xr:uid="{158C0994-499E-47F1-A304-76E78E264379}"/>
    <cellStyle name="20 % - Markeringsfarve4 6 7" xfId="11184" xr:uid="{2A2668B0-C2DC-473B-B727-EEAD95B5F76A}"/>
    <cellStyle name="20 % - Markeringsfarve4 6 7 2" xfId="27504" xr:uid="{B92E6589-BA82-4B8D-8E28-9A27FBCF81BA}"/>
    <cellStyle name="20 % - Markeringsfarve4 6 7 3" xfId="42470" xr:uid="{F0C84123-3669-4734-B090-3827EF242921}"/>
    <cellStyle name="20 % - Markeringsfarve4 6 8" xfId="20482" xr:uid="{F9451C26-2658-4279-BB9E-4785FDFF9E2C}"/>
    <cellStyle name="20 % - Markeringsfarve4 6 9" xfId="35471" xr:uid="{58EABC9D-F481-43F1-A75B-3FE554F0F19C}"/>
    <cellStyle name="20 % - Markeringsfarve4 7" xfId="2638" xr:uid="{933FD2F1-9033-426E-B0B9-B3575DD6A699}"/>
    <cellStyle name="20 % - Markeringsfarve4 7 2" xfId="2639" xr:uid="{ECCE33F5-3910-4CC0-AA1E-EE315AE312E4}"/>
    <cellStyle name="20 % - Markeringsfarve4 7 2 2" xfId="2640" xr:uid="{3F44588E-FCA8-4448-B90D-D86946E4C70A}"/>
    <cellStyle name="20 % - Markeringsfarve4 7 2 2 2" xfId="7797" xr:uid="{55E00186-C367-4239-8C68-96233898F269}"/>
    <cellStyle name="20 % - Markeringsfarve4 7 2 2 2 2" xfId="15697" xr:uid="{C88A60C2-35E7-4309-AD36-799C870B5F68}"/>
    <cellStyle name="20 % - Markeringsfarve4 7 2 2 2 2 2" xfId="32012" xr:uid="{E95486D7-20A7-4138-B173-0AE6CCF0539A}"/>
    <cellStyle name="20 % - Markeringsfarve4 7 2 2 2 2 3" xfId="46976" xr:uid="{D17B9B22-9065-4581-BB45-B69A4B040103}"/>
    <cellStyle name="20 % - Markeringsfarve4 7 2 2 2 3" xfId="24990" xr:uid="{10EEE77D-EACB-4B16-AE70-C571EBDC7F99}"/>
    <cellStyle name="20 % - Markeringsfarve4 7 2 2 2 4" xfId="39977" xr:uid="{22B4920F-5F22-4924-B540-02D517592A7C}"/>
    <cellStyle name="20 % - Markeringsfarve4 7 2 2 3" xfId="11196" xr:uid="{E52CF755-EC75-4872-8F48-2D262781D1FE}"/>
    <cellStyle name="20 % - Markeringsfarve4 7 2 2 3 2" xfId="27516" xr:uid="{8DD4FCAD-EA7A-4A60-9314-8B2435CEE901}"/>
    <cellStyle name="20 % - Markeringsfarve4 7 2 2 3 3" xfId="42482" xr:uid="{9AC566AE-7E1F-4C2C-A2E1-59282A7BDFF3}"/>
    <cellStyle name="20 % - Markeringsfarve4 7 2 2 4" xfId="20494" xr:uid="{C3DE9D02-A4A1-413F-95AE-A76F6E48588D}"/>
    <cellStyle name="20 % - Markeringsfarve4 7 2 2 5" xfId="35483" xr:uid="{93DF256B-CC93-44F0-99F5-0503B838A413}"/>
    <cellStyle name="20 % - Markeringsfarve4 7 2 3" xfId="6343" xr:uid="{AB5DA9C0-BDBC-46B4-98E6-55CB80A5DC3D}"/>
    <cellStyle name="20 % - Markeringsfarve4 7 2 3 2" xfId="14256" xr:uid="{BC5B91B1-9414-4551-8E0B-F7AF97A6043D}"/>
    <cellStyle name="20 % - Markeringsfarve4 7 2 3 2 2" xfId="30571" xr:uid="{3389B8FE-9C32-453C-932E-D9AB784208E8}"/>
    <cellStyle name="20 % - Markeringsfarve4 7 2 3 2 3" xfId="45535" xr:uid="{B09B6ACE-8E7A-4EB4-83ED-8EA457E240D5}"/>
    <cellStyle name="20 % - Markeringsfarve4 7 2 3 3" xfId="23549" xr:uid="{40CEA70A-544C-4426-BA8B-DC5C3B188E35}"/>
    <cellStyle name="20 % - Markeringsfarve4 7 2 3 4" xfId="38536" xr:uid="{D1C347F2-8476-47B8-9A10-B96EFE6352DB}"/>
    <cellStyle name="20 % - Markeringsfarve4 7 2 4" xfId="11195" xr:uid="{30C0D808-82C9-43F3-93F5-6F010ADCE2BD}"/>
    <cellStyle name="20 % - Markeringsfarve4 7 2 4 2" xfId="27515" xr:uid="{80B66E67-8607-467F-8624-B254134B1E6C}"/>
    <cellStyle name="20 % - Markeringsfarve4 7 2 4 3" xfId="42481" xr:uid="{5A26D6FF-4764-40C1-88B9-DF07C2BFA0D5}"/>
    <cellStyle name="20 % - Markeringsfarve4 7 2 5" xfId="20493" xr:uid="{8B498959-17D0-40A0-BEF4-2F0E12934898}"/>
    <cellStyle name="20 % - Markeringsfarve4 7 2 6" xfId="35482" xr:uid="{64099B48-D918-4C16-8A20-0C88110C71EE}"/>
    <cellStyle name="20 % - Markeringsfarve4 7 2 7" xfId="57062" xr:uid="{A093FDAC-E98D-45F8-A4C5-77E662F33D06}"/>
    <cellStyle name="20 % - Markeringsfarve4 7 3" xfId="2641" xr:uid="{BC50D974-A84F-4240-B23E-A8377EBE640D}"/>
    <cellStyle name="20 % - Markeringsfarve4 7 3 2" xfId="7073" xr:uid="{F4BE8543-9825-4A91-87C9-2690BEA5F417}"/>
    <cellStyle name="20 % - Markeringsfarve4 7 3 2 2" xfId="14982" xr:uid="{CFC9C990-D531-422A-918E-3E89477BBDBF}"/>
    <cellStyle name="20 % - Markeringsfarve4 7 3 2 2 2" xfId="31297" xr:uid="{8BB15CA4-3963-4C69-9084-6BD6FA704BB1}"/>
    <cellStyle name="20 % - Markeringsfarve4 7 3 2 2 3" xfId="46261" xr:uid="{72508F55-8A31-41A7-8078-E9A5198E0C8A}"/>
    <cellStyle name="20 % - Markeringsfarve4 7 3 2 3" xfId="24275" xr:uid="{809B306B-1590-49F7-A3A2-E335A9474F72}"/>
    <cellStyle name="20 % - Markeringsfarve4 7 3 2 4" xfId="39262" xr:uid="{A1554B37-251B-4CFF-825C-8E8C2AA221A9}"/>
    <cellStyle name="20 % - Markeringsfarve4 7 3 3" xfId="11197" xr:uid="{894DED76-3562-4AA1-B90B-3F24D6048756}"/>
    <cellStyle name="20 % - Markeringsfarve4 7 3 3 2" xfId="27517" xr:uid="{DB5F6AAC-7AD8-46B9-ADE6-9742006F04D1}"/>
    <cellStyle name="20 % - Markeringsfarve4 7 3 3 3" xfId="42483" xr:uid="{58D444B9-DD1A-4B2B-9F22-7B83111BC7AF}"/>
    <cellStyle name="20 % - Markeringsfarve4 7 3 4" xfId="20495" xr:uid="{D9222632-B862-4492-9B05-B84674706407}"/>
    <cellStyle name="20 % - Markeringsfarve4 7 3 5" xfId="35484" xr:uid="{8B675002-517E-48F2-9A57-549F7F427376}"/>
    <cellStyle name="20 % - Markeringsfarve4 7 4" xfId="2642" xr:uid="{4F747857-70CD-49B5-AB1E-670B2C36CF0E}"/>
    <cellStyle name="20 % - Markeringsfarve4 7 4 2" xfId="8494" xr:uid="{15B17712-BD98-4B12-90FE-53FB5D5BC0A2}"/>
    <cellStyle name="20 % - Markeringsfarve4 7 4 2 2" xfId="16381" xr:uid="{DE2AC646-1BA1-414A-A588-ADDD61080857}"/>
    <cellStyle name="20 % - Markeringsfarve4 7 4 2 2 2" xfId="32696" xr:uid="{71F09B34-4FC3-4A49-A48D-BFB8E8EFB278}"/>
    <cellStyle name="20 % - Markeringsfarve4 7 4 2 2 3" xfId="47660" xr:uid="{07553DDD-E8A8-4491-96EE-75C7519FBA86}"/>
    <cellStyle name="20 % - Markeringsfarve4 7 4 2 3" xfId="25674" xr:uid="{2DF932D3-7C38-404E-A3B7-A641CA7A7BBC}"/>
    <cellStyle name="20 % - Markeringsfarve4 7 4 2 4" xfId="40661" xr:uid="{D87060C8-FB25-4E0C-832D-729EFC60CF21}"/>
    <cellStyle name="20 % - Markeringsfarve4 7 4 3" xfId="11198" xr:uid="{B183254E-042E-4FD8-B236-E2188C82D852}"/>
    <cellStyle name="20 % - Markeringsfarve4 7 4 3 2" xfId="27518" xr:uid="{1B6F52C4-0B22-4AAD-BB5F-885C9E10F4F5}"/>
    <cellStyle name="20 % - Markeringsfarve4 7 4 3 3" xfId="42484" xr:uid="{9C1096CA-42BC-489D-99FB-DC2ED618C513}"/>
    <cellStyle name="20 % - Markeringsfarve4 7 4 4" xfId="20496" xr:uid="{3CECBEA2-A2AC-4BE5-A33F-1DCD1AEF1494}"/>
    <cellStyle name="20 % - Markeringsfarve4 7 4 5" xfId="35485" xr:uid="{FA5780B3-E5B9-4C60-93D8-F01D94D8CF5C}"/>
    <cellStyle name="20 % - Markeringsfarve4 7 5" xfId="5576" xr:uid="{43BC7E84-5B1E-499A-9F5B-8C51C32C18AE}"/>
    <cellStyle name="20 % - Markeringsfarve4 7 5 2" xfId="13493" xr:uid="{2F261A18-CF4B-43CF-B680-1AFEC46CDDFD}"/>
    <cellStyle name="20 % - Markeringsfarve4 7 5 2 2" xfId="29808" xr:uid="{EB3EE7B7-ED9C-44D7-B7CF-8F1942BBA38B}"/>
    <cellStyle name="20 % - Markeringsfarve4 7 5 2 3" xfId="44772" xr:uid="{600F132B-4E6A-4C95-B7D9-4873BF3A0258}"/>
    <cellStyle name="20 % - Markeringsfarve4 7 5 3" xfId="22786" xr:uid="{C63CEDBD-1714-4146-817F-2BE5AF234D3C}"/>
    <cellStyle name="20 % - Markeringsfarve4 7 5 4" xfId="37773" xr:uid="{451465EE-4C14-451E-B450-270828134EB2}"/>
    <cellStyle name="20 % - Markeringsfarve4 7 6" xfId="11194" xr:uid="{59BA4AAF-4990-4EAA-BF1B-B000F8DC3A01}"/>
    <cellStyle name="20 % - Markeringsfarve4 7 6 2" xfId="27514" xr:uid="{8B294609-8061-484C-9E7F-696F83353920}"/>
    <cellStyle name="20 % - Markeringsfarve4 7 6 3" xfId="42480" xr:uid="{6366723A-5444-49BA-B041-29E8B29487ED}"/>
    <cellStyle name="20 % - Markeringsfarve4 7 7" xfId="20492" xr:uid="{FA0DA395-3876-4B7A-A566-8BFDABC42346}"/>
    <cellStyle name="20 % - Markeringsfarve4 7 8" xfId="35481" xr:uid="{360D4C81-89EB-43C5-89B3-77989E9A3385}"/>
    <cellStyle name="20 % - Markeringsfarve4 7 9" xfId="53895" xr:uid="{45209422-3684-4E2B-8A2C-63B006A37364}"/>
    <cellStyle name="20 % - Markeringsfarve4 8" xfId="2643" xr:uid="{9C004C1D-3FB2-4729-9E6E-6A140291C922}"/>
    <cellStyle name="20 % - Markeringsfarve4 8 2" xfId="2644" xr:uid="{BE415F84-C969-4A33-84E0-BBF7A21D7748}"/>
    <cellStyle name="20 % - Markeringsfarve4 8 2 2" xfId="2645" xr:uid="{85F1F3A1-7528-42F0-AB82-52FC64202A57}"/>
    <cellStyle name="20 % - Markeringsfarve4 8 2 2 2" xfId="7914" xr:uid="{F56F4022-90BD-46DF-890D-B93AFB9DF32F}"/>
    <cellStyle name="20 % - Markeringsfarve4 8 2 2 2 2" xfId="15814" xr:uid="{2FCA7F61-763C-421F-9D80-A277F13E58E8}"/>
    <cellStyle name="20 % - Markeringsfarve4 8 2 2 2 2 2" xfId="32129" xr:uid="{AC88875A-22FA-4182-A381-F3A5FDA66164}"/>
    <cellStyle name="20 % - Markeringsfarve4 8 2 2 2 2 3" xfId="47093" xr:uid="{895D451D-4BB7-4994-A79B-8FFCE6D0237F}"/>
    <cellStyle name="20 % - Markeringsfarve4 8 2 2 2 3" xfId="25107" xr:uid="{9F715809-14E7-46E0-BCDD-FC0B4940610F}"/>
    <cellStyle name="20 % - Markeringsfarve4 8 2 2 2 4" xfId="40094" xr:uid="{1A30EE29-6EE7-462D-B895-1908054C0359}"/>
    <cellStyle name="20 % - Markeringsfarve4 8 2 2 3" xfId="11201" xr:uid="{9FD723C5-E089-4072-9042-0791836BD127}"/>
    <cellStyle name="20 % - Markeringsfarve4 8 2 2 3 2" xfId="27521" xr:uid="{D62CF456-111F-4AF6-A49A-1D9106D7D629}"/>
    <cellStyle name="20 % - Markeringsfarve4 8 2 2 3 3" xfId="42487" xr:uid="{F957D129-4957-41D9-88E2-86441377BD2F}"/>
    <cellStyle name="20 % - Markeringsfarve4 8 2 2 4" xfId="20499" xr:uid="{B4197E79-B018-4D86-90DA-47B7D1CD054B}"/>
    <cellStyle name="20 % - Markeringsfarve4 8 2 2 5" xfId="35488" xr:uid="{E2745FA9-D198-4504-B092-3DA135F6F0B3}"/>
    <cellStyle name="20 % - Markeringsfarve4 8 2 3" xfId="6442" xr:uid="{13F17BD0-11EA-467F-9665-2CD917C67508}"/>
    <cellStyle name="20 % - Markeringsfarve4 8 2 3 2" xfId="14355" xr:uid="{ECB2696A-0551-4418-A1B6-656DC0A6373F}"/>
    <cellStyle name="20 % - Markeringsfarve4 8 2 3 2 2" xfId="30670" xr:uid="{662A85B2-B17A-41E0-B598-1292C2B3BC69}"/>
    <cellStyle name="20 % - Markeringsfarve4 8 2 3 2 3" xfId="45634" xr:uid="{6AF78ABC-AB90-4918-9685-7FB9B2189952}"/>
    <cellStyle name="20 % - Markeringsfarve4 8 2 3 3" xfId="23648" xr:uid="{56DD35E7-A8F4-401D-A7F6-580DA97EB39E}"/>
    <cellStyle name="20 % - Markeringsfarve4 8 2 3 4" xfId="38635" xr:uid="{18D8E72E-45B1-4993-B0D9-0ADBCBEA0B6F}"/>
    <cellStyle name="20 % - Markeringsfarve4 8 2 4" xfId="11200" xr:uid="{75503883-E87A-48B9-B975-1EA468EBD26B}"/>
    <cellStyle name="20 % - Markeringsfarve4 8 2 4 2" xfId="27520" xr:uid="{93EA7BE5-CB62-4B17-82DF-4B89B542BDEB}"/>
    <cellStyle name="20 % - Markeringsfarve4 8 2 4 3" xfId="42486" xr:uid="{DE19F9E0-2DE2-41A4-AF97-D2AFBB901709}"/>
    <cellStyle name="20 % - Markeringsfarve4 8 2 5" xfId="20498" xr:uid="{707C9A3B-7B81-488F-B777-DC471323223D}"/>
    <cellStyle name="20 % - Markeringsfarve4 8 2 6" xfId="35487" xr:uid="{BF7269D1-0221-404C-A861-32615D069D14}"/>
    <cellStyle name="20 % - Markeringsfarve4 8 3" xfId="2646" xr:uid="{608DA910-E7B8-432C-B4E7-449786848EBB}"/>
    <cellStyle name="20 % - Markeringsfarve4 8 3 2" xfId="7190" xr:uid="{847DC8F8-F942-4160-B8D8-C46D64288723}"/>
    <cellStyle name="20 % - Markeringsfarve4 8 3 2 2" xfId="15099" xr:uid="{82DAE58D-9172-41E0-8F23-2A7A37B46053}"/>
    <cellStyle name="20 % - Markeringsfarve4 8 3 2 2 2" xfId="31414" xr:uid="{98918EFC-2323-40FB-9225-E65CC85A1F1F}"/>
    <cellStyle name="20 % - Markeringsfarve4 8 3 2 2 3" xfId="46378" xr:uid="{6683406D-E555-4393-9D05-F7982F5602A2}"/>
    <cellStyle name="20 % - Markeringsfarve4 8 3 2 3" xfId="24392" xr:uid="{FBB11B51-1681-409A-A461-10BDFA6B06F1}"/>
    <cellStyle name="20 % - Markeringsfarve4 8 3 2 4" xfId="39379" xr:uid="{08CA5102-FF0A-4F4E-BF72-102BA06B7C9C}"/>
    <cellStyle name="20 % - Markeringsfarve4 8 3 3" xfId="11202" xr:uid="{E8340577-3EF0-4415-B09B-3FD0F0A3B229}"/>
    <cellStyle name="20 % - Markeringsfarve4 8 3 3 2" xfId="27522" xr:uid="{A119466F-566A-4347-930C-6F6F1F81A48C}"/>
    <cellStyle name="20 % - Markeringsfarve4 8 3 3 3" xfId="42488" xr:uid="{D2474ED0-FF95-4D1A-82A6-D5FEAD81BC4E}"/>
    <cellStyle name="20 % - Markeringsfarve4 8 3 4" xfId="20500" xr:uid="{1F4F2120-68CF-4443-A42A-34B013849B6B}"/>
    <cellStyle name="20 % - Markeringsfarve4 8 3 5" xfId="35489" xr:uid="{9737A079-92E9-4DAD-BD8C-D5BBE6A1F151}"/>
    <cellStyle name="20 % - Markeringsfarve4 8 4" xfId="2647" xr:uid="{8F9FE62F-71AB-4C7E-864A-73C59B7EE97C}"/>
    <cellStyle name="20 % - Markeringsfarve4 8 4 2" xfId="8730" xr:uid="{07977D09-95B7-4923-AFB8-6B6B755E2A5A}"/>
    <cellStyle name="20 % - Markeringsfarve4 8 4 2 2" xfId="16605" xr:uid="{48463FFF-A9B5-4CB1-BEEB-7B913C4921FF}"/>
    <cellStyle name="20 % - Markeringsfarve4 8 4 2 2 2" xfId="32920" xr:uid="{E31E27DC-15A9-41C7-92F1-549B91DA96B7}"/>
    <cellStyle name="20 % - Markeringsfarve4 8 4 2 2 3" xfId="47884" xr:uid="{369CE142-C31A-4A1F-A80A-9474D5CCA8D6}"/>
    <cellStyle name="20 % - Markeringsfarve4 8 4 2 3" xfId="25898" xr:uid="{CF1D7F8D-9590-42FF-A72D-6277E3E783F1}"/>
    <cellStyle name="20 % - Markeringsfarve4 8 4 2 4" xfId="40885" xr:uid="{5A3669BF-548A-4EF1-A3EF-A5A868D93BE0}"/>
    <cellStyle name="20 % - Markeringsfarve4 8 4 3" xfId="11203" xr:uid="{2096B076-A2BD-41A8-8890-F976D9321D4C}"/>
    <cellStyle name="20 % - Markeringsfarve4 8 4 3 2" xfId="27523" xr:uid="{D8B81738-4EC9-4EA5-8EF1-90D7F8BB51D1}"/>
    <cellStyle name="20 % - Markeringsfarve4 8 4 3 3" xfId="42489" xr:uid="{D81ED6E6-0281-4668-88C4-7371566C113E}"/>
    <cellStyle name="20 % - Markeringsfarve4 8 4 4" xfId="20501" xr:uid="{CCC56023-7C15-42B4-A4CC-962E9B29566D}"/>
    <cellStyle name="20 % - Markeringsfarve4 8 4 5" xfId="35490" xr:uid="{97340CB4-ED65-4194-ABE4-39AB89613003}"/>
    <cellStyle name="20 % - Markeringsfarve4 8 5" xfId="5577" xr:uid="{135C0AE5-D3B9-4301-A917-84D43B29E445}"/>
    <cellStyle name="20 % - Markeringsfarve4 8 5 2" xfId="13494" xr:uid="{FA521F5C-0C22-4C46-866E-135E3BF32B5D}"/>
    <cellStyle name="20 % - Markeringsfarve4 8 5 2 2" xfId="29809" xr:uid="{E544550E-F518-461B-A8F0-40EE90A48848}"/>
    <cellStyle name="20 % - Markeringsfarve4 8 5 2 3" xfId="44773" xr:uid="{64B3D63C-5852-4358-8DCF-0CD5A656D0F2}"/>
    <cellStyle name="20 % - Markeringsfarve4 8 5 3" xfId="22787" xr:uid="{F37BF48D-5CB4-4B05-82C9-1E4DA9FA9A6B}"/>
    <cellStyle name="20 % - Markeringsfarve4 8 5 4" xfId="37774" xr:uid="{7DDE958A-F4E5-49C2-8390-025AD262A38D}"/>
    <cellStyle name="20 % - Markeringsfarve4 8 6" xfId="11199" xr:uid="{7EA2A8D0-3CE9-4C7A-B2B9-DA2241EA11AB}"/>
    <cellStyle name="20 % - Markeringsfarve4 8 6 2" xfId="27519" xr:uid="{F025204D-6FD5-4518-AE2A-A225EE302E79}"/>
    <cellStyle name="20 % - Markeringsfarve4 8 6 3" xfId="42485" xr:uid="{16DE0F5F-393A-41A6-AF92-B0B360901845}"/>
    <cellStyle name="20 % - Markeringsfarve4 8 7" xfId="20497" xr:uid="{0477EC1E-B67A-4FE0-839E-3D6B2CCE0710}"/>
    <cellStyle name="20 % - Markeringsfarve4 8 8" xfId="35486" xr:uid="{39FE5C8F-A091-4E5F-85DD-5CB42B526F4F}"/>
    <cellStyle name="20 % - Markeringsfarve4 9" xfId="2648" xr:uid="{70763579-4964-42E3-9DCE-5041AF75F5DA}"/>
    <cellStyle name="20 % - Markeringsfarve4 9 2" xfId="2649" xr:uid="{6C695AE7-DD5F-495E-983C-199403495655}"/>
    <cellStyle name="20 % - Markeringsfarve4 9 2 2" xfId="2650" xr:uid="{7D0D9404-6C46-439A-B0AF-D41512C3CF16}"/>
    <cellStyle name="20 % - Markeringsfarve4 9 2 2 2" xfId="8052" xr:uid="{59FD2705-2DA3-4888-AB33-C06352F987B5}"/>
    <cellStyle name="20 % - Markeringsfarve4 9 2 2 2 2" xfId="15952" xr:uid="{A17D697A-0BFC-447E-B54F-61AD45BB23F6}"/>
    <cellStyle name="20 % - Markeringsfarve4 9 2 2 2 2 2" xfId="32267" xr:uid="{DC8DD246-6447-4A30-A2CB-1B9F00D07314}"/>
    <cellStyle name="20 % - Markeringsfarve4 9 2 2 2 2 3" xfId="47231" xr:uid="{E3F148A8-0F34-44AD-A90F-720EAF6BB627}"/>
    <cellStyle name="20 % - Markeringsfarve4 9 2 2 2 3" xfId="25245" xr:uid="{E000AEAA-97EE-40B1-81BC-8EE2D3FBE2C3}"/>
    <cellStyle name="20 % - Markeringsfarve4 9 2 2 2 4" xfId="40232" xr:uid="{D2967F23-52F3-4288-B6FD-0F41FAA6C93B}"/>
    <cellStyle name="20 % - Markeringsfarve4 9 2 2 3" xfId="11206" xr:uid="{53B412E6-3E4B-4932-95A7-5A79F5145D79}"/>
    <cellStyle name="20 % - Markeringsfarve4 9 2 2 3 2" xfId="27526" xr:uid="{6BEBE806-9172-4253-8BD1-98B177B70838}"/>
    <cellStyle name="20 % - Markeringsfarve4 9 2 2 3 3" xfId="42492" xr:uid="{13437B12-2291-44F3-BFA3-92F52C73C640}"/>
    <cellStyle name="20 % - Markeringsfarve4 9 2 2 4" xfId="20504" xr:uid="{63C9F158-605E-46A8-BC64-E24F82918B27}"/>
    <cellStyle name="20 % - Markeringsfarve4 9 2 2 5" xfId="35493" xr:uid="{9AD13238-4575-401C-8193-0FBE12AF04C0}"/>
    <cellStyle name="20 % - Markeringsfarve4 9 2 3" xfId="6563" xr:uid="{8D55E785-99AD-48A4-9319-5809EFEB41A4}"/>
    <cellStyle name="20 % - Markeringsfarve4 9 2 3 2" xfId="14476" xr:uid="{BDBBEA3F-616E-4328-9C7A-914EB372BFD2}"/>
    <cellStyle name="20 % - Markeringsfarve4 9 2 3 2 2" xfId="30791" xr:uid="{A9E7DD30-1FCA-4F4E-9282-08DDA3243C7B}"/>
    <cellStyle name="20 % - Markeringsfarve4 9 2 3 2 3" xfId="45755" xr:uid="{CC08457F-50B4-4229-8026-D363A358CEE9}"/>
    <cellStyle name="20 % - Markeringsfarve4 9 2 3 3" xfId="23769" xr:uid="{FBAC59DB-6C8C-44EE-8D72-E953CF3BE98B}"/>
    <cellStyle name="20 % - Markeringsfarve4 9 2 3 4" xfId="38756" xr:uid="{8D7E5285-E0B2-4262-A5CD-9073428EA7BA}"/>
    <cellStyle name="20 % - Markeringsfarve4 9 2 4" xfId="11205" xr:uid="{C983B1FC-77EC-447A-9AD8-8A56A617A927}"/>
    <cellStyle name="20 % - Markeringsfarve4 9 2 4 2" xfId="27525" xr:uid="{B6DE8312-EE29-4E2A-89A0-D7B245D7142E}"/>
    <cellStyle name="20 % - Markeringsfarve4 9 2 4 3" xfId="42491" xr:uid="{988E6F69-E94F-41A9-AE21-E21D60B6DCB7}"/>
    <cellStyle name="20 % - Markeringsfarve4 9 2 5" xfId="20503" xr:uid="{4260DDC7-A743-4538-983C-27C4BF82B803}"/>
    <cellStyle name="20 % - Markeringsfarve4 9 2 6" xfId="35492" xr:uid="{C7B7E179-0ECB-48F0-ADFD-03A6C11F1134}"/>
    <cellStyle name="20 % - Markeringsfarve4 9 3" xfId="2651" xr:uid="{3AC94DA2-B7BC-4556-9D19-B5BCB7834420}"/>
    <cellStyle name="20 % - Markeringsfarve4 9 3 2" xfId="7329" xr:uid="{8A295C8E-DB42-4387-9706-ABFF1D83FB5D}"/>
    <cellStyle name="20 % - Markeringsfarve4 9 3 2 2" xfId="15238" xr:uid="{25964771-4D1D-457A-A930-D1936D95AA9B}"/>
    <cellStyle name="20 % - Markeringsfarve4 9 3 2 2 2" xfId="31553" xr:uid="{8CD317E0-6E57-4ED3-9252-C98697CEA094}"/>
    <cellStyle name="20 % - Markeringsfarve4 9 3 2 2 3" xfId="46517" xr:uid="{89EE59AC-5A0D-4C1D-A3E9-52A2C2E604E6}"/>
    <cellStyle name="20 % - Markeringsfarve4 9 3 2 3" xfId="24531" xr:uid="{228E4601-358C-452E-9CF9-D7D3D1C07DB6}"/>
    <cellStyle name="20 % - Markeringsfarve4 9 3 2 4" xfId="39518" xr:uid="{5E2F8534-5626-4E0C-992E-C4466A18A8AA}"/>
    <cellStyle name="20 % - Markeringsfarve4 9 3 3" xfId="11207" xr:uid="{33D01F80-06AB-4515-8C38-077C916FBD4E}"/>
    <cellStyle name="20 % - Markeringsfarve4 9 3 3 2" xfId="27527" xr:uid="{70D89D9F-334C-4497-AC44-585164F49AA2}"/>
    <cellStyle name="20 % - Markeringsfarve4 9 3 3 3" xfId="42493" xr:uid="{9750D76E-89D5-442D-8B0C-BBFFABE2F845}"/>
    <cellStyle name="20 % - Markeringsfarve4 9 3 4" xfId="20505" xr:uid="{98EE650D-9881-4330-ACC0-8B51866D757D}"/>
    <cellStyle name="20 % - Markeringsfarve4 9 3 5" xfId="35494" xr:uid="{15D74472-6279-4402-8841-7B5C8109E9BA}"/>
    <cellStyle name="20 % - Markeringsfarve4 9 4" xfId="2652" xr:uid="{5AE71A51-38B5-423A-9516-01D3A2AE204F}"/>
    <cellStyle name="20 % - Markeringsfarve4 9 4 2" xfId="8450" xr:uid="{3A361F9D-46BA-4C73-ACDD-FF714ACD5089}"/>
    <cellStyle name="20 % - Markeringsfarve4 9 4 2 2" xfId="16338" xr:uid="{2400B022-7BE8-45B8-921B-E34CA8EF553B}"/>
    <cellStyle name="20 % - Markeringsfarve4 9 4 2 2 2" xfId="32653" xr:uid="{16B2AFB1-D3D8-40B4-AEA8-62DF8FF82A24}"/>
    <cellStyle name="20 % - Markeringsfarve4 9 4 2 2 3" xfId="47617" xr:uid="{31DE9052-22DD-46BD-81EE-FE44440ACA2E}"/>
    <cellStyle name="20 % - Markeringsfarve4 9 4 2 3" xfId="25631" xr:uid="{2BBDA7D0-6BE3-44E9-A7E7-CEB5D9886794}"/>
    <cellStyle name="20 % - Markeringsfarve4 9 4 2 4" xfId="40618" xr:uid="{0B8B8A1A-1094-4DE0-8BAF-25454755F4B7}"/>
    <cellStyle name="20 % - Markeringsfarve4 9 4 3" xfId="11208" xr:uid="{71BACAF6-3BAC-484F-8323-B459A0D248C9}"/>
    <cellStyle name="20 % - Markeringsfarve4 9 4 3 2" xfId="27528" xr:uid="{14981D9E-A9C9-4099-8776-785CAC7EF084}"/>
    <cellStyle name="20 % - Markeringsfarve4 9 4 3 3" xfId="42494" xr:uid="{9237C8A7-8CD6-4DE9-9157-83D80C10D3D4}"/>
    <cellStyle name="20 % - Markeringsfarve4 9 4 4" xfId="20506" xr:uid="{CD529B23-5962-44F0-9E0C-3E6DE150BE33}"/>
    <cellStyle name="20 % - Markeringsfarve4 9 4 5" xfId="35495" xr:uid="{D4E311A8-774B-4803-A91D-C3D52A9D9552}"/>
    <cellStyle name="20 % - Markeringsfarve4 9 5" xfId="5578" xr:uid="{81D73D48-169E-4AB8-BC36-2DFC5D91F094}"/>
    <cellStyle name="20 % - Markeringsfarve4 9 5 2" xfId="13495" xr:uid="{AF194E24-C7DC-45B2-964E-0CF871FA4927}"/>
    <cellStyle name="20 % - Markeringsfarve4 9 5 2 2" xfId="29810" xr:uid="{C1C66CB0-B1DB-4D03-8CEF-3A1F52331495}"/>
    <cellStyle name="20 % - Markeringsfarve4 9 5 2 3" xfId="44774" xr:uid="{0BF594FB-89A7-4C48-8985-C623576D864D}"/>
    <cellStyle name="20 % - Markeringsfarve4 9 5 3" xfId="22788" xr:uid="{7BC2D773-EB1F-48BB-B1F0-AF3B3772D4B1}"/>
    <cellStyle name="20 % - Markeringsfarve4 9 5 4" xfId="37775" xr:uid="{51090DD6-8683-469A-AC9D-1EB8F3A4D8E7}"/>
    <cellStyle name="20 % - Markeringsfarve4 9 6" xfId="11204" xr:uid="{1759457C-BC8D-43B8-9B03-B7241C187CBA}"/>
    <cellStyle name="20 % - Markeringsfarve4 9 6 2" xfId="27524" xr:uid="{46C5642A-708B-4E69-9BF7-375CA4EDF47B}"/>
    <cellStyle name="20 % - Markeringsfarve4 9 6 3" xfId="42490" xr:uid="{9AC860E5-EC05-465C-BE89-EE300E7BC16B}"/>
    <cellStyle name="20 % - Markeringsfarve4 9 7" xfId="20502" xr:uid="{520E9149-D5D9-4498-86BE-747F82DE8842}"/>
    <cellStyle name="20 % - Markeringsfarve4 9 8" xfId="35491" xr:uid="{9EF150A5-67FD-4A68-ABAE-5EA6DE08472C}"/>
    <cellStyle name="20 % - Markeringsfarve5 10" xfId="2653" xr:uid="{235D3A24-50B6-456F-8DF1-F89CA794522E}"/>
    <cellStyle name="20 % - Markeringsfarve5 10 2" xfId="2654" xr:uid="{4ADFE750-B029-48CE-9BE9-6404EE5D2A2D}"/>
    <cellStyle name="20 % - Markeringsfarve5 10 2 2" xfId="8061" xr:uid="{66F4CCF4-6108-4346-8713-FF9349A48E20}"/>
    <cellStyle name="20 % - Markeringsfarve5 10 2 2 2" xfId="15961" xr:uid="{F61DBEA1-324C-4EE0-A837-DBDD241F2CB2}"/>
    <cellStyle name="20 % - Markeringsfarve5 10 2 2 2 2" xfId="32276" xr:uid="{4F13D413-E52C-404F-86BD-5629D795E484}"/>
    <cellStyle name="20 % - Markeringsfarve5 10 2 2 2 3" xfId="47240" xr:uid="{093EFC1A-AB8C-4A33-8608-1000642BD814}"/>
    <cellStyle name="20 % - Markeringsfarve5 10 2 2 3" xfId="25254" xr:uid="{35357826-9EB5-4B04-A4F7-A61C6CEC9E01}"/>
    <cellStyle name="20 % - Markeringsfarve5 10 2 2 4" xfId="40241" xr:uid="{F6AEDA88-8B42-4C60-9D4C-089C7EFA3DB8}"/>
    <cellStyle name="20 % - Markeringsfarve5 10 2 3" xfId="11210" xr:uid="{1CECACEC-46A7-4E0D-8830-50E8C2143D81}"/>
    <cellStyle name="20 % - Markeringsfarve5 10 2 3 2" xfId="27530" xr:uid="{052A9165-F284-4E3B-A6E3-97EB04184383}"/>
    <cellStyle name="20 % - Markeringsfarve5 10 2 3 3" xfId="42496" xr:uid="{EA2F97B0-13CF-466D-8D87-17A8E738601A}"/>
    <cellStyle name="20 % - Markeringsfarve5 10 2 4" xfId="20508" xr:uid="{373B4EF2-4A54-40D3-862A-850494461516}"/>
    <cellStyle name="20 % - Markeringsfarve5 10 2 5" xfId="35497" xr:uid="{B1758AB3-D3F6-4895-90A5-EB69FF8AE9E9}"/>
    <cellStyle name="20 % - Markeringsfarve5 10 3" xfId="2655" xr:uid="{02566D5A-8622-484B-9428-D12FE6B2855A}"/>
    <cellStyle name="20 % - Markeringsfarve5 10 3 2" xfId="7338" xr:uid="{A0601DCE-8870-4A09-A1EC-AA7FE117BF5C}"/>
    <cellStyle name="20 % - Markeringsfarve5 10 3 2 2" xfId="15247" xr:uid="{AC2FF95E-7B99-4E78-8361-20E3285DF652}"/>
    <cellStyle name="20 % - Markeringsfarve5 10 3 2 2 2" xfId="31562" xr:uid="{86A2B56D-3456-4826-94FC-10E906F3B85B}"/>
    <cellStyle name="20 % - Markeringsfarve5 10 3 2 2 3" xfId="46526" xr:uid="{8FAEE6F5-FE43-47D2-B3E2-FC91107C7F9C}"/>
    <cellStyle name="20 % - Markeringsfarve5 10 3 2 3" xfId="24540" xr:uid="{959A483A-694A-4EE3-9C14-DF76345CCAEA}"/>
    <cellStyle name="20 % - Markeringsfarve5 10 3 2 4" xfId="39527" xr:uid="{E504175E-C0C5-4798-9665-ED7E7B16025C}"/>
    <cellStyle name="20 % - Markeringsfarve5 10 3 3" xfId="11211" xr:uid="{FD484B14-9D4D-4A9E-96BA-3F9E86E80EB3}"/>
    <cellStyle name="20 % - Markeringsfarve5 10 3 3 2" xfId="27531" xr:uid="{EA5CF77E-534E-4014-A33D-9994693EFBF3}"/>
    <cellStyle name="20 % - Markeringsfarve5 10 3 3 3" xfId="42497" xr:uid="{5DC5EB65-6D30-4595-B3D0-0608119EE713}"/>
    <cellStyle name="20 % - Markeringsfarve5 10 3 4" xfId="20509" xr:uid="{B0B02B30-03FF-4702-89C6-F09D0ECB12E9}"/>
    <cellStyle name="20 % - Markeringsfarve5 10 3 5" xfId="35498" xr:uid="{E5671736-02E8-4499-8791-128AEABF52D3}"/>
    <cellStyle name="20 % - Markeringsfarve5 10 4" xfId="5579" xr:uid="{03568200-F4CA-4598-85EC-649871AB4849}"/>
    <cellStyle name="20 % - Markeringsfarve5 10 4 2" xfId="13496" xr:uid="{7782A52E-7818-4773-83E7-FD65FAD7C42F}"/>
    <cellStyle name="20 % - Markeringsfarve5 10 4 2 2" xfId="29811" xr:uid="{8DB75F87-7350-4F15-A9E0-242881DFBE63}"/>
    <cellStyle name="20 % - Markeringsfarve5 10 4 2 3" xfId="44775" xr:uid="{6065F599-3BA1-4C3C-8E51-E28237813E66}"/>
    <cellStyle name="20 % - Markeringsfarve5 10 4 3" xfId="22789" xr:uid="{B8E78D76-FC08-449E-86C5-4F393663BC9E}"/>
    <cellStyle name="20 % - Markeringsfarve5 10 4 4" xfId="37776" xr:uid="{0319878D-6E60-4C74-8D1F-3EC846D6798B}"/>
    <cellStyle name="20 % - Markeringsfarve5 10 5" xfId="11209" xr:uid="{E16BFE20-1033-4ADC-ACB4-91989167ECD1}"/>
    <cellStyle name="20 % - Markeringsfarve5 10 5 2" xfId="27529" xr:uid="{962A1A35-64BB-4404-B4E7-F07221030348}"/>
    <cellStyle name="20 % - Markeringsfarve5 10 5 3" xfId="42495" xr:uid="{2E226E9A-FDBB-49A3-B266-60B9F2282272}"/>
    <cellStyle name="20 % - Markeringsfarve5 10 6" xfId="20507" xr:uid="{412537A6-BC36-41D9-88E6-8E3BB03FDDEC}"/>
    <cellStyle name="20 % - Markeringsfarve5 10 7" xfId="35496" xr:uid="{7F8544C8-3E01-4AB5-B2A1-AA4156E9ACAC}"/>
    <cellStyle name="20 % - Markeringsfarve5 11" xfId="2656" xr:uid="{B46B4CF2-C435-4DFF-995C-871384A4A579}"/>
    <cellStyle name="20 % - Markeringsfarve5 11 2" xfId="2657" xr:uid="{61BD1384-F8DE-464A-8DE5-1FD93C62B06A}"/>
    <cellStyle name="20 % - Markeringsfarve5 11 2 2" xfId="7441" xr:uid="{8A1FC068-01E1-4510-BC86-26391C7195BA}"/>
    <cellStyle name="20 % - Markeringsfarve5 11 2 2 2" xfId="15341" xr:uid="{763F262B-3B1D-422F-9B8D-E5F30419522D}"/>
    <cellStyle name="20 % - Markeringsfarve5 11 2 2 2 2" xfId="31656" xr:uid="{3635E2AF-262E-4959-9611-55F00844868F}"/>
    <cellStyle name="20 % - Markeringsfarve5 11 2 2 2 3" xfId="46620" xr:uid="{116F4753-BC1C-489A-B83E-05B455CCD6A0}"/>
    <cellStyle name="20 % - Markeringsfarve5 11 2 2 3" xfId="24634" xr:uid="{89931C28-0056-44C6-9B38-D79C3436A1EE}"/>
    <cellStyle name="20 % - Markeringsfarve5 11 2 2 4" xfId="39621" xr:uid="{FF613573-7FEA-4C8D-AF12-4EDC615718F5}"/>
    <cellStyle name="20 % - Markeringsfarve5 11 2 3" xfId="11213" xr:uid="{019A3CAC-4CE1-4877-9B8A-DFFC0D1B7F8A}"/>
    <cellStyle name="20 % - Markeringsfarve5 11 2 3 2" xfId="27533" xr:uid="{B4ADB530-2931-4A27-A2D5-8115DEFF1BE3}"/>
    <cellStyle name="20 % - Markeringsfarve5 11 2 3 3" xfId="42499" xr:uid="{4984160A-CC78-45A7-B3C4-C8EDD2389C26}"/>
    <cellStyle name="20 % - Markeringsfarve5 11 2 4" xfId="20511" xr:uid="{65FE1D8C-63B4-422E-945B-0787A8B04AE8}"/>
    <cellStyle name="20 % - Markeringsfarve5 11 2 5" xfId="35500" xr:uid="{1C29127C-3984-4539-9C19-40210C854A49}"/>
    <cellStyle name="20 % - Markeringsfarve5 11 3" xfId="5580" xr:uid="{5007DC3B-26B1-418A-8B7A-DC6C36C19A9B}"/>
    <cellStyle name="20 % - Markeringsfarve5 11 3 2" xfId="13497" xr:uid="{E5A75B86-096E-4D84-BCD0-355ADBAC3554}"/>
    <cellStyle name="20 % - Markeringsfarve5 11 3 2 2" xfId="29812" xr:uid="{C438E676-235F-4E23-8CF0-1697736D8BE8}"/>
    <cellStyle name="20 % - Markeringsfarve5 11 3 2 3" xfId="44776" xr:uid="{5A0C4118-6ADC-438A-8057-CD09C9EA628D}"/>
    <cellStyle name="20 % - Markeringsfarve5 11 3 3" xfId="22790" xr:uid="{87E2EF6F-4902-4203-9A07-5410986A01F2}"/>
    <cellStyle name="20 % - Markeringsfarve5 11 3 4" xfId="37777" xr:uid="{D105DF03-23DB-45C2-A5ED-D6D210336399}"/>
    <cellStyle name="20 % - Markeringsfarve5 11 4" xfId="11212" xr:uid="{3637E061-C7B5-4B36-9871-D872C9DB16F5}"/>
    <cellStyle name="20 % - Markeringsfarve5 11 4 2" xfId="27532" xr:uid="{D39E3A24-F460-4134-A927-02853E70E377}"/>
    <cellStyle name="20 % - Markeringsfarve5 11 4 3" xfId="42498" xr:uid="{CA3E002F-00AD-4547-AE41-A785B4041E1F}"/>
    <cellStyle name="20 % - Markeringsfarve5 11 5" xfId="20510" xr:uid="{2BADACB5-52E4-4EFC-BDAB-48E8397CDCF4}"/>
    <cellStyle name="20 % - Markeringsfarve5 11 6" xfId="35499" xr:uid="{4FB12E21-C842-4A65-8236-CF53A284A15D}"/>
    <cellStyle name="20 % - Markeringsfarve5 12" xfId="2658" xr:uid="{1154A3BB-276C-4564-9D32-7D3E1E62C483}"/>
    <cellStyle name="20 % - Markeringsfarve5 12 2" xfId="6665" xr:uid="{5377FF55-E943-43FC-9DF4-3B526C7607FD}"/>
    <cellStyle name="20 % - Markeringsfarve5 12 2 2" xfId="14577" xr:uid="{6144A4EA-FDF7-4ADD-8DB3-1599F779DDD4}"/>
    <cellStyle name="20 % - Markeringsfarve5 12 2 2 2" xfId="30892" xr:uid="{0D2FB892-DA1E-403A-A170-391E402FBBF2}"/>
    <cellStyle name="20 % - Markeringsfarve5 12 2 2 3" xfId="45856" xr:uid="{66B83875-D8CC-4ED5-81F4-8275F8FB12A0}"/>
    <cellStyle name="20 % - Markeringsfarve5 12 2 3" xfId="23870" xr:uid="{95844B53-7451-48D5-8FDD-3AEB2D55D67C}"/>
    <cellStyle name="20 % - Markeringsfarve5 12 2 4" xfId="38857" xr:uid="{8DEE510A-F03B-4E77-9716-17BFFAE36089}"/>
    <cellStyle name="20 % - Markeringsfarve5 12 3" xfId="11214" xr:uid="{73727328-CCE2-4702-96D3-65003E87AD8E}"/>
    <cellStyle name="20 % - Markeringsfarve5 12 3 2" xfId="27534" xr:uid="{C0EFED08-8771-4BDA-9E69-3857515ACA8C}"/>
    <cellStyle name="20 % - Markeringsfarve5 12 3 3" xfId="42500" xr:uid="{A6CBDAAC-E66F-4698-878C-B60450CFCEDC}"/>
    <cellStyle name="20 % - Markeringsfarve5 12 4" xfId="20512" xr:uid="{DD058D12-C245-4D6C-889B-67E28278BBDD}"/>
    <cellStyle name="20 % - Markeringsfarve5 12 5" xfId="35501" xr:uid="{89A7D038-A26F-4832-AE3C-AF127AEEF67C}"/>
    <cellStyle name="20 % - Markeringsfarve5 13" xfId="5344" xr:uid="{19D3BF0D-F36F-41E8-AE58-90DA47B4DDE0}"/>
    <cellStyle name="20 % - Markeringsfarve5 13 2" xfId="13264" xr:uid="{1AD687B9-145F-4411-BA07-081D49AF8828}"/>
    <cellStyle name="20 % - Markeringsfarve5 13 2 2" xfId="29579" xr:uid="{D3889B46-12C0-4F56-8B36-E0B97151C700}"/>
    <cellStyle name="20 % - Markeringsfarve5 13 2 3" xfId="44543" xr:uid="{6AC8293B-FAA9-4B61-9CD8-070F3D0F1781}"/>
    <cellStyle name="20 % - Markeringsfarve5 13 3" xfId="22557" xr:uid="{C8960AF3-B01F-42DE-BCA8-972309138C5E}"/>
    <cellStyle name="20 % - Markeringsfarve5 13 4" xfId="37544" xr:uid="{380A78A2-43E6-4455-8A95-A213C70569BA}"/>
    <cellStyle name="20 % - Markeringsfarve5 2" xfId="2659" xr:uid="{6C5D9491-89CC-4AD6-9175-996E0952349E}"/>
    <cellStyle name="20 % - Markeringsfarve5 2 10" xfId="2660" xr:uid="{7405531D-AD2B-4FE5-8C2B-1A6114E3F160}"/>
    <cellStyle name="20 % - Markeringsfarve5 2 10 2" xfId="6695" xr:uid="{33DDF3DA-258C-40C7-B64F-D90B7E0F646F}"/>
    <cellStyle name="20 % - Markeringsfarve5 2 10 2 2" xfId="14605" xr:uid="{56A419A7-0FCE-41ED-9A83-78058BD75858}"/>
    <cellStyle name="20 % - Markeringsfarve5 2 10 2 2 2" xfId="30920" xr:uid="{64134D1F-C3FA-4956-8536-6F8AB3FB4424}"/>
    <cellStyle name="20 % - Markeringsfarve5 2 10 2 2 3" xfId="45884" xr:uid="{85F95F3B-1B23-4462-A25F-5C4581BF3FD8}"/>
    <cellStyle name="20 % - Markeringsfarve5 2 10 2 3" xfId="23898" xr:uid="{5490D580-53E2-4DC6-926D-6953A33BCF42}"/>
    <cellStyle name="20 % - Markeringsfarve5 2 10 2 4" xfId="38885" xr:uid="{1D2C5AC3-509B-4887-B10D-EA0B679A4311}"/>
    <cellStyle name="20 % - Markeringsfarve5 2 10 3" xfId="11216" xr:uid="{78346D1A-1A00-4768-BBA1-A408B090C7AB}"/>
    <cellStyle name="20 % - Markeringsfarve5 2 10 3 2" xfId="27536" xr:uid="{99B5DF6A-3A47-4767-BFF0-99F111995B75}"/>
    <cellStyle name="20 % - Markeringsfarve5 2 10 3 3" xfId="42502" xr:uid="{16BED737-742D-4482-85CE-A140DF3C3CE6}"/>
    <cellStyle name="20 % - Markeringsfarve5 2 10 4" xfId="20514" xr:uid="{19A88003-3F3F-4CC3-A0AF-3DC936AF0D47}"/>
    <cellStyle name="20 % - Markeringsfarve5 2 10 5" xfId="35503" xr:uid="{58C6B16A-C5A4-4916-A69C-D939927A38BF}"/>
    <cellStyle name="20 % - Markeringsfarve5 2 11" xfId="5581" xr:uid="{F907A941-4099-4320-94CA-C0CC146F6C67}"/>
    <cellStyle name="20 % - Markeringsfarve5 2 11 2" xfId="13498" xr:uid="{758C1CC0-CF78-45F1-B26F-1C9420372E2E}"/>
    <cellStyle name="20 % - Markeringsfarve5 2 11 2 2" xfId="29813" xr:uid="{BC91F51D-AC06-4CA1-9B89-20FC5F68879D}"/>
    <cellStyle name="20 % - Markeringsfarve5 2 11 2 3" xfId="44777" xr:uid="{18778E03-146C-4808-9118-4A103F977E86}"/>
    <cellStyle name="20 % - Markeringsfarve5 2 11 3" xfId="22791" xr:uid="{F347D259-F440-430C-8CE8-AE00AFD95611}"/>
    <cellStyle name="20 % - Markeringsfarve5 2 11 4" xfId="37778" xr:uid="{1ECA62B2-CA26-43CE-9D20-E06EDACAA67E}"/>
    <cellStyle name="20 % - Markeringsfarve5 2 12" xfId="11215" xr:uid="{3310487C-DBF0-4407-AA4B-8CEF3B5F6CBC}"/>
    <cellStyle name="20 % - Markeringsfarve5 2 12 2" xfId="27535" xr:uid="{8C56A775-E052-46E8-988F-0FCF15B12CD0}"/>
    <cellStyle name="20 % - Markeringsfarve5 2 12 3" xfId="42501" xr:uid="{D4B05902-0E30-4405-B759-C0557DC4BE51}"/>
    <cellStyle name="20 % - Markeringsfarve5 2 13" xfId="20513" xr:uid="{C772B150-D052-41D9-BA8C-D558334EFF93}"/>
    <cellStyle name="20 % - Markeringsfarve5 2 14" xfId="35502" xr:uid="{7D7925F9-6D90-4577-A2E4-C3D0F4A3BE1F}"/>
    <cellStyle name="20 % - Markeringsfarve5 2 15" xfId="53298" xr:uid="{F6697BA8-5A9A-4F4C-8E2F-F4FCE5D15001}"/>
    <cellStyle name="20 % - Markeringsfarve5 2 2" xfId="2661" xr:uid="{C858FD07-CCD4-43FD-83BF-7E714A57A94B}"/>
    <cellStyle name="20 % - Markeringsfarve5 2 2 10" xfId="11217" xr:uid="{6035AE38-2071-48E5-8C75-8548417FDE06}"/>
    <cellStyle name="20 % - Markeringsfarve5 2 2 10 2" xfId="27537" xr:uid="{7DEDA71F-E157-4556-921F-0739A8DBB05B}"/>
    <cellStyle name="20 % - Markeringsfarve5 2 2 10 3" xfId="42503" xr:uid="{FE1E9D5C-05EC-4EAD-9F93-597E3D277BC8}"/>
    <cellStyle name="20 % - Markeringsfarve5 2 2 11" xfId="20515" xr:uid="{21D7E6F6-58BF-4D25-9A70-47A556CFA104}"/>
    <cellStyle name="20 % - Markeringsfarve5 2 2 12" xfId="35504" xr:uid="{39FCBDDE-8AD0-443D-A6CF-F50046C13175}"/>
    <cellStyle name="20 % - Markeringsfarve5 2 2 13" xfId="53297" xr:uid="{82359F83-84EF-47FF-B7D0-D7791D9BC5F2}"/>
    <cellStyle name="20 % - Markeringsfarve5 2 2 2" xfId="2662" xr:uid="{6289CA43-150D-4731-9737-947B97A40C75}"/>
    <cellStyle name="20 % - Markeringsfarve5 2 2 2 2" xfId="2663" xr:uid="{06C399AC-9D5E-4E08-B2F7-B8EE918705E6}"/>
    <cellStyle name="20 % - Markeringsfarve5 2 2 2 2 2" xfId="7626" xr:uid="{07961916-624E-40FB-8D48-AA0F95C2A1FF}"/>
    <cellStyle name="20 % - Markeringsfarve5 2 2 2 2 2 2" xfId="15526" xr:uid="{CA6AEAC1-F013-4460-8130-BFE3F8FDC5BF}"/>
    <cellStyle name="20 % - Markeringsfarve5 2 2 2 2 2 2 2" xfId="31841" xr:uid="{B3971C54-3E1A-4836-BD8D-6BAEBFFCBCAA}"/>
    <cellStyle name="20 % - Markeringsfarve5 2 2 2 2 2 2 3" xfId="46805" xr:uid="{4D581C18-9526-4AB5-B32A-67472BF7D4D5}"/>
    <cellStyle name="20 % - Markeringsfarve5 2 2 2 2 2 3" xfId="24819" xr:uid="{186D92B5-9D83-47AF-9DB7-432976F496FE}"/>
    <cellStyle name="20 % - Markeringsfarve5 2 2 2 2 2 4" xfId="39806" xr:uid="{91641B53-3E07-4874-8FA7-748BC8495D4F}"/>
    <cellStyle name="20 % - Markeringsfarve5 2 2 2 2 3" xfId="11219" xr:uid="{4356B96A-6C94-4300-91FF-3AE1347C969D}"/>
    <cellStyle name="20 % - Markeringsfarve5 2 2 2 2 3 2" xfId="27539" xr:uid="{E1251831-38A3-4BEA-B7AA-9676B015BB1E}"/>
    <cellStyle name="20 % - Markeringsfarve5 2 2 2 2 3 3" xfId="42505" xr:uid="{9D11E429-BCE5-46F3-85B6-BFBD6650E78E}"/>
    <cellStyle name="20 % - Markeringsfarve5 2 2 2 2 4" xfId="20517" xr:uid="{FF63240E-C1B0-42AA-AEB2-22EA3739D5E2}"/>
    <cellStyle name="20 % - Markeringsfarve5 2 2 2 2 5" xfId="35506" xr:uid="{8833564C-2D6E-4F42-BDBE-DAD1EADE3726}"/>
    <cellStyle name="20 % - Markeringsfarve5 2 2 2 2 6" xfId="57101" xr:uid="{CE3D31C3-C9FE-4E6A-85BA-C984D9B8BBE1}"/>
    <cellStyle name="20 % - Markeringsfarve5 2 2 2 3" xfId="2664" xr:uid="{4F8C9883-CC53-42A5-8D67-6688746B7851}"/>
    <cellStyle name="20 % - Markeringsfarve5 2 2 2 3 2" xfId="6856" xr:uid="{6C8C52C3-C61B-4381-8AD8-5221721CF4A7}"/>
    <cellStyle name="20 % - Markeringsfarve5 2 2 2 3 2 2" xfId="14766" xr:uid="{5057155D-B6E8-43E4-B20D-F21B0FD2A019}"/>
    <cellStyle name="20 % - Markeringsfarve5 2 2 2 3 2 2 2" xfId="31081" xr:uid="{EF2FA65B-B294-413C-9BA9-FC1929C5C4E8}"/>
    <cellStyle name="20 % - Markeringsfarve5 2 2 2 3 2 2 3" xfId="46045" xr:uid="{4FCE2D24-D1A1-4CD8-A683-B1C72416AFD5}"/>
    <cellStyle name="20 % - Markeringsfarve5 2 2 2 3 2 3" xfId="24059" xr:uid="{56BB310C-00C6-448A-9899-C758B90D5772}"/>
    <cellStyle name="20 % - Markeringsfarve5 2 2 2 3 2 4" xfId="39046" xr:uid="{197E4A63-8B46-4658-828A-48D9B90F7D43}"/>
    <cellStyle name="20 % - Markeringsfarve5 2 2 2 3 3" xfId="11220" xr:uid="{C6C34D5D-F9D5-4379-B212-DCA29960C50B}"/>
    <cellStyle name="20 % - Markeringsfarve5 2 2 2 3 3 2" xfId="27540" xr:uid="{FBC07C05-0418-4319-B48A-48D42823E77B}"/>
    <cellStyle name="20 % - Markeringsfarve5 2 2 2 3 3 3" xfId="42506" xr:uid="{07F54DD2-9537-4A53-9866-69B6C9E6E7A0}"/>
    <cellStyle name="20 % - Markeringsfarve5 2 2 2 3 4" xfId="20518" xr:uid="{8778A17D-F2A8-48B4-AF2B-5E193234C835}"/>
    <cellStyle name="20 % - Markeringsfarve5 2 2 2 3 5" xfId="35507" xr:uid="{EDF90420-E386-4E19-A6EA-B768DC026C42}"/>
    <cellStyle name="20 % - Markeringsfarve5 2 2 2 4" xfId="5583" xr:uid="{56293D5C-60B3-472F-8033-BC680ED81C7A}"/>
    <cellStyle name="20 % - Markeringsfarve5 2 2 2 4 2" xfId="13500" xr:uid="{EEFE1354-9F5D-4A45-AFE4-B0164D5BA5E7}"/>
    <cellStyle name="20 % - Markeringsfarve5 2 2 2 4 2 2" xfId="29815" xr:uid="{DF0AF3B5-2CE1-41E1-BD58-EC5239F357B8}"/>
    <cellStyle name="20 % - Markeringsfarve5 2 2 2 4 2 3" xfId="44779" xr:uid="{CABBA4F2-8407-4ECE-8E55-D02E3B3BCD1F}"/>
    <cellStyle name="20 % - Markeringsfarve5 2 2 2 4 3" xfId="22793" xr:uid="{E9BE9438-4D5E-4425-B0C4-FFE632CA62B1}"/>
    <cellStyle name="20 % - Markeringsfarve5 2 2 2 4 4" xfId="37780" xr:uid="{04860A17-DBCE-4140-A887-4C5A5BB697BC}"/>
    <cellStyle name="20 % - Markeringsfarve5 2 2 2 5" xfId="11218" xr:uid="{284F59F7-70A3-489D-89B0-CE8BA4B24D42}"/>
    <cellStyle name="20 % - Markeringsfarve5 2 2 2 5 2" xfId="27538" xr:uid="{1470CC1A-244A-4B41-BBF0-BA89F019CDBA}"/>
    <cellStyle name="20 % - Markeringsfarve5 2 2 2 5 3" xfId="42504" xr:uid="{2D1673C5-2411-44C3-9BB9-39EE15309E27}"/>
    <cellStyle name="20 % - Markeringsfarve5 2 2 2 6" xfId="20516" xr:uid="{2B115A9E-B4FD-4CF3-98C7-9B7C3ADE861A}"/>
    <cellStyle name="20 % - Markeringsfarve5 2 2 2 7" xfId="35505" xr:uid="{AF25A6E3-9160-494E-905B-96D3B516340A}"/>
    <cellStyle name="20 % - Markeringsfarve5 2 2 2 8" xfId="53934" xr:uid="{F3D069C8-3937-4319-B177-E55A84BF5E0F}"/>
    <cellStyle name="20 % - Markeringsfarve5 2 2 3" xfId="2665" xr:uid="{DEC3D426-46AF-4109-BCFC-379F55F4A75F}"/>
    <cellStyle name="20 % - Markeringsfarve5 2 2 3 2" xfId="2666" xr:uid="{D0C14847-DB7A-44EC-99F2-E04076709E97}"/>
    <cellStyle name="20 % - Markeringsfarve5 2 2 3 2 2" xfId="7709" xr:uid="{9322192E-77DD-44F6-80C6-32FF759B98B8}"/>
    <cellStyle name="20 % - Markeringsfarve5 2 2 3 2 2 2" xfId="15609" xr:uid="{A0C0E620-7167-47FD-8CFA-A3D19730F4A2}"/>
    <cellStyle name="20 % - Markeringsfarve5 2 2 3 2 2 2 2" xfId="31924" xr:uid="{B72D63A5-3321-41E6-B186-38421C017303}"/>
    <cellStyle name="20 % - Markeringsfarve5 2 2 3 2 2 2 3" xfId="46888" xr:uid="{7EA19232-AB89-4092-879A-6D47813CC322}"/>
    <cellStyle name="20 % - Markeringsfarve5 2 2 3 2 2 3" xfId="24902" xr:uid="{E197EF79-B5C3-4F17-9BE1-3204580409A7}"/>
    <cellStyle name="20 % - Markeringsfarve5 2 2 3 2 2 4" xfId="39889" xr:uid="{171CEA7B-39B9-4CE4-A212-2DDDE4B0CAD7}"/>
    <cellStyle name="20 % - Markeringsfarve5 2 2 3 2 3" xfId="11222" xr:uid="{9A14F563-8E09-4212-97D1-5BC51099595C}"/>
    <cellStyle name="20 % - Markeringsfarve5 2 2 3 2 3 2" xfId="27542" xr:uid="{7F614B68-CC90-45F2-9ACA-D43B3E6E92A9}"/>
    <cellStyle name="20 % - Markeringsfarve5 2 2 3 2 3 3" xfId="42508" xr:uid="{034F08CE-09E7-4BB7-8137-2505D0EDD3C2}"/>
    <cellStyle name="20 % - Markeringsfarve5 2 2 3 2 4" xfId="20520" xr:uid="{CA25482B-AC89-430F-B80B-B14BC017A609}"/>
    <cellStyle name="20 % - Markeringsfarve5 2 2 3 2 5" xfId="35509" xr:uid="{F1DF6614-99BC-40E3-B1DC-D3823553018B}"/>
    <cellStyle name="20 % - Markeringsfarve5 2 2 3 3" xfId="2667" xr:uid="{8C5DE17F-2B81-490E-A954-D03698AFED80}"/>
    <cellStyle name="20 % - Markeringsfarve5 2 2 3 3 2" xfId="6939" xr:uid="{1462016A-EC26-453C-B110-3B5864CF145E}"/>
    <cellStyle name="20 % - Markeringsfarve5 2 2 3 3 2 2" xfId="14849" xr:uid="{50780E88-EF17-4FAE-803A-4ADB1E981F31}"/>
    <cellStyle name="20 % - Markeringsfarve5 2 2 3 3 2 2 2" xfId="31164" xr:uid="{DB6CF942-BEA3-4B97-82FE-A7B66C2F30E3}"/>
    <cellStyle name="20 % - Markeringsfarve5 2 2 3 3 2 2 3" xfId="46128" xr:uid="{24BDAC32-0F69-49DD-94D2-3C0E43992CB8}"/>
    <cellStyle name="20 % - Markeringsfarve5 2 2 3 3 2 3" xfId="24142" xr:uid="{DBBAFEFE-8573-45BB-9B20-D6397C24D1F2}"/>
    <cellStyle name="20 % - Markeringsfarve5 2 2 3 3 2 4" xfId="39129" xr:uid="{B8FF9FF4-1883-4E6F-94CF-490DC0F4625B}"/>
    <cellStyle name="20 % - Markeringsfarve5 2 2 3 3 3" xfId="11223" xr:uid="{7BBC1225-0755-4CB7-AB2C-59FFA129F0F5}"/>
    <cellStyle name="20 % - Markeringsfarve5 2 2 3 3 3 2" xfId="27543" xr:uid="{C4F0AAEB-B059-40E1-937A-63ABC30D5C60}"/>
    <cellStyle name="20 % - Markeringsfarve5 2 2 3 3 3 3" xfId="42509" xr:uid="{1D92C303-6ED8-43E9-975B-F1E40C3D066E}"/>
    <cellStyle name="20 % - Markeringsfarve5 2 2 3 3 4" xfId="20521" xr:uid="{0B3D02BD-0504-444C-B858-7586839FC808}"/>
    <cellStyle name="20 % - Markeringsfarve5 2 2 3 3 5" xfId="35510" xr:uid="{EA4DA1DD-5C62-4458-BCBD-7E2DB614E285}"/>
    <cellStyle name="20 % - Markeringsfarve5 2 2 3 4" xfId="5584" xr:uid="{D942A2F5-016B-4A03-8778-E89CD9FB7BD6}"/>
    <cellStyle name="20 % - Markeringsfarve5 2 2 3 4 2" xfId="13501" xr:uid="{B2505568-4025-4E0F-B2F5-969255E2F6CB}"/>
    <cellStyle name="20 % - Markeringsfarve5 2 2 3 4 2 2" xfId="29816" xr:uid="{9A6EEA42-9FAF-4A4D-B0BF-08386EEB5C66}"/>
    <cellStyle name="20 % - Markeringsfarve5 2 2 3 4 2 3" xfId="44780" xr:uid="{B66F6B24-8EBA-4A49-A3A9-B8AE9E9DE1F6}"/>
    <cellStyle name="20 % - Markeringsfarve5 2 2 3 4 3" xfId="22794" xr:uid="{BA1CEBCB-3728-4A51-BF93-D320984FF1B3}"/>
    <cellStyle name="20 % - Markeringsfarve5 2 2 3 4 4" xfId="37781" xr:uid="{C0AF40CB-529D-471E-BED8-82A94D655FA2}"/>
    <cellStyle name="20 % - Markeringsfarve5 2 2 3 5" xfId="11221" xr:uid="{B18EE60D-91AC-4E46-9A39-A134DE034486}"/>
    <cellStyle name="20 % - Markeringsfarve5 2 2 3 5 2" xfId="27541" xr:uid="{9ADFA7BA-A758-40A4-A12C-119D3DFC6D20}"/>
    <cellStyle name="20 % - Markeringsfarve5 2 2 3 5 3" xfId="42507" xr:uid="{35173705-75C6-40AF-9D6E-259FB06BCE17}"/>
    <cellStyle name="20 % - Markeringsfarve5 2 2 3 6" xfId="20519" xr:uid="{46F10303-3574-40B2-BEB9-E5FF27DAE9A5}"/>
    <cellStyle name="20 % - Markeringsfarve5 2 2 3 7" xfId="35508" xr:uid="{0942B5F1-ED56-496C-B92D-17D06502BA6A}"/>
    <cellStyle name="20 % - Markeringsfarve5 2 2 3 8" xfId="56478" xr:uid="{20FB3CDD-F717-4AA7-A3D2-17615A58535C}"/>
    <cellStyle name="20 % - Markeringsfarve5 2 2 4" xfId="2668" xr:uid="{867ED439-B647-4FBA-8FE5-23A19C06E8BD}"/>
    <cellStyle name="20 % - Markeringsfarve5 2 2 4 2" xfId="2669" xr:uid="{74A66355-850C-40BA-A3F8-4DAB730DACFB}"/>
    <cellStyle name="20 % - Markeringsfarve5 2 2 4 2 2" xfId="7864" xr:uid="{3FA50796-7A98-4BEE-9A0E-A71BFC9E27A7}"/>
    <cellStyle name="20 % - Markeringsfarve5 2 2 4 2 2 2" xfId="15764" xr:uid="{A3D98677-9DF0-490D-82D0-3A1AFA5D8D65}"/>
    <cellStyle name="20 % - Markeringsfarve5 2 2 4 2 2 2 2" xfId="32079" xr:uid="{4C71F79C-45FF-4A3F-94E6-B16F78DA21CB}"/>
    <cellStyle name="20 % - Markeringsfarve5 2 2 4 2 2 2 3" xfId="47043" xr:uid="{C0732A1B-6393-42A9-B867-55FE704949BF}"/>
    <cellStyle name="20 % - Markeringsfarve5 2 2 4 2 2 3" xfId="25057" xr:uid="{F9890264-5DDD-43CF-9523-2167B1D7FC4A}"/>
    <cellStyle name="20 % - Markeringsfarve5 2 2 4 2 2 4" xfId="40044" xr:uid="{4C1498E0-7A8F-4A82-AF49-89A1E2CACA01}"/>
    <cellStyle name="20 % - Markeringsfarve5 2 2 4 2 3" xfId="11225" xr:uid="{92CF441C-38EA-4EBC-83DB-693E4EF9C8A5}"/>
    <cellStyle name="20 % - Markeringsfarve5 2 2 4 2 3 2" xfId="27545" xr:uid="{BA2993F5-B063-4654-B015-FCA0A0ED3E5B}"/>
    <cellStyle name="20 % - Markeringsfarve5 2 2 4 2 3 3" xfId="42511" xr:uid="{76392CC7-B325-44A4-BE6A-61B88784F85F}"/>
    <cellStyle name="20 % - Markeringsfarve5 2 2 4 2 4" xfId="20523" xr:uid="{C6332F47-358D-4BAA-8DF5-5E97576287A3}"/>
    <cellStyle name="20 % - Markeringsfarve5 2 2 4 2 5" xfId="35512" xr:uid="{AC9678BA-B9D6-4640-9B73-A7B447E936FB}"/>
    <cellStyle name="20 % - Markeringsfarve5 2 2 4 3" xfId="2670" xr:uid="{1CBDC45C-4548-4097-8AD3-EED2A2C778A7}"/>
    <cellStyle name="20 % - Markeringsfarve5 2 2 4 3 2" xfId="7140" xr:uid="{DB783819-E721-4AFE-8628-D27500D7AD68}"/>
    <cellStyle name="20 % - Markeringsfarve5 2 2 4 3 2 2" xfId="15049" xr:uid="{8C8501B2-5FC3-4C26-8227-4138EAD9EAF0}"/>
    <cellStyle name="20 % - Markeringsfarve5 2 2 4 3 2 2 2" xfId="31364" xr:uid="{8A83CE4B-5296-4FE2-98B8-6D81A4D3CED6}"/>
    <cellStyle name="20 % - Markeringsfarve5 2 2 4 3 2 2 3" xfId="46328" xr:uid="{4F120E83-7730-4CB1-A1B5-06A974BC106A}"/>
    <cellStyle name="20 % - Markeringsfarve5 2 2 4 3 2 3" xfId="24342" xr:uid="{3621EFFD-8AD3-4903-B863-B89780FF888C}"/>
    <cellStyle name="20 % - Markeringsfarve5 2 2 4 3 2 4" xfId="39329" xr:uid="{3460EAF3-2A31-4B97-9C15-2ED488DEF54B}"/>
    <cellStyle name="20 % - Markeringsfarve5 2 2 4 3 3" xfId="11226" xr:uid="{43EC776B-8F69-44A7-AAC9-B17539141DF3}"/>
    <cellStyle name="20 % - Markeringsfarve5 2 2 4 3 3 2" xfId="27546" xr:uid="{77890856-1C9F-424A-8EC0-D0BCE3AD20CC}"/>
    <cellStyle name="20 % - Markeringsfarve5 2 2 4 3 3 3" xfId="42512" xr:uid="{B5CDE5C3-52D4-4AA5-8642-32509EFA7515}"/>
    <cellStyle name="20 % - Markeringsfarve5 2 2 4 3 4" xfId="20524" xr:uid="{63CB9F05-B3F0-45B2-9FDF-A61B9DE2D63D}"/>
    <cellStyle name="20 % - Markeringsfarve5 2 2 4 3 5" xfId="35513" xr:uid="{37A2B419-161D-4693-8D7F-B38F5CA561A0}"/>
    <cellStyle name="20 % - Markeringsfarve5 2 2 4 4" xfId="5585" xr:uid="{F7B8D540-11E1-4409-9924-E557B8673BB6}"/>
    <cellStyle name="20 % - Markeringsfarve5 2 2 4 4 2" xfId="13502" xr:uid="{8869D7FB-C51F-445A-93F3-6E092DE5D697}"/>
    <cellStyle name="20 % - Markeringsfarve5 2 2 4 4 2 2" xfId="29817" xr:uid="{67EA2326-BA8F-4ACB-AB87-91C1331036C1}"/>
    <cellStyle name="20 % - Markeringsfarve5 2 2 4 4 2 3" xfId="44781" xr:uid="{38EDC81B-E831-4AC4-8BA1-D7B764E6BF11}"/>
    <cellStyle name="20 % - Markeringsfarve5 2 2 4 4 3" xfId="22795" xr:uid="{0DC4B1CB-359A-441F-83B5-C41FD8CAB890}"/>
    <cellStyle name="20 % - Markeringsfarve5 2 2 4 4 4" xfId="37782" xr:uid="{68358BD7-DBF6-414A-92EC-BF680AA5663D}"/>
    <cellStyle name="20 % - Markeringsfarve5 2 2 4 5" xfId="11224" xr:uid="{58D13A48-1667-4258-B89C-A146D31401A9}"/>
    <cellStyle name="20 % - Markeringsfarve5 2 2 4 5 2" xfId="27544" xr:uid="{13C45F31-598C-4A69-B665-04E2A0081D46}"/>
    <cellStyle name="20 % - Markeringsfarve5 2 2 4 5 3" xfId="42510" xr:uid="{2717F9C8-6254-4CF6-B5D9-6D60B56B2B61}"/>
    <cellStyle name="20 % - Markeringsfarve5 2 2 4 6" xfId="20522" xr:uid="{AA4E0258-2B64-4C80-A848-BABB62B34F39}"/>
    <cellStyle name="20 % - Markeringsfarve5 2 2 4 7" xfId="35511" xr:uid="{4723210C-E26B-48D4-9AB6-4F223F1F3C94}"/>
    <cellStyle name="20 % - Markeringsfarve5 2 2 5" xfId="2671" xr:uid="{5AC3AAE3-71BA-4473-BB99-7FBFE3B28188}"/>
    <cellStyle name="20 % - Markeringsfarve5 2 2 5 2" xfId="2672" xr:uid="{41622038-D8FD-4EF2-8C50-C46A0DE4D6E4}"/>
    <cellStyle name="20 % - Markeringsfarve5 2 2 5 2 2" xfId="7981" xr:uid="{38802DE8-B9B0-4C7F-96C0-20883944D0A6}"/>
    <cellStyle name="20 % - Markeringsfarve5 2 2 5 2 2 2" xfId="15881" xr:uid="{C25908A8-4E1A-4E8E-92FC-465C2C61A59F}"/>
    <cellStyle name="20 % - Markeringsfarve5 2 2 5 2 2 2 2" xfId="32196" xr:uid="{B2FB4863-9011-44C9-A574-B204CA0FC8FA}"/>
    <cellStyle name="20 % - Markeringsfarve5 2 2 5 2 2 2 3" xfId="47160" xr:uid="{80B61A5B-C907-4ACD-8BCC-36F10776347C}"/>
    <cellStyle name="20 % - Markeringsfarve5 2 2 5 2 2 3" xfId="25174" xr:uid="{ED051980-DCEB-432C-B4EA-DFE496CC335C}"/>
    <cellStyle name="20 % - Markeringsfarve5 2 2 5 2 2 4" xfId="40161" xr:uid="{717ED02C-7705-409B-8FF8-1029ED7CBFC8}"/>
    <cellStyle name="20 % - Markeringsfarve5 2 2 5 2 3" xfId="11228" xr:uid="{050111A3-D793-4187-BA90-FFFBA3D90C52}"/>
    <cellStyle name="20 % - Markeringsfarve5 2 2 5 2 3 2" xfId="27548" xr:uid="{9601E3FA-079B-4B95-ACA4-7B3E781A4230}"/>
    <cellStyle name="20 % - Markeringsfarve5 2 2 5 2 3 3" xfId="42514" xr:uid="{3A926A84-42E5-43B6-885A-7DC492654233}"/>
    <cellStyle name="20 % - Markeringsfarve5 2 2 5 2 4" xfId="20526" xr:uid="{A7AF51FE-C4A2-4E44-BCB2-6AFEF70E3821}"/>
    <cellStyle name="20 % - Markeringsfarve5 2 2 5 2 5" xfId="35515" xr:uid="{AF427B44-DA93-4D18-9F5D-297CA4CD4B7A}"/>
    <cellStyle name="20 % - Markeringsfarve5 2 2 5 3" xfId="2673" xr:uid="{36878B6E-F98B-4EE5-8568-3310A414A915}"/>
    <cellStyle name="20 % - Markeringsfarve5 2 2 5 3 2" xfId="7257" xr:uid="{C5402222-F1A4-40F8-AA5F-42A8B2133298}"/>
    <cellStyle name="20 % - Markeringsfarve5 2 2 5 3 2 2" xfId="15166" xr:uid="{637B8AAA-B531-487F-BA34-20DA5CCBB67D}"/>
    <cellStyle name="20 % - Markeringsfarve5 2 2 5 3 2 2 2" xfId="31481" xr:uid="{95255478-D9C6-40BC-8382-A75D4E4BBB2F}"/>
    <cellStyle name="20 % - Markeringsfarve5 2 2 5 3 2 2 3" xfId="46445" xr:uid="{4DEC0D78-73DA-4AEF-9AA0-7858BBFCDEB5}"/>
    <cellStyle name="20 % - Markeringsfarve5 2 2 5 3 2 3" xfId="24459" xr:uid="{0E126044-DE2E-4230-9FD3-8E50750EC937}"/>
    <cellStyle name="20 % - Markeringsfarve5 2 2 5 3 2 4" xfId="39446" xr:uid="{113E9860-D1A0-47E3-B5E3-55583C981A07}"/>
    <cellStyle name="20 % - Markeringsfarve5 2 2 5 3 3" xfId="11229" xr:uid="{B7228191-DD07-4939-B1F8-C9CD41D1E7D4}"/>
    <cellStyle name="20 % - Markeringsfarve5 2 2 5 3 3 2" xfId="27549" xr:uid="{1DA55689-FCE8-48AE-B8A1-B0D00AC59EBD}"/>
    <cellStyle name="20 % - Markeringsfarve5 2 2 5 3 3 3" xfId="42515" xr:uid="{E66FD780-65F3-4D65-A55D-C64166FDB11E}"/>
    <cellStyle name="20 % - Markeringsfarve5 2 2 5 3 4" xfId="20527" xr:uid="{AD3957B7-3CC7-4E0E-A20B-E3EC663F630F}"/>
    <cellStyle name="20 % - Markeringsfarve5 2 2 5 3 5" xfId="35516" xr:uid="{D9A1C1C9-CF4C-4605-A14C-5C27E958FEE8}"/>
    <cellStyle name="20 % - Markeringsfarve5 2 2 5 4" xfId="5586" xr:uid="{039A2D53-621D-4335-9763-C9AEA2F76B3C}"/>
    <cellStyle name="20 % - Markeringsfarve5 2 2 5 4 2" xfId="13503" xr:uid="{EAB140D2-F165-4697-BD8B-B4FDC4CD7F1E}"/>
    <cellStyle name="20 % - Markeringsfarve5 2 2 5 4 2 2" xfId="29818" xr:uid="{07111066-FD03-4D94-864B-8A52D6220631}"/>
    <cellStyle name="20 % - Markeringsfarve5 2 2 5 4 2 3" xfId="44782" xr:uid="{8AB6F045-E46B-4D86-826D-A714E1A07A03}"/>
    <cellStyle name="20 % - Markeringsfarve5 2 2 5 4 3" xfId="22796" xr:uid="{464895E8-E628-46AB-8DC7-B4608231A0B2}"/>
    <cellStyle name="20 % - Markeringsfarve5 2 2 5 4 4" xfId="37783" xr:uid="{DE349701-8A68-482D-8E55-74B2D41A56A3}"/>
    <cellStyle name="20 % - Markeringsfarve5 2 2 5 5" xfId="11227" xr:uid="{D5E7A627-CA49-44F6-B904-A16D58F375B3}"/>
    <cellStyle name="20 % - Markeringsfarve5 2 2 5 5 2" xfId="27547" xr:uid="{DC2DB9B0-09FC-425C-83BF-859D87E6E438}"/>
    <cellStyle name="20 % - Markeringsfarve5 2 2 5 5 3" xfId="42513" xr:uid="{DDA4BB49-5434-403F-B986-FFDABC240402}"/>
    <cellStyle name="20 % - Markeringsfarve5 2 2 5 6" xfId="20525" xr:uid="{FB6CB060-A418-4A42-8272-45A9D199FE89}"/>
    <cellStyle name="20 % - Markeringsfarve5 2 2 5 7" xfId="35514" xr:uid="{AAE87309-A449-4485-A4CC-56EA269C51B3}"/>
    <cellStyle name="20 % - Markeringsfarve5 2 2 6" xfId="2674" xr:uid="{BDA88E62-B4CB-4DCA-AABF-4039565B05F2}"/>
    <cellStyle name="20 % - Markeringsfarve5 2 2 6 2" xfId="2675" xr:uid="{6C713BB5-0352-4850-B0BF-69C952ECDF93}"/>
    <cellStyle name="20 % - Markeringsfarve5 2 2 6 2 2" xfId="8063" xr:uid="{7CCA4D94-282F-498E-9CC4-5630773803AC}"/>
    <cellStyle name="20 % - Markeringsfarve5 2 2 6 2 2 2" xfId="15963" xr:uid="{5B1D5F75-DBDB-4E7A-81DA-41B684C16702}"/>
    <cellStyle name="20 % - Markeringsfarve5 2 2 6 2 2 2 2" xfId="32278" xr:uid="{58ADC698-3630-455F-9242-6E8DF51A125D}"/>
    <cellStyle name="20 % - Markeringsfarve5 2 2 6 2 2 2 3" xfId="47242" xr:uid="{F2037B58-8072-4061-93C6-048901FAFCE0}"/>
    <cellStyle name="20 % - Markeringsfarve5 2 2 6 2 2 3" xfId="25256" xr:uid="{013EF01B-F38A-4BCD-BA5E-E3DC6C393D58}"/>
    <cellStyle name="20 % - Markeringsfarve5 2 2 6 2 2 4" xfId="40243" xr:uid="{89F8E946-6378-4B4B-BA4D-C0D49AD93398}"/>
    <cellStyle name="20 % - Markeringsfarve5 2 2 6 2 3" xfId="11231" xr:uid="{EA6DEFD8-6508-434F-8524-B2C2D3A0D02B}"/>
    <cellStyle name="20 % - Markeringsfarve5 2 2 6 2 3 2" xfId="27551" xr:uid="{E803C47A-2FF3-4F28-A0BF-C18EB0D9295C}"/>
    <cellStyle name="20 % - Markeringsfarve5 2 2 6 2 3 3" xfId="42517" xr:uid="{92D95FDA-D409-4F82-8A40-C0A3FE4C8B3B}"/>
    <cellStyle name="20 % - Markeringsfarve5 2 2 6 2 4" xfId="20529" xr:uid="{89F7A97E-DA5A-43E0-835A-6AB056139452}"/>
    <cellStyle name="20 % - Markeringsfarve5 2 2 6 2 5" xfId="35518" xr:uid="{6877BCE0-F435-4DF2-AA60-0CA36F8AD7C4}"/>
    <cellStyle name="20 % - Markeringsfarve5 2 2 6 3" xfId="2676" xr:uid="{4C574A00-08DA-40EE-ACD5-7662FB71EAE5}"/>
    <cellStyle name="20 % - Markeringsfarve5 2 2 6 3 2" xfId="7340" xr:uid="{462DD092-C444-4543-8E10-79817AFDE604}"/>
    <cellStyle name="20 % - Markeringsfarve5 2 2 6 3 2 2" xfId="15249" xr:uid="{B8D91680-4820-471D-BB6D-53E03A445776}"/>
    <cellStyle name="20 % - Markeringsfarve5 2 2 6 3 2 2 2" xfId="31564" xr:uid="{204EF650-0601-4562-8D89-49C2433D3E6F}"/>
    <cellStyle name="20 % - Markeringsfarve5 2 2 6 3 2 2 3" xfId="46528" xr:uid="{F0C1FBC5-4A80-40E9-B358-306141459767}"/>
    <cellStyle name="20 % - Markeringsfarve5 2 2 6 3 2 3" xfId="24542" xr:uid="{C1384928-12DA-45C8-A4B4-D6ACC8628FEE}"/>
    <cellStyle name="20 % - Markeringsfarve5 2 2 6 3 2 4" xfId="39529" xr:uid="{2038D5F2-1DD9-46FE-B5E9-952DEA3A39AD}"/>
    <cellStyle name="20 % - Markeringsfarve5 2 2 6 3 3" xfId="11232" xr:uid="{94C2862A-8DD5-4BA5-9B01-DE61711F7AF4}"/>
    <cellStyle name="20 % - Markeringsfarve5 2 2 6 3 3 2" xfId="27552" xr:uid="{4CA96088-725F-4C2B-869D-9A2F0F86A261}"/>
    <cellStyle name="20 % - Markeringsfarve5 2 2 6 3 3 3" xfId="42518" xr:uid="{8F871BCE-7C15-460D-AE25-384785A1FE6B}"/>
    <cellStyle name="20 % - Markeringsfarve5 2 2 6 3 4" xfId="20530" xr:uid="{49418B29-1574-4356-A991-45921BAF40C8}"/>
    <cellStyle name="20 % - Markeringsfarve5 2 2 6 3 5" xfId="35519" xr:uid="{DD0D1D00-EA0A-4493-8AE1-3F2BD93F5631}"/>
    <cellStyle name="20 % - Markeringsfarve5 2 2 6 4" xfId="5587" xr:uid="{865DF76C-5326-42A8-8CCD-78C59FDF58E7}"/>
    <cellStyle name="20 % - Markeringsfarve5 2 2 6 4 2" xfId="13504" xr:uid="{D16ED80F-EDEC-4E7E-977F-EDD3A14B28EC}"/>
    <cellStyle name="20 % - Markeringsfarve5 2 2 6 4 2 2" xfId="29819" xr:uid="{0AC90D62-E96F-4785-B2C9-81CDE1225EF7}"/>
    <cellStyle name="20 % - Markeringsfarve5 2 2 6 4 2 3" xfId="44783" xr:uid="{FA3CB3F0-1014-4BEC-BEB4-AF26F32F4B74}"/>
    <cellStyle name="20 % - Markeringsfarve5 2 2 6 4 3" xfId="22797" xr:uid="{438060B6-3286-457F-8C93-FB66720E8841}"/>
    <cellStyle name="20 % - Markeringsfarve5 2 2 6 4 4" xfId="37784" xr:uid="{06286A0B-A9C2-4AD7-899D-295D7FF38E96}"/>
    <cellStyle name="20 % - Markeringsfarve5 2 2 6 5" xfId="11230" xr:uid="{6915D547-7678-48B5-8F52-E3984C30EE44}"/>
    <cellStyle name="20 % - Markeringsfarve5 2 2 6 5 2" xfId="27550" xr:uid="{2CB6C547-DB95-4B6A-A9A7-FC7F9FC8D52F}"/>
    <cellStyle name="20 % - Markeringsfarve5 2 2 6 5 3" xfId="42516" xr:uid="{D1960BA5-6DA7-41B1-8799-E6DD9FDF2812}"/>
    <cellStyle name="20 % - Markeringsfarve5 2 2 6 6" xfId="20528" xr:uid="{23BE95B4-356D-4DF3-8254-783765178B8B}"/>
    <cellStyle name="20 % - Markeringsfarve5 2 2 6 7" xfId="35517" xr:uid="{7142CC52-5B4D-45ED-B9B1-85CAF1B9DF11}"/>
    <cellStyle name="20 % - Markeringsfarve5 2 2 7" xfId="2677" xr:uid="{8D44CEFA-13AF-4364-8887-3A48481C9453}"/>
    <cellStyle name="20 % - Markeringsfarve5 2 2 7 2" xfId="7507" xr:uid="{A568E4F8-8285-441C-A2B1-4D052CE23907}"/>
    <cellStyle name="20 % - Markeringsfarve5 2 2 7 2 2" xfId="15407" xr:uid="{B5637CCE-D285-4D46-ACF9-14974D6FDECA}"/>
    <cellStyle name="20 % - Markeringsfarve5 2 2 7 2 2 2" xfId="31722" xr:uid="{18CBEAAC-E669-4E6F-BDE5-7F76B570D7D4}"/>
    <cellStyle name="20 % - Markeringsfarve5 2 2 7 2 2 3" xfId="46686" xr:uid="{339A456F-52B9-4398-A986-F3F2D17A8CB2}"/>
    <cellStyle name="20 % - Markeringsfarve5 2 2 7 2 3" xfId="24700" xr:uid="{1BD0167B-957C-4DD1-AD4F-E570A3323581}"/>
    <cellStyle name="20 % - Markeringsfarve5 2 2 7 2 4" xfId="39687" xr:uid="{9FF4EF46-6AD9-4B11-BBF8-D19AEFD9D027}"/>
    <cellStyle name="20 % - Markeringsfarve5 2 2 7 3" xfId="11233" xr:uid="{417F55E8-A308-47D1-9940-3CE5A258EFAD}"/>
    <cellStyle name="20 % - Markeringsfarve5 2 2 7 3 2" xfId="27553" xr:uid="{A641912E-9C0E-4314-992B-4C351A00965B}"/>
    <cellStyle name="20 % - Markeringsfarve5 2 2 7 3 3" xfId="42519" xr:uid="{35155D46-678E-4AA6-9D74-9317F756CD8A}"/>
    <cellStyle name="20 % - Markeringsfarve5 2 2 7 4" xfId="20531" xr:uid="{54AF8E89-F3BA-496E-B930-D7229F7D918D}"/>
    <cellStyle name="20 % - Markeringsfarve5 2 2 7 5" xfId="35520" xr:uid="{688F2082-C3BF-4780-8D1A-F50BB965131D}"/>
    <cellStyle name="20 % - Markeringsfarve5 2 2 8" xfId="2678" xr:uid="{419B18B0-D762-42D5-B812-CB817C7FDB70}"/>
    <cellStyle name="20 % - Markeringsfarve5 2 2 8 2" xfId="6735" xr:uid="{19423D40-7978-49E6-B4D4-C0F7BE5BF82E}"/>
    <cellStyle name="20 % - Markeringsfarve5 2 2 8 2 2" xfId="14645" xr:uid="{FFBADB45-70E8-4942-AEFB-C05105433529}"/>
    <cellStyle name="20 % - Markeringsfarve5 2 2 8 2 2 2" xfId="30960" xr:uid="{4E82FE5E-E4BC-42F5-A76D-FD495E41432A}"/>
    <cellStyle name="20 % - Markeringsfarve5 2 2 8 2 2 3" xfId="45924" xr:uid="{06503629-6C2D-4B48-852B-091B1E14235D}"/>
    <cellStyle name="20 % - Markeringsfarve5 2 2 8 2 3" xfId="23938" xr:uid="{9CE7997C-6241-456C-B815-62FDABBF5E44}"/>
    <cellStyle name="20 % - Markeringsfarve5 2 2 8 2 4" xfId="38925" xr:uid="{42D3BE8A-29EC-4451-9126-1C6B8245923E}"/>
    <cellStyle name="20 % - Markeringsfarve5 2 2 8 3" xfId="11234" xr:uid="{31AB2DC3-78C7-4CE2-9D72-105E78074F26}"/>
    <cellStyle name="20 % - Markeringsfarve5 2 2 8 3 2" xfId="27554" xr:uid="{5EFCB98A-C166-4F21-AED5-8BAA5C83C41B}"/>
    <cellStyle name="20 % - Markeringsfarve5 2 2 8 3 3" xfId="42520" xr:uid="{7F58B14D-AE4B-48B0-8296-0C71EC400F36}"/>
    <cellStyle name="20 % - Markeringsfarve5 2 2 8 4" xfId="20532" xr:uid="{58707B51-C1A6-4460-B086-ECA40A65B7A9}"/>
    <cellStyle name="20 % - Markeringsfarve5 2 2 8 5" xfId="35521" xr:uid="{B5E08E24-5A00-447E-8BFB-21AAC5431977}"/>
    <cellStyle name="20 % - Markeringsfarve5 2 2 9" xfId="5582" xr:uid="{87CF4912-7379-4E7B-BDB3-4FD4E30A1492}"/>
    <cellStyle name="20 % - Markeringsfarve5 2 2 9 2" xfId="13499" xr:uid="{B4A99D77-F2F0-4848-A13A-9105BB978FDC}"/>
    <cellStyle name="20 % - Markeringsfarve5 2 2 9 2 2" xfId="29814" xr:uid="{9B528D91-F690-4A2B-B633-9D1912ACE5CA}"/>
    <cellStyle name="20 % - Markeringsfarve5 2 2 9 2 3" xfId="44778" xr:uid="{7E473801-672C-4FA0-BE6D-6B7A91AC97C3}"/>
    <cellStyle name="20 % - Markeringsfarve5 2 2 9 3" xfId="22792" xr:uid="{F7DBC585-6346-463C-989B-7501E2C45907}"/>
    <cellStyle name="20 % - Markeringsfarve5 2 2 9 4" xfId="37779" xr:uid="{318E42C9-EE79-49A4-A0D9-F5AFF35B5971}"/>
    <cellStyle name="20 % - Markeringsfarve5 2 3" xfId="2679" xr:uid="{128C26A2-AD12-433F-B74B-19F14DB42AC8}"/>
    <cellStyle name="20 % - Markeringsfarve5 2 3 10" xfId="11235" xr:uid="{335DA654-FB09-45A5-8889-AE26F2170CA3}"/>
    <cellStyle name="20 % - Markeringsfarve5 2 3 10 2" xfId="27555" xr:uid="{B12B1315-7FB9-44D4-BE4D-43574642AD1C}"/>
    <cellStyle name="20 % - Markeringsfarve5 2 3 10 3" xfId="42521" xr:uid="{8F4D787E-5EF1-470D-9A0E-F7D170C2F3A3}"/>
    <cellStyle name="20 % - Markeringsfarve5 2 3 11" xfId="20533" xr:uid="{C15BFC2D-F305-46A3-8E7B-FD40D92AEC55}"/>
    <cellStyle name="20 % - Markeringsfarve5 2 3 12" xfId="35522" xr:uid="{6FA86EDF-144B-4572-9DEA-D5F04874F6C2}"/>
    <cellStyle name="20 % - Markeringsfarve5 2 3 13" xfId="53296" xr:uid="{6343A22F-A981-46C7-A9C4-547A01CB2095}"/>
    <cellStyle name="20 % - Markeringsfarve5 2 3 2" xfId="2680" xr:uid="{EEBE082E-7BB0-40A0-956D-BD1F6008A273}"/>
    <cellStyle name="20 % - Markeringsfarve5 2 3 2 2" xfId="2681" xr:uid="{21EEF8E1-B0E8-4317-8D50-C60A67FEFE63}"/>
    <cellStyle name="20 % - Markeringsfarve5 2 3 2 2 2" xfId="7665" xr:uid="{7F450288-1A95-429B-866D-49CED6819D2B}"/>
    <cellStyle name="20 % - Markeringsfarve5 2 3 2 2 2 2" xfId="15565" xr:uid="{5D03182E-9C23-4299-9482-DAFA661D8F91}"/>
    <cellStyle name="20 % - Markeringsfarve5 2 3 2 2 2 2 2" xfId="31880" xr:uid="{CD2B5C9A-32B7-46CD-A538-E59892F981EF}"/>
    <cellStyle name="20 % - Markeringsfarve5 2 3 2 2 2 2 3" xfId="46844" xr:uid="{9B655AB4-27F1-46FC-BCB1-6C4599986C4A}"/>
    <cellStyle name="20 % - Markeringsfarve5 2 3 2 2 2 3" xfId="24858" xr:uid="{FF353ACC-4CD4-413B-B257-64EACBB2B89C}"/>
    <cellStyle name="20 % - Markeringsfarve5 2 3 2 2 2 4" xfId="39845" xr:uid="{8346A20A-94E8-4E91-9D80-23FB337FFDCF}"/>
    <cellStyle name="20 % - Markeringsfarve5 2 3 2 2 3" xfId="11237" xr:uid="{C25A329B-F84A-4738-A80F-8AAA5510EEE4}"/>
    <cellStyle name="20 % - Markeringsfarve5 2 3 2 2 3 2" xfId="27557" xr:uid="{A8EEC37B-CA84-4B41-9DF9-DF61116F4662}"/>
    <cellStyle name="20 % - Markeringsfarve5 2 3 2 2 3 3" xfId="42523" xr:uid="{DF64253C-66BD-47EB-A354-96DFDE298E8C}"/>
    <cellStyle name="20 % - Markeringsfarve5 2 3 2 2 4" xfId="20535" xr:uid="{2D5576F8-15F6-4509-BB95-4D12EB197007}"/>
    <cellStyle name="20 % - Markeringsfarve5 2 3 2 2 5" xfId="35524" xr:uid="{84CD77E6-EE56-462F-8855-799CCE9E708B}"/>
    <cellStyle name="20 % - Markeringsfarve5 2 3 2 2 6" xfId="57100" xr:uid="{2E694018-94D8-4B44-A88E-375DC2D48C56}"/>
    <cellStyle name="20 % - Markeringsfarve5 2 3 2 3" xfId="2682" xr:uid="{52FA56E0-28CE-46C4-B259-47D47DE8EA2A}"/>
    <cellStyle name="20 % - Markeringsfarve5 2 3 2 3 2" xfId="6895" xr:uid="{5AB0F24E-062C-49E0-BD3D-60F3E554AA79}"/>
    <cellStyle name="20 % - Markeringsfarve5 2 3 2 3 2 2" xfId="14805" xr:uid="{48B5422E-2208-4483-8B58-D16CECF66FA4}"/>
    <cellStyle name="20 % - Markeringsfarve5 2 3 2 3 2 2 2" xfId="31120" xr:uid="{D9219889-CA72-4882-87B7-D1AC3306F1CC}"/>
    <cellStyle name="20 % - Markeringsfarve5 2 3 2 3 2 2 3" xfId="46084" xr:uid="{E29FF57E-EBC4-4CE6-A10F-E73FC92DBBE7}"/>
    <cellStyle name="20 % - Markeringsfarve5 2 3 2 3 2 3" xfId="24098" xr:uid="{D7B8E24D-EBFA-4CA5-A5E5-0F24A92B5B1A}"/>
    <cellStyle name="20 % - Markeringsfarve5 2 3 2 3 2 4" xfId="39085" xr:uid="{88AE99E2-593F-4683-A12D-BABB4B83D236}"/>
    <cellStyle name="20 % - Markeringsfarve5 2 3 2 3 3" xfId="11238" xr:uid="{690F03F4-F998-445F-A297-9289AE341A4F}"/>
    <cellStyle name="20 % - Markeringsfarve5 2 3 2 3 3 2" xfId="27558" xr:uid="{6696A7F4-AA79-43E1-A8B0-382387FC63AF}"/>
    <cellStyle name="20 % - Markeringsfarve5 2 3 2 3 3 3" xfId="42524" xr:uid="{CCBCAA73-FE4F-4741-8237-97CF50E70852}"/>
    <cellStyle name="20 % - Markeringsfarve5 2 3 2 3 4" xfId="20536" xr:uid="{7B849F0A-D0A8-44E0-AA1C-E24720EE2AF9}"/>
    <cellStyle name="20 % - Markeringsfarve5 2 3 2 3 5" xfId="35525" xr:uid="{9D900514-1EBD-42BB-9468-AB2AC29254EA}"/>
    <cellStyle name="20 % - Markeringsfarve5 2 3 2 4" xfId="5589" xr:uid="{1B4F50F7-98E9-4E02-9E0B-DB57580B225B}"/>
    <cellStyle name="20 % - Markeringsfarve5 2 3 2 4 2" xfId="13506" xr:uid="{945FE56C-4BCD-4331-85FB-39927C2AB5CA}"/>
    <cellStyle name="20 % - Markeringsfarve5 2 3 2 4 2 2" xfId="29821" xr:uid="{D9843041-84B3-42F1-9E1F-7F6400727B4B}"/>
    <cellStyle name="20 % - Markeringsfarve5 2 3 2 4 2 3" xfId="44785" xr:uid="{5128EACD-1A41-404A-9B85-951A2551DC59}"/>
    <cellStyle name="20 % - Markeringsfarve5 2 3 2 4 3" xfId="22799" xr:uid="{F5A201C3-DA74-4225-B3FB-9422BFF07FCC}"/>
    <cellStyle name="20 % - Markeringsfarve5 2 3 2 4 4" xfId="37786" xr:uid="{C3741CFD-D6E3-499F-B24D-27419C799F27}"/>
    <cellStyle name="20 % - Markeringsfarve5 2 3 2 5" xfId="11236" xr:uid="{A7579536-19D4-46A6-8782-68FC3DB696F9}"/>
    <cellStyle name="20 % - Markeringsfarve5 2 3 2 5 2" xfId="27556" xr:uid="{E47ABE4E-DFF2-4E58-93C4-68934E0B8B9F}"/>
    <cellStyle name="20 % - Markeringsfarve5 2 3 2 5 3" xfId="42522" xr:uid="{6E0E1283-0601-4E74-BCA8-6E79A60AE7B3}"/>
    <cellStyle name="20 % - Markeringsfarve5 2 3 2 6" xfId="20534" xr:uid="{F89639D7-6310-4A6F-88F5-5E58958FB1F3}"/>
    <cellStyle name="20 % - Markeringsfarve5 2 3 2 7" xfId="35523" xr:uid="{1AD0B33E-EA1E-40B7-81A5-D4FA50B69E31}"/>
    <cellStyle name="20 % - Markeringsfarve5 2 3 2 8" xfId="53933" xr:uid="{6DA70627-923A-4E7B-B7D1-E1A665AA5850}"/>
    <cellStyle name="20 % - Markeringsfarve5 2 3 3" xfId="2683" xr:uid="{020DE22C-6001-483A-9DFD-E83001F923E2}"/>
    <cellStyle name="20 % - Markeringsfarve5 2 3 3 2" xfId="2684" xr:uid="{BFA80B60-6B24-4CE4-A816-EA1D9F9994A9}"/>
    <cellStyle name="20 % - Markeringsfarve5 2 3 3 2 2" xfId="7710" xr:uid="{657963B7-451F-471A-B6D3-CE629C65FD80}"/>
    <cellStyle name="20 % - Markeringsfarve5 2 3 3 2 2 2" xfId="15610" xr:uid="{1F72210A-AD35-4CCF-8BED-8F104A428A22}"/>
    <cellStyle name="20 % - Markeringsfarve5 2 3 3 2 2 2 2" xfId="31925" xr:uid="{D9DDAE60-109C-4A16-9FE7-54CF051E7969}"/>
    <cellStyle name="20 % - Markeringsfarve5 2 3 3 2 2 2 3" xfId="46889" xr:uid="{9D7E2E72-223C-4003-ADAF-E94864D42C17}"/>
    <cellStyle name="20 % - Markeringsfarve5 2 3 3 2 2 3" xfId="24903" xr:uid="{021827FC-5535-4752-B07E-0C43CC7D0002}"/>
    <cellStyle name="20 % - Markeringsfarve5 2 3 3 2 2 4" xfId="39890" xr:uid="{9951ECA8-7C5F-4AFA-A057-008834E433D3}"/>
    <cellStyle name="20 % - Markeringsfarve5 2 3 3 2 3" xfId="11240" xr:uid="{878264D0-5B83-470A-B206-B73E548E0112}"/>
    <cellStyle name="20 % - Markeringsfarve5 2 3 3 2 3 2" xfId="27560" xr:uid="{437D12CA-4D58-43B6-8515-7D35646E30BD}"/>
    <cellStyle name="20 % - Markeringsfarve5 2 3 3 2 3 3" xfId="42526" xr:uid="{4BDB1210-9605-4495-905B-224F7A915BFA}"/>
    <cellStyle name="20 % - Markeringsfarve5 2 3 3 2 4" xfId="20538" xr:uid="{BF0307CC-B6FA-440E-AFB5-4663F1A6BF33}"/>
    <cellStyle name="20 % - Markeringsfarve5 2 3 3 2 5" xfId="35527" xr:uid="{CFE7BFC0-57CB-4E8F-AC0C-DA295FF0E926}"/>
    <cellStyle name="20 % - Markeringsfarve5 2 3 3 3" xfId="2685" xr:uid="{75C216D8-E5CA-4ACC-A3A3-98275072A77B}"/>
    <cellStyle name="20 % - Markeringsfarve5 2 3 3 3 2" xfId="6940" xr:uid="{3CFDC3AA-937C-492B-B893-931191C71CF4}"/>
    <cellStyle name="20 % - Markeringsfarve5 2 3 3 3 2 2" xfId="14850" xr:uid="{296CA083-891A-4D2B-BBE1-F27E6BB3E5B9}"/>
    <cellStyle name="20 % - Markeringsfarve5 2 3 3 3 2 2 2" xfId="31165" xr:uid="{FF658DC1-9360-4A91-894F-AE97E1CD86B9}"/>
    <cellStyle name="20 % - Markeringsfarve5 2 3 3 3 2 2 3" xfId="46129" xr:uid="{5515267F-8CC4-49A3-BC71-3AB00BDD0A7E}"/>
    <cellStyle name="20 % - Markeringsfarve5 2 3 3 3 2 3" xfId="24143" xr:uid="{830A91E6-F597-4C24-AED4-38BF24AC04FD}"/>
    <cellStyle name="20 % - Markeringsfarve5 2 3 3 3 2 4" xfId="39130" xr:uid="{19D4B95F-1300-4AF6-A89D-E4E7F440267B}"/>
    <cellStyle name="20 % - Markeringsfarve5 2 3 3 3 3" xfId="11241" xr:uid="{F1CADCD4-5214-44B5-87A4-D3BB1F9939FE}"/>
    <cellStyle name="20 % - Markeringsfarve5 2 3 3 3 3 2" xfId="27561" xr:uid="{C7D85A26-B666-47F7-BC09-49083E1A3A93}"/>
    <cellStyle name="20 % - Markeringsfarve5 2 3 3 3 3 3" xfId="42527" xr:uid="{71020B88-B8A1-418E-89C1-26CE03F45E7F}"/>
    <cellStyle name="20 % - Markeringsfarve5 2 3 3 3 4" xfId="20539" xr:uid="{D6E0F356-3388-4A8D-8446-87D8B681D2E3}"/>
    <cellStyle name="20 % - Markeringsfarve5 2 3 3 3 5" xfId="35528" xr:uid="{1D59A0B1-A3A7-4C09-A0E3-BA4C2BDE2036}"/>
    <cellStyle name="20 % - Markeringsfarve5 2 3 3 4" xfId="5590" xr:uid="{00CBC33E-D4D6-48B3-8345-A2E9E6D0EA16}"/>
    <cellStyle name="20 % - Markeringsfarve5 2 3 3 4 2" xfId="13507" xr:uid="{6B20EA2A-19D7-45A3-9C56-F2E895FB6882}"/>
    <cellStyle name="20 % - Markeringsfarve5 2 3 3 4 2 2" xfId="29822" xr:uid="{B31554EA-26EA-4B00-B9CC-59E33B083912}"/>
    <cellStyle name="20 % - Markeringsfarve5 2 3 3 4 2 3" xfId="44786" xr:uid="{EFA13885-3EFA-4EDE-98CC-A1815358FA57}"/>
    <cellStyle name="20 % - Markeringsfarve5 2 3 3 4 3" xfId="22800" xr:uid="{C7CC6E8C-CC8A-4C05-8EAA-ED4D1052926B}"/>
    <cellStyle name="20 % - Markeringsfarve5 2 3 3 4 4" xfId="37787" xr:uid="{7B073A2E-A546-4DA5-9C31-664660B55144}"/>
    <cellStyle name="20 % - Markeringsfarve5 2 3 3 5" xfId="11239" xr:uid="{F9008CD8-87EC-4AFD-A9F6-32809DBFF67C}"/>
    <cellStyle name="20 % - Markeringsfarve5 2 3 3 5 2" xfId="27559" xr:uid="{17834574-B826-4CB1-BA07-F5DF86E643F2}"/>
    <cellStyle name="20 % - Markeringsfarve5 2 3 3 5 3" xfId="42525" xr:uid="{5FA6FC78-5716-4AC1-B8EB-0EDAB179C414}"/>
    <cellStyle name="20 % - Markeringsfarve5 2 3 3 6" xfId="20537" xr:uid="{0D3C06E9-A99E-4D3E-A8B7-374213F6FF7B}"/>
    <cellStyle name="20 % - Markeringsfarve5 2 3 3 7" xfId="35526" xr:uid="{AD843936-B273-48A7-BCCB-5760E0604724}"/>
    <cellStyle name="20 % - Markeringsfarve5 2 3 3 8" xfId="56477" xr:uid="{25F2D2DB-DEFA-4460-8303-1B629C815E29}"/>
    <cellStyle name="20 % - Markeringsfarve5 2 3 4" xfId="2686" xr:uid="{55A6BD31-01A1-4114-ACF1-1E54EF54721F}"/>
    <cellStyle name="20 % - Markeringsfarve5 2 3 4 2" xfId="2687" xr:uid="{36E4D92C-D78D-49B7-BDE1-82A8A8DFC634}"/>
    <cellStyle name="20 % - Markeringsfarve5 2 3 4 2 2" xfId="7903" xr:uid="{3F298BDF-EE6E-48B3-98A2-8A51AD93522E}"/>
    <cellStyle name="20 % - Markeringsfarve5 2 3 4 2 2 2" xfId="15803" xr:uid="{973A779E-B3A8-43D7-9290-9D035F17D19A}"/>
    <cellStyle name="20 % - Markeringsfarve5 2 3 4 2 2 2 2" xfId="32118" xr:uid="{5C213873-26BF-483A-8523-259233F6D3DF}"/>
    <cellStyle name="20 % - Markeringsfarve5 2 3 4 2 2 2 3" xfId="47082" xr:uid="{E2781157-900D-44FD-93D7-24EE5935A0CA}"/>
    <cellStyle name="20 % - Markeringsfarve5 2 3 4 2 2 3" xfId="25096" xr:uid="{FC31B713-6E48-40CC-A8FB-4406B9C35810}"/>
    <cellStyle name="20 % - Markeringsfarve5 2 3 4 2 2 4" xfId="40083" xr:uid="{9F0B1A3A-CBC6-486E-A3DC-00D1519F2304}"/>
    <cellStyle name="20 % - Markeringsfarve5 2 3 4 2 3" xfId="11243" xr:uid="{AF5784FE-6339-44F9-8F8F-4D998C9D2B69}"/>
    <cellStyle name="20 % - Markeringsfarve5 2 3 4 2 3 2" xfId="27563" xr:uid="{C3DA3105-AB4F-4DDD-BFEB-64D4FEF3AD0B}"/>
    <cellStyle name="20 % - Markeringsfarve5 2 3 4 2 3 3" xfId="42529" xr:uid="{3E33862D-1B74-4EA6-B0A7-DA258B5D15DF}"/>
    <cellStyle name="20 % - Markeringsfarve5 2 3 4 2 4" xfId="20541" xr:uid="{A38C7D9F-1B87-441C-85E9-3676CF5A9FFC}"/>
    <cellStyle name="20 % - Markeringsfarve5 2 3 4 2 5" xfId="35530" xr:uid="{07CF54F4-424B-4ECD-897A-4F17E0D37587}"/>
    <cellStyle name="20 % - Markeringsfarve5 2 3 4 3" xfId="2688" xr:uid="{9C0EEA42-3A6A-4517-88EB-8A6C3B539F26}"/>
    <cellStyle name="20 % - Markeringsfarve5 2 3 4 3 2" xfId="7179" xr:uid="{92768455-54AB-40E7-B81D-3FA962F422E1}"/>
    <cellStyle name="20 % - Markeringsfarve5 2 3 4 3 2 2" xfId="15088" xr:uid="{E795AA0B-4B4A-4CB6-A868-B968DABD3273}"/>
    <cellStyle name="20 % - Markeringsfarve5 2 3 4 3 2 2 2" xfId="31403" xr:uid="{81067BE6-1EF6-4553-97FA-D121A40D911A}"/>
    <cellStyle name="20 % - Markeringsfarve5 2 3 4 3 2 2 3" xfId="46367" xr:uid="{DB567068-B161-474B-8C3E-D0F82D9EC133}"/>
    <cellStyle name="20 % - Markeringsfarve5 2 3 4 3 2 3" xfId="24381" xr:uid="{E09C0C44-6C9B-41FA-A33C-B609109A5E8C}"/>
    <cellStyle name="20 % - Markeringsfarve5 2 3 4 3 2 4" xfId="39368" xr:uid="{C80B4EF8-290D-4061-B54F-23000BFA27C2}"/>
    <cellStyle name="20 % - Markeringsfarve5 2 3 4 3 3" xfId="11244" xr:uid="{F3010FDF-DCE3-41BA-95FC-11220DAD4C9F}"/>
    <cellStyle name="20 % - Markeringsfarve5 2 3 4 3 3 2" xfId="27564" xr:uid="{C9BF12C2-A70D-44D8-ACEB-B9BF1EF68ECE}"/>
    <cellStyle name="20 % - Markeringsfarve5 2 3 4 3 3 3" xfId="42530" xr:uid="{18527E03-E272-405C-A073-A77FA43A1665}"/>
    <cellStyle name="20 % - Markeringsfarve5 2 3 4 3 4" xfId="20542" xr:uid="{D80BFB86-1500-4815-8F1F-8298A3E4284C}"/>
    <cellStyle name="20 % - Markeringsfarve5 2 3 4 3 5" xfId="35531" xr:uid="{C78E4BA7-B8EB-47AD-9F39-D4AB7BB74F29}"/>
    <cellStyle name="20 % - Markeringsfarve5 2 3 4 4" xfId="5591" xr:uid="{C7F92DC5-DF32-4863-A99D-F6B1830337AC}"/>
    <cellStyle name="20 % - Markeringsfarve5 2 3 4 4 2" xfId="13508" xr:uid="{07A55185-09D8-44BF-8832-C9A055F1B23C}"/>
    <cellStyle name="20 % - Markeringsfarve5 2 3 4 4 2 2" xfId="29823" xr:uid="{77D29359-DB1E-47EC-AF71-D88A30914EB2}"/>
    <cellStyle name="20 % - Markeringsfarve5 2 3 4 4 2 3" xfId="44787" xr:uid="{2897A2F3-6A12-4399-9A49-EB3B86BDD0FE}"/>
    <cellStyle name="20 % - Markeringsfarve5 2 3 4 4 3" xfId="22801" xr:uid="{F6363F0B-3F00-41EF-8E54-C25CEFD50F2C}"/>
    <cellStyle name="20 % - Markeringsfarve5 2 3 4 4 4" xfId="37788" xr:uid="{7B23C728-465A-41C1-A16F-7E481160997F}"/>
    <cellStyle name="20 % - Markeringsfarve5 2 3 4 5" xfId="11242" xr:uid="{F201E84E-9D6B-45E4-ACE5-71C63B62D47C}"/>
    <cellStyle name="20 % - Markeringsfarve5 2 3 4 5 2" xfId="27562" xr:uid="{57D65289-8539-457E-9BE0-3B7C0A3DE43B}"/>
    <cellStyle name="20 % - Markeringsfarve5 2 3 4 5 3" xfId="42528" xr:uid="{2F39D187-C0F6-4C9D-B5A2-AC9D3EFFE103}"/>
    <cellStyle name="20 % - Markeringsfarve5 2 3 4 6" xfId="20540" xr:uid="{B8FA66D5-8AD3-436F-869B-3899A7E66E20}"/>
    <cellStyle name="20 % - Markeringsfarve5 2 3 4 7" xfId="35529" xr:uid="{039800F9-C238-4C42-9085-CC1EE5CA9116}"/>
    <cellStyle name="20 % - Markeringsfarve5 2 3 5" xfId="2689" xr:uid="{8E25F463-716B-4B35-91B2-35D26A0B348B}"/>
    <cellStyle name="20 % - Markeringsfarve5 2 3 5 2" xfId="2690" xr:uid="{A393313A-D588-4175-B8D8-020373EB985E}"/>
    <cellStyle name="20 % - Markeringsfarve5 2 3 5 2 2" xfId="8020" xr:uid="{32300296-CA64-4CBB-BCD8-C8F6D1B4427A}"/>
    <cellStyle name="20 % - Markeringsfarve5 2 3 5 2 2 2" xfId="15920" xr:uid="{116EDC60-DA2A-4AB6-9986-F7526337C4FF}"/>
    <cellStyle name="20 % - Markeringsfarve5 2 3 5 2 2 2 2" xfId="32235" xr:uid="{15556C44-DCE0-42C1-9DA0-FD184FAD6F19}"/>
    <cellStyle name="20 % - Markeringsfarve5 2 3 5 2 2 2 3" xfId="47199" xr:uid="{2B17C523-62CA-4CB2-81FC-603BD5635210}"/>
    <cellStyle name="20 % - Markeringsfarve5 2 3 5 2 2 3" xfId="25213" xr:uid="{EEE56DCC-F2F2-4A13-A0B9-BE57F031C75B}"/>
    <cellStyle name="20 % - Markeringsfarve5 2 3 5 2 2 4" xfId="40200" xr:uid="{6F15F7FB-6CB7-42CA-A9AD-24D5B53B73FC}"/>
    <cellStyle name="20 % - Markeringsfarve5 2 3 5 2 3" xfId="11246" xr:uid="{9A466583-A49E-4DFF-BF1C-1B7F52CF7DC8}"/>
    <cellStyle name="20 % - Markeringsfarve5 2 3 5 2 3 2" xfId="27566" xr:uid="{06FC4144-A0E7-4344-B9E1-18B196E95705}"/>
    <cellStyle name="20 % - Markeringsfarve5 2 3 5 2 3 3" xfId="42532" xr:uid="{9409AE80-DA9A-4E74-9091-50A793D08D0D}"/>
    <cellStyle name="20 % - Markeringsfarve5 2 3 5 2 4" xfId="20544" xr:uid="{9A0151E0-9B5B-4CEB-B554-ECF558A70E29}"/>
    <cellStyle name="20 % - Markeringsfarve5 2 3 5 2 5" xfId="35533" xr:uid="{286417BF-0D9F-41BD-ACE6-B5573857218E}"/>
    <cellStyle name="20 % - Markeringsfarve5 2 3 5 3" xfId="2691" xr:uid="{B043E8EE-5608-42F2-9C9F-D65080D1C0DD}"/>
    <cellStyle name="20 % - Markeringsfarve5 2 3 5 3 2" xfId="7296" xr:uid="{A0D0248C-5956-4BA8-BDD9-9494B4108FA3}"/>
    <cellStyle name="20 % - Markeringsfarve5 2 3 5 3 2 2" xfId="15205" xr:uid="{6ACE4AC1-0186-4354-91A0-8599E58A6A5D}"/>
    <cellStyle name="20 % - Markeringsfarve5 2 3 5 3 2 2 2" xfId="31520" xr:uid="{F87BA7B1-09C7-49DC-A4C5-B59B2B6CD520}"/>
    <cellStyle name="20 % - Markeringsfarve5 2 3 5 3 2 2 3" xfId="46484" xr:uid="{65B5E7A1-DED5-4990-859D-1F853678F5AD}"/>
    <cellStyle name="20 % - Markeringsfarve5 2 3 5 3 2 3" xfId="24498" xr:uid="{64C6D9B8-70E2-4FA4-A9D0-80E96C20689C}"/>
    <cellStyle name="20 % - Markeringsfarve5 2 3 5 3 2 4" xfId="39485" xr:uid="{D0BAA0EF-AA90-4290-9278-A537854D5331}"/>
    <cellStyle name="20 % - Markeringsfarve5 2 3 5 3 3" xfId="11247" xr:uid="{7C8B080A-DD7D-4ED7-90AA-CA3F90813F76}"/>
    <cellStyle name="20 % - Markeringsfarve5 2 3 5 3 3 2" xfId="27567" xr:uid="{AC302D0D-FF20-4FD1-A5B0-07E9E78D42E7}"/>
    <cellStyle name="20 % - Markeringsfarve5 2 3 5 3 3 3" xfId="42533" xr:uid="{C1B4AF44-70EF-4F0C-8484-8FA6BA07F867}"/>
    <cellStyle name="20 % - Markeringsfarve5 2 3 5 3 4" xfId="20545" xr:uid="{19C34C9C-BACD-42DF-8979-5683A238009E}"/>
    <cellStyle name="20 % - Markeringsfarve5 2 3 5 3 5" xfId="35534" xr:uid="{8E969B19-C144-467D-85DF-3FA66BCEB0D4}"/>
    <cellStyle name="20 % - Markeringsfarve5 2 3 5 4" xfId="5592" xr:uid="{FF812F59-C579-4C55-891D-F8AA1C153DB8}"/>
    <cellStyle name="20 % - Markeringsfarve5 2 3 5 4 2" xfId="13509" xr:uid="{FFAE557A-E9D9-4E29-85E1-A6424DAECC66}"/>
    <cellStyle name="20 % - Markeringsfarve5 2 3 5 4 2 2" xfId="29824" xr:uid="{3C8B9933-7D08-4BEB-9AF3-F55E8F9CE41E}"/>
    <cellStyle name="20 % - Markeringsfarve5 2 3 5 4 2 3" xfId="44788" xr:uid="{5B2665EA-492D-4AF0-B531-E5D3FFFC622E}"/>
    <cellStyle name="20 % - Markeringsfarve5 2 3 5 4 3" xfId="22802" xr:uid="{06D1BCE5-68CF-4DD3-8D1D-1697927C38C2}"/>
    <cellStyle name="20 % - Markeringsfarve5 2 3 5 4 4" xfId="37789" xr:uid="{EFC8F747-37CB-4289-BD56-B443DECC1E62}"/>
    <cellStyle name="20 % - Markeringsfarve5 2 3 5 5" xfId="11245" xr:uid="{21A54D69-FFBA-47FF-929E-A0B1EE7E1E8F}"/>
    <cellStyle name="20 % - Markeringsfarve5 2 3 5 5 2" xfId="27565" xr:uid="{0C4B813F-B5FC-409B-973C-DDAB2A017D5F}"/>
    <cellStyle name="20 % - Markeringsfarve5 2 3 5 5 3" xfId="42531" xr:uid="{CB859667-FE9E-42AA-8B2C-E1240B51905F}"/>
    <cellStyle name="20 % - Markeringsfarve5 2 3 5 6" xfId="20543" xr:uid="{59A3CEF4-82DD-4BF7-9B42-5E8B24F6F2D8}"/>
    <cellStyle name="20 % - Markeringsfarve5 2 3 5 7" xfId="35532" xr:uid="{232B614D-F9B1-418B-A42D-59AFC62D8618}"/>
    <cellStyle name="20 % - Markeringsfarve5 2 3 6" xfId="2692" xr:uid="{F7E95950-E445-47E1-BCD9-7314F2C51BD5}"/>
    <cellStyle name="20 % - Markeringsfarve5 2 3 6 2" xfId="2693" xr:uid="{D6C6E4AB-58C6-4AD7-A385-DA48C7EA767D}"/>
    <cellStyle name="20 % - Markeringsfarve5 2 3 6 2 2" xfId="8064" xr:uid="{CF869873-3710-429C-A8D1-3143C6ECE715}"/>
    <cellStyle name="20 % - Markeringsfarve5 2 3 6 2 2 2" xfId="15964" xr:uid="{AF5D8A60-006C-4AD6-ADBA-F1B07E70A0C5}"/>
    <cellStyle name="20 % - Markeringsfarve5 2 3 6 2 2 2 2" xfId="32279" xr:uid="{8C401634-6598-44D6-AB6E-F3B98BF2BBD5}"/>
    <cellStyle name="20 % - Markeringsfarve5 2 3 6 2 2 2 3" xfId="47243" xr:uid="{5B2E97B8-7C63-4970-91A1-B5BD525BDF08}"/>
    <cellStyle name="20 % - Markeringsfarve5 2 3 6 2 2 3" xfId="25257" xr:uid="{DA764E7D-D385-406D-9B79-4E84CD432125}"/>
    <cellStyle name="20 % - Markeringsfarve5 2 3 6 2 2 4" xfId="40244" xr:uid="{5590EEF4-080E-47CF-A224-147FCC3236DF}"/>
    <cellStyle name="20 % - Markeringsfarve5 2 3 6 2 3" xfId="11249" xr:uid="{DD2704CE-B0B9-4232-9A06-1A955A65D021}"/>
    <cellStyle name="20 % - Markeringsfarve5 2 3 6 2 3 2" xfId="27569" xr:uid="{353D9453-E735-4678-A3C0-91E3F2D693C1}"/>
    <cellStyle name="20 % - Markeringsfarve5 2 3 6 2 3 3" xfId="42535" xr:uid="{890B9625-6DBA-42BB-B164-4EA94BFD0DFB}"/>
    <cellStyle name="20 % - Markeringsfarve5 2 3 6 2 4" xfId="20547" xr:uid="{92107ECB-C0A5-413F-B758-2AC1DFC23C31}"/>
    <cellStyle name="20 % - Markeringsfarve5 2 3 6 2 5" xfId="35536" xr:uid="{A37AF317-8D91-408E-AD51-983B6E7011FD}"/>
    <cellStyle name="20 % - Markeringsfarve5 2 3 6 3" xfId="2694" xr:uid="{E0697338-D2FC-4B4F-8365-6DB7FA134719}"/>
    <cellStyle name="20 % - Markeringsfarve5 2 3 6 3 2" xfId="7341" xr:uid="{0044FFA5-E558-4E6A-9C0D-86AF23F881C2}"/>
    <cellStyle name="20 % - Markeringsfarve5 2 3 6 3 2 2" xfId="15250" xr:uid="{06E18A7E-5185-4678-B3FE-19BD6937B45F}"/>
    <cellStyle name="20 % - Markeringsfarve5 2 3 6 3 2 2 2" xfId="31565" xr:uid="{C8017802-DA06-4EC4-B40E-E32FFDA87105}"/>
    <cellStyle name="20 % - Markeringsfarve5 2 3 6 3 2 2 3" xfId="46529" xr:uid="{6DEF892B-33CB-472F-B58A-C7BAA9EF3B3E}"/>
    <cellStyle name="20 % - Markeringsfarve5 2 3 6 3 2 3" xfId="24543" xr:uid="{A7228375-111D-4A06-9D50-0AFA3623AE3F}"/>
    <cellStyle name="20 % - Markeringsfarve5 2 3 6 3 2 4" xfId="39530" xr:uid="{68F31D48-13F0-4153-8436-FAEC2D441DAA}"/>
    <cellStyle name="20 % - Markeringsfarve5 2 3 6 3 3" xfId="11250" xr:uid="{B050C591-3594-4DCA-855B-4DF3ACE0009B}"/>
    <cellStyle name="20 % - Markeringsfarve5 2 3 6 3 3 2" xfId="27570" xr:uid="{35A84E19-3DCF-4404-ACB0-86F2BA2C7CFD}"/>
    <cellStyle name="20 % - Markeringsfarve5 2 3 6 3 3 3" xfId="42536" xr:uid="{762E9DD3-094E-4E52-AEB8-43B83BD589DB}"/>
    <cellStyle name="20 % - Markeringsfarve5 2 3 6 3 4" xfId="20548" xr:uid="{A6BAAEDF-2BAB-40DE-AB98-0C4238D75B48}"/>
    <cellStyle name="20 % - Markeringsfarve5 2 3 6 3 5" xfId="35537" xr:uid="{F7AC7728-4319-4A31-9916-AB8D266B119D}"/>
    <cellStyle name="20 % - Markeringsfarve5 2 3 6 4" xfId="5593" xr:uid="{AF029005-7E64-4FD1-BE8A-AE565FA75272}"/>
    <cellStyle name="20 % - Markeringsfarve5 2 3 6 4 2" xfId="13510" xr:uid="{932F7C09-FB71-49D7-A7B6-B9FD82C19F39}"/>
    <cellStyle name="20 % - Markeringsfarve5 2 3 6 4 2 2" xfId="29825" xr:uid="{59D5BED2-B3F8-40D0-BA5B-5247F2EDFA2E}"/>
    <cellStyle name="20 % - Markeringsfarve5 2 3 6 4 2 3" xfId="44789" xr:uid="{94B36F4A-2D23-462A-A892-D5C3259E8C66}"/>
    <cellStyle name="20 % - Markeringsfarve5 2 3 6 4 3" xfId="22803" xr:uid="{34A49009-906B-4639-9039-937E93C957DA}"/>
    <cellStyle name="20 % - Markeringsfarve5 2 3 6 4 4" xfId="37790" xr:uid="{70BCDE3B-7BA6-4FEA-AE88-54BBE3C05D65}"/>
    <cellStyle name="20 % - Markeringsfarve5 2 3 6 5" xfId="11248" xr:uid="{580BECC6-05BE-4B21-AC65-CC7F2448E1D5}"/>
    <cellStyle name="20 % - Markeringsfarve5 2 3 6 5 2" xfId="27568" xr:uid="{25E3ABC3-1562-4CD5-A7F7-18084B6A8957}"/>
    <cellStyle name="20 % - Markeringsfarve5 2 3 6 5 3" xfId="42534" xr:uid="{A5885057-1753-4EB0-AFAC-E00B5EF6B657}"/>
    <cellStyle name="20 % - Markeringsfarve5 2 3 6 6" xfId="20546" xr:uid="{A4E730F5-4AA0-4B8C-AE37-A9C6C065D322}"/>
    <cellStyle name="20 % - Markeringsfarve5 2 3 6 7" xfId="35535" xr:uid="{C4AD49AE-E270-4FB1-99AF-887A97387093}"/>
    <cellStyle name="20 % - Markeringsfarve5 2 3 7" xfId="2695" xr:uid="{5468DD82-CE34-4075-962F-0043CEC2666B}"/>
    <cellStyle name="20 % - Markeringsfarve5 2 3 7 2" xfId="7546" xr:uid="{279AE4F3-E5D9-402D-964F-AB8F7D00BADC}"/>
    <cellStyle name="20 % - Markeringsfarve5 2 3 7 2 2" xfId="15446" xr:uid="{5EEFBE0A-1901-488C-82BB-87CB54F11A90}"/>
    <cellStyle name="20 % - Markeringsfarve5 2 3 7 2 2 2" xfId="31761" xr:uid="{0209E970-BB17-42D3-95BD-FA7968820376}"/>
    <cellStyle name="20 % - Markeringsfarve5 2 3 7 2 2 3" xfId="46725" xr:uid="{F21EDFE2-D0D3-4888-911E-A23161B8E70E}"/>
    <cellStyle name="20 % - Markeringsfarve5 2 3 7 2 3" xfId="24739" xr:uid="{B2F4B980-1D73-45F2-B51D-B06E94925828}"/>
    <cellStyle name="20 % - Markeringsfarve5 2 3 7 2 4" xfId="39726" xr:uid="{0C174148-C0E8-4929-9849-7214B4BF53D4}"/>
    <cellStyle name="20 % - Markeringsfarve5 2 3 7 3" xfId="11251" xr:uid="{21DB876E-396F-4C2E-AFE3-31BEF44C15E3}"/>
    <cellStyle name="20 % - Markeringsfarve5 2 3 7 3 2" xfId="27571" xr:uid="{C32F6300-F719-4BC8-849F-E7E9B87A6A87}"/>
    <cellStyle name="20 % - Markeringsfarve5 2 3 7 3 3" xfId="42537" xr:uid="{4B98CE80-50E8-44FD-BCB0-E79C7CDDC476}"/>
    <cellStyle name="20 % - Markeringsfarve5 2 3 7 4" xfId="20549" xr:uid="{B940F698-60C3-471A-BF92-7D165F6513A7}"/>
    <cellStyle name="20 % - Markeringsfarve5 2 3 7 5" xfId="35538" xr:uid="{6AB27758-5595-4467-A971-4061ED2865AD}"/>
    <cellStyle name="20 % - Markeringsfarve5 2 3 8" xfId="2696" xr:uid="{630E88EA-1D53-4870-8232-78135832874E}"/>
    <cellStyle name="20 % - Markeringsfarve5 2 3 8 2" xfId="6774" xr:uid="{E16219BA-104E-4476-A11A-453C927E547E}"/>
    <cellStyle name="20 % - Markeringsfarve5 2 3 8 2 2" xfId="14684" xr:uid="{E7566EF6-DA12-45EC-948C-797A147151D4}"/>
    <cellStyle name="20 % - Markeringsfarve5 2 3 8 2 2 2" xfId="30999" xr:uid="{6C760EED-D46F-4EBB-8895-2BC252E89767}"/>
    <cellStyle name="20 % - Markeringsfarve5 2 3 8 2 2 3" xfId="45963" xr:uid="{2AEAC759-A2BC-4529-8D79-ABECA434F78A}"/>
    <cellStyle name="20 % - Markeringsfarve5 2 3 8 2 3" xfId="23977" xr:uid="{598DD882-5232-46C2-B38B-AF622E44E7E0}"/>
    <cellStyle name="20 % - Markeringsfarve5 2 3 8 2 4" xfId="38964" xr:uid="{DA129936-7E1E-4ABD-864F-615B0DE0DA99}"/>
    <cellStyle name="20 % - Markeringsfarve5 2 3 8 3" xfId="11252" xr:uid="{CE5C489A-9E4E-4081-B02C-D3A754026D31}"/>
    <cellStyle name="20 % - Markeringsfarve5 2 3 8 3 2" xfId="27572" xr:uid="{2D19D812-8602-4877-805B-D6D1B832C2CF}"/>
    <cellStyle name="20 % - Markeringsfarve5 2 3 8 3 3" xfId="42538" xr:uid="{2218DDD1-926C-4C51-8F12-20039F9BDBF5}"/>
    <cellStyle name="20 % - Markeringsfarve5 2 3 8 4" xfId="20550" xr:uid="{FA5124CB-9247-4C02-8CF6-123AA341F7AB}"/>
    <cellStyle name="20 % - Markeringsfarve5 2 3 8 5" xfId="35539" xr:uid="{4388C2CE-47C0-45F1-AEF1-F2E996E4BBCA}"/>
    <cellStyle name="20 % - Markeringsfarve5 2 3 9" xfId="5588" xr:uid="{A92F6925-1C12-467C-A465-7FBD42FCC01B}"/>
    <cellStyle name="20 % - Markeringsfarve5 2 3 9 2" xfId="13505" xr:uid="{483FD60A-8C91-4D67-A96D-799459602F7B}"/>
    <cellStyle name="20 % - Markeringsfarve5 2 3 9 2 2" xfId="29820" xr:uid="{B24F0BC7-FEA4-4356-9FF4-AFDB0408FA20}"/>
    <cellStyle name="20 % - Markeringsfarve5 2 3 9 2 3" xfId="44784" xr:uid="{EB5FFDD4-99D0-4B52-8651-6768A10ADE61}"/>
    <cellStyle name="20 % - Markeringsfarve5 2 3 9 3" xfId="22798" xr:uid="{54AAFA5B-E1B2-484A-8CB6-010DBC5D2FEB}"/>
    <cellStyle name="20 % - Markeringsfarve5 2 3 9 4" xfId="37785" xr:uid="{A2F8081C-EA07-4218-B73D-69E38D69F038}"/>
    <cellStyle name="20 % - Markeringsfarve5 2 4" xfId="2697" xr:uid="{B2C56836-C0A2-450A-86F1-D9E79EACFA54}"/>
    <cellStyle name="20 % - Markeringsfarve5 2 4 2" xfId="2698" xr:uid="{99D1A5CE-4605-4CDF-BDE5-DB16E249EC00}"/>
    <cellStyle name="20 % - Markeringsfarve5 2 4 2 2" xfId="7587" xr:uid="{9C17595D-5F29-4054-BD31-3BA5B22960DB}"/>
    <cellStyle name="20 % - Markeringsfarve5 2 4 2 2 2" xfId="15487" xr:uid="{78DAFDD6-D908-44F2-A721-B822439C5970}"/>
    <cellStyle name="20 % - Markeringsfarve5 2 4 2 2 2 2" xfId="31802" xr:uid="{00839411-50EC-48E0-B8A3-35F2026AC0AF}"/>
    <cellStyle name="20 % - Markeringsfarve5 2 4 2 2 2 3" xfId="46766" xr:uid="{CAE6D560-EFC8-49F0-B2FE-3BAAAB31DACA}"/>
    <cellStyle name="20 % - Markeringsfarve5 2 4 2 2 3" xfId="24780" xr:uid="{C89A33F3-DE4B-45FB-8159-C4862D7306AF}"/>
    <cellStyle name="20 % - Markeringsfarve5 2 4 2 2 4" xfId="39767" xr:uid="{355F2A1A-C506-48AA-AB9D-63609455211D}"/>
    <cellStyle name="20 % - Markeringsfarve5 2 4 2 3" xfId="11254" xr:uid="{806C3637-F7C3-413A-AB14-E3BEFD46714E}"/>
    <cellStyle name="20 % - Markeringsfarve5 2 4 2 3 2" xfId="27574" xr:uid="{723BB38E-9860-4D9E-B37F-BB1ECDEFED28}"/>
    <cellStyle name="20 % - Markeringsfarve5 2 4 2 3 3" xfId="42540" xr:uid="{E2C41EFA-09AE-4363-8C77-056304B919D5}"/>
    <cellStyle name="20 % - Markeringsfarve5 2 4 2 4" xfId="20552" xr:uid="{CF407EF1-96A9-4CD1-85E1-1034AA2ACFF8}"/>
    <cellStyle name="20 % - Markeringsfarve5 2 4 2 5" xfId="35541" xr:uid="{D84CC837-B240-4464-ADF3-FB3B1FA784B8}"/>
    <cellStyle name="20 % - Markeringsfarve5 2 4 2 6" xfId="57102" xr:uid="{F904166A-E504-4517-8D42-48ED22FC7282}"/>
    <cellStyle name="20 % - Markeringsfarve5 2 4 3" xfId="2699" xr:uid="{6722C484-4050-44DC-BDD9-6145262FFC77}"/>
    <cellStyle name="20 % - Markeringsfarve5 2 4 3 2" xfId="6817" xr:uid="{081B9C7C-956A-4559-ACD6-B76AACE68C40}"/>
    <cellStyle name="20 % - Markeringsfarve5 2 4 3 2 2" xfId="14727" xr:uid="{28F97D18-B5C8-43E5-846F-C9455EE10440}"/>
    <cellStyle name="20 % - Markeringsfarve5 2 4 3 2 2 2" xfId="31042" xr:uid="{EF067B42-70EB-4F31-8FFE-2011B7DD6A30}"/>
    <cellStyle name="20 % - Markeringsfarve5 2 4 3 2 2 3" xfId="46006" xr:uid="{F1BF6040-C327-4A60-84B4-2747465AD041}"/>
    <cellStyle name="20 % - Markeringsfarve5 2 4 3 2 3" xfId="24020" xr:uid="{43F3A21D-8402-403B-8838-0B6D6C1BF3AD}"/>
    <cellStyle name="20 % - Markeringsfarve5 2 4 3 2 4" xfId="39007" xr:uid="{D481E48F-D4D4-42BB-9FCC-FB2510B9FCE5}"/>
    <cellStyle name="20 % - Markeringsfarve5 2 4 3 3" xfId="11255" xr:uid="{CD124EA6-4214-4FF8-9A59-998FA8237D53}"/>
    <cellStyle name="20 % - Markeringsfarve5 2 4 3 3 2" xfId="27575" xr:uid="{CA1544F3-577C-4859-BFDF-651D147BBCDA}"/>
    <cellStyle name="20 % - Markeringsfarve5 2 4 3 3 3" xfId="42541" xr:uid="{678A5020-2745-40C6-9F27-B1FAD8EADD42}"/>
    <cellStyle name="20 % - Markeringsfarve5 2 4 3 4" xfId="20553" xr:uid="{22D8C393-AD7E-43BF-98F2-EB0FC94F2676}"/>
    <cellStyle name="20 % - Markeringsfarve5 2 4 3 5" xfId="35542" xr:uid="{8E6009A4-EFE2-4C0B-8AC6-33B3EF8E111E}"/>
    <cellStyle name="20 % - Markeringsfarve5 2 4 4" xfId="5594" xr:uid="{F33120C0-47BC-43F4-864C-35DA7E446116}"/>
    <cellStyle name="20 % - Markeringsfarve5 2 4 4 2" xfId="13511" xr:uid="{8096D40F-176E-42E8-90D0-693B55F568F8}"/>
    <cellStyle name="20 % - Markeringsfarve5 2 4 4 2 2" xfId="29826" xr:uid="{93A34648-B27C-4540-BBAF-E0C1F4DE18BA}"/>
    <cellStyle name="20 % - Markeringsfarve5 2 4 4 2 3" xfId="44790" xr:uid="{2F794495-962E-46F0-8161-7858D1040EF1}"/>
    <cellStyle name="20 % - Markeringsfarve5 2 4 4 3" xfId="22804" xr:uid="{8F54B07A-AA5C-4B8B-A937-AE34C482EB76}"/>
    <cellStyle name="20 % - Markeringsfarve5 2 4 4 4" xfId="37791" xr:uid="{846B03FE-541C-4FF0-A2DE-34682EEECE01}"/>
    <cellStyle name="20 % - Markeringsfarve5 2 4 5" xfId="11253" xr:uid="{6CCA8E95-55A8-483C-BB19-5DB96F92D804}"/>
    <cellStyle name="20 % - Markeringsfarve5 2 4 5 2" xfId="27573" xr:uid="{06E13CF3-C4EE-4C6D-B1B7-E115A3505236}"/>
    <cellStyle name="20 % - Markeringsfarve5 2 4 5 3" xfId="42539" xr:uid="{F367B579-A2A0-446E-90A1-E5CACCC8E075}"/>
    <cellStyle name="20 % - Markeringsfarve5 2 4 6" xfId="20551" xr:uid="{C24C493F-7376-445D-B869-34A877C7569F}"/>
    <cellStyle name="20 % - Markeringsfarve5 2 4 7" xfId="35540" xr:uid="{F2EC589F-21D6-4D06-BAB7-423AC241E7EE}"/>
    <cellStyle name="20 % - Markeringsfarve5 2 4 8" xfId="53935" xr:uid="{0A9D3DF4-9C03-4F1D-AE22-2E175676292B}"/>
    <cellStyle name="20 % - Markeringsfarve5 2 5" xfId="2700" xr:uid="{DBEEC94C-FCC3-4E6A-A467-701D3E65E146}"/>
    <cellStyle name="20 % - Markeringsfarve5 2 5 2" xfId="2701" xr:uid="{349EBF4D-95E7-4941-86C1-DE58C853579F}"/>
    <cellStyle name="20 % - Markeringsfarve5 2 5 2 2" xfId="7708" xr:uid="{BBDB2336-7276-4D72-9CE1-AC6792EEF95B}"/>
    <cellStyle name="20 % - Markeringsfarve5 2 5 2 2 2" xfId="15608" xr:uid="{91E14562-A838-402D-B3E2-F2C7AA26BD70}"/>
    <cellStyle name="20 % - Markeringsfarve5 2 5 2 2 2 2" xfId="31923" xr:uid="{5D499AA8-4E2D-4411-B8C8-52EC4385B59E}"/>
    <cellStyle name="20 % - Markeringsfarve5 2 5 2 2 2 3" xfId="46887" xr:uid="{41BF2321-E9A5-4787-A48D-C05CD4F18097}"/>
    <cellStyle name="20 % - Markeringsfarve5 2 5 2 2 3" xfId="24901" xr:uid="{AF2904DA-3329-4087-820A-8E97AD966C26}"/>
    <cellStyle name="20 % - Markeringsfarve5 2 5 2 2 4" xfId="39888" xr:uid="{98D162F1-9BCC-4284-A26D-751811CAE410}"/>
    <cellStyle name="20 % - Markeringsfarve5 2 5 2 3" xfId="11257" xr:uid="{BF2C3931-C346-4C5C-B609-313AD6D7DA09}"/>
    <cellStyle name="20 % - Markeringsfarve5 2 5 2 3 2" xfId="27577" xr:uid="{18A9A1BC-F315-46C9-A1E8-0C3B3DA7BAF0}"/>
    <cellStyle name="20 % - Markeringsfarve5 2 5 2 3 3" xfId="42543" xr:uid="{C2FAC453-213F-4939-B9F3-F5635EE150EC}"/>
    <cellStyle name="20 % - Markeringsfarve5 2 5 2 4" xfId="20555" xr:uid="{D2518A3E-BDD2-4DEA-9F08-6F9E54F0A521}"/>
    <cellStyle name="20 % - Markeringsfarve5 2 5 2 5" xfId="35544" xr:uid="{FD3B062C-42BE-4B35-A502-20FF544FFC7D}"/>
    <cellStyle name="20 % - Markeringsfarve5 2 5 3" xfId="2702" xr:uid="{04E9499E-2E9E-4A58-8159-D232E64AA53D}"/>
    <cellStyle name="20 % - Markeringsfarve5 2 5 3 2" xfId="6938" xr:uid="{C69A8B08-305C-41BB-8592-03D0197901F4}"/>
    <cellStyle name="20 % - Markeringsfarve5 2 5 3 2 2" xfId="14848" xr:uid="{C080F589-00CB-4530-8773-670912AAE4D4}"/>
    <cellStyle name="20 % - Markeringsfarve5 2 5 3 2 2 2" xfId="31163" xr:uid="{F941ADCD-BD6D-400B-A5AF-63BCAE84C7BF}"/>
    <cellStyle name="20 % - Markeringsfarve5 2 5 3 2 2 3" xfId="46127" xr:uid="{DE491E5F-9C31-487F-9C40-D39CD8D64045}"/>
    <cellStyle name="20 % - Markeringsfarve5 2 5 3 2 3" xfId="24141" xr:uid="{9D974155-90DF-4EE0-8AE9-CA0FE1DB37C6}"/>
    <cellStyle name="20 % - Markeringsfarve5 2 5 3 2 4" xfId="39128" xr:uid="{C6C2E137-7C50-495F-A785-BBDB3779DB0B}"/>
    <cellStyle name="20 % - Markeringsfarve5 2 5 3 3" xfId="11258" xr:uid="{DF0A89A8-C825-442C-9E81-15157B4E31F7}"/>
    <cellStyle name="20 % - Markeringsfarve5 2 5 3 3 2" xfId="27578" xr:uid="{ED2FB5F0-92FE-4056-B79B-0C8B37320AA5}"/>
    <cellStyle name="20 % - Markeringsfarve5 2 5 3 3 3" xfId="42544" xr:uid="{F6151875-8FA8-482D-97F7-696DCA32C57E}"/>
    <cellStyle name="20 % - Markeringsfarve5 2 5 3 4" xfId="20556" xr:uid="{49301B42-668D-4DA1-9169-8EA0ACEC2AFB}"/>
    <cellStyle name="20 % - Markeringsfarve5 2 5 3 5" xfId="35545" xr:uid="{6EDEB91A-8D3E-4A9B-86C1-07D448C7D1F8}"/>
    <cellStyle name="20 % - Markeringsfarve5 2 5 4" xfId="5595" xr:uid="{37BC6A03-47E5-4AFF-A889-52E33667BA8F}"/>
    <cellStyle name="20 % - Markeringsfarve5 2 5 4 2" xfId="13512" xr:uid="{9783030B-4C3F-4AF6-BA9F-4499906B0B81}"/>
    <cellStyle name="20 % - Markeringsfarve5 2 5 4 2 2" xfId="29827" xr:uid="{7A0D1FAE-1FD9-4D9B-A7D0-2D232677065C}"/>
    <cellStyle name="20 % - Markeringsfarve5 2 5 4 2 3" xfId="44791" xr:uid="{9FB2D5D3-7005-4101-8178-59AA30082DAE}"/>
    <cellStyle name="20 % - Markeringsfarve5 2 5 4 3" xfId="22805" xr:uid="{44F270E4-0816-49DF-9BB1-B42B2430C078}"/>
    <cellStyle name="20 % - Markeringsfarve5 2 5 4 4" xfId="37792" xr:uid="{10EE300F-6D46-457A-A9A9-60EACF508083}"/>
    <cellStyle name="20 % - Markeringsfarve5 2 5 5" xfId="11256" xr:uid="{9DBDBEC5-0A74-4C8E-A621-C54DDC867D5F}"/>
    <cellStyle name="20 % - Markeringsfarve5 2 5 5 2" xfId="27576" xr:uid="{903F8377-EBCA-4F76-AE11-A5CC868F8539}"/>
    <cellStyle name="20 % - Markeringsfarve5 2 5 5 3" xfId="42542" xr:uid="{8357A284-391D-43C7-BAEE-24587C53F378}"/>
    <cellStyle name="20 % - Markeringsfarve5 2 5 6" xfId="20554" xr:uid="{05E7AE67-84BB-4B06-AEDE-BBB5D0EE2EF8}"/>
    <cellStyle name="20 % - Markeringsfarve5 2 5 7" xfId="35543" xr:uid="{3CBF9D9A-4910-4ABA-92AF-F1004B306714}"/>
    <cellStyle name="20 % - Markeringsfarve5 2 5 8" xfId="56479" xr:uid="{C0633F37-2ADD-4D56-B463-F23456E004EC}"/>
    <cellStyle name="20 % - Markeringsfarve5 2 6" xfId="2703" xr:uid="{26A56B91-8DCF-41EE-B700-F0F3F16625E3}"/>
    <cellStyle name="20 % - Markeringsfarve5 2 6 2" xfId="2704" xr:uid="{6D0D13B5-ABD4-4C87-83F0-FBDA7F99E678}"/>
    <cellStyle name="20 % - Markeringsfarve5 2 6 2 2" xfId="7825" xr:uid="{24C72C6D-5078-43CE-9514-51DC757F05E0}"/>
    <cellStyle name="20 % - Markeringsfarve5 2 6 2 2 2" xfId="15725" xr:uid="{857E0BB1-D0ED-4B70-B2D7-828B602B2305}"/>
    <cellStyle name="20 % - Markeringsfarve5 2 6 2 2 2 2" xfId="32040" xr:uid="{CFD559D7-6A84-4A93-8615-A91C541B56CF}"/>
    <cellStyle name="20 % - Markeringsfarve5 2 6 2 2 2 3" xfId="47004" xr:uid="{BCBBF3F4-92CB-47DF-88EA-DDCBD524A347}"/>
    <cellStyle name="20 % - Markeringsfarve5 2 6 2 2 3" xfId="25018" xr:uid="{0065A22B-0B82-4C5C-A5C8-8112423109F6}"/>
    <cellStyle name="20 % - Markeringsfarve5 2 6 2 2 4" xfId="40005" xr:uid="{9FCAE6A9-EC0F-4FA3-90F0-E6722B6F793A}"/>
    <cellStyle name="20 % - Markeringsfarve5 2 6 2 3" xfId="11260" xr:uid="{32A713D0-212C-4A37-A82B-A59A6E359F76}"/>
    <cellStyle name="20 % - Markeringsfarve5 2 6 2 3 2" xfId="27580" xr:uid="{2B442433-B572-4DC5-8CB8-D7516F4DAAC5}"/>
    <cellStyle name="20 % - Markeringsfarve5 2 6 2 3 3" xfId="42546" xr:uid="{786D3051-8E9D-4BF8-B01D-5607FAC2FF8A}"/>
    <cellStyle name="20 % - Markeringsfarve5 2 6 2 4" xfId="20558" xr:uid="{7AADFCB2-0713-4AAC-9D64-A20C496C7379}"/>
    <cellStyle name="20 % - Markeringsfarve5 2 6 2 5" xfId="35547" xr:uid="{AE7E77F3-9CA6-40FE-B435-5E6CA6FAB2A1}"/>
    <cellStyle name="20 % - Markeringsfarve5 2 6 3" xfId="2705" xr:uid="{AF4B36DF-BD90-425C-9269-8DA8FC2A7372}"/>
    <cellStyle name="20 % - Markeringsfarve5 2 6 3 2" xfId="7101" xr:uid="{077D63D3-0390-4E3B-9F36-0E21BA8396FB}"/>
    <cellStyle name="20 % - Markeringsfarve5 2 6 3 2 2" xfId="15010" xr:uid="{D1F569A3-D7E1-4E37-9205-B4BC34734DA9}"/>
    <cellStyle name="20 % - Markeringsfarve5 2 6 3 2 2 2" xfId="31325" xr:uid="{DD30BAD7-0614-485A-8837-6385E082524E}"/>
    <cellStyle name="20 % - Markeringsfarve5 2 6 3 2 2 3" xfId="46289" xr:uid="{8460B2C2-7394-4985-862C-2FEAFF13D306}"/>
    <cellStyle name="20 % - Markeringsfarve5 2 6 3 2 3" xfId="24303" xr:uid="{7CB05413-CACA-4FD5-BA0F-54B4C808C61D}"/>
    <cellStyle name="20 % - Markeringsfarve5 2 6 3 2 4" xfId="39290" xr:uid="{908F51E7-D243-4251-A4BD-2E41E445D9CA}"/>
    <cellStyle name="20 % - Markeringsfarve5 2 6 3 3" xfId="11261" xr:uid="{B212FEDA-EC1C-40AC-BBBC-1D36365110BD}"/>
    <cellStyle name="20 % - Markeringsfarve5 2 6 3 3 2" xfId="27581" xr:uid="{A0C1D289-2808-4A82-8064-25B432C20DA1}"/>
    <cellStyle name="20 % - Markeringsfarve5 2 6 3 3 3" xfId="42547" xr:uid="{503E10C1-43CD-4B08-8B78-EBB5022B14E1}"/>
    <cellStyle name="20 % - Markeringsfarve5 2 6 3 4" xfId="20559" xr:uid="{68EC9CEA-89A0-4307-9E11-4453B166CAC7}"/>
    <cellStyle name="20 % - Markeringsfarve5 2 6 3 5" xfId="35548" xr:uid="{DA7E3504-3DC7-4A61-94F9-29E24BF7436A}"/>
    <cellStyle name="20 % - Markeringsfarve5 2 6 4" xfId="5596" xr:uid="{3EF835EA-CD97-4806-8B2E-AC888E1B8E38}"/>
    <cellStyle name="20 % - Markeringsfarve5 2 6 4 2" xfId="13513" xr:uid="{7C52CDFA-A564-45B3-89CE-126AFF445376}"/>
    <cellStyle name="20 % - Markeringsfarve5 2 6 4 2 2" xfId="29828" xr:uid="{007EA3B5-E56A-4E69-A88D-BA01A6F3E3FB}"/>
    <cellStyle name="20 % - Markeringsfarve5 2 6 4 2 3" xfId="44792" xr:uid="{CCA96C6D-C76F-42D2-8B22-C0329B2F1F9C}"/>
    <cellStyle name="20 % - Markeringsfarve5 2 6 4 3" xfId="22806" xr:uid="{A89EE9F2-8C4A-4C49-947A-3916A835DDC6}"/>
    <cellStyle name="20 % - Markeringsfarve5 2 6 4 4" xfId="37793" xr:uid="{251A7EB7-ABF8-4E7C-A7A9-963FEF06080B}"/>
    <cellStyle name="20 % - Markeringsfarve5 2 6 5" xfId="11259" xr:uid="{108AA001-6ECF-455D-9A82-55A2F9C84136}"/>
    <cellStyle name="20 % - Markeringsfarve5 2 6 5 2" xfId="27579" xr:uid="{C0AE65AD-0074-4ED8-97F4-60592CC63B0B}"/>
    <cellStyle name="20 % - Markeringsfarve5 2 6 5 3" xfId="42545" xr:uid="{D61415D0-FD49-460E-B485-283D2E9509DD}"/>
    <cellStyle name="20 % - Markeringsfarve5 2 6 6" xfId="20557" xr:uid="{F3DBB947-C0E4-4FC5-A3D7-78155E9F08DF}"/>
    <cellStyle name="20 % - Markeringsfarve5 2 6 7" xfId="35546" xr:uid="{1A92B8E3-F9D3-402F-89EB-4B6D28135E8F}"/>
    <cellStyle name="20 % - Markeringsfarve5 2 7" xfId="2706" xr:uid="{A062046D-70E5-47AB-A958-41BB1A4BC2B8}"/>
    <cellStyle name="20 % - Markeringsfarve5 2 7 2" xfId="2707" xr:uid="{E81CDA16-972F-4F1D-BD6C-9C362245802C}"/>
    <cellStyle name="20 % - Markeringsfarve5 2 7 2 2" xfId="7942" xr:uid="{C1F8C894-BB76-486D-A993-B518EE2B23AB}"/>
    <cellStyle name="20 % - Markeringsfarve5 2 7 2 2 2" xfId="15842" xr:uid="{EBA90586-B30C-478D-B4A0-DC1C441D1D5D}"/>
    <cellStyle name="20 % - Markeringsfarve5 2 7 2 2 2 2" xfId="32157" xr:uid="{1627506E-BDC5-4C72-AEBD-6BB61F5553BD}"/>
    <cellStyle name="20 % - Markeringsfarve5 2 7 2 2 2 3" xfId="47121" xr:uid="{DD51CE76-11C8-4879-AEE2-4851120C0ADC}"/>
    <cellStyle name="20 % - Markeringsfarve5 2 7 2 2 3" xfId="25135" xr:uid="{9D05025E-9A45-4907-9AC5-10D539304E26}"/>
    <cellStyle name="20 % - Markeringsfarve5 2 7 2 2 4" xfId="40122" xr:uid="{8C27F439-5E7E-4C1F-B2FE-3C17C28E89B9}"/>
    <cellStyle name="20 % - Markeringsfarve5 2 7 2 3" xfId="11263" xr:uid="{75DE7EE1-961D-4A74-89DC-3DD58DF2736B}"/>
    <cellStyle name="20 % - Markeringsfarve5 2 7 2 3 2" xfId="27583" xr:uid="{3CA960D8-6DA1-4A86-8E36-742034CF8B9B}"/>
    <cellStyle name="20 % - Markeringsfarve5 2 7 2 3 3" xfId="42549" xr:uid="{BE015159-EED8-46BC-A0BA-5C5F69022350}"/>
    <cellStyle name="20 % - Markeringsfarve5 2 7 2 4" xfId="20561" xr:uid="{272445BB-AA22-4BA2-A91C-E03748BAC278}"/>
    <cellStyle name="20 % - Markeringsfarve5 2 7 2 5" xfId="35550" xr:uid="{3A2F21EF-6D74-4BFC-8462-1B319F995A96}"/>
    <cellStyle name="20 % - Markeringsfarve5 2 7 3" xfId="2708" xr:uid="{799C8EDA-AACD-4782-853A-4B3BB4FA677C}"/>
    <cellStyle name="20 % - Markeringsfarve5 2 7 3 2" xfId="7218" xr:uid="{3F3A62BD-B125-40A7-823D-22767BA2F753}"/>
    <cellStyle name="20 % - Markeringsfarve5 2 7 3 2 2" xfId="15127" xr:uid="{1F2C769A-7D12-43A8-9622-015600CCBE10}"/>
    <cellStyle name="20 % - Markeringsfarve5 2 7 3 2 2 2" xfId="31442" xr:uid="{73415865-B8C4-4383-9D83-776AAF30F71C}"/>
    <cellStyle name="20 % - Markeringsfarve5 2 7 3 2 2 3" xfId="46406" xr:uid="{AE356228-8962-4B66-8DA5-8090BB329CEE}"/>
    <cellStyle name="20 % - Markeringsfarve5 2 7 3 2 3" xfId="24420" xr:uid="{CAD0B042-D49C-4AF1-AB5B-2A1A036ECE90}"/>
    <cellStyle name="20 % - Markeringsfarve5 2 7 3 2 4" xfId="39407" xr:uid="{9F9E7DF3-7DC5-4F29-938D-9ECEC7BCC945}"/>
    <cellStyle name="20 % - Markeringsfarve5 2 7 3 3" xfId="11264" xr:uid="{E2543249-E74A-4347-A203-BDCCE0E02576}"/>
    <cellStyle name="20 % - Markeringsfarve5 2 7 3 3 2" xfId="27584" xr:uid="{48527628-3BE7-4B31-9E68-A81B7A75641B}"/>
    <cellStyle name="20 % - Markeringsfarve5 2 7 3 3 3" xfId="42550" xr:uid="{F22396AE-B21C-4E36-907C-C58CED318F3B}"/>
    <cellStyle name="20 % - Markeringsfarve5 2 7 3 4" xfId="20562" xr:uid="{1DE322CE-D0AE-4BDD-A343-3B94DD9675D8}"/>
    <cellStyle name="20 % - Markeringsfarve5 2 7 3 5" xfId="35551" xr:uid="{F85F9FFC-D5CE-4982-B9B4-6E5178013062}"/>
    <cellStyle name="20 % - Markeringsfarve5 2 7 4" xfId="5597" xr:uid="{B5CF3795-0188-4B52-B996-FCD88034B916}"/>
    <cellStyle name="20 % - Markeringsfarve5 2 7 4 2" xfId="13514" xr:uid="{584EAFD8-3329-4A5C-A13A-2BB8444FE8BB}"/>
    <cellStyle name="20 % - Markeringsfarve5 2 7 4 2 2" xfId="29829" xr:uid="{DC1DD027-3C8F-4067-8FE0-000B9B0835DB}"/>
    <cellStyle name="20 % - Markeringsfarve5 2 7 4 2 3" xfId="44793" xr:uid="{FBA56220-A2E8-4CC7-A2BE-74AC89762B72}"/>
    <cellStyle name="20 % - Markeringsfarve5 2 7 4 3" xfId="22807" xr:uid="{2BBC687E-3497-47E2-B9A4-938585A7F68B}"/>
    <cellStyle name="20 % - Markeringsfarve5 2 7 4 4" xfId="37794" xr:uid="{F2D8D633-F212-40DB-8859-8FD33F942944}"/>
    <cellStyle name="20 % - Markeringsfarve5 2 7 5" xfId="11262" xr:uid="{C83F8A5D-D037-4C86-950D-C4EBFF36FA56}"/>
    <cellStyle name="20 % - Markeringsfarve5 2 7 5 2" xfId="27582" xr:uid="{7A47D7A1-EB55-4000-ABA7-0711F92EBCC3}"/>
    <cellStyle name="20 % - Markeringsfarve5 2 7 5 3" xfId="42548" xr:uid="{DAD60D5B-4C11-4F46-85E5-C04E879377D6}"/>
    <cellStyle name="20 % - Markeringsfarve5 2 7 6" xfId="20560" xr:uid="{A4250189-6174-498A-ADBA-CD6B6FDE11A9}"/>
    <cellStyle name="20 % - Markeringsfarve5 2 7 7" xfId="35549" xr:uid="{1097C7CD-C730-44F9-A90F-AAAAD0AD513E}"/>
    <cellStyle name="20 % - Markeringsfarve5 2 8" xfId="2709" xr:uid="{02EEDC5A-85E2-4005-B37A-3FD72FDE7BFA}"/>
    <cellStyle name="20 % - Markeringsfarve5 2 8 2" xfId="2710" xr:uid="{B1E5ACEA-EECB-44F9-8369-1D3CE7B08F9C}"/>
    <cellStyle name="20 % - Markeringsfarve5 2 8 2 2" xfId="8062" xr:uid="{11FA54D1-A8B5-43FF-9957-4182912A6C89}"/>
    <cellStyle name="20 % - Markeringsfarve5 2 8 2 2 2" xfId="15962" xr:uid="{312BE58F-1C20-4C6D-8A0D-6FDBE1E3190B}"/>
    <cellStyle name="20 % - Markeringsfarve5 2 8 2 2 2 2" xfId="32277" xr:uid="{122C0ED3-AE07-40F9-843E-351B90EC3BE4}"/>
    <cellStyle name="20 % - Markeringsfarve5 2 8 2 2 2 3" xfId="47241" xr:uid="{B4BA35D1-49A7-47BE-9E18-C76729B46DDD}"/>
    <cellStyle name="20 % - Markeringsfarve5 2 8 2 2 3" xfId="25255" xr:uid="{C9D11B2F-60BF-4F0E-BC23-012C6A2D1B3D}"/>
    <cellStyle name="20 % - Markeringsfarve5 2 8 2 2 4" xfId="40242" xr:uid="{E502A56B-1775-46DA-A974-54FB49ABD96D}"/>
    <cellStyle name="20 % - Markeringsfarve5 2 8 2 3" xfId="11266" xr:uid="{C25C6A47-B50F-42C9-B6B3-62EACC539E65}"/>
    <cellStyle name="20 % - Markeringsfarve5 2 8 2 3 2" xfId="27586" xr:uid="{B916A6F2-4E2C-4E71-8D0E-9AAA43BA41DE}"/>
    <cellStyle name="20 % - Markeringsfarve5 2 8 2 3 3" xfId="42552" xr:uid="{C2A049DC-ED44-4971-B9B0-0DD6CB6A3D69}"/>
    <cellStyle name="20 % - Markeringsfarve5 2 8 2 4" xfId="20564" xr:uid="{969B9206-5C8A-444B-A90C-736F4853585E}"/>
    <cellStyle name="20 % - Markeringsfarve5 2 8 2 5" xfId="35553" xr:uid="{E79F405E-93AB-4962-A1B2-784B8730B95C}"/>
    <cellStyle name="20 % - Markeringsfarve5 2 8 3" xfId="2711" xr:uid="{263010C0-DE1B-42CE-8271-42E470D4091A}"/>
    <cellStyle name="20 % - Markeringsfarve5 2 8 3 2" xfId="7339" xr:uid="{C933250E-428F-47EE-B817-3B986BE78715}"/>
    <cellStyle name="20 % - Markeringsfarve5 2 8 3 2 2" xfId="15248" xr:uid="{535D6C9B-ED8C-4585-B73D-B9EE396F267B}"/>
    <cellStyle name="20 % - Markeringsfarve5 2 8 3 2 2 2" xfId="31563" xr:uid="{ED5F36CB-8043-45B0-B7C3-8BBF89F277F5}"/>
    <cellStyle name="20 % - Markeringsfarve5 2 8 3 2 2 3" xfId="46527" xr:uid="{34EBB277-6190-45F0-9714-797FFA16FC09}"/>
    <cellStyle name="20 % - Markeringsfarve5 2 8 3 2 3" xfId="24541" xr:uid="{B73C0C37-0AED-4980-8573-787880A1CC23}"/>
    <cellStyle name="20 % - Markeringsfarve5 2 8 3 2 4" xfId="39528" xr:uid="{336A523A-052A-4138-8804-B6013B4F27E2}"/>
    <cellStyle name="20 % - Markeringsfarve5 2 8 3 3" xfId="11267" xr:uid="{6FCBA211-9E01-4CED-ACA4-88FF0B88C745}"/>
    <cellStyle name="20 % - Markeringsfarve5 2 8 3 3 2" xfId="27587" xr:uid="{79A5E862-188B-414D-BE18-A4C0B1AD1FC2}"/>
    <cellStyle name="20 % - Markeringsfarve5 2 8 3 3 3" xfId="42553" xr:uid="{2C688879-9665-4B9F-B74A-EA67D00F90CA}"/>
    <cellStyle name="20 % - Markeringsfarve5 2 8 3 4" xfId="20565" xr:uid="{4B6114B9-0636-494F-841F-8C0DDD2D658F}"/>
    <cellStyle name="20 % - Markeringsfarve5 2 8 3 5" xfId="35554" xr:uid="{C926A9A2-B21D-44A8-88F2-1B270A73A698}"/>
    <cellStyle name="20 % - Markeringsfarve5 2 8 4" xfId="5598" xr:uid="{CACAABAF-DCB5-4317-A97A-CF96FA3DCB2D}"/>
    <cellStyle name="20 % - Markeringsfarve5 2 8 4 2" xfId="13515" xr:uid="{5F82B1D8-6A28-40CC-A134-2014D0C99B86}"/>
    <cellStyle name="20 % - Markeringsfarve5 2 8 4 2 2" xfId="29830" xr:uid="{AFA65453-178B-4300-9D82-2FC131BA5A2E}"/>
    <cellStyle name="20 % - Markeringsfarve5 2 8 4 2 3" xfId="44794" xr:uid="{36FFD271-8102-4C00-A6F3-7C82EDFC5E7B}"/>
    <cellStyle name="20 % - Markeringsfarve5 2 8 4 3" xfId="22808" xr:uid="{D43DCD0A-08B1-4D7E-8B6D-55520461CCB5}"/>
    <cellStyle name="20 % - Markeringsfarve5 2 8 4 4" xfId="37795" xr:uid="{CF1FE156-31FB-4034-9B31-B48E7EAA434B}"/>
    <cellStyle name="20 % - Markeringsfarve5 2 8 5" xfId="11265" xr:uid="{6EB71564-FD1E-4742-8377-526009123247}"/>
    <cellStyle name="20 % - Markeringsfarve5 2 8 5 2" xfId="27585" xr:uid="{0A805E5E-4308-4F4D-A618-360C4EBF23AF}"/>
    <cellStyle name="20 % - Markeringsfarve5 2 8 5 3" xfId="42551" xr:uid="{CEF403AE-1508-4388-A2A2-D280D5E5C95B}"/>
    <cellStyle name="20 % - Markeringsfarve5 2 8 6" xfId="20563" xr:uid="{E165C151-3E83-4D5D-A1BA-A5AB2EAD1BD6}"/>
    <cellStyle name="20 % - Markeringsfarve5 2 8 7" xfId="35552" xr:uid="{077BE583-A35E-446B-B1B0-EA7B7E9FEF97}"/>
    <cellStyle name="20 % - Markeringsfarve5 2 9" xfId="2712" xr:uid="{215CDACC-4691-44F4-A7E9-1269134EE24F}"/>
    <cellStyle name="20 % - Markeringsfarve5 2 9 2" xfId="7468" xr:uid="{9878A8CB-4504-44C9-9A98-D37B7AA0DBF1}"/>
    <cellStyle name="20 % - Markeringsfarve5 2 9 2 2" xfId="15368" xr:uid="{4ADCF573-DDFD-4E6C-A6E2-F5CADEF346A2}"/>
    <cellStyle name="20 % - Markeringsfarve5 2 9 2 2 2" xfId="31683" xr:uid="{50873A6E-86E2-4807-B20A-4B605E969212}"/>
    <cellStyle name="20 % - Markeringsfarve5 2 9 2 2 3" xfId="46647" xr:uid="{407CEA17-C076-469D-8504-4852F0117722}"/>
    <cellStyle name="20 % - Markeringsfarve5 2 9 2 3" xfId="24661" xr:uid="{0CB3F345-89AD-4FDE-ACD1-11AAB1DC2AE6}"/>
    <cellStyle name="20 % - Markeringsfarve5 2 9 2 4" xfId="39648" xr:uid="{E0B9433D-141E-43B4-B9C2-1C4A848883EE}"/>
    <cellStyle name="20 % - Markeringsfarve5 2 9 3" xfId="11268" xr:uid="{C2560821-1010-4D75-A38E-5CC71651A75C}"/>
    <cellStyle name="20 % - Markeringsfarve5 2 9 3 2" xfId="27588" xr:uid="{35E2C653-43D9-4273-B02F-19E1E0071798}"/>
    <cellStyle name="20 % - Markeringsfarve5 2 9 3 3" xfId="42554" xr:uid="{93EAAB21-AA7B-4D8B-9E10-707E9A2726B5}"/>
    <cellStyle name="20 % - Markeringsfarve5 2 9 4" xfId="20566" xr:uid="{23B000E1-7349-4253-A587-981E9A010295}"/>
    <cellStyle name="20 % - Markeringsfarve5 2 9 5" xfId="35555" xr:uid="{68798840-D2AB-4272-8D69-4D9B4BDD5644}"/>
    <cellStyle name="20 % - Markeringsfarve5 3" xfId="2713" xr:uid="{F74C43FB-A78B-498F-88A0-304C307776A1}"/>
    <cellStyle name="20 % - Markeringsfarve5 3 10" xfId="2714" xr:uid="{6A9A5D6D-B866-4DE9-83AF-4E94F21C0491}"/>
    <cellStyle name="20 % - Markeringsfarve5 3 10 2" xfId="6681" xr:uid="{AE3360FA-45C6-4D89-8961-0E2290A34002}"/>
    <cellStyle name="20 % - Markeringsfarve5 3 10 2 2" xfId="14592" xr:uid="{616848AF-710A-44BB-8D5E-FF5849BE82B4}"/>
    <cellStyle name="20 % - Markeringsfarve5 3 10 2 2 2" xfId="30907" xr:uid="{83218BE5-BA41-4FDA-BD67-25C3FCE5FE60}"/>
    <cellStyle name="20 % - Markeringsfarve5 3 10 2 2 3" xfId="45871" xr:uid="{10A64576-4910-4F09-953B-6299A387E652}"/>
    <cellStyle name="20 % - Markeringsfarve5 3 10 2 3" xfId="23885" xr:uid="{CA55BBBC-9325-40D5-941C-156C9151F266}"/>
    <cellStyle name="20 % - Markeringsfarve5 3 10 2 4" xfId="38872" xr:uid="{81DF174B-8A15-4007-BAB0-018AC717426D}"/>
    <cellStyle name="20 % - Markeringsfarve5 3 10 3" xfId="11270" xr:uid="{31620E70-8EC9-4BB3-8F40-1CFFA4981AF5}"/>
    <cellStyle name="20 % - Markeringsfarve5 3 10 3 2" xfId="27590" xr:uid="{95CFE84F-24DD-4158-9E20-4155FAA14F03}"/>
    <cellStyle name="20 % - Markeringsfarve5 3 10 3 3" xfId="42556" xr:uid="{E31E162B-876F-4D64-81D7-AB1A46238244}"/>
    <cellStyle name="20 % - Markeringsfarve5 3 10 4" xfId="20568" xr:uid="{D22F9D3A-D6B5-41F6-911F-0B011ACFC8CE}"/>
    <cellStyle name="20 % - Markeringsfarve5 3 10 5" xfId="35557" xr:uid="{1C7E18DE-CCC9-42AD-9CB8-9C87C39AFB7E}"/>
    <cellStyle name="20 % - Markeringsfarve5 3 11" xfId="5599" xr:uid="{D05BADEB-2DA7-4B46-9F9D-873F20990D92}"/>
    <cellStyle name="20 % - Markeringsfarve5 3 11 2" xfId="13516" xr:uid="{06DADC86-D3E3-4E6A-89EE-205C9C3D5FCA}"/>
    <cellStyle name="20 % - Markeringsfarve5 3 11 2 2" xfId="29831" xr:uid="{1EA34A77-0436-4B2B-B77D-9D872AB71975}"/>
    <cellStyle name="20 % - Markeringsfarve5 3 11 2 3" xfId="44795" xr:uid="{2200CDE8-BC92-4230-AC59-4E2B2805377D}"/>
    <cellStyle name="20 % - Markeringsfarve5 3 11 3" xfId="22809" xr:uid="{79E7AB5E-58BE-40EC-B9DF-0AB0B02C6104}"/>
    <cellStyle name="20 % - Markeringsfarve5 3 11 4" xfId="37796" xr:uid="{F75FA973-02CB-49FD-9C22-22B9ADB9D5D4}"/>
    <cellStyle name="20 % - Markeringsfarve5 3 12" xfId="11269" xr:uid="{DD289F60-7C50-45AB-9DF7-66EC13BC1730}"/>
    <cellStyle name="20 % - Markeringsfarve5 3 12 2" xfId="27589" xr:uid="{E18D974B-A621-489A-832C-A58C2651EBE7}"/>
    <cellStyle name="20 % - Markeringsfarve5 3 12 3" xfId="42555" xr:uid="{23F27C09-D2D6-4A55-8832-0817FB56EF61}"/>
    <cellStyle name="20 % - Markeringsfarve5 3 13" xfId="20567" xr:uid="{E245EB73-CECB-429F-BF3D-7B965F087886}"/>
    <cellStyle name="20 % - Markeringsfarve5 3 14" xfId="35556" xr:uid="{D2660AB3-6341-4A38-A0B4-F34166A0EC46}"/>
    <cellStyle name="20 % - Markeringsfarve5 3 15" xfId="53295" xr:uid="{6C327BFC-6C2D-4AE6-83F1-8CE4CA937015}"/>
    <cellStyle name="20 % - Markeringsfarve5 3 2" xfId="2715" xr:uid="{896FBB9C-309A-42EB-B39B-E31B8B226B6B}"/>
    <cellStyle name="20 % - Markeringsfarve5 3 2 10" xfId="11271" xr:uid="{671152B7-D9B6-4FC9-BAF7-3D24DAA887E6}"/>
    <cellStyle name="20 % - Markeringsfarve5 3 2 10 2" xfId="27591" xr:uid="{8532E3A2-D2A1-4E4A-89E5-94D9E5788D00}"/>
    <cellStyle name="20 % - Markeringsfarve5 3 2 10 3" xfId="42557" xr:uid="{CD02069F-0F40-4300-8223-FAACB7E2A95B}"/>
    <cellStyle name="20 % - Markeringsfarve5 3 2 11" xfId="20569" xr:uid="{EB92D658-C754-421D-93E9-246093BAA4A2}"/>
    <cellStyle name="20 % - Markeringsfarve5 3 2 12" xfId="35558" xr:uid="{3B0A5BCE-3457-4193-B979-0C8BC91BA413}"/>
    <cellStyle name="20 % - Markeringsfarve5 3 2 13" xfId="53932" xr:uid="{16A3D38D-BA6D-47DF-ACAF-AD0358F7A17E}"/>
    <cellStyle name="20 % - Markeringsfarve5 3 2 2" xfId="2716" xr:uid="{6D1C60AD-CADA-4B16-9D8F-506F4D08FA29}"/>
    <cellStyle name="20 % - Markeringsfarve5 3 2 2 2" xfId="2717" xr:uid="{BD5BABBD-A5EC-401A-8389-B9CC90A71329}"/>
    <cellStyle name="20 % - Markeringsfarve5 3 2 2 2 2" xfId="7614" xr:uid="{C1F028B8-F193-4A81-ACC7-8295FC3A65CB}"/>
    <cellStyle name="20 % - Markeringsfarve5 3 2 2 2 2 2" xfId="15514" xr:uid="{9CFFD6AC-E7DC-4AC6-ACAD-59F9D54D356F}"/>
    <cellStyle name="20 % - Markeringsfarve5 3 2 2 2 2 2 2" xfId="31829" xr:uid="{4D6A3B9D-3DE9-485B-A25D-2CD77C641783}"/>
    <cellStyle name="20 % - Markeringsfarve5 3 2 2 2 2 2 3" xfId="46793" xr:uid="{70452775-26BC-4037-8AAF-1864D8A932EE}"/>
    <cellStyle name="20 % - Markeringsfarve5 3 2 2 2 2 3" xfId="24807" xr:uid="{7E3638FC-FD89-40B1-A1AE-8011143F29B8}"/>
    <cellStyle name="20 % - Markeringsfarve5 3 2 2 2 2 4" xfId="39794" xr:uid="{5A49E98A-7845-49D7-A573-99354E52706D}"/>
    <cellStyle name="20 % - Markeringsfarve5 3 2 2 2 3" xfId="11273" xr:uid="{E9A74304-498C-44FA-B369-DD7FB2E6DBE9}"/>
    <cellStyle name="20 % - Markeringsfarve5 3 2 2 2 3 2" xfId="27593" xr:uid="{97EA964A-B4A3-43DB-A628-981AA25B7686}"/>
    <cellStyle name="20 % - Markeringsfarve5 3 2 2 2 3 3" xfId="42559" xr:uid="{14654B1B-B693-4FAC-B4FB-E1D63C9E2994}"/>
    <cellStyle name="20 % - Markeringsfarve5 3 2 2 2 4" xfId="20571" xr:uid="{DEBE8F42-B0B5-48C0-ADF1-6CE927F26421}"/>
    <cellStyle name="20 % - Markeringsfarve5 3 2 2 2 5" xfId="35560" xr:uid="{8C293784-CE1D-427D-8392-0123F00BC450}"/>
    <cellStyle name="20 % - Markeringsfarve5 3 2 2 3" xfId="2718" xr:uid="{7DE64C09-7DC3-4691-829F-94076AA42585}"/>
    <cellStyle name="20 % - Markeringsfarve5 3 2 2 3 2" xfId="6844" xr:uid="{98607B6B-DAD5-451C-88AA-500B3318F615}"/>
    <cellStyle name="20 % - Markeringsfarve5 3 2 2 3 2 2" xfId="14754" xr:uid="{A7BAFC7B-8579-40CD-AB90-B85990D87994}"/>
    <cellStyle name="20 % - Markeringsfarve5 3 2 2 3 2 2 2" xfId="31069" xr:uid="{B67E8D8D-B93C-4669-80D7-D91F690587F8}"/>
    <cellStyle name="20 % - Markeringsfarve5 3 2 2 3 2 2 3" xfId="46033" xr:uid="{25077F11-637B-41F1-B0B9-0FA0FF2C388D}"/>
    <cellStyle name="20 % - Markeringsfarve5 3 2 2 3 2 3" xfId="24047" xr:uid="{0A53E946-A852-4532-8BAA-26B544A9718C}"/>
    <cellStyle name="20 % - Markeringsfarve5 3 2 2 3 2 4" xfId="39034" xr:uid="{D9275B34-FE93-4E84-8F29-3E133B39C878}"/>
    <cellStyle name="20 % - Markeringsfarve5 3 2 2 3 3" xfId="11274" xr:uid="{DE6426FF-7356-467B-B0C6-27CA719DD635}"/>
    <cellStyle name="20 % - Markeringsfarve5 3 2 2 3 3 2" xfId="27594" xr:uid="{BB8C76FB-C417-4267-8FB0-F28164B8E0E7}"/>
    <cellStyle name="20 % - Markeringsfarve5 3 2 2 3 3 3" xfId="42560" xr:uid="{4479C5A1-65CD-41A4-8D21-5595F8C023C0}"/>
    <cellStyle name="20 % - Markeringsfarve5 3 2 2 3 4" xfId="20572" xr:uid="{A2EC0888-2DAC-4CD3-BDEA-B558AFCF2208}"/>
    <cellStyle name="20 % - Markeringsfarve5 3 2 2 3 5" xfId="35561" xr:uid="{9A161F8A-B339-4F1D-9603-0774D1E9E017}"/>
    <cellStyle name="20 % - Markeringsfarve5 3 2 2 4" xfId="5601" xr:uid="{9EC9B09B-1C98-4B0D-A10F-FB7308C48B93}"/>
    <cellStyle name="20 % - Markeringsfarve5 3 2 2 4 2" xfId="13518" xr:uid="{151B005E-53F1-493E-9FE1-E9E849150AC4}"/>
    <cellStyle name="20 % - Markeringsfarve5 3 2 2 4 2 2" xfId="29833" xr:uid="{6348410B-3481-416C-B26A-DEECDC134AD0}"/>
    <cellStyle name="20 % - Markeringsfarve5 3 2 2 4 2 3" xfId="44797" xr:uid="{39EB5218-CD19-4984-9D61-AACCBE12B7B5}"/>
    <cellStyle name="20 % - Markeringsfarve5 3 2 2 4 3" xfId="22811" xr:uid="{52C10851-00D7-440B-ACB1-14A98FFE74D5}"/>
    <cellStyle name="20 % - Markeringsfarve5 3 2 2 4 4" xfId="37798" xr:uid="{A96B3F18-0B90-4D4D-A407-882F1422ED9B}"/>
    <cellStyle name="20 % - Markeringsfarve5 3 2 2 5" xfId="11272" xr:uid="{BB05B11B-5B74-4DE9-A52E-E20C62C5EB87}"/>
    <cellStyle name="20 % - Markeringsfarve5 3 2 2 5 2" xfId="27592" xr:uid="{DAEDA0AE-1E21-474F-B786-BA1845DB7AE8}"/>
    <cellStyle name="20 % - Markeringsfarve5 3 2 2 5 3" xfId="42558" xr:uid="{DC3C28C5-AD8B-4EC7-9324-31464A88F2EC}"/>
    <cellStyle name="20 % - Markeringsfarve5 3 2 2 6" xfId="20570" xr:uid="{B1D4DF57-EE3E-4055-9847-35C04D7BD57D}"/>
    <cellStyle name="20 % - Markeringsfarve5 3 2 2 7" xfId="35559" xr:uid="{2C59EC57-B760-4602-ABA8-851FC1A13C10}"/>
    <cellStyle name="20 % - Markeringsfarve5 3 2 2 8" xfId="57099" xr:uid="{D1C8A69B-5BCE-4D29-B2D4-F5042FCC3D37}"/>
    <cellStyle name="20 % - Markeringsfarve5 3 2 3" xfId="2719" xr:uid="{14F0DBAD-CB29-417E-9E54-A332E02A301B}"/>
    <cellStyle name="20 % - Markeringsfarve5 3 2 3 2" xfId="2720" xr:uid="{70F3E579-2D65-4716-9F0F-7419800FBED2}"/>
    <cellStyle name="20 % - Markeringsfarve5 3 2 3 2 2" xfId="7712" xr:uid="{5F402F95-B7D6-4259-8D88-1902DB65FCF4}"/>
    <cellStyle name="20 % - Markeringsfarve5 3 2 3 2 2 2" xfId="15612" xr:uid="{5E3EF05A-E3BA-42E1-974C-627A3822D50D}"/>
    <cellStyle name="20 % - Markeringsfarve5 3 2 3 2 2 2 2" xfId="31927" xr:uid="{143A9A60-2A7C-4A27-A19F-899E2214D364}"/>
    <cellStyle name="20 % - Markeringsfarve5 3 2 3 2 2 2 3" xfId="46891" xr:uid="{60192D69-2684-4DDA-B689-A51EA8F151E1}"/>
    <cellStyle name="20 % - Markeringsfarve5 3 2 3 2 2 3" xfId="24905" xr:uid="{77F3B0C5-6078-49EC-9A15-2BB6E612681D}"/>
    <cellStyle name="20 % - Markeringsfarve5 3 2 3 2 2 4" xfId="39892" xr:uid="{4B93E336-2575-46B4-ADFA-4FBBDE55FB81}"/>
    <cellStyle name="20 % - Markeringsfarve5 3 2 3 2 3" xfId="11276" xr:uid="{A80B601C-D28A-413C-AFA1-30180A93F21D}"/>
    <cellStyle name="20 % - Markeringsfarve5 3 2 3 2 3 2" xfId="27596" xr:uid="{E9042541-E87F-460B-AAEE-BCEEFB26A36D}"/>
    <cellStyle name="20 % - Markeringsfarve5 3 2 3 2 3 3" xfId="42562" xr:uid="{64752FEF-E222-4F69-8481-8A4F12236536}"/>
    <cellStyle name="20 % - Markeringsfarve5 3 2 3 2 4" xfId="20574" xr:uid="{F3C3CFCD-4D36-4DAA-B724-182683FAABBC}"/>
    <cellStyle name="20 % - Markeringsfarve5 3 2 3 2 5" xfId="35563" xr:uid="{4D0F5BBE-AD51-4C94-B549-374D32D9ED23}"/>
    <cellStyle name="20 % - Markeringsfarve5 3 2 3 3" xfId="2721" xr:uid="{FCC2ED24-928A-4672-B9A5-841FF65AF110}"/>
    <cellStyle name="20 % - Markeringsfarve5 3 2 3 3 2" xfId="6942" xr:uid="{AB20A898-C83C-4254-B061-FBE9CD9E6CA1}"/>
    <cellStyle name="20 % - Markeringsfarve5 3 2 3 3 2 2" xfId="14852" xr:uid="{5C60A815-B18E-47D8-8A66-DF87D993E598}"/>
    <cellStyle name="20 % - Markeringsfarve5 3 2 3 3 2 2 2" xfId="31167" xr:uid="{46D3AB0D-361A-47AA-872B-3B986F4E9152}"/>
    <cellStyle name="20 % - Markeringsfarve5 3 2 3 3 2 2 3" xfId="46131" xr:uid="{02E69D7E-9661-4DBE-9E53-3FBEBB30AF51}"/>
    <cellStyle name="20 % - Markeringsfarve5 3 2 3 3 2 3" xfId="24145" xr:uid="{B1E74D72-723B-478C-9EF8-2EFA16DFA506}"/>
    <cellStyle name="20 % - Markeringsfarve5 3 2 3 3 2 4" xfId="39132" xr:uid="{2CC6B435-0BC4-4B13-8427-3C8CF27692F0}"/>
    <cellStyle name="20 % - Markeringsfarve5 3 2 3 3 3" xfId="11277" xr:uid="{33AC92CD-EFB4-49F3-B205-6AD85F93A74D}"/>
    <cellStyle name="20 % - Markeringsfarve5 3 2 3 3 3 2" xfId="27597" xr:uid="{6822D6DD-698E-41C4-B910-AC14D161A16F}"/>
    <cellStyle name="20 % - Markeringsfarve5 3 2 3 3 3 3" xfId="42563" xr:uid="{43C5C0BB-F169-4C73-935F-E516DA7B48C3}"/>
    <cellStyle name="20 % - Markeringsfarve5 3 2 3 3 4" xfId="20575" xr:uid="{678D8417-2B48-43D8-9027-C9CE28BC30AD}"/>
    <cellStyle name="20 % - Markeringsfarve5 3 2 3 3 5" xfId="35564" xr:uid="{F08A7097-8DD1-4A97-BDF4-3ED33874571B}"/>
    <cellStyle name="20 % - Markeringsfarve5 3 2 3 4" xfId="5602" xr:uid="{3D50E5C6-E8C6-4B3F-9AC5-C17264DE441A}"/>
    <cellStyle name="20 % - Markeringsfarve5 3 2 3 4 2" xfId="13519" xr:uid="{B67BAFA5-0E7E-40DF-85DF-4D634B60FB79}"/>
    <cellStyle name="20 % - Markeringsfarve5 3 2 3 4 2 2" xfId="29834" xr:uid="{28D6E679-DCD9-4D0B-8A9B-0EC42C71DE3A}"/>
    <cellStyle name="20 % - Markeringsfarve5 3 2 3 4 2 3" xfId="44798" xr:uid="{7D6A8025-BC6D-46DF-BA90-D5995750F544}"/>
    <cellStyle name="20 % - Markeringsfarve5 3 2 3 4 3" xfId="22812" xr:uid="{C780E7BE-B715-4BFC-95D7-9D04ECC17434}"/>
    <cellStyle name="20 % - Markeringsfarve5 3 2 3 4 4" xfId="37799" xr:uid="{546858EC-D3F8-4C8B-952B-D8579700DBD9}"/>
    <cellStyle name="20 % - Markeringsfarve5 3 2 3 5" xfId="11275" xr:uid="{125D26DD-008B-4335-BF44-E3D88C74148D}"/>
    <cellStyle name="20 % - Markeringsfarve5 3 2 3 5 2" xfId="27595" xr:uid="{8C59498A-C818-420D-951D-C37B7C159560}"/>
    <cellStyle name="20 % - Markeringsfarve5 3 2 3 5 3" xfId="42561" xr:uid="{2C4B6BC0-3AB6-455B-BF1A-04E281CAC3F7}"/>
    <cellStyle name="20 % - Markeringsfarve5 3 2 3 6" xfId="20573" xr:uid="{AE4A3857-12EC-44D5-8DC7-BE86210E1E62}"/>
    <cellStyle name="20 % - Markeringsfarve5 3 2 3 7" xfId="35562" xr:uid="{0A1E1344-EFFD-4FBC-9B16-A9F45DE5E93B}"/>
    <cellStyle name="20 % - Markeringsfarve5 3 2 4" xfId="2722" xr:uid="{541AC243-FBEC-4CF4-9532-654E4D274CC1}"/>
    <cellStyle name="20 % - Markeringsfarve5 3 2 4 2" xfId="2723" xr:uid="{F44E7D66-5A95-4C22-9DB8-08CAFB8A960C}"/>
    <cellStyle name="20 % - Markeringsfarve5 3 2 4 2 2" xfId="7852" xr:uid="{AB797007-E396-4A27-AE53-7F0EE034336B}"/>
    <cellStyle name="20 % - Markeringsfarve5 3 2 4 2 2 2" xfId="15752" xr:uid="{BCE63190-1175-49D3-A2AB-BF938F83AAA5}"/>
    <cellStyle name="20 % - Markeringsfarve5 3 2 4 2 2 2 2" xfId="32067" xr:uid="{4CBD010F-E597-469C-AC61-F6192B762B1D}"/>
    <cellStyle name="20 % - Markeringsfarve5 3 2 4 2 2 2 3" xfId="47031" xr:uid="{48AAE69F-B002-43F2-89A1-86F79A809D47}"/>
    <cellStyle name="20 % - Markeringsfarve5 3 2 4 2 2 3" xfId="25045" xr:uid="{9EE84E5E-FF82-482C-A2B2-731D2C16563C}"/>
    <cellStyle name="20 % - Markeringsfarve5 3 2 4 2 2 4" xfId="40032" xr:uid="{617FF846-07F6-42AE-950F-E23645E80D5E}"/>
    <cellStyle name="20 % - Markeringsfarve5 3 2 4 2 3" xfId="11279" xr:uid="{29B92EA2-EC89-4F62-8BE6-96CF6423CF93}"/>
    <cellStyle name="20 % - Markeringsfarve5 3 2 4 2 3 2" xfId="27599" xr:uid="{75E8613A-A8D6-4A15-8FBB-9347AE3EE836}"/>
    <cellStyle name="20 % - Markeringsfarve5 3 2 4 2 3 3" xfId="42565" xr:uid="{DF9818FD-00B2-47FB-BD7A-63347A0D8A29}"/>
    <cellStyle name="20 % - Markeringsfarve5 3 2 4 2 4" xfId="20577" xr:uid="{969851BB-1575-483E-9731-A7318799ACD8}"/>
    <cellStyle name="20 % - Markeringsfarve5 3 2 4 2 5" xfId="35566" xr:uid="{7C3A61C1-1432-4B61-945C-62B402C6F793}"/>
    <cellStyle name="20 % - Markeringsfarve5 3 2 4 3" xfId="2724" xr:uid="{AD65EDFD-ECB5-40DE-A441-14FCA33E9876}"/>
    <cellStyle name="20 % - Markeringsfarve5 3 2 4 3 2" xfId="7128" xr:uid="{1A61B8B5-B9D3-43FF-9EE2-6C09E62FE804}"/>
    <cellStyle name="20 % - Markeringsfarve5 3 2 4 3 2 2" xfId="15037" xr:uid="{EE3044BC-F651-49D6-965F-B0660DF648F1}"/>
    <cellStyle name="20 % - Markeringsfarve5 3 2 4 3 2 2 2" xfId="31352" xr:uid="{3C0B1953-BCE4-4FD9-8C2E-DC1D54B87431}"/>
    <cellStyle name="20 % - Markeringsfarve5 3 2 4 3 2 2 3" xfId="46316" xr:uid="{7B7C60EA-4BA6-439E-BCA5-F6EF21756CFF}"/>
    <cellStyle name="20 % - Markeringsfarve5 3 2 4 3 2 3" xfId="24330" xr:uid="{7844BCEC-9461-46B8-9E61-ECBADE6FC9CD}"/>
    <cellStyle name="20 % - Markeringsfarve5 3 2 4 3 2 4" xfId="39317" xr:uid="{2F5864B7-60BC-47FE-86F6-FFE78B5C6DE8}"/>
    <cellStyle name="20 % - Markeringsfarve5 3 2 4 3 3" xfId="11280" xr:uid="{063DA5F9-471E-42A0-A0E9-CE5D8FDCF8CC}"/>
    <cellStyle name="20 % - Markeringsfarve5 3 2 4 3 3 2" xfId="27600" xr:uid="{4D1F5C2F-0B09-4738-8DEB-6D178BC79201}"/>
    <cellStyle name="20 % - Markeringsfarve5 3 2 4 3 3 3" xfId="42566" xr:uid="{420174AF-BF8A-46FC-97E3-6648DCE7FA9D}"/>
    <cellStyle name="20 % - Markeringsfarve5 3 2 4 3 4" xfId="20578" xr:uid="{E07DA24C-3AD0-4AC1-8977-CDCC11F14229}"/>
    <cellStyle name="20 % - Markeringsfarve5 3 2 4 3 5" xfId="35567" xr:uid="{4B89ED01-79F8-4836-B920-BB114BAFF2BB}"/>
    <cellStyle name="20 % - Markeringsfarve5 3 2 4 4" xfId="5603" xr:uid="{7BE66461-5725-4C1A-81D8-561A95C93EA3}"/>
    <cellStyle name="20 % - Markeringsfarve5 3 2 4 4 2" xfId="13520" xr:uid="{427626CE-B97A-453E-9601-DD8DE4071CDE}"/>
    <cellStyle name="20 % - Markeringsfarve5 3 2 4 4 2 2" xfId="29835" xr:uid="{7EFB58B7-911F-420A-ADA0-8592305C1F97}"/>
    <cellStyle name="20 % - Markeringsfarve5 3 2 4 4 2 3" xfId="44799" xr:uid="{1C3D093B-7693-4E0D-99C6-6D980EFA4CE7}"/>
    <cellStyle name="20 % - Markeringsfarve5 3 2 4 4 3" xfId="22813" xr:uid="{7E7F3443-CECE-4B94-B4F3-A6A642D6D4E4}"/>
    <cellStyle name="20 % - Markeringsfarve5 3 2 4 4 4" xfId="37800" xr:uid="{91C6B891-2DE3-45CB-B372-CA224F9F46B7}"/>
    <cellStyle name="20 % - Markeringsfarve5 3 2 4 5" xfId="11278" xr:uid="{41F62F8B-B7BB-42E1-BF5D-0483D425F8E2}"/>
    <cellStyle name="20 % - Markeringsfarve5 3 2 4 5 2" xfId="27598" xr:uid="{91B5E067-F3B6-48CB-A573-625DE004CDF2}"/>
    <cellStyle name="20 % - Markeringsfarve5 3 2 4 5 3" xfId="42564" xr:uid="{93EBEAFC-D97A-42A1-B67B-725BA38A5809}"/>
    <cellStyle name="20 % - Markeringsfarve5 3 2 4 6" xfId="20576" xr:uid="{3734494A-2E3A-4B03-9906-E0E085CF12A3}"/>
    <cellStyle name="20 % - Markeringsfarve5 3 2 4 7" xfId="35565" xr:uid="{69A20BC9-DABE-451B-99CC-A58C1CA45813}"/>
    <cellStyle name="20 % - Markeringsfarve5 3 2 5" xfId="2725" xr:uid="{4F5849FD-32EF-461D-B238-BE5D429175B3}"/>
    <cellStyle name="20 % - Markeringsfarve5 3 2 5 2" xfId="2726" xr:uid="{14FC8A98-9C9A-4435-976A-9E630C67493D}"/>
    <cellStyle name="20 % - Markeringsfarve5 3 2 5 2 2" xfId="7969" xr:uid="{3E388823-A10B-4B52-B408-DA66A076E15A}"/>
    <cellStyle name="20 % - Markeringsfarve5 3 2 5 2 2 2" xfId="15869" xr:uid="{B28C3523-BB2C-4E01-9FF3-66C1C4C50A42}"/>
    <cellStyle name="20 % - Markeringsfarve5 3 2 5 2 2 2 2" xfId="32184" xr:uid="{97185BBB-BF19-44C5-928C-BFBE44B6720E}"/>
    <cellStyle name="20 % - Markeringsfarve5 3 2 5 2 2 2 3" xfId="47148" xr:uid="{498B782A-4F39-41BC-BF0A-14CA65DCFF10}"/>
    <cellStyle name="20 % - Markeringsfarve5 3 2 5 2 2 3" xfId="25162" xr:uid="{2F2621DA-EFAB-4BF0-8892-021D8DF23413}"/>
    <cellStyle name="20 % - Markeringsfarve5 3 2 5 2 2 4" xfId="40149" xr:uid="{0E429BE1-AA08-436C-8874-D54360C430E1}"/>
    <cellStyle name="20 % - Markeringsfarve5 3 2 5 2 3" xfId="11282" xr:uid="{4FF2D6C7-575D-40CB-B389-CFF0EF582EE7}"/>
    <cellStyle name="20 % - Markeringsfarve5 3 2 5 2 3 2" xfId="27602" xr:uid="{CA0A9E14-56C4-4190-B9E9-6BD09703337B}"/>
    <cellStyle name="20 % - Markeringsfarve5 3 2 5 2 3 3" xfId="42568" xr:uid="{010D6F74-E738-496D-BC63-A60EFFE7FD1F}"/>
    <cellStyle name="20 % - Markeringsfarve5 3 2 5 2 4" xfId="20580" xr:uid="{AD882144-04FF-4190-A399-F08AC0F27278}"/>
    <cellStyle name="20 % - Markeringsfarve5 3 2 5 2 5" xfId="35569" xr:uid="{F5DBAF44-B8A7-4956-9FCE-1E8D0646941C}"/>
    <cellStyle name="20 % - Markeringsfarve5 3 2 5 3" xfId="2727" xr:uid="{A73106B7-1BF3-4D52-965F-4B53F71D6068}"/>
    <cellStyle name="20 % - Markeringsfarve5 3 2 5 3 2" xfId="7245" xr:uid="{2A4C34C8-86D2-44C8-8744-47551A26F025}"/>
    <cellStyle name="20 % - Markeringsfarve5 3 2 5 3 2 2" xfId="15154" xr:uid="{6437A07C-6923-41B3-BD30-807338BAD07F}"/>
    <cellStyle name="20 % - Markeringsfarve5 3 2 5 3 2 2 2" xfId="31469" xr:uid="{F62F9649-5166-48C9-B4AD-0AB8E1DC9884}"/>
    <cellStyle name="20 % - Markeringsfarve5 3 2 5 3 2 2 3" xfId="46433" xr:uid="{AD2DAD3D-DE42-40D1-820B-DE017621BD65}"/>
    <cellStyle name="20 % - Markeringsfarve5 3 2 5 3 2 3" xfId="24447" xr:uid="{A4387309-17AD-4F74-8AC4-27CAE0267CE0}"/>
    <cellStyle name="20 % - Markeringsfarve5 3 2 5 3 2 4" xfId="39434" xr:uid="{A30FDC47-A794-4636-99A8-184D375975C3}"/>
    <cellStyle name="20 % - Markeringsfarve5 3 2 5 3 3" xfId="11283" xr:uid="{446CC52F-DBA4-48C7-9C9B-370996A6573E}"/>
    <cellStyle name="20 % - Markeringsfarve5 3 2 5 3 3 2" xfId="27603" xr:uid="{5724E733-B904-479E-A40A-3D984C8480ED}"/>
    <cellStyle name="20 % - Markeringsfarve5 3 2 5 3 3 3" xfId="42569" xr:uid="{C78B2F73-008C-4129-B541-988B84CA37CD}"/>
    <cellStyle name="20 % - Markeringsfarve5 3 2 5 3 4" xfId="20581" xr:uid="{872E711C-4EFB-4277-A645-1F666D3AE513}"/>
    <cellStyle name="20 % - Markeringsfarve5 3 2 5 3 5" xfId="35570" xr:uid="{B82E9CAE-C69A-48A5-BC65-4C772D084E00}"/>
    <cellStyle name="20 % - Markeringsfarve5 3 2 5 4" xfId="5604" xr:uid="{9E57CB07-5646-4C5B-9E55-D8A949CEA973}"/>
    <cellStyle name="20 % - Markeringsfarve5 3 2 5 4 2" xfId="13521" xr:uid="{7904207C-54A2-4234-BF7F-40DD64236592}"/>
    <cellStyle name="20 % - Markeringsfarve5 3 2 5 4 2 2" xfId="29836" xr:uid="{D6641EA2-9C7A-4E0E-946B-ECDDDB2427EB}"/>
    <cellStyle name="20 % - Markeringsfarve5 3 2 5 4 2 3" xfId="44800" xr:uid="{DA705C55-405B-444E-95BB-FEB0D0126EF0}"/>
    <cellStyle name="20 % - Markeringsfarve5 3 2 5 4 3" xfId="22814" xr:uid="{E528F04F-C0A4-481B-A6CA-0986352CAF8F}"/>
    <cellStyle name="20 % - Markeringsfarve5 3 2 5 4 4" xfId="37801" xr:uid="{2CA02D1E-2C13-49C0-9304-8D4EC39E94E2}"/>
    <cellStyle name="20 % - Markeringsfarve5 3 2 5 5" xfId="11281" xr:uid="{95553B85-FD12-4981-AC46-06AC76A71C8E}"/>
    <cellStyle name="20 % - Markeringsfarve5 3 2 5 5 2" xfId="27601" xr:uid="{8E1EFEB6-4ADD-44BD-B376-FFF264C8F5DA}"/>
    <cellStyle name="20 % - Markeringsfarve5 3 2 5 5 3" xfId="42567" xr:uid="{506C14BE-BD80-443C-977C-147A261264AF}"/>
    <cellStyle name="20 % - Markeringsfarve5 3 2 5 6" xfId="20579" xr:uid="{3CAAE004-8EB9-4435-B09B-18004E452978}"/>
    <cellStyle name="20 % - Markeringsfarve5 3 2 5 7" xfId="35568" xr:uid="{72AFEEE3-A177-40E7-9C1C-2CB933F8A4A9}"/>
    <cellStyle name="20 % - Markeringsfarve5 3 2 6" xfId="2728" xr:uid="{D63AD379-DA13-412C-A220-CC70CEC3A145}"/>
    <cellStyle name="20 % - Markeringsfarve5 3 2 6 2" xfId="2729" xr:uid="{544D931E-D510-4B33-9971-16CD361B53B8}"/>
    <cellStyle name="20 % - Markeringsfarve5 3 2 6 2 2" xfId="8066" xr:uid="{845FEF6B-DCC0-4912-A189-1ED35E8B72B0}"/>
    <cellStyle name="20 % - Markeringsfarve5 3 2 6 2 2 2" xfId="15966" xr:uid="{A87C258A-B85A-4554-8B82-4500CE90BABF}"/>
    <cellStyle name="20 % - Markeringsfarve5 3 2 6 2 2 2 2" xfId="32281" xr:uid="{60F79C1F-EC67-4A34-A0CA-CDC32E5AABF1}"/>
    <cellStyle name="20 % - Markeringsfarve5 3 2 6 2 2 2 3" xfId="47245" xr:uid="{0D96B80F-E236-4D3A-A957-6ED922FC0ED9}"/>
    <cellStyle name="20 % - Markeringsfarve5 3 2 6 2 2 3" xfId="25259" xr:uid="{C2208218-1F03-4DFC-842F-B3C5E6A9A9DC}"/>
    <cellStyle name="20 % - Markeringsfarve5 3 2 6 2 2 4" xfId="40246" xr:uid="{942209C2-1BF6-4F34-B23E-693681211364}"/>
    <cellStyle name="20 % - Markeringsfarve5 3 2 6 2 3" xfId="11285" xr:uid="{D3B9A494-6D07-48B3-A9D6-1F2E5ECD3724}"/>
    <cellStyle name="20 % - Markeringsfarve5 3 2 6 2 3 2" xfId="27605" xr:uid="{8D619E00-E73A-4AEE-AA32-4DF8228CE06F}"/>
    <cellStyle name="20 % - Markeringsfarve5 3 2 6 2 3 3" xfId="42571" xr:uid="{A46C1150-A460-48C7-B533-DD615EAE32F0}"/>
    <cellStyle name="20 % - Markeringsfarve5 3 2 6 2 4" xfId="20583" xr:uid="{9EC40A0A-C0BA-483B-9D5A-925C1BA2E585}"/>
    <cellStyle name="20 % - Markeringsfarve5 3 2 6 2 5" xfId="35572" xr:uid="{FF42705D-8E65-4DAA-B3C7-DD19B2AC2D8C}"/>
    <cellStyle name="20 % - Markeringsfarve5 3 2 6 3" xfId="2730" xr:uid="{532F4714-1987-4ACB-B0AB-F7F99CA0601D}"/>
    <cellStyle name="20 % - Markeringsfarve5 3 2 6 3 2" xfId="7343" xr:uid="{4E4D1CB8-9E64-485E-9D05-A315C6C377DD}"/>
    <cellStyle name="20 % - Markeringsfarve5 3 2 6 3 2 2" xfId="15252" xr:uid="{EA6CE676-06E7-4100-872E-ED53EF4BD3E1}"/>
    <cellStyle name="20 % - Markeringsfarve5 3 2 6 3 2 2 2" xfId="31567" xr:uid="{5B6BD493-E7F9-42C6-A545-C32712E5E17D}"/>
    <cellStyle name="20 % - Markeringsfarve5 3 2 6 3 2 2 3" xfId="46531" xr:uid="{D2601872-5EB5-466A-BD55-1C3E8C98C609}"/>
    <cellStyle name="20 % - Markeringsfarve5 3 2 6 3 2 3" xfId="24545" xr:uid="{08721012-BAF9-4923-822B-A7C0F61E221B}"/>
    <cellStyle name="20 % - Markeringsfarve5 3 2 6 3 2 4" xfId="39532" xr:uid="{CCA0FCA4-9955-4180-9548-1D88EB386776}"/>
    <cellStyle name="20 % - Markeringsfarve5 3 2 6 3 3" xfId="11286" xr:uid="{7AEE97F2-6C5F-4360-8830-3C5673A56993}"/>
    <cellStyle name="20 % - Markeringsfarve5 3 2 6 3 3 2" xfId="27606" xr:uid="{00D86913-F96A-41B3-B1A2-28142DF8E46D}"/>
    <cellStyle name="20 % - Markeringsfarve5 3 2 6 3 3 3" xfId="42572" xr:uid="{C49EE0A8-8BB3-4127-BAB4-F70018EE376F}"/>
    <cellStyle name="20 % - Markeringsfarve5 3 2 6 3 4" xfId="20584" xr:uid="{548EE22A-5D89-4B3F-9EE2-E886956ECCD4}"/>
    <cellStyle name="20 % - Markeringsfarve5 3 2 6 3 5" xfId="35573" xr:uid="{411A96E1-AE25-4214-B414-64B709503EFF}"/>
    <cellStyle name="20 % - Markeringsfarve5 3 2 6 4" xfId="5605" xr:uid="{C6E4C51E-D350-41DF-951F-64D98C736B05}"/>
    <cellStyle name="20 % - Markeringsfarve5 3 2 6 4 2" xfId="13522" xr:uid="{69FEF212-743C-47A8-AFB1-9104919E9F2B}"/>
    <cellStyle name="20 % - Markeringsfarve5 3 2 6 4 2 2" xfId="29837" xr:uid="{6CC048F6-BB6C-444F-A5E8-36F2123EA213}"/>
    <cellStyle name="20 % - Markeringsfarve5 3 2 6 4 2 3" xfId="44801" xr:uid="{C5C27428-9A99-47AA-879D-62589228085C}"/>
    <cellStyle name="20 % - Markeringsfarve5 3 2 6 4 3" xfId="22815" xr:uid="{B85F1C90-2A77-451A-889A-43607CD5D180}"/>
    <cellStyle name="20 % - Markeringsfarve5 3 2 6 4 4" xfId="37802" xr:uid="{14B4E6B0-1C4B-4682-A15C-BA30C5954C32}"/>
    <cellStyle name="20 % - Markeringsfarve5 3 2 6 5" xfId="11284" xr:uid="{E68A27CA-8A69-4A53-B2B1-19C3120AC63D}"/>
    <cellStyle name="20 % - Markeringsfarve5 3 2 6 5 2" xfId="27604" xr:uid="{DABC2B74-3860-48AF-BEEA-D28080F1AF18}"/>
    <cellStyle name="20 % - Markeringsfarve5 3 2 6 5 3" xfId="42570" xr:uid="{BA271764-B2E5-4D7C-AC2E-947068D4C300}"/>
    <cellStyle name="20 % - Markeringsfarve5 3 2 6 6" xfId="20582" xr:uid="{B7A869BD-E75A-4A52-928E-DF32758A6803}"/>
    <cellStyle name="20 % - Markeringsfarve5 3 2 6 7" xfId="35571" xr:uid="{22A00726-C4B2-4FF9-8760-F4D13A987EE2}"/>
    <cellStyle name="20 % - Markeringsfarve5 3 2 7" xfId="2731" xr:uid="{787C14CC-D0FA-4637-A206-14723A1D640D}"/>
    <cellStyle name="20 % - Markeringsfarve5 3 2 7 2" xfId="7495" xr:uid="{22C02CEE-9071-45CE-8667-DBE43EE963C6}"/>
    <cellStyle name="20 % - Markeringsfarve5 3 2 7 2 2" xfId="15395" xr:uid="{375F2BED-9A63-4991-8932-ED7A30AF23C3}"/>
    <cellStyle name="20 % - Markeringsfarve5 3 2 7 2 2 2" xfId="31710" xr:uid="{E917D6F6-3F96-43D1-B7B2-0C49BC617973}"/>
    <cellStyle name="20 % - Markeringsfarve5 3 2 7 2 2 3" xfId="46674" xr:uid="{F2DAC592-B6EA-4CBF-9DD8-E83DF1259A61}"/>
    <cellStyle name="20 % - Markeringsfarve5 3 2 7 2 3" xfId="24688" xr:uid="{4BC41CAB-6E11-4BEB-925B-04CB238790B2}"/>
    <cellStyle name="20 % - Markeringsfarve5 3 2 7 2 4" xfId="39675" xr:uid="{C8243935-CA7E-4084-8FBD-1C4D826A88BA}"/>
    <cellStyle name="20 % - Markeringsfarve5 3 2 7 3" xfId="11287" xr:uid="{1F3920D0-1884-4FBF-9F05-BF999691254A}"/>
    <cellStyle name="20 % - Markeringsfarve5 3 2 7 3 2" xfId="27607" xr:uid="{B271E0CF-C2CA-4A2C-8A38-31FFD8C1328D}"/>
    <cellStyle name="20 % - Markeringsfarve5 3 2 7 3 3" xfId="42573" xr:uid="{85181DBC-882D-446D-8848-653FF216F01A}"/>
    <cellStyle name="20 % - Markeringsfarve5 3 2 7 4" xfId="20585" xr:uid="{525231DC-2A5B-4378-AEAC-0EF51C4BB5B0}"/>
    <cellStyle name="20 % - Markeringsfarve5 3 2 7 5" xfId="35574" xr:uid="{B7109208-A3ED-4169-ADA8-247E714AEE08}"/>
    <cellStyle name="20 % - Markeringsfarve5 3 2 8" xfId="2732" xr:uid="{DDA23340-37C8-4CA7-86AD-BA5C87DC3694}"/>
    <cellStyle name="20 % - Markeringsfarve5 3 2 8 2" xfId="6723" xr:uid="{A259437D-A6D4-4394-A9B0-F413A2822B48}"/>
    <cellStyle name="20 % - Markeringsfarve5 3 2 8 2 2" xfId="14633" xr:uid="{F4E13008-1AAA-454D-A36B-D6869404BED5}"/>
    <cellStyle name="20 % - Markeringsfarve5 3 2 8 2 2 2" xfId="30948" xr:uid="{D64BD8BC-8402-4C40-ABD0-1436E0E57ECA}"/>
    <cellStyle name="20 % - Markeringsfarve5 3 2 8 2 2 3" xfId="45912" xr:uid="{D15ACE50-9B10-4DC7-AED4-E90DA1BDF9EF}"/>
    <cellStyle name="20 % - Markeringsfarve5 3 2 8 2 3" xfId="23926" xr:uid="{F488F477-C609-4192-B793-D40EEBEC6244}"/>
    <cellStyle name="20 % - Markeringsfarve5 3 2 8 2 4" xfId="38913" xr:uid="{C40CA7CB-24D1-400D-94D6-6E25AF53010B}"/>
    <cellStyle name="20 % - Markeringsfarve5 3 2 8 3" xfId="11288" xr:uid="{DC04160B-501C-460D-AAC4-DA9F4E460E17}"/>
    <cellStyle name="20 % - Markeringsfarve5 3 2 8 3 2" xfId="27608" xr:uid="{2946F968-91F0-4DC1-BB3F-134AF8DB1BC8}"/>
    <cellStyle name="20 % - Markeringsfarve5 3 2 8 3 3" xfId="42574" xr:uid="{A39BB0F9-F1AF-4B21-80E0-6697A5ACA4EB}"/>
    <cellStyle name="20 % - Markeringsfarve5 3 2 8 4" xfId="20586" xr:uid="{44A604E1-C92F-4912-96E4-0A353BB57458}"/>
    <cellStyle name="20 % - Markeringsfarve5 3 2 8 5" xfId="35575" xr:uid="{CFCA1C4A-2ADA-470F-8DD5-4FA1FB317EDC}"/>
    <cellStyle name="20 % - Markeringsfarve5 3 2 9" xfId="5600" xr:uid="{0BF57CFE-63A0-4F59-8B72-4EA599B57E2D}"/>
    <cellStyle name="20 % - Markeringsfarve5 3 2 9 2" xfId="13517" xr:uid="{31E5F8D8-F749-44E9-A8C4-8A0FBBE57524}"/>
    <cellStyle name="20 % - Markeringsfarve5 3 2 9 2 2" xfId="29832" xr:uid="{6EE99A76-FBD8-46E1-A3B3-5178250CD71A}"/>
    <cellStyle name="20 % - Markeringsfarve5 3 2 9 2 3" xfId="44796" xr:uid="{0717D997-587B-42A4-AEEF-E32A54FEE7E7}"/>
    <cellStyle name="20 % - Markeringsfarve5 3 2 9 3" xfId="22810" xr:uid="{1B19A19F-534F-439F-8823-D7081EB981D4}"/>
    <cellStyle name="20 % - Markeringsfarve5 3 2 9 4" xfId="37797" xr:uid="{A3912F93-2C26-40D8-9F87-81A2AE31EE2E}"/>
    <cellStyle name="20 % - Markeringsfarve5 3 3" xfId="2733" xr:uid="{79351C72-75A1-49E8-AB93-3948763A5A68}"/>
    <cellStyle name="20 % - Markeringsfarve5 3 3 10" xfId="11289" xr:uid="{DDB35C84-2F9F-4967-A366-4A16362516F5}"/>
    <cellStyle name="20 % - Markeringsfarve5 3 3 10 2" xfId="27609" xr:uid="{EA5BFA3C-94A6-4B44-ABA2-8DA4368E8603}"/>
    <cellStyle name="20 % - Markeringsfarve5 3 3 10 3" xfId="42575" xr:uid="{89125655-A806-4BB0-A232-028A8342978C}"/>
    <cellStyle name="20 % - Markeringsfarve5 3 3 11" xfId="20587" xr:uid="{8C7650CF-8646-4B65-B4D2-E8FE5C840509}"/>
    <cellStyle name="20 % - Markeringsfarve5 3 3 12" xfId="35576" xr:uid="{C8CA279B-83C9-4184-95C7-91D682C4A8FA}"/>
    <cellStyle name="20 % - Markeringsfarve5 3 3 13" xfId="56476" xr:uid="{1CBC1B8D-3B21-4D47-A0C7-AB7C3001DF13}"/>
    <cellStyle name="20 % - Markeringsfarve5 3 3 2" xfId="2734" xr:uid="{21603C9F-4C32-4641-9A64-F254D909624F}"/>
    <cellStyle name="20 % - Markeringsfarve5 3 3 2 2" xfId="2735" xr:uid="{D88B1D05-B5F4-496C-9F7C-B641F74C9AD2}"/>
    <cellStyle name="20 % - Markeringsfarve5 3 3 2 2 2" xfId="7653" xr:uid="{34A20191-2131-4DAF-8B97-29C7225D9119}"/>
    <cellStyle name="20 % - Markeringsfarve5 3 3 2 2 2 2" xfId="15553" xr:uid="{124F709C-7EAD-4BBB-BBC4-82D7BF05CD97}"/>
    <cellStyle name="20 % - Markeringsfarve5 3 3 2 2 2 2 2" xfId="31868" xr:uid="{58344E4B-406D-4D80-BE59-3C8DFE8D29ED}"/>
    <cellStyle name="20 % - Markeringsfarve5 3 3 2 2 2 2 3" xfId="46832" xr:uid="{4B464591-455D-41BA-A707-0B705307852D}"/>
    <cellStyle name="20 % - Markeringsfarve5 3 3 2 2 2 3" xfId="24846" xr:uid="{1D579243-F69B-4F75-BA7F-3EA0DD3E579E}"/>
    <cellStyle name="20 % - Markeringsfarve5 3 3 2 2 2 4" xfId="39833" xr:uid="{4EF85921-33BD-4E49-82CA-687125622734}"/>
    <cellStyle name="20 % - Markeringsfarve5 3 3 2 2 3" xfId="11291" xr:uid="{05448F3C-F532-49BE-A72F-61F1DFF87F3D}"/>
    <cellStyle name="20 % - Markeringsfarve5 3 3 2 2 3 2" xfId="27611" xr:uid="{618C2462-195E-4222-ADE3-2CED57CE4929}"/>
    <cellStyle name="20 % - Markeringsfarve5 3 3 2 2 3 3" xfId="42577" xr:uid="{89684EAE-BEB4-4338-A5F7-3A128075504F}"/>
    <cellStyle name="20 % - Markeringsfarve5 3 3 2 2 4" xfId="20589" xr:uid="{6E8F97FF-041B-48E6-B863-1862099829A1}"/>
    <cellStyle name="20 % - Markeringsfarve5 3 3 2 2 5" xfId="35578" xr:uid="{43AAFB17-A17A-4DEC-AEDB-7649E42C1152}"/>
    <cellStyle name="20 % - Markeringsfarve5 3 3 2 3" xfId="2736" xr:uid="{95DEC743-B8E2-4D00-AE00-CB093A7110A0}"/>
    <cellStyle name="20 % - Markeringsfarve5 3 3 2 3 2" xfId="6883" xr:uid="{2B13540C-BC0E-4D0D-B726-ADFC2523F9B4}"/>
    <cellStyle name="20 % - Markeringsfarve5 3 3 2 3 2 2" xfId="14793" xr:uid="{06D4F68C-7067-4F50-90ED-CD4AC6C634A1}"/>
    <cellStyle name="20 % - Markeringsfarve5 3 3 2 3 2 2 2" xfId="31108" xr:uid="{DB0749EA-35AE-4595-B9F3-A8D711FF1EB7}"/>
    <cellStyle name="20 % - Markeringsfarve5 3 3 2 3 2 2 3" xfId="46072" xr:uid="{F9C7BD5C-3DC4-4910-871D-8BEDABAA4D58}"/>
    <cellStyle name="20 % - Markeringsfarve5 3 3 2 3 2 3" xfId="24086" xr:uid="{AFC1833A-78A3-4A55-8353-15D6A9996D6A}"/>
    <cellStyle name="20 % - Markeringsfarve5 3 3 2 3 2 4" xfId="39073" xr:uid="{C2629607-76E6-4AE6-AB6A-B55C84FA48CD}"/>
    <cellStyle name="20 % - Markeringsfarve5 3 3 2 3 3" xfId="11292" xr:uid="{A1593732-8782-4EFB-9D4D-607A59E6F576}"/>
    <cellStyle name="20 % - Markeringsfarve5 3 3 2 3 3 2" xfId="27612" xr:uid="{0A446DB1-4A2D-4E96-8C17-024A24138FF2}"/>
    <cellStyle name="20 % - Markeringsfarve5 3 3 2 3 3 3" xfId="42578" xr:uid="{CE8A8B8A-097D-4E43-AF8A-CD952C01DEC6}"/>
    <cellStyle name="20 % - Markeringsfarve5 3 3 2 3 4" xfId="20590" xr:uid="{08CBDC97-2A69-4EA3-AAA5-5E16CEA46CF5}"/>
    <cellStyle name="20 % - Markeringsfarve5 3 3 2 3 5" xfId="35579" xr:uid="{B129ED41-44DF-4726-B655-392ABAFA8961}"/>
    <cellStyle name="20 % - Markeringsfarve5 3 3 2 4" xfId="5607" xr:uid="{64EB1170-F8D9-4A43-8991-08C95FBC76DA}"/>
    <cellStyle name="20 % - Markeringsfarve5 3 3 2 4 2" xfId="13524" xr:uid="{E3F521DB-94A1-415F-8695-C36A544380E7}"/>
    <cellStyle name="20 % - Markeringsfarve5 3 3 2 4 2 2" xfId="29839" xr:uid="{CBC3B76E-849E-480C-A25A-BCE304CC3572}"/>
    <cellStyle name="20 % - Markeringsfarve5 3 3 2 4 2 3" xfId="44803" xr:uid="{BE42BCF0-FFDD-479A-AF40-BE741B07671B}"/>
    <cellStyle name="20 % - Markeringsfarve5 3 3 2 4 3" xfId="22817" xr:uid="{C25CB483-9DD4-42EB-9D71-C3C356A3327B}"/>
    <cellStyle name="20 % - Markeringsfarve5 3 3 2 4 4" xfId="37804" xr:uid="{3ED29EE3-7876-4C96-A215-617A8CE1BF12}"/>
    <cellStyle name="20 % - Markeringsfarve5 3 3 2 5" xfId="11290" xr:uid="{F4FCF03F-DBB1-409A-BD39-BBC1CB21836D}"/>
    <cellStyle name="20 % - Markeringsfarve5 3 3 2 5 2" xfId="27610" xr:uid="{5FB3C481-10D7-45D2-B34E-91993F59C9C6}"/>
    <cellStyle name="20 % - Markeringsfarve5 3 3 2 5 3" xfId="42576" xr:uid="{129F7A25-5F9D-497C-B941-9CF441CFE191}"/>
    <cellStyle name="20 % - Markeringsfarve5 3 3 2 6" xfId="20588" xr:uid="{844AC6ED-E4C7-440B-85A5-99212D49D3B4}"/>
    <cellStyle name="20 % - Markeringsfarve5 3 3 2 7" xfId="35577" xr:uid="{B005B525-3E3B-49D6-B30F-B4BDCFD0E784}"/>
    <cellStyle name="20 % - Markeringsfarve5 3 3 3" xfId="2737" xr:uid="{298D4866-7ED7-439C-94B5-F76DB765115B}"/>
    <cellStyle name="20 % - Markeringsfarve5 3 3 3 2" xfId="2738" xr:uid="{36A8BE4C-CBF7-4397-9046-B0F98CE263F3}"/>
    <cellStyle name="20 % - Markeringsfarve5 3 3 3 2 2" xfId="7713" xr:uid="{64CE171B-49E1-45D4-8314-4DA9B2C65271}"/>
    <cellStyle name="20 % - Markeringsfarve5 3 3 3 2 2 2" xfId="15613" xr:uid="{FA642CBF-C125-49EC-905C-B209367CE570}"/>
    <cellStyle name="20 % - Markeringsfarve5 3 3 3 2 2 2 2" xfId="31928" xr:uid="{FC1D4121-D203-43C7-A819-8B0E3D97E866}"/>
    <cellStyle name="20 % - Markeringsfarve5 3 3 3 2 2 2 3" xfId="46892" xr:uid="{7AE97BC8-4C8D-455F-B495-0D7E0D436BEA}"/>
    <cellStyle name="20 % - Markeringsfarve5 3 3 3 2 2 3" xfId="24906" xr:uid="{C28FE46E-2392-427B-B7F8-6F915E52B87D}"/>
    <cellStyle name="20 % - Markeringsfarve5 3 3 3 2 2 4" xfId="39893" xr:uid="{8079646A-9776-4597-82FA-90CC6220D49C}"/>
    <cellStyle name="20 % - Markeringsfarve5 3 3 3 2 3" xfId="11294" xr:uid="{A7471D40-E5E2-4B60-944C-AF418C4338C5}"/>
    <cellStyle name="20 % - Markeringsfarve5 3 3 3 2 3 2" xfId="27614" xr:uid="{18EAB7F6-E6E4-4F55-A9F2-FCA5F325DEE7}"/>
    <cellStyle name="20 % - Markeringsfarve5 3 3 3 2 3 3" xfId="42580" xr:uid="{3D77A5C0-9D18-4ACD-889A-BFA5911CA25E}"/>
    <cellStyle name="20 % - Markeringsfarve5 3 3 3 2 4" xfId="20592" xr:uid="{B673D5C9-D24B-4AF5-BD1A-97A1912E7030}"/>
    <cellStyle name="20 % - Markeringsfarve5 3 3 3 2 5" xfId="35581" xr:uid="{67A4FA99-4706-4543-B8BA-342DE7B78DD9}"/>
    <cellStyle name="20 % - Markeringsfarve5 3 3 3 3" xfId="2739" xr:uid="{4CFC1E55-C00D-4556-AADF-2B0AF1976414}"/>
    <cellStyle name="20 % - Markeringsfarve5 3 3 3 3 2" xfId="6943" xr:uid="{FFE77CA6-C6BB-4E89-9EC1-8A9FC686857B}"/>
    <cellStyle name="20 % - Markeringsfarve5 3 3 3 3 2 2" xfId="14853" xr:uid="{99C42220-AE2B-438B-9363-0F03EEFB70A9}"/>
    <cellStyle name="20 % - Markeringsfarve5 3 3 3 3 2 2 2" xfId="31168" xr:uid="{4BE019E9-0251-4B6D-BDD0-658F4AC6624D}"/>
    <cellStyle name="20 % - Markeringsfarve5 3 3 3 3 2 2 3" xfId="46132" xr:uid="{83DBB701-080F-455E-84CE-0F51F7E19062}"/>
    <cellStyle name="20 % - Markeringsfarve5 3 3 3 3 2 3" xfId="24146" xr:uid="{984A7E17-FF47-4501-9FC1-45F44A192E87}"/>
    <cellStyle name="20 % - Markeringsfarve5 3 3 3 3 2 4" xfId="39133" xr:uid="{E61AD23F-D281-4F5D-8755-5287455A44FF}"/>
    <cellStyle name="20 % - Markeringsfarve5 3 3 3 3 3" xfId="11295" xr:uid="{978B4107-7617-49C4-8F74-7C081B1348BF}"/>
    <cellStyle name="20 % - Markeringsfarve5 3 3 3 3 3 2" xfId="27615" xr:uid="{9510533A-802B-4C6F-B119-F3BB2081ABB0}"/>
    <cellStyle name="20 % - Markeringsfarve5 3 3 3 3 3 3" xfId="42581" xr:uid="{918C6959-4439-49B3-820C-9F723B7E6C28}"/>
    <cellStyle name="20 % - Markeringsfarve5 3 3 3 3 4" xfId="20593" xr:uid="{2B87D14C-50FB-4235-80FA-F3BF980D459E}"/>
    <cellStyle name="20 % - Markeringsfarve5 3 3 3 3 5" xfId="35582" xr:uid="{B02F1379-1D12-4E83-96C6-94066468A985}"/>
    <cellStyle name="20 % - Markeringsfarve5 3 3 3 4" xfId="5608" xr:uid="{B55A617A-8CB5-4691-9284-EC01CF678C57}"/>
    <cellStyle name="20 % - Markeringsfarve5 3 3 3 4 2" xfId="13525" xr:uid="{5CD751AD-F10F-48B1-BA9D-BCE2D599BA69}"/>
    <cellStyle name="20 % - Markeringsfarve5 3 3 3 4 2 2" xfId="29840" xr:uid="{D06B7254-BA5C-4658-BE7B-BA29A7D10CF0}"/>
    <cellStyle name="20 % - Markeringsfarve5 3 3 3 4 2 3" xfId="44804" xr:uid="{19A6DF15-6A6D-4787-90A0-C99E8CFA49F4}"/>
    <cellStyle name="20 % - Markeringsfarve5 3 3 3 4 3" xfId="22818" xr:uid="{9C20D934-FC33-4B08-8E1D-A3CE0EAA624E}"/>
    <cellStyle name="20 % - Markeringsfarve5 3 3 3 4 4" xfId="37805" xr:uid="{284772F5-F771-4BEA-8470-0FD53CFCAF56}"/>
    <cellStyle name="20 % - Markeringsfarve5 3 3 3 5" xfId="11293" xr:uid="{4165D813-9B9C-4019-8EDB-4AE30806F788}"/>
    <cellStyle name="20 % - Markeringsfarve5 3 3 3 5 2" xfId="27613" xr:uid="{FFA0DBFD-7653-4E24-A267-E1F3D3E84B45}"/>
    <cellStyle name="20 % - Markeringsfarve5 3 3 3 5 3" xfId="42579" xr:uid="{F67ADF75-48A0-4FDB-88B0-7BCFE83054B1}"/>
    <cellStyle name="20 % - Markeringsfarve5 3 3 3 6" xfId="20591" xr:uid="{F837CCA5-60B3-407A-8387-79C143167E35}"/>
    <cellStyle name="20 % - Markeringsfarve5 3 3 3 7" xfId="35580" xr:uid="{4650DBBA-9710-48C4-9E87-6F90388CA2F3}"/>
    <cellStyle name="20 % - Markeringsfarve5 3 3 4" xfId="2740" xr:uid="{64AD70BF-ED98-4AE8-9324-7A5761F14484}"/>
    <cellStyle name="20 % - Markeringsfarve5 3 3 4 2" xfId="2741" xr:uid="{8381D955-675E-41C9-98AF-7393695509F6}"/>
    <cellStyle name="20 % - Markeringsfarve5 3 3 4 2 2" xfId="7891" xr:uid="{D77A6BD8-A530-4CF6-A50A-0F85C59F4742}"/>
    <cellStyle name="20 % - Markeringsfarve5 3 3 4 2 2 2" xfId="15791" xr:uid="{44552F5E-88DA-4C19-9E08-A8BBACE2A4CE}"/>
    <cellStyle name="20 % - Markeringsfarve5 3 3 4 2 2 2 2" xfId="32106" xr:uid="{7F1C8924-D0DC-4CB3-83DD-D19FD4ACEB20}"/>
    <cellStyle name="20 % - Markeringsfarve5 3 3 4 2 2 2 3" xfId="47070" xr:uid="{B198BA84-25BF-4909-9920-5A4F4FEF0641}"/>
    <cellStyle name="20 % - Markeringsfarve5 3 3 4 2 2 3" xfId="25084" xr:uid="{F3E88DDD-2BAB-44D7-B703-5B59B139095E}"/>
    <cellStyle name="20 % - Markeringsfarve5 3 3 4 2 2 4" xfId="40071" xr:uid="{983EE381-4AE4-4DEA-BB18-4CF34F27067A}"/>
    <cellStyle name="20 % - Markeringsfarve5 3 3 4 2 3" xfId="11297" xr:uid="{9D750F2F-63FA-4C5D-9135-7B141C4F4906}"/>
    <cellStyle name="20 % - Markeringsfarve5 3 3 4 2 3 2" xfId="27617" xr:uid="{62A4C6FC-AAF9-4A35-B498-7CCDD680C12D}"/>
    <cellStyle name="20 % - Markeringsfarve5 3 3 4 2 3 3" xfId="42583" xr:uid="{CB4B3370-2CA5-4FEA-9FA5-5DC25E538F06}"/>
    <cellStyle name="20 % - Markeringsfarve5 3 3 4 2 4" xfId="20595" xr:uid="{225D5009-CCA2-4E1E-8C85-3F161FE19764}"/>
    <cellStyle name="20 % - Markeringsfarve5 3 3 4 2 5" xfId="35584" xr:uid="{D641F7CD-8D73-4062-BF28-39465D16AEDE}"/>
    <cellStyle name="20 % - Markeringsfarve5 3 3 4 3" xfId="2742" xr:uid="{3097B7D8-DB66-4074-8BAE-2D9370DAA097}"/>
    <cellStyle name="20 % - Markeringsfarve5 3 3 4 3 2" xfId="7167" xr:uid="{CE608697-9DDC-42CF-8D70-751B13FE93B6}"/>
    <cellStyle name="20 % - Markeringsfarve5 3 3 4 3 2 2" xfId="15076" xr:uid="{B17EC461-E164-4F87-B962-D5B7FD4D285F}"/>
    <cellStyle name="20 % - Markeringsfarve5 3 3 4 3 2 2 2" xfId="31391" xr:uid="{786ADC78-BFBC-4A28-9B3C-3756011CB192}"/>
    <cellStyle name="20 % - Markeringsfarve5 3 3 4 3 2 2 3" xfId="46355" xr:uid="{B42F1B2B-2049-4517-9A66-89B9CCF28E17}"/>
    <cellStyle name="20 % - Markeringsfarve5 3 3 4 3 2 3" xfId="24369" xr:uid="{03464868-6080-443F-8197-B690A5622A5E}"/>
    <cellStyle name="20 % - Markeringsfarve5 3 3 4 3 2 4" xfId="39356" xr:uid="{23650E70-8AE1-42B4-B198-2A71F31BF61D}"/>
    <cellStyle name="20 % - Markeringsfarve5 3 3 4 3 3" xfId="11298" xr:uid="{5CA8BF7A-C107-4B04-B613-B0EFF68E01B2}"/>
    <cellStyle name="20 % - Markeringsfarve5 3 3 4 3 3 2" xfId="27618" xr:uid="{57996763-05A4-4F0B-9889-D72ECDD3D1D9}"/>
    <cellStyle name="20 % - Markeringsfarve5 3 3 4 3 3 3" xfId="42584" xr:uid="{0502E42A-6B9D-4BDA-9E92-D148AFAAB400}"/>
    <cellStyle name="20 % - Markeringsfarve5 3 3 4 3 4" xfId="20596" xr:uid="{3336AE8A-9ABA-4AA5-BAEA-977C8A1FBAA2}"/>
    <cellStyle name="20 % - Markeringsfarve5 3 3 4 3 5" xfId="35585" xr:uid="{02C11784-B1FD-4C34-9776-FD7C525E4F51}"/>
    <cellStyle name="20 % - Markeringsfarve5 3 3 4 4" xfId="5609" xr:uid="{CF063E30-3574-4251-9133-B788EB21F289}"/>
    <cellStyle name="20 % - Markeringsfarve5 3 3 4 4 2" xfId="13526" xr:uid="{A1B51243-8B94-42E9-AB86-D11D444F0085}"/>
    <cellStyle name="20 % - Markeringsfarve5 3 3 4 4 2 2" xfId="29841" xr:uid="{D61124CE-6197-4B69-8B62-3D6D6402D841}"/>
    <cellStyle name="20 % - Markeringsfarve5 3 3 4 4 2 3" xfId="44805" xr:uid="{D67C35DC-B97C-471C-8E48-ADF72C7EB6B7}"/>
    <cellStyle name="20 % - Markeringsfarve5 3 3 4 4 3" xfId="22819" xr:uid="{D35D77B5-A56F-4E96-9D59-5A52875E6884}"/>
    <cellStyle name="20 % - Markeringsfarve5 3 3 4 4 4" xfId="37806" xr:uid="{F83BAC33-2CEE-4977-ABCA-72E576F8F973}"/>
    <cellStyle name="20 % - Markeringsfarve5 3 3 4 5" xfId="11296" xr:uid="{55536CD5-F766-4D45-9516-4FA0A50C5AEB}"/>
    <cellStyle name="20 % - Markeringsfarve5 3 3 4 5 2" xfId="27616" xr:uid="{DAAF04BA-B447-4DBC-94B7-06246F7B2478}"/>
    <cellStyle name="20 % - Markeringsfarve5 3 3 4 5 3" xfId="42582" xr:uid="{4517891E-5EF9-4C0C-9164-0DA7D7D3C762}"/>
    <cellStyle name="20 % - Markeringsfarve5 3 3 4 6" xfId="20594" xr:uid="{3B56283A-585A-441C-A27F-FA82D63D783F}"/>
    <cellStyle name="20 % - Markeringsfarve5 3 3 4 7" xfId="35583" xr:uid="{DE07BF1E-C2F5-4018-A038-F110B37686AC}"/>
    <cellStyle name="20 % - Markeringsfarve5 3 3 5" xfId="2743" xr:uid="{766714E5-CB70-41A6-92BB-6B32EBC77DD6}"/>
    <cellStyle name="20 % - Markeringsfarve5 3 3 5 2" xfId="2744" xr:uid="{BE993BC5-E9B8-4753-9474-54CEB4CA28DB}"/>
    <cellStyle name="20 % - Markeringsfarve5 3 3 5 2 2" xfId="8008" xr:uid="{BBF02A2F-E5B2-4F8E-8740-4166023029E2}"/>
    <cellStyle name="20 % - Markeringsfarve5 3 3 5 2 2 2" xfId="15908" xr:uid="{FE9B2CD5-1D8A-47C5-B371-71697EF6B120}"/>
    <cellStyle name="20 % - Markeringsfarve5 3 3 5 2 2 2 2" xfId="32223" xr:uid="{CBE8AA1D-A1D0-4DD8-A516-1C9EA8008CEC}"/>
    <cellStyle name="20 % - Markeringsfarve5 3 3 5 2 2 2 3" xfId="47187" xr:uid="{9AC55D6E-E45D-4E6C-8CDC-EDB5714E67A9}"/>
    <cellStyle name="20 % - Markeringsfarve5 3 3 5 2 2 3" xfId="25201" xr:uid="{1B38CF9A-8F47-49CE-A8BE-FA447F8149A5}"/>
    <cellStyle name="20 % - Markeringsfarve5 3 3 5 2 2 4" xfId="40188" xr:uid="{EA8D9513-1515-4890-BF16-492FAFC5ABE5}"/>
    <cellStyle name="20 % - Markeringsfarve5 3 3 5 2 3" xfId="11300" xr:uid="{EFF05FBF-426E-44AF-9BD7-2D7DAC0648D2}"/>
    <cellStyle name="20 % - Markeringsfarve5 3 3 5 2 3 2" xfId="27620" xr:uid="{1BD07E24-08F2-4548-BA4E-EFD758A28C96}"/>
    <cellStyle name="20 % - Markeringsfarve5 3 3 5 2 3 3" xfId="42586" xr:uid="{96B2FC57-B254-44D8-A6C5-98A74B1FD9DA}"/>
    <cellStyle name="20 % - Markeringsfarve5 3 3 5 2 4" xfId="20598" xr:uid="{C47A264F-BDFF-4420-843B-5E7065D83424}"/>
    <cellStyle name="20 % - Markeringsfarve5 3 3 5 2 5" xfId="35587" xr:uid="{4872C597-9DEA-4221-8C2D-4B7280FF8E89}"/>
    <cellStyle name="20 % - Markeringsfarve5 3 3 5 3" xfId="2745" xr:uid="{84D4B3BA-C19C-4655-A30D-59A73C0E6FD7}"/>
    <cellStyle name="20 % - Markeringsfarve5 3 3 5 3 2" xfId="7284" xr:uid="{8D26C9DE-F7FD-4D97-95A0-66C4E1C0489E}"/>
    <cellStyle name="20 % - Markeringsfarve5 3 3 5 3 2 2" xfId="15193" xr:uid="{C4F97A6F-7195-41A1-B47E-9EA67F1A22B3}"/>
    <cellStyle name="20 % - Markeringsfarve5 3 3 5 3 2 2 2" xfId="31508" xr:uid="{9E2279F0-A793-4F5F-9AF3-306C91AEA035}"/>
    <cellStyle name="20 % - Markeringsfarve5 3 3 5 3 2 2 3" xfId="46472" xr:uid="{0A773EA8-B228-4D61-9D07-3B5406716611}"/>
    <cellStyle name="20 % - Markeringsfarve5 3 3 5 3 2 3" xfId="24486" xr:uid="{61430EC8-124D-4296-B3FB-E74D180C064E}"/>
    <cellStyle name="20 % - Markeringsfarve5 3 3 5 3 2 4" xfId="39473" xr:uid="{17D11ABB-F920-4641-96CC-1AA18DD1A4E4}"/>
    <cellStyle name="20 % - Markeringsfarve5 3 3 5 3 3" xfId="11301" xr:uid="{D5074B2B-181B-4BE0-AFFE-4AA9D7125254}"/>
    <cellStyle name="20 % - Markeringsfarve5 3 3 5 3 3 2" xfId="27621" xr:uid="{5DDF85E0-993F-4189-8874-E782F4D42BBE}"/>
    <cellStyle name="20 % - Markeringsfarve5 3 3 5 3 3 3" xfId="42587" xr:uid="{7712BDDE-7A7A-4DBD-9624-0A35297CDF8A}"/>
    <cellStyle name="20 % - Markeringsfarve5 3 3 5 3 4" xfId="20599" xr:uid="{F3849D05-AB40-4672-AB24-DFA5DE3A02C4}"/>
    <cellStyle name="20 % - Markeringsfarve5 3 3 5 3 5" xfId="35588" xr:uid="{46F5D705-1195-4A3A-B49A-138E17ECE902}"/>
    <cellStyle name="20 % - Markeringsfarve5 3 3 5 4" xfId="5610" xr:uid="{D553F8FA-145F-4E9D-BB9F-17F451DEE126}"/>
    <cellStyle name="20 % - Markeringsfarve5 3 3 5 4 2" xfId="13527" xr:uid="{CBA916DB-CB10-444E-9866-4763BC488848}"/>
    <cellStyle name="20 % - Markeringsfarve5 3 3 5 4 2 2" xfId="29842" xr:uid="{FE479ED3-E6F3-42E5-92BF-D467D625BCA5}"/>
    <cellStyle name="20 % - Markeringsfarve5 3 3 5 4 2 3" xfId="44806" xr:uid="{1DE41B21-78BC-43C7-9E75-8DA4B3DEEA18}"/>
    <cellStyle name="20 % - Markeringsfarve5 3 3 5 4 3" xfId="22820" xr:uid="{E9E3B5B1-27E4-45CE-BC0C-345B2DF00422}"/>
    <cellStyle name="20 % - Markeringsfarve5 3 3 5 4 4" xfId="37807" xr:uid="{DA49B514-380F-41F7-ACDE-534138629F75}"/>
    <cellStyle name="20 % - Markeringsfarve5 3 3 5 5" xfId="11299" xr:uid="{8E341875-58F7-4959-8F72-7A82EC698203}"/>
    <cellStyle name="20 % - Markeringsfarve5 3 3 5 5 2" xfId="27619" xr:uid="{D9D118FE-4A98-4E0B-9755-9EC608AB60DF}"/>
    <cellStyle name="20 % - Markeringsfarve5 3 3 5 5 3" xfId="42585" xr:uid="{5C079123-C3B8-4760-81D1-275EB75D4A1F}"/>
    <cellStyle name="20 % - Markeringsfarve5 3 3 5 6" xfId="20597" xr:uid="{3FDAF88E-131A-4579-AF7A-97BED7A1B4AA}"/>
    <cellStyle name="20 % - Markeringsfarve5 3 3 5 7" xfId="35586" xr:uid="{265633EC-DDC8-4162-BCC9-D480D1B2DC02}"/>
    <cellStyle name="20 % - Markeringsfarve5 3 3 6" xfId="2746" xr:uid="{2059E9BA-1CFA-4D2E-9FCA-59FA75BCA455}"/>
    <cellStyle name="20 % - Markeringsfarve5 3 3 6 2" xfId="2747" xr:uid="{C601EE2A-0F1E-4F7A-9B96-66CA09BFA2B1}"/>
    <cellStyle name="20 % - Markeringsfarve5 3 3 6 2 2" xfId="8067" xr:uid="{E107E792-9373-46EA-AEED-B263079D7915}"/>
    <cellStyle name="20 % - Markeringsfarve5 3 3 6 2 2 2" xfId="15967" xr:uid="{E64C6A6F-14F8-441C-8DE7-83CAB1FC5511}"/>
    <cellStyle name="20 % - Markeringsfarve5 3 3 6 2 2 2 2" xfId="32282" xr:uid="{C558C072-41BF-4E9B-9041-B458E62EBFB1}"/>
    <cellStyle name="20 % - Markeringsfarve5 3 3 6 2 2 2 3" xfId="47246" xr:uid="{978CA735-93C8-4187-9C83-D9F43610AA26}"/>
    <cellStyle name="20 % - Markeringsfarve5 3 3 6 2 2 3" xfId="25260" xr:uid="{1F2984E9-7EC0-4275-A3C8-9C7149FCC22E}"/>
    <cellStyle name="20 % - Markeringsfarve5 3 3 6 2 2 4" xfId="40247" xr:uid="{B40DEF81-4A5C-4215-A616-5F1E0CDC3023}"/>
    <cellStyle name="20 % - Markeringsfarve5 3 3 6 2 3" xfId="11303" xr:uid="{E1E16B65-11EB-4D43-AD68-D2E63891CFDC}"/>
    <cellStyle name="20 % - Markeringsfarve5 3 3 6 2 3 2" xfId="27623" xr:uid="{2C807DE7-E23E-44A5-A2ED-7C2923FD46DD}"/>
    <cellStyle name="20 % - Markeringsfarve5 3 3 6 2 3 3" xfId="42589" xr:uid="{C0412BE2-F8B5-4F4A-8E5A-3B0E52694244}"/>
    <cellStyle name="20 % - Markeringsfarve5 3 3 6 2 4" xfId="20601" xr:uid="{F35CBE58-0987-4D9B-9EC2-6043435A46D3}"/>
    <cellStyle name="20 % - Markeringsfarve5 3 3 6 2 5" xfId="35590" xr:uid="{6E41FF63-F9EE-45B7-AE83-8F4CBEA35868}"/>
    <cellStyle name="20 % - Markeringsfarve5 3 3 6 3" xfId="2748" xr:uid="{7E728A10-C6B2-4E78-B367-E09D8652CBD2}"/>
    <cellStyle name="20 % - Markeringsfarve5 3 3 6 3 2" xfId="7344" xr:uid="{2EB1D707-0719-43F8-8F7D-2E16A58D106F}"/>
    <cellStyle name="20 % - Markeringsfarve5 3 3 6 3 2 2" xfId="15253" xr:uid="{CFBFE637-C4B5-43F4-AD34-563981B79350}"/>
    <cellStyle name="20 % - Markeringsfarve5 3 3 6 3 2 2 2" xfId="31568" xr:uid="{1B50A323-CA92-4F0E-84DB-C05DAF89F14B}"/>
    <cellStyle name="20 % - Markeringsfarve5 3 3 6 3 2 2 3" xfId="46532" xr:uid="{8C065A10-53CF-4A2D-9CAF-4660C5C39FB8}"/>
    <cellStyle name="20 % - Markeringsfarve5 3 3 6 3 2 3" xfId="24546" xr:uid="{22D9DCDA-FC5A-4799-9638-1C9ED3A965FF}"/>
    <cellStyle name="20 % - Markeringsfarve5 3 3 6 3 2 4" xfId="39533" xr:uid="{4FAF02B5-12C8-4007-86B9-6E9293984A01}"/>
    <cellStyle name="20 % - Markeringsfarve5 3 3 6 3 3" xfId="11304" xr:uid="{2C9387F8-9A22-4698-B9E0-A05008409777}"/>
    <cellStyle name="20 % - Markeringsfarve5 3 3 6 3 3 2" xfId="27624" xr:uid="{1C793D44-7E36-4C25-A7A2-A2FAD8EC2504}"/>
    <cellStyle name="20 % - Markeringsfarve5 3 3 6 3 3 3" xfId="42590" xr:uid="{5594D3F9-BA07-4CDD-B313-37084E031383}"/>
    <cellStyle name="20 % - Markeringsfarve5 3 3 6 3 4" xfId="20602" xr:uid="{577D92EA-34D2-4837-8568-151183EB5D3F}"/>
    <cellStyle name="20 % - Markeringsfarve5 3 3 6 3 5" xfId="35591" xr:uid="{71800D4D-733E-4BAB-A438-0EFE0FF5A52E}"/>
    <cellStyle name="20 % - Markeringsfarve5 3 3 6 4" xfId="5611" xr:uid="{0D2292EB-49A2-490C-BD0B-678D4E0660A4}"/>
    <cellStyle name="20 % - Markeringsfarve5 3 3 6 4 2" xfId="13528" xr:uid="{38B4E95E-3107-4404-AEEC-A3BCEEB767BD}"/>
    <cellStyle name="20 % - Markeringsfarve5 3 3 6 4 2 2" xfId="29843" xr:uid="{E632D0BF-29D2-46E3-BBEB-AA901E54174F}"/>
    <cellStyle name="20 % - Markeringsfarve5 3 3 6 4 2 3" xfId="44807" xr:uid="{710DAB20-8746-467D-B8AE-D8981504D26E}"/>
    <cellStyle name="20 % - Markeringsfarve5 3 3 6 4 3" xfId="22821" xr:uid="{14869839-4950-4F62-B159-17543DC7749D}"/>
    <cellStyle name="20 % - Markeringsfarve5 3 3 6 4 4" xfId="37808" xr:uid="{069F5258-CC4F-4064-90B7-F9707E2FA987}"/>
    <cellStyle name="20 % - Markeringsfarve5 3 3 6 5" xfId="11302" xr:uid="{D5E623BC-37DD-4FC2-B0C8-A46928BDC5DE}"/>
    <cellStyle name="20 % - Markeringsfarve5 3 3 6 5 2" xfId="27622" xr:uid="{E47B5424-814D-47F1-A7C6-1F3C22168EB1}"/>
    <cellStyle name="20 % - Markeringsfarve5 3 3 6 5 3" xfId="42588" xr:uid="{D6836235-ACD3-4600-A217-017B160D08F1}"/>
    <cellStyle name="20 % - Markeringsfarve5 3 3 6 6" xfId="20600" xr:uid="{4E7DC407-CAD9-4C70-A6A9-61157BA5DA3F}"/>
    <cellStyle name="20 % - Markeringsfarve5 3 3 6 7" xfId="35589" xr:uid="{EF02D98D-A608-4ECE-995F-976F534133A0}"/>
    <cellStyle name="20 % - Markeringsfarve5 3 3 7" xfId="2749" xr:uid="{44E4818A-5097-4E15-BDB9-3E1F8D60049B}"/>
    <cellStyle name="20 % - Markeringsfarve5 3 3 7 2" xfId="7534" xr:uid="{2EB13C52-1C11-4B3F-AB87-A1EC1F08747C}"/>
    <cellStyle name="20 % - Markeringsfarve5 3 3 7 2 2" xfId="15434" xr:uid="{AB1A24FB-FB64-4393-8E60-D5AA547F5872}"/>
    <cellStyle name="20 % - Markeringsfarve5 3 3 7 2 2 2" xfId="31749" xr:uid="{37A46690-E2EC-4B94-BB32-C33FF0F80192}"/>
    <cellStyle name="20 % - Markeringsfarve5 3 3 7 2 2 3" xfId="46713" xr:uid="{B482C035-43EF-4EE5-BF9B-41196D345611}"/>
    <cellStyle name="20 % - Markeringsfarve5 3 3 7 2 3" xfId="24727" xr:uid="{9865165C-D780-4E98-9113-11A673A69EC0}"/>
    <cellStyle name="20 % - Markeringsfarve5 3 3 7 2 4" xfId="39714" xr:uid="{4A9BFEFE-25F4-4700-8665-B2827330E592}"/>
    <cellStyle name="20 % - Markeringsfarve5 3 3 7 3" xfId="11305" xr:uid="{128C1E47-B74B-4F68-9803-2FD00DA5D59A}"/>
    <cellStyle name="20 % - Markeringsfarve5 3 3 7 3 2" xfId="27625" xr:uid="{7058F8A8-6467-457E-BD21-78927D37423F}"/>
    <cellStyle name="20 % - Markeringsfarve5 3 3 7 3 3" xfId="42591" xr:uid="{578EB723-68C6-4656-B794-DEF0F34DF823}"/>
    <cellStyle name="20 % - Markeringsfarve5 3 3 7 4" xfId="20603" xr:uid="{493B9618-4713-42D0-AD1A-88E8C2D20796}"/>
    <cellStyle name="20 % - Markeringsfarve5 3 3 7 5" xfId="35592" xr:uid="{18856A02-00B7-4145-BE77-A7407C8F84CC}"/>
    <cellStyle name="20 % - Markeringsfarve5 3 3 8" xfId="2750" xr:uid="{AC340471-48CA-4473-B10C-76D4E8DA7DD7}"/>
    <cellStyle name="20 % - Markeringsfarve5 3 3 8 2" xfId="6762" xr:uid="{DB424E96-5EC4-44BD-94B3-5DDCF72AACA8}"/>
    <cellStyle name="20 % - Markeringsfarve5 3 3 8 2 2" xfId="14672" xr:uid="{870130CE-414D-4DAD-ABC6-3F8AB7734FB5}"/>
    <cellStyle name="20 % - Markeringsfarve5 3 3 8 2 2 2" xfId="30987" xr:uid="{B46B2552-D088-40D4-AC60-FA69D7D46AD8}"/>
    <cellStyle name="20 % - Markeringsfarve5 3 3 8 2 2 3" xfId="45951" xr:uid="{E4424F8F-1FD5-45A5-9020-E7313689E2FE}"/>
    <cellStyle name="20 % - Markeringsfarve5 3 3 8 2 3" xfId="23965" xr:uid="{33444686-C2AD-4B63-B61D-4C5B97A89177}"/>
    <cellStyle name="20 % - Markeringsfarve5 3 3 8 2 4" xfId="38952" xr:uid="{55B93813-F6A1-44B9-B04E-F16EAD452BCE}"/>
    <cellStyle name="20 % - Markeringsfarve5 3 3 8 3" xfId="11306" xr:uid="{215908AE-1E33-45DB-8977-C8963486DE4B}"/>
    <cellStyle name="20 % - Markeringsfarve5 3 3 8 3 2" xfId="27626" xr:uid="{9AED2F47-546B-4631-B579-0CE1ED144F5A}"/>
    <cellStyle name="20 % - Markeringsfarve5 3 3 8 3 3" xfId="42592" xr:uid="{16C9F087-FAB6-4293-B0EE-B65F551D170B}"/>
    <cellStyle name="20 % - Markeringsfarve5 3 3 8 4" xfId="20604" xr:uid="{F9F108B4-6974-4EAA-85FA-61D5EA3F529B}"/>
    <cellStyle name="20 % - Markeringsfarve5 3 3 8 5" xfId="35593" xr:uid="{5278DBE8-D21E-476C-9A4A-EA7A8F51D639}"/>
    <cellStyle name="20 % - Markeringsfarve5 3 3 9" xfId="5606" xr:uid="{A7D0415D-F124-4F3F-8BC0-CE95422C3FC2}"/>
    <cellStyle name="20 % - Markeringsfarve5 3 3 9 2" xfId="13523" xr:uid="{65B1A7B7-B12D-4B85-9FA0-0AF974BAD4BC}"/>
    <cellStyle name="20 % - Markeringsfarve5 3 3 9 2 2" xfId="29838" xr:uid="{1ECD0F4D-ED9E-47A5-8000-B2C72AF2D066}"/>
    <cellStyle name="20 % - Markeringsfarve5 3 3 9 2 3" xfId="44802" xr:uid="{C1DE276C-EDBD-4B3D-95FD-DD1794E9A7ED}"/>
    <cellStyle name="20 % - Markeringsfarve5 3 3 9 3" xfId="22816" xr:uid="{1E7EE26A-FD9A-4302-A9A9-514E6C0E4C0A}"/>
    <cellStyle name="20 % - Markeringsfarve5 3 3 9 4" xfId="37803" xr:uid="{D220ACAB-18CA-44F0-A3A4-DF38917B58C6}"/>
    <cellStyle name="20 % - Markeringsfarve5 3 4" xfId="2751" xr:uid="{D5F2DF81-3019-43C9-B11F-789AAEBD358D}"/>
    <cellStyle name="20 % - Markeringsfarve5 3 4 2" xfId="2752" xr:uid="{3B736AE5-3C58-4C03-85D7-E2BF01C13C17}"/>
    <cellStyle name="20 % - Markeringsfarve5 3 4 2 2" xfId="7575" xr:uid="{B628300D-B53E-412D-8CC9-BD59B9BB2E89}"/>
    <cellStyle name="20 % - Markeringsfarve5 3 4 2 2 2" xfId="15475" xr:uid="{A81CEFB7-C7F0-48E2-A413-E2698CF54A9A}"/>
    <cellStyle name="20 % - Markeringsfarve5 3 4 2 2 2 2" xfId="31790" xr:uid="{6FED2AEE-8B0E-4F67-8B9F-A8B4119CA6FE}"/>
    <cellStyle name="20 % - Markeringsfarve5 3 4 2 2 2 3" xfId="46754" xr:uid="{83723BDE-8EAC-45E0-962F-33D71F727931}"/>
    <cellStyle name="20 % - Markeringsfarve5 3 4 2 2 3" xfId="24768" xr:uid="{D5A69DFB-B177-4C22-9195-CD6F5E39BB0C}"/>
    <cellStyle name="20 % - Markeringsfarve5 3 4 2 2 4" xfId="39755" xr:uid="{6BA456AF-AE59-4E54-92D7-AF4DB8903A81}"/>
    <cellStyle name="20 % - Markeringsfarve5 3 4 2 3" xfId="11308" xr:uid="{F9BC4313-50A7-4277-B850-314561866813}"/>
    <cellStyle name="20 % - Markeringsfarve5 3 4 2 3 2" xfId="27628" xr:uid="{4C03ECE6-DF1A-45DE-B298-4D31C146569E}"/>
    <cellStyle name="20 % - Markeringsfarve5 3 4 2 3 3" xfId="42594" xr:uid="{CE3F16F4-EB3B-45D8-8839-834651807F71}"/>
    <cellStyle name="20 % - Markeringsfarve5 3 4 2 4" xfId="20606" xr:uid="{A7CBE81A-56CB-4259-A2BF-132DBC215EF6}"/>
    <cellStyle name="20 % - Markeringsfarve5 3 4 2 5" xfId="35595" xr:uid="{B4ED8CF4-003F-4610-AC34-DB1C4453BBCF}"/>
    <cellStyle name="20 % - Markeringsfarve5 3 4 3" xfId="2753" xr:uid="{BE1A6A91-36BF-402F-B48D-7C6A27C7424B}"/>
    <cellStyle name="20 % - Markeringsfarve5 3 4 3 2" xfId="6805" xr:uid="{51607BD3-DC6C-464A-BB0D-3A3DA7364B42}"/>
    <cellStyle name="20 % - Markeringsfarve5 3 4 3 2 2" xfId="14715" xr:uid="{4BD6DB5A-CBAD-4046-8023-A12E0B4BF41C}"/>
    <cellStyle name="20 % - Markeringsfarve5 3 4 3 2 2 2" xfId="31030" xr:uid="{86455F20-5CB2-449D-8529-B591A72D8802}"/>
    <cellStyle name="20 % - Markeringsfarve5 3 4 3 2 2 3" xfId="45994" xr:uid="{09593AF2-64AF-47A6-B105-79457F3D96D1}"/>
    <cellStyle name="20 % - Markeringsfarve5 3 4 3 2 3" xfId="24008" xr:uid="{5779D74D-2952-4F17-9730-DED08A971B9C}"/>
    <cellStyle name="20 % - Markeringsfarve5 3 4 3 2 4" xfId="38995" xr:uid="{B9BBEE40-930F-4BCE-80D7-DA60F4E784C7}"/>
    <cellStyle name="20 % - Markeringsfarve5 3 4 3 3" xfId="11309" xr:uid="{1ACF9129-0CB6-4513-A9F9-3751AF73B967}"/>
    <cellStyle name="20 % - Markeringsfarve5 3 4 3 3 2" xfId="27629" xr:uid="{F4A57055-7899-4142-86A7-33D0B9EE1C9A}"/>
    <cellStyle name="20 % - Markeringsfarve5 3 4 3 3 3" xfId="42595" xr:uid="{65BE414C-16B8-4D24-B652-FAD34D1220E1}"/>
    <cellStyle name="20 % - Markeringsfarve5 3 4 3 4" xfId="20607" xr:uid="{0132A6AC-6AD4-4444-BA41-2D59B7AAEB05}"/>
    <cellStyle name="20 % - Markeringsfarve5 3 4 3 5" xfId="35596" xr:uid="{0BBCD52E-6152-494C-9B21-365E99E07493}"/>
    <cellStyle name="20 % - Markeringsfarve5 3 4 4" xfId="5612" xr:uid="{ED0E6D19-9750-4FBE-AF14-C9F19DA87EDD}"/>
    <cellStyle name="20 % - Markeringsfarve5 3 4 4 2" xfId="13529" xr:uid="{DEB8FB9C-018E-42F4-9F03-E96032F34526}"/>
    <cellStyle name="20 % - Markeringsfarve5 3 4 4 2 2" xfId="29844" xr:uid="{6EA83092-2FF5-44D1-8EA7-7CD21A88C7EB}"/>
    <cellStyle name="20 % - Markeringsfarve5 3 4 4 2 3" xfId="44808" xr:uid="{B3E3FBE1-D22D-4743-8B92-B56B9ABAD741}"/>
    <cellStyle name="20 % - Markeringsfarve5 3 4 4 3" xfId="22822" xr:uid="{65A11D28-AF3F-463D-AE64-009E8A9E5F4E}"/>
    <cellStyle name="20 % - Markeringsfarve5 3 4 4 4" xfId="37809" xr:uid="{96A015FD-C6D6-4A05-8F63-3FED40CA82D7}"/>
    <cellStyle name="20 % - Markeringsfarve5 3 4 5" xfId="11307" xr:uid="{2AF947B7-CEE8-45A4-83F1-AD760A09BE05}"/>
    <cellStyle name="20 % - Markeringsfarve5 3 4 5 2" xfId="27627" xr:uid="{5C19C516-736E-4877-81AB-945257512208}"/>
    <cellStyle name="20 % - Markeringsfarve5 3 4 5 3" xfId="42593" xr:uid="{E8CB32D1-1BCE-46D3-A8F9-E0BEF65FB47C}"/>
    <cellStyle name="20 % - Markeringsfarve5 3 4 6" xfId="20605" xr:uid="{1036C287-1F94-44E4-A497-AABB618A5688}"/>
    <cellStyle name="20 % - Markeringsfarve5 3 4 7" xfId="35594" xr:uid="{7A8F00CC-984A-44EA-835E-D281CA30418E}"/>
    <cellStyle name="20 % - Markeringsfarve5 3 5" xfId="2754" xr:uid="{F760B94F-D809-4E6A-B325-4FB916FD8E36}"/>
    <cellStyle name="20 % - Markeringsfarve5 3 5 2" xfId="2755" xr:uid="{11313B0C-8D75-4154-BB97-323DE8E656AB}"/>
    <cellStyle name="20 % - Markeringsfarve5 3 5 2 2" xfId="7711" xr:uid="{6D83687B-D8CC-416D-8315-950E4673BEAB}"/>
    <cellStyle name="20 % - Markeringsfarve5 3 5 2 2 2" xfId="15611" xr:uid="{3D269947-48FF-4651-BA14-557DBA259D6F}"/>
    <cellStyle name="20 % - Markeringsfarve5 3 5 2 2 2 2" xfId="31926" xr:uid="{DD989B3C-958F-48C1-9AD5-FE094501541E}"/>
    <cellStyle name="20 % - Markeringsfarve5 3 5 2 2 2 3" xfId="46890" xr:uid="{14011C42-E333-4802-80ED-E2627CF9FAC0}"/>
    <cellStyle name="20 % - Markeringsfarve5 3 5 2 2 3" xfId="24904" xr:uid="{42BDDA05-2EDD-494D-8954-B6E164ACD55D}"/>
    <cellStyle name="20 % - Markeringsfarve5 3 5 2 2 4" xfId="39891" xr:uid="{6C3994A7-6629-4489-A803-222DAC801DAF}"/>
    <cellStyle name="20 % - Markeringsfarve5 3 5 2 3" xfId="11311" xr:uid="{CF9D8071-D060-4CF7-AE29-DB9C404A72C9}"/>
    <cellStyle name="20 % - Markeringsfarve5 3 5 2 3 2" xfId="27631" xr:uid="{B5FCD28C-CDDA-451A-A2FF-9FE4BE159981}"/>
    <cellStyle name="20 % - Markeringsfarve5 3 5 2 3 3" xfId="42597" xr:uid="{F13DDBF8-DEC7-49BA-B4DF-217C5F726CCA}"/>
    <cellStyle name="20 % - Markeringsfarve5 3 5 2 4" xfId="20609" xr:uid="{297E0B39-DE38-4247-B593-BC38EB0884D1}"/>
    <cellStyle name="20 % - Markeringsfarve5 3 5 2 5" xfId="35598" xr:uid="{CEFF7602-A2BF-4E60-A975-37F4CEB65D00}"/>
    <cellStyle name="20 % - Markeringsfarve5 3 5 3" xfId="2756" xr:uid="{1E09345C-65EA-4EC8-A29F-E9EEE66AA9DA}"/>
    <cellStyle name="20 % - Markeringsfarve5 3 5 3 2" xfId="6941" xr:uid="{496C9E4C-352F-4893-802B-0699D33D27C7}"/>
    <cellStyle name="20 % - Markeringsfarve5 3 5 3 2 2" xfId="14851" xr:uid="{6BD696E6-4E77-4C41-BE07-7EF9844CA2E4}"/>
    <cellStyle name="20 % - Markeringsfarve5 3 5 3 2 2 2" xfId="31166" xr:uid="{C9EAF6E4-B9E0-4F7B-A086-E4D721011931}"/>
    <cellStyle name="20 % - Markeringsfarve5 3 5 3 2 2 3" xfId="46130" xr:uid="{06A7F6F3-D42E-4568-8DC1-21E8D9A42616}"/>
    <cellStyle name="20 % - Markeringsfarve5 3 5 3 2 3" xfId="24144" xr:uid="{243E7CF9-9795-4020-9972-EDF0C2F94FF4}"/>
    <cellStyle name="20 % - Markeringsfarve5 3 5 3 2 4" xfId="39131" xr:uid="{E5281A4F-6C09-4715-8B51-FAE35DE7FEA3}"/>
    <cellStyle name="20 % - Markeringsfarve5 3 5 3 3" xfId="11312" xr:uid="{10951338-EC39-4903-BFF8-94E42EE696CD}"/>
    <cellStyle name="20 % - Markeringsfarve5 3 5 3 3 2" xfId="27632" xr:uid="{32C7B82A-E053-4C90-9E5E-386DBEAF3BC0}"/>
    <cellStyle name="20 % - Markeringsfarve5 3 5 3 3 3" xfId="42598" xr:uid="{DF033EA8-4AF0-438E-B1F8-9F36CD6C7100}"/>
    <cellStyle name="20 % - Markeringsfarve5 3 5 3 4" xfId="20610" xr:uid="{572B04BE-E34D-46E3-9709-C207689C6CC8}"/>
    <cellStyle name="20 % - Markeringsfarve5 3 5 3 5" xfId="35599" xr:uid="{FE12D7F3-F275-4ACE-A1EB-E7E7BEB78D1E}"/>
    <cellStyle name="20 % - Markeringsfarve5 3 5 4" xfId="5613" xr:uid="{17DA04E5-9303-46BC-A99D-985A7DD2A37B}"/>
    <cellStyle name="20 % - Markeringsfarve5 3 5 4 2" xfId="13530" xr:uid="{F5281DBA-5A3A-43EB-913F-AB750B755FBD}"/>
    <cellStyle name="20 % - Markeringsfarve5 3 5 4 2 2" xfId="29845" xr:uid="{EFCEE3AC-106F-4D18-9CA8-42F295917D27}"/>
    <cellStyle name="20 % - Markeringsfarve5 3 5 4 2 3" xfId="44809" xr:uid="{863DF51B-2B3F-41D5-9D00-B11EC7114597}"/>
    <cellStyle name="20 % - Markeringsfarve5 3 5 4 3" xfId="22823" xr:uid="{AC0CD82D-0FFD-4D0A-9BEA-8CFC730CBA84}"/>
    <cellStyle name="20 % - Markeringsfarve5 3 5 4 4" xfId="37810" xr:uid="{B7CB4DBF-8F41-4016-88DE-3753F81E9054}"/>
    <cellStyle name="20 % - Markeringsfarve5 3 5 5" xfId="11310" xr:uid="{2C4FEFB5-CE5F-4CC2-9980-7A32FA1938CA}"/>
    <cellStyle name="20 % - Markeringsfarve5 3 5 5 2" xfId="27630" xr:uid="{69794955-D5E3-4698-9FAF-8189FBF72A4F}"/>
    <cellStyle name="20 % - Markeringsfarve5 3 5 5 3" xfId="42596" xr:uid="{C55591C6-4010-4698-816F-AEAFD0011F0E}"/>
    <cellStyle name="20 % - Markeringsfarve5 3 5 6" xfId="20608" xr:uid="{4DF378C2-FA8B-4B3D-B719-DC19301F3FC1}"/>
    <cellStyle name="20 % - Markeringsfarve5 3 5 7" xfId="35597" xr:uid="{B35B35D9-933A-4073-9808-41EC0BDBA56C}"/>
    <cellStyle name="20 % - Markeringsfarve5 3 6" xfId="2757" xr:uid="{4AF78503-60FB-4FDB-BFDA-EB58830E7546}"/>
    <cellStyle name="20 % - Markeringsfarve5 3 6 2" xfId="2758" xr:uid="{F3DAE00A-C7DC-49A2-9924-957653747895}"/>
    <cellStyle name="20 % - Markeringsfarve5 3 6 2 2" xfId="7813" xr:uid="{E3A7B52F-91B2-4AE4-A1A9-58494B8659F9}"/>
    <cellStyle name="20 % - Markeringsfarve5 3 6 2 2 2" xfId="15713" xr:uid="{12366288-35B4-48A9-B0EF-9101AC024588}"/>
    <cellStyle name="20 % - Markeringsfarve5 3 6 2 2 2 2" xfId="32028" xr:uid="{6880E2FF-9EC2-4934-B6A1-E2EE32B00E0E}"/>
    <cellStyle name="20 % - Markeringsfarve5 3 6 2 2 2 3" xfId="46992" xr:uid="{C236B1F3-C855-4CE3-8052-CE256ED068D0}"/>
    <cellStyle name="20 % - Markeringsfarve5 3 6 2 2 3" xfId="25006" xr:uid="{63C5C25E-F0A5-4842-A0B1-F75A73C46804}"/>
    <cellStyle name="20 % - Markeringsfarve5 3 6 2 2 4" xfId="39993" xr:uid="{539C17EF-A621-4081-A235-5B097FB98EC4}"/>
    <cellStyle name="20 % - Markeringsfarve5 3 6 2 3" xfId="11314" xr:uid="{0F4FA5EF-139A-4681-ADBE-043B296F8E32}"/>
    <cellStyle name="20 % - Markeringsfarve5 3 6 2 3 2" xfId="27634" xr:uid="{32668704-5AA7-44D5-BF0C-84F5194B3ED5}"/>
    <cellStyle name="20 % - Markeringsfarve5 3 6 2 3 3" xfId="42600" xr:uid="{1291965A-C17C-421E-B1F0-DE6C4D52E1CA}"/>
    <cellStyle name="20 % - Markeringsfarve5 3 6 2 4" xfId="20612" xr:uid="{80593E82-754B-45F4-A857-160405FB634D}"/>
    <cellStyle name="20 % - Markeringsfarve5 3 6 2 5" xfId="35601" xr:uid="{FBA12331-216C-4197-A958-42A87FD0A66C}"/>
    <cellStyle name="20 % - Markeringsfarve5 3 6 3" xfId="2759" xr:uid="{F5E1F541-AD7F-43C3-9014-F4FF4DF8C392}"/>
    <cellStyle name="20 % - Markeringsfarve5 3 6 3 2" xfId="7089" xr:uid="{9A565EA7-FE65-4C56-9046-71E2F873C369}"/>
    <cellStyle name="20 % - Markeringsfarve5 3 6 3 2 2" xfId="14998" xr:uid="{59D32BE5-1403-40F9-A558-BA6111FD3098}"/>
    <cellStyle name="20 % - Markeringsfarve5 3 6 3 2 2 2" xfId="31313" xr:uid="{9F6F30F7-AB77-4012-BF69-6B2B56CBE95B}"/>
    <cellStyle name="20 % - Markeringsfarve5 3 6 3 2 2 3" xfId="46277" xr:uid="{FE4D8678-FCD6-4673-AE82-51F4CF8622F8}"/>
    <cellStyle name="20 % - Markeringsfarve5 3 6 3 2 3" xfId="24291" xr:uid="{3E7B3B16-CF94-4C02-BD74-D8AD1982FCFA}"/>
    <cellStyle name="20 % - Markeringsfarve5 3 6 3 2 4" xfId="39278" xr:uid="{A6152C11-1B26-4179-BEFB-1AE0F7B89209}"/>
    <cellStyle name="20 % - Markeringsfarve5 3 6 3 3" xfId="11315" xr:uid="{580EC7C7-B061-4C1E-BDFD-2C3897B07D76}"/>
    <cellStyle name="20 % - Markeringsfarve5 3 6 3 3 2" xfId="27635" xr:uid="{C216AF33-165A-482C-B484-B12215D91519}"/>
    <cellStyle name="20 % - Markeringsfarve5 3 6 3 3 3" xfId="42601" xr:uid="{66F0071E-D51C-4967-8FC8-79B9C4CC702C}"/>
    <cellStyle name="20 % - Markeringsfarve5 3 6 3 4" xfId="20613" xr:uid="{FE5ED93E-98AC-46B6-AC0B-5EEAE732CE0E}"/>
    <cellStyle name="20 % - Markeringsfarve5 3 6 3 5" xfId="35602" xr:uid="{30263860-0383-474A-9D84-9DA2EF2F57D0}"/>
    <cellStyle name="20 % - Markeringsfarve5 3 6 4" xfId="5614" xr:uid="{CEEF7AB1-11CF-4AB0-8FC7-BE300D83CF5D}"/>
    <cellStyle name="20 % - Markeringsfarve5 3 6 4 2" xfId="13531" xr:uid="{F6D802C5-AFE8-460E-89C9-4B7A90F25D7D}"/>
    <cellStyle name="20 % - Markeringsfarve5 3 6 4 2 2" xfId="29846" xr:uid="{79DED39A-0F33-49A8-8E6B-058E691449A0}"/>
    <cellStyle name="20 % - Markeringsfarve5 3 6 4 2 3" xfId="44810" xr:uid="{8CA1843D-CC52-4F45-9A1B-E420CCFFA518}"/>
    <cellStyle name="20 % - Markeringsfarve5 3 6 4 3" xfId="22824" xr:uid="{994BEE0A-403B-490C-9652-5835D4CAC89E}"/>
    <cellStyle name="20 % - Markeringsfarve5 3 6 4 4" xfId="37811" xr:uid="{1197823B-C925-42D4-91CC-8C13CF63ABBB}"/>
    <cellStyle name="20 % - Markeringsfarve5 3 6 5" xfId="11313" xr:uid="{0987678F-AC37-42E6-8A40-CFBBA6D4427E}"/>
    <cellStyle name="20 % - Markeringsfarve5 3 6 5 2" xfId="27633" xr:uid="{0A3B14EC-366E-42D6-8219-76CE45A19458}"/>
    <cellStyle name="20 % - Markeringsfarve5 3 6 5 3" xfId="42599" xr:uid="{4539C11B-8C4D-4F8D-AA4A-83E33E8C8A96}"/>
    <cellStyle name="20 % - Markeringsfarve5 3 6 6" xfId="20611" xr:uid="{9F7ACCEC-80CA-4ED3-91A3-C5B2457DF911}"/>
    <cellStyle name="20 % - Markeringsfarve5 3 6 7" xfId="35600" xr:uid="{139E36A3-3F47-4E64-89C2-0A672132CE44}"/>
    <cellStyle name="20 % - Markeringsfarve5 3 7" xfId="2760" xr:uid="{EB4D8E3D-B26F-4277-9B37-79F3406101A2}"/>
    <cellStyle name="20 % - Markeringsfarve5 3 7 2" xfId="2761" xr:uid="{F05E7BDB-4047-41D0-8A61-C8783493C897}"/>
    <cellStyle name="20 % - Markeringsfarve5 3 7 2 2" xfId="7930" xr:uid="{BDB2AA0D-341D-4CDF-8EF7-2AA905B325BB}"/>
    <cellStyle name="20 % - Markeringsfarve5 3 7 2 2 2" xfId="15830" xr:uid="{D2CCE24B-2AA2-4E63-A3CD-66F788E79731}"/>
    <cellStyle name="20 % - Markeringsfarve5 3 7 2 2 2 2" xfId="32145" xr:uid="{16C50180-069A-42B1-9CA6-AEFC2916DAEC}"/>
    <cellStyle name="20 % - Markeringsfarve5 3 7 2 2 2 3" xfId="47109" xr:uid="{2F3039FC-4E92-4A39-AF59-FF7617B971EB}"/>
    <cellStyle name="20 % - Markeringsfarve5 3 7 2 2 3" xfId="25123" xr:uid="{E700AC7A-8799-48C6-B8AE-D72D14DD3D5F}"/>
    <cellStyle name="20 % - Markeringsfarve5 3 7 2 2 4" xfId="40110" xr:uid="{630597BF-9342-4F95-A509-CC7DCE0CE668}"/>
    <cellStyle name="20 % - Markeringsfarve5 3 7 2 3" xfId="11317" xr:uid="{8C325D91-DFBD-4BFB-A354-12DC5E0508DA}"/>
    <cellStyle name="20 % - Markeringsfarve5 3 7 2 3 2" xfId="27637" xr:uid="{01F48616-80C1-49A8-BDBF-143D123E535A}"/>
    <cellStyle name="20 % - Markeringsfarve5 3 7 2 3 3" xfId="42603" xr:uid="{44804F5F-B08A-4417-B64F-DC3219ADCB0B}"/>
    <cellStyle name="20 % - Markeringsfarve5 3 7 2 4" xfId="20615" xr:uid="{C1A39149-50C9-4A0A-B1F6-72EA23C1F0F7}"/>
    <cellStyle name="20 % - Markeringsfarve5 3 7 2 5" xfId="35604" xr:uid="{07A369C1-EC66-4D9A-BAAB-C846EA566D36}"/>
    <cellStyle name="20 % - Markeringsfarve5 3 7 3" xfId="2762" xr:uid="{4C2C6F1F-D55A-4FD3-B0AA-1872FB82740C}"/>
    <cellStyle name="20 % - Markeringsfarve5 3 7 3 2" xfId="7206" xr:uid="{0EFC096F-7D64-44C6-8C15-54A2D727587B}"/>
    <cellStyle name="20 % - Markeringsfarve5 3 7 3 2 2" xfId="15115" xr:uid="{02B0EC93-0532-4C46-BB11-3ACE1D66A3EC}"/>
    <cellStyle name="20 % - Markeringsfarve5 3 7 3 2 2 2" xfId="31430" xr:uid="{95A28873-8852-410B-9AE1-1D25F267543E}"/>
    <cellStyle name="20 % - Markeringsfarve5 3 7 3 2 2 3" xfId="46394" xr:uid="{2EFD41C3-9866-432C-875D-0B0426CAC3F7}"/>
    <cellStyle name="20 % - Markeringsfarve5 3 7 3 2 3" xfId="24408" xr:uid="{A2D2DC7D-C3BD-453F-9513-0A09F54AD1B0}"/>
    <cellStyle name="20 % - Markeringsfarve5 3 7 3 2 4" xfId="39395" xr:uid="{994A5ED8-B3BF-4DC4-928F-A4947B6D834F}"/>
    <cellStyle name="20 % - Markeringsfarve5 3 7 3 3" xfId="11318" xr:uid="{42A76948-F007-4F7B-B4B4-8C4F9E4D0645}"/>
    <cellStyle name="20 % - Markeringsfarve5 3 7 3 3 2" xfId="27638" xr:uid="{38CEA9FE-7828-47BB-A627-1CCD41449959}"/>
    <cellStyle name="20 % - Markeringsfarve5 3 7 3 3 3" xfId="42604" xr:uid="{542EAB33-ADA1-4435-9601-5B4458ED832A}"/>
    <cellStyle name="20 % - Markeringsfarve5 3 7 3 4" xfId="20616" xr:uid="{9C6423D2-A72F-4E9F-8642-9CA8D98E97AA}"/>
    <cellStyle name="20 % - Markeringsfarve5 3 7 3 5" xfId="35605" xr:uid="{9FBD0D09-2D6A-4966-8396-52E36FB4EE43}"/>
    <cellStyle name="20 % - Markeringsfarve5 3 7 4" xfId="5615" xr:uid="{BFA8AAF0-F6A0-4AD8-A65D-24AC64451FC7}"/>
    <cellStyle name="20 % - Markeringsfarve5 3 7 4 2" xfId="13532" xr:uid="{0750E3C9-9803-4675-88B5-AF9B30E9E5C9}"/>
    <cellStyle name="20 % - Markeringsfarve5 3 7 4 2 2" xfId="29847" xr:uid="{CF8F2DB2-53D5-4E3E-BABC-6B7A36D1282C}"/>
    <cellStyle name="20 % - Markeringsfarve5 3 7 4 2 3" xfId="44811" xr:uid="{F603960E-21B6-4728-B5C5-5FE62735C7F7}"/>
    <cellStyle name="20 % - Markeringsfarve5 3 7 4 3" xfId="22825" xr:uid="{33E946AA-A660-499F-B04A-18CBAE1C5228}"/>
    <cellStyle name="20 % - Markeringsfarve5 3 7 4 4" xfId="37812" xr:uid="{0AA3C83D-D22B-435F-B012-E684311C13CE}"/>
    <cellStyle name="20 % - Markeringsfarve5 3 7 5" xfId="11316" xr:uid="{20EDE29D-8340-4C1E-80E9-C5319EE278E9}"/>
    <cellStyle name="20 % - Markeringsfarve5 3 7 5 2" xfId="27636" xr:uid="{0CCF0270-7759-4121-87C0-28BE29650FDB}"/>
    <cellStyle name="20 % - Markeringsfarve5 3 7 5 3" xfId="42602" xr:uid="{44E08F59-CFB1-482B-8CB4-C24A1F93D5E8}"/>
    <cellStyle name="20 % - Markeringsfarve5 3 7 6" xfId="20614" xr:uid="{4A95F689-1469-4AAD-A7EC-40BB46B57545}"/>
    <cellStyle name="20 % - Markeringsfarve5 3 7 7" xfId="35603" xr:uid="{A737CBC5-94F2-4BA0-88DE-04BE859727B1}"/>
    <cellStyle name="20 % - Markeringsfarve5 3 8" xfId="2763" xr:uid="{9BDD378B-7F9B-4287-B906-6A8846506380}"/>
    <cellStyle name="20 % - Markeringsfarve5 3 8 2" xfId="2764" xr:uid="{7F388D6F-3685-4363-A483-059597D74C74}"/>
    <cellStyle name="20 % - Markeringsfarve5 3 8 2 2" xfId="8065" xr:uid="{6BD0D295-9BF7-4A32-958B-B906510F6C2D}"/>
    <cellStyle name="20 % - Markeringsfarve5 3 8 2 2 2" xfId="15965" xr:uid="{441ED226-99A4-4840-BD74-CF6E00599B76}"/>
    <cellStyle name="20 % - Markeringsfarve5 3 8 2 2 2 2" xfId="32280" xr:uid="{52F4DB98-AF60-466D-934E-90B33CA05975}"/>
    <cellStyle name="20 % - Markeringsfarve5 3 8 2 2 2 3" xfId="47244" xr:uid="{25D14F86-1D5C-402F-A892-D023AA003CB0}"/>
    <cellStyle name="20 % - Markeringsfarve5 3 8 2 2 3" xfId="25258" xr:uid="{58D5E3AB-8272-4FB0-A3DE-DD350A87F86E}"/>
    <cellStyle name="20 % - Markeringsfarve5 3 8 2 2 4" xfId="40245" xr:uid="{B66BF032-2305-45C5-A2C9-D419414E28F8}"/>
    <cellStyle name="20 % - Markeringsfarve5 3 8 2 3" xfId="11320" xr:uid="{89409CDA-F579-4EDC-83EB-041E219232B2}"/>
    <cellStyle name="20 % - Markeringsfarve5 3 8 2 3 2" xfId="27640" xr:uid="{FDFE15E8-353E-4FB4-9B9D-F7A383A2AFEA}"/>
    <cellStyle name="20 % - Markeringsfarve5 3 8 2 3 3" xfId="42606" xr:uid="{8A43FB65-1F94-4E32-BDA1-101FD26243DA}"/>
    <cellStyle name="20 % - Markeringsfarve5 3 8 2 4" xfId="20618" xr:uid="{C0CDE1A1-897E-4358-A749-E7B76A038BC5}"/>
    <cellStyle name="20 % - Markeringsfarve5 3 8 2 5" xfId="35607" xr:uid="{BCC9A3F5-C33B-41A4-A030-C51E56812FEB}"/>
    <cellStyle name="20 % - Markeringsfarve5 3 8 3" xfId="2765" xr:uid="{8719451E-6A94-4F69-8F7B-0FD903B531DF}"/>
    <cellStyle name="20 % - Markeringsfarve5 3 8 3 2" xfId="7342" xr:uid="{69E27507-1651-4F49-89BC-62E9419A5C96}"/>
    <cellStyle name="20 % - Markeringsfarve5 3 8 3 2 2" xfId="15251" xr:uid="{2D886AF9-C5B9-4FE4-B46B-EC58D8D200E4}"/>
    <cellStyle name="20 % - Markeringsfarve5 3 8 3 2 2 2" xfId="31566" xr:uid="{809CDAA9-B478-46A3-B619-5F3F254BDA10}"/>
    <cellStyle name="20 % - Markeringsfarve5 3 8 3 2 2 3" xfId="46530" xr:uid="{D3369743-75BF-4435-91D9-A519A79743D9}"/>
    <cellStyle name="20 % - Markeringsfarve5 3 8 3 2 3" xfId="24544" xr:uid="{C6467D58-CBB6-4BEA-8D15-301C42292D14}"/>
    <cellStyle name="20 % - Markeringsfarve5 3 8 3 2 4" xfId="39531" xr:uid="{9EA11F77-7973-40AC-A2F4-C7E462B26D5E}"/>
    <cellStyle name="20 % - Markeringsfarve5 3 8 3 3" xfId="11321" xr:uid="{B7AD9953-4987-4B6D-B495-85007E5D717E}"/>
    <cellStyle name="20 % - Markeringsfarve5 3 8 3 3 2" xfId="27641" xr:uid="{0CF993FF-C9BE-4D83-85EB-F0A7D88C0E5E}"/>
    <cellStyle name="20 % - Markeringsfarve5 3 8 3 3 3" xfId="42607" xr:uid="{A092E621-C6F0-4436-B16E-59C7DDEE90A4}"/>
    <cellStyle name="20 % - Markeringsfarve5 3 8 3 4" xfId="20619" xr:uid="{A182C2FF-AF52-4165-8FA4-AB17F6735D83}"/>
    <cellStyle name="20 % - Markeringsfarve5 3 8 3 5" xfId="35608" xr:uid="{C5A0CBB6-6C52-43E9-8B4C-6D244284B121}"/>
    <cellStyle name="20 % - Markeringsfarve5 3 8 4" xfId="5616" xr:uid="{43BE3896-E8A0-46CD-9A00-3C60EA8A1ACE}"/>
    <cellStyle name="20 % - Markeringsfarve5 3 8 4 2" xfId="13533" xr:uid="{DB666D10-C173-46DF-81A4-F826AE651B6A}"/>
    <cellStyle name="20 % - Markeringsfarve5 3 8 4 2 2" xfId="29848" xr:uid="{02D2A25B-B2C2-4960-911C-575A18E4FDFA}"/>
    <cellStyle name="20 % - Markeringsfarve5 3 8 4 2 3" xfId="44812" xr:uid="{6E74B34D-E441-4566-8CD8-7050F20CEA26}"/>
    <cellStyle name="20 % - Markeringsfarve5 3 8 4 3" xfId="22826" xr:uid="{F76C0A39-BB30-4967-9C80-B89EE3449A07}"/>
    <cellStyle name="20 % - Markeringsfarve5 3 8 4 4" xfId="37813" xr:uid="{B964B691-4144-4579-8D5A-A5F22A266DB9}"/>
    <cellStyle name="20 % - Markeringsfarve5 3 8 5" xfId="11319" xr:uid="{1B7DA02C-94D8-4DA9-A97B-A2FA70CF579D}"/>
    <cellStyle name="20 % - Markeringsfarve5 3 8 5 2" xfId="27639" xr:uid="{BD2AFD18-D743-4D03-85F1-85A7AA61A846}"/>
    <cellStyle name="20 % - Markeringsfarve5 3 8 5 3" xfId="42605" xr:uid="{5241F623-E778-4237-ADD5-44CC94CE0977}"/>
    <cellStyle name="20 % - Markeringsfarve5 3 8 6" xfId="20617" xr:uid="{A9C2DC0A-5AD7-4A51-8229-B354FB748250}"/>
    <cellStyle name="20 % - Markeringsfarve5 3 8 7" xfId="35606" xr:uid="{DC38094B-8CBD-4D75-9620-556AF1410C49}"/>
    <cellStyle name="20 % - Markeringsfarve5 3 9" xfId="2766" xr:uid="{9B3842D9-D51B-4DCA-B513-48811F0D7CFA}"/>
    <cellStyle name="20 % - Markeringsfarve5 3 9 2" xfId="7456" xr:uid="{B1C4478C-EA44-4434-AF5B-508CBD1B4E2D}"/>
    <cellStyle name="20 % - Markeringsfarve5 3 9 2 2" xfId="15356" xr:uid="{2548B688-8F27-43E4-9778-F78C00BEA757}"/>
    <cellStyle name="20 % - Markeringsfarve5 3 9 2 2 2" xfId="31671" xr:uid="{43FDF877-41FB-4D03-A00C-79097EFCADAB}"/>
    <cellStyle name="20 % - Markeringsfarve5 3 9 2 2 3" xfId="46635" xr:uid="{C9F92D07-22D6-48A9-9EE3-428DEF4C188D}"/>
    <cellStyle name="20 % - Markeringsfarve5 3 9 2 3" xfId="24649" xr:uid="{7ADBFE90-CCD8-4C66-A7CF-B0583191FC1D}"/>
    <cellStyle name="20 % - Markeringsfarve5 3 9 2 4" xfId="39636" xr:uid="{A2B1EED4-582B-4925-9EFF-1E95C5830EF2}"/>
    <cellStyle name="20 % - Markeringsfarve5 3 9 3" xfId="11322" xr:uid="{112E8535-90DE-4B71-9321-B0ED13A65BB2}"/>
    <cellStyle name="20 % - Markeringsfarve5 3 9 3 2" xfId="27642" xr:uid="{72F67D4A-576B-4F97-B5CE-BAC827626DF1}"/>
    <cellStyle name="20 % - Markeringsfarve5 3 9 3 3" xfId="42608" xr:uid="{C9CCCD30-F660-4675-BAA4-882EE1D408E6}"/>
    <cellStyle name="20 % - Markeringsfarve5 3 9 4" xfId="20620" xr:uid="{B1CDF0A6-B2AE-4268-85C1-4CC8023B7892}"/>
    <cellStyle name="20 % - Markeringsfarve5 3 9 5" xfId="35609" xr:uid="{2F9D619D-AF45-4111-8373-138D4AB8EAF3}"/>
    <cellStyle name="20 % - Markeringsfarve5 4" xfId="2767" xr:uid="{F2CD88DA-2641-484F-8B42-7FA8F10038E0}"/>
    <cellStyle name="20 % - Markeringsfarve5 4 10" xfId="11323" xr:uid="{8C23C82A-F72F-48F1-ACEC-19FF1FAD1837}"/>
    <cellStyle name="20 % - Markeringsfarve5 4 10 2" xfId="27643" xr:uid="{4C54CF2C-9107-4B35-BC07-E13ED884B695}"/>
    <cellStyle name="20 % - Markeringsfarve5 4 10 3" xfId="42609" xr:uid="{B242FF4F-AAC0-4220-9F55-24E0F54DBD18}"/>
    <cellStyle name="20 % - Markeringsfarve5 4 11" xfId="20621" xr:uid="{02AD9A3E-B4DD-42D1-B189-BCA407B9850E}"/>
    <cellStyle name="20 % - Markeringsfarve5 4 12" xfId="35610" xr:uid="{E473E364-87A1-437F-ACC7-688AAD29384E}"/>
    <cellStyle name="20 % - Markeringsfarve5 4 13" xfId="53294" xr:uid="{F1A81CE9-220B-40B2-A737-FA0DAED7BDB6}"/>
    <cellStyle name="20 % - Markeringsfarve5 4 2" xfId="2768" xr:uid="{C5F0306E-CDF0-4FDA-962C-8B59CEE81B5E}"/>
    <cellStyle name="20 % - Markeringsfarve5 4 2 2" xfId="2769" xr:uid="{6FCAE8D3-3B97-4ED5-B812-4425E9F6C617}"/>
    <cellStyle name="20 % - Markeringsfarve5 4 2 2 2" xfId="7600" xr:uid="{006BD22F-F58F-4BC4-B535-00C9F7AD3588}"/>
    <cellStyle name="20 % - Markeringsfarve5 4 2 2 2 2" xfId="15500" xr:uid="{40137661-5C0B-4F1C-BA2B-BB5B4CCD119F}"/>
    <cellStyle name="20 % - Markeringsfarve5 4 2 2 2 2 2" xfId="31815" xr:uid="{AB049050-D2E8-400A-BCC8-BF73AC3E4D2A}"/>
    <cellStyle name="20 % - Markeringsfarve5 4 2 2 2 2 3" xfId="46779" xr:uid="{032C8239-0765-48F0-BA6A-02DBE992B25E}"/>
    <cellStyle name="20 % - Markeringsfarve5 4 2 2 2 3" xfId="24793" xr:uid="{A3FFE2AF-888D-4931-B0FB-6892FD659DCB}"/>
    <cellStyle name="20 % - Markeringsfarve5 4 2 2 2 4" xfId="39780" xr:uid="{8D8368AB-4DD5-4DFA-8B31-D5A797251184}"/>
    <cellStyle name="20 % - Markeringsfarve5 4 2 2 3" xfId="11325" xr:uid="{9E87FC1B-591B-46B5-86DB-CDED9CF99D68}"/>
    <cellStyle name="20 % - Markeringsfarve5 4 2 2 3 2" xfId="27645" xr:uid="{545CF56B-C654-474E-8B1F-94EEB6D1C634}"/>
    <cellStyle name="20 % - Markeringsfarve5 4 2 2 3 3" xfId="42611" xr:uid="{B23096E1-78AD-4030-BD66-BACDE59A3C97}"/>
    <cellStyle name="20 % - Markeringsfarve5 4 2 2 4" xfId="20623" xr:uid="{9DCE61DB-0360-4A41-A673-6A023EE02ED3}"/>
    <cellStyle name="20 % - Markeringsfarve5 4 2 2 5" xfId="35612" xr:uid="{EF1FC540-DE60-4D79-9BDE-3CEAAD1AA033}"/>
    <cellStyle name="20 % - Markeringsfarve5 4 2 2 6" xfId="57098" xr:uid="{3A480740-8F1D-46E1-A3F6-6D330E616265}"/>
    <cellStyle name="20 % - Markeringsfarve5 4 2 3" xfId="2770" xr:uid="{26E53C7A-4717-44FC-BDAE-3D2CD83765C8}"/>
    <cellStyle name="20 % - Markeringsfarve5 4 2 3 2" xfId="6830" xr:uid="{BE540B5A-6A79-4809-AA6B-EFC1EC36014D}"/>
    <cellStyle name="20 % - Markeringsfarve5 4 2 3 2 2" xfId="14740" xr:uid="{87F2824A-2EED-4E41-B9AF-049057098F39}"/>
    <cellStyle name="20 % - Markeringsfarve5 4 2 3 2 2 2" xfId="31055" xr:uid="{BC3A6381-2283-4D91-8C54-F1BC303BCBFD}"/>
    <cellStyle name="20 % - Markeringsfarve5 4 2 3 2 2 3" xfId="46019" xr:uid="{70707DDA-CB0A-427C-A1BD-BAFE2143C346}"/>
    <cellStyle name="20 % - Markeringsfarve5 4 2 3 2 3" xfId="24033" xr:uid="{FEC55398-0823-4DA8-8CEC-B7E054BF1ECC}"/>
    <cellStyle name="20 % - Markeringsfarve5 4 2 3 2 4" xfId="39020" xr:uid="{9836C85E-BA52-44FD-A8D3-68E59CFE839E}"/>
    <cellStyle name="20 % - Markeringsfarve5 4 2 3 3" xfId="11326" xr:uid="{DFD80279-CAEC-43D4-A6A0-36159A2FE687}"/>
    <cellStyle name="20 % - Markeringsfarve5 4 2 3 3 2" xfId="27646" xr:uid="{4077E3C3-3917-42BA-90C4-7BA1FCBAC24A}"/>
    <cellStyle name="20 % - Markeringsfarve5 4 2 3 3 3" xfId="42612" xr:uid="{F47F8561-383A-434F-8517-58AD359DE8D2}"/>
    <cellStyle name="20 % - Markeringsfarve5 4 2 3 4" xfId="20624" xr:uid="{B49D8472-9058-40BD-AEC3-1A33312325B9}"/>
    <cellStyle name="20 % - Markeringsfarve5 4 2 3 5" xfId="35613" xr:uid="{ECEDFB4D-0AE7-4C8D-B99F-9BF8406C3410}"/>
    <cellStyle name="20 % - Markeringsfarve5 4 2 4" xfId="5618" xr:uid="{BF6483D6-030D-49A7-A191-61FDE59C6EB7}"/>
    <cellStyle name="20 % - Markeringsfarve5 4 2 4 2" xfId="13535" xr:uid="{CE6A65F9-E180-4F78-BBF6-B123A6ABFA26}"/>
    <cellStyle name="20 % - Markeringsfarve5 4 2 4 2 2" xfId="29850" xr:uid="{E269936A-208C-4DA6-8FAB-61388BF6FD53}"/>
    <cellStyle name="20 % - Markeringsfarve5 4 2 4 2 3" xfId="44814" xr:uid="{80C78916-3E3A-4BCB-9FBC-7347FC799A27}"/>
    <cellStyle name="20 % - Markeringsfarve5 4 2 4 3" xfId="22828" xr:uid="{8210AB23-25F0-4914-8756-CBAFCC7722C6}"/>
    <cellStyle name="20 % - Markeringsfarve5 4 2 4 4" xfId="37815" xr:uid="{BD7EE30F-9700-4897-997C-AB997A97331F}"/>
    <cellStyle name="20 % - Markeringsfarve5 4 2 5" xfId="11324" xr:uid="{3886A393-7E73-4028-954B-5B79A5C78574}"/>
    <cellStyle name="20 % - Markeringsfarve5 4 2 5 2" xfId="27644" xr:uid="{4225CC5A-BFFA-4752-B3B8-21573CC4DC91}"/>
    <cellStyle name="20 % - Markeringsfarve5 4 2 5 3" xfId="42610" xr:uid="{CD00E53A-8ADE-40A6-A9CD-92B4BFCFF5D2}"/>
    <cellStyle name="20 % - Markeringsfarve5 4 2 6" xfId="20622" xr:uid="{C06EE109-C772-4B8A-938C-40E3066155F4}"/>
    <cellStyle name="20 % - Markeringsfarve5 4 2 7" xfId="35611" xr:uid="{57A9868C-57B2-4C56-8558-8862BF40B83A}"/>
    <cellStyle name="20 % - Markeringsfarve5 4 2 8" xfId="53931" xr:uid="{D7D6B990-4E14-43D1-94DC-4D35AC588D66}"/>
    <cellStyle name="20 % - Markeringsfarve5 4 3" xfId="2771" xr:uid="{0E6736D7-73C1-4185-B778-CFC61058C430}"/>
    <cellStyle name="20 % - Markeringsfarve5 4 3 2" xfId="2772" xr:uid="{CF46D6D3-46EB-468A-9B01-2894D26E1CB6}"/>
    <cellStyle name="20 % - Markeringsfarve5 4 3 2 2" xfId="7714" xr:uid="{BEE8F11F-CCE3-48BF-87EC-EE85BB4D94D6}"/>
    <cellStyle name="20 % - Markeringsfarve5 4 3 2 2 2" xfId="15614" xr:uid="{38FA5F34-3FE1-40F4-9765-4BD76E88A258}"/>
    <cellStyle name="20 % - Markeringsfarve5 4 3 2 2 2 2" xfId="31929" xr:uid="{E2C80174-D158-4625-9423-2B0C615E8CD4}"/>
    <cellStyle name="20 % - Markeringsfarve5 4 3 2 2 2 3" xfId="46893" xr:uid="{729C272E-C2D0-4613-9589-F0552B36CDF9}"/>
    <cellStyle name="20 % - Markeringsfarve5 4 3 2 2 3" xfId="24907" xr:uid="{368E3ED4-0DD5-4E91-8F5E-11073143C5DF}"/>
    <cellStyle name="20 % - Markeringsfarve5 4 3 2 2 4" xfId="39894" xr:uid="{4213F43A-A74E-4DE2-960E-6A9381DF4B56}"/>
    <cellStyle name="20 % - Markeringsfarve5 4 3 2 3" xfId="11328" xr:uid="{23D8EE6D-2F02-4571-BA35-F1F21010F2CA}"/>
    <cellStyle name="20 % - Markeringsfarve5 4 3 2 3 2" xfId="27648" xr:uid="{9219C7FB-B3F1-4D79-B287-81639399E4D7}"/>
    <cellStyle name="20 % - Markeringsfarve5 4 3 2 3 3" xfId="42614" xr:uid="{E809E711-CB19-43C9-97EA-FB0EEAEC7CAB}"/>
    <cellStyle name="20 % - Markeringsfarve5 4 3 2 4" xfId="20626" xr:uid="{90C23006-B515-427E-A79A-A719A1C6A494}"/>
    <cellStyle name="20 % - Markeringsfarve5 4 3 2 5" xfId="35615" xr:uid="{EE3E0AFB-ACCC-452A-94E6-73CF3CB4EFF2}"/>
    <cellStyle name="20 % - Markeringsfarve5 4 3 3" xfId="2773" xr:uid="{72140875-8042-4695-81FB-B1B8EF02CB70}"/>
    <cellStyle name="20 % - Markeringsfarve5 4 3 3 2" xfId="6944" xr:uid="{DBDE6DB2-9F2B-4E34-9651-EF2DC087A793}"/>
    <cellStyle name="20 % - Markeringsfarve5 4 3 3 2 2" xfId="14854" xr:uid="{43A7033F-253A-4ACC-BC02-EC2DC8AD2E5E}"/>
    <cellStyle name="20 % - Markeringsfarve5 4 3 3 2 2 2" xfId="31169" xr:uid="{0BA80A5A-F7D5-488F-99D9-84479C51B8BC}"/>
    <cellStyle name="20 % - Markeringsfarve5 4 3 3 2 2 3" xfId="46133" xr:uid="{918ED0F8-B152-4BE3-A5D4-A746BBE1F6D0}"/>
    <cellStyle name="20 % - Markeringsfarve5 4 3 3 2 3" xfId="24147" xr:uid="{84CA2B97-2D1C-412C-A633-9F86FBF5D211}"/>
    <cellStyle name="20 % - Markeringsfarve5 4 3 3 2 4" xfId="39134" xr:uid="{562B5FA7-D322-456B-B949-4BC924AC0184}"/>
    <cellStyle name="20 % - Markeringsfarve5 4 3 3 3" xfId="11329" xr:uid="{0DCD5C0D-B8C8-44EB-BB80-9C584108E650}"/>
    <cellStyle name="20 % - Markeringsfarve5 4 3 3 3 2" xfId="27649" xr:uid="{5411E48F-B485-4598-B6E3-677443FB7A53}"/>
    <cellStyle name="20 % - Markeringsfarve5 4 3 3 3 3" xfId="42615" xr:uid="{17E3DEF9-8D59-4CAA-A31F-3732136548D9}"/>
    <cellStyle name="20 % - Markeringsfarve5 4 3 3 4" xfId="20627" xr:uid="{C2A95DFE-C7F0-4E87-B7BE-1F77F5B8FF96}"/>
    <cellStyle name="20 % - Markeringsfarve5 4 3 3 5" xfId="35616" xr:uid="{827B1AB3-1C39-46A6-B4AA-76D57D665982}"/>
    <cellStyle name="20 % - Markeringsfarve5 4 3 4" xfId="5619" xr:uid="{648A9BA3-857B-44E7-8B49-D7546EE8DD4E}"/>
    <cellStyle name="20 % - Markeringsfarve5 4 3 4 2" xfId="13536" xr:uid="{1936FE55-7E22-4022-8692-D075C5BE0E31}"/>
    <cellStyle name="20 % - Markeringsfarve5 4 3 4 2 2" xfId="29851" xr:uid="{8EE137D8-695A-4F3D-BC90-B57E4799951A}"/>
    <cellStyle name="20 % - Markeringsfarve5 4 3 4 2 3" xfId="44815" xr:uid="{5EABE721-BA8A-469A-AA46-0AD3A7057DD7}"/>
    <cellStyle name="20 % - Markeringsfarve5 4 3 4 3" xfId="22829" xr:uid="{0878AEF5-5DAF-44BA-A8D3-79D36851618D}"/>
    <cellStyle name="20 % - Markeringsfarve5 4 3 4 4" xfId="37816" xr:uid="{6E62AA40-3F7B-4BC2-B440-69B54A115F75}"/>
    <cellStyle name="20 % - Markeringsfarve5 4 3 5" xfId="11327" xr:uid="{6917D09D-7D99-4BFF-86BD-22AEFE31FBEE}"/>
    <cellStyle name="20 % - Markeringsfarve5 4 3 5 2" xfId="27647" xr:uid="{D440FAFA-4CB7-4C40-B0AB-59AFAFD704FF}"/>
    <cellStyle name="20 % - Markeringsfarve5 4 3 5 3" xfId="42613" xr:uid="{7599F655-F2FA-40D6-90F9-AFCC8F7008A7}"/>
    <cellStyle name="20 % - Markeringsfarve5 4 3 6" xfId="20625" xr:uid="{DF230785-8BAF-4EBA-987B-253F9F9D455B}"/>
    <cellStyle name="20 % - Markeringsfarve5 4 3 7" xfId="35614" xr:uid="{80672D8F-AD27-4F98-9D63-272F64C3463A}"/>
    <cellStyle name="20 % - Markeringsfarve5 4 3 8" xfId="56475" xr:uid="{A8BC3843-243F-4C33-985C-602D760FD7FD}"/>
    <cellStyle name="20 % - Markeringsfarve5 4 4" xfId="2774" xr:uid="{E412D69A-23D5-4A96-9BE0-AE67C0A5053A}"/>
    <cellStyle name="20 % - Markeringsfarve5 4 4 2" xfId="2775" xr:uid="{F6352AE1-D1DF-4732-B16A-7728169DEB3C}"/>
    <cellStyle name="20 % - Markeringsfarve5 4 4 2 2" xfId="7838" xr:uid="{0FE2596C-9D30-44B6-A248-A2E6076E21A8}"/>
    <cellStyle name="20 % - Markeringsfarve5 4 4 2 2 2" xfId="15738" xr:uid="{5345369C-5065-4FDF-AD2D-22B21185BB63}"/>
    <cellStyle name="20 % - Markeringsfarve5 4 4 2 2 2 2" xfId="32053" xr:uid="{CBA588C3-CB7D-445E-AE09-416EA3C027CB}"/>
    <cellStyle name="20 % - Markeringsfarve5 4 4 2 2 2 3" xfId="47017" xr:uid="{D6686EFA-B35F-43A0-A9BF-DA5BF148DE22}"/>
    <cellStyle name="20 % - Markeringsfarve5 4 4 2 2 3" xfId="25031" xr:uid="{ED7D4ED0-3888-4E8F-984B-59CCAA746A72}"/>
    <cellStyle name="20 % - Markeringsfarve5 4 4 2 2 4" xfId="40018" xr:uid="{1CF7566F-076B-4D79-B653-FB4B8CE3032E}"/>
    <cellStyle name="20 % - Markeringsfarve5 4 4 2 3" xfId="11331" xr:uid="{A7C803A0-C534-4BE9-8572-9D1ED50037F6}"/>
    <cellStyle name="20 % - Markeringsfarve5 4 4 2 3 2" xfId="27651" xr:uid="{6CC6B712-0D90-4115-BDDD-A9677F465506}"/>
    <cellStyle name="20 % - Markeringsfarve5 4 4 2 3 3" xfId="42617" xr:uid="{F141AED3-2306-44FD-807C-4660C54A9CBE}"/>
    <cellStyle name="20 % - Markeringsfarve5 4 4 2 4" xfId="20629" xr:uid="{F4A79F63-7675-4094-AB6E-506C2756A2F7}"/>
    <cellStyle name="20 % - Markeringsfarve5 4 4 2 5" xfId="35618" xr:uid="{F2464C3D-BC65-4DBF-8197-D2C00C04FB6C}"/>
    <cellStyle name="20 % - Markeringsfarve5 4 4 3" xfId="2776" xr:uid="{6990657B-E91F-45A2-98EC-FEE45377FAC0}"/>
    <cellStyle name="20 % - Markeringsfarve5 4 4 3 2" xfId="7114" xr:uid="{C6E87D8C-0760-4F0D-8809-28E854A6E8E2}"/>
    <cellStyle name="20 % - Markeringsfarve5 4 4 3 2 2" xfId="15023" xr:uid="{3A5A7F70-3386-4CCF-ADD8-E88AA06ECC90}"/>
    <cellStyle name="20 % - Markeringsfarve5 4 4 3 2 2 2" xfId="31338" xr:uid="{39305F87-4D38-47ED-8622-544D1F299FEC}"/>
    <cellStyle name="20 % - Markeringsfarve5 4 4 3 2 2 3" xfId="46302" xr:uid="{0B1B57F6-4607-4E74-93CB-A37901B8C050}"/>
    <cellStyle name="20 % - Markeringsfarve5 4 4 3 2 3" xfId="24316" xr:uid="{BF52E076-F01B-4AD6-A3DD-7E1DF6C6E283}"/>
    <cellStyle name="20 % - Markeringsfarve5 4 4 3 2 4" xfId="39303" xr:uid="{222B7C34-ADF0-4B4C-B47F-406F2CCE094F}"/>
    <cellStyle name="20 % - Markeringsfarve5 4 4 3 3" xfId="11332" xr:uid="{BAA57D6A-114B-48DB-9368-6AF4B5268F76}"/>
    <cellStyle name="20 % - Markeringsfarve5 4 4 3 3 2" xfId="27652" xr:uid="{CB03A321-05E8-4313-94EA-3691BBA6B905}"/>
    <cellStyle name="20 % - Markeringsfarve5 4 4 3 3 3" xfId="42618" xr:uid="{5B85A564-5957-4390-BCE6-4B04CAD6AD76}"/>
    <cellStyle name="20 % - Markeringsfarve5 4 4 3 4" xfId="20630" xr:uid="{6644D467-3319-455B-8DF6-ADCEC0CE5A77}"/>
    <cellStyle name="20 % - Markeringsfarve5 4 4 3 5" xfId="35619" xr:uid="{AB1BD393-9579-4E3D-B058-3996504F2527}"/>
    <cellStyle name="20 % - Markeringsfarve5 4 4 4" xfId="5620" xr:uid="{EF1E889F-1818-4D90-809D-610080BFE98C}"/>
    <cellStyle name="20 % - Markeringsfarve5 4 4 4 2" xfId="13537" xr:uid="{1DBB03FB-ADFE-4EDC-90A0-011146005357}"/>
    <cellStyle name="20 % - Markeringsfarve5 4 4 4 2 2" xfId="29852" xr:uid="{E7A07AE3-7FE7-4AD3-9E8F-20DC7C253C3F}"/>
    <cellStyle name="20 % - Markeringsfarve5 4 4 4 2 3" xfId="44816" xr:uid="{C9513ACC-597C-48EE-99E3-56045BBA86D3}"/>
    <cellStyle name="20 % - Markeringsfarve5 4 4 4 3" xfId="22830" xr:uid="{ECE14D8E-0342-49D6-99E2-DF1363EEB8F6}"/>
    <cellStyle name="20 % - Markeringsfarve5 4 4 4 4" xfId="37817" xr:uid="{6251383B-9C06-4CC8-B56A-D2D939D5FFB0}"/>
    <cellStyle name="20 % - Markeringsfarve5 4 4 5" xfId="11330" xr:uid="{F3C72BA8-3253-4C26-B34B-295A01DD1AB7}"/>
    <cellStyle name="20 % - Markeringsfarve5 4 4 5 2" xfId="27650" xr:uid="{21534C03-69DC-4689-A935-6F3C21F3FAF7}"/>
    <cellStyle name="20 % - Markeringsfarve5 4 4 5 3" xfId="42616" xr:uid="{17A73F65-804D-4225-BB31-432BB40F4575}"/>
    <cellStyle name="20 % - Markeringsfarve5 4 4 6" xfId="20628" xr:uid="{762BE3ED-F66B-46FC-BCA8-F8F520FCC7FE}"/>
    <cellStyle name="20 % - Markeringsfarve5 4 4 7" xfId="35617" xr:uid="{7B19841C-1226-41FD-BFCB-178235436202}"/>
    <cellStyle name="20 % - Markeringsfarve5 4 5" xfId="2777" xr:uid="{FD6D3E32-E894-4FAD-9021-456AB92D4624}"/>
    <cellStyle name="20 % - Markeringsfarve5 4 5 2" xfId="2778" xr:uid="{2B381553-522A-4E51-8D02-CAEE3DC8A1E2}"/>
    <cellStyle name="20 % - Markeringsfarve5 4 5 2 2" xfId="7955" xr:uid="{1B2740E2-0D7D-4FDF-8215-0992D229D589}"/>
    <cellStyle name="20 % - Markeringsfarve5 4 5 2 2 2" xfId="15855" xr:uid="{DEC86378-461E-4925-BC8B-2591BD45D8F9}"/>
    <cellStyle name="20 % - Markeringsfarve5 4 5 2 2 2 2" xfId="32170" xr:uid="{DF7382D4-7D58-43CA-AE2B-CB03A5A3769B}"/>
    <cellStyle name="20 % - Markeringsfarve5 4 5 2 2 2 3" xfId="47134" xr:uid="{2E011559-961D-40F3-A671-D1F4925B2ECF}"/>
    <cellStyle name="20 % - Markeringsfarve5 4 5 2 2 3" xfId="25148" xr:uid="{1017B798-0C63-4838-A0D1-0767F923FA16}"/>
    <cellStyle name="20 % - Markeringsfarve5 4 5 2 2 4" xfId="40135" xr:uid="{94EAB391-9C04-4CD2-974F-F500EFD8DF62}"/>
    <cellStyle name="20 % - Markeringsfarve5 4 5 2 3" xfId="11334" xr:uid="{90C241F1-5171-405B-A51A-5752986AAEA3}"/>
    <cellStyle name="20 % - Markeringsfarve5 4 5 2 3 2" xfId="27654" xr:uid="{4F2AB182-DB02-4B02-8E95-5372D0E32048}"/>
    <cellStyle name="20 % - Markeringsfarve5 4 5 2 3 3" xfId="42620" xr:uid="{526D2512-B3F8-40F5-BD43-E4BE9D77DC35}"/>
    <cellStyle name="20 % - Markeringsfarve5 4 5 2 4" xfId="20632" xr:uid="{D1CD7E32-13F2-4868-AD5A-822165B1A3EB}"/>
    <cellStyle name="20 % - Markeringsfarve5 4 5 2 5" xfId="35621" xr:uid="{2C63EE13-141F-4A3E-8221-233816B025BC}"/>
    <cellStyle name="20 % - Markeringsfarve5 4 5 3" xfId="2779" xr:uid="{7E2090CC-3230-4758-BEDC-D553EDFC757D}"/>
    <cellStyle name="20 % - Markeringsfarve5 4 5 3 2" xfId="7231" xr:uid="{969AB778-A5CB-40B7-BED3-676FD8615461}"/>
    <cellStyle name="20 % - Markeringsfarve5 4 5 3 2 2" xfId="15140" xr:uid="{B1ED6683-B6F9-431D-B16A-5E13A380EE87}"/>
    <cellStyle name="20 % - Markeringsfarve5 4 5 3 2 2 2" xfId="31455" xr:uid="{F95809A2-A1BC-4114-A0C2-30E4A0552450}"/>
    <cellStyle name="20 % - Markeringsfarve5 4 5 3 2 2 3" xfId="46419" xr:uid="{0A75458A-1932-4DA7-8D40-DB1F136CC32C}"/>
    <cellStyle name="20 % - Markeringsfarve5 4 5 3 2 3" xfId="24433" xr:uid="{8DFC3CE4-204F-407C-920F-69B89144C007}"/>
    <cellStyle name="20 % - Markeringsfarve5 4 5 3 2 4" xfId="39420" xr:uid="{46F21FA4-3418-4087-82AD-9CC2D7DDE632}"/>
    <cellStyle name="20 % - Markeringsfarve5 4 5 3 3" xfId="11335" xr:uid="{B27A45DE-96DC-4FC4-80B4-20448EF90801}"/>
    <cellStyle name="20 % - Markeringsfarve5 4 5 3 3 2" xfId="27655" xr:uid="{293CFB84-1C56-4BEE-A189-5FFA8030B172}"/>
    <cellStyle name="20 % - Markeringsfarve5 4 5 3 3 3" xfId="42621" xr:uid="{DE527572-2E40-4AB0-A2DF-528E9FC82766}"/>
    <cellStyle name="20 % - Markeringsfarve5 4 5 3 4" xfId="20633" xr:uid="{3F2C4738-3BE1-4343-ADAF-82F64C359007}"/>
    <cellStyle name="20 % - Markeringsfarve5 4 5 3 5" xfId="35622" xr:uid="{2F4E4252-7709-422B-885A-737815A46114}"/>
    <cellStyle name="20 % - Markeringsfarve5 4 5 4" xfId="5621" xr:uid="{608FE70F-FA63-4888-99F7-28AA5B4966D1}"/>
    <cellStyle name="20 % - Markeringsfarve5 4 5 4 2" xfId="13538" xr:uid="{0AF339FA-272F-4087-B2C3-2CE3FF6247F0}"/>
    <cellStyle name="20 % - Markeringsfarve5 4 5 4 2 2" xfId="29853" xr:uid="{445D0D94-98B9-4026-BCA2-07AB4EC39606}"/>
    <cellStyle name="20 % - Markeringsfarve5 4 5 4 2 3" xfId="44817" xr:uid="{D1FD91FD-9747-4437-9E8E-EAC2859ADA41}"/>
    <cellStyle name="20 % - Markeringsfarve5 4 5 4 3" xfId="22831" xr:uid="{DAEC7C9B-A677-48BA-99A5-C73B38CBD47D}"/>
    <cellStyle name="20 % - Markeringsfarve5 4 5 4 4" xfId="37818" xr:uid="{5D60C645-037F-45A5-964A-2BFF0E8F20AE}"/>
    <cellStyle name="20 % - Markeringsfarve5 4 5 5" xfId="11333" xr:uid="{84E5B260-3E13-4EFF-97C8-FFB02FF71A3E}"/>
    <cellStyle name="20 % - Markeringsfarve5 4 5 5 2" xfId="27653" xr:uid="{4AAA87C4-F108-4084-9708-6E027A55C16E}"/>
    <cellStyle name="20 % - Markeringsfarve5 4 5 5 3" xfId="42619" xr:uid="{4FCE5985-0660-4CCA-8EA1-AD7AA6F8C723}"/>
    <cellStyle name="20 % - Markeringsfarve5 4 5 6" xfId="20631" xr:uid="{C2EB650B-6E0F-4124-8DE0-8433F49656C8}"/>
    <cellStyle name="20 % - Markeringsfarve5 4 5 7" xfId="35620" xr:uid="{33B517B3-EB51-40BB-824A-AA311AD76343}"/>
    <cellStyle name="20 % - Markeringsfarve5 4 6" xfId="2780" xr:uid="{FC15CE71-77BC-4C96-BD0E-B95CF0A758F5}"/>
    <cellStyle name="20 % - Markeringsfarve5 4 6 2" xfId="2781" xr:uid="{EC152FE4-511A-41A4-850C-D1EEB281A5D2}"/>
    <cellStyle name="20 % - Markeringsfarve5 4 6 2 2" xfId="8068" xr:uid="{CC822072-80F4-4398-97AE-E7D578CFF6E9}"/>
    <cellStyle name="20 % - Markeringsfarve5 4 6 2 2 2" xfId="15968" xr:uid="{1562C075-006A-4352-991A-82F9AC67D18B}"/>
    <cellStyle name="20 % - Markeringsfarve5 4 6 2 2 2 2" xfId="32283" xr:uid="{B2B3C0DC-2AC4-4DE5-9D4F-89BA1CC22606}"/>
    <cellStyle name="20 % - Markeringsfarve5 4 6 2 2 2 3" xfId="47247" xr:uid="{408CCFF5-7831-45A8-B9AE-EC3E3181CFF6}"/>
    <cellStyle name="20 % - Markeringsfarve5 4 6 2 2 3" xfId="25261" xr:uid="{1E35783E-B458-4F36-9F81-5F256EBDDA11}"/>
    <cellStyle name="20 % - Markeringsfarve5 4 6 2 2 4" xfId="40248" xr:uid="{A4B53384-F643-46D7-B5B2-EBE4064C88CE}"/>
    <cellStyle name="20 % - Markeringsfarve5 4 6 2 3" xfId="11337" xr:uid="{853F024C-FC80-475A-9A45-9A370BD4D88B}"/>
    <cellStyle name="20 % - Markeringsfarve5 4 6 2 3 2" xfId="27657" xr:uid="{CAB0A32E-0B34-4789-9B5F-024D27141401}"/>
    <cellStyle name="20 % - Markeringsfarve5 4 6 2 3 3" xfId="42623" xr:uid="{1A6EF601-6CE2-4676-96AF-1FE9861825EA}"/>
    <cellStyle name="20 % - Markeringsfarve5 4 6 2 4" xfId="20635" xr:uid="{CDE25BA6-1D1F-4158-BC15-69468EBF0D0E}"/>
    <cellStyle name="20 % - Markeringsfarve5 4 6 2 5" xfId="35624" xr:uid="{C8A0423A-E92D-4165-9743-CF8A0D5B41FA}"/>
    <cellStyle name="20 % - Markeringsfarve5 4 6 3" xfId="2782" xr:uid="{57CCAA97-B1B3-4FE3-8B65-D8C02127FB9E}"/>
    <cellStyle name="20 % - Markeringsfarve5 4 6 3 2" xfId="7345" xr:uid="{97CE5911-03A0-44F6-A4B2-DD57E9894278}"/>
    <cellStyle name="20 % - Markeringsfarve5 4 6 3 2 2" xfId="15254" xr:uid="{7762BEC8-5E18-48BB-9655-BFEE66C0F447}"/>
    <cellStyle name="20 % - Markeringsfarve5 4 6 3 2 2 2" xfId="31569" xr:uid="{4A9C9D2B-3DF4-414B-837B-AECEED0D452C}"/>
    <cellStyle name="20 % - Markeringsfarve5 4 6 3 2 2 3" xfId="46533" xr:uid="{83D9613D-41EA-422A-9200-49BCA81D7A74}"/>
    <cellStyle name="20 % - Markeringsfarve5 4 6 3 2 3" xfId="24547" xr:uid="{933C26F2-019E-49F7-B7BA-A7FC9547297A}"/>
    <cellStyle name="20 % - Markeringsfarve5 4 6 3 2 4" xfId="39534" xr:uid="{20A95253-742D-4CCB-B094-C3F5E7DABA88}"/>
    <cellStyle name="20 % - Markeringsfarve5 4 6 3 3" xfId="11338" xr:uid="{9B8CA19B-8702-4230-997A-6C85D6A0F260}"/>
    <cellStyle name="20 % - Markeringsfarve5 4 6 3 3 2" xfId="27658" xr:uid="{2E66DABE-0729-4BB5-88AB-A1CDB03E0B44}"/>
    <cellStyle name="20 % - Markeringsfarve5 4 6 3 3 3" xfId="42624" xr:uid="{29E266A9-654B-4176-BE5F-1567C8209A35}"/>
    <cellStyle name="20 % - Markeringsfarve5 4 6 3 4" xfId="20636" xr:uid="{09B84A32-01EA-4848-A25D-F7CF47132EAF}"/>
    <cellStyle name="20 % - Markeringsfarve5 4 6 3 5" xfId="35625" xr:uid="{50F2ED28-79BD-4AF3-9FE2-AFC9515F1FCE}"/>
    <cellStyle name="20 % - Markeringsfarve5 4 6 4" xfId="5622" xr:uid="{5AC96F78-40FF-4E11-84D4-58CB03E08CED}"/>
    <cellStyle name="20 % - Markeringsfarve5 4 6 4 2" xfId="13539" xr:uid="{456478B8-D082-4D72-B42E-6EB6A02A64C8}"/>
    <cellStyle name="20 % - Markeringsfarve5 4 6 4 2 2" xfId="29854" xr:uid="{7A1A1CA9-476A-49F2-8815-B3083A1FDCE5}"/>
    <cellStyle name="20 % - Markeringsfarve5 4 6 4 2 3" xfId="44818" xr:uid="{9F556E4D-00E7-4AEE-B9CD-A851F7A11618}"/>
    <cellStyle name="20 % - Markeringsfarve5 4 6 4 3" xfId="22832" xr:uid="{E4E08168-C632-40E0-819C-EEDDD8294918}"/>
    <cellStyle name="20 % - Markeringsfarve5 4 6 4 4" xfId="37819" xr:uid="{06D6BF68-A155-4089-8D5C-1F4C08800077}"/>
    <cellStyle name="20 % - Markeringsfarve5 4 6 5" xfId="11336" xr:uid="{066855C3-A862-490E-8ECC-2990AA164792}"/>
    <cellStyle name="20 % - Markeringsfarve5 4 6 5 2" xfId="27656" xr:uid="{BB17A679-1AF9-4285-8C7B-875CDA58761C}"/>
    <cellStyle name="20 % - Markeringsfarve5 4 6 5 3" xfId="42622" xr:uid="{83046E2D-BF66-482E-A9F6-A41E596CB75E}"/>
    <cellStyle name="20 % - Markeringsfarve5 4 6 6" xfId="20634" xr:uid="{E161BDE0-29CA-49FA-A751-290974A685BD}"/>
    <cellStyle name="20 % - Markeringsfarve5 4 6 7" xfId="35623" xr:uid="{FA65B541-798B-45B3-86C1-85739D23B7BD}"/>
    <cellStyle name="20 % - Markeringsfarve5 4 7" xfId="2783" xr:uid="{4845A262-7CAA-4AC7-B32A-82E5A33F51F2}"/>
    <cellStyle name="20 % - Markeringsfarve5 4 7 2" xfId="7481" xr:uid="{715265FD-E63F-4E73-8E27-C6AFB0F3F7E1}"/>
    <cellStyle name="20 % - Markeringsfarve5 4 7 2 2" xfId="15381" xr:uid="{7E4DB187-549D-4C25-9222-510BAD155840}"/>
    <cellStyle name="20 % - Markeringsfarve5 4 7 2 2 2" xfId="31696" xr:uid="{97B79EA8-814A-422E-9C2F-30239EBAB253}"/>
    <cellStyle name="20 % - Markeringsfarve5 4 7 2 2 3" xfId="46660" xr:uid="{F66FC72E-B12A-4BE8-B7A4-EAAA2A40BEF2}"/>
    <cellStyle name="20 % - Markeringsfarve5 4 7 2 3" xfId="24674" xr:uid="{5401E4CF-1EE7-4E8C-AA4F-14190465C979}"/>
    <cellStyle name="20 % - Markeringsfarve5 4 7 2 4" xfId="39661" xr:uid="{EFA38FBE-6848-4BAB-B88C-9E71C55CA15A}"/>
    <cellStyle name="20 % - Markeringsfarve5 4 7 3" xfId="11339" xr:uid="{89CCFA6A-053C-4F49-B3D0-4C6F958FCF30}"/>
    <cellStyle name="20 % - Markeringsfarve5 4 7 3 2" xfId="27659" xr:uid="{3CAFA53E-7E31-43AB-9C8F-D82275D47F96}"/>
    <cellStyle name="20 % - Markeringsfarve5 4 7 3 3" xfId="42625" xr:uid="{4473B6B1-330D-4D77-8C96-4203EB571B1D}"/>
    <cellStyle name="20 % - Markeringsfarve5 4 7 4" xfId="20637" xr:uid="{12227CEE-6DC6-4C1D-964A-DF4307390A20}"/>
    <cellStyle name="20 % - Markeringsfarve5 4 7 5" xfId="35626" xr:uid="{9F340B7F-6BE6-4A5B-B872-311F7EC8EB0D}"/>
    <cellStyle name="20 % - Markeringsfarve5 4 8" xfId="2784" xr:uid="{E41C80DC-3540-439A-A804-816ABED25C7F}"/>
    <cellStyle name="20 % - Markeringsfarve5 4 8 2" xfId="6709" xr:uid="{09D6AC2A-654E-4571-A513-634ED1E45048}"/>
    <cellStyle name="20 % - Markeringsfarve5 4 8 2 2" xfId="14619" xr:uid="{B8E62097-47D0-43CB-A70C-5B15A213E031}"/>
    <cellStyle name="20 % - Markeringsfarve5 4 8 2 2 2" xfId="30934" xr:uid="{7F9E36DF-0F44-4A22-8B2B-B28AEF11E9C3}"/>
    <cellStyle name="20 % - Markeringsfarve5 4 8 2 2 3" xfId="45898" xr:uid="{2BBC3250-5398-4258-A60E-907EF500A025}"/>
    <cellStyle name="20 % - Markeringsfarve5 4 8 2 3" xfId="23912" xr:uid="{E357FC89-D716-4956-B730-78D10932DE18}"/>
    <cellStyle name="20 % - Markeringsfarve5 4 8 2 4" xfId="38899" xr:uid="{1B9B57CA-64E1-49F1-9C7B-FA73CF8A8392}"/>
    <cellStyle name="20 % - Markeringsfarve5 4 8 3" xfId="11340" xr:uid="{5A9E9A94-6750-4E52-AA70-4FAD0CE8AFA6}"/>
    <cellStyle name="20 % - Markeringsfarve5 4 8 3 2" xfId="27660" xr:uid="{0098E0CC-3F31-4825-A2E0-F170DA977ADC}"/>
    <cellStyle name="20 % - Markeringsfarve5 4 8 3 3" xfId="42626" xr:uid="{2C44DD53-2536-482E-A67D-05192CEC0BF9}"/>
    <cellStyle name="20 % - Markeringsfarve5 4 8 4" xfId="20638" xr:uid="{5887111F-E50A-4963-9E58-FDB31FDE8376}"/>
    <cellStyle name="20 % - Markeringsfarve5 4 8 5" xfId="35627" xr:uid="{21FC067C-3F6D-4282-AFEF-DEBD844CA649}"/>
    <cellStyle name="20 % - Markeringsfarve5 4 9" xfId="5617" xr:uid="{59605A4F-431B-4888-9E40-77C6D9234406}"/>
    <cellStyle name="20 % - Markeringsfarve5 4 9 2" xfId="13534" xr:uid="{84BAF773-407D-4782-AD4E-8FA1BC4E9ECD}"/>
    <cellStyle name="20 % - Markeringsfarve5 4 9 2 2" xfId="29849" xr:uid="{8ACF2C81-7470-4E40-8DBB-0FBD983ABDC8}"/>
    <cellStyle name="20 % - Markeringsfarve5 4 9 2 3" xfId="44813" xr:uid="{E62A4E0F-1227-4D18-A7BE-DF05A457138A}"/>
    <cellStyle name="20 % - Markeringsfarve5 4 9 3" xfId="22827" xr:uid="{88741DA4-F84D-4FFC-B284-75A0BA6822CE}"/>
    <cellStyle name="20 % - Markeringsfarve5 4 9 4" xfId="37814" xr:uid="{15116A13-2D75-4EFF-BAE0-7A927BE05890}"/>
    <cellStyle name="20 % - Markeringsfarve5 5" xfId="2785" xr:uid="{748944FF-9FA7-4777-A231-538819A9C987}"/>
    <cellStyle name="20 % - Markeringsfarve5 5 10" xfId="11341" xr:uid="{DB5EC3B9-61F3-42D3-B1C8-FD03D92B1B52}"/>
    <cellStyle name="20 % - Markeringsfarve5 5 10 2" xfId="27661" xr:uid="{E6BE6107-7224-4ED6-8079-BF9A35F62BD0}"/>
    <cellStyle name="20 % - Markeringsfarve5 5 10 3" xfId="42627" xr:uid="{0177349F-EE58-43B8-9AB7-D39E7763F163}"/>
    <cellStyle name="20 % - Markeringsfarve5 5 11" xfId="20639" xr:uid="{F4829E67-2A50-4F62-B28E-96DF53E6604B}"/>
    <cellStyle name="20 % - Markeringsfarve5 5 12" xfId="35628" xr:uid="{6E8F3379-E3D6-44D6-820A-3563786E1D4F}"/>
    <cellStyle name="20 % - Markeringsfarve5 5 13" xfId="53293" xr:uid="{4ECA0171-6767-4098-839A-A6D232B43A5D}"/>
    <cellStyle name="20 % - Markeringsfarve5 5 2" xfId="2786" xr:uid="{79C61D01-F39D-427A-8C87-023B3553155F}"/>
    <cellStyle name="20 % - Markeringsfarve5 5 2 2" xfId="2787" xr:uid="{454307BA-1177-4D40-BCC4-35083BAAD56E}"/>
    <cellStyle name="20 % - Markeringsfarve5 5 2 2 2" xfId="7639" xr:uid="{46C60860-DB3D-487D-8FF5-2ADCED53911E}"/>
    <cellStyle name="20 % - Markeringsfarve5 5 2 2 2 2" xfId="15539" xr:uid="{0F0C3899-AF4E-4328-9C3C-CA0483ECAEF3}"/>
    <cellStyle name="20 % - Markeringsfarve5 5 2 2 2 2 2" xfId="31854" xr:uid="{B0E78324-36C7-4B1E-A346-B09D6803D4D6}"/>
    <cellStyle name="20 % - Markeringsfarve5 5 2 2 2 2 3" xfId="46818" xr:uid="{DB5BBBFB-15E9-4F4D-A549-F9E78B77E7A5}"/>
    <cellStyle name="20 % - Markeringsfarve5 5 2 2 2 3" xfId="24832" xr:uid="{0B0C66F5-E860-4F60-89AA-21F5AA18680C}"/>
    <cellStyle name="20 % - Markeringsfarve5 5 2 2 2 4" xfId="39819" xr:uid="{C3193953-5761-45EE-B552-F1480D651625}"/>
    <cellStyle name="20 % - Markeringsfarve5 5 2 2 3" xfId="11343" xr:uid="{A196E56A-79B2-4B98-818B-10A7AF13FB94}"/>
    <cellStyle name="20 % - Markeringsfarve5 5 2 2 3 2" xfId="27663" xr:uid="{FDB5004C-BDFA-4DE1-9949-137CCAA89714}"/>
    <cellStyle name="20 % - Markeringsfarve5 5 2 2 3 3" xfId="42629" xr:uid="{9238F5CE-8893-426C-9905-5BF25FE0691C}"/>
    <cellStyle name="20 % - Markeringsfarve5 5 2 2 4" xfId="20641" xr:uid="{38F90ADE-D7B9-4513-8998-858FC27F8481}"/>
    <cellStyle name="20 % - Markeringsfarve5 5 2 2 5" xfId="35630" xr:uid="{E453073F-D27B-4F7E-9D2D-CDA223223354}"/>
    <cellStyle name="20 % - Markeringsfarve5 5 2 2 6" xfId="57097" xr:uid="{C0B9EA1E-2D18-4B6D-8947-BA304B1E36FF}"/>
    <cellStyle name="20 % - Markeringsfarve5 5 2 3" xfId="2788" xr:uid="{A7D38E8C-9DB3-4731-AB81-78B5366E34C0}"/>
    <cellStyle name="20 % - Markeringsfarve5 5 2 3 2" xfId="6869" xr:uid="{D811EF89-467B-4333-BED8-4E103EFFE62E}"/>
    <cellStyle name="20 % - Markeringsfarve5 5 2 3 2 2" xfId="14779" xr:uid="{05F26C3E-2AB2-4790-9E24-D94605FF8811}"/>
    <cellStyle name="20 % - Markeringsfarve5 5 2 3 2 2 2" xfId="31094" xr:uid="{5E1BC9FC-43A4-4C31-8B2A-F91F17086C95}"/>
    <cellStyle name="20 % - Markeringsfarve5 5 2 3 2 2 3" xfId="46058" xr:uid="{2111BCA0-4DBD-4D5F-9C60-DF82AB6D9218}"/>
    <cellStyle name="20 % - Markeringsfarve5 5 2 3 2 3" xfId="24072" xr:uid="{FB6D2EB2-E45E-4208-88F2-61C487D7483F}"/>
    <cellStyle name="20 % - Markeringsfarve5 5 2 3 2 4" xfId="39059" xr:uid="{91063C17-0D4F-48CA-A357-9E2570CBBF30}"/>
    <cellStyle name="20 % - Markeringsfarve5 5 2 3 3" xfId="11344" xr:uid="{91D8E4A8-FC72-4387-8DFB-D330F949D1E4}"/>
    <cellStyle name="20 % - Markeringsfarve5 5 2 3 3 2" xfId="27664" xr:uid="{B0DD85B5-98FC-4FF7-8DFE-C558E96BE1C3}"/>
    <cellStyle name="20 % - Markeringsfarve5 5 2 3 3 3" xfId="42630" xr:uid="{50428C7A-5AE8-4D15-B6CB-ED2E569D6B17}"/>
    <cellStyle name="20 % - Markeringsfarve5 5 2 3 4" xfId="20642" xr:uid="{DCC85A90-ABD3-4E19-98AD-32F2E8BA7344}"/>
    <cellStyle name="20 % - Markeringsfarve5 5 2 3 5" xfId="35631" xr:uid="{926EF76F-187A-4591-878D-AE83E7CA8A60}"/>
    <cellStyle name="20 % - Markeringsfarve5 5 2 4" xfId="5624" xr:uid="{85F4EFBD-B8C2-4CCA-A4BF-17B898A3DC74}"/>
    <cellStyle name="20 % - Markeringsfarve5 5 2 4 2" xfId="13541" xr:uid="{AE00551B-8128-4DE6-BD9B-D9FA0968C6A3}"/>
    <cellStyle name="20 % - Markeringsfarve5 5 2 4 2 2" xfId="29856" xr:uid="{E7EC6E4C-27C1-4E44-9434-E6A70334BF6A}"/>
    <cellStyle name="20 % - Markeringsfarve5 5 2 4 2 3" xfId="44820" xr:uid="{964357BE-8A0C-4E2D-830E-19E60962B75B}"/>
    <cellStyle name="20 % - Markeringsfarve5 5 2 4 3" xfId="22834" xr:uid="{6531E693-A492-47EA-BF11-0EDD22BC57EC}"/>
    <cellStyle name="20 % - Markeringsfarve5 5 2 4 4" xfId="37821" xr:uid="{46E6E65F-AB34-4D83-9D15-87C286506308}"/>
    <cellStyle name="20 % - Markeringsfarve5 5 2 5" xfId="11342" xr:uid="{F2B741AA-B630-44B7-BAF4-CF618D1079DC}"/>
    <cellStyle name="20 % - Markeringsfarve5 5 2 5 2" xfId="27662" xr:uid="{29E1A412-BFC3-4E7E-B985-64D357812BD5}"/>
    <cellStyle name="20 % - Markeringsfarve5 5 2 5 3" xfId="42628" xr:uid="{B5C6C404-AC32-4445-AB45-B81D2CE872A3}"/>
    <cellStyle name="20 % - Markeringsfarve5 5 2 6" xfId="20640" xr:uid="{2528A7CE-B836-4753-BA9A-158D71D850DC}"/>
    <cellStyle name="20 % - Markeringsfarve5 5 2 7" xfId="35629" xr:uid="{8197347D-2F85-48EE-A318-30CF9A82B66E}"/>
    <cellStyle name="20 % - Markeringsfarve5 5 2 8" xfId="53930" xr:uid="{A02A4448-0984-417E-8DA4-C83E1503CF4B}"/>
    <cellStyle name="20 % - Markeringsfarve5 5 3" xfId="2789" xr:uid="{737FCEC7-457F-4843-97DB-978398201D4A}"/>
    <cellStyle name="20 % - Markeringsfarve5 5 3 2" xfId="2790" xr:uid="{6C0A4D79-47EB-41B4-8F1D-07A2CEB8AE28}"/>
    <cellStyle name="20 % - Markeringsfarve5 5 3 2 2" xfId="7715" xr:uid="{1820CFF7-A6A5-485E-9A87-4D522538CD9E}"/>
    <cellStyle name="20 % - Markeringsfarve5 5 3 2 2 2" xfId="15615" xr:uid="{FC3321C1-245C-44A8-B6FC-0990568B26E8}"/>
    <cellStyle name="20 % - Markeringsfarve5 5 3 2 2 2 2" xfId="31930" xr:uid="{83352E79-CDA4-44D2-A5D4-ACDC7AA215B7}"/>
    <cellStyle name="20 % - Markeringsfarve5 5 3 2 2 2 3" xfId="46894" xr:uid="{A1693DF6-B619-4217-8589-3B858CC6C8DB}"/>
    <cellStyle name="20 % - Markeringsfarve5 5 3 2 2 3" xfId="24908" xr:uid="{659A6024-08C4-47BC-8A15-F21484D3641C}"/>
    <cellStyle name="20 % - Markeringsfarve5 5 3 2 2 4" xfId="39895" xr:uid="{E6F3DDA6-B4BC-4F28-AC06-BC9ED3DED3E7}"/>
    <cellStyle name="20 % - Markeringsfarve5 5 3 2 3" xfId="11346" xr:uid="{3164AFB1-2318-4C1E-A854-80CA99262EDB}"/>
    <cellStyle name="20 % - Markeringsfarve5 5 3 2 3 2" xfId="27666" xr:uid="{3F4B6AB9-5B05-44F0-B0CE-BDE732F69949}"/>
    <cellStyle name="20 % - Markeringsfarve5 5 3 2 3 3" xfId="42632" xr:uid="{26A11F1B-BB58-4936-A70D-D5F0835695CF}"/>
    <cellStyle name="20 % - Markeringsfarve5 5 3 2 4" xfId="20644" xr:uid="{398657ED-5D29-4BA1-9DCD-CC4AAE1B58E9}"/>
    <cellStyle name="20 % - Markeringsfarve5 5 3 2 5" xfId="35633" xr:uid="{13B20FCD-8801-4972-B515-87EC778C9C51}"/>
    <cellStyle name="20 % - Markeringsfarve5 5 3 3" xfId="2791" xr:uid="{D0890CE9-F1B3-4519-9F44-44B538CA2B31}"/>
    <cellStyle name="20 % - Markeringsfarve5 5 3 3 2" xfId="6945" xr:uid="{F829C0FD-F2A7-4F92-B654-ABABBB028AAD}"/>
    <cellStyle name="20 % - Markeringsfarve5 5 3 3 2 2" xfId="14855" xr:uid="{3FB7B24B-4F26-4A02-A292-E12C71F4070D}"/>
    <cellStyle name="20 % - Markeringsfarve5 5 3 3 2 2 2" xfId="31170" xr:uid="{D9D19C83-BD61-4CC1-9507-796B15753ABA}"/>
    <cellStyle name="20 % - Markeringsfarve5 5 3 3 2 2 3" xfId="46134" xr:uid="{1AEFF15B-C363-4E13-8F35-5C04623AED2C}"/>
    <cellStyle name="20 % - Markeringsfarve5 5 3 3 2 3" xfId="24148" xr:uid="{1F4EEBAD-61B6-4A6A-8FB0-5E17D061474A}"/>
    <cellStyle name="20 % - Markeringsfarve5 5 3 3 2 4" xfId="39135" xr:uid="{9415F0AE-B6D3-4C41-9F09-5BDBE13677BB}"/>
    <cellStyle name="20 % - Markeringsfarve5 5 3 3 3" xfId="11347" xr:uid="{2D200E21-3A08-49E1-847F-4686E7A7D1BC}"/>
    <cellStyle name="20 % - Markeringsfarve5 5 3 3 3 2" xfId="27667" xr:uid="{91E8094E-3AEA-4A1A-AF3A-7C0995222AD0}"/>
    <cellStyle name="20 % - Markeringsfarve5 5 3 3 3 3" xfId="42633" xr:uid="{FFCD95AD-4E66-43B2-A01C-1050D3C70FD0}"/>
    <cellStyle name="20 % - Markeringsfarve5 5 3 3 4" xfId="20645" xr:uid="{7DC3879A-1045-48C1-A75A-6FF0038B32B4}"/>
    <cellStyle name="20 % - Markeringsfarve5 5 3 3 5" xfId="35634" xr:uid="{59889A1F-D5C3-44CB-A60E-1176C905168A}"/>
    <cellStyle name="20 % - Markeringsfarve5 5 3 4" xfId="5625" xr:uid="{BD3B1939-7258-4670-A508-BD08BE4F7A06}"/>
    <cellStyle name="20 % - Markeringsfarve5 5 3 4 2" xfId="13542" xr:uid="{08932C92-9312-4900-A61D-285080406C31}"/>
    <cellStyle name="20 % - Markeringsfarve5 5 3 4 2 2" xfId="29857" xr:uid="{37772C94-7AEF-4A1D-857F-4E30A5CA000D}"/>
    <cellStyle name="20 % - Markeringsfarve5 5 3 4 2 3" xfId="44821" xr:uid="{25686E1F-0ACF-4187-BA84-5CA1A3420778}"/>
    <cellStyle name="20 % - Markeringsfarve5 5 3 4 3" xfId="22835" xr:uid="{DE75544B-20A7-4D5A-BC3F-F431CFC59A99}"/>
    <cellStyle name="20 % - Markeringsfarve5 5 3 4 4" xfId="37822" xr:uid="{F9A22473-0613-47D0-B32D-00EDEE4D8239}"/>
    <cellStyle name="20 % - Markeringsfarve5 5 3 5" xfId="11345" xr:uid="{6590B788-D1E8-47E7-B506-5E35F5C3E281}"/>
    <cellStyle name="20 % - Markeringsfarve5 5 3 5 2" xfId="27665" xr:uid="{D67A4A3C-0929-4C2D-9552-758A365D5001}"/>
    <cellStyle name="20 % - Markeringsfarve5 5 3 5 3" xfId="42631" xr:uid="{03C4687D-45E2-42C5-B114-97564EA19D2E}"/>
    <cellStyle name="20 % - Markeringsfarve5 5 3 6" xfId="20643" xr:uid="{025D2447-5A5A-4AC3-A906-EAEA1B6EAA34}"/>
    <cellStyle name="20 % - Markeringsfarve5 5 3 7" xfId="35632" xr:uid="{35ACBE6F-11DA-4F72-91D8-E129352E8987}"/>
    <cellStyle name="20 % - Markeringsfarve5 5 3 8" xfId="56474" xr:uid="{56B3E522-6DF3-468C-8FD3-F5BB8A146128}"/>
    <cellStyle name="20 % - Markeringsfarve5 5 4" xfId="2792" xr:uid="{90CEDCEA-EB9B-4212-B236-5F428DBDEF8F}"/>
    <cellStyle name="20 % - Markeringsfarve5 5 4 2" xfId="2793" xr:uid="{665C9B98-FBCA-4B15-9423-682509C7B577}"/>
    <cellStyle name="20 % - Markeringsfarve5 5 4 2 2" xfId="7877" xr:uid="{4B6F9642-872A-40F0-BCD8-28BACE3B0D0F}"/>
    <cellStyle name="20 % - Markeringsfarve5 5 4 2 2 2" xfId="15777" xr:uid="{6143FE12-3C7C-4F61-AF29-6DD04788E27B}"/>
    <cellStyle name="20 % - Markeringsfarve5 5 4 2 2 2 2" xfId="32092" xr:uid="{8D97FF56-BB72-447D-AC51-9E01A768F989}"/>
    <cellStyle name="20 % - Markeringsfarve5 5 4 2 2 2 3" xfId="47056" xr:uid="{31B8FC28-053F-42F5-9519-AF07B53B012F}"/>
    <cellStyle name="20 % - Markeringsfarve5 5 4 2 2 3" xfId="25070" xr:uid="{47C8D158-E5FD-471F-9EA5-2FFB5CD73D2D}"/>
    <cellStyle name="20 % - Markeringsfarve5 5 4 2 2 4" xfId="40057" xr:uid="{0BA3A55D-20E4-4639-B92B-3E4C15784788}"/>
    <cellStyle name="20 % - Markeringsfarve5 5 4 2 3" xfId="11349" xr:uid="{D7A12F8C-8F74-470D-9319-A091A10BB1E8}"/>
    <cellStyle name="20 % - Markeringsfarve5 5 4 2 3 2" xfId="27669" xr:uid="{54C2A3D5-FF2A-4455-B23F-5E3203433DCF}"/>
    <cellStyle name="20 % - Markeringsfarve5 5 4 2 3 3" xfId="42635" xr:uid="{2C0D188B-4381-463A-9C9C-3EF87361830E}"/>
    <cellStyle name="20 % - Markeringsfarve5 5 4 2 4" xfId="20647" xr:uid="{AC034360-3FAB-438D-BA63-51BCE0EEFFC6}"/>
    <cellStyle name="20 % - Markeringsfarve5 5 4 2 5" xfId="35636" xr:uid="{BFF6F017-C686-4142-8641-E8091D76FD06}"/>
    <cellStyle name="20 % - Markeringsfarve5 5 4 3" xfId="2794" xr:uid="{76EA6106-F54B-4B5A-BBFB-82C527BA59CE}"/>
    <cellStyle name="20 % - Markeringsfarve5 5 4 3 2" xfId="7153" xr:uid="{C351C41C-1580-4C9C-94CB-22A23C657477}"/>
    <cellStyle name="20 % - Markeringsfarve5 5 4 3 2 2" xfId="15062" xr:uid="{F6B06D6B-5524-42AB-BD94-C479C53078FF}"/>
    <cellStyle name="20 % - Markeringsfarve5 5 4 3 2 2 2" xfId="31377" xr:uid="{A12349DF-807D-476B-B499-478F294F501E}"/>
    <cellStyle name="20 % - Markeringsfarve5 5 4 3 2 2 3" xfId="46341" xr:uid="{C43F9198-EFC2-4261-A71B-FCDF9EE20C3C}"/>
    <cellStyle name="20 % - Markeringsfarve5 5 4 3 2 3" xfId="24355" xr:uid="{D39A20EA-B61C-46BC-87D5-ADEFB152A665}"/>
    <cellStyle name="20 % - Markeringsfarve5 5 4 3 2 4" xfId="39342" xr:uid="{92B84412-6E45-4A34-ABAD-9AAC2FEE91FB}"/>
    <cellStyle name="20 % - Markeringsfarve5 5 4 3 3" xfId="11350" xr:uid="{867FD46F-3E88-48BE-86BC-CCCE7586FF98}"/>
    <cellStyle name="20 % - Markeringsfarve5 5 4 3 3 2" xfId="27670" xr:uid="{712199E6-C6E2-4372-9C6A-215D1950099E}"/>
    <cellStyle name="20 % - Markeringsfarve5 5 4 3 3 3" xfId="42636" xr:uid="{080A68FB-CBAC-43F0-B652-D75ACA0BED9D}"/>
    <cellStyle name="20 % - Markeringsfarve5 5 4 3 4" xfId="20648" xr:uid="{5ADD9655-7CC6-483E-919D-ACF10C1277C7}"/>
    <cellStyle name="20 % - Markeringsfarve5 5 4 3 5" xfId="35637" xr:uid="{94DEB88B-B612-41CA-BFDC-47C95BB8ECF4}"/>
    <cellStyle name="20 % - Markeringsfarve5 5 4 4" xfId="5626" xr:uid="{6B941BE2-0EFA-46CE-A931-20F8760E1C6B}"/>
    <cellStyle name="20 % - Markeringsfarve5 5 4 4 2" xfId="13543" xr:uid="{7BAF097C-4498-4E99-97D2-7776B4EBB148}"/>
    <cellStyle name="20 % - Markeringsfarve5 5 4 4 2 2" xfId="29858" xr:uid="{F5960497-135D-4C9E-8E79-DCEBBEA22E98}"/>
    <cellStyle name="20 % - Markeringsfarve5 5 4 4 2 3" xfId="44822" xr:uid="{E5F3138A-6FAA-43BB-9787-CEBF73F925ED}"/>
    <cellStyle name="20 % - Markeringsfarve5 5 4 4 3" xfId="22836" xr:uid="{05718E81-C115-4ABE-994A-64E1EBBC8A30}"/>
    <cellStyle name="20 % - Markeringsfarve5 5 4 4 4" xfId="37823" xr:uid="{1173BB19-9F3A-40F4-A1D9-8C63C81305AA}"/>
    <cellStyle name="20 % - Markeringsfarve5 5 4 5" xfId="11348" xr:uid="{9CAA5D09-7663-494E-9B18-55750A4D6041}"/>
    <cellStyle name="20 % - Markeringsfarve5 5 4 5 2" xfId="27668" xr:uid="{D47B43A8-9C91-4D87-91D4-6888B7A72E79}"/>
    <cellStyle name="20 % - Markeringsfarve5 5 4 5 3" xfId="42634" xr:uid="{69069DC4-0059-436C-9FD6-43E4D9C434BC}"/>
    <cellStyle name="20 % - Markeringsfarve5 5 4 6" xfId="20646" xr:uid="{2CA32185-AEA5-4DCE-8C6E-82C378105A2F}"/>
    <cellStyle name="20 % - Markeringsfarve5 5 4 7" xfId="35635" xr:uid="{77BD85E1-10D5-4684-AD3E-B01F8E9DED9A}"/>
    <cellStyle name="20 % - Markeringsfarve5 5 5" xfId="2795" xr:uid="{BF599C54-0A24-4103-8D2E-17FF6620FEE2}"/>
    <cellStyle name="20 % - Markeringsfarve5 5 5 2" xfId="2796" xr:uid="{2EA09CC0-67E3-4BB2-872A-2C87F4D7D08F}"/>
    <cellStyle name="20 % - Markeringsfarve5 5 5 2 2" xfId="7994" xr:uid="{B745BD74-8BE2-46D9-8E01-9D1D1658CB7A}"/>
    <cellStyle name="20 % - Markeringsfarve5 5 5 2 2 2" xfId="15894" xr:uid="{A263D7A4-4CA5-4EC8-9AE2-6829CC932401}"/>
    <cellStyle name="20 % - Markeringsfarve5 5 5 2 2 2 2" xfId="32209" xr:uid="{AD277D7D-4890-4DB3-8CBB-7D316747697F}"/>
    <cellStyle name="20 % - Markeringsfarve5 5 5 2 2 2 3" xfId="47173" xr:uid="{0744F647-B3BD-45A8-BFF7-A5A0FD7B2526}"/>
    <cellStyle name="20 % - Markeringsfarve5 5 5 2 2 3" xfId="25187" xr:uid="{435C887B-9DA9-48FA-851E-428BF5914659}"/>
    <cellStyle name="20 % - Markeringsfarve5 5 5 2 2 4" xfId="40174" xr:uid="{C78E2D4A-2C5B-40CB-AD5D-E2BC2D608F6D}"/>
    <cellStyle name="20 % - Markeringsfarve5 5 5 2 3" xfId="11352" xr:uid="{FFB8F2E5-964A-4918-AFD4-A39DC1148C52}"/>
    <cellStyle name="20 % - Markeringsfarve5 5 5 2 3 2" xfId="27672" xr:uid="{C1791E06-40DC-4B71-BA5A-6B5B10E29C49}"/>
    <cellStyle name="20 % - Markeringsfarve5 5 5 2 3 3" xfId="42638" xr:uid="{ED2F44AB-9CA6-4346-88FC-651A74C2A709}"/>
    <cellStyle name="20 % - Markeringsfarve5 5 5 2 4" xfId="20650" xr:uid="{BB8AFE2B-D84F-4BE3-87D2-D444DD5B1BF6}"/>
    <cellStyle name="20 % - Markeringsfarve5 5 5 2 5" xfId="35639" xr:uid="{B27046C5-CB07-4098-9363-EA86FAD93E6F}"/>
    <cellStyle name="20 % - Markeringsfarve5 5 5 3" xfId="2797" xr:uid="{15B10FC3-F920-4635-9C6B-141604323299}"/>
    <cellStyle name="20 % - Markeringsfarve5 5 5 3 2" xfId="7270" xr:uid="{761A40EB-63EE-41D1-B48A-0B16FF02EC57}"/>
    <cellStyle name="20 % - Markeringsfarve5 5 5 3 2 2" xfId="15179" xr:uid="{BDBA0A51-A1B8-4A5D-9F41-D656796CCE48}"/>
    <cellStyle name="20 % - Markeringsfarve5 5 5 3 2 2 2" xfId="31494" xr:uid="{A79F1AF8-5D92-49A4-A03D-90B1FA205290}"/>
    <cellStyle name="20 % - Markeringsfarve5 5 5 3 2 2 3" xfId="46458" xr:uid="{CFB81FD2-ACD5-4361-A41A-82210CA9029C}"/>
    <cellStyle name="20 % - Markeringsfarve5 5 5 3 2 3" xfId="24472" xr:uid="{1C772F35-8C38-4544-91E2-397059F73E2F}"/>
    <cellStyle name="20 % - Markeringsfarve5 5 5 3 2 4" xfId="39459" xr:uid="{9D6DD868-22DA-4F23-81FA-84BF4D9B361D}"/>
    <cellStyle name="20 % - Markeringsfarve5 5 5 3 3" xfId="11353" xr:uid="{D2EBBAF3-6D07-400F-AD9E-E4BB73132349}"/>
    <cellStyle name="20 % - Markeringsfarve5 5 5 3 3 2" xfId="27673" xr:uid="{5A0C3789-DDE9-49E9-9E57-91BCBD96EC4F}"/>
    <cellStyle name="20 % - Markeringsfarve5 5 5 3 3 3" xfId="42639" xr:uid="{12D0E4A7-D0A3-43F2-9ACE-6778D7327B4D}"/>
    <cellStyle name="20 % - Markeringsfarve5 5 5 3 4" xfId="20651" xr:uid="{FD832852-014F-4697-A163-875450CD0EF6}"/>
    <cellStyle name="20 % - Markeringsfarve5 5 5 3 5" xfId="35640" xr:uid="{B27C18F0-3831-40D0-886F-6FF947899F11}"/>
    <cellStyle name="20 % - Markeringsfarve5 5 5 4" xfId="5627" xr:uid="{4164A452-9BB7-4C6C-861A-ED6BE641C4A2}"/>
    <cellStyle name="20 % - Markeringsfarve5 5 5 4 2" xfId="13544" xr:uid="{B7AAC0E8-59D7-456B-80D1-493B5124E630}"/>
    <cellStyle name="20 % - Markeringsfarve5 5 5 4 2 2" xfId="29859" xr:uid="{5B9DD723-AAFC-4223-AF61-7788FEBB338F}"/>
    <cellStyle name="20 % - Markeringsfarve5 5 5 4 2 3" xfId="44823" xr:uid="{34E1D3F1-9E04-48BC-92B6-537E20A5575B}"/>
    <cellStyle name="20 % - Markeringsfarve5 5 5 4 3" xfId="22837" xr:uid="{2CE94A6F-D7E4-43BF-8E01-96AA331FDE29}"/>
    <cellStyle name="20 % - Markeringsfarve5 5 5 4 4" xfId="37824" xr:uid="{3161739D-8A10-4FBD-8A6D-3FF0E1730D3F}"/>
    <cellStyle name="20 % - Markeringsfarve5 5 5 5" xfId="11351" xr:uid="{FBC99C9C-1397-402E-80F8-07DA4E91FEC5}"/>
    <cellStyle name="20 % - Markeringsfarve5 5 5 5 2" xfId="27671" xr:uid="{CFDC6E95-319E-4813-BFC8-9D426D0BEB29}"/>
    <cellStyle name="20 % - Markeringsfarve5 5 5 5 3" xfId="42637" xr:uid="{5AA5F809-1F2D-4086-80C9-F2CB3F279A7C}"/>
    <cellStyle name="20 % - Markeringsfarve5 5 5 6" xfId="20649" xr:uid="{F7F4CBD5-E77A-444A-8EDB-557A87F867DD}"/>
    <cellStyle name="20 % - Markeringsfarve5 5 5 7" xfId="35638" xr:uid="{9836B81C-2C2B-47F9-B0AE-43C83E748C6E}"/>
    <cellStyle name="20 % - Markeringsfarve5 5 6" xfId="2798" xr:uid="{D49592CB-B76D-4FCC-87B8-AF4186869228}"/>
    <cellStyle name="20 % - Markeringsfarve5 5 6 2" xfId="2799" xr:uid="{BEED08A1-9E71-43D9-B8DC-3391E3AE7D06}"/>
    <cellStyle name="20 % - Markeringsfarve5 5 6 2 2" xfId="8069" xr:uid="{D88F40E1-7810-4C30-9486-9452B4F6281B}"/>
    <cellStyle name="20 % - Markeringsfarve5 5 6 2 2 2" xfId="15969" xr:uid="{BEC5C192-DDC0-4818-BE6A-3F876B3467AF}"/>
    <cellStyle name="20 % - Markeringsfarve5 5 6 2 2 2 2" xfId="32284" xr:uid="{62C56E9F-3603-4385-AAF3-E4F25F471ECD}"/>
    <cellStyle name="20 % - Markeringsfarve5 5 6 2 2 2 3" xfId="47248" xr:uid="{346E82C7-EFBB-41C4-A42C-F375442112EB}"/>
    <cellStyle name="20 % - Markeringsfarve5 5 6 2 2 3" xfId="25262" xr:uid="{29BF05EB-F820-46CC-A0D9-97340BB9F43C}"/>
    <cellStyle name="20 % - Markeringsfarve5 5 6 2 2 4" xfId="40249" xr:uid="{11D947C0-EB39-4DC7-A33F-ACCD47EF1CD2}"/>
    <cellStyle name="20 % - Markeringsfarve5 5 6 2 3" xfId="11355" xr:uid="{C9CDA650-DE0B-4BAC-9852-63E55287AA7E}"/>
    <cellStyle name="20 % - Markeringsfarve5 5 6 2 3 2" xfId="27675" xr:uid="{4ED31D65-8DD7-474F-BDF5-DB8ACA9DFE44}"/>
    <cellStyle name="20 % - Markeringsfarve5 5 6 2 3 3" xfId="42641" xr:uid="{767088AC-C7F0-4297-BFDA-A1CFC8EA83F2}"/>
    <cellStyle name="20 % - Markeringsfarve5 5 6 2 4" xfId="20653" xr:uid="{01121093-4EF7-460A-BD12-43C7BF7DD0F4}"/>
    <cellStyle name="20 % - Markeringsfarve5 5 6 2 5" xfId="35642" xr:uid="{9E839B1B-C8E3-4EC0-8D4D-42B358E7DAC6}"/>
    <cellStyle name="20 % - Markeringsfarve5 5 6 3" xfId="2800" xr:uid="{118D8D19-96FD-4050-8565-BF0811C18B15}"/>
    <cellStyle name="20 % - Markeringsfarve5 5 6 3 2" xfId="7346" xr:uid="{E11409E9-F909-45C8-B14A-E4FB790AE033}"/>
    <cellStyle name="20 % - Markeringsfarve5 5 6 3 2 2" xfId="15255" xr:uid="{963CC90D-2013-442E-9FD1-E9A7346C1FDD}"/>
    <cellStyle name="20 % - Markeringsfarve5 5 6 3 2 2 2" xfId="31570" xr:uid="{CC04C2F6-F524-4854-8DD8-0E0C8E8D0B6C}"/>
    <cellStyle name="20 % - Markeringsfarve5 5 6 3 2 2 3" xfId="46534" xr:uid="{D5FFB183-6F59-44EA-8CC3-3A524E762747}"/>
    <cellStyle name="20 % - Markeringsfarve5 5 6 3 2 3" xfId="24548" xr:uid="{F9D11A63-8843-4786-A122-2F3F7C4C8165}"/>
    <cellStyle name="20 % - Markeringsfarve5 5 6 3 2 4" xfId="39535" xr:uid="{F7307EAD-C917-4140-9269-4379D66710F3}"/>
    <cellStyle name="20 % - Markeringsfarve5 5 6 3 3" xfId="11356" xr:uid="{5A1D436A-963C-4751-97B0-92E0F917364F}"/>
    <cellStyle name="20 % - Markeringsfarve5 5 6 3 3 2" xfId="27676" xr:uid="{C9F4F990-6F97-4980-BC90-4D762CA8A4F9}"/>
    <cellStyle name="20 % - Markeringsfarve5 5 6 3 3 3" xfId="42642" xr:uid="{27D87F6E-B002-4360-B1D9-97A173AF0F0C}"/>
    <cellStyle name="20 % - Markeringsfarve5 5 6 3 4" xfId="20654" xr:uid="{DD244FB4-797D-4462-9B28-5D94F0C7001D}"/>
    <cellStyle name="20 % - Markeringsfarve5 5 6 3 5" xfId="35643" xr:uid="{1A8A3E7E-D62E-44C3-8449-79169E962161}"/>
    <cellStyle name="20 % - Markeringsfarve5 5 6 4" xfId="5628" xr:uid="{1FEE3BC7-7D17-48AE-BB8A-D133577C43E1}"/>
    <cellStyle name="20 % - Markeringsfarve5 5 6 4 2" xfId="13545" xr:uid="{242AFCEA-17C6-406B-845F-AFC77A1109AC}"/>
    <cellStyle name="20 % - Markeringsfarve5 5 6 4 2 2" xfId="29860" xr:uid="{32666B75-D3BA-4C25-8F6E-FA4C4DE2AEF0}"/>
    <cellStyle name="20 % - Markeringsfarve5 5 6 4 2 3" xfId="44824" xr:uid="{DE115B76-FFB0-47EB-97D1-5318BEA6F1E5}"/>
    <cellStyle name="20 % - Markeringsfarve5 5 6 4 3" xfId="22838" xr:uid="{D237BE59-E7EF-47ED-A196-A8AC54BAD949}"/>
    <cellStyle name="20 % - Markeringsfarve5 5 6 4 4" xfId="37825" xr:uid="{6A85141B-C34A-4755-9968-58947886D571}"/>
    <cellStyle name="20 % - Markeringsfarve5 5 6 5" xfId="11354" xr:uid="{98DA9179-BBA2-427C-B82F-5C0AC6E4085F}"/>
    <cellStyle name="20 % - Markeringsfarve5 5 6 5 2" xfId="27674" xr:uid="{FD6914AA-63BE-449C-A1F6-CB38A29E5191}"/>
    <cellStyle name="20 % - Markeringsfarve5 5 6 5 3" xfId="42640" xr:uid="{D523067E-38A9-4909-841B-3226B3E8C285}"/>
    <cellStyle name="20 % - Markeringsfarve5 5 6 6" xfId="20652" xr:uid="{D8F58942-C294-4118-B7DC-283216B35EC3}"/>
    <cellStyle name="20 % - Markeringsfarve5 5 6 7" xfId="35641" xr:uid="{7CD49BB5-77A8-4B0A-9B0C-A158CB0A7D4A}"/>
    <cellStyle name="20 % - Markeringsfarve5 5 7" xfId="2801" xr:uid="{6B3EDDB4-2A0F-4522-B847-3E1284F34A61}"/>
    <cellStyle name="20 % - Markeringsfarve5 5 7 2" xfId="7520" xr:uid="{627286F8-BDE0-4081-81DE-D010CD16449B}"/>
    <cellStyle name="20 % - Markeringsfarve5 5 7 2 2" xfId="15420" xr:uid="{1BB02581-8371-4C4A-9372-DC9801643EC8}"/>
    <cellStyle name="20 % - Markeringsfarve5 5 7 2 2 2" xfId="31735" xr:uid="{D47BC509-3AF2-473F-AE73-BBE1A988CCED}"/>
    <cellStyle name="20 % - Markeringsfarve5 5 7 2 2 3" xfId="46699" xr:uid="{7D1775F3-AD88-4A0B-BCCD-E55D56A7752C}"/>
    <cellStyle name="20 % - Markeringsfarve5 5 7 2 3" xfId="24713" xr:uid="{3202CB86-5F69-480D-A9F4-FD0CCC5E0BEA}"/>
    <cellStyle name="20 % - Markeringsfarve5 5 7 2 4" xfId="39700" xr:uid="{BD1E59C7-FFFB-473F-8E6D-21DAB90ED56A}"/>
    <cellStyle name="20 % - Markeringsfarve5 5 7 3" xfId="11357" xr:uid="{CA17721C-BD4D-4C97-81E7-468F0C900670}"/>
    <cellStyle name="20 % - Markeringsfarve5 5 7 3 2" xfId="27677" xr:uid="{A3A63D8E-74AD-480F-9BF9-50C4489C7D95}"/>
    <cellStyle name="20 % - Markeringsfarve5 5 7 3 3" xfId="42643" xr:uid="{1EF0DFFB-A114-4B86-90C9-D72679641899}"/>
    <cellStyle name="20 % - Markeringsfarve5 5 7 4" xfId="20655" xr:uid="{E9D9EEA8-E7FE-4917-B085-E20FB35B3FBA}"/>
    <cellStyle name="20 % - Markeringsfarve5 5 7 5" xfId="35644" xr:uid="{50C4DF4A-C18F-49EF-9444-77C6C348E44E}"/>
    <cellStyle name="20 % - Markeringsfarve5 5 8" xfId="2802" xr:uid="{55E62B0A-3CB1-4ED3-B893-33F23E72ADA2}"/>
    <cellStyle name="20 % - Markeringsfarve5 5 8 2" xfId="6748" xr:uid="{385F910C-5AAA-422D-B7D5-272EC1B1F587}"/>
    <cellStyle name="20 % - Markeringsfarve5 5 8 2 2" xfId="14658" xr:uid="{5CCC874C-A5B4-491A-848D-BD8A61F5F176}"/>
    <cellStyle name="20 % - Markeringsfarve5 5 8 2 2 2" xfId="30973" xr:uid="{27D9107B-A519-404F-87DF-8F69ACCBC142}"/>
    <cellStyle name="20 % - Markeringsfarve5 5 8 2 2 3" xfId="45937" xr:uid="{8011467F-076E-4882-A122-F9C07CD14531}"/>
    <cellStyle name="20 % - Markeringsfarve5 5 8 2 3" xfId="23951" xr:uid="{43918A5E-D014-43E0-B02A-D4D652706161}"/>
    <cellStyle name="20 % - Markeringsfarve5 5 8 2 4" xfId="38938" xr:uid="{3FDA4A5E-A551-420C-A2C4-90A79C96F212}"/>
    <cellStyle name="20 % - Markeringsfarve5 5 8 3" xfId="11358" xr:uid="{915B8397-D1BF-4FB6-9973-94AE6BBC9724}"/>
    <cellStyle name="20 % - Markeringsfarve5 5 8 3 2" xfId="27678" xr:uid="{D0E7B872-5CA5-443A-BA84-7771DA9C491F}"/>
    <cellStyle name="20 % - Markeringsfarve5 5 8 3 3" xfId="42644" xr:uid="{54D4AE3D-D46F-443B-AFB1-CDF708E9503C}"/>
    <cellStyle name="20 % - Markeringsfarve5 5 8 4" xfId="20656" xr:uid="{E026D17A-107A-4940-87D6-EBD73AD16F8E}"/>
    <cellStyle name="20 % - Markeringsfarve5 5 8 5" xfId="35645" xr:uid="{69F41CA4-CA8D-4E75-8E07-18DC3CEB2F28}"/>
    <cellStyle name="20 % - Markeringsfarve5 5 9" xfId="5623" xr:uid="{66AD5D21-53A4-4A42-8221-43E7D501672F}"/>
    <cellStyle name="20 % - Markeringsfarve5 5 9 2" xfId="13540" xr:uid="{420A2150-7F05-4A2F-98D8-9E75D6053275}"/>
    <cellStyle name="20 % - Markeringsfarve5 5 9 2 2" xfId="29855" xr:uid="{2504AAB8-625F-4FEE-88F9-53DC0AE4485F}"/>
    <cellStyle name="20 % - Markeringsfarve5 5 9 2 3" xfId="44819" xr:uid="{72A6AD4E-C35F-4B36-BBC6-57A8B1D1722E}"/>
    <cellStyle name="20 % - Markeringsfarve5 5 9 3" xfId="22833" xr:uid="{7EFD9046-7208-4AE0-8037-D4C85F3780FB}"/>
    <cellStyle name="20 % - Markeringsfarve5 5 9 4" xfId="37820" xr:uid="{D62A1921-4256-4FBF-B65E-17A9E0F14CCA}"/>
    <cellStyle name="20 % - Markeringsfarve5 6" xfId="2803" xr:uid="{CEF864C7-7F9C-409B-A0B3-F0185FED6371}"/>
    <cellStyle name="20 % - Markeringsfarve5 6 2" xfId="2804" xr:uid="{10A78B3C-B899-461A-9AED-66540BEA3BED}"/>
    <cellStyle name="20 % - Markeringsfarve5 6 2 2" xfId="7561" xr:uid="{7BCA2936-D4EB-45D9-BA86-2570A3788471}"/>
    <cellStyle name="20 % - Markeringsfarve5 6 2 2 2" xfId="15461" xr:uid="{985024D8-DEF7-4C39-A199-7D969859EB1D}"/>
    <cellStyle name="20 % - Markeringsfarve5 6 2 2 2 2" xfId="31776" xr:uid="{4BB4F772-81F5-48E2-9529-5E49429F58AB}"/>
    <cellStyle name="20 % - Markeringsfarve5 6 2 2 2 3" xfId="46740" xr:uid="{93797E37-611D-4EC2-88C6-9116616D28C2}"/>
    <cellStyle name="20 % - Markeringsfarve5 6 2 2 3" xfId="24754" xr:uid="{ED614649-7261-4513-8721-C7B76ECD5B96}"/>
    <cellStyle name="20 % - Markeringsfarve5 6 2 2 4" xfId="39741" xr:uid="{02D9665A-A65D-4F95-BBA2-70CBF60CE174}"/>
    <cellStyle name="20 % - Markeringsfarve5 6 2 2 5" xfId="57096" xr:uid="{5C848265-D400-421D-99AD-EA3BD98B3FAE}"/>
    <cellStyle name="20 % - Markeringsfarve5 6 2 3" xfId="11360" xr:uid="{C8B48442-FBA1-4E1A-8FA3-DF425CC7038D}"/>
    <cellStyle name="20 % - Markeringsfarve5 6 2 3 2" xfId="27680" xr:uid="{F2375B7F-CC91-4C61-A028-AF5203BED784}"/>
    <cellStyle name="20 % - Markeringsfarve5 6 2 3 3" xfId="42646" xr:uid="{37BC602A-8B77-42D6-BC60-20DB1205C100}"/>
    <cellStyle name="20 % - Markeringsfarve5 6 2 4" xfId="20658" xr:uid="{4DDA4109-D579-49F7-B69E-3A95EC3FCE9B}"/>
    <cellStyle name="20 % - Markeringsfarve5 6 2 5" xfId="35647" xr:uid="{EA213E3A-457C-4ABB-A7D4-69C945BDAB11}"/>
    <cellStyle name="20 % - Markeringsfarve5 6 2 6" xfId="53929" xr:uid="{B5DC8B2F-9CB2-4F80-876A-BA89921CB87E}"/>
    <cellStyle name="20 % - Markeringsfarve5 6 3" xfId="2805" xr:uid="{723E7F98-7BD2-43BA-8FB7-DF950AB04F04}"/>
    <cellStyle name="20 % - Markeringsfarve5 6 3 2" xfId="6791" xr:uid="{938329ED-27EC-49E6-85CB-0E4615F9FADD}"/>
    <cellStyle name="20 % - Markeringsfarve5 6 3 2 2" xfId="14701" xr:uid="{2B632EBC-4807-46EE-852C-D86B2C3D3FC0}"/>
    <cellStyle name="20 % - Markeringsfarve5 6 3 2 2 2" xfId="31016" xr:uid="{5E99B0E8-8FA6-48A1-9CE5-4EECB891DF1B}"/>
    <cellStyle name="20 % - Markeringsfarve5 6 3 2 2 3" xfId="45980" xr:uid="{CEB408E7-A325-4FB9-B5BF-3645F5D0F7EC}"/>
    <cellStyle name="20 % - Markeringsfarve5 6 3 2 3" xfId="23994" xr:uid="{8FD5F94B-AC80-4983-B343-78FC4C699786}"/>
    <cellStyle name="20 % - Markeringsfarve5 6 3 2 4" xfId="38981" xr:uid="{F430E73C-9C87-4CC7-ABC9-26C83C8B3E9E}"/>
    <cellStyle name="20 % - Markeringsfarve5 6 3 3" xfId="11361" xr:uid="{C71E845F-6A7A-47B6-B387-CAA7F2A18BEF}"/>
    <cellStyle name="20 % - Markeringsfarve5 6 3 3 2" xfId="27681" xr:uid="{7BAA06CB-87BE-48F5-B04E-C956A8648CF7}"/>
    <cellStyle name="20 % - Markeringsfarve5 6 3 3 3" xfId="42647" xr:uid="{B5E125A0-3335-4E1E-BE46-FDF71BB53011}"/>
    <cellStyle name="20 % - Markeringsfarve5 6 3 4" xfId="20659" xr:uid="{04E0D1E6-2A40-4181-85D3-A2C6E5542EF6}"/>
    <cellStyle name="20 % - Markeringsfarve5 6 3 5" xfId="35648" xr:uid="{DA9161A5-EAE5-4889-A5EB-4BB587C90F30}"/>
    <cellStyle name="20 % - Markeringsfarve5 6 3 6" xfId="56473" xr:uid="{ECABAE8B-003A-4CDE-A579-C667C14438CA}"/>
    <cellStyle name="20 % - Markeringsfarve5 6 4" xfId="5629" xr:uid="{766D1ADD-2171-4BFD-BCEC-6268056EDDDF}"/>
    <cellStyle name="20 % - Markeringsfarve5 6 4 2" xfId="13546" xr:uid="{8DC74692-C23D-4B74-929A-DE77569ED981}"/>
    <cellStyle name="20 % - Markeringsfarve5 6 4 2 2" xfId="29861" xr:uid="{7A3CDD25-7DE9-4B37-9E18-45826D0F65B7}"/>
    <cellStyle name="20 % - Markeringsfarve5 6 4 2 3" xfId="44825" xr:uid="{BD305C36-1401-46A4-8555-C3215C601A16}"/>
    <cellStyle name="20 % - Markeringsfarve5 6 4 3" xfId="22839" xr:uid="{5F73CEA8-4E4E-4373-B7D1-EFEAC830E5B2}"/>
    <cellStyle name="20 % - Markeringsfarve5 6 4 4" xfId="37826" xr:uid="{71B33B1C-5822-410D-ADB8-CEA7AB9AD5E7}"/>
    <cellStyle name="20 % - Markeringsfarve5 6 5" xfId="11359" xr:uid="{F5B57E03-9FD8-4CF7-9AC0-CDF20BFEC3AB}"/>
    <cellStyle name="20 % - Markeringsfarve5 6 5 2" xfId="27679" xr:uid="{EB617E2A-DBA2-4FC1-8243-64D9CE0E145D}"/>
    <cellStyle name="20 % - Markeringsfarve5 6 5 3" xfId="42645" xr:uid="{45DF04B6-F3BD-4222-B34A-1D6D0D0E92BE}"/>
    <cellStyle name="20 % - Markeringsfarve5 6 6" xfId="20657" xr:uid="{6A281A30-39AE-4A50-BB20-CCBDD24F0A4B}"/>
    <cellStyle name="20 % - Markeringsfarve5 6 7" xfId="35646" xr:uid="{AB5BCE71-BC29-45AE-BA45-AB53B0F7C54D}"/>
    <cellStyle name="20 % - Markeringsfarve5 6 8" xfId="53292" xr:uid="{FCC8671C-2332-43C4-9C96-141EA535DD9E}"/>
    <cellStyle name="20 % - Markeringsfarve5 7" xfId="2806" xr:uid="{6FDDDBD9-C540-4339-B640-681AC8F998A3}"/>
    <cellStyle name="20 % - Markeringsfarve5 7 2" xfId="2807" xr:uid="{34BD1C6C-0B4F-4FB8-A3B4-5A8873476DBF}"/>
    <cellStyle name="20 % - Markeringsfarve5 7 2 2" xfId="7707" xr:uid="{02EACF91-1D35-4DF0-B4C1-19418F6B1F1B}"/>
    <cellStyle name="20 % - Markeringsfarve5 7 2 2 2" xfId="15607" xr:uid="{D07C414E-FBAF-4479-8CFD-B1D97A1A5C56}"/>
    <cellStyle name="20 % - Markeringsfarve5 7 2 2 2 2" xfId="31922" xr:uid="{FEB1B578-C0B6-4EC8-BCA5-FFB8C4AC56F9}"/>
    <cellStyle name="20 % - Markeringsfarve5 7 2 2 2 3" xfId="46886" xr:uid="{37701D48-018F-403C-8406-8DE00B6AE3F9}"/>
    <cellStyle name="20 % - Markeringsfarve5 7 2 2 3" xfId="24900" xr:uid="{754C7E5D-B235-4E48-BDC5-B9EBDA3ECEFF}"/>
    <cellStyle name="20 % - Markeringsfarve5 7 2 2 4" xfId="39887" xr:uid="{EBBE2691-B5A4-43B2-AAE0-70C125FFB096}"/>
    <cellStyle name="20 % - Markeringsfarve5 7 2 3" xfId="11363" xr:uid="{B486A0DF-AFDD-4DCE-830D-A9F1654C9C06}"/>
    <cellStyle name="20 % - Markeringsfarve5 7 2 3 2" xfId="27683" xr:uid="{265B536A-33F0-4F65-9F3E-6444DE2F1F6C}"/>
    <cellStyle name="20 % - Markeringsfarve5 7 2 3 3" xfId="42649" xr:uid="{667170DA-0A4F-4F34-8DE5-4A94C841A5D8}"/>
    <cellStyle name="20 % - Markeringsfarve5 7 2 4" xfId="20661" xr:uid="{C207BCA3-4865-49CF-B323-B835DC5BA6C2}"/>
    <cellStyle name="20 % - Markeringsfarve5 7 2 5" xfId="35650" xr:uid="{D7CF9BB6-5CF4-48A1-B188-EF21FB476B93}"/>
    <cellStyle name="20 % - Markeringsfarve5 7 2 6" xfId="57064" xr:uid="{50D1CF1F-3C6C-48B7-A425-680B416ABB32}"/>
    <cellStyle name="20 % - Markeringsfarve5 7 3" xfId="2808" xr:uid="{5412BCF2-1055-4954-AE6F-6D6CAB4046F1}"/>
    <cellStyle name="20 % - Markeringsfarve5 7 3 2" xfId="6937" xr:uid="{9F60C514-A94C-467D-8739-487B3FF6948A}"/>
    <cellStyle name="20 % - Markeringsfarve5 7 3 2 2" xfId="14847" xr:uid="{FC60FA8F-7674-456F-98FF-1C1D7FEE9F4C}"/>
    <cellStyle name="20 % - Markeringsfarve5 7 3 2 2 2" xfId="31162" xr:uid="{F2F26D52-7DD5-4EF8-A3BE-00A018CD5863}"/>
    <cellStyle name="20 % - Markeringsfarve5 7 3 2 2 3" xfId="46126" xr:uid="{8C5A9E8C-A4AE-4D9B-A9D2-1D7D563E0CF4}"/>
    <cellStyle name="20 % - Markeringsfarve5 7 3 2 3" xfId="24140" xr:uid="{EC75C53F-6409-48A1-8F72-E9592F1D56DA}"/>
    <cellStyle name="20 % - Markeringsfarve5 7 3 2 4" xfId="39127" xr:uid="{49BB5359-A2E8-4BFF-8EFA-84FF36A0DEE4}"/>
    <cellStyle name="20 % - Markeringsfarve5 7 3 3" xfId="11364" xr:uid="{E4F7B408-F3D1-4AA9-9795-AE58DBE77DAE}"/>
    <cellStyle name="20 % - Markeringsfarve5 7 3 3 2" xfId="27684" xr:uid="{57AB6D18-2D76-43B4-83B5-D0FC34C04387}"/>
    <cellStyle name="20 % - Markeringsfarve5 7 3 3 3" xfId="42650" xr:uid="{7CBE4F43-DE82-4CC6-88C4-1511E7A106B3}"/>
    <cellStyle name="20 % - Markeringsfarve5 7 3 4" xfId="20662" xr:uid="{E7FE6CB2-6244-42CA-8B91-740FA88EC3C6}"/>
    <cellStyle name="20 % - Markeringsfarve5 7 3 5" xfId="35651" xr:uid="{C7A5A84D-4E20-4639-923C-DBD42345000C}"/>
    <cellStyle name="20 % - Markeringsfarve5 7 4" xfId="5630" xr:uid="{36B2506F-FD50-473B-BC0C-3B874EBA9412}"/>
    <cellStyle name="20 % - Markeringsfarve5 7 4 2" xfId="13547" xr:uid="{94A6CB04-90DA-4D03-B8B3-4A67B9C0EA60}"/>
    <cellStyle name="20 % - Markeringsfarve5 7 4 2 2" xfId="29862" xr:uid="{464542C4-C1A8-4A68-BA85-D13734E8ED24}"/>
    <cellStyle name="20 % - Markeringsfarve5 7 4 2 3" xfId="44826" xr:uid="{2D07B6FB-BB2F-40B6-ADF8-6C36185958F4}"/>
    <cellStyle name="20 % - Markeringsfarve5 7 4 3" xfId="22840" xr:uid="{06560938-E211-4936-9644-D98C59664ADB}"/>
    <cellStyle name="20 % - Markeringsfarve5 7 4 4" xfId="37827" xr:uid="{E6A79059-85B0-4DA3-A7AE-8F4C28FCB54C}"/>
    <cellStyle name="20 % - Markeringsfarve5 7 5" xfId="11362" xr:uid="{1713C519-7759-402D-8BE3-C9B4B96F272E}"/>
    <cellStyle name="20 % - Markeringsfarve5 7 5 2" xfId="27682" xr:uid="{5AE05651-F9D1-4D5E-9063-164ED73B52D0}"/>
    <cellStyle name="20 % - Markeringsfarve5 7 5 3" xfId="42648" xr:uid="{E37E5169-620F-4E01-AD36-BCB88D32F9CD}"/>
    <cellStyle name="20 % - Markeringsfarve5 7 6" xfId="20660" xr:uid="{E0737BD4-2121-4F8F-9A87-661310573C1A}"/>
    <cellStyle name="20 % - Markeringsfarve5 7 7" xfId="35649" xr:uid="{072F9C2B-47BE-4016-8EB4-FCB4385FBED5}"/>
    <cellStyle name="20 % - Markeringsfarve5 7 8" xfId="53897" xr:uid="{1CF6AB9C-BB45-4CC3-8978-AF739081EE4C}"/>
    <cellStyle name="20 % - Markeringsfarve5 8" xfId="2809" xr:uid="{923BE392-507F-4373-BD29-6D804106EE11}"/>
    <cellStyle name="20 % - Markeringsfarve5 8 2" xfId="2810" xr:uid="{5E0291BB-B3A3-4C86-A3DA-56B410B903E5}"/>
    <cellStyle name="20 % - Markeringsfarve5 8 2 2" xfId="7799" xr:uid="{5FD9B20F-812F-4000-B2F6-19FBF7AF9267}"/>
    <cellStyle name="20 % - Markeringsfarve5 8 2 2 2" xfId="15699" xr:uid="{51466C92-EB4B-4FC1-BADE-AFE5E300D252}"/>
    <cellStyle name="20 % - Markeringsfarve5 8 2 2 2 2" xfId="32014" xr:uid="{30CFC805-0AA7-4770-AD14-36007033BF91}"/>
    <cellStyle name="20 % - Markeringsfarve5 8 2 2 2 3" xfId="46978" xr:uid="{3A77A709-D3F1-4598-A48B-45712940E6C6}"/>
    <cellStyle name="20 % - Markeringsfarve5 8 2 2 3" xfId="24992" xr:uid="{C6E59448-F01A-4AAE-A368-B0A354153D4A}"/>
    <cellStyle name="20 % - Markeringsfarve5 8 2 2 4" xfId="39979" xr:uid="{25A1782E-C0D0-46EB-9C8B-4DC4475221AB}"/>
    <cellStyle name="20 % - Markeringsfarve5 8 2 3" xfId="11366" xr:uid="{82E3EF0B-093A-41A1-9FC3-93D7A73C774C}"/>
    <cellStyle name="20 % - Markeringsfarve5 8 2 3 2" xfId="27686" xr:uid="{675D9C6C-B04A-4537-B44B-753E78A0025E}"/>
    <cellStyle name="20 % - Markeringsfarve5 8 2 3 3" xfId="42652" xr:uid="{1D80A030-15FD-43D1-B1B1-1835EA08BA1E}"/>
    <cellStyle name="20 % - Markeringsfarve5 8 2 4" xfId="20664" xr:uid="{A2E512AE-36D8-4955-87AC-1F9021C93903}"/>
    <cellStyle name="20 % - Markeringsfarve5 8 2 5" xfId="35653" xr:uid="{3646A93B-8721-4719-8083-7B69350A643F}"/>
    <cellStyle name="20 % - Markeringsfarve5 8 3" xfId="2811" xr:uid="{9D7F6379-900F-4B1F-AD4F-A221A5B50C49}"/>
    <cellStyle name="20 % - Markeringsfarve5 8 3 2" xfId="7075" xr:uid="{45C9302C-C0C6-45F9-98DA-47ED4F1F63A5}"/>
    <cellStyle name="20 % - Markeringsfarve5 8 3 2 2" xfId="14984" xr:uid="{CCCFACCF-F1CD-4EB7-A667-358FA6F44FC0}"/>
    <cellStyle name="20 % - Markeringsfarve5 8 3 2 2 2" xfId="31299" xr:uid="{86E58C37-FA3C-4CB4-A557-B44D4ACEA3CC}"/>
    <cellStyle name="20 % - Markeringsfarve5 8 3 2 2 3" xfId="46263" xr:uid="{D2030125-7ADF-4BDB-BA9C-00CD7D6A087D}"/>
    <cellStyle name="20 % - Markeringsfarve5 8 3 2 3" xfId="24277" xr:uid="{7D2A74A5-B1ED-4E6C-A2B1-DD507A186AEE}"/>
    <cellStyle name="20 % - Markeringsfarve5 8 3 2 4" xfId="39264" xr:uid="{F20808C1-A984-4928-9FEB-986758872697}"/>
    <cellStyle name="20 % - Markeringsfarve5 8 3 3" xfId="11367" xr:uid="{58D69119-766D-48B5-992E-AB3D9C51A6BB}"/>
    <cellStyle name="20 % - Markeringsfarve5 8 3 3 2" xfId="27687" xr:uid="{0AC03539-ECBD-467B-B0C1-685656EE0D54}"/>
    <cellStyle name="20 % - Markeringsfarve5 8 3 3 3" xfId="42653" xr:uid="{7DEF3B0B-4137-49BA-8B53-88F9EA4FE5C5}"/>
    <cellStyle name="20 % - Markeringsfarve5 8 3 4" xfId="20665" xr:uid="{C0599AF6-ADC5-4BD5-B8D1-3673DF867D11}"/>
    <cellStyle name="20 % - Markeringsfarve5 8 3 5" xfId="35654" xr:uid="{712C702A-72F4-477A-8839-035BAFCE42F3}"/>
    <cellStyle name="20 % - Markeringsfarve5 8 4" xfId="5631" xr:uid="{6B5D8298-5202-42FE-A87A-5ACE381A0D3E}"/>
    <cellStyle name="20 % - Markeringsfarve5 8 4 2" xfId="13548" xr:uid="{0306C64B-EA28-4384-A61A-E108B14E614F}"/>
    <cellStyle name="20 % - Markeringsfarve5 8 4 2 2" xfId="29863" xr:uid="{283CCEA5-EE15-4463-BF78-FC89C6BC35D3}"/>
    <cellStyle name="20 % - Markeringsfarve5 8 4 2 3" xfId="44827" xr:uid="{BBC7745D-ACF0-49AA-A4B2-B43B7434DCB8}"/>
    <cellStyle name="20 % - Markeringsfarve5 8 4 3" xfId="22841" xr:uid="{7D1AEE2E-E683-4735-B268-11BE36F3566A}"/>
    <cellStyle name="20 % - Markeringsfarve5 8 4 4" xfId="37828" xr:uid="{874B93A7-284B-4404-A5C7-5BAD652C9307}"/>
    <cellStyle name="20 % - Markeringsfarve5 8 5" xfId="11365" xr:uid="{977858B0-7080-44C1-90EF-3B2DC9519A77}"/>
    <cellStyle name="20 % - Markeringsfarve5 8 5 2" xfId="27685" xr:uid="{4739AF30-5166-4AC8-A2A4-9873A8695F16}"/>
    <cellStyle name="20 % - Markeringsfarve5 8 5 3" xfId="42651" xr:uid="{A2C38D9A-4F75-4674-A7A8-D5ACE049DC79}"/>
    <cellStyle name="20 % - Markeringsfarve5 8 6" xfId="20663" xr:uid="{9CE441FD-0B40-4C74-B89C-70951B022337}"/>
    <cellStyle name="20 % - Markeringsfarve5 8 7" xfId="35652" xr:uid="{63438498-04C0-4E87-8A87-C0FBFAA90E29}"/>
    <cellStyle name="20 % - Markeringsfarve5 9" xfId="2812" xr:uid="{47E4E511-374D-43FA-B3F2-546B4A2E8518}"/>
    <cellStyle name="20 % - Markeringsfarve5 9 2" xfId="2813" xr:uid="{ACA698CC-CCCF-4972-842F-FB64ECE7BDA4}"/>
    <cellStyle name="20 % - Markeringsfarve5 9 2 2" xfId="7916" xr:uid="{EB58C107-5455-421F-A3D0-178E7FC0283A}"/>
    <cellStyle name="20 % - Markeringsfarve5 9 2 2 2" xfId="15816" xr:uid="{66F9C150-EBC8-4A5D-9902-E8B97D726A77}"/>
    <cellStyle name="20 % - Markeringsfarve5 9 2 2 2 2" xfId="32131" xr:uid="{BBC9835E-BBF4-473C-ADCB-52B811184E87}"/>
    <cellStyle name="20 % - Markeringsfarve5 9 2 2 2 3" xfId="47095" xr:uid="{970A8987-A3BF-42A7-8590-3036892188B7}"/>
    <cellStyle name="20 % - Markeringsfarve5 9 2 2 3" xfId="25109" xr:uid="{CFB6137B-99BB-4E18-A297-19203EA3C0A7}"/>
    <cellStyle name="20 % - Markeringsfarve5 9 2 2 4" xfId="40096" xr:uid="{260D1A0F-F5E0-4F2A-8998-4B5A9C98A03D}"/>
    <cellStyle name="20 % - Markeringsfarve5 9 2 3" xfId="11369" xr:uid="{DB5ECEE3-1EB4-48EC-B327-8FCBE4CB8583}"/>
    <cellStyle name="20 % - Markeringsfarve5 9 2 3 2" xfId="27689" xr:uid="{83E6B924-73E7-4F71-A702-77231CC5F2A8}"/>
    <cellStyle name="20 % - Markeringsfarve5 9 2 3 3" xfId="42655" xr:uid="{8D063E62-401D-42E0-B041-3E4A412A748E}"/>
    <cellStyle name="20 % - Markeringsfarve5 9 2 4" xfId="20667" xr:uid="{446EEFA4-1D5A-4CB1-B033-BF760AC1DF90}"/>
    <cellStyle name="20 % - Markeringsfarve5 9 2 5" xfId="35656" xr:uid="{F1BE5DEC-FA2B-4E27-A3F0-C9706E5D7CF9}"/>
    <cellStyle name="20 % - Markeringsfarve5 9 3" xfId="2814" xr:uid="{9AFA949D-847B-4842-A0B1-18EBC049D928}"/>
    <cellStyle name="20 % - Markeringsfarve5 9 3 2" xfId="7192" xr:uid="{2C85767F-0CF4-4141-9AD2-6F2FFF7498D8}"/>
    <cellStyle name="20 % - Markeringsfarve5 9 3 2 2" xfId="15101" xr:uid="{4756ADA5-E8B9-4E5C-8E95-547FED6A2202}"/>
    <cellStyle name="20 % - Markeringsfarve5 9 3 2 2 2" xfId="31416" xr:uid="{0B90102A-0DF0-4B4E-8100-3923F77EF252}"/>
    <cellStyle name="20 % - Markeringsfarve5 9 3 2 2 3" xfId="46380" xr:uid="{20E0BC1B-46D8-42A0-9A67-867911FD4276}"/>
    <cellStyle name="20 % - Markeringsfarve5 9 3 2 3" xfId="24394" xr:uid="{8FB5B760-75C6-4670-8B78-56FD6F51F115}"/>
    <cellStyle name="20 % - Markeringsfarve5 9 3 2 4" xfId="39381" xr:uid="{ED1D8AA8-CAB5-4905-B50B-48DCE0816685}"/>
    <cellStyle name="20 % - Markeringsfarve5 9 3 3" xfId="11370" xr:uid="{0581A529-4F61-4105-8D4F-BC0804CD13DC}"/>
    <cellStyle name="20 % - Markeringsfarve5 9 3 3 2" xfId="27690" xr:uid="{32C45958-DB36-4F91-8214-830307B0E0FF}"/>
    <cellStyle name="20 % - Markeringsfarve5 9 3 3 3" xfId="42656" xr:uid="{0892DA79-4B20-45CB-AF15-3B63B721D171}"/>
    <cellStyle name="20 % - Markeringsfarve5 9 3 4" xfId="20668" xr:uid="{F08B20B5-9629-410D-B783-2CE02C1D592F}"/>
    <cellStyle name="20 % - Markeringsfarve5 9 3 5" xfId="35657" xr:uid="{93CB11C5-FB7F-4831-BB4C-0B502A6602C0}"/>
    <cellStyle name="20 % - Markeringsfarve5 9 4" xfId="5632" xr:uid="{CE3B3FF7-6963-47C2-8DAD-B78B932ED510}"/>
    <cellStyle name="20 % - Markeringsfarve5 9 4 2" xfId="13549" xr:uid="{B2D16085-ADFB-47F6-9B7C-D7013AF390E0}"/>
    <cellStyle name="20 % - Markeringsfarve5 9 4 2 2" xfId="29864" xr:uid="{451FF9E0-D5EB-461B-8E70-FB6624E635D9}"/>
    <cellStyle name="20 % - Markeringsfarve5 9 4 2 3" xfId="44828" xr:uid="{8C884A28-F075-4C83-8A5A-F59B9A404589}"/>
    <cellStyle name="20 % - Markeringsfarve5 9 4 3" xfId="22842" xr:uid="{5B7111FD-C26F-43AC-8F33-37FA26A2736E}"/>
    <cellStyle name="20 % - Markeringsfarve5 9 4 4" xfId="37829" xr:uid="{B59A0E8C-E6CA-4DC8-BA3D-8DAC25AACCFD}"/>
    <cellStyle name="20 % - Markeringsfarve5 9 5" xfId="11368" xr:uid="{DD5B54A7-4F6F-4F4D-9114-CBB208278FC7}"/>
    <cellStyle name="20 % - Markeringsfarve5 9 5 2" xfId="27688" xr:uid="{7F466638-B50D-4F20-A1A9-0DC527E655C3}"/>
    <cellStyle name="20 % - Markeringsfarve5 9 5 3" xfId="42654" xr:uid="{2858069C-BA87-41FD-A9A1-7EA6977ECC8A}"/>
    <cellStyle name="20 % - Markeringsfarve5 9 6" xfId="20666" xr:uid="{63E9EA14-20E3-4165-B67C-F06CDCEE1C0A}"/>
    <cellStyle name="20 % - Markeringsfarve5 9 7" xfId="35655" xr:uid="{543FE94C-C027-48C5-8D0B-5AF184BEC6A5}"/>
    <cellStyle name="20 % - Markeringsfarve6 10" xfId="2816" xr:uid="{29541213-9DC0-4309-9050-A82DA9CE3743}"/>
    <cellStyle name="20 % - Markeringsfarve6 10 2" xfId="2817" xr:uid="{5D680613-AA1C-42B1-8FE4-A38214F4BCB0}"/>
    <cellStyle name="20 % - Markeringsfarve6 10 2 2" xfId="2818" xr:uid="{04F66F10-D252-4E0B-8313-877260EC064B}"/>
    <cellStyle name="20 % - Markeringsfarve6 10 2 2 2" xfId="8070" xr:uid="{A13F159C-CEB8-41E5-8FC6-190FAFDD7EAB}"/>
    <cellStyle name="20 % - Markeringsfarve6 10 2 2 2 2" xfId="15970" xr:uid="{06EE910C-A9C0-4495-B419-1B9FD0D1F32D}"/>
    <cellStyle name="20 % - Markeringsfarve6 10 2 2 2 2 2" xfId="32285" xr:uid="{3A98F882-64D4-4FA0-8BDF-DBB23B24D3B2}"/>
    <cellStyle name="20 % - Markeringsfarve6 10 2 2 2 2 3" xfId="47249" xr:uid="{5F36F37E-7B2F-465D-B475-68D7DAD412BD}"/>
    <cellStyle name="20 % - Markeringsfarve6 10 2 2 2 3" xfId="25263" xr:uid="{8EF5D6F2-B54B-4DD6-86EB-95A044BBC822}"/>
    <cellStyle name="20 % - Markeringsfarve6 10 2 2 2 4" xfId="40250" xr:uid="{450956CA-6916-4F9A-9C83-ADCCB1B77948}"/>
    <cellStyle name="20 % - Markeringsfarve6 10 2 2 3" xfId="11374" xr:uid="{FBC55E19-1A23-473B-AB37-207706CEF221}"/>
    <cellStyle name="20 % - Markeringsfarve6 10 2 2 3 2" xfId="27694" xr:uid="{27CAD67D-89DE-4806-AF0E-B13FE4722AAB}"/>
    <cellStyle name="20 % - Markeringsfarve6 10 2 2 3 3" xfId="42660" xr:uid="{808AC943-4A8F-4D5B-8092-6DFB084B20E5}"/>
    <cellStyle name="20 % - Markeringsfarve6 10 2 2 4" xfId="20672" xr:uid="{D0F3D7AA-1E46-461A-9709-8DA95A523033}"/>
    <cellStyle name="20 % - Markeringsfarve6 10 2 2 5" xfId="35661" xr:uid="{DE81182D-DFD5-405C-81D0-8CBE4F361F20}"/>
    <cellStyle name="20 % - Markeringsfarve6 10 2 3" xfId="6572" xr:uid="{B70F4BA0-4A72-4BCA-AA2D-56121C93DF29}"/>
    <cellStyle name="20 % - Markeringsfarve6 10 2 3 2" xfId="14485" xr:uid="{6025E110-E1AC-44BB-9111-8E474F661E72}"/>
    <cellStyle name="20 % - Markeringsfarve6 10 2 3 2 2" xfId="30800" xr:uid="{2A0865CA-F41C-4F85-A1BF-CC43A0E13974}"/>
    <cellStyle name="20 % - Markeringsfarve6 10 2 3 2 3" xfId="45764" xr:uid="{D2313076-6AB4-4F9E-9D24-30DCB52FD9DA}"/>
    <cellStyle name="20 % - Markeringsfarve6 10 2 3 3" xfId="23778" xr:uid="{E111AA8C-AB91-4E21-BA5C-0461324BC361}"/>
    <cellStyle name="20 % - Markeringsfarve6 10 2 3 4" xfId="38765" xr:uid="{897524E2-F0D1-4257-8CC2-1828E5C184E8}"/>
    <cellStyle name="20 % - Markeringsfarve6 10 2 4" xfId="11373" xr:uid="{393861E1-26F3-4D8D-BCEF-759AB408AD3D}"/>
    <cellStyle name="20 % - Markeringsfarve6 10 2 4 2" xfId="27693" xr:uid="{E0B9E264-4967-49F0-AEB4-4FC252B5E2A3}"/>
    <cellStyle name="20 % - Markeringsfarve6 10 2 4 3" xfId="42659" xr:uid="{6C05CC5B-E9A8-4DB1-A459-A02D88056B2C}"/>
    <cellStyle name="20 % - Markeringsfarve6 10 2 5" xfId="20671" xr:uid="{B751E729-6227-48EA-9687-861414FBCAF3}"/>
    <cellStyle name="20 % - Markeringsfarve6 10 2 6" xfId="35660" xr:uid="{5D995FA3-EEA3-4EE8-BE6E-5B5D75E3AEF1}"/>
    <cellStyle name="20 % - Markeringsfarve6 10 3" xfId="2819" xr:uid="{0E8809F9-EDDA-4379-8B5F-4C777B05075F}"/>
    <cellStyle name="20 % - Markeringsfarve6 10 3 2" xfId="7347" xr:uid="{7A05D48B-0198-4AD6-A748-F34CCE97B2C0}"/>
    <cellStyle name="20 % - Markeringsfarve6 10 3 2 2" xfId="15256" xr:uid="{713A2F6F-4128-4942-B714-7168A81C2F56}"/>
    <cellStyle name="20 % - Markeringsfarve6 10 3 2 2 2" xfId="31571" xr:uid="{E66A6F97-D499-40BC-B5E4-F30B2C571DEE}"/>
    <cellStyle name="20 % - Markeringsfarve6 10 3 2 2 3" xfId="46535" xr:uid="{549B57B5-5C9A-446F-8362-0D2205DAD9FD}"/>
    <cellStyle name="20 % - Markeringsfarve6 10 3 2 3" xfId="24549" xr:uid="{A1FA16FC-6745-412C-AFFA-6EDA56B545F2}"/>
    <cellStyle name="20 % - Markeringsfarve6 10 3 2 4" xfId="39536" xr:uid="{B6434AC9-24C0-48AA-A495-EE735D395FE2}"/>
    <cellStyle name="20 % - Markeringsfarve6 10 3 3" xfId="11375" xr:uid="{262E1473-CE2E-4B39-BB9D-515C65051C22}"/>
    <cellStyle name="20 % - Markeringsfarve6 10 3 3 2" xfId="27695" xr:uid="{FD432767-BA56-4926-AF3F-B511FBAFB3E2}"/>
    <cellStyle name="20 % - Markeringsfarve6 10 3 3 3" xfId="42661" xr:uid="{59561B6A-EF01-484C-997A-8BF951D29D6E}"/>
    <cellStyle name="20 % - Markeringsfarve6 10 3 4" xfId="20673" xr:uid="{FECEADD2-8114-4636-990B-2B1192B59CDB}"/>
    <cellStyle name="20 % - Markeringsfarve6 10 3 5" xfId="35662" xr:uid="{DBD65E37-EB47-46D4-8861-45D731813776}"/>
    <cellStyle name="20 % - Markeringsfarve6 10 4" xfId="2820" xr:uid="{BD54E054-79E1-4901-B4DC-C65D39097758}"/>
    <cellStyle name="20 % - Markeringsfarve6 10 4 2" xfId="7042" xr:uid="{9C0CD3D1-5EF3-4155-863A-71484A1CD18B}"/>
    <cellStyle name="20 % - Markeringsfarve6 10 4 2 2" xfId="14951" xr:uid="{0C5E9D4B-87ED-45E4-AC75-168A01A53322}"/>
    <cellStyle name="20 % - Markeringsfarve6 10 4 2 2 2" xfId="31266" xr:uid="{D92BBC4C-C1F8-4110-96BD-0C72072EFE4D}"/>
    <cellStyle name="20 % - Markeringsfarve6 10 4 2 2 3" xfId="46230" xr:uid="{11A42592-BD02-4695-9D80-2CCD03AD0055}"/>
    <cellStyle name="20 % - Markeringsfarve6 10 4 2 3" xfId="24244" xr:uid="{E7B9A873-196E-4A50-8E12-1F3F53592538}"/>
    <cellStyle name="20 % - Markeringsfarve6 10 4 2 4" xfId="39231" xr:uid="{C1619BEA-0140-447B-AC71-9DD3A102DA7C}"/>
    <cellStyle name="20 % - Markeringsfarve6 10 4 3" xfId="11376" xr:uid="{B997F08B-33D3-4830-81D5-9663D725AAC9}"/>
    <cellStyle name="20 % - Markeringsfarve6 10 4 3 2" xfId="27696" xr:uid="{965F2727-8980-4FAE-9486-5A4259A8A504}"/>
    <cellStyle name="20 % - Markeringsfarve6 10 4 3 3" xfId="42662" xr:uid="{E8F5CC86-C189-4323-AAD3-909710607294}"/>
    <cellStyle name="20 % - Markeringsfarve6 10 4 4" xfId="20674" xr:uid="{3DD95DEC-7035-4FA9-B631-5AABDA176614}"/>
    <cellStyle name="20 % - Markeringsfarve6 10 4 5" xfId="35663" xr:uid="{4BB995A9-FB9A-4322-9038-4D7F7303EC37}"/>
    <cellStyle name="20 % - Markeringsfarve6 10 5" xfId="5634" xr:uid="{5F71B3F3-EAE0-490E-AD1C-D467A7A31FAB}"/>
    <cellStyle name="20 % - Markeringsfarve6 10 5 2" xfId="13551" xr:uid="{16BE7876-DB2F-4413-BD1F-2692F7F617CB}"/>
    <cellStyle name="20 % - Markeringsfarve6 10 5 2 2" xfId="29866" xr:uid="{9B0EAC78-A334-43B8-B27B-F95B856A808F}"/>
    <cellStyle name="20 % - Markeringsfarve6 10 5 2 3" xfId="44830" xr:uid="{16D67A39-7FE7-45C5-A858-A44331E98971}"/>
    <cellStyle name="20 % - Markeringsfarve6 10 5 3" xfId="22844" xr:uid="{3A2C64BA-63DA-4234-882C-87AD923E1566}"/>
    <cellStyle name="20 % - Markeringsfarve6 10 5 4" xfId="37831" xr:uid="{6D091234-D3F2-4D41-AABF-16BAC07C9ECF}"/>
    <cellStyle name="20 % - Markeringsfarve6 10 6" xfId="11372" xr:uid="{EC44E86D-328E-499A-B4C4-630A4C8112EB}"/>
    <cellStyle name="20 % - Markeringsfarve6 10 6 2" xfId="27692" xr:uid="{F9D4E9CD-83A3-49E8-8F7F-5EA01B3FC720}"/>
    <cellStyle name="20 % - Markeringsfarve6 10 6 3" xfId="42658" xr:uid="{F34D7DA3-A6EB-4A5B-A147-1C98F6C0092C}"/>
    <cellStyle name="20 % - Markeringsfarve6 10 7" xfId="20670" xr:uid="{43BA2BC6-607A-45B0-B745-813A439E6703}"/>
    <cellStyle name="20 % - Markeringsfarve6 10 8" xfId="35659" xr:uid="{4E5EE446-4608-49C8-A2D3-C29B8C98AB0A}"/>
    <cellStyle name="20 % - Markeringsfarve6 11" xfId="2821" xr:uid="{41663511-8401-4B7C-A853-A8F468212A9E}"/>
    <cellStyle name="20 % - Markeringsfarve6 11 2" xfId="2822" xr:uid="{9AEE6189-819C-4E70-A4A3-714FA258C505}"/>
    <cellStyle name="20 % - Markeringsfarve6 11 2 2" xfId="7443" xr:uid="{2C2232AA-FC56-4AF6-BFA5-D82BA3F15469}"/>
    <cellStyle name="20 % - Markeringsfarve6 11 2 2 2" xfId="15343" xr:uid="{95585E78-1CA1-4B5B-9354-8646BC404A14}"/>
    <cellStyle name="20 % - Markeringsfarve6 11 2 2 2 2" xfId="31658" xr:uid="{1705FB1D-1BE2-4BB1-8904-DF956A96C3B8}"/>
    <cellStyle name="20 % - Markeringsfarve6 11 2 2 2 3" xfId="46622" xr:uid="{7327E510-EC90-4BD5-928B-B469694124F0}"/>
    <cellStyle name="20 % - Markeringsfarve6 11 2 2 3" xfId="24636" xr:uid="{16527155-47EC-40FF-B499-8B4317A79E62}"/>
    <cellStyle name="20 % - Markeringsfarve6 11 2 2 4" xfId="39623" xr:uid="{637259D3-89E7-4772-95DA-3CADC77148C0}"/>
    <cellStyle name="20 % - Markeringsfarve6 11 2 3" xfId="11378" xr:uid="{B3E654D0-FA49-4456-A507-381DA312A8D3}"/>
    <cellStyle name="20 % - Markeringsfarve6 11 2 3 2" xfId="27698" xr:uid="{952D74AA-5FF0-4921-B120-B6428358AC5C}"/>
    <cellStyle name="20 % - Markeringsfarve6 11 2 3 3" xfId="42664" xr:uid="{AE3ABCB2-7B26-4BAB-9384-CD0DB58DDEA7}"/>
    <cellStyle name="20 % - Markeringsfarve6 11 2 4" xfId="20676" xr:uid="{E2E674DB-09F7-4252-A62A-46BCAD52F687}"/>
    <cellStyle name="20 % - Markeringsfarve6 11 2 5" xfId="35665" xr:uid="{6E792202-4E12-4ED7-B429-F6E6FB873CDC}"/>
    <cellStyle name="20 % - Markeringsfarve6 11 3" xfId="2823" xr:uid="{12DB21CA-54C8-46C7-81F1-D7D2480B72FB}"/>
    <cellStyle name="20 % - Markeringsfarve6 11 3 2" xfId="8651" xr:uid="{572F419F-1A65-4777-839B-3D7094F8CB92}"/>
    <cellStyle name="20 % - Markeringsfarve6 11 3 2 2" xfId="16530" xr:uid="{D19A2F7D-B8CE-424F-8624-3C2EC3F3E99F}"/>
    <cellStyle name="20 % - Markeringsfarve6 11 3 2 2 2" xfId="32845" xr:uid="{45F26E2B-5CA6-41E0-8B28-443774A9C940}"/>
    <cellStyle name="20 % - Markeringsfarve6 11 3 2 2 3" xfId="47809" xr:uid="{C0D54654-CE79-4393-96C2-9E937B06BABA}"/>
    <cellStyle name="20 % - Markeringsfarve6 11 3 2 3" xfId="25823" xr:uid="{49155C41-23B1-4E84-BC53-A2402B8F60EE}"/>
    <cellStyle name="20 % - Markeringsfarve6 11 3 2 4" xfId="40810" xr:uid="{4C2D9787-B909-4E9D-9F15-38AAB6C83DAD}"/>
    <cellStyle name="20 % - Markeringsfarve6 11 3 3" xfId="11379" xr:uid="{3393C7BF-B274-476E-AAB5-5EA03F1B7323}"/>
    <cellStyle name="20 % - Markeringsfarve6 11 3 3 2" xfId="27699" xr:uid="{97E85325-410A-445E-B792-AA210A55F4F6}"/>
    <cellStyle name="20 % - Markeringsfarve6 11 3 3 3" xfId="42665" xr:uid="{D0C35D84-DA30-4C43-A9FA-E9CD91CFEF56}"/>
    <cellStyle name="20 % - Markeringsfarve6 11 3 4" xfId="20677" xr:uid="{E60CA01F-551F-4C99-80BB-86A50B366333}"/>
    <cellStyle name="20 % - Markeringsfarve6 11 3 5" xfId="35666" xr:uid="{E562CB84-836F-4C43-86E5-50B207228F19}"/>
    <cellStyle name="20 % - Markeringsfarve6 11 4" xfId="5635" xr:uid="{74DFB4FD-EC6E-4DF7-8602-529769876C01}"/>
    <cellStyle name="20 % - Markeringsfarve6 11 4 2" xfId="13552" xr:uid="{EF12476C-DA48-41A6-8F36-FD709FE5D41A}"/>
    <cellStyle name="20 % - Markeringsfarve6 11 4 2 2" xfId="29867" xr:uid="{84E27774-AA60-45E5-911B-2FC534263357}"/>
    <cellStyle name="20 % - Markeringsfarve6 11 4 2 3" xfId="44831" xr:uid="{AD791081-624A-4774-93D8-0387A0DA5079}"/>
    <cellStyle name="20 % - Markeringsfarve6 11 4 3" xfId="22845" xr:uid="{53D0873B-39BD-450D-94AD-D8447136607C}"/>
    <cellStyle name="20 % - Markeringsfarve6 11 4 4" xfId="37832" xr:uid="{F4F3E120-A6B7-43EB-A173-2F0C15BFC951}"/>
    <cellStyle name="20 % - Markeringsfarve6 11 5" xfId="11377" xr:uid="{E1FF8A27-031F-40FA-AB1A-D3B06F81F38D}"/>
    <cellStyle name="20 % - Markeringsfarve6 11 5 2" xfId="27697" xr:uid="{2410822E-8B51-4CE2-B4C6-940634E9274E}"/>
    <cellStyle name="20 % - Markeringsfarve6 11 5 3" xfId="42663" xr:uid="{7C4C9908-2AF3-4FB9-B615-4DC296364877}"/>
    <cellStyle name="20 % - Markeringsfarve6 11 6" xfId="20675" xr:uid="{98C942E5-FAAA-4724-BA2B-5F032DD0816C}"/>
    <cellStyle name="20 % - Markeringsfarve6 11 7" xfId="35664" xr:uid="{BB59B59D-2B65-43E2-8049-1B3D4F785649}"/>
    <cellStyle name="20 % - Markeringsfarve6 12" xfId="2824" xr:uid="{170FCDF5-F7D7-49A3-8685-AF1B1E0D6D04}"/>
    <cellStyle name="20 % - Markeringsfarve6 12 2" xfId="2825" xr:uid="{07708BA7-C2B6-4AAE-8EF4-83ED88C5605B}"/>
    <cellStyle name="20 % - Markeringsfarve6 12 2 2" xfId="8376" xr:uid="{4A7D5A25-2936-4D61-89EA-3DD5224D0A3E}"/>
    <cellStyle name="20 % - Markeringsfarve6 12 2 2 2" xfId="16267" xr:uid="{9480C591-869A-4B15-BC5C-7AC8DEA4D33D}"/>
    <cellStyle name="20 % - Markeringsfarve6 12 2 2 2 2" xfId="32582" xr:uid="{0EAD2AF3-ED38-48DB-AE55-658402942E4B}"/>
    <cellStyle name="20 % - Markeringsfarve6 12 2 2 2 3" xfId="47546" xr:uid="{9ABF5ACD-7E5D-4207-8325-C055C4968A30}"/>
    <cellStyle name="20 % - Markeringsfarve6 12 2 2 3" xfId="25560" xr:uid="{9B48F3CB-39A2-4F24-A563-26868F0DF324}"/>
    <cellStyle name="20 % - Markeringsfarve6 12 2 2 4" xfId="40547" xr:uid="{8E153B2B-D8F0-42FB-8017-400439FF9952}"/>
    <cellStyle name="20 % - Markeringsfarve6 12 2 3" xfId="11381" xr:uid="{126B5FA3-099E-48FB-AADA-3CF957CE510A}"/>
    <cellStyle name="20 % - Markeringsfarve6 12 2 3 2" xfId="27701" xr:uid="{4E4F2992-8D6B-461D-B17C-A508EE4C8948}"/>
    <cellStyle name="20 % - Markeringsfarve6 12 2 3 3" xfId="42667" xr:uid="{E2459395-5815-4BF4-BC08-268B45D4D634}"/>
    <cellStyle name="20 % - Markeringsfarve6 12 2 4" xfId="20679" xr:uid="{85D7EB72-EABF-4109-9E80-4BD88CA66890}"/>
    <cellStyle name="20 % - Markeringsfarve6 12 2 5" xfId="35668" xr:uid="{1BF57FD3-C422-412B-82B9-96F0DD389869}"/>
    <cellStyle name="20 % - Markeringsfarve6 12 3" xfId="5636" xr:uid="{C16E63EC-7313-4794-979A-F4DEEC7F7315}"/>
    <cellStyle name="20 % - Markeringsfarve6 12 3 2" xfId="13553" xr:uid="{206D74DC-2467-40E3-A587-EBE07C77AFD8}"/>
    <cellStyle name="20 % - Markeringsfarve6 12 3 2 2" xfId="29868" xr:uid="{2C9D8465-4337-475B-8D79-F309F8AD9853}"/>
    <cellStyle name="20 % - Markeringsfarve6 12 3 2 3" xfId="44832" xr:uid="{2041255F-A3F1-47D1-9BDE-DB5C74A6973E}"/>
    <cellStyle name="20 % - Markeringsfarve6 12 3 3" xfId="22846" xr:uid="{3A2C7DD9-61F1-474D-80FC-EC77671B8CA5}"/>
    <cellStyle name="20 % - Markeringsfarve6 12 3 4" xfId="37833" xr:uid="{1FC95463-ED20-48A1-862F-A76CE9EAC579}"/>
    <cellStyle name="20 % - Markeringsfarve6 12 4" xfId="11380" xr:uid="{0F3FF700-65CC-42D6-B18A-FFFACF55CE68}"/>
    <cellStyle name="20 % - Markeringsfarve6 12 4 2" xfId="27700" xr:uid="{E8E27473-CD03-462F-AF15-5615CA8E0378}"/>
    <cellStyle name="20 % - Markeringsfarve6 12 4 3" xfId="42666" xr:uid="{26D8473E-0A65-4EF3-A2B9-5E27A7E8A771}"/>
    <cellStyle name="20 % - Markeringsfarve6 12 5" xfId="20678" xr:uid="{B16EE8CC-0176-4F24-B069-23649532892B}"/>
    <cellStyle name="20 % - Markeringsfarve6 12 6" xfId="35667" xr:uid="{6B0ACFEF-D1D2-44DB-8CB1-0759BD45D658}"/>
    <cellStyle name="20 % - Markeringsfarve6 13" xfId="2826" xr:uid="{AAF49BD3-5C15-4BA1-B399-4476628238FE}"/>
    <cellStyle name="20 % - Markeringsfarve6 13 2" xfId="2827" xr:uid="{7F9B511E-8A38-43B8-A8AA-CA215F9FEFF3}"/>
    <cellStyle name="20 % - Markeringsfarve6 13 2 2" xfId="8612" xr:uid="{B8A09EBF-DE33-492F-B0C6-2FBBD80656BD}"/>
    <cellStyle name="20 % - Markeringsfarve6 13 2 2 2" xfId="16493" xr:uid="{CA842C9A-3D8D-496E-A142-668AA022DCF8}"/>
    <cellStyle name="20 % - Markeringsfarve6 13 2 2 2 2" xfId="32808" xr:uid="{9C9D9C38-0013-41B1-A966-E213FACAE757}"/>
    <cellStyle name="20 % - Markeringsfarve6 13 2 2 2 3" xfId="47772" xr:uid="{D4835222-3070-46F7-A46D-EDA4A0198DA2}"/>
    <cellStyle name="20 % - Markeringsfarve6 13 2 2 3" xfId="25786" xr:uid="{96A43459-1BE2-4542-822B-A2F2463B3C4D}"/>
    <cellStyle name="20 % - Markeringsfarve6 13 2 2 4" xfId="40773" xr:uid="{88EECCC9-9056-4F0A-813A-9204469E41F4}"/>
    <cellStyle name="20 % - Markeringsfarve6 13 2 3" xfId="11383" xr:uid="{5AA5FFE3-C0AF-4891-A9BF-66B79EE53E56}"/>
    <cellStyle name="20 % - Markeringsfarve6 13 2 3 2" xfId="27703" xr:uid="{36205F19-E7E3-4B52-980A-146508CD5FD9}"/>
    <cellStyle name="20 % - Markeringsfarve6 13 2 3 3" xfId="42669" xr:uid="{DF9C0F65-CDF6-4154-983E-C84BBC87065B}"/>
    <cellStyle name="20 % - Markeringsfarve6 13 2 4" xfId="20681" xr:uid="{C8115B83-1A3E-43B7-A758-47834AC68A63}"/>
    <cellStyle name="20 % - Markeringsfarve6 13 2 5" xfId="35670" xr:uid="{1C021185-60B4-4685-8C2C-8B4218CD7240}"/>
    <cellStyle name="20 % - Markeringsfarve6 13 3" xfId="5637" xr:uid="{A002F584-F17E-4B0F-A570-AA07E7655ACA}"/>
    <cellStyle name="20 % - Markeringsfarve6 13 3 2" xfId="13554" xr:uid="{630798AC-22B2-4FF8-9FA8-52668312D4C8}"/>
    <cellStyle name="20 % - Markeringsfarve6 13 3 2 2" xfId="29869" xr:uid="{CBF263DF-B205-43DC-AED7-DD14EDC9A9D0}"/>
    <cellStyle name="20 % - Markeringsfarve6 13 3 2 3" xfId="44833" xr:uid="{CB87AE8C-B9D2-40A3-A1CF-54956FFA5FCC}"/>
    <cellStyle name="20 % - Markeringsfarve6 13 3 3" xfId="22847" xr:uid="{AA4C76FD-FF70-4A7E-B4C1-046F157D2349}"/>
    <cellStyle name="20 % - Markeringsfarve6 13 3 4" xfId="37834" xr:uid="{E316C2EF-B606-4110-91E0-26C0D673D736}"/>
    <cellStyle name="20 % - Markeringsfarve6 13 4" xfId="11382" xr:uid="{433746D5-680C-4072-8D64-CBBCCBB937DD}"/>
    <cellStyle name="20 % - Markeringsfarve6 13 4 2" xfId="27702" xr:uid="{63244FFC-BFEB-4043-A4CF-5DF9908641F8}"/>
    <cellStyle name="20 % - Markeringsfarve6 13 4 3" xfId="42668" xr:uid="{E0393058-B1CF-4F85-92EE-68419EC28907}"/>
    <cellStyle name="20 % - Markeringsfarve6 13 5" xfId="20680" xr:uid="{1CD2D998-4FD7-43BE-A97B-B8FCF4BBF8A3}"/>
    <cellStyle name="20 % - Markeringsfarve6 13 6" xfId="35669" xr:uid="{2146333C-C811-4441-B8D2-4CBDE7ACFF54}"/>
    <cellStyle name="20 % - Markeringsfarve6 14" xfId="2828" xr:uid="{2EC3A30E-53D8-4A5A-A1D5-C2165C89C745}"/>
    <cellStyle name="20 % - Markeringsfarve6 14 2" xfId="2829" xr:uid="{146CFA1B-BD95-4269-B6ED-0559294A5CB7}"/>
    <cellStyle name="20 % - Markeringsfarve6 14 2 2" xfId="8183" xr:uid="{3A84C941-21C9-454C-8732-8ABA4181D96F}"/>
    <cellStyle name="20 % - Markeringsfarve6 14 2 2 2" xfId="16079" xr:uid="{60D4802E-2D86-40E6-944E-91DD0BF72D44}"/>
    <cellStyle name="20 % - Markeringsfarve6 14 2 2 2 2" xfId="32394" xr:uid="{96D0E935-BAB7-4DF3-BC94-9C4B71905301}"/>
    <cellStyle name="20 % - Markeringsfarve6 14 2 2 2 3" xfId="47358" xr:uid="{03C77AB6-BAB9-43B2-BBE9-CB35E4FBD49F}"/>
    <cellStyle name="20 % - Markeringsfarve6 14 2 2 3" xfId="25372" xr:uid="{C6718844-188B-41EE-98C0-56933CF8756A}"/>
    <cellStyle name="20 % - Markeringsfarve6 14 2 2 4" xfId="40359" xr:uid="{4AA63935-AD48-4A59-8EF0-8046067A0AE5}"/>
    <cellStyle name="20 % - Markeringsfarve6 14 2 3" xfId="11385" xr:uid="{A87281F2-9FDB-4919-A22D-5C96634D2186}"/>
    <cellStyle name="20 % - Markeringsfarve6 14 2 3 2" xfId="27705" xr:uid="{3C5E5746-5400-4333-8439-CD69E79FB944}"/>
    <cellStyle name="20 % - Markeringsfarve6 14 2 3 3" xfId="42671" xr:uid="{401D24E1-18EB-4E6A-98BC-D1D8A2432F26}"/>
    <cellStyle name="20 % - Markeringsfarve6 14 2 4" xfId="20683" xr:uid="{36A80DFD-7B1A-40F0-982B-0F4708DF97A8}"/>
    <cellStyle name="20 % - Markeringsfarve6 14 2 5" xfId="35672" xr:uid="{4DD33CDD-DA71-4313-A5E5-A533E38133C0}"/>
    <cellStyle name="20 % - Markeringsfarve6 14 3" xfId="5633" xr:uid="{CA2DE614-4545-451D-822E-F469C4FA5E84}"/>
    <cellStyle name="20 % - Markeringsfarve6 14 3 2" xfId="13550" xr:uid="{4F79CC8F-C97A-4112-8A58-754EBABB1D31}"/>
    <cellStyle name="20 % - Markeringsfarve6 14 3 2 2" xfId="29865" xr:uid="{CE9C93D0-D512-4B91-9686-EE51EE42F14F}"/>
    <cellStyle name="20 % - Markeringsfarve6 14 3 2 3" xfId="44829" xr:uid="{A3120E34-EFC7-45BD-81CC-16186FAB3219}"/>
    <cellStyle name="20 % - Markeringsfarve6 14 3 3" xfId="22843" xr:uid="{3C34DFC4-2C9E-4254-A3E0-55A12A12076B}"/>
    <cellStyle name="20 % - Markeringsfarve6 14 3 4" xfId="37830" xr:uid="{34BBA868-280D-438C-8DB5-4CA9419D932F}"/>
    <cellStyle name="20 % - Markeringsfarve6 14 4" xfId="11384" xr:uid="{3B89321A-EAD9-4B6C-A2AE-A0C3F72BD494}"/>
    <cellStyle name="20 % - Markeringsfarve6 14 4 2" xfId="27704" xr:uid="{6B9107EB-596C-4D9D-AA47-BF9BC8E108A8}"/>
    <cellStyle name="20 % - Markeringsfarve6 14 4 3" xfId="42670" xr:uid="{09127535-D93E-42CC-9AEB-6E0BA3EF70FA}"/>
    <cellStyle name="20 % - Markeringsfarve6 14 5" xfId="20682" xr:uid="{60FDCAB8-A767-48F5-B2F1-390DF6F55FD0}"/>
    <cellStyle name="20 % - Markeringsfarve6 14 6" xfId="35671" xr:uid="{A79563AC-F194-4064-821B-A145D9722895}"/>
    <cellStyle name="20 % - Markeringsfarve6 15" xfId="2830" xr:uid="{F25577B6-C904-487C-A399-E62820F6C089}"/>
    <cellStyle name="20 % - Markeringsfarve6 15 2" xfId="6668" xr:uid="{9703B3E5-9FE0-4A8A-AE75-7D92919E142C}"/>
    <cellStyle name="20 % - Markeringsfarve6 15 2 2" xfId="14580" xr:uid="{D22F017D-66F8-4C48-BDBB-245736FFE9E7}"/>
    <cellStyle name="20 % - Markeringsfarve6 15 2 2 2" xfId="30895" xr:uid="{A21A61FC-F464-447A-9B1D-DCB633D351E2}"/>
    <cellStyle name="20 % - Markeringsfarve6 15 2 2 3" xfId="45859" xr:uid="{5590408D-5E5E-4509-A4BE-07AF47DAF590}"/>
    <cellStyle name="20 % - Markeringsfarve6 15 2 3" xfId="23873" xr:uid="{9651551A-5628-42EC-AFA9-0928AF32C86C}"/>
    <cellStyle name="20 % - Markeringsfarve6 15 2 4" xfId="38860" xr:uid="{64CC1EA1-7047-4E12-AE5A-9C268DF2A3AE}"/>
    <cellStyle name="20 % - Markeringsfarve6 15 3" xfId="11386" xr:uid="{2384FC84-1EEE-451C-9865-95A93E4FF66C}"/>
    <cellStyle name="20 % - Markeringsfarve6 15 3 2" xfId="27706" xr:uid="{26D791D8-16CD-4D9E-B384-A4F8C7C6FEB3}"/>
    <cellStyle name="20 % - Markeringsfarve6 15 3 3" xfId="42672" xr:uid="{BF2E3C5D-D51B-4027-87A7-52A633C39D90}"/>
    <cellStyle name="20 % - Markeringsfarve6 15 4" xfId="20684" xr:uid="{0CE9284F-B810-4119-BE19-86F59CA7AB1B}"/>
    <cellStyle name="20 % - Markeringsfarve6 15 5" xfId="35673" xr:uid="{66F8B60D-E5AE-4BDE-8779-756FB8FDAECB}"/>
    <cellStyle name="20 % - Markeringsfarve6 16" xfId="2831" xr:uid="{847B2F88-9EDC-4C30-84A0-2FE89770DF53}"/>
    <cellStyle name="20 % - Markeringsfarve6 16 2" xfId="8665" xr:uid="{FA98ACC4-EBDB-42E3-8DAA-718CE2E993E2}"/>
    <cellStyle name="20 % - Markeringsfarve6 16 2 2" xfId="16544" xr:uid="{56373867-CC7C-417E-AB74-C18616374E4C}"/>
    <cellStyle name="20 % - Markeringsfarve6 16 2 2 2" xfId="32859" xr:uid="{F9619D8E-8891-4268-B543-B8E90AD08406}"/>
    <cellStyle name="20 % - Markeringsfarve6 16 2 2 3" xfId="47823" xr:uid="{CE9C9C88-1903-4FC5-AF21-1841ED16AF8D}"/>
    <cellStyle name="20 % - Markeringsfarve6 16 2 3" xfId="25837" xr:uid="{8D15D84C-E68B-4CD3-8E1F-8721FAEAF23E}"/>
    <cellStyle name="20 % - Markeringsfarve6 16 2 4" xfId="40824" xr:uid="{D8DA2575-18CC-4264-BEFF-E20E0509A68C}"/>
    <cellStyle name="20 % - Markeringsfarve6 16 3" xfId="11387" xr:uid="{6A939E02-98A7-464B-94AA-CE075B6DBDD4}"/>
    <cellStyle name="20 % - Markeringsfarve6 16 3 2" xfId="27707" xr:uid="{2AC8BDC3-D7E8-438F-ACD9-A4BF552C5095}"/>
    <cellStyle name="20 % - Markeringsfarve6 16 3 3" xfId="42673" xr:uid="{F976122D-B268-47D2-8264-44732C6377B0}"/>
    <cellStyle name="20 % - Markeringsfarve6 16 4" xfId="20685" xr:uid="{4F29A8B7-BEA8-4A5E-B029-76F480744788}"/>
    <cellStyle name="20 % - Markeringsfarve6 16 5" xfId="35674" xr:uid="{D9DEF765-8A2E-4D94-8E6A-DDF3F588BC40}"/>
    <cellStyle name="20 % - Markeringsfarve6 17" xfId="2832" xr:uid="{ED9C93F7-71B1-4044-BD56-1E55D65691A2}"/>
    <cellStyle name="20 % - Markeringsfarve6 17 2" xfId="7040" xr:uid="{28B675A8-9169-4F3E-88C9-63E6905EB546}"/>
    <cellStyle name="20 % - Markeringsfarve6 17 2 2" xfId="14949" xr:uid="{6DBD7A4A-830E-4575-9B33-2C1E485D1D51}"/>
    <cellStyle name="20 % - Markeringsfarve6 17 2 2 2" xfId="31264" xr:uid="{468EE047-FE04-46BD-8597-9A9F3B0CB450}"/>
    <cellStyle name="20 % - Markeringsfarve6 17 2 2 3" xfId="46228" xr:uid="{837BD594-4453-4D1C-AEB7-49DFCAD28C4D}"/>
    <cellStyle name="20 % - Markeringsfarve6 17 2 3" xfId="24242" xr:uid="{DEF2DBE4-BEBA-41FF-ACDF-0719A4A5F666}"/>
    <cellStyle name="20 % - Markeringsfarve6 17 2 4" xfId="39229" xr:uid="{2D23D577-55A8-4247-93C2-EE57E1B2837E}"/>
    <cellStyle name="20 % - Markeringsfarve6 17 3" xfId="11388" xr:uid="{D9312915-6F24-48E1-BA2E-B94F43BB5596}"/>
    <cellStyle name="20 % - Markeringsfarve6 17 3 2" xfId="27708" xr:uid="{24C5AA94-21D3-4D9E-BD7D-18314CF7051C}"/>
    <cellStyle name="20 % - Markeringsfarve6 17 3 3" xfId="42674" xr:uid="{76162E77-435C-4579-8E8C-4DD7053D2A5E}"/>
    <cellStyle name="20 % - Markeringsfarve6 17 4" xfId="20686" xr:uid="{BBBBBF60-F3C1-45F6-996F-A5C9648439DA}"/>
    <cellStyle name="20 % - Markeringsfarve6 17 5" xfId="35675" xr:uid="{201FD639-A097-4F9B-A47A-585952498545}"/>
    <cellStyle name="20 % - Markeringsfarve6 18" xfId="5348" xr:uid="{42E44649-7992-447B-961F-B8BE41052C9B}"/>
    <cellStyle name="20 % - Markeringsfarve6 18 2" xfId="13266" xr:uid="{FDA5CDBA-76A3-4FD9-9463-742CE59722DD}"/>
    <cellStyle name="20 % - Markeringsfarve6 18 2 2" xfId="29581" xr:uid="{A93ACC0F-62D4-4C6C-AF5D-87FDE6E501C9}"/>
    <cellStyle name="20 % - Markeringsfarve6 18 2 3" xfId="44545" xr:uid="{2847B293-540D-4A23-B9F8-46F7EE2AA332}"/>
    <cellStyle name="20 % - Markeringsfarve6 18 3" xfId="22559" xr:uid="{85A70C4F-FA6F-43C9-97EE-B453293DA49D}"/>
    <cellStyle name="20 % - Markeringsfarve6 18 4" xfId="37546" xr:uid="{5E3144E9-CD63-43F2-B61A-7512C719F0FF}"/>
    <cellStyle name="20 % - Markeringsfarve6 19" xfId="2815" xr:uid="{AB5CF3C3-7C1A-423F-AC61-EA6CF4D5135A}"/>
    <cellStyle name="20 % - Markeringsfarve6 19 2" xfId="11371" xr:uid="{74B54BAF-BFDC-490E-B7C1-D58A61E04DD2}"/>
    <cellStyle name="20 % - Markeringsfarve6 19 2 2" xfId="27691" xr:uid="{CEFDEC28-9E00-45E8-845C-35BDD74BC139}"/>
    <cellStyle name="20 % - Markeringsfarve6 19 2 3" xfId="42657" xr:uid="{C3C39D86-D434-4A86-ABE8-AC8659ADC9A1}"/>
    <cellStyle name="20 % - Markeringsfarve6 19 3" xfId="20669" xr:uid="{60B978B4-09E8-4F22-A78C-8325FFA3CC63}"/>
    <cellStyle name="20 % - Markeringsfarve6 19 4" xfId="35658" xr:uid="{1F1E1AEE-DCDD-4CAB-BFBC-82EA25B3BC3B}"/>
    <cellStyle name="20 % - Markeringsfarve6 2" xfId="2833" xr:uid="{45D523A7-D018-4EF7-B8BD-46EC45C38F81}"/>
    <cellStyle name="20 % - Markeringsfarve6 2 10" xfId="2834" xr:uid="{9BB0E8E2-E6EB-4B26-93BD-622EE2BAF044}"/>
    <cellStyle name="20 % - Markeringsfarve6 2 10 2" xfId="6697" xr:uid="{2B3AB02F-50F3-4469-911C-90E5898765CF}"/>
    <cellStyle name="20 % - Markeringsfarve6 2 10 2 2" xfId="14607" xr:uid="{B50DFE4A-7F8B-4FDF-8186-0C8B2D281A43}"/>
    <cellStyle name="20 % - Markeringsfarve6 2 10 2 2 2" xfId="30922" xr:uid="{133A167A-5139-43E0-867B-C60791B7F58B}"/>
    <cellStyle name="20 % - Markeringsfarve6 2 10 2 2 3" xfId="45886" xr:uid="{367981BC-CE44-4CAD-9E48-BBBD8DC15672}"/>
    <cellStyle name="20 % - Markeringsfarve6 2 10 2 3" xfId="23900" xr:uid="{28545877-D7E0-4649-B093-A9C577495BA6}"/>
    <cellStyle name="20 % - Markeringsfarve6 2 10 2 4" xfId="38887" xr:uid="{3C920358-7F45-48B5-AC9A-6D03E709B41F}"/>
    <cellStyle name="20 % - Markeringsfarve6 2 10 3" xfId="11390" xr:uid="{892C85F7-B4BB-45DF-8107-245D5E3B2732}"/>
    <cellStyle name="20 % - Markeringsfarve6 2 10 3 2" xfId="27710" xr:uid="{8C654D1D-D9E3-4902-8AA0-4E961CD0BC6B}"/>
    <cellStyle name="20 % - Markeringsfarve6 2 10 3 3" xfId="42676" xr:uid="{D9BC57D3-A25D-45B8-B080-6DB416D17729}"/>
    <cellStyle name="20 % - Markeringsfarve6 2 10 4" xfId="20688" xr:uid="{FA9C1B20-3741-44D3-9E4C-93688BCCEE2F}"/>
    <cellStyle name="20 % - Markeringsfarve6 2 10 5" xfId="35677" xr:uid="{D3F8531D-9626-4DD4-808F-B86386A91593}"/>
    <cellStyle name="20 % - Markeringsfarve6 2 11" xfId="2835" xr:uid="{ED335C53-7230-4D0A-A184-36CD26814730}"/>
    <cellStyle name="20 % - Markeringsfarve6 2 11 2" xfId="8334" xr:uid="{9013B1C8-A25B-4771-A289-FCB641044FD0}"/>
    <cellStyle name="20 % - Markeringsfarve6 2 11 2 2" xfId="16226" xr:uid="{DDB574B1-2512-47F9-B8CB-FD01806BAB56}"/>
    <cellStyle name="20 % - Markeringsfarve6 2 11 2 2 2" xfId="32541" xr:uid="{89F7925A-8BA2-40BA-97BF-23E3D4B59014}"/>
    <cellStyle name="20 % - Markeringsfarve6 2 11 2 2 3" xfId="47505" xr:uid="{998F1E17-A83A-482C-AE75-8B4993370C47}"/>
    <cellStyle name="20 % - Markeringsfarve6 2 11 2 3" xfId="25519" xr:uid="{376EC17C-B318-444B-BDA9-C3A8C1929172}"/>
    <cellStyle name="20 % - Markeringsfarve6 2 11 2 4" xfId="40506" xr:uid="{823BA19E-21C1-435D-97C3-952F396F590A}"/>
    <cellStyle name="20 % - Markeringsfarve6 2 11 3" xfId="11391" xr:uid="{48A8AAFD-3E59-42A0-BB63-405F184FEDCC}"/>
    <cellStyle name="20 % - Markeringsfarve6 2 11 3 2" xfId="27711" xr:uid="{2E06D477-FCA2-4F59-A173-6A86BC4D6D78}"/>
    <cellStyle name="20 % - Markeringsfarve6 2 11 3 3" xfId="42677" xr:uid="{9E4E9DC4-C0A8-413B-9FCD-EECE6CF8EA15}"/>
    <cellStyle name="20 % - Markeringsfarve6 2 11 4" xfId="20689" xr:uid="{6789DB65-5798-4736-93CD-DD1F66DF59FE}"/>
    <cellStyle name="20 % - Markeringsfarve6 2 11 5" xfId="35678" xr:uid="{F4552791-25A9-4833-8264-F776B16C3C6B}"/>
    <cellStyle name="20 % - Markeringsfarve6 2 12" xfId="5638" xr:uid="{D923AB7A-AA13-4750-9BEE-378848418FE1}"/>
    <cellStyle name="20 % - Markeringsfarve6 2 12 2" xfId="13555" xr:uid="{AF317500-C513-4B13-894D-B0B82BFCECF5}"/>
    <cellStyle name="20 % - Markeringsfarve6 2 12 2 2" xfId="29870" xr:uid="{A0B33F75-8D92-45E8-A0B6-760BFB016873}"/>
    <cellStyle name="20 % - Markeringsfarve6 2 12 2 3" xfId="44834" xr:uid="{A8D63030-57BD-4FC9-820E-BB7440929FEF}"/>
    <cellStyle name="20 % - Markeringsfarve6 2 12 3" xfId="22848" xr:uid="{8737218D-845C-4CCD-8F41-373D7AAAE5B9}"/>
    <cellStyle name="20 % - Markeringsfarve6 2 12 4" xfId="37835" xr:uid="{7D2EA9CB-A4E6-4AD7-B151-C47F506CFCDE}"/>
    <cellStyle name="20 % - Markeringsfarve6 2 13" xfId="11389" xr:uid="{09544364-663B-4078-A585-BF27C791ABFA}"/>
    <cellStyle name="20 % - Markeringsfarve6 2 13 2" xfId="27709" xr:uid="{214928B1-895F-4057-A30A-AED3D8EA17B3}"/>
    <cellStyle name="20 % - Markeringsfarve6 2 13 3" xfId="42675" xr:uid="{697DA4C4-C509-4130-AE26-B56D318EE246}"/>
    <cellStyle name="20 % - Markeringsfarve6 2 14" xfId="20687" xr:uid="{588F7EF0-0479-441E-AC1B-1962558CE85B}"/>
    <cellStyle name="20 % - Markeringsfarve6 2 15" xfId="35676" xr:uid="{12539F89-2CA1-4DEE-A0BB-680586CA0FF0}"/>
    <cellStyle name="20 % - Markeringsfarve6 2 16" xfId="53291" xr:uid="{8DBD551F-66B6-4C40-9143-4D1F2DA9524C}"/>
    <cellStyle name="20 % - Markeringsfarve6 2 2" xfId="2836" xr:uid="{E68170CA-EBCA-4074-9176-8342D9B1AA9A}"/>
    <cellStyle name="20 % - Markeringsfarve6 2 2 10" xfId="5639" xr:uid="{5EBFC120-0761-4E5E-AA06-006F2205DAA4}"/>
    <cellStyle name="20 % - Markeringsfarve6 2 2 10 2" xfId="13556" xr:uid="{A9686C3D-B156-414C-BA73-D04E68D722B3}"/>
    <cellStyle name="20 % - Markeringsfarve6 2 2 10 2 2" xfId="29871" xr:uid="{76389D8A-98BD-4339-985C-C08906ACD34C}"/>
    <cellStyle name="20 % - Markeringsfarve6 2 2 10 2 3" xfId="44835" xr:uid="{C18B41E7-28A3-4740-95FA-CBD02F0C3C19}"/>
    <cellStyle name="20 % - Markeringsfarve6 2 2 10 3" xfId="22849" xr:uid="{20DC206A-7D20-40F1-8A0E-824E12D196BB}"/>
    <cellStyle name="20 % - Markeringsfarve6 2 2 10 4" xfId="37836" xr:uid="{1E98AF74-14FF-44CF-B5A8-0FD88EF95786}"/>
    <cellStyle name="20 % - Markeringsfarve6 2 2 11" xfId="11392" xr:uid="{8E9EF1AA-38DE-4ADE-AF9C-4D5230EBB929}"/>
    <cellStyle name="20 % - Markeringsfarve6 2 2 11 2" xfId="27712" xr:uid="{49521D36-C939-4BDD-ACF5-ECAC1760D60B}"/>
    <cellStyle name="20 % - Markeringsfarve6 2 2 11 3" xfId="42678" xr:uid="{A5B4CBD7-18D7-4E99-BDE9-973E5E86604A}"/>
    <cellStyle name="20 % - Markeringsfarve6 2 2 12" xfId="20690" xr:uid="{43115679-2D85-4AAC-B1DE-38DAA51EA0CD}"/>
    <cellStyle name="20 % - Markeringsfarve6 2 2 13" xfId="35679" xr:uid="{3672EE53-D5D1-4B85-B77E-D0DC7C18AB98}"/>
    <cellStyle name="20 % - Markeringsfarve6 2 2 14" xfId="53290" xr:uid="{D3FCC90C-AAA0-4127-96D8-2B37B951C410}"/>
    <cellStyle name="20 % - Markeringsfarve6 2 2 2" xfId="2837" xr:uid="{A21C03E4-568A-4A6D-AF47-C44F32A94FDF}"/>
    <cellStyle name="20 % - Markeringsfarve6 2 2 2 2" xfId="2838" xr:uid="{86E75709-72C1-4F44-BFC5-5C09EB5BFD2D}"/>
    <cellStyle name="20 % - Markeringsfarve6 2 2 2 2 2" xfId="2839" xr:uid="{C317A1AA-A1DD-4943-BA66-5E86D5CF967E}"/>
    <cellStyle name="20 % - Markeringsfarve6 2 2 2 2 2 2" xfId="7628" xr:uid="{B2E9727E-3C4E-442F-A3DE-4E1A04DFB2C0}"/>
    <cellStyle name="20 % - Markeringsfarve6 2 2 2 2 2 2 2" xfId="15528" xr:uid="{47A3511D-E778-46C4-8046-3292C11694A8}"/>
    <cellStyle name="20 % - Markeringsfarve6 2 2 2 2 2 2 2 2" xfId="31843" xr:uid="{F80E2942-87FC-40F2-8907-3C4CA70DEE56}"/>
    <cellStyle name="20 % - Markeringsfarve6 2 2 2 2 2 2 2 3" xfId="46807" xr:uid="{52301DE9-45EF-4083-B8A0-C50BB7DBFF98}"/>
    <cellStyle name="20 % - Markeringsfarve6 2 2 2 2 2 2 3" xfId="24821" xr:uid="{D0DC6079-EFD7-49F6-86F8-42DBC0BEE519}"/>
    <cellStyle name="20 % - Markeringsfarve6 2 2 2 2 2 2 4" xfId="39808" xr:uid="{751699E2-1609-4599-B4EE-10902DA6424E}"/>
    <cellStyle name="20 % - Markeringsfarve6 2 2 2 2 2 3" xfId="11395" xr:uid="{14E9A2A5-FD0C-4E2C-9910-AAA11E0663BB}"/>
    <cellStyle name="20 % - Markeringsfarve6 2 2 2 2 2 3 2" xfId="27715" xr:uid="{372B1F67-4250-4AD9-A987-04C3103C115C}"/>
    <cellStyle name="20 % - Markeringsfarve6 2 2 2 2 2 3 3" xfId="42681" xr:uid="{A3BE523C-4F30-49AE-979E-71AEA7064CA7}"/>
    <cellStyle name="20 % - Markeringsfarve6 2 2 2 2 2 4" xfId="20693" xr:uid="{B284D4E5-33DD-414D-BB16-07631655B6F7}"/>
    <cellStyle name="20 % - Markeringsfarve6 2 2 2 2 2 5" xfId="35682" xr:uid="{F5121FD7-B061-4986-B7E9-46F9DD026D5A}"/>
    <cellStyle name="20 % - Markeringsfarve6 2 2 2 2 3" xfId="6199" xr:uid="{80C58D67-72C7-48AF-9816-7BE03EEF2378}"/>
    <cellStyle name="20 % - Markeringsfarve6 2 2 2 2 3 2" xfId="14115" xr:uid="{A4C6A868-4823-4626-BDF9-3E3EAF1D30E2}"/>
    <cellStyle name="20 % - Markeringsfarve6 2 2 2 2 3 2 2" xfId="30430" xr:uid="{84B4D7BB-BB47-4FFB-B9AF-FF8ACBF70E42}"/>
    <cellStyle name="20 % - Markeringsfarve6 2 2 2 2 3 2 3" xfId="45394" xr:uid="{7A26A797-CFC0-4A4F-B29A-78F0AF792EBB}"/>
    <cellStyle name="20 % - Markeringsfarve6 2 2 2 2 3 3" xfId="23408" xr:uid="{7F43C3EC-A4D7-4434-BF3C-63874608D9D1}"/>
    <cellStyle name="20 % - Markeringsfarve6 2 2 2 2 3 4" xfId="38395" xr:uid="{83C3787F-4ACB-4AC8-9D1D-C1F18EABA1EA}"/>
    <cellStyle name="20 % - Markeringsfarve6 2 2 2 2 4" xfId="11394" xr:uid="{0C736839-BD16-4FE7-A86E-C969A7AA21CA}"/>
    <cellStyle name="20 % - Markeringsfarve6 2 2 2 2 4 2" xfId="27714" xr:uid="{FBA16AEE-3902-4B2B-B99C-EA856F88C12F}"/>
    <cellStyle name="20 % - Markeringsfarve6 2 2 2 2 4 3" xfId="42680" xr:uid="{6CD3FE1D-C0CA-4839-947D-D53DF030AE50}"/>
    <cellStyle name="20 % - Markeringsfarve6 2 2 2 2 5" xfId="20692" xr:uid="{CCAF74F1-1C5E-4DEE-9169-DD9F434CC6EC}"/>
    <cellStyle name="20 % - Markeringsfarve6 2 2 2 2 6" xfId="35681" xr:uid="{C653AFF5-238B-44E9-B87B-320CD5CD7CE1}"/>
    <cellStyle name="20 % - Markeringsfarve6 2 2 2 2 7" xfId="57094" xr:uid="{6B87EA02-A01D-44B5-AE89-16D2AE5D046B}"/>
    <cellStyle name="20 % - Markeringsfarve6 2 2 2 3" xfId="2840" xr:uid="{3D75A7A6-015F-41C1-80D5-6715E46EF261}"/>
    <cellStyle name="20 % - Markeringsfarve6 2 2 2 3 2" xfId="6858" xr:uid="{BEBC69BD-9549-4C45-9EC4-27568E138115}"/>
    <cellStyle name="20 % - Markeringsfarve6 2 2 2 3 2 2" xfId="14768" xr:uid="{58DB6045-AD60-490F-AD0D-8FC2C0FA7A97}"/>
    <cellStyle name="20 % - Markeringsfarve6 2 2 2 3 2 2 2" xfId="31083" xr:uid="{B121D71D-4B46-49FE-9EE4-727DFFF27C7A}"/>
    <cellStyle name="20 % - Markeringsfarve6 2 2 2 3 2 2 3" xfId="46047" xr:uid="{341E9A33-01CD-44F1-A1F0-21D7FCD53D5E}"/>
    <cellStyle name="20 % - Markeringsfarve6 2 2 2 3 2 3" xfId="24061" xr:uid="{503D8849-D49E-4672-BF4E-6852A96FFC98}"/>
    <cellStyle name="20 % - Markeringsfarve6 2 2 2 3 2 4" xfId="39048" xr:uid="{F3D3E622-D1DF-41B2-9478-56F73D8BAF1F}"/>
    <cellStyle name="20 % - Markeringsfarve6 2 2 2 3 3" xfId="11396" xr:uid="{76E6F3BD-133D-4631-9B2E-4A99D226F5B5}"/>
    <cellStyle name="20 % - Markeringsfarve6 2 2 2 3 3 2" xfId="27716" xr:uid="{06B29035-92B9-4511-B722-9518242AD10E}"/>
    <cellStyle name="20 % - Markeringsfarve6 2 2 2 3 3 3" xfId="42682" xr:uid="{3B57ECA7-981E-4C68-B5D2-C1F02821BCAE}"/>
    <cellStyle name="20 % - Markeringsfarve6 2 2 2 3 4" xfId="20694" xr:uid="{E1695919-2272-4B6F-8D34-92300A48B511}"/>
    <cellStyle name="20 % - Markeringsfarve6 2 2 2 3 5" xfId="35683" xr:uid="{66554B32-420D-471E-9974-74EE5F1E0B50}"/>
    <cellStyle name="20 % - Markeringsfarve6 2 2 2 4" xfId="2841" xr:uid="{D2E61A37-3965-4522-9DD9-85FFF0AFE903}"/>
    <cellStyle name="20 % - Markeringsfarve6 2 2 2 4 2" xfId="8236" xr:uid="{CB8645FD-6DD2-42F4-8B56-C39CDDE939FE}"/>
    <cellStyle name="20 % - Markeringsfarve6 2 2 2 4 2 2" xfId="16129" xr:uid="{17FF11E8-C1F4-4DA8-994B-86940B5F9425}"/>
    <cellStyle name="20 % - Markeringsfarve6 2 2 2 4 2 2 2" xfId="32444" xr:uid="{2DDEC37B-A64C-4947-ABE8-7FE497A54A7A}"/>
    <cellStyle name="20 % - Markeringsfarve6 2 2 2 4 2 2 3" xfId="47408" xr:uid="{1CB93AF8-7348-4220-A9F6-1AF328EC4384}"/>
    <cellStyle name="20 % - Markeringsfarve6 2 2 2 4 2 3" xfId="25422" xr:uid="{B3B987D2-86D3-48D0-98DF-3A759D40D3AF}"/>
    <cellStyle name="20 % - Markeringsfarve6 2 2 2 4 2 4" xfId="40409" xr:uid="{74E4BDAB-A32E-4F81-8014-DCF82768040B}"/>
    <cellStyle name="20 % - Markeringsfarve6 2 2 2 4 3" xfId="11397" xr:uid="{2E8252F4-632B-4A57-871F-0C60B009E6C0}"/>
    <cellStyle name="20 % - Markeringsfarve6 2 2 2 4 3 2" xfId="27717" xr:uid="{938E3A2A-F41A-41A0-B35B-8530CB5B4263}"/>
    <cellStyle name="20 % - Markeringsfarve6 2 2 2 4 3 3" xfId="42683" xr:uid="{8AE8C0C1-F561-4EE1-B363-31DA9950B09E}"/>
    <cellStyle name="20 % - Markeringsfarve6 2 2 2 4 4" xfId="20695" xr:uid="{C2DB2E79-7A01-4206-8770-809B224ECE3C}"/>
    <cellStyle name="20 % - Markeringsfarve6 2 2 2 4 5" xfId="35684" xr:uid="{ED7484D6-01EA-4F40-A66A-EFA15F780A71}"/>
    <cellStyle name="20 % - Markeringsfarve6 2 2 2 5" xfId="5640" xr:uid="{528A0E4A-FDD8-4F0D-A277-D4804CB30FC8}"/>
    <cellStyle name="20 % - Markeringsfarve6 2 2 2 5 2" xfId="13557" xr:uid="{8EECB1D9-D5C8-4522-A21F-5D0EBB283177}"/>
    <cellStyle name="20 % - Markeringsfarve6 2 2 2 5 2 2" xfId="29872" xr:uid="{8FB0244C-1896-468C-9B5F-174CC263262E}"/>
    <cellStyle name="20 % - Markeringsfarve6 2 2 2 5 2 3" xfId="44836" xr:uid="{E11EF998-90F6-4AF9-9CB1-A2B8D53AC83F}"/>
    <cellStyle name="20 % - Markeringsfarve6 2 2 2 5 3" xfId="22850" xr:uid="{7F89941F-C55B-4BB3-A643-E3C18E6C564A}"/>
    <cellStyle name="20 % - Markeringsfarve6 2 2 2 5 4" xfId="37837" xr:uid="{26C4FCDE-036A-4D46-8358-F3474CF15F5E}"/>
    <cellStyle name="20 % - Markeringsfarve6 2 2 2 6" xfId="11393" xr:uid="{31B704C2-2505-4488-A36B-40CEB5154265}"/>
    <cellStyle name="20 % - Markeringsfarve6 2 2 2 6 2" xfId="27713" xr:uid="{BE9D8FF3-7CE5-4A8F-AF2F-D349ADB81694}"/>
    <cellStyle name="20 % - Markeringsfarve6 2 2 2 6 3" xfId="42679" xr:uid="{D5CB19C5-5D29-475E-9FD3-34A7D480B750}"/>
    <cellStyle name="20 % - Markeringsfarve6 2 2 2 7" xfId="20691" xr:uid="{1835A63A-8274-4337-9B1E-DAAF5B5F669D}"/>
    <cellStyle name="20 % - Markeringsfarve6 2 2 2 8" xfId="35680" xr:uid="{CDB83D45-2556-4205-A97B-4BE74AE71B90}"/>
    <cellStyle name="20 % - Markeringsfarve6 2 2 2 9" xfId="53927" xr:uid="{CF2D1E1D-1639-4411-8815-30A2FB74FED7}"/>
    <cellStyle name="20 % - Markeringsfarve6 2 2 3" xfId="2842" xr:uid="{DC7F8EBF-B472-4C7B-8360-7C3DB144BA21}"/>
    <cellStyle name="20 % - Markeringsfarve6 2 2 3 2" xfId="2843" xr:uid="{0216779A-3F59-4026-89FB-5B798C0852DB}"/>
    <cellStyle name="20 % - Markeringsfarve6 2 2 3 2 2" xfId="2844" xr:uid="{415915C0-F32A-4679-85B3-FD1A311C7207}"/>
    <cellStyle name="20 % - Markeringsfarve6 2 2 3 2 2 2" xfId="7718" xr:uid="{AC329C2C-BB37-4AE5-A986-93FA87343494}"/>
    <cellStyle name="20 % - Markeringsfarve6 2 2 3 2 2 2 2" xfId="15618" xr:uid="{52494BC4-38E4-4152-8E8A-734D3842BE18}"/>
    <cellStyle name="20 % - Markeringsfarve6 2 2 3 2 2 2 2 2" xfId="31933" xr:uid="{904FE00F-9F7D-426E-B395-1F7835B5C4B1}"/>
    <cellStyle name="20 % - Markeringsfarve6 2 2 3 2 2 2 2 3" xfId="46897" xr:uid="{A14A22FE-A14D-40E5-9BFA-6F7A9FEEDDEF}"/>
    <cellStyle name="20 % - Markeringsfarve6 2 2 3 2 2 2 3" xfId="24911" xr:uid="{2DEDFB97-053D-49AE-B695-F0DEBE9F06FF}"/>
    <cellStyle name="20 % - Markeringsfarve6 2 2 3 2 2 2 4" xfId="39898" xr:uid="{0BD08602-EB43-4E4A-A262-4BD725531FBA}"/>
    <cellStyle name="20 % - Markeringsfarve6 2 2 3 2 2 3" xfId="11400" xr:uid="{336891F8-7391-435D-978B-F25FFBA52363}"/>
    <cellStyle name="20 % - Markeringsfarve6 2 2 3 2 2 3 2" xfId="27720" xr:uid="{150FA9CD-8B7D-400E-ACE9-28FEF64D06D8}"/>
    <cellStyle name="20 % - Markeringsfarve6 2 2 3 2 2 3 3" xfId="42686" xr:uid="{B8121795-C891-4289-850C-DD27EA4CEB7A}"/>
    <cellStyle name="20 % - Markeringsfarve6 2 2 3 2 2 4" xfId="20698" xr:uid="{9EC50475-5FED-479F-85E7-E020F2D580EE}"/>
    <cellStyle name="20 % - Markeringsfarve6 2 2 3 2 2 5" xfId="35687" xr:uid="{38C86858-6719-4B1D-98C2-B05A2F709A82}"/>
    <cellStyle name="20 % - Markeringsfarve6 2 2 3 2 3" xfId="6273" xr:uid="{270145E7-C291-466D-BEFE-C46D63431D83}"/>
    <cellStyle name="20 % - Markeringsfarve6 2 2 3 2 3 2" xfId="14189" xr:uid="{EAC855DF-4325-4454-966E-FCBE5F8F3699}"/>
    <cellStyle name="20 % - Markeringsfarve6 2 2 3 2 3 2 2" xfId="30504" xr:uid="{F196032C-529F-4E7E-805A-95CEC2C9A2D0}"/>
    <cellStyle name="20 % - Markeringsfarve6 2 2 3 2 3 2 3" xfId="45468" xr:uid="{FD63374B-8098-465A-8FB6-CAAA79CCB78D}"/>
    <cellStyle name="20 % - Markeringsfarve6 2 2 3 2 3 3" xfId="23482" xr:uid="{03C78701-7565-407F-966C-83B61B0CBE1C}"/>
    <cellStyle name="20 % - Markeringsfarve6 2 2 3 2 3 4" xfId="38469" xr:uid="{E22BED16-4EF3-43E0-B09F-9251FF4564A3}"/>
    <cellStyle name="20 % - Markeringsfarve6 2 2 3 2 4" xfId="11399" xr:uid="{61F3E019-BBE3-477D-A50C-CAEB1961079E}"/>
    <cellStyle name="20 % - Markeringsfarve6 2 2 3 2 4 2" xfId="27719" xr:uid="{B238D460-A9BC-4330-9F07-2F786DAFAAFF}"/>
    <cellStyle name="20 % - Markeringsfarve6 2 2 3 2 4 3" xfId="42685" xr:uid="{99BAF056-CC2B-4712-B0C7-7D91A755B53E}"/>
    <cellStyle name="20 % - Markeringsfarve6 2 2 3 2 5" xfId="20697" xr:uid="{CEB53411-F285-4DC4-8744-83DBE0A3BE87}"/>
    <cellStyle name="20 % - Markeringsfarve6 2 2 3 2 6" xfId="35686" xr:uid="{24258BE6-93EE-4098-8795-F23E5E4DD06F}"/>
    <cellStyle name="20 % - Markeringsfarve6 2 2 3 3" xfId="2845" xr:uid="{C86C918F-C7F3-4E6A-9533-7C01CACDD05A}"/>
    <cellStyle name="20 % - Markeringsfarve6 2 2 3 3 2" xfId="6948" xr:uid="{70735BB7-C8AD-4CB1-8AB1-F623F8F065A5}"/>
    <cellStyle name="20 % - Markeringsfarve6 2 2 3 3 2 2" xfId="14858" xr:uid="{537CFC07-A6DF-4619-B70D-E3A5039D7E2D}"/>
    <cellStyle name="20 % - Markeringsfarve6 2 2 3 3 2 2 2" xfId="31173" xr:uid="{FB6F1CA9-5FC6-4776-980D-19DC4826014F}"/>
    <cellStyle name="20 % - Markeringsfarve6 2 2 3 3 2 2 3" xfId="46137" xr:uid="{09786D71-CA62-4CC4-ADD0-7A0E0200968E}"/>
    <cellStyle name="20 % - Markeringsfarve6 2 2 3 3 2 3" xfId="24151" xr:uid="{03728154-D720-46CD-9D93-2BF3B7AB3F3E}"/>
    <cellStyle name="20 % - Markeringsfarve6 2 2 3 3 2 4" xfId="39138" xr:uid="{2C73B1E3-9554-483A-9735-79499C696C21}"/>
    <cellStyle name="20 % - Markeringsfarve6 2 2 3 3 3" xfId="11401" xr:uid="{9418A412-ABD9-41D7-8B03-2DA932C36784}"/>
    <cellStyle name="20 % - Markeringsfarve6 2 2 3 3 3 2" xfId="27721" xr:uid="{538C1C9D-6125-43C0-839C-2012B9A1C3EA}"/>
    <cellStyle name="20 % - Markeringsfarve6 2 2 3 3 3 3" xfId="42687" xr:uid="{75EEB8D4-1CC6-451A-9E51-73A826F819D7}"/>
    <cellStyle name="20 % - Markeringsfarve6 2 2 3 3 4" xfId="20699" xr:uid="{BE868236-1C60-4B32-BA3A-886CD18B823E}"/>
    <cellStyle name="20 % - Markeringsfarve6 2 2 3 3 5" xfId="35688" xr:uid="{E85CB6BD-122A-481A-971D-C542292223FC}"/>
    <cellStyle name="20 % - Markeringsfarve6 2 2 3 4" xfId="2846" xr:uid="{D9CDBA27-9934-4442-9305-0FC7AEEDE6E1}"/>
    <cellStyle name="20 % - Markeringsfarve6 2 2 3 4 2" xfId="8520" xr:uid="{6E7D43B7-EAB0-486C-8ABA-8EFEB936134D}"/>
    <cellStyle name="20 % - Markeringsfarve6 2 2 3 4 2 2" xfId="16406" xr:uid="{9FB13512-FC6D-4140-8105-C28C24C9789A}"/>
    <cellStyle name="20 % - Markeringsfarve6 2 2 3 4 2 2 2" xfId="32721" xr:uid="{057765E2-3D5F-4571-9F93-E20D931E28F3}"/>
    <cellStyle name="20 % - Markeringsfarve6 2 2 3 4 2 2 3" xfId="47685" xr:uid="{E3F2A2A4-26CD-4E89-86EE-C90F25FF744F}"/>
    <cellStyle name="20 % - Markeringsfarve6 2 2 3 4 2 3" xfId="25699" xr:uid="{EC4F5D6F-0941-4523-B56E-803208138F13}"/>
    <cellStyle name="20 % - Markeringsfarve6 2 2 3 4 2 4" xfId="40686" xr:uid="{FCDD20A0-2E66-48BF-8060-C46170D7867A}"/>
    <cellStyle name="20 % - Markeringsfarve6 2 2 3 4 3" xfId="11402" xr:uid="{3F2519C5-22DF-4D20-AD03-2E8ACB502E8F}"/>
    <cellStyle name="20 % - Markeringsfarve6 2 2 3 4 3 2" xfId="27722" xr:uid="{6F0EAF49-1127-41E3-8C87-2723FDB301D1}"/>
    <cellStyle name="20 % - Markeringsfarve6 2 2 3 4 3 3" xfId="42688" xr:uid="{FCE58E0F-3A0D-45DE-A6F4-46562B7AA63D}"/>
    <cellStyle name="20 % - Markeringsfarve6 2 2 3 4 4" xfId="20700" xr:uid="{BC25A656-AAB3-4D34-8778-42D1C9EF94C0}"/>
    <cellStyle name="20 % - Markeringsfarve6 2 2 3 4 5" xfId="35689" xr:uid="{854286F8-6FE3-4982-B12A-7F93C272A4D6}"/>
    <cellStyle name="20 % - Markeringsfarve6 2 2 3 5" xfId="5641" xr:uid="{10904ADD-588D-4E4C-9829-78A842174E0D}"/>
    <cellStyle name="20 % - Markeringsfarve6 2 2 3 5 2" xfId="13558" xr:uid="{486DF284-4579-43DB-BBA2-688732C9FCD6}"/>
    <cellStyle name="20 % - Markeringsfarve6 2 2 3 5 2 2" xfId="29873" xr:uid="{99801618-E91E-4BE1-9AB3-A300E619691D}"/>
    <cellStyle name="20 % - Markeringsfarve6 2 2 3 5 2 3" xfId="44837" xr:uid="{C14885DD-CDC7-4AC6-A6F9-B9EEC5C00C3C}"/>
    <cellStyle name="20 % - Markeringsfarve6 2 2 3 5 3" xfId="22851" xr:uid="{9999DE9E-56E1-4624-B664-740C223ED0CC}"/>
    <cellStyle name="20 % - Markeringsfarve6 2 2 3 5 4" xfId="37838" xr:uid="{AE311DB0-B5A7-4B1F-B60B-D7EC00E6FADC}"/>
    <cellStyle name="20 % - Markeringsfarve6 2 2 3 6" xfId="11398" xr:uid="{9AD98418-4901-4BD2-B8D2-DBC9B3C88CE2}"/>
    <cellStyle name="20 % - Markeringsfarve6 2 2 3 6 2" xfId="27718" xr:uid="{E1F7102B-E131-4171-9A2C-2064CE2F594C}"/>
    <cellStyle name="20 % - Markeringsfarve6 2 2 3 6 3" xfId="42684" xr:uid="{2F9038DB-3BEF-4C22-98A4-6E1608CD2083}"/>
    <cellStyle name="20 % - Markeringsfarve6 2 2 3 7" xfId="20696" xr:uid="{2ABE5F31-CDBA-4F96-A2F6-044D3CB5CD78}"/>
    <cellStyle name="20 % - Markeringsfarve6 2 2 3 8" xfId="35685" xr:uid="{1372C7CE-8552-49F1-A615-6BEAE7529828}"/>
    <cellStyle name="20 % - Markeringsfarve6 2 2 3 9" xfId="56471" xr:uid="{1BB58EC2-525C-4233-96D5-F3F2157E79DB}"/>
    <cellStyle name="20 % - Markeringsfarve6 2 2 4" xfId="2847" xr:uid="{1581D143-0B17-42DC-B4A9-5CBDC6110E14}"/>
    <cellStyle name="20 % - Markeringsfarve6 2 2 4 2" xfId="2848" xr:uid="{59BE18E6-AFF5-4BAF-8DA7-54EB6918E38A}"/>
    <cellStyle name="20 % - Markeringsfarve6 2 2 4 2 2" xfId="2849" xr:uid="{179B85BA-6DAD-433A-8AE9-7280982AAA78}"/>
    <cellStyle name="20 % - Markeringsfarve6 2 2 4 2 2 2" xfId="7866" xr:uid="{B6286D31-DECF-4F57-9E83-31F47635DB8D}"/>
    <cellStyle name="20 % - Markeringsfarve6 2 2 4 2 2 2 2" xfId="15766" xr:uid="{EC6E5713-A00A-4670-A889-998474AA1641}"/>
    <cellStyle name="20 % - Markeringsfarve6 2 2 4 2 2 2 2 2" xfId="32081" xr:uid="{8739ECDE-7AD5-4EA5-842E-833CD66F8944}"/>
    <cellStyle name="20 % - Markeringsfarve6 2 2 4 2 2 2 2 3" xfId="47045" xr:uid="{068064D9-9AF7-4A8A-91CD-D8A396D3BFE8}"/>
    <cellStyle name="20 % - Markeringsfarve6 2 2 4 2 2 2 3" xfId="25059" xr:uid="{575B727F-7967-4F81-9327-98DF57F12A1C}"/>
    <cellStyle name="20 % - Markeringsfarve6 2 2 4 2 2 2 4" xfId="40046" xr:uid="{9D687CD7-CE5D-435F-A1F7-9E6D9BC8244B}"/>
    <cellStyle name="20 % - Markeringsfarve6 2 2 4 2 2 3" xfId="11405" xr:uid="{75E1FC9E-A54F-4D5F-900B-059A6785F5A6}"/>
    <cellStyle name="20 % - Markeringsfarve6 2 2 4 2 2 3 2" xfId="27725" xr:uid="{54FB8C87-29B7-42D1-8E2B-F0E59F05E2E5}"/>
    <cellStyle name="20 % - Markeringsfarve6 2 2 4 2 2 3 3" xfId="42691" xr:uid="{EDF879F1-61DC-48C2-B74E-E560C0EA1481}"/>
    <cellStyle name="20 % - Markeringsfarve6 2 2 4 2 2 4" xfId="20703" xr:uid="{3FC26AC3-3534-442F-B205-986C16DA44BC}"/>
    <cellStyle name="20 % - Markeringsfarve6 2 2 4 2 2 5" xfId="35692" xr:uid="{88BB58DD-BF08-4192-B508-C12141F0AFB0}"/>
    <cellStyle name="20 % - Markeringsfarve6 2 2 4 2 3" xfId="6401" xr:uid="{57606DE3-54A2-44F2-8072-C91662C3C754}"/>
    <cellStyle name="20 % - Markeringsfarve6 2 2 4 2 3 2" xfId="14314" xr:uid="{8489FF21-8BD8-47F9-92A2-0A19D4C06830}"/>
    <cellStyle name="20 % - Markeringsfarve6 2 2 4 2 3 2 2" xfId="30629" xr:uid="{F0FBD8F5-08B8-495E-BBA3-DEEEA5B707D2}"/>
    <cellStyle name="20 % - Markeringsfarve6 2 2 4 2 3 2 3" xfId="45593" xr:uid="{E8C49FC7-B258-495C-B6E4-7E5CE3BEB1D1}"/>
    <cellStyle name="20 % - Markeringsfarve6 2 2 4 2 3 3" xfId="23607" xr:uid="{69A31AEB-F8BB-45FB-8D19-EAA37E0FC7CF}"/>
    <cellStyle name="20 % - Markeringsfarve6 2 2 4 2 3 4" xfId="38594" xr:uid="{694DB893-04F7-40AB-94E8-5F2DDD58869C}"/>
    <cellStyle name="20 % - Markeringsfarve6 2 2 4 2 4" xfId="11404" xr:uid="{CDD7E8FC-C1D2-4ADB-B015-63CB03EF15B0}"/>
    <cellStyle name="20 % - Markeringsfarve6 2 2 4 2 4 2" xfId="27724" xr:uid="{5BE33266-70DE-476B-A7A2-370CCC16A0F3}"/>
    <cellStyle name="20 % - Markeringsfarve6 2 2 4 2 4 3" xfId="42690" xr:uid="{C41683D5-D941-4B2E-B293-32B0AA1525DD}"/>
    <cellStyle name="20 % - Markeringsfarve6 2 2 4 2 5" xfId="20702" xr:uid="{CFC5C8AB-2B01-4EFE-ADFF-2729864DA829}"/>
    <cellStyle name="20 % - Markeringsfarve6 2 2 4 2 6" xfId="35691" xr:uid="{63EC00CC-8373-4CAD-BF63-27861FEFE799}"/>
    <cellStyle name="20 % - Markeringsfarve6 2 2 4 3" xfId="2850" xr:uid="{88305E71-87E3-4212-80F1-F9E7E6520688}"/>
    <cellStyle name="20 % - Markeringsfarve6 2 2 4 3 2" xfId="7142" xr:uid="{5D460455-C6E2-4E4E-BA8B-6932A761BE7E}"/>
    <cellStyle name="20 % - Markeringsfarve6 2 2 4 3 2 2" xfId="15051" xr:uid="{0BDE072E-51DD-4E0B-952B-49C159D43C32}"/>
    <cellStyle name="20 % - Markeringsfarve6 2 2 4 3 2 2 2" xfId="31366" xr:uid="{B18A88F1-10A7-412B-9813-FA8EC1B0F45B}"/>
    <cellStyle name="20 % - Markeringsfarve6 2 2 4 3 2 2 3" xfId="46330" xr:uid="{10D60FCE-8402-4253-A9D7-341076623B40}"/>
    <cellStyle name="20 % - Markeringsfarve6 2 2 4 3 2 3" xfId="24344" xr:uid="{C1F8A3D7-BB0E-425E-B47A-EB747A20D988}"/>
    <cellStyle name="20 % - Markeringsfarve6 2 2 4 3 2 4" xfId="39331" xr:uid="{4CD88A3D-E97B-4EDF-A659-AC2976174838}"/>
    <cellStyle name="20 % - Markeringsfarve6 2 2 4 3 3" xfId="11406" xr:uid="{74D1902D-C3FA-4092-8379-274BDA4B6E9D}"/>
    <cellStyle name="20 % - Markeringsfarve6 2 2 4 3 3 2" xfId="27726" xr:uid="{A622FD73-C48F-40C4-A0E4-7CF027D1892A}"/>
    <cellStyle name="20 % - Markeringsfarve6 2 2 4 3 3 3" xfId="42692" xr:uid="{BA085A20-F1DC-4DDA-95CB-7C080C96D51C}"/>
    <cellStyle name="20 % - Markeringsfarve6 2 2 4 3 4" xfId="20704" xr:uid="{D2C6AF38-92EC-4678-A69E-823AAFFEACC5}"/>
    <cellStyle name="20 % - Markeringsfarve6 2 2 4 3 5" xfId="35693" xr:uid="{747EC7D6-958C-4527-A955-69CE5BE1C4FB}"/>
    <cellStyle name="20 % - Markeringsfarve6 2 2 4 4" xfId="2851" xr:uid="{0592C07C-83B1-4682-91F8-F8DC81129206}"/>
    <cellStyle name="20 % - Markeringsfarve6 2 2 4 4 2" xfId="8169" xr:uid="{BDD30919-4F87-49C3-AE86-41AB63501FB5}"/>
    <cellStyle name="20 % - Markeringsfarve6 2 2 4 4 2 2" xfId="16065" xr:uid="{6198DC39-6103-4370-A054-2646A0090B83}"/>
    <cellStyle name="20 % - Markeringsfarve6 2 2 4 4 2 2 2" xfId="32380" xr:uid="{1CFC3B2B-C2D7-454B-B7DB-F5D0DC19FDF8}"/>
    <cellStyle name="20 % - Markeringsfarve6 2 2 4 4 2 2 3" xfId="47344" xr:uid="{912A1B0F-DF3D-45BD-85E4-DD7256859E35}"/>
    <cellStyle name="20 % - Markeringsfarve6 2 2 4 4 2 3" xfId="25358" xr:uid="{766D85CE-6150-433D-AF61-8BE5624080FB}"/>
    <cellStyle name="20 % - Markeringsfarve6 2 2 4 4 2 4" xfId="40345" xr:uid="{24F2E465-A987-4E1C-8B4B-9B5388DBD826}"/>
    <cellStyle name="20 % - Markeringsfarve6 2 2 4 4 3" xfId="11407" xr:uid="{FB679596-13B3-4991-B37C-6F0F9D4E55AB}"/>
    <cellStyle name="20 % - Markeringsfarve6 2 2 4 4 3 2" xfId="27727" xr:uid="{F8EEE885-61BF-4223-A11E-33599CB9DA9E}"/>
    <cellStyle name="20 % - Markeringsfarve6 2 2 4 4 3 3" xfId="42693" xr:uid="{ADF38965-C7BC-4BA2-B189-F7E1A0E82A17}"/>
    <cellStyle name="20 % - Markeringsfarve6 2 2 4 4 4" xfId="20705" xr:uid="{F71E2403-3F6D-4A7D-8F32-73E138B9442F}"/>
    <cellStyle name="20 % - Markeringsfarve6 2 2 4 4 5" xfId="35694" xr:uid="{A5FFAA5E-41E2-4D92-AA1E-FC68A8DF45D3}"/>
    <cellStyle name="20 % - Markeringsfarve6 2 2 4 5" xfId="5642" xr:uid="{C6CF1F42-A422-4502-BDB9-3F3BBB82C573}"/>
    <cellStyle name="20 % - Markeringsfarve6 2 2 4 5 2" xfId="13559" xr:uid="{C1329639-87B3-4FED-9597-FDE8E348DBBD}"/>
    <cellStyle name="20 % - Markeringsfarve6 2 2 4 5 2 2" xfId="29874" xr:uid="{BC7B513B-C55D-4A09-BD54-0FF35B07FF02}"/>
    <cellStyle name="20 % - Markeringsfarve6 2 2 4 5 2 3" xfId="44838" xr:uid="{1A6545CB-431D-47A0-96E9-F34CD4DC5142}"/>
    <cellStyle name="20 % - Markeringsfarve6 2 2 4 5 3" xfId="22852" xr:uid="{2ACDCBAB-134A-499E-909A-6842F05F825A}"/>
    <cellStyle name="20 % - Markeringsfarve6 2 2 4 5 4" xfId="37839" xr:uid="{3A243AC3-233F-4185-BFB4-72C9AEADED39}"/>
    <cellStyle name="20 % - Markeringsfarve6 2 2 4 6" xfId="11403" xr:uid="{A2C2BD7B-DECE-44D9-84C0-61C709D7AE79}"/>
    <cellStyle name="20 % - Markeringsfarve6 2 2 4 6 2" xfId="27723" xr:uid="{7EF1A32D-215D-4DFC-98DB-31F16147D295}"/>
    <cellStyle name="20 % - Markeringsfarve6 2 2 4 6 3" xfId="42689" xr:uid="{0BBEB979-E7F0-4AA7-B3D6-FF3090910460}"/>
    <cellStyle name="20 % - Markeringsfarve6 2 2 4 7" xfId="20701" xr:uid="{9D1C4C46-1CBE-430B-95EE-B3E7CECD8DB4}"/>
    <cellStyle name="20 % - Markeringsfarve6 2 2 4 8" xfId="35690" xr:uid="{5BA322C6-FF64-4D5D-A57E-45307C2C9977}"/>
    <cellStyle name="20 % - Markeringsfarve6 2 2 5" xfId="2852" xr:uid="{F904316A-12B0-4BDF-A84B-DC72632B52DA}"/>
    <cellStyle name="20 % - Markeringsfarve6 2 2 5 2" xfId="2853" xr:uid="{C20D7573-7D36-40C7-8B0E-723EB2660A3C}"/>
    <cellStyle name="20 % - Markeringsfarve6 2 2 5 2 2" xfId="2854" xr:uid="{6E7661B7-10EA-406B-9967-19A6E1E86B89}"/>
    <cellStyle name="20 % - Markeringsfarve6 2 2 5 2 2 2" xfId="7983" xr:uid="{B5F6B77A-D10E-4F2F-8A5A-BB5301871852}"/>
    <cellStyle name="20 % - Markeringsfarve6 2 2 5 2 2 2 2" xfId="15883" xr:uid="{00F70C45-48ED-4916-80D4-578D5513EDED}"/>
    <cellStyle name="20 % - Markeringsfarve6 2 2 5 2 2 2 2 2" xfId="32198" xr:uid="{6A3F3D36-1402-4F25-B8E8-C1154E93CBEC}"/>
    <cellStyle name="20 % - Markeringsfarve6 2 2 5 2 2 2 2 3" xfId="47162" xr:uid="{D1C2CF15-930C-4F6A-B975-82D05CBFAA9D}"/>
    <cellStyle name="20 % - Markeringsfarve6 2 2 5 2 2 2 3" xfId="25176" xr:uid="{7DE658DE-BE89-4F5D-9443-9AB0E8AD18EA}"/>
    <cellStyle name="20 % - Markeringsfarve6 2 2 5 2 2 2 4" xfId="40163" xr:uid="{44F1C53E-8ECB-46DA-8010-795D6AAD8E34}"/>
    <cellStyle name="20 % - Markeringsfarve6 2 2 5 2 2 3" xfId="11410" xr:uid="{8A25001B-11FC-4E31-90CF-7F3D014E04A8}"/>
    <cellStyle name="20 % - Markeringsfarve6 2 2 5 2 2 3 2" xfId="27730" xr:uid="{6BDB1E01-A2AB-48AC-A54D-42B1798F9F68}"/>
    <cellStyle name="20 % - Markeringsfarve6 2 2 5 2 2 3 3" xfId="42696" xr:uid="{B4A396E9-B369-4C12-9752-7E1F594AD4A5}"/>
    <cellStyle name="20 % - Markeringsfarve6 2 2 5 2 2 4" xfId="20708" xr:uid="{AC14D4B5-9C66-4493-9FD4-ACE577AF84ED}"/>
    <cellStyle name="20 % - Markeringsfarve6 2 2 5 2 2 5" xfId="35697" xr:uid="{2E6A36EB-A805-4865-AB54-4C8F88102E1A}"/>
    <cellStyle name="20 % - Markeringsfarve6 2 2 5 2 3" xfId="6500" xr:uid="{BF80D125-CE26-4D9D-BD7F-837045C31361}"/>
    <cellStyle name="20 % - Markeringsfarve6 2 2 5 2 3 2" xfId="14413" xr:uid="{48DD6C11-D6B3-4CE8-BF5A-6584D6BEBADA}"/>
    <cellStyle name="20 % - Markeringsfarve6 2 2 5 2 3 2 2" xfId="30728" xr:uid="{E6D87CA5-94B8-47F7-9979-6C43B31BD09B}"/>
    <cellStyle name="20 % - Markeringsfarve6 2 2 5 2 3 2 3" xfId="45692" xr:uid="{2C8E8432-8E5D-4750-B09C-A949DC599AAF}"/>
    <cellStyle name="20 % - Markeringsfarve6 2 2 5 2 3 3" xfId="23706" xr:uid="{207A024B-9FFD-49FA-8835-B2E44CF22830}"/>
    <cellStyle name="20 % - Markeringsfarve6 2 2 5 2 3 4" xfId="38693" xr:uid="{30030D9E-4A1D-4502-B29F-FD1C3B636893}"/>
    <cellStyle name="20 % - Markeringsfarve6 2 2 5 2 4" xfId="11409" xr:uid="{516304FB-6C1C-4C0E-B61E-6AE20DBF9E44}"/>
    <cellStyle name="20 % - Markeringsfarve6 2 2 5 2 4 2" xfId="27729" xr:uid="{2422D356-3B54-43B3-A482-70DBFF84F3DA}"/>
    <cellStyle name="20 % - Markeringsfarve6 2 2 5 2 4 3" xfId="42695" xr:uid="{052903BE-8C19-4EC4-BB1F-D80C8933FE6B}"/>
    <cellStyle name="20 % - Markeringsfarve6 2 2 5 2 5" xfId="20707" xr:uid="{97FC3419-34CB-467C-947B-9A323C935EAF}"/>
    <cellStyle name="20 % - Markeringsfarve6 2 2 5 2 6" xfId="35696" xr:uid="{F004954F-8BE7-4755-8F4F-ACD8B20B2335}"/>
    <cellStyle name="20 % - Markeringsfarve6 2 2 5 3" xfId="2855" xr:uid="{25D36AD9-AC88-4DA3-9EDA-6FFE1FA2D364}"/>
    <cellStyle name="20 % - Markeringsfarve6 2 2 5 3 2" xfId="7259" xr:uid="{004BB123-8835-477E-AA2D-7AE9E3BE9C9E}"/>
    <cellStyle name="20 % - Markeringsfarve6 2 2 5 3 2 2" xfId="15168" xr:uid="{99D4C3B1-3E49-4BAC-8B80-70926A369294}"/>
    <cellStyle name="20 % - Markeringsfarve6 2 2 5 3 2 2 2" xfId="31483" xr:uid="{A2AF21A6-7FD6-45CA-A1C4-9B15CF1985FD}"/>
    <cellStyle name="20 % - Markeringsfarve6 2 2 5 3 2 2 3" xfId="46447" xr:uid="{8312FE5D-C36D-4952-A7CB-AE27EBD62C8C}"/>
    <cellStyle name="20 % - Markeringsfarve6 2 2 5 3 2 3" xfId="24461" xr:uid="{16F167E6-B162-4F64-B9F4-289A2A70A223}"/>
    <cellStyle name="20 % - Markeringsfarve6 2 2 5 3 2 4" xfId="39448" xr:uid="{28F57673-A9DF-4801-ACA9-66FE2DB6A000}"/>
    <cellStyle name="20 % - Markeringsfarve6 2 2 5 3 3" xfId="11411" xr:uid="{D21A0855-CA45-4820-8C2E-A936410318A8}"/>
    <cellStyle name="20 % - Markeringsfarve6 2 2 5 3 3 2" xfId="27731" xr:uid="{FAB48BC2-A3BB-4E20-9E42-36CD6384A8DE}"/>
    <cellStyle name="20 % - Markeringsfarve6 2 2 5 3 3 3" xfId="42697" xr:uid="{E28CFC48-0D69-47D0-9A52-2C3CC2103D75}"/>
    <cellStyle name="20 % - Markeringsfarve6 2 2 5 3 4" xfId="20709" xr:uid="{E536A272-F2B3-4340-9134-BA4684E555EE}"/>
    <cellStyle name="20 % - Markeringsfarve6 2 2 5 3 5" xfId="35698" xr:uid="{5580C7AA-8E2F-4884-8C80-FF8AD0BA67C0}"/>
    <cellStyle name="20 % - Markeringsfarve6 2 2 5 4" xfId="2856" xr:uid="{09FA3D0D-D599-4878-9737-6E7CAF490489}"/>
    <cellStyle name="20 % - Markeringsfarve6 2 2 5 4 2" xfId="8506" xr:uid="{9D01E1BF-41F3-41A4-BFDE-2741D98176CD}"/>
    <cellStyle name="20 % - Markeringsfarve6 2 2 5 4 2 2" xfId="16392" xr:uid="{20D591AE-DAFF-4A1A-88D4-E963E1636A22}"/>
    <cellStyle name="20 % - Markeringsfarve6 2 2 5 4 2 2 2" xfId="32707" xr:uid="{9FFD9C09-B476-4B6A-8D99-238348B2BB27}"/>
    <cellStyle name="20 % - Markeringsfarve6 2 2 5 4 2 2 3" xfId="47671" xr:uid="{2FB5BC98-762D-481A-B249-20D90BF20123}"/>
    <cellStyle name="20 % - Markeringsfarve6 2 2 5 4 2 3" xfId="25685" xr:uid="{F32F6058-EDE4-45A7-A454-7CAE7065D7B6}"/>
    <cellStyle name="20 % - Markeringsfarve6 2 2 5 4 2 4" xfId="40672" xr:uid="{51B168C8-ECA3-43E0-9F08-B2E5D34CB166}"/>
    <cellStyle name="20 % - Markeringsfarve6 2 2 5 4 3" xfId="11412" xr:uid="{8366F8DD-2177-43FE-B597-C4C50DDC77DC}"/>
    <cellStyle name="20 % - Markeringsfarve6 2 2 5 4 3 2" xfId="27732" xr:uid="{7C17F375-D34D-409B-A223-4EFB3609CF9E}"/>
    <cellStyle name="20 % - Markeringsfarve6 2 2 5 4 3 3" xfId="42698" xr:uid="{0B4F5B3B-6075-415F-9BA5-89F27C7B77C0}"/>
    <cellStyle name="20 % - Markeringsfarve6 2 2 5 4 4" xfId="20710" xr:uid="{56C41659-7336-4986-8B42-15FBCF3B6A64}"/>
    <cellStyle name="20 % - Markeringsfarve6 2 2 5 4 5" xfId="35699" xr:uid="{01EC9567-0076-4B95-97A8-BA1D7A6E6321}"/>
    <cellStyle name="20 % - Markeringsfarve6 2 2 5 5" xfId="5643" xr:uid="{E14CF437-11AD-4682-ABCF-345CE82C23D8}"/>
    <cellStyle name="20 % - Markeringsfarve6 2 2 5 5 2" xfId="13560" xr:uid="{A6E50FF7-6387-4878-806D-39856E6FFBC1}"/>
    <cellStyle name="20 % - Markeringsfarve6 2 2 5 5 2 2" xfId="29875" xr:uid="{6FA7AE49-F68E-43E9-9211-07E0EA8A0698}"/>
    <cellStyle name="20 % - Markeringsfarve6 2 2 5 5 2 3" xfId="44839" xr:uid="{B36F847D-AED6-4B67-A1FD-159E4F657AC9}"/>
    <cellStyle name="20 % - Markeringsfarve6 2 2 5 5 3" xfId="22853" xr:uid="{AAB5535C-8CDD-4E2F-B4E9-869CF0037F5B}"/>
    <cellStyle name="20 % - Markeringsfarve6 2 2 5 5 4" xfId="37840" xr:uid="{049EAD83-142B-4360-9D39-858ECAC403A1}"/>
    <cellStyle name="20 % - Markeringsfarve6 2 2 5 6" xfId="11408" xr:uid="{F1D6F07F-2365-409E-AD6C-06EC3DB8CCB8}"/>
    <cellStyle name="20 % - Markeringsfarve6 2 2 5 6 2" xfId="27728" xr:uid="{CA2D4984-C7C1-45EB-9F8D-29D150BBE279}"/>
    <cellStyle name="20 % - Markeringsfarve6 2 2 5 6 3" xfId="42694" xr:uid="{B9570678-4A02-4C6A-9112-729534B7E221}"/>
    <cellStyle name="20 % - Markeringsfarve6 2 2 5 7" xfId="20706" xr:uid="{4D85FAFA-4C8A-4A77-B0F4-77A5F0B4D147}"/>
    <cellStyle name="20 % - Markeringsfarve6 2 2 5 8" xfId="35695" xr:uid="{42053A05-8A51-4280-B8E1-8B37EF2667E4}"/>
    <cellStyle name="20 % - Markeringsfarve6 2 2 6" xfId="2857" xr:uid="{F500B9EF-F9CC-460C-AF15-5506CE12BDD5}"/>
    <cellStyle name="20 % - Markeringsfarve6 2 2 6 2" xfId="2858" xr:uid="{D709F321-88E6-46C1-B4A3-B07656DDAA0D}"/>
    <cellStyle name="20 % - Markeringsfarve6 2 2 6 2 2" xfId="2859" xr:uid="{16058440-7247-4FD1-8F36-B44C9D9A3674}"/>
    <cellStyle name="20 % - Markeringsfarve6 2 2 6 2 2 2" xfId="8072" xr:uid="{2496012B-B47B-411C-B2AF-6D13A0FEF900}"/>
    <cellStyle name="20 % - Markeringsfarve6 2 2 6 2 2 2 2" xfId="15972" xr:uid="{A93D63B4-96DB-4EA0-A21F-B16B7342B79C}"/>
    <cellStyle name="20 % - Markeringsfarve6 2 2 6 2 2 2 2 2" xfId="32287" xr:uid="{D6BFB485-7FCA-4585-B689-0B9F11604911}"/>
    <cellStyle name="20 % - Markeringsfarve6 2 2 6 2 2 2 2 3" xfId="47251" xr:uid="{D69DEBCB-9214-4C67-B293-AACBAA2DEEF4}"/>
    <cellStyle name="20 % - Markeringsfarve6 2 2 6 2 2 2 3" xfId="25265" xr:uid="{99C74F1C-B603-4E83-A2B5-F1B2AE507845}"/>
    <cellStyle name="20 % - Markeringsfarve6 2 2 6 2 2 2 4" xfId="40252" xr:uid="{68B521AB-5110-4EE1-BF3F-560325FD2D36}"/>
    <cellStyle name="20 % - Markeringsfarve6 2 2 6 2 2 3" xfId="11415" xr:uid="{7F191628-7C19-43C2-A8A9-B2E8FDE91359}"/>
    <cellStyle name="20 % - Markeringsfarve6 2 2 6 2 2 3 2" xfId="27735" xr:uid="{ACB3F1E0-8999-4544-8CDD-7B2821E022A7}"/>
    <cellStyle name="20 % - Markeringsfarve6 2 2 6 2 2 3 3" xfId="42701" xr:uid="{12B89C20-4460-4503-A78E-AE7820F02EF5}"/>
    <cellStyle name="20 % - Markeringsfarve6 2 2 6 2 2 4" xfId="20713" xr:uid="{04DD3A85-B996-4D7B-843C-D988ED79117B}"/>
    <cellStyle name="20 % - Markeringsfarve6 2 2 6 2 2 5" xfId="35702" xr:uid="{97055F42-8B2C-4CC0-996F-1FB461A63E3B}"/>
    <cellStyle name="20 % - Markeringsfarve6 2 2 6 2 3" xfId="6574" xr:uid="{A16C7CF7-C7A8-4A77-B9ED-687B2E884B23}"/>
    <cellStyle name="20 % - Markeringsfarve6 2 2 6 2 3 2" xfId="14487" xr:uid="{972B457B-42A2-4EEA-AC6D-EE087554566A}"/>
    <cellStyle name="20 % - Markeringsfarve6 2 2 6 2 3 2 2" xfId="30802" xr:uid="{8D7F558A-5626-472D-8786-DD50DB718E3A}"/>
    <cellStyle name="20 % - Markeringsfarve6 2 2 6 2 3 2 3" xfId="45766" xr:uid="{2DD1009D-D6F3-4CE2-A53F-35F3574CFBF9}"/>
    <cellStyle name="20 % - Markeringsfarve6 2 2 6 2 3 3" xfId="23780" xr:uid="{C2991855-2293-4D3A-B622-2BE3F57CD301}"/>
    <cellStyle name="20 % - Markeringsfarve6 2 2 6 2 3 4" xfId="38767" xr:uid="{6315FA85-EF71-4A30-805F-B4D1736D6695}"/>
    <cellStyle name="20 % - Markeringsfarve6 2 2 6 2 4" xfId="11414" xr:uid="{2E6C16AC-0F8A-48A9-9572-8798A2B7133A}"/>
    <cellStyle name="20 % - Markeringsfarve6 2 2 6 2 4 2" xfId="27734" xr:uid="{C5D2CABF-F187-410C-ABC7-10762B6C618D}"/>
    <cellStyle name="20 % - Markeringsfarve6 2 2 6 2 4 3" xfId="42700" xr:uid="{DA05F80C-589D-4713-8B7D-C2D7A85412EE}"/>
    <cellStyle name="20 % - Markeringsfarve6 2 2 6 2 5" xfId="20712" xr:uid="{41AEE095-5D4D-4F57-A81F-354FDDF36106}"/>
    <cellStyle name="20 % - Markeringsfarve6 2 2 6 2 6" xfId="35701" xr:uid="{D338B4C2-2F67-4307-8330-BDA74A498C40}"/>
    <cellStyle name="20 % - Markeringsfarve6 2 2 6 3" xfId="2860" xr:uid="{D33FC9B0-7673-408D-B87B-C0663D8ABA84}"/>
    <cellStyle name="20 % - Markeringsfarve6 2 2 6 3 2" xfId="7349" xr:uid="{D11C0027-D263-479C-A7D3-2FE998A009DC}"/>
    <cellStyle name="20 % - Markeringsfarve6 2 2 6 3 2 2" xfId="15258" xr:uid="{ACB1502A-EE1A-4AF8-8FD9-9B7D3B71CD2F}"/>
    <cellStyle name="20 % - Markeringsfarve6 2 2 6 3 2 2 2" xfId="31573" xr:uid="{9D2F8AC1-0D84-45A1-92F4-AE238D93FF9C}"/>
    <cellStyle name="20 % - Markeringsfarve6 2 2 6 3 2 2 3" xfId="46537" xr:uid="{0E049CB9-1D54-41C1-8705-D1257D4AE817}"/>
    <cellStyle name="20 % - Markeringsfarve6 2 2 6 3 2 3" xfId="24551" xr:uid="{6D38D9CC-3569-4F52-B140-786ADC524083}"/>
    <cellStyle name="20 % - Markeringsfarve6 2 2 6 3 2 4" xfId="39538" xr:uid="{375F57F2-6CA6-4911-85D4-844864030FA9}"/>
    <cellStyle name="20 % - Markeringsfarve6 2 2 6 3 3" xfId="11416" xr:uid="{6626FBDC-442B-488E-B77F-244F08CD6C5F}"/>
    <cellStyle name="20 % - Markeringsfarve6 2 2 6 3 3 2" xfId="27736" xr:uid="{852306C5-DA5E-4167-94A4-877BB72B3CC3}"/>
    <cellStyle name="20 % - Markeringsfarve6 2 2 6 3 3 3" xfId="42702" xr:uid="{E5BBA417-1311-4330-A08C-3E75638F5078}"/>
    <cellStyle name="20 % - Markeringsfarve6 2 2 6 3 4" xfId="20714" xr:uid="{720E7D0B-FAA5-4D49-A50E-D440BBD260B6}"/>
    <cellStyle name="20 % - Markeringsfarve6 2 2 6 3 5" xfId="35703" xr:uid="{80648A3B-57EE-4641-95D0-7D313672649D}"/>
    <cellStyle name="20 % - Markeringsfarve6 2 2 6 4" xfId="2861" xr:uid="{2FA68D83-5A6C-4338-85CB-ABD16A95A01E}"/>
    <cellStyle name="20 % - Markeringsfarve6 2 2 6 4 2" xfId="8728" xr:uid="{68EB8479-FEC1-4456-8551-1EC1A90694C2}"/>
    <cellStyle name="20 % - Markeringsfarve6 2 2 6 4 2 2" xfId="16603" xr:uid="{82479B25-B668-43B8-9D0A-DB4FE7A5972B}"/>
    <cellStyle name="20 % - Markeringsfarve6 2 2 6 4 2 2 2" xfId="32918" xr:uid="{18D418F6-5AF7-4D65-89E6-196836B7EC79}"/>
    <cellStyle name="20 % - Markeringsfarve6 2 2 6 4 2 2 3" xfId="47882" xr:uid="{4C9E9DA6-5494-4146-9C5E-74D62028FB2C}"/>
    <cellStyle name="20 % - Markeringsfarve6 2 2 6 4 2 3" xfId="25896" xr:uid="{89AFA5F5-3D14-4138-89E9-3ECFE3D7FC63}"/>
    <cellStyle name="20 % - Markeringsfarve6 2 2 6 4 2 4" xfId="40883" xr:uid="{F2B195D4-BF02-4F2B-A517-90E43900D2A9}"/>
    <cellStyle name="20 % - Markeringsfarve6 2 2 6 4 3" xfId="11417" xr:uid="{A7D53ED6-BDB7-4AE4-B94B-3C14AE9FB79E}"/>
    <cellStyle name="20 % - Markeringsfarve6 2 2 6 4 3 2" xfId="27737" xr:uid="{88221A13-7E4C-4458-B3FA-1CCE790B628C}"/>
    <cellStyle name="20 % - Markeringsfarve6 2 2 6 4 3 3" xfId="42703" xr:uid="{802514BC-150E-422C-A682-35E3AD2FF759}"/>
    <cellStyle name="20 % - Markeringsfarve6 2 2 6 4 4" xfId="20715" xr:uid="{7283F528-BC99-4A9A-932F-702624EA2F42}"/>
    <cellStyle name="20 % - Markeringsfarve6 2 2 6 4 5" xfId="35704" xr:uid="{9C8ABA5F-202E-42CB-BBC4-4134732828E6}"/>
    <cellStyle name="20 % - Markeringsfarve6 2 2 6 5" xfId="5644" xr:uid="{CFDE8966-E01B-4579-84D2-956F2120FD1A}"/>
    <cellStyle name="20 % - Markeringsfarve6 2 2 6 5 2" xfId="13561" xr:uid="{26DAA24A-0598-4767-AF48-0EEA701B05AD}"/>
    <cellStyle name="20 % - Markeringsfarve6 2 2 6 5 2 2" xfId="29876" xr:uid="{F30C79F3-56A8-4CF3-846C-58E2A8743582}"/>
    <cellStyle name="20 % - Markeringsfarve6 2 2 6 5 2 3" xfId="44840" xr:uid="{A506BFDF-7C36-4550-9BCC-FE9682F47ABB}"/>
    <cellStyle name="20 % - Markeringsfarve6 2 2 6 5 3" xfId="22854" xr:uid="{46EEE741-45FC-4B67-AD3B-87770AD16182}"/>
    <cellStyle name="20 % - Markeringsfarve6 2 2 6 5 4" xfId="37841" xr:uid="{056AD10C-B00D-4AD8-B3A8-CC6721607D18}"/>
    <cellStyle name="20 % - Markeringsfarve6 2 2 6 6" xfId="11413" xr:uid="{AFDCE2DF-28BF-4C8C-AC2B-A3B584074CC0}"/>
    <cellStyle name="20 % - Markeringsfarve6 2 2 6 6 2" xfId="27733" xr:uid="{558C8906-B1BD-48EA-99D0-E070EC3AC0C7}"/>
    <cellStyle name="20 % - Markeringsfarve6 2 2 6 6 3" xfId="42699" xr:uid="{F0E671E1-B661-4FB3-8366-1E3F46046DC2}"/>
    <cellStyle name="20 % - Markeringsfarve6 2 2 6 7" xfId="20711" xr:uid="{C652D233-7104-4D70-9356-55B3FBFC57C2}"/>
    <cellStyle name="20 % - Markeringsfarve6 2 2 6 8" xfId="35700" xr:uid="{C55EB124-7E2C-4F39-8D52-380957E9A1A8}"/>
    <cellStyle name="20 % - Markeringsfarve6 2 2 7" xfId="2862" xr:uid="{614ACBB4-7009-4E1E-A078-DB1F5A0FFC5B}"/>
    <cellStyle name="20 % - Markeringsfarve6 2 2 7 2" xfId="2863" xr:uid="{FC9DA12E-8968-461C-AADD-2B9CAC876CFA}"/>
    <cellStyle name="20 % - Markeringsfarve6 2 2 7 2 2" xfId="7509" xr:uid="{0D4EE8D2-8229-471D-8751-F8723C6CEE39}"/>
    <cellStyle name="20 % - Markeringsfarve6 2 2 7 2 2 2" xfId="15409" xr:uid="{558BDA70-5158-4727-9F01-2B139246420F}"/>
    <cellStyle name="20 % - Markeringsfarve6 2 2 7 2 2 2 2" xfId="31724" xr:uid="{AA2EE802-0AF0-49B0-B4CB-20E11C1B7660}"/>
    <cellStyle name="20 % - Markeringsfarve6 2 2 7 2 2 2 3" xfId="46688" xr:uid="{24B24A67-B9C8-43E5-A8B3-722A6EE05152}"/>
    <cellStyle name="20 % - Markeringsfarve6 2 2 7 2 2 3" xfId="24702" xr:uid="{99E26249-EE73-435F-8067-6E1417139F55}"/>
    <cellStyle name="20 % - Markeringsfarve6 2 2 7 2 2 4" xfId="39689" xr:uid="{3008B0F0-A05B-4875-AF6B-1BC388067321}"/>
    <cellStyle name="20 % - Markeringsfarve6 2 2 7 2 3" xfId="11419" xr:uid="{E62DC29E-6186-45DB-8145-6064A02F84FF}"/>
    <cellStyle name="20 % - Markeringsfarve6 2 2 7 2 3 2" xfId="27739" xr:uid="{C2EF46D9-87F9-402C-BECE-D00FC965C84F}"/>
    <cellStyle name="20 % - Markeringsfarve6 2 2 7 2 3 3" xfId="42705" xr:uid="{133E5471-CC4E-4605-98CF-6567C6F23683}"/>
    <cellStyle name="20 % - Markeringsfarve6 2 2 7 2 4" xfId="20717" xr:uid="{3D88F5B2-895C-45EF-9B58-B0A14B7D7CAB}"/>
    <cellStyle name="20 % - Markeringsfarve6 2 2 7 2 5" xfId="35706" xr:uid="{7026D115-EB40-45E8-A3A4-D23158F55A41}"/>
    <cellStyle name="20 % - Markeringsfarve6 2 2 7 3" xfId="6100" xr:uid="{CBF1B10F-1F78-43AB-A9DC-C84C9F11BDCD}"/>
    <cellStyle name="20 % - Markeringsfarve6 2 2 7 3 2" xfId="14016" xr:uid="{DC6B54FA-9A52-4DA4-A1C5-BCEE9E36D61F}"/>
    <cellStyle name="20 % - Markeringsfarve6 2 2 7 3 2 2" xfId="30331" xr:uid="{6AFC42BF-4332-4359-8F2A-D701ED6279CA}"/>
    <cellStyle name="20 % - Markeringsfarve6 2 2 7 3 2 3" xfId="45295" xr:uid="{A00A7FE0-7D56-413F-8149-7FB87F8A04B3}"/>
    <cellStyle name="20 % - Markeringsfarve6 2 2 7 3 3" xfId="23309" xr:uid="{4A987DEA-A2DB-4A50-A7C5-2791CBE4EF48}"/>
    <cellStyle name="20 % - Markeringsfarve6 2 2 7 3 4" xfId="38296" xr:uid="{21B23D8F-9CB6-464E-B7F2-BBF3D75DE13E}"/>
    <cellStyle name="20 % - Markeringsfarve6 2 2 7 4" xfId="11418" xr:uid="{47E89FED-6F63-425B-AB76-2C35771876CE}"/>
    <cellStyle name="20 % - Markeringsfarve6 2 2 7 4 2" xfId="27738" xr:uid="{0E5CDF5B-893B-4E85-A3E3-332FB0E0E520}"/>
    <cellStyle name="20 % - Markeringsfarve6 2 2 7 4 3" xfId="42704" xr:uid="{7150B534-6D7B-4587-A1AE-C27DE0BAC7F7}"/>
    <cellStyle name="20 % - Markeringsfarve6 2 2 7 5" xfId="20716" xr:uid="{E07A8D2D-4096-44CC-8B7B-EF37F4A2BE54}"/>
    <cellStyle name="20 % - Markeringsfarve6 2 2 7 6" xfId="35705" xr:uid="{CF05366A-FE20-4456-A7A4-ABE2A6C46E49}"/>
    <cellStyle name="20 % - Markeringsfarve6 2 2 8" xfId="2864" xr:uid="{4451134C-40DF-4A74-B4AE-F318128BAC00}"/>
    <cellStyle name="20 % - Markeringsfarve6 2 2 8 2" xfId="6737" xr:uid="{CC899F0E-7670-4059-B51F-EA2CF5BB782C}"/>
    <cellStyle name="20 % - Markeringsfarve6 2 2 8 2 2" xfId="14647" xr:uid="{B6BDE10D-21C7-46E9-87C6-00DE03CBFC33}"/>
    <cellStyle name="20 % - Markeringsfarve6 2 2 8 2 2 2" xfId="30962" xr:uid="{926C6250-92DE-46C2-BF5C-66383AABDE51}"/>
    <cellStyle name="20 % - Markeringsfarve6 2 2 8 2 2 3" xfId="45926" xr:uid="{FB107943-5BFE-48BE-8B41-B315466541FF}"/>
    <cellStyle name="20 % - Markeringsfarve6 2 2 8 2 3" xfId="23940" xr:uid="{8E6A84C2-C877-4B5C-9A78-EA41171504FF}"/>
    <cellStyle name="20 % - Markeringsfarve6 2 2 8 2 4" xfId="38927" xr:uid="{7535CDED-2D66-4568-8F4A-7CFE8A8CC347}"/>
    <cellStyle name="20 % - Markeringsfarve6 2 2 8 3" xfId="11420" xr:uid="{3053A2FF-F687-4EB1-99E7-05493BE44345}"/>
    <cellStyle name="20 % - Markeringsfarve6 2 2 8 3 2" xfId="27740" xr:uid="{34245611-C233-48B9-81B6-C733ECD09FF4}"/>
    <cellStyle name="20 % - Markeringsfarve6 2 2 8 3 3" xfId="42706" xr:uid="{D0A3EADD-E6F2-4FAB-B358-F2D3D10A1681}"/>
    <cellStyle name="20 % - Markeringsfarve6 2 2 8 4" xfId="20718" xr:uid="{67D8525E-46EB-42C6-9821-3F8CF3B04B45}"/>
    <cellStyle name="20 % - Markeringsfarve6 2 2 8 5" xfId="35707" xr:uid="{42327A10-F438-4DA4-A9CC-09D5B27A221F}"/>
    <cellStyle name="20 % - Markeringsfarve6 2 2 9" xfId="2865" xr:uid="{DB18C2C0-9D56-4C2C-98F2-3CB7DDD5AC5D}"/>
    <cellStyle name="20 % - Markeringsfarve6 2 2 9 2" xfId="8587" xr:uid="{9AF45061-27B8-46B7-86C4-8CB233F3B8BB}"/>
    <cellStyle name="20 % - Markeringsfarve6 2 2 9 2 2" xfId="16469" xr:uid="{A5C9F197-A58F-4918-86AE-71A5D00DD7CB}"/>
    <cellStyle name="20 % - Markeringsfarve6 2 2 9 2 2 2" xfId="32784" xr:uid="{1F45404B-D3AB-4FBA-BA13-B60735D2B6E5}"/>
    <cellStyle name="20 % - Markeringsfarve6 2 2 9 2 2 3" xfId="47748" xr:uid="{F8F11DB3-6149-4581-BDAC-536114911E18}"/>
    <cellStyle name="20 % - Markeringsfarve6 2 2 9 2 3" xfId="25762" xr:uid="{CE43B4AD-B032-4551-B876-1DAFA9219284}"/>
    <cellStyle name="20 % - Markeringsfarve6 2 2 9 2 4" xfId="40749" xr:uid="{5BCE235D-6CF2-4325-94EA-73562AE5B8F2}"/>
    <cellStyle name="20 % - Markeringsfarve6 2 2 9 3" xfId="11421" xr:uid="{FE8B1A22-D640-4917-AC06-7772F0ACF322}"/>
    <cellStyle name="20 % - Markeringsfarve6 2 2 9 3 2" xfId="27741" xr:uid="{5A679E7A-5DC8-41DB-A5CB-94BB4187F244}"/>
    <cellStyle name="20 % - Markeringsfarve6 2 2 9 3 3" xfId="42707" xr:uid="{B3F5834F-4CAC-4570-8B28-6F008346740B}"/>
    <cellStyle name="20 % - Markeringsfarve6 2 2 9 4" xfId="20719" xr:uid="{1210399E-E47B-4879-BA17-257E48192A87}"/>
    <cellStyle name="20 % - Markeringsfarve6 2 2 9 5" xfId="35708" xr:uid="{4A7E882B-0311-4D74-A432-802F41C59432}"/>
    <cellStyle name="20 % - Markeringsfarve6 2 3" xfId="2866" xr:uid="{F0E0F04A-AD3D-4B09-A1F9-A1D03CCD3446}"/>
    <cellStyle name="20 % - Markeringsfarve6 2 3 10" xfId="5645" xr:uid="{3A18021B-C162-49D8-A7B1-AA354033DE91}"/>
    <cellStyle name="20 % - Markeringsfarve6 2 3 10 2" xfId="13562" xr:uid="{D8AC1A4B-E34F-459C-84CD-0B1EC3CA72CB}"/>
    <cellStyle name="20 % - Markeringsfarve6 2 3 10 2 2" xfId="29877" xr:uid="{1F017BA7-0683-4292-BFD4-3F5C1ECCDC3B}"/>
    <cellStyle name="20 % - Markeringsfarve6 2 3 10 2 3" xfId="44841" xr:uid="{02323683-B1ED-418C-B342-F3387F87355C}"/>
    <cellStyle name="20 % - Markeringsfarve6 2 3 10 3" xfId="22855" xr:uid="{9D3020D4-654A-41D8-9194-B59BEF902E52}"/>
    <cellStyle name="20 % - Markeringsfarve6 2 3 10 4" xfId="37842" xr:uid="{3D0A7553-9FE5-495A-9723-5E41F6832828}"/>
    <cellStyle name="20 % - Markeringsfarve6 2 3 11" xfId="11422" xr:uid="{185420C0-E1E4-4FD7-AA45-3246A83E0E99}"/>
    <cellStyle name="20 % - Markeringsfarve6 2 3 11 2" xfId="27742" xr:uid="{0CE16646-24D7-4189-A699-EED725277E73}"/>
    <cellStyle name="20 % - Markeringsfarve6 2 3 11 3" xfId="42708" xr:uid="{E92C3D73-6968-4F52-AF4C-D6C0F3DD57F3}"/>
    <cellStyle name="20 % - Markeringsfarve6 2 3 12" xfId="20720" xr:uid="{AF102BB8-5747-46B3-BDDD-D91A87BB2C17}"/>
    <cellStyle name="20 % - Markeringsfarve6 2 3 13" xfId="35709" xr:uid="{8FADECC6-7BC2-4E74-9422-DDA5969294AA}"/>
    <cellStyle name="20 % - Markeringsfarve6 2 3 14" xfId="53289" xr:uid="{9EC599D9-1E75-40E2-B8DF-6F27FD4407CC}"/>
    <cellStyle name="20 % - Markeringsfarve6 2 3 2" xfId="2867" xr:uid="{E5DDB3B6-A8B8-41C9-8BF7-E18C4D050C38}"/>
    <cellStyle name="20 % - Markeringsfarve6 2 3 2 2" xfId="2868" xr:uid="{2E53D3C6-B126-4BB7-91AD-CD7F137CD896}"/>
    <cellStyle name="20 % - Markeringsfarve6 2 3 2 2 2" xfId="2869" xr:uid="{FC6CE372-483F-40B8-9ABF-F902B4B949B4}"/>
    <cellStyle name="20 % - Markeringsfarve6 2 3 2 2 2 2" xfId="7667" xr:uid="{4C2C58F7-F1AE-4AD4-A7FD-515BE41164B8}"/>
    <cellStyle name="20 % - Markeringsfarve6 2 3 2 2 2 2 2" xfId="15567" xr:uid="{D776E851-46F8-4BCB-BA19-F81BE4C2B955}"/>
    <cellStyle name="20 % - Markeringsfarve6 2 3 2 2 2 2 2 2" xfId="31882" xr:uid="{B82FD741-24FA-4698-9AC4-183C974EEC38}"/>
    <cellStyle name="20 % - Markeringsfarve6 2 3 2 2 2 2 2 3" xfId="46846" xr:uid="{9CACAD5A-2906-4B5D-8D56-200C6A94A8A8}"/>
    <cellStyle name="20 % - Markeringsfarve6 2 3 2 2 2 2 3" xfId="24860" xr:uid="{CA3B3E77-0CA9-4412-A39C-819ACC4E0B44}"/>
    <cellStyle name="20 % - Markeringsfarve6 2 3 2 2 2 2 4" xfId="39847" xr:uid="{FE6C9AD6-B378-4145-96E4-A89ED78B75D6}"/>
    <cellStyle name="20 % - Markeringsfarve6 2 3 2 2 2 3" xfId="11425" xr:uid="{F8B27C6A-0C5B-4B06-AF4E-80AB750F8031}"/>
    <cellStyle name="20 % - Markeringsfarve6 2 3 2 2 2 3 2" xfId="27745" xr:uid="{8A7768C0-5729-47C3-A00A-17A16534779B}"/>
    <cellStyle name="20 % - Markeringsfarve6 2 3 2 2 2 3 3" xfId="42711" xr:uid="{839F65A5-28D3-4096-9375-A7A8FD139C4E}"/>
    <cellStyle name="20 % - Markeringsfarve6 2 3 2 2 2 4" xfId="20723" xr:uid="{376F9DFB-4FFE-4D26-86EB-B5C50EE84958}"/>
    <cellStyle name="20 % - Markeringsfarve6 2 3 2 2 2 5" xfId="35712" xr:uid="{3AA960B1-A353-4184-954E-182DFEAB474E}"/>
    <cellStyle name="20 % - Markeringsfarve6 2 3 2 2 3" xfId="6232" xr:uid="{08FCBEFF-12A1-4887-A02B-779C83971A01}"/>
    <cellStyle name="20 % - Markeringsfarve6 2 3 2 2 3 2" xfId="14148" xr:uid="{1B09D9DF-4FA0-4DB7-8790-3E72BAC48E72}"/>
    <cellStyle name="20 % - Markeringsfarve6 2 3 2 2 3 2 2" xfId="30463" xr:uid="{A24639A1-438E-4557-BB60-30638ABC66FC}"/>
    <cellStyle name="20 % - Markeringsfarve6 2 3 2 2 3 2 3" xfId="45427" xr:uid="{8A575621-9404-45A8-BABF-B0D7213E17AF}"/>
    <cellStyle name="20 % - Markeringsfarve6 2 3 2 2 3 3" xfId="23441" xr:uid="{858D03AF-EE93-47B4-83BD-1BA265408EA5}"/>
    <cellStyle name="20 % - Markeringsfarve6 2 3 2 2 3 4" xfId="38428" xr:uid="{10FAD727-4581-4256-B343-FC677B2FB489}"/>
    <cellStyle name="20 % - Markeringsfarve6 2 3 2 2 4" xfId="11424" xr:uid="{E6AB3E13-CEEC-493E-9119-745E387856CE}"/>
    <cellStyle name="20 % - Markeringsfarve6 2 3 2 2 4 2" xfId="27744" xr:uid="{454F2BCF-7439-40E8-B684-A301E15F06B9}"/>
    <cellStyle name="20 % - Markeringsfarve6 2 3 2 2 4 3" xfId="42710" xr:uid="{352236CF-DF23-413D-87AD-521B3C7E97AA}"/>
    <cellStyle name="20 % - Markeringsfarve6 2 3 2 2 5" xfId="20722" xr:uid="{E43D6F33-5A32-451F-B237-5AE7102C39FE}"/>
    <cellStyle name="20 % - Markeringsfarve6 2 3 2 2 6" xfId="35711" xr:uid="{68D55862-BAEB-4557-812D-8E5C65CB3F4F}"/>
    <cellStyle name="20 % - Markeringsfarve6 2 3 2 2 7" xfId="57093" xr:uid="{7A43507C-51B9-4C0D-94F2-288F26B778DC}"/>
    <cellStyle name="20 % - Markeringsfarve6 2 3 2 3" xfId="2870" xr:uid="{07F2FC14-4555-4309-97EA-E69D6486EFAE}"/>
    <cellStyle name="20 % - Markeringsfarve6 2 3 2 3 2" xfId="6897" xr:uid="{25C27B59-9451-43C0-9234-786E24199DA2}"/>
    <cellStyle name="20 % - Markeringsfarve6 2 3 2 3 2 2" xfId="14807" xr:uid="{97198E67-15E6-4034-8824-7D208CCE4681}"/>
    <cellStyle name="20 % - Markeringsfarve6 2 3 2 3 2 2 2" xfId="31122" xr:uid="{640EFD82-430E-4AD7-A35D-B8CC6079F739}"/>
    <cellStyle name="20 % - Markeringsfarve6 2 3 2 3 2 2 3" xfId="46086" xr:uid="{1D2CE3FA-D693-4512-9600-174566D1C0C1}"/>
    <cellStyle name="20 % - Markeringsfarve6 2 3 2 3 2 3" xfId="24100" xr:uid="{0CCA1391-C08C-4126-8035-9469E70CE06D}"/>
    <cellStyle name="20 % - Markeringsfarve6 2 3 2 3 2 4" xfId="39087" xr:uid="{1ADC7D15-61F8-4200-9CC6-206AA4C8BFB1}"/>
    <cellStyle name="20 % - Markeringsfarve6 2 3 2 3 3" xfId="11426" xr:uid="{84CF7D9F-0A12-4B82-B9B0-7C7507D30D84}"/>
    <cellStyle name="20 % - Markeringsfarve6 2 3 2 3 3 2" xfId="27746" xr:uid="{A1AE03A1-CE82-4F43-BD4A-401EC16F241B}"/>
    <cellStyle name="20 % - Markeringsfarve6 2 3 2 3 3 3" xfId="42712" xr:uid="{D2F9F8FA-8C01-4442-8A54-260B7912577C}"/>
    <cellStyle name="20 % - Markeringsfarve6 2 3 2 3 4" xfId="20724" xr:uid="{C6536C90-D138-4CB5-995C-984D77A56F3E}"/>
    <cellStyle name="20 % - Markeringsfarve6 2 3 2 3 5" xfId="35713" xr:uid="{A6B3FD99-1422-42DD-A75E-6F540606725D}"/>
    <cellStyle name="20 % - Markeringsfarve6 2 3 2 4" xfId="2871" xr:uid="{EA048FF2-4967-405A-9FE2-3D329BDFA446}"/>
    <cellStyle name="20 % - Markeringsfarve6 2 3 2 4 2" xfId="8679" xr:uid="{3B5CA166-2A83-4400-A91B-844EF7A6C515}"/>
    <cellStyle name="20 % - Markeringsfarve6 2 3 2 4 2 2" xfId="16557" xr:uid="{8F8D486F-4C21-494E-B9EF-8B7B58465502}"/>
    <cellStyle name="20 % - Markeringsfarve6 2 3 2 4 2 2 2" xfId="32872" xr:uid="{7C2175F0-4153-411C-9BFD-29FF18C0FE0C}"/>
    <cellStyle name="20 % - Markeringsfarve6 2 3 2 4 2 2 3" xfId="47836" xr:uid="{E5D4D06E-FA3E-411A-ADB6-8F63486344C4}"/>
    <cellStyle name="20 % - Markeringsfarve6 2 3 2 4 2 3" xfId="25850" xr:uid="{1896DD1D-A03E-4BE6-B691-180735F766C2}"/>
    <cellStyle name="20 % - Markeringsfarve6 2 3 2 4 2 4" xfId="40837" xr:uid="{07F57155-5F04-421B-99A0-1AD0A25AE328}"/>
    <cellStyle name="20 % - Markeringsfarve6 2 3 2 4 3" xfId="11427" xr:uid="{28CC814A-D763-4834-9C15-BC5CC2DFC1A1}"/>
    <cellStyle name="20 % - Markeringsfarve6 2 3 2 4 3 2" xfId="27747" xr:uid="{6C0D44BF-CF52-41E2-A6E7-634BE3573423}"/>
    <cellStyle name="20 % - Markeringsfarve6 2 3 2 4 3 3" xfId="42713" xr:uid="{97280CA3-119D-4D09-AD52-C52F0A657ADE}"/>
    <cellStyle name="20 % - Markeringsfarve6 2 3 2 4 4" xfId="20725" xr:uid="{61A0C8FB-9B5B-4E0B-BA4C-D62240A500EB}"/>
    <cellStyle name="20 % - Markeringsfarve6 2 3 2 4 5" xfId="35714" xr:uid="{FA0AC2C6-AD24-4EBB-8422-43E0EDCE40A3}"/>
    <cellStyle name="20 % - Markeringsfarve6 2 3 2 5" xfId="5646" xr:uid="{E5B5AB00-9F0D-4547-8400-5E8C017C82E8}"/>
    <cellStyle name="20 % - Markeringsfarve6 2 3 2 5 2" xfId="13563" xr:uid="{B6D9E300-058E-4E92-89DE-5DBD946573D5}"/>
    <cellStyle name="20 % - Markeringsfarve6 2 3 2 5 2 2" xfId="29878" xr:uid="{5367EBAA-217D-4858-B310-60561C797326}"/>
    <cellStyle name="20 % - Markeringsfarve6 2 3 2 5 2 3" xfId="44842" xr:uid="{4FA46802-0A73-40FC-94F3-787A48A7A718}"/>
    <cellStyle name="20 % - Markeringsfarve6 2 3 2 5 3" xfId="22856" xr:uid="{2DC98D96-367E-430C-AA53-0E08D5D5983D}"/>
    <cellStyle name="20 % - Markeringsfarve6 2 3 2 5 4" xfId="37843" xr:uid="{CA709634-9629-4F34-B837-9D866BCD7B76}"/>
    <cellStyle name="20 % - Markeringsfarve6 2 3 2 6" xfId="11423" xr:uid="{F2072020-4B38-4E5B-8585-20CFA2FEC3B2}"/>
    <cellStyle name="20 % - Markeringsfarve6 2 3 2 6 2" xfId="27743" xr:uid="{61B0E2E1-2AC3-4655-A209-0FB1850E7988}"/>
    <cellStyle name="20 % - Markeringsfarve6 2 3 2 6 3" xfId="42709" xr:uid="{CAF9F9B2-4330-47AB-914B-BC1A84B5A6DF}"/>
    <cellStyle name="20 % - Markeringsfarve6 2 3 2 7" xfId="20721" xr:uid="{D9AC6421-9AC1-4B92-BD90-A9F641753C6C}"/>
    <cellStyle name="20 % - Markeringsfarve6 2 3 2 8" xfId="35710" xr:uid="{7F62D2AD-62A8-4399-BEF3-73DBFFC4E9B0}"/>
    <cellStyle name="20 % - Markeringsfarve6 2 3 2 9" xfId="53926" xr:uid="{FDEDA0ED-6509-42A1-80C7-A5447ADD9A6F}"/>
    <cellStyle name="20 % - Markeringsfarve6 2 3 3" xfId="2872" xr:uid="{B5FC4638-49E3-4B80-80B8-63EA48AD00B2}"/>
    <cellStyle name="20 % - Markeringsfarve6 2 3 3 2" xfId="2873" xr:uid="{BA5203D2-0787-48F9-8499-E878C5FF5134}"/>
    <cellStyle name="20 % - Markeringsfarve6 2 3 3 2 2" xfId="2874" xr:uid="{FA812A65-BBB7-4529-9BE6-E64AA665302B}"/>
    <cellStyle name="20 % - Markeringsfarve6 2 3 3 2 2 2" xfId="7719" xr:uid="{02E0D4B6-B7CA-409F-9E6A-2A717522FFA3}"/>
    <cellStyle name="20 % - Markeringsfarve6 2 3 3 2 2 2 2" xfId="15619" xr:uid="{790A5DA0-AC16-41C0-99A5-024E37AFCC3D}"/>
    <cellStyle name="20 % - Markeringsfarve6 2 3 3 2 2 2 2 2" xfId="31934" xr:uid="{880DC2C7-36B5-4779-B6A1-24F0CDAD515E}"/>
    <cellStyle name="20 % - Markeringsfarve6 2 3 3 2 2 2 2 3" xfId="46898" xr:uid="{4C0868CC-ABB4-47CF-A1A1-1E39F5AAD410}"/>
    <cellStyle name="20 % - Markeringsfarve6 2 3 3 2 2 2 3" xfId="24912" xr:uid="{24B665F7-39CB-4DB6-91FB-E89DF761F6B7}"/>
    <cellStyle name="20 % - Markeringsfarve6 2 3 3 2 2 2 4" xfId="39899" xr:uid="{475CA83D-456A-4AD1-8FF3-2A587BF83B54}"/>
    <cellStyle name="20 % - Markeringsfarve6 2 3 3 2 2 3" xfId="11430" xr:uid="{14B6B8F5-6304-426B-83F9-87BBB25A3F09}"/>
    <cellStyle name="20 % - Markeringsfarve6 2 3 3 2 2 3 2" xfId="27750" xr:uid="{797AFFFE-24CC-4CC4-BA71-288653C8210A}"/>
    <cellStyle name="20 % - Markeringsfarve6 2 3 3 2 2 3 3" xfId="42716" xr:uid="{985D4629-D5B6-4D5A-AB74-AD5D9CE4BE7D}"/>
    <cellStyle name="20 % - Markeringsfarve6 2 3 3 2 2 4" xfId="20728" xr:uid="{300A3CB2-0BDF-402F-AFA0-1364140439C9}"/>
    <cellStyle name="20 % - Markeringsfarve6 2 3 3 2 2 5" xfId="35717" xr:uid="{38E570DB-B1F1-47C0-9B9E-AF3019335ABB}"/>
    <cellStyle name="20 % - Markeringsfarve6 2 3 3 2 3" xfId="6274" xr:uid="{03FACD54-70F0-49F3-9309-75BD9EABD8DC}"/>
    <cellStyle name="20 % - Markeringsfarve6 2 3 3 2 3 2" xfId="14190" xr:uid="{66BE4D45-92E8-466A-9A7F-800515E53AF0}"/>
    <cellStyle name="20 % - Markeringsfarve6 2 3 3 2 3 2 2" xfId="30505" xr:uid="{40569B1E-C4C0-4021-9967-27D301A31B9B}"/>
    <cellStyle name="20 % - Markeringsfarve6 2 3 3 2 3 2 3" xfId="45469" xr:uid="{44523667-E742-4ACC-AC7E-6E36ADF38930}"/>
    <cellStyle name="20 % - Markeringsfarve6 2 3 3 2 3 3" xfId="23483" xr:uid="{2601CD0E-EF11-437A-9DDB-56CC33A4399E}"/>
    <cellStyle name="20 % - Markeringsfarve6 2 3 3 2 3 4" xfId="38470" xr:uid="{EAE36308-34D5-41AD-AE5A-8A2F522A45C1}"/>
    <cellStyle name="20 % - Markeringsfarve6 2 3 3 2 4" xfId="11429" xr:uid="{8063EE24-6426-4C66-A6CE-931238B38B39}"/>
    <cellStyle name="20 % - Markeringsfarve6 2 3 3 2 4 2" xfId="27749" xr:uid="{D5B69BE8-E7A2-44EE-AA1B-CA900D1B6D9A}"/>
    <cellStyle name="20 % - Markeringsfarve6 2 3 3 2 4 3" xfId="42715" xr:uid="{685477B2-B673-43C6-8F3F-B44A55BB1CE1}"/>
    <cellStyle name="20 % - Markeringsfarve6 2 3 3 2 5" xfId="20727" xr:uid="{1B49E306-20DC-4EDC-8191-E4E1858ECC36}"/>
    <cellStyle name="20 % - Markeringsfarve6 2 3 3 2 6" xfId="35716" xr:uid="{FC723C50-8F19-4953-865A-F6C113241179}"/>
    <cellStyle name="20 % - Markeringsfarve6 2 3 3 3" xfId="2875" xr:uid="{666E5598-2A7F-4F63-B19D-82F58BC793A7}"/>
    <cellStyle name="20 % - Markeringsfarve6 2 3 3 3 2" xfId="6949" xr:uid="{D3180DBB-C0A2-4A5F-9834-996B9DD6FC6B}"/>
    <cellStyle name="20 % - Markeringsfarve6 2 3 3 3 2 2" xfId="14859" xr:uid="{2584A125-620B-4C7E-9399-0015356E761E}"/>
    <cellStyle name="20 % - Markeringsfarve6 2 3 3 3 2 2 2" xfId="31174" xr:uid="{0BE76573-ACA6-4316-A35E-819BD200DBF6}"/>
    <cellStyle name="20 % - Markeringsfarve6 2 3 3 3 2 2 3" xfId="46138" xr:uid="{7C72340B-F6B3-4250-8A90-ED6B16D46082}"/>
    <cellStyle name="20 % - Markeringsfarve6 2 3 3 3 2 3" xfId="24152" xr:uid="{BD13DE97-A2A9-4275-87D1-57E34F3138C9}"/>
    <cellStyle name="20 % - Markeringsfarve6 2 3 3 3 2 4" xfId="39139" xr:uid="{EC2B4028-420B-4F53-AFB9-C2BAA0071630}"/>
    <cellStyle name="20 % - Markeringsfarve6 2 3 3 3 3" xfId="11431" xr:uid="{358F583E-5CBF-4BB6-9F1F-49D9AF17E081}"/>
    <cellStyle name="20 % - Markeringsfarve6 2 3 3 3 3 2" xfId="27751" xr:uid="{9BD27932-2F67-4704-B0A3-E15229CF87B7}"/>
    <cellStyle name="20 % - Markeringsfarve6 2 3 3 3 3 3" xfId="42717" xr:uid="{2BF2EE45-A7C5-4462-AE65-37269B8DDC2E}"/>
    <cellStyle name="20 % - Markeringsfarve6 2 3 3 3 4" xfId="20729" xr:uid="{CC06B006-87F2-4AA7-B8C6-9DD3CA4C905D}"/>
    <cellStyle name="20 % - Markeringsfarve6 2 3 3 3 5" xfId="35718" xr:uid="{2D0A105F-4262-4646-B066-3E772E14FFFF}"/>
    <cellStyle name="20 % - Markeringsfarve6 2 3 3 4" xfId="2876" xr:uid="{D8ADEC4C-2770-4505-8950-E801F351DBB8}"/>
    <cellStyle name="20 % - Markeringsfarve6 2 3 3 4 2" xfId="8403" xr:uid="{C7D5C7E9-288B-4361-9BC8-655A6035EA96}"/>
    <cellStyle name="20 % - Markeringsfarve6 2 3 3 4 2 2" xfId="16293" xr:uid="{F578E408-3750-42EF-A46A-E454EEB9439D}"/>
    <cellStyle name="20 % - Markeringsfarve6 2 3 3 4 2 2 2" xfId="32608" xr:uid="{6910005D-5715-4177-AD22-4142192E5B60}"/>
    <cellStyle name="20 % - Markeringsfarve6 2 3 3 4 2 2 3" xfId="47572" xr:uid="{9BA0C449-09D7-4B24-890B-C2DA038C01E4}"/>
    <cellStyle name="20 % - Markeringsfarve6 2 3 3 4 2 3" xfId="25586" xr:uid="{4B5AE2CC-7C4D-4688-A695-C993429CAB01}"/>
    <cellStyle name="20 % - Markeringsfarve6 2 3 3 4 2 4" xfId="40573" xr:uid="{6F5BBA9B-6F80-49C4-A705-21EDCCCF97F8}"/>
    <cellStyle name="20 % - Markeringsfarve6 2 3 3 4 3" xfId="11432" xr:uid="{1303B69A-6476-4049-80B4-53F805FDF691}"/>
    <cellStyle name="20 % - Markeringsfarve6 2 3 3 4 3 2" xfId="27752" xr:uid="{BA638D93-4AA9-46E1-86E3-ECF76ED2A16B}"/>
    <cellStyle name="20 % - Markeringsfarve6 2 3 3 4 3 3" xfId="42718" xr:uid="{6412D0DC-8194-47A4-82AB-C5EFBAEE762A}"/>
    <cellStyle name="20 % - Markeringsfarve6 2 3 3 4 4" xfId="20730" xr:uid="{90AE9E01-4165-4F09-9F52-5E75CA7A773E}"/>
    <cellStyle name="20 % - Markeringsfarve6 2 3 3 4 5" xfId="35719" xr:uid="{BC2DCF66-2EB1-4347-9496-1CFBCB8CFBEA}"/>
    <cellStyle name="20 % - Markeringsfarve6 2 3 3 5" xfId="5647" xr:uid="{E2ACEFA7-D06D-464E-8E1A-5BF8836BD427}"/>
    <cellStyle name="20 % - Markeringsfarve6 2 3 3 5 2" xfId="13564" xr:uid="{4F01919B-EA2F-48C5-99DC-772F8BB0B6BA}"/>
    <cellStyle name="20 % - Markeringsfarve6 2 3 3 5 2 2" xfId="29879" xr:uid="{1F51B0DC-A003-47B9-B5F9-38117C048F3F}"/>
    <cellStyle name="20 % - Markeringsfarve6 2 3 3 5 2 3" xfId="44843" xr:uid="{655375DB-6CB0-41A2-A42F-AAC1EA590358}"/>
    <cellStyle name="20 % - Markeringsfarve6 2 3 3 5 3" xfId="22857" xr:uid="{5FF29D6B-0011-4C60-A5D9-8E917E93054C}"/>
    <cellStyle name="20 % - Markeringsfarve6 2 3 3 5 4" xfId="37844" xr:uid="{4E5718B6-4B7C-4764-9DDA-418C6203DA73}"/>
    <cellStyle name="20 % - Markeringsfarve6 2 3 3 6" xfId="11428" xr:uid="{E876CA2A-58BA-4EF4-B8F4-A5E8CB6C0039}"/>
    <cellStyle name="20 % - Markeringsfarve6 2 3 3 6 2" xfId="27748" xr:uid="{A00331A6-15CE-482B-BDFF-0085E4DCF977}"/>
    <cellStyle name="20 % - Markeringsfarve6 2 3 3 6 3" xfId="42714" xr:uid="{5FCDBA76-448E-4BA7-B2EE-0266CDF09633}"/>
    <cellStyle name="20 % - Markeringsfarve6 2 3 3 7" xfId="20726" xr:uid="{21DC377A-305F-4B8B-A910-3DBC3BC4E7AE}"/>
    <cellStyle name="20 % - Markeringsfarve6 2 3 3 8" xfId="35715" xr:uid="{8AE34572-AA9E-4707-A3B4-1D061DC2AE9A}"/>
    <cellStyle name="20 % - Markeringsfarve6 2 3 3 9" xfId="56470" xr:uid="{527627C5-EA1A-41ED-9893-3F6F4B7B81F4}"/>
    <cellStyle name="20 % - Markeringsfarve6 2 3 4" xfId="2877" xr:uid="{C6D731EB-F758-4950-9F04-5D0786035D34}"/>
    <cellStyle name="20 % - Markeringsfarve6 2 3 4 2" xfId="2878" xr:uid="{0E73B303-1ED2-41C7-83AE-0B8AA42246CE}"/>
    <cellStyle name="20 % - Markeringsfarve6 2 3 4 2 2" xfId="2879" xr:uid="{34F1F075-A95F-4458-B969-DCFDBB290AB2}"/>
    <cellStyle name="20 % - Markeringsfarve6 2 3 4 2 2 2" xfId="7905" xr:uid="{8EFEAA68-1A02-4741-B69A-9913030D5C12}"/>
    <cellStyle name="20 % - Markeringsfarve6 2 3 4 2 2 2 2" xfId="15805" xr:uid="{A3D3C3E0-1934-405F-B5D8-BE1E5D380342}"/>
    <cellStyle name="20 % - Markeringsfarve6 2 3 4 2 2 2 2 2" xfId="32120" xr:uid="{AD588537-9705-4787-A944-F053C9796B21}"/>
    <cellStyle name="20 % - Markeringsfarve6 2 3 4 2 2 2 2 3" xfId="47084" xr:uid="{E1C3F5DF-C298-49CF-A583-190471B8C601}"/>
    <cellStyle name="20 % - Markeringsfarve6 2 3 4 2 2 2 3" xfId="25098" xr:uid="{461C5A3D-C3BF-4E26-9131-331D27D77C0A}"/>
    <cellStyle name="20 % - Markeringsfarve6 2 3 4 2 2 2 4" xfId="40085" xr:uid="{F2B49A1C-1D3B-4B84-ADCE-4303161AFBB3}"/>
    <cellStyle name="20 % - Markeringsfarve6 2 3 4 2 2 3" xfId="11435" xr:uid="{1D1BD2C3-7F0D-4D61-A9F6-C5A00F67B07A}"/>
    <cellStyle name="20 % - Markeringsfarve6 2 3 4 2 2 3 2" xfId="27755" xr:uid="{B4394EC9-75B5-4916-8D3C-147D8793C201}"/>
    <cellStyle name="20 % - Markeringsfarve6 2 3 4 2 2 3 3" xfId="42721" xr:uid="{4F80E881-EB58-4312-A8BB-331550E01694}"/>
    <cellStyle name="20 % - Markeringsfarve6 2 3 4 2 2 4" xfId="20733" xr:uid="{96186955-6C3B-4D8A-95F6-46D98944390F}"/>
    <cellStyle name="20 % - Markeringsfarve6 2 3 4 2 2 5" xfId="35722" xr:uid="{928355B0-C572-425D-A54F-CC2CA02C507E}"/>
    <cellStyle name="20 % - Markeringsfarve6 2 3 4 2 3" xfId="6434" xr:uid="{2E9590BD-8428-4AA4-8691-9EE31A72FBA5}"/>
    <cellStyle name="20 % - Markeringsfarve6 2 3 4 2 3 2" xfId="14347" xr:uid="{2E8005B5-66D6-47F6-93C3-74EB574A3AFA}"/>
    <cellStyle name="20 % - Markeringsfarve6 2 3 4 2 3 2 2" xfId="30662" xr:uid="{04A2DCCA-F28F-46FE-AADD-6323E047AE5F}"/>
    <cellStyle name="20 % - Markeringsfarve6 2 3 4 2 3 2 3" xfId="45626" xr:uid="{1BBBBBE3-E0FA-4641-9AAE-12BABC64E897}"/>
    <cellStyle name="20 % - Markeringsfarve6 2 3 4 2 3 3" xfId="23640" xr:uid="{A47609AF-5A67-4A56-8089-71E0E3C0E607}"/>
    <cellStyle name="20 % - Markeringsfarve6 2 3 4 2 3 4" xfId="38627" xr:uid="{E99B27A5-E313-4122-AC90-58A4C5B6585C}"/>
    <cellStyle name="20 % - Markeringsfarve6 2 3 4 2 4" xfId="11434" xr:uid="{B3950F30-65CC-4CB2-8DC6-9783E1B780D3}"/>
    <cellStyle name="20 % - Markeringsfarve6 2 3 4 2 4 2" xfId="27754" xr:uid="{72FDE71E-2A94-4826-8EFF-E52A3648E696}"/>
    <cellStyle name="20 % - Markeringsfarve6 2 3 4 2 4 3" xfId="42720" xr:uid="{DE2CAD80-A81E-4E10-9FE3-215E720AC476}"/>
    <cellStyle name="20 % - Markeringsfarve6 2 3 4 2 5" xfId="20732" xr:uid="{85808E59-0F1E-4758-8F3F-78E903590D44}"/>
    <cellStyle name="20 % - Markeringsfarve6 2 3 4 2 6" xfId="35721" xr:uid="{D33B3297-E687-491B-92ED-EBD9C850F696}"/>
    <cellStyle name="20 % - Markeringsfarve6 2 3 4 3" xfId="2880" xr:uid="{1E97D490-2EA5-42C3-922D-0C40CC8E9AA2}"/>
    <cellStyle name="20 % - Markeringsfarve6 2 3 4 3 2" xfId="7181" xr:uid="{6C9320BF-2C97-4F80-8505-9E36FE6C6611}"/>
    <cellStyle name="20 % - Markeringsfarve6 2 3 4 3 2 2" xfId="15090" xr:uid="{45A653AB-B07A-4D7A-A920-DDF12840D51E}"/>
    <cellStyle name="20 % - Markeringsfarve6 2 3 4 3 2 2 2" xfId="31405" xr:uid="{BE35C628-775D-4D54-ADD3-9B0CE882D464}"/>
    <cellStyle name="20 % - Markeringsfarve6 2 3 4 3 2 2 3" xfId="46369" xr:uid="{6F9D9030-D1C8-4B12-B8D1-26FE610B138D}"/>
    <cellStyle name="20 % - Markeringsfarve6 2 3 4 3 2 3" xfId="24383" xr:uid="{B1EFA0EF-0B10-4AAC-BAE6-6D87FC4D7982}"/>
    <cellStyle name="20 % - Markeringsfarve6 2 3 4 3 2 4" xfId="39370" xr:uid="{6336FE41-BDC4-4AD7-882A-3381C3B214FB}"/>
    <cellStyle name="20 % - Markeringsfarve6 2 3 4 3 3" xfId="11436" xr:uid="{C5D0C6D7-5048-4396-A018-206D51C2F648}"/>
    <cellStyle name="20 % - Markeringsfarve6 2 3 4 3 3 2" xfId="27756" xr:uid="{D137AF5D-AEE1-4D74-A04D-26A8433C7D08}"/>
    <cellStyle name="20 % - Markeringsfarve6 2 3 4 3 3 3" xfId="42722" xr:uid="{1E9F7D39-C013-460C-A2B3-FF16F9D8AC49}"/>
    <cellStyle name="20 % - Markeringsfarve6 2 3 4 3 4" xfId="20734" xr:uid="{FDEE7801-8BBE-417D-B490-4802F24D731A}"/>
    <cellStyle name="20 % - Markeringsfarve6 2 3 4 3 5" xfId="35723" xr:uid="{3CA7EF9E-2F47-4113-ACB0-C93AF2E69D2F}"/>
    <cellStyle name="20 % - Markeringsfarve6 2 3 4 4" xfId="2881" xr:uid="{C82214E8-DEBE-4BD4-967F-9338BDA71C16}"/>
    <cellStyle name="20 % - Markeringsfarve6 2 3 4 4 2" xfId="8638" xr:uid="{5AA81E2D-F5F0-47B0-86AE-386BA56158BD}"/>
    <cellStyle name="20 % - Markeringsfarve6 2 3 4 4 2 2" xfId="16518" xr:uid="{31BA007B-73A1-45DD-AF8C-E32F02DBC0BC}"/>
    <cellStyle name="20 % - Markeringsfarve6 2 3 4 4 2 2 2" xfId="32833" xr:uid="{E357CEA3-3B3A-4ED7-A8BD-A7F17691D4E5}"/>
    <cellStyle name="20 % - Markeringsfarve6 2 3 4 4 2 2 3" xfId="47797" xr:uid="{4E022598-F867-430E-8927-CFE17171377A}"/>
    <cellStyle name="20 % - Markeringsfarve6 2 3 4 4 2 3" xfId="25811" xr:uid="{70FB920C-7719-4459-A5AF-27C3BC36A476}"/>
    <cellStyle name="20 % - Markeringsfarve6 2 3 4 4 2 4" xfId="40798" xr:uid="{678A1AF9-B910-45CC-B6B8-A2013C8277DC}"/>
    <cellStyle name="20 % - Markeringsfarve6 2 3 4 4 3" xfId="11437" xr:uid="{2430DD96-A8C6-4693-8CC1-478CA7A06AE3}"/>
    <cellStyle name="20 % - Markeringsfarve6 2 3 4 4 3 2" xfId="27757" xr:uid="{5C9AC949-D952-4C23-80CB-5AE1D29CA310}"/>
    <cellStyle name="20 % - Markeringsfarve6 2 3 4 4 3 3" xfId="42723" xr:uid="{D706E159-2502-4F1A-BF3B-019A943F0C54}"/>
    <cellStyle name="20 % - Markeringsfarve6 2 3 4 4 4" xfId="20735" xr:uid="{8EB44C35-215E-4ECA-B344-0011045E92EF}"/>
    <cellStyle name="20 % - Markeringsfarve6 2 3 4 4 5" xfId="35724" xr:uid="{C82D213C-05FC-4661-B139-C10464295D8C}"/>
    <cellStyle name="20 % - Markeringsfarve6 2 3 4 5" xfId="5648" xr:uid="{29E2A9C3-8D46-489E-A7E7-CDD4C3B72CD3}"/>
    <cellStyle name="20 % - Markeringsfarve6 2 3 4 5 2" xfId="13565" xr:uid="{A1365421-2181-4791-9123-7E789EDC76A5}"/>
    <cellStyle name="20 % - Markeringsfarve6 2 3 4 5 2 2" xfId="29880" xr:uid="{32D27187-240F-494B-9110-752438416027}"/>
    <cellStyle name="20 % - Markeringsfarve6 2 3 4 5 2 3" xfId="44844" xr:uid="{EF57061D-1E10-4B82-AE76-E6DD550A5D34}"/>
    <cellStyle name="20 % - Markeringsfarve6 2 3 4 5 3" xfId="22858" xr:uid="{D4455310-79F9-4CC7-8174-8FEB14A12A2B}"/>
    <cellStyle name="20 % - Markeringsfarve6 2 3 4 5 4" xfId="37845" xr:uid="{A3DD7209-F0DF-43F3-BF20-06A4ABC3BD9F}"/>
    <cellStyle name="20 % - Markeringsfarve6 2 3 4 6" xfId="11433" xr:uid="{C21CC984-23E6-4C65-809B-18E48F49BDFF}"/>
    <cellStyle name="20 % - Markeringsfarve6 2 3 4 6 2" xfId="27753" xr:uid="{E2499596-8480-482E-8027-5CD9B8613252}"/>
    <cellStyle name="20 % - Markeringsfarve6 2 3 4 6 3" xfId="42719" xr:uid="{F3C9F146-A70D-4C59-A43B-86367B1643B6}"/>
    <cellStyle name="20 % - Markeringsfarve6 2 3 4 7" xfId="20731" xr:uid="{81F1A1DD-E7EA-46C2-B4CF-5AA432A41B1B}"/>
    <cellStyle name="20 % - Markeringsfarve6 2 3 4 8" xfId="35720" xr:uid="{80AB47D8-669A-435D-80BF-2EB1D0E1C255}"/>
    <cellStyle name="20 % - Markeringsfarve6 2 3 5" xfId="2882" xr:uid="{5234751F-600F-433C-BA6A-AAFD1AE23E8B}"/>
    <cellStyle name="20 % - Markeringsfarve6 2 3 5 2" xfId="2883" xr:uid="{FDD3E4B8-9FE3-46C0-BD85-85C37EC491BF}"/>
    <cellStyle name="20 % - Markeringsfarve6 2 3 5 2 2" xfId="2884" xr:uid="{7F621BE4-AA85-4B79-AB5F-2A188CF0D409}"/>
    <cellStyle name="20 % - Markeringsfarve6 2 3 5 2 2 2" xfId="8022" xr:uid="{CDF8EF7B-D64D-4C82-84FB-D1340F19C3D7}"/>
    <cellStyle name="20 % - Markeringsfarve6 2 3 5 2 2 2 2" xfId="15922" xr:uid="{7C041522-002D-4BAC-A0FE-F93A066F2650}"/>
    <cellStyle name="20 % - Markeringsfarve6 2 3 5 2 2 2 2 2" xfId="32237" xr:uid="{4A6A76F1-DDC9-4C8A-B01C-81BEF4D97473}"/>
    <cellStyle name="20 % - Markeringsfarve6 2 3 5 2 2 2 2 3" xfId="47201" xr:uid="{5299C520-942E-4292-9048-EFA696495405}"/>
    <cellStyle name="20 % - Markeringsfarve6 2 3 5 2 2 2 3" xfId="25215" xr:uid="{F9A8E76A-9160-4CD0-97C3-52EC31D1A566}"/>
    <cellStyle name="20 % - Markeringsfarve6 2 3 5 2 2 2 4" xfId="40202" xr:uid="{2C0148BF-0BE5-4716-A2DC-81DC45FD6B94}"/>
    <cellStyle name="20 % - Markeringsfarve6 2 3 5 2 2 3" xfId="11440" xr:uid="{DD91A420-23BE-463D-BD67-13399FE63F3D}"/>
    <cellStyle name="20 % - Markeringsfarve6 2 3 5 2 2 3 2" xfId="27760" xr:uid="{4D89DF31-B38C-46D2-BB26-0519C6459874}"/>
    <cellStyle name="20 % - Markeringsfarve6 2 3 5 2 2 3 3" xfId="42726" xr:uid="{B7914D56-4B3F-4E15-ADE7-CB89842AB0E4}"/>
    <cellStyle name="20 % - Markeringsfarve6 2 3 5 2 2 4" xfId="20738" xr:uid="{BBD4AF09-C389-43B0-AE2A-EF27141A8898}"/>
    <cellStyle name="20 % - Markeringsfarve6 2 3 5 2 2 5" xfId="35727" xr:uid="{98B4E6E6-94C1-4FD6-AADC-781ECAC73CB4}"/>
    <cellStyle name="20 % - Markeringsfarve6 2 3 5 2 3" xfId="6533" xr:uid="{A2D545D8-5999-4667-A351-47A5B99F33AA}"/>
    <cellStyle name="20 % - Markeringsfarve6 2 3 5 2 3 2" xfId="14446" xr:uid="{A20CCF5D-2511-4DF0-A6BC-5EE89BC6672A}"/>
    <cellStyle name="20 % - Markeringsfarve6 2 3 5 2 3 2 2" xfId="30761" xr:uid="{7528DCBE-7E96-4ADE-B8C1-88592280ADCD}"/>
    <cellStyle name="20 % - Markeringsfarve6 2 3 5 2 3 2 3" xfId="45725" xr:uid="{BB3E6799-F562-4BE7-B4EA-E33EDF7615F3}"/>
    <cellStyle name="20 % - Markeringsfarve6 2 3 5 2 3 3" xfId="23739" xr:uid="{9640CDF4-36B9-46EE-BFAC-4E51E9618DF6}"/>
    <cellStyle name="20 % - Markeringsfarve6 2 3 5 2 3 4" xfId="38726" xr:uid="{7BA864DF-F8BD-44CC-AC53-F3856DDB8A4B}"/>
    <cellStyle name="20 % - Markeringsfarve6 2 3 5 2 4" xfId="11439" xr:uid="{4103EA2B-7BCA-4747-9AC4-CFAECF0DD93F}"/>
    <cellStyle name="20 % - Markeringsfarve6 2 3 5 2 4 2" xfId="27759" xr:uid="{3E917C35-30C0-421A-89A0-2FF4119BA760}"/>
    <cellStyle name="20 % - Markeringsfarve6 2 3 5 2 4 3" xfId="42725" xr:uid="{4374EE2C-1976-4EA7-89D0-92DBE9FB5299}"/>
    <cellStyle name="20 % - Markeringsfarve6 2 3 5 2 5" xfId="20737" xr:uid="{652DDD90-EA22-4809-8973-45398E1B0C30}"/>
    <cellStyle name="20 % - Markeringsfarve6 2 3 5 2 6" xfId="35726" xr:uid="{F77BBE6E-389C-4C7D-89F0-EBF0F342168E}"/>
    <cellStyle name="20 % - Markeringsfarve6 2 3 5 3" xfId="2885" xr:uid="{84DE9D31-20FD-4C75-B66A-37A0AE1A6A35}"/>
    <cellStyle name="20 % - Markeringsfarve6 2 3 5 3 2" xfId="7298" xr:uid="{A2DCF5B9-2E61-4C16-B047-E31F8D96BFC1}"/>
    <cellStyle name="20 % - Markeringsfarve6 2 3 5 3 2 2" xfId="15207" xr:uid="{12AAF564-4D1C-43EC-ADCC-2CAC3AF96F9D}"/>
    <cellStyle name="20 % - Markeringsfarve6 2 3 5 3 2 2 2" xfId="31522" xr:uid="{EC5DC681-73DE-4F77-AF6A-7FBCC6DA7C79}"/>
    <cellStyle name="20 % - Markeringsfarve6 2 3 5 3 2 2 3" xfId="46486" xr:uid="{580C75B2-9BEB-4ACA-B15B-BCD143084E47}"/>
    <cellStyle name="20 % - Markeringsfarve6 2 3 5 3 2 3" xfId="24500" xr:uid="{BF8BB9BF-1BCD-4F75-992C-C7DAD2A4E194}"/>
    <cellStyle name="20 % - Markeringsfarve6 2 3 5 3 2 4" xfId="39487" xr:uid="{5D2C2F8E-6FC6-4BDD-838E-56E21BACF945}"/>
    <cellStyle name="20 % - Markeringsfarve6 2 3 5 3 3" xfId="11441" xr:uid="{15716C28-FFFF-4CAF-AE58-A4B67A888855}"/>
    <cellStyle name="20 % - Markeringsfarve6 2 3 5 3 3 2" xfId="27761" xr:uid="{39909C52-C308-41C0-8462-F6272CB67CB3}"/>
    <cellStyle name="20 % - Markeringsfarve6 2 3 5 3 3 3" xfId="42727" xr:uid="{414BB9A1-CB6D-4B80-8027-9B31071E04CB}"/>
    <cellStyle name="20 % - Markeringsfarve6 2 3 5 3 4" xfId="20739" xr:uid="{C742CB6F-511E-45C4-B7AF-5E49F134FC60}"/>
    <cellStyle name="20 % - Markeringsfarve6 2 3 5 3 5" xfId="35728" xr:uid="{2E43A54A-95F4-4275-A534-E0D7661074A2}"/>
    <cellStyle name="20 % - Markeringsfarve6 2 3 5 4" xfId="2886" xr:uid="{DBB8A10B-A9DC-4FD0-AADB-56F8B07D48E6}"/>
    <cellStyle name="20 % - Markeringsfarve6 2 3 5 4 2" xfId="8363" xr:uid="{C8F32B75-EF87-48F2-9AE3-2F1AEFC7029C}"/>
    <cellStyle name="20 % - Markeringsfarve6 2 3 5 4 2 2" xfId="16255" xr:uid="{19C214B1-4766-49BA-8ABA-1E754F1D5CA5}"/>
    <cellStyle name="20 % - Markeringsfarve6 2 3 5 4 2 2 2" xfId="32570" xr:uid="{E7F2CB34-3FD9-437A-80EC-8A87289E096B}"/>
    <cellStyle name="20 % - Markeringsfarve6 2 3 5 4 2 2 3" xfId="47534" xr:uid="{4708EA99-7C31-49B4-88F7-255235024BE9}"/>
    <cellStyle name="20 % - Markeringsfarve6 2 3 5 4 2 3" xfId="25548" xr:uid="{23F942F2-7365-4198-93F0-87B105F28FA6}"/>
    <cellStyle name="20 % - Markeringsfarve6 2 3 5 4 2 4" xfId="40535" xr:uid="{0D90B020-CCDE-4FCF-8C1A-834808A1DCC5}"/>
    <cellStyle name="20 % - Markeringsfarve6 2 3 5 4 3" xfId="11442" xr:uid="{C6E7B40D-5C12-48B5-81B1-258366BF86C4}"/>
    <cellStyle name="20 % - Markeringsfarve6 2 3 5 4 3 2" xfId="27762" xr:uid="{38EEFEA0-0766-4603-933F-48F211F55281}"/>
    <cellStyle name="20 % - Markeringsfarve6 2 3 5 4 3 3" xfId="42728" xr:uid="{C0795F63-234F-4ABE-8D69-FA748404D936}"/>
    <cellStyle name="20 % - Markeringsfarve6 2 3 5 4 4" xfId="20740" xr:uid="{82CF44E2-9566-4C19-BDD5-7D22CBDA4CC7}"/>
    <cellStyle name="20 % - Markeringsfarve6 2 3 5 4 5" xfId="35729" xr:uid="{C60A33E9-206F-4D85-AD28-3793148342E1}"/>
    <cellStyle name="20 % - Markeringsfarve6 2 3 5 5" xfId="5649" xr:uid="{8C51AC82-0A90-431D-AF41-DBEBC036C5E2}"/>
    <cellStyle name="20 % - Markeringsfarve6 2 3 5 5 2" xfId="13566" xr:uid="{62EB0727-9D96-4401-A2E4-534522049592}"/>
    <cellStyle name="20 % - Markeringsfarve6 2 3 5 5 2 2" xfId="29881" xr:uid="{1E61CFD4-5349-49CE-9A47-A92F58F8F583}"/>
    <cellStyle name="20 % - Markeringsfarve6 2 3 5 5 2 3" xfId="44845" xr:uid="{8436AFBF-3044-4DA7-A864-4065C8581FFC}"/>
    <cellStyle name="20 % - Markeringsfarve6 2 3 5 5 3" xfId="22859" xr:uid="{25DABC6B-EAA9-4CAA-AFC0-AE9E56A7AC1D}"/>
    <cellStyle name="20 % - Markeringsfarve6 2 3 5 5 4" xfId="37846" xr:uid="{B56ECF35-D8B9-4F5F-9F2D-A675CD1E3FC2}"/>
    <cellStyle name="20 % - Markeringsfarve6 2 3 5 6" xfId="11438" xr:uid="{D38FE26B-98A3-4DCF-856E-35D33A8D2BCA}"/>
    <cellStyle name="20 % - Markeringsfarve6 2 3 5 6 2" xfId="27758" xr:uid="{141053B0-F287-4E75-9D73-A0AEF24FF246}"/>
    <cellStyle name="20 % - Markeringsfarve6 2 3 5 6 3" xfId="42724" xr:uid="{C4DBB821-54C7-49D0-A234-89188593596B}"/>
    <cellStyle name="20 % - Markeringsfarve6 2 3 5 7" xfId="20736" xr:uid="{4BB7AD3A-96BC-4B34-9F82-44CDD6513974}"/>
    <cellStyle name="20 % - Markeringsfarve6 2 3 5 8" xfId="35725" xr:uid="{C4AD711E-0677-416B-9EF2-6667F3E2CA86}"/>
    <cellStyle name="20 % - Markeringsfarve6 2 3 6" xfId="2887" xr:uid="{9DE830E2-10BB-4931-8536-57B3B4EB6E58}"/>
    <cellStyle name="20 % - Markeringsfarve6 2 3 6 2" xfId="2888" xr:uid="{BC1B457C-2C68-4329-AB7C-55BF631BC502}"/>
    <cellStyle name="20 % - Markeringsfarve6 2 3 6 2 2" xfId="2889" xr:uid="{AF67C47C-4782-4DE8-8BBC-27253833FA6E}"/>
    <cellStyle name="20 % - Markeringsfarve6 2 3 6 2 2 2" xfId="8073" xr:uid="{4F3D1ADF-B444-4513-9392-4C2002557BDC}"/>
    <cellStyle name="20 % - Markeringsfarve6 2 3 6 2 2 2 2" xfId="15973" xr:uid="{BD0D80CF-615D-4710-9A2B-F56C3D759FF9}"/>
    <cellStyle name="20 % - Markeringsfarve6 2 3 6 2 2 2 2 2" xfId="32288" xr:uid="{B5A1E1E4-C15F-49E4-B416-792F03A7F1D1}"/>
    <cellStyle name="20 % - Markeringsfarve6 2 3 6 2 2 2 2 3" xfId="47252" xr:uid="{06152DE7-7CE5-44AF-9292-629DD755E391}"/>
    <cellStyle name="20 % - Markeringsfarve6 2 3 6 2 2 2 3" xfId="25266" xr:uid="{BCAFFD3E-9011-4280-A566-CCC8C2FAA23A}"/>
    <cellStyle name="20 % - Markeringsfarve6 2 3 6 2 2 2 4" xfId="40253" xr:uid="{B27DE77C-8416-4576-8178-FC123AA0978E}"/>
    <cellStyle name="20 % - Markeringsfarve6 2 3 6 2 2 3" xfId="11445" xr:uid="{788282CA-3368-4E12-B49E-4905192EFC20}"/>
    <cellStyle name="20 % - Markeringsfarve6 2 3 6 2 2 3 2" xfId="27765" xr:uid="{557BB5E6-502F-4996-89C9-8D8677094575}"/>
    <cellStyle name="20 % - Markeringsfarve6 2 3 6 2 2 3 3" xfId="42731" xr:uid="{FF19C064-7901-4EE4-9227-6F3A7ECF85A9}"/>
    <cellStyle name="20 % - Markeringsfarve6 2 3 6 2 2 4" xfId="20743" xr:uid="{6C19BDD3-910A-4F65-99C6-5593F92FBC5D}"/>
    <cellStyle name="20 % - Markeringsfarve6 2 3 6 2 2 5" xfId="35732" xr:uid="{59537476-2029-420B-AA17-2833010D06D4}"/>
    <cellStyle name="20 % - Markeringsfarve6 2 3 6 2 3" xfId="6575" xr:uid="{32871F85-DD27-4A65-A563-2A5E468FFA7D}"/>
    <cellStyle name="20 % - Markeringsfarve6 2 3 6 2 3 2" xfId="14488" xr:uid="{9834D402-306E-4882-949E-129ECBEEAFDA}"/>
    <cellStyle name="20 % - Markeringsfarve6 2 3 6 2 3 2 2" xfId="30803" xr:uid="{A9723EBF-2FD2-4A83-ADE7-64E24176BEE6}"/>
    <cellStyle name="20 % - Markeringsfarve6 2 3 6 2 3 2 3" xfId="45767" xr:uid="{4E274E15-26C7-4DCF-8EF6-12CD7040AF27}"/>
    <cellStyle name="20 % - Markeringsfarve6 2 3 6 2 3 3" xfId="23781" xr:uid="{2E4E11E5-4D76-4BEC-A967-8F75817F92C8}"/>
    <cellStyle name="20 % - Markeringsfarve6 2 3 6 2 3 4" xfId="38768" xr:uid="{B7BA7BAC-8D52-4F8C-B8D7-36DA79F5DC52}"/>
    <cellStyle name="20 % - Markeringsfarve6 2 3 6 2 4" xfId="11444" xr:uid="{B02914F7-E2D6-4F2D-8D86-47A56FC67B36}"/>
    <cellStyle name="20 % - Markeringsfarve6 2 3 6 2 4 2" xfId="27764" xr:uid="{546E67DE-082F-4374-9838-A288405E9AAC}"/>
    <cellStyle name="20 % - Markeringsfarve6 2 3 6 2 4 3" xfId="42730" xr:uid="{A302E1FF-BBC5-40CA-8996-5783CF3BD97D}"/>
    <cellStyle name="20 % - Markeringsfarve6 2 3 6 2 5" xfId="20742" xr:uid="{A77BC8E5-A5FB-4416-861F-C24B14A4E1C8}"/>
    <cellStyle name="20 % - Markeringsfarve6 2 3 6 2 6" xfId="35731" xr:uid="{268DCD19-517C-4F92-B66C-030BC7429007}"/>
    <cellStyle name="20 % - Markeringsfarve6 2 3 6 3" xfId="2890" xr:uid="{7435C0C1-0C1E-43FB-8CC9-1A5A8A66D59C}"/>
    <cellStyle name="20 % - Markeringsfarve6 2 3 6 3 2" xfId="7350" xr:uid="{F6E6D61D-DE7D-418E-A85A-03EE50C49B5B}"/>
    <cellStyle name="20 % - Markeringsfarve6 2 3 6 3 2 2" xfId="15259" xr:uid="{E2D364B9-C6B3-4A02-998B-1A24D00F1EA0}"/>
    <cellStyle name="20 % - Markeringsfarve6 2 3 6 3 2 2 2" xfId="31574" xr:uid="{4B2C3A67-8525-4D49-B5A3-47ADD721FE3E}"/>
    <cellStyle name="20 % - Markeringsfarve6 2 3 6 3 2 2 3" xfId="46538" xr:uid="{85E94B23-0D82-4CBF-A064-9E4B702499C0}"/>
    <cellStyle name="20 % - Markeringsfarve6 2 3 6 3 2 3" xfId="24552" xr:uid="{3CA48249-668F-4D8D-8019-F55DAACDC7A7}"/>
    <cellStyle name="20 % - Markeringsfarve6 2 3 6 3 2 4" xfId="39539" xr:uid="{081F6F6E-2864-4323-B868-732E9B30EFD2}"/>
    <cellStyle name="20 % - Markeringsfarve6 2 3 6 3 3" xfId="11446" xr:uid="{04458D6F-5747-4531-84B3-577DAE8D60C5}"/>
    <cellStyle name="20 % - Markeringsfarve6 2 3 6 3 3 2" xfId="27766" xr:uid="{92BC8A5F-0BC5-4D7A-98B5-69C2D89EB5FE}"/>
    <cellStyle name="20 % - Markeringsfarve6 2 3 6 3 3 3" xfId="42732" xr:uid="{7230DABE-9219-4A27-972F-70D1AF1BF7A4}"/>
    <cellStyle name="20 % - Markeringsfarve6 2 3 6 3 4" xfId="20744" xr:uid="{F3048293-EB3F-477D-878B-362038B74066}"/>
    <cellStyle name="20 % - Markeringsfarve6 2 3 6 3 5" xfId="35733" xr:uid="{6264F007-958D-4662-94E6-9DD206468430}"/>
    <cellStyle name="20 % - Markeringsfarve6 2 3 6 4" xfId="2891" xr:uid="{A73B93F1-72C5-41CD-8D12-29D265E19A70}"/>
    <cellStyle name="20 % - Markeringsfarve6 2 3 6 4 2" xfId="8595" xr:uid="{000A9329-00AE-43C8-8E98-15A1AD8DB23E}"/>
    <cellStyle name="20 % - Markeringsfarve6 2 3 6 4 2 2" xfId="16477" xr:uid="{6F075139-822F-46A3-8ECE-8101EEE5C73C}"/>
    <cellStyle name="20 % - Markeringsfarve6 2 3 6 4 2 2 2" xfId="32792" xr:uid="{EBD2219D-843A-4685-AF7B-59214C616C13}"/>
    <cellStyle name="20 % - Markeringsfarve6 2 3 6 4 2 2 3" xfId="47756" xr:uid="{2E3549D9-C405-40BE-9DAC-80728FA21410}"/>
    <cellStyle name="20 % - Markeringsfarve6 2 3 6 4 2 3" xfId="25770" xr:uid="{E5FB66CE-4C2A-4A5F-BF1D-E6B909FA85E8}"/>
    <cellStyle name="20 % - Markeringsfarve6 2 3 6 4 2 4" xfId="40757" xr:uid="{73A35282-032F-46CA-AA07-616BECFB5C09}"/>
    <cellStyle name="20 % - Markeringsfarve6 2 3 6 4 3" xfId="11447" xr:uid="{C141A5E6-B7AD-4B74-BC6C-A4E460589BB7}"/>
    <cellStyle name="20 % - Markeringsfarve6 2 3 6 4 3 2" xfId="27767" xr:uid="{2D8F0CBA-3749-4FCD-B574-E7A35E9EC9AE}"/>
    <cellStyle name="20 % - Markeringsfarve6 2 3 6 4 3 3" xfId="42733" xr:uid="{D286E18B-A7CA-4097-8FEF-FBECC1E14E48}"/>
    <cellStyle name="20 % - Markeringsfarve6 2 3 6 4 4" xfId="20745" xr:uid="{764894C4-3C46-4F1B-9817-C601A21AE56B}"/>
    <cellStyle name="20 % - Markeringsfarve6 2 3 6 4 5" xfId="35734" xr:uid="{5A4FD42A-9FA7-47F0-B51D-C43271003502}"/>
    <cellStyle name="20 % - Markeringsfarve6 2 3 6 5" xfId="5650" xr:uid="{F43F41AA-520F-4ED7-BFFB-4D2387F62465}"/>
    <cellStyle name="20 % - Markeringsfarve6 2 3 6 5 2" xfId="13567" xr:uid="{3D8C4681-3B10-4105-A090-BC5C94432C4E}"/>
    <cellStyle name="20 % - Markeringsfarve6 2 3 6 5 2 2" xfId="29882" xr:uid="{12CC18DC-3E88-4DD5-B324-0DB02DACFD9A}"/>
    <cellStyle name="20 % - Markeringsfarve6 2 3 6 5 2 3" xfId="44846" xr:uid="{9A10F002-0340-49AC-A128-0BFCD4B0D9A5}"/>
    <cellStyle name="20 % - Markeringsfarve6 2 3 6 5 3" xfId="22860" xr:uid="{548D5BC3-BA13-4F41-A01D-D65DCEAA4E55}"/>
    <cellStyle name="20 % - Markeringsfarve6 2 3 6 5 4" xfId="37847" xr:uid="{38BFDBF6-1FBB-41E1-949E-777E2F272EA0}"/>
    <cellStyle name="20 % - Markeringsfarve6 2 3 6 6" xfId="11443" xr:uid="{786A5EAD-2EBE-4DB2-8996-94FF3A70921D}"/>
    <cellStyle name="20 % - Markeringsfarve6 2 3 6 6 2" xfId="27763" xr:uid="{BA0275DD-4D86-4106-B924-8245168C073E}"/>
    <cellStyle name="20 % - Markeringsfarve6 2 3 6 6 3" xfId="42729" xr:uid="{8CA373F9-D796-4379-A691-F3C8A601AB34}"/>
    <cellStyle name="20 % - Markeringsfarve6 2 3 6 7" xfId="20741" xr:uid="{814B3986-1A4B-40FD-A06D-D484803C1460}"/>
    <cellStyle name="20 % - Markeringsfarve6 2 3 6 8" xfId="35730" xr:uid="{62356A68-A3EB-40DA-AF13-1F93FF6E38BD}"/>
    <cellStyle name="20 % - Markeringsfarve6 2 3 7" xfId="2892" xr:uid="{7464FE9B-4046-4E77-936D-F2E9370D1DA0}"/>
    <cellStyle name="20 % - Markeringsfarve6 2 3 7 2" xfId="2893" xr:uid="{7AB96818-1154-47B5-9E65-D04C0BC7531E}"/>
    <cellStyle name="20 % - Markeringsfarve6 2 3 7 2 2" xfId="7548" xr:uid="{6040A72B-C444-48DD-9CAD-4B38A5333009}"/>
    <cellStyle name="20 % - Markeringsfarve6 2 3 7 2 2 2" xfId="15448" xr:uid="{592764D0-0A77-413D-AAE3-5E6F6CC7D084}"/>
    <cellStyle name="20 % - Markeringsfarve6 2 3 7 2 2 2 2" xfId="31763" xr:uid="{C5FF8CD8-B1F1-4868-8D04-846D8E8995D9}"/>
    <cellStyle name="20 % - Markeringsfarve6 2 3 7 2 2 2 3" xfId="46727" xr:uid="{451F8838-4E6A-4DC4-BDF8-70F4BAD670AB}"/>
    <cellStyle name="20 % - Markeringsfarve6 2 3 7 2 2 3" xfId="24741" xr:uid="{1118E860-4F97-4A65-9622-82220106B33B}"/>
    <cellStyle name="20 % - Markeringsfarve6 2 3 7 2 2 4" xfId="39728" xr:uid="{45C49E3F-2497-4D2D-84C7-F426C8EB3EF0}"/>
    <cellStyle name="20 % - Markeringsfarve6 2 3 7 2 3" xfId="11449" xr:uid="{5CBA3188-8CA5-4956-9669-FCA1A5568A75}"/>
    <cellStyle name="20 % - Markeringsfarve6 2 3 7 2 3 2" xfId="27769" xr:uid="{836BA207-379D-4019-8C1D-BE88038D4DAF}"/>
    <cellStyle name="20 % - Markeringsfarve6 2 3 7 2 3 3" xfId="42735" xr:uid="{FF6889B8-E6C7-4B09-8F43-A4B2AE01C60D}"/>
    <cellStyle name="20 % - Markeringsfarve6 2 3 7 2 4" xfId="20747" xr:uid="{94314CDF-7BB4-4377-9994-BD68F7B79E43}"/>
    <cellStyle name="20 % - Markeringsfarve6 2 3 7 2 5" xfId="35736" xr:uid="{049CB086-9E7B-4B65-B13E-A61DF342E924}"/>
    <cellStyle name="20 % - Markeringsfarve6 2 3 7 3" xfId="6133" xr:uid="{93C07E33-77C7-4CC9-96D7-7C2647092DDB}"/>
    <cellStyle name="20 % - Markeringsfarve6 2 3 7 3 2" xfId="14049" xr:uid="{506EB78A-1155-494B-8984-0B5243CAE8C2}"/>
    <cellStyle name="20 % - Markeringsfarve6 2 3 7 3 2 2" xfId="30364" xr:uid="{8B333333-91DD-4974-A033-31542C582CB2}"/>
    <cellStyle name="20 % - Markeringsfarve6 2 3 7 3 2 3" xfId="45328" xr:uid="{FF247017-71EF-469D-BFC7-5534F1DA5F6E}"/>
    <cellStyle name="20 % - Markeringsfarve6 2 3 7 3 3" xfId="23342" xr:uid="{EB38F401-1645-44BD-A400-DFCEC5DC1340}"/>
    <cellStyle name="20 % - Markeringsfarve6 2 3 7 3 4" xfId="38329" xr:uid="{0B1E3BA6-8DC7-49E9-81A6-498BD748441E}"/>
    <cellStyle name="20 % - Markeringsfarve6 2 3 7 4" xfId="11448" xr:uid="{BB83DDCA-4631-4357-974C-802308BDDB6F}"/>
    <cellStyle name="20 % - Markeringsfarve6 2 3 7 4 2" xfId="27768" xr:uid="{A4D24F02-9B37-4538-9F10-D7C242942064}"/>
    <cellStyle name="20 % - Markeringsfarve6 2 3 7 4 3" xfId="42734" xr:uid="{008B514D-EAB3-41A4-BCC7-964C843C24CA}"/>
    <cellStyle name="20 % - Markeringsfarve6 2 3 7 5" xfId="20746" xr:uid="{110CB3CB-98D6-4230-B9E2-0AE4BDDB43E2}"/>
    <cellStyle name="20 % - Markeringsfarve6 2 3 7 6" xfId="35735" xr:uid="{30AB074B-0495-47A2-9660-E46640CBA43E}"/>
    <cellStyle name="20 % - Markeringsfarve6 2 3 8" xfId="2894" xr:uid="{0E72352D-C6A0-4625-83C1-55DB7046E0E8}"/>
    <cellStyle name="20 % - Markeringsfarve6 2 3 8 2" xfId="6776" xr:uid="{947C36EC-C185-4406-AED5-334B8EBD14C9}"/>
    <cellStyle name="20 % - Markeringsfarve6 2 3 8 2 2" xfId="14686" xr:uid="{28837A0B-AD9F-4A18-A3EF-32B4493EEA93}"/>
    <cellStyle name="20 % - Markeringsfarve6 2 3 8 2 2 2" xfId="31001" xr:uid="{EF7342C0-A2DF-4D30-96A2-EF2FABD092C5}"/>
    <cellStyle name="20 % - Markeringsfarve6 2 3 8 2 2 3" xfId="45965" xr:uid="{FE79AE5C-1BFB-437D-B656-40568A1BC6ED}"/>
    <cellStyle name="20 % - Markeringsfarve6 2 3 8 2 3" xfId="23979" xr:uid="{1AC60C1C-2218-4FDA-975F-3ED0DC76BA99}"/>
    <cellStyle name="20 % - Markeringsfarve6 2 3 8 2 4" xfId="38966" xr:uid="{CE8FAC34-8EA0-4F1C-848B-223DEA6E4A0B}"/>
    <cellStyle name="20 % - Markeringsfarve6 2 3 8 3" xfId="11450" xr:uid="{57482523-16FF-400B-A6AD-DED7AF895FFB}"/>
    <cellStyle name="20 % - Markeringsfarve6 2 3 8 3 2" xfId="27770" xr:uid="{4C683AF1-9D72-4807-BD23-D49780C4B909}"/>
    <cellStyle name="20 % - Markeringsfarve6 2 3 8 3 3" xfId="42736" xr:uid="{F9438EF6-F3D3-49C7-BA7F-5F270AE9A476}"/>
    <cellStyle name="20 % - Markeringsfarve6 2 3 8 4" xfId="20748" xr:uid="{D28586FB-6C0A-41A9-9D0F-52AD52038F66}"/>
    <cellStyle name="20 % - Markeringsfarve6 2 3 8 5" xfId="35737" xr:uid="{326D1A35-CC7C-4A5E-87E8-2E7B56886599}"/>
    <cellStyle name="20 % - Markeringsfarve6 2 3 9" xfId="2895" xr:uid="{A5F8C672-3704-4175-8485-5BB4455CB47D}"/>
    <cellStyle name="20 % - Markeringsfarve6 2 3 9 2" xfId="8448" xr:uid="{5B7E1E48-861D-4CEC-83AE-CE5801A7D3FE}"/>
    <cellStyle name="20 % - Markeringsfarve6 2 3 9 2 2" xfId="16336" xr:uid="{EFDE304D-E1F1-491D-B6C3-82AC429EA981}"/>
    <cellStyle name="20 % - Markeringsfarve6 2 3 9 2 2 2" xfId="32651" xr:uid="{838ACF23-D291-4C47-A2B5-9DD9BFF59BEA}"/>
    <cellStyle name="20 % - Markeringsfarve6 2 3 9 2 2 3" xfId="47615" xr:uid="{7C0232C7-CE5A-4EDB-8327-1C6CB9AFD67E}"/>
    <cellStyle name="20 % - Markeringsfarve6 2 3 9 2 3" xfId="25629" xr:uid="{61F2DBD9-84BB-42BA-917F-48E999EC05F2}"/>
    <cellStyle name="20 % - Markeringsfarve6 2 3 9 2 4" xfId="40616" xr:uid="{461BB201-F51C-4424-BB8E-2F35E1D85830}"/>
    <cellStyle name="20 % - Markeringsfarve6 2 3 9 3" xfId="11451" xr:uid="{FF1D465C-B474-41FD-B00F-17A5F58C9A55}"/>
    <cellStyle name="20 % - Markeringsfarve6 2 3 9 3 2" xfId="27771" xr:uid="{CA6EEEC0-031F-4ED6-8887-CD27E683781F}"/>
    <cellStyle name="20 % - Markeringsfarve6 2 3 9 3 3" xfId="42737" xr:uid="{5C92778C-0ED8-4341-8929-4FE11E8C9144}"/>
    <cellStyle name="20 % - Markeringsfarve6 2 3 9 4" xfId="20749" xr:uid="{2666F97B-9AB6-4124-B1DF-F42C33FA2834}"/>
    <cellStyle name="20 % - Markeringsfarve6 2 3 9 5" xfId="35738" xr:uid="{7A0D0BA3-B6AA-480B-8066-49B643C9261C}"/>
    <cellStyle name="20 % - Markeringsfarve6 2 4" xfId="2896" xr:uid="{C0BF7FA8-6CBB-4437-AEE1-321E60DEBEAB}"/>
    <cellStyle name="20 % - Markeringsfarve6 2 4 2" xfId="2897" xr:uid="{417B7876-E716-4A5F-8AD7-7107243BCFC6}"/>
    <cellStyle name="20 % - Markeringsfarve6 2 4 2 2" xfId="2898" xr:uid="{FB2C0084-386A-4E48-BBA1-EDEADC9AB5B2}"/>
    <cellStyle name="20 % - Markeringsfarve6 2 4 2 2 2" xfId="7589" xr:uid="{2EB17108-4A57-492C-99BC-CFDE7BCE5DEC}"/>
    <cellStyle name="20 % - Markeringsfarve6 2 4 2 2 2 2" xfId="15489" xr:uid="{FFB6899C-CBE0-4498-9582-A84A78199E2A}"/>
    <cellStyle name="20 % - Markeringsfarve6 2 4 2 2 2 2 2" xfId="31804" xr:uid="{C5AB09B5-61E5-4765-899C-C20BBA638E0C}"/>
    <cellStyle name="20 % - Markeringsfarve6 2 4 2 2 2 2 3" xfId="46768" xr:uid="{3AEE0A91-5C93-41EF-8284-53BB67B43289}"/>
    <cellStyle name="20 % - Markeringsfarve6 2 4 2 2 2 3" xfId="24782" xr:uid="{B4698068-920B-4109-80CB-3F5284E7D6F6}"/>
    <cellStyle name="20 % - Markeringsfarve6 2 4 2 2 2 4" xfId="39769" xr:uid="{B9BE0589-78EB-4CD4-9BFC-1AD99E4F7231}"/>
    <cellStyle name="20 % - Markeringsfarve6 2 4 2 2 3" xfId="11454" xr:uid="{B12970E4-41FF-4274-A106-6953B4686E90}"/>
    <cellStyle name="20 % - Markeringsfarve6 2 4 2 2 3 2" xfId="27774" xr:uid="{A2BB42F8-1DAF-4648-A1A3-77A48B72773D}"/>
    <cellStyle name="20 % - Markeringsfarve6 2 4 2 2 3 3" xfId="42740" xr:uid="{C19B1D80-2AF1-4888-8509-520DEE6397AC}"/>
    <cellStyle name="20 % - Markeringsfarve6 2 4 2 2 4" xfId="20752" xr:uid="{D9021EED-3500-460F-8F81-2733914D732F}"/>
    <cellStyle name="20 % - Markeringsfarve6 2 4 2 2 5" xfId="35741" xr:uid="{D23E0976-C178-465F-A8EB-BFDCC90847ED}"/>
    <cellStyle name="20 % - Markeringsfarve6 2 4 2 3" xfId="6166" xr:uid="{1A9E7F6A-65B6-4CF5-AD59-EFBCFD0479A1}"/>
    <cellStyle name="20 % - Markeringsfarve6 2 4 2 3 2" xfId="14082" xr:uid="{2FB3A758-A33F-4151-A629-86221A4C58E9}"/>
    <cellStyle name="20 % - Markeringsfarve6 2 4 2 3 2 2" xfId="30397" xr:uid="{7B084E60-5015-41BC-A708-76B7B36F9021}"/>
    <cellStyle name="20 % - Markeringsfarve6 2 4 2 3 2 3" xfId="45361" xr:uid="{A985EE57-432D-409F-B4AF-9572A4675316}"/>
    <cellStyle name="20 % - Markeringsfarve6 2 4 2 3 3" xfId="23375" xr:uid="{8C46F14F-A4F5-404B-93D6-9B07CA29DF42}"/>
    <cellStyle name="20 % - Markeringsfarve6 2 4 2 3 4" xfId="38362" xr:uid="{E191DE42-66D4-498A-A3D6-D462AF373E9B}"/>
    <cellStyle name="20 % - Markeringsfarve6 2 4 2 4" xfId="11453" xr:uid="{CBCF04BC-E73D-4A54-9F0A-51F3B5B6CBFD}"/>
    <cellStyle name="20 % - Markeringsfarve6 2 4 2 4 2" xfId="27773" xr:uid="{E75CE801-4C04-485A-B973-82799677DC43}"/>
    <cellStyle name="20 % - Markeringsfarve6 2 4 2 4 3" xfId="42739" xr:uid="{E8BD3FA3-0E54-4987-9374-C200D475E7FF}"/>
    <cellStyle name="20 % - Markeringsfarve6 2 4 2 5" xfId="20751" xr:uid="{5EEF5521-1EE8-4904-9BE4-AA613555B91B}"/>
    <cellStyle name="20 % - Markeringsfarve6 2 4 2 6" xfId="35740" xr:uid="{612F3514-2CBD-42C9-85CB-59FD20F6905D}"/>
    <cellStyle name="20 % - Markeringsfarve6 2 4 2 7" xfId="57095" xr:uid="{1A4F51E2-0468-4D10-93FF-2554A25BE026}"/>
    <cellStyle name="20 % - Markeringsfarve6 2 4 3" xfId="2899" xr:uid="{C1216F22-B9C1-449B-A7FE-642D3B129FA4}"/>
    <cellStyle name="20 % - Markeringsfarve6 2 4 3 2" xfId="6819" xr:uid="{913F7F43-0C46-4048-8F5B-818E6F5879E6}"/>
    <cellStyle name="20 % - Markeringsfarve6 2 4 3 2 2" xfId="14729" xr:uid="{B6ECA4E6-508C-4CC3-A31C-7E41FD930960}"/>
    <cellStyle name="20 % - Markeringsfarve6 2 4 3 2 2 2" xfId="31044" xr:uid="{84B45CFC-8F86-4BC8-B120-01E8A3D52AFF}"/>
    <cellStyle name="20 % - Markeringsfarve6 2 4 3 2 2 3" xfId="46008" xr:uid="{849DC7B3-51F0-468E-B091-2B1B29417F5B}"/>
    <cellStyle name="20 % - Markeringsfarve6 2 4 3 2 3" xfId="24022" xr:uid="{DA001A82-EE6D-4B90-951C-5F9936A2AE34}"/>
    <cellStyle name="20 % - Markeringsfarve6 2 4 3 2 4" xfId="39009" xr:uid="{A0379160-8E37-40D0-8119-460BC092D1B1}"/>
    <cellStyle name="20 % - Markeringsfarve6 2 4 3 3" xfId="11455" xr:uid="{331D95E3-2C4D-412B-B7BE-447F9FFB3FB8}"/>
    <cellStyle name="20 % - Markeringsfarve6 2 4 3 3 2" xfId="27775" xr:uid="{51E57B16-7A8A-4276-8185-712BB2C0DF0D}"/>
    <cellStyle name="20 % - Markeringsfarve6 2 4 3 3 3" xfId="42741" xr:uid="{9D239E56-4204-45A0-9087-9AB62D76BFDA}"/>
    <cellStyle name="20 % - Markeringsfarve6 2 4 3 4" xfId="20753" xr:uid="{709699D9-466C-4859-AFC7-428BB99C5C74}"/>
    <cellStyle name="20 % - Markeringsfarve6 2 4 3 5" xfId="35742" xr:uid="{9D6A009E-B62C-49BA-8959-7492F34ED9E6}"/>
    <cellStyle name="20 % - Markeringsfarve6 2 4 4" xfId="2900" xr:uid="{C5EBDA18-BD4E-4359-9672-153106863038}"/>
    <cellStyle name="20 % - Markeringsfarve6 2 4 4 2" xfId="8244" xr:uid="{898B96EC-893C-4BBD-8D2D-EE0249E73931}"/>
    <cellStyle name="20 % - Markeringsfarve6 2 4 4 2 2" xfId="16137" xr:uid="{CF80E464-5A43-4097-B504-F6B8E2F22F8D}"/>
    <cellStyle name="20 % - Markeringsfarve6 2 4 4 2 2 2" xfId="32452" xr:uid="{324F123A-81E9-4506-9643-CCE529B3F34C}"/>
    <cellStyle name="20 % - Markeringsfarve6 2 4 4 2 2 3" xfId="47416" xr:uid="{F3D6E9DB-3D70-4F70-ADFC-9B67F8EA7CBC}"/>
    <cellStyle name="20 % - Markeringsfarve6 2 4 4 2 3" xfId="25430" xr:uid="{B6EAF6BD-1A32-4C31-B21D-764B055666D5}"/>
    <cellStyle name="20 % - Markeringsfarve6 2 4 4 2 4" xfId="40417" xr:uid="{54D15810-7290-4C50-84B7-3F409A44BB02}"/>
    <cellStyle name="20 % - Markeringsfarve6 2 4 4 3" xfId="11456" xr:uid="{B0DD8A95-15E9-4B80-ACEB-9F36E84E2D15}"/>
    <cellStyle name="20 % - Markeringsfarve6 2 4 4 3 2" xfId="27776" xr:uid="{A1BC3EB7-58A8-44EF-90F3-C074D3D7C792}"/>
    <cellStyle name="20 % - Markeringsfarve6 2 4 4 3 3" xfId="42742" xr:uid="{E3081F13-16B8-4E98-BA5F-0E31C88A0CD1}"/>
    <cellStyle name="20 % - Markeringsfarve6 2 4 4 4" xfId="20754" xr:uid="{C5C4105E-1F69-49A9-BDCE-83624FFC430B}"/>
    <cellStyle name="20 % - Markeringsfarve6 2 4 4 5" xfId="35743" xr:uid="{0C600FD2-87B3-4A91-A0D0-10120C282B61}"/>
    <cellStyle name="20 % - Markeringsfarve6 2 4 5" xfId="5651" xr:uid="{53056C1A-DE2D-4445-BDB1-0EA00B4EC972}"/>
    <cellStyle name="20 % - Markeringsfarve6 2 4 5 2" xfId="13568" xr:uid="{4D78B93D-407F-45EE-9043-364E074D9FBF}"/>
    <cellStyle name="20 % - Markeringsfarve6 2 4 5 2 2" xfId="29883" xr:uid="{F0F1177B-4CEF-4BF5-931A-15456E7D2C62}"/>
    <cellStyle name="20 % - Markeringsfarve6 2 4 5 2 3" xfId="44847" xr:uid="{A8CBCE70-5BAF-494B-94E0-74612C8239BE}"/>
    <cellStyle name="20 % - Markeringsfarve6 2 4 5 3" xfId="22861" xr:uid="{5C46DFDB-26F4-402C-986B-31A84776D343}"/>
    <cellStyle name="20 % - Markeringsfarve6 2 4 5 4" xfId="37848" xr:uid="{F6C7A5B2-896A-4E71-8455-F172A0123F1F}"/>
    <cellStyle name="20 % - Markeringsfarve6 2 4 6" xfId="11452" xr:uid="{F0FF674E-C6B2-48B7-ACFA-CC8E2B1532E3}"/>
    <cellStyle name="20 % - Markeringsfarve6 2 4 6 2" xfId="27772" xr:uid="{2F8A739A-05CA-45AE-A50B-11873CC2C79F}"/>
    <cellStyle name="20 % - Markeringsfarve6 2 4 6 3" xfId="42738" xr:uid="{AE7A4ECC-8584-4D77-B632-98C3CF900B51}"/>
    <cellStyle name="20 % - Markeringsfarve6 2 4 7" xfId="20750" xr:uid="{9AA765A4-CF67-4C0A-858E-B60985598763}"/>
    <cellStyle name="20 % - Markeringsfarve6 2 4 8" xfId="35739" xr:uid="{18328D61-9BB0-4046-AEEF-E7E73F32660F}"/>
    <cellStyle name="20 % - Markeringsfarve6 2 4 9" xfId="53928" xr:uid="{1459163E-B6BF-4354-9DF6-2B75BC941705}"/>
    <cellStyle name="20 % - Markeringsfarve6 2 5" xfId="2901" xr:uid="{3EB81C29-DB92-4D67-99A8-49B2B7564D47}"/>
    <cellStyle name="20 % - Markeringsfarve6 2 5 2" xfId="2902" xr:uid="{0F0E965F-B771-4634-8383-077058D1A20B}"/>
    <cellStyle name="20 % - Markeringsfarve6 2 5 2 2" xfId="2903" xr:uid="{63DF0A17-D6E9-47F4-AA37-4280C040CA0B}"/>
    <cellStyle name="20 % - Markeringsfarve6 2 5 2 2 2" xfId="7717" xr:uid="{BF69C05A-FBCA-4CBC-9800-1CF572F8C38F}"/>
    <cellStyle name="20 % - Markeringsfarve6 2 5 2 2 2 2" xfId="15617" xr:uid="{689A2EDC-DBB4-43BD-9A71-07473CCD2FFD}"/>
    <cellStyle name="20 % - Markeringsfarve6 2 5 2 2 2 2 2" xfId="31932" xr:uid="{47BC0916-5023-4363-B5B2-ACC39A6EC8A5}"/>
    <cellStyle name="20 % - Markeringsfarve6 2 5 2 2 2 2 3" xfId="46896" xr:uid="{B54C843D-E16D-4B78-AFCD-B38D559E211C}"/>
    <cellStyle name="20 % - Markeringsfarve6 2 5 2 2 2 3" xfId="24910" xr:uid="{F0AFBEE3-07D2-4201-B4A0-2262C115ABD5}"/>
    <cellStyle name="20 % - Markeringsfarve6 2 5 2 2 2 4" xfId="39897" xr:uid="{98B2530B-AD27-4649-8AE6-C7CCEACE9E81}"/>
    <cellStyle name="20 % - Markeringsfarve6 2 5 2 2 3" xfId="11459" xr:uid="{8331CDD1-DC5F-4469-AA5F-A179484773AF}"/>
    <cellStyle name="20 % - Markeringsfarve6 2 5 2 2 3 2" xfId="27779" xr:uid="{C8227D4F-754F-4EFF-989C-42C843620D80}"/>
    <cellStyle name="20 % - Markeringsfarve6 2 5 2 2 3 3" xfId="42745" xr:uid="{2F632937-2F2E-47A8-B85E-B83DA9D4C15B}"/>
    <cellStyle name="20 % - Markeringsfarve6 2 5 2 2 4" xfId="20757" xr:uid="{32E9B18C-388B-4348-9712-2BC3C6B25BAE}"/>
    <cellStyle name="20 % - Markeringsfarve6 2 5 2 2 5" xfId="35746" xr:uid="{7B3AD37D-F4CE-46B4-A497-60A93754D088}"/>
    <cellStyle name="20 % - Markeringsfarve6 2 5 2 3" xfId="6272" xr:uid="{6DC8AE0E-1615-4AEE-A9A3-656D1EFF8615}"/>
    <cellStyle name="20 % - Markeringsfarve6 2 5 2 3 2" xfId="14188" xr:uid="{0AF2CAB5-5683-489D-A7BB-B4CCD2B0DBAE}"/>
    <cellStyle name="20 % - Markeringsfarve6 2 5 2 3 2 2" xfId="30503" xr:uid="{70FF3202-BF44-49BA-B646-446634890412}"/>
    <cellStyle name="20 % - Markeringsfarve6 2 5 2 3 2 3" xfId="45467" xr:uid="{9D74508F-6432-4654-B95B-93546F8F89F1}"/>
    <cellStyle name="20 % - Markeringsfarve6 2 5 2 3 3" xfId="23481" xr:uid="{E7E5320D-AE8D-4580-9735-92F619A6E99D}"/>
    <cellStyle name="20 % - Markeringsfarve6 2 5 2 3 4" xfId="38468" xr:uid="{656F4D59-766D-4503-A8B6-1C0C0503367F}"/>
    <cellStyle name="20 % - Markeringsfarve6 2 5 2 4" xfId="11458" xr:uid="{01D8298F-EEE5-4B93-8810-497A5C812C83}"/>
    <cellStyle name="20 % - Markeringsfarve6 2 5 2 4 2" xfId="27778" xr:uid="{196A0FF8-8E7F-4F50-8C5D-CFE7C8D19DC6}"/>
    <cellStyle name="20 % - Markeringsfarve6 2 5 2 4 3" xfId="42744" xr:uid="{AD44D449-CCCC-4338-B653-F7EE3C47BBA0}"/>
    <cellStyle name="20 % - Markeringsfarve6 2 5 2 5" xfId="20756" xr:uid="{870A6446-D974-4B44-856F-8A3BDC034CBF}"/>
    <cellStyle name="20 % - Markeringsfarve6 2 5 2 6" xfId="35745" xr:uid="{B7C4CA6B-1A82-4C7E-A4CB-489466EE2DF8}"/>
    <cellStyle name="20 % - Markeringsfarve6 2 5 3" xfId="2904" xr:uid="{E1E4194B-054A-41B2-B174-33635A8607C5}"/>
    <cellStyle name="20 % - Markeringsfarve6 2 5 3 2" xfId="6947" xr:uid="{889ED4E0-A09C-48CB-B63E-AB7E3569D063}"/>
    <cellStyle name="20 % - Markeringsfarve6 2 5 3 2 2" xfId="14857" xr:uid="{8B15A562-B645-4C32-BF77-E3367BE7D9DB}"/>
    <cellStyle name="20 % - Markeringsfarve6 2 5 3 2 2 2" xfId="31172" xr:uid="{4E30A489-E191-4BE8-9F92-A88BBBAA3F2A}"/>
    <cellStyle name="20 % - Markeringsfarve6 2 5 3 2 2 3" xfId="46136" xr:uid="{C0C78812-57AA-4ACA-B51D-1A7CC19ADBD1}"/>
    <cellStyle name="20 % - Markeringsfarve6 2 5 3 2 3" xfId="24150" xr:uid="{982D8716-16B0-4B50-8F60-EFBED1487694}"/>
    <cellStyle name="20 % - Markeringsfarve6 2 5 3 2 4" xfId="39137" xr:uid="{FB564B92-5300-43D1-BC2B-DA13DF0AB04F}"/>
    <cellStyle name="20 % - Markeringsfarve6 2 5 3 3" xfId="11460" xr:uid="{E9241C16-D09B-4BCB-8A21-BAA9846D9176}"/>
    <cellStyle name="20 % - Markeringsfarve6 2 5 3 3 2" xfId="27780" xr:uid="{C9759AFC-3037-4E38-B3ED-631CA76C550D}"/>
    <cellStyle name="20 % - Markeringsfarve6 2 5 3 3 3" xfId="42746" xr:uid="{648336C6-FD86-47A2-9C8A-6B4033AB1BC8}"/>
    <cellStyle name="20 % - Markeringsfarve6 2 5 3 4" xfId="20758" xr:uid="{14527238-A497-4827-888C-2E971CF72492}"/>
    <cellStyle name="20 % - Markeringsfarve6 2 5 3 5" xfId="35747" xr:uid="{D19D120F-1112-438E-995A-3F284B9F1CD2}"/>
    <cellStyle name="20 % - Markeringsfarve6 2 5 4" xfId="2905" xr:uid="{BB7F7A31-512A-484E-BC7D-8AEF33DF38DF}"/>
    <cellStyle name="20 % - Markeringsfarve6 2 5 4 2" xfId="8548" xr:uid="{1F9149CB-D324-42C3-A082-9703ED2953F9}"/>
    <cellStyle name="20 % - Markeringsfarve6 2 5 4 2 2" xfId="16433" xr:uid="{6DE8F699-92FC-44D4-AB41-2DA2598EB745}"/>
    <cellStyle name="20 % - Markeringsfarve6 2 5 4 2 2 2" xfId="32748" xr:uid="{EA76A458-973A-4C14-A21E-57F88F3820BF}"/>
    <cellStyle name="20 % - Markeringsfarve6 2 5 4 2 2 3" xfId="47712" xr:uid="{1A091CE3-E618-43F4-A418-7662233CAE7D}"/>
    <cellStyle name="20 % - Markeringsfarve6 2 5 4 2 3" xfId="25726" xr:uid="{60994C0C-01F0-40FC-9689-845B904DFF56}"/>
    <cellStyle name="20 % - Markeringsfarve6 2 5 4 2 4" xfId="40713" xr:uid="{569616BB-BBE9-45BC-A316-ABBADBAE5423}"/>
    <cellStyle name="20 % - Markeringsfarve6 2 5 4 3" xfId="11461" xr:uid="{FC0205A0-E662-4CFF-B956-337FEB60FC3B}"/>
    <cellStyle name="20 % - Markeringsfarve6 2 5 4 3 2" xfId="27781" xr:uid="{485F7857-23B4-4AC1-B03E-AEAF464BAA98}"/>
    <cellStyle name="20 % - Markeringsfarve6 2 5 4 3 3" xfId="42747" xr:uid="{DEB0013B-AD73-407F-B565-07D0F7D253A2}"/>
    <cellStyle name="20 % - Markeringsfarve6 2 5 4 4" xfId="20759" xr:uid="{D6725A6C-678D-411B-B2CB-7B1016DF449F}"/>
    <cellStyle name="20 % - Markeringsfarve6 2 5 4 5" xfId="35748" xr:uid="{F3EB0629-517D-4524-8F58-F658AFC6580F}"/>
    <cellStyle name="20 % - Markeringsfarve6 2 5 5" xfId="5652" xr:uid="{4F97F353-B10B-4D35-93F2-76D514545BEF}"/>
    <cellStyle name="20 % - Markeringsfarve6 2 5 5 2" xfId="13569" xr:uid="{12F191EC-D274-4AD0-9521-BFF56641212F}"/>
    <cellStyle name="20 % - Markeringsfarve6 2 5 5 2 2" xfId="29884" xr:uid="{C41FBDF5-7AE9-4300-A1DE-9BF3E1EC2CA2}"/>
    <cellStyle name="20 % - Markeringsfarve6 2 5 5 2 3" xfId="44848" xr:uid="{29F2C938-B865-4BCA-9F2A-793E3270ECF0}"/>
    <cellStyle name="20 % - Markeringsfarve6 2 5 5 3" xfId="22862" xr:uid="{70FECDAE-0209-4BA6-AFC5-9C9E6DD286BF}"/>
    <cellStyle name="20 % - Markeringsfarve6 2 5 5 4" xfId="37849" xr:uid="{F91B50CA-E10D-4E54-A6D2-A6AD2D56C429}"/>
    <cellStyle name="20 % - Markeringsfarve6 2 5 6" xfId="11457" xr:uid="{9E7EFA65-87E0-426B-AB8E-2622BB1F221C}"/>
    <cellStyle name="20 % - Markeringsfarve6 2 5 6 2" xfId="27777" xr:uid="{C7C53963-7B5C-4FF2-B052-9B3A1385E531}"/>
    <cellStyle name="20 % - Markeringsfarve6 2 5 6 3" xfId="42743" xr:uid="{E9686B02-118A-4E85-9501-52C50ED7033A}"/>
    <cellStyle name="20 % - Markeringsfarve6 2 5 7" xfId="20755" xr:uid="{70CA7154-3921-4D91-BB09-E177E5A9BECD}"/>
    <cellStyle name="20 % - Markeringsfarve6 2 5 8" xfId="35744" xr:uid="{6CCA758D-9F43-4C5C-A53B-1ED5A2E9B23D}"/>
    <cellStyle name="20 % - Markeringsfarve6 2 5 9" xfId="56472" xr:uid="{4CEB2F3C-BFE5-4A43-833D-EBDCE82BE3A8}"/>
    <cellStyle name="20 % - Markeringsfarve6 2 6" xfId="2906" xr:uid="{DEA8F234-49CB-45BE-9E5D-37618D23FD8C}"/>
    <cellStyle name="20 % - Markeringsfarve6 2 6 2" xfId="2907" xr:uid="{F16B7118-97C6-40ED-87AA-E25EBC2E27FA}"/>
    <cellStyle name="20 % - Markeringsfarve6 2 6 2 2" xfId="2908" xr:uid="{04067D34-538D-4EE5-94C4-F977310998CC}"/>
    <cellStyle name="20 % - Markeringsfarve6 2 6 2 2 2" xfId="7827" xr:uid="{CF7B2560-4634-44D9-A6BF-9BA783ADADD8}"/>
    <cellStyle name="20 % - Markeringsfarve6 2 6 2 2 2 2" xfId="15727" xr:uid="{9555BBD2-3D80-48AC-B202-71DB459324C7}"/>
    <cellStyle name="20 % - Markeringsfarve6 2 6 2 2 2 2 2" xfId="32042" xr:uid="{9B8F0A3E-F39C-4526-88DF-13D151125C3D}"/>
    <cellStyle name="20 % - Markeringsfarve6 2 6 2 2 2 2 3" xfId="47006" xr:uid="{E9D5280E-FBD5-4E65-A863-D063C7DD37FF}"/>
    <cellStyle name="20 % - Markeringsfarve6 2 6 2 2 2 3" xfId="25020" xr:uid="{F557DF7F-3659-4C66-9016-549B38B924B1}"/>
    <cellStyle name="20 % - Markeringsfarve6 2 6 2 2 2 4" xfId="40007" xr:uid="{11957CEA-F7C2-4672-932F-1EB11D32A6F7}"/>
    <cellStyle name="20 % - Markeringsfarve6 2 6 2 2 3" xfId="11464" xr:uid="{F8B9C0DB-0098-43B2-BD02-8B7BD1B69B8A}"/>
    <cellStyle name="20 % - Markeringsfarve6 2 6 2 2 3 2" xfId="27784" xr:uid="{57538B09-2DBE-4FD0-BCCD-3FD9F3004A65}"/>
    <cellStyle name="20 % - Markeringsfarve6 2 6 2 2 3 3" xfId="42750" xr:uid="{6DF9CA2E-867C-4860-B1C6-6C291F807947}"/>
    <cellStyle name="20 % - Markeringsfarve6 2 6 2 2 4" xfId="20762" xr:uid="{759FB418-1153-435D-A804-EE7C8787D7B0}"/>
    <cellStyle name="20 % - Markeringsfarve6 2 6 2 2 5" xfId="35751" xr:uid="{73BD9BCD-0EAB-4CD5-99F8-328FBC45955E}"/>
    <cellStyle name="20 % - Markeringsfarve6 2 6 2 3" xfId="6368" xr:uid="{6B3AB295-5730-4739-9E68-62B605744365}"/>
    <cellStyle name="20 % - Markeringsfarve6 2 6 2 3 2" xfId="14281" xr:uid="{957360F8-9311-4AB1-B30D-2480AF34B82A}"/>
    <cellStyle name="20 % - Markeringsfarve6 2 6 2 3 2 2" xfId="30596" xr:uid="{43DAB43C-E247-4DF0-AAE3-71BB0B95E108}"/>
    <cellStyle name="20 % - Markeringsfarve6 2 6 2 3 2 3" xfId="45560" xr:uid="{2BE7DF03-D21B-483B-B64B-838238DF9183}"/>
    <cellStyle name="20 % - Markeringsfarve6 2 6 2 3 3" xfId="23574" xr:uid="{B9590918-A8AE-4F57-9012-5D78D743BC2F}"/>
    <cellStyle name="20 % - Markeringsfarve6 2 6 2 3 4" xfId="38561" xr:uid="{A4563CA4-64CB-484F-81CF-DFE4E909DB07}"/>
    <cellStyle name="20 % - Markeringsfarve6 2 6 2 4" xfId="11463" xr:uid="{DF814A8F-8011-4F4F-A5DE-3C996CB16824}"/>
    <cellStyle name="20 % - Markeringsfarve6 2 6 2 4 2" xfId="27783" xr:uid="{870CA2DA-3906-4B79-98F9-08B4A5183AE6}"/>
    <cellStyle name="20 % - Markeringsfarve6 2 6 2 4 3" xfId="42749" xr:uid="{29308345-31FC-4A2D-8EC6-6B12072DD27F}"/>
    <cellStyle name="20 % - Markeringsfarve6 2 6 2 5" xfId="20761" xr:uid="{90485E7F-3388-43D3-B10B-88E41D665D21}"/>
    <cellStyle name="20 % - Markeringsfarve6 2 6 2 6" xfId="35750" xr:uid="{A7DB62F4-8104-48D3-B103-F68316830EE9}"/>
    <cellStyle name="20 % - Markeringsfarve6 2 6 3" xfId="2909" xr:uid="{BF05C9CF-E682-4B7C-9092-077D76B99DBC}"/>
    <cellStyle name="20 % - Markeringsfarve6 2 6 3 2" xfId="7103" xr:uid="{DE009CD0-1F5E-4A8D-B4F0-3073847F1B49}"/>
    <cellStyle name="20 % - Markeringsfarve6 2 6 3 2 2" xfId="15012" xr:uid="{241FDAC1-78EB-4D7D-969D-3E8BF05ACEEF}"/>
    <cellStyle name="20 % - Markeringsfarve6 2 6 3 2 2 2" xfId="31327" xr:uid="{F16A70FF-A7CE-4EC4-9605-0C52A649F2F0}"/>
    <cellStyle name="20 % - Markeringsfarve6 2 6 3 2 2 3" xfId="46291" xr:uid="{DA2ACBE1-31D6-478A-AB10-D44CFB8053DE}"/>
    <cellStyle name="20 % - Markeringsfarve6 2 6 3 2 3" xfId="24305" xr:uid="{0B12DE93-FE64-441E-A550-DF8C705AC319}"/>
    <cellStyle name="20 % - Markeringsfarve6 2 6 3 2 4" xfId="39292" xr:uid="{243035F6-C4B6-4254-8D99-5B49A25BE82E}"/>
    <cellStyle name="20 % - Markeringsfarve6 2 6 3 3" xfId="11465" xr:uid="{D915DAA2-C331-48AB-A4C1-FCD11BAEE34B}"/>
    <cellStyle name="20 % - Markeringsfarve6 2 6 3 3 2" xfId="27785" xr:uid="{50E6DF04-A4E6-4698-823D-D3143DE449F5}"/>
    <cellStyle name="20 % - Markeringsfarve6 2 6 3 3 3" xfId="42751" xr:uid="{15BD6A78-2D16-46CD-BF82-EDE3113E4F64}"/>
    <cellStyle name="20 % - Markeringsfarve6 2 6 3 4" xfId="20763" xr:uid="{3AE8C1B5-AA01-4EA6-A858-7CC99C0A1C7D}"/>
    <cellStyle name="20 % - Markeringsfarve6 2 6 3 5" xfId="35752" xr:uid="{4715747E-BBCE-4796-BF62-F6034C1965DB}"/>
    <cellStyle name="20 % - Markeringsfarve6 2 6 4" xfId="2910" xr:uid="{80ED8966-A888-464D-A7F6-41BA66EE01DC}"/>
    <cellStyle name="20 % - Markeringsfarve6 2 6 4 2" xfId="8199" xr:uid="{A7282307-6934-4FF1-94C2-F6C694E0567D}"/>
    <cellStyle name="20 % - Markeringsfarve6 2 6 4 2 2" xfId="16094" xr:uid="{6F4C385B-CE8A-4619-9841-C864650989D0}"/>
    <cellStyle name="20 % - Markeringsfarve6 2 6 4 2 2 2" xfId="32409" xr:uid="{5A8FC7D6-F57C-421F-B588-A4136ED46F76}"/>
    <cellStyle name="20 % - Markeringsfarve6 2 6 4 2 2 3" xfId="47373" xr:uid="{BCD99A3E-892F-4B3A-BC79-5866D9CBBB82}"/>
    <cellStyle name="20 % - Markeringsfarve6 2 6 4 2 3" xfId="25387" xr:uid="{2AD558D3-F162-4F55-A064-0B40CC863B18}"/>
    <cellStyle name="20 % - Markeringsfarve6 2 6 4 2 4" xfId="40374" xr:uid="{6166B99C-7A20-448C-8863-6AA366AE18B5}"/>
    <cellStyle name="20 % - Markeringsfarve6 2 6 4 3" xfId="11466" xr:uid="{8FFF347F-1CE4-4345-B3E7-C24F92556F2E}"/>
    <cellStyle name="20 % - Markeringsfarve6 2 6 4 3 2" xfId="27786" xr:uid="{1C2E7DBF-00CF-4672-97BF-E6DB17E471D9}"/>
    <cellStyle name="20 % - Markeringsfarve6 2 6 4 3 3" xfId="42752" xr:uid="{89EBCCFA-9766-46B1-B4F3-4B9FE7EC01AE}"/>
    <cellStyle name="20 % - Markeringsfarve6 2 6 4 4" xfId="20764" xr:uid="{5793B5D7-A799-40E2-9259-7C8D282BDA60}"/>
    <cellStyle name="20 % - Markeringsfarve6 2 6 4 5" xfId="35753" xr:uid="{DDE99B25-7D8A-4171-B736-A9FF5FAE3751}"/>
    <cellStyle name="20 % - Markeringsfarve6 2 6 5" xfId="5653" xr:uid="{A5BFDC94-7E5C-4432-A751-4FBFB31569F3}"/>
    <cellStyle name="20 % - Markeringsfarve6 2 6 5 2" xfId="13570" xr:uid="{D4BF50ED-EE09-4AD7-9D32-A3F533C5E398}"/>
    <cellStyle name="20 % - Markeringsfarve6 2 6 5 2 2" xfId="29885" xr:uid="{D6C4D706-AC49-43C8-A33F-17122DAE4B6E}"/>
    <cellStyle name="20 % - Markeringsfarve6 2 6 5 2 3" xfId="44849" xr:uid="{65FC5833-2106-46A3-9CD1-F1D08C82996E}"/>
    <cellStyle name="20 % - Markeringsfarve6 2 6 5 3" xfId="22863" xr:uid="{594A2CE5-1FD4-4576-8009-83F0958B91E8}"/>
    <cellStyle name="20 % - Markeringsfarve6 2 6 5 4" xfId="37850" xr:uid="{086A4CCB-5A3D-44AE-A573-942B241B9644}"/>
    <cellStyle name="20 % - Markeringsfarve6 2 6 6" xfId="11462" xr:uid="{D168CF6A-3134-499B-A02B-1D3F7BC1CC87}"/>
    <cellStyle name="20 % - Markeringsfarve6 2 6 6 2" xfId="27782" xr:uid="{3F5B6975-DF6B-4838-A007-664E9884297E}"/>
    <cellStyle name="20 % - Markeringsfarve6 2 6 6 3" xfId="42748" xr:uid="{2069CD22-1E36-47F2-886C-2194975D6205}"/>
    <cellStyle name="20 % - Markeringsfarve6 2 6 7" xfId="20760" xr:uid="{3A1795D7-F292-4D90-A055-088270B5D569}"/>
    <cellStyle name="20 % - Markeringsfarve6 2 6 8" xfId="35749" xr:uid="{385F1D9A-4106-4975-BCEA-FD49E8D2F3BA}"/>
    <cellStyle name="20 % - Markeringsfarve6 2 7" xfId="2911" xr:uid="{50653A26-63D1-42BA-B9FF-4E6535B7E12D}"/>
    <cellStyle name="20 % - Markeringsfarve6 2 7 2" xfId="2912" xr:uid="{14505CF1-FB81-433C-83AD-FBF9D3899143}"/>
    <cellStyle name="20 % - Markeringsfarve6 2 7 2 2" xfId="2913" xr:uid="{8D6F0404-8AE4-4740-A06B-7BC67B2A8E63}"/>
    <cellStyle name="20 % - Markeringsfarve6 2 7 2 2 2" xfId="7944" xr:uid="{B62C42B3-3303-47EB-A3EA-67C3D23CFD0D}"/>
    <cellStyle name="20 % - Markeringsfarve6 2 7 2 2 2 2" xfId="15844" xr:uid="{5854572A-3EC6-409E-AF47-F651D8BA742D}"/>
    <cellStyle name="20 % - Markeringsfarve6 2 7 2 2 2 2 2" xfId="32159" xr:uid="{889EF30E-9BE5-4BEA-B311-D04B760CFB04}"/>
    <cellStyle name="20 % - Markeringsfarve6 2 7 2 2 2 2 3" xfId="47123" xr:uid="{03E97E63-64CF-4AF5-B56D-932ED7F8FCC7}"/>
    <cellStyle name="20 % - Markeringsfarve6 2 7 2 2 2 3" xfId="25137" xr:uid="{A01FA106-3527-4562-A0DF-31427DA2936E}"/>
    <cellStyle name="20 % - Markeringsfarve6 2 7 2 2 2 4" xfId="40124" xr:uid="{12A07488-8CC1-4280-830E-2658AC584213}"/>
    <cellStyle name="20 % - Markeringsfarve6 2 7 2 2 3" xfId="11469" xr:uid="{82DA913A-53BA-42C9-ADD6-CE2FFE3AB4F7}"/>
    <cellStyle name="20 % - Markeringsfarve6 2 7 2 2 3 2" xfId="27789" xr:uid="{B9B32A60-1548-47B3-A1E5-A0F898EFB5CB}"/>
    <cellStyle name="20 % - Markeringsfarve6 2 7 2 2 3 3" xfId="42755" xr:uid="{C6B27D33-9BE8-4B4A-A843-F6DE6A11A24E}"/>
    <cellStyle name="20 % - Markeringsfarve6 2 7 2 2 4" xfId="20767" xr:uid="{CEEF9051-D659-4ACB-B788-707CE48C0AF9}"/>
    <cellStyle name="20 % - Markeringsfarve6 2 7 2 2 5" xfId="35756" xr:uid="{11B8D2FB-4597-491B-A749-2105A8EB6DDE}"/>
    <cellStyle name="20 % - Markeringsfarve6 2 7 2 3" xfId="6467" xr:uid="{7E8E04CE-DC5A-49BD-B2BA-FED9E471D547}"/>
    <cellStyle name="20 % - Markeringsfarve6 2 7 2 3 2" xfId="14380" xr:uid="{88394E70-4DD7-4962-9F76-75F778E8EF3B}"/>
    <cellStyle name="20 % - Markeringsfarve6 2 7 2 3 2 2" xfId="30695" xr:uid="{1413D776-6195-46D1-9A03-DAE3DDF58E1C}"/>
    <cellStyle name="20 % - Markeringsfarve6 2 7 2 3 2 3" xfId="45659" xr:uid="{A5A7EE19-5D82-4809-9E4F-BF53C23A641B}"/>
    <cellStyle name="20 % - Markeringsfarve6 2 7 2 3 3" xfId="23673" xr:uid="{312AEA44-1B90-4978-A771-011D4F9ED96D}"/>
    <cellStyle name="20 % - Markeringsfarve6 2 7 2 3 4" xfId="38660" xr:uid="{A65C7E5D-8DAA-4CD4-AA99-6DAB82933795}"/>
    <cellStyle name="20 % - Markeringsfarve6 2 7 2 4" xfId="11468" xr:uid="{AF06F19A-19D9-4A0B-B7B5-C4B42920D12D}"/>
    <cellStyle name="20 % - Markeringsfarve6 2 7 2 4 2" xfId="27788" xr:uid="{FB2E855F-6A08-4832-BD89-E48FDD0CB20F}"/>
    <cellStyle name="20 % - Markeringsfarve6 2 7 2 4 3" xfId="42754" xr:uid="{0B0897C4-9E4F-4F00-A8CF-B439297EC134}"/>
    <cellStyle name="20 % - Markeringsfarve6 2 7 2 5" xfId="20766" xr:uid="{D83DC088-9041-4E90-A541-D25DBD94617F}"/>
    <cellStyle name="20 % - Markeringsfarve6 2 7 2 6" xfId="35755" xr:uid="{419AD698-2EB2-41D3-8A79-923104661B64}"/>
    <cellStyle name="20 % - Markeringsfarve6 2 7 3" xfId="2914" xr:uid="{E57A12BF-5DF2-4358-B3E1-D5438115B64F}"/>
    <cellStyle name="20 % - Markeringsfarve6 2 7 3 2" xfId="7220" xr:uid="{97B12B32-9C90-4192-A59F-9840A66B893B}"/>
    <cellStyle name="20 % - Markeringsfarve6 2 7 3 2 2" xfId="15129" xr:uid="{19F68B85-872A-4BBC-AD76-BA7AA3C50394}"/>
    <cellStyle name="20 % - Markeringsfarve6 2 7 3 2 2 2" xfId="31444" xr:uid="{5263C701-206E-48AB-B26B-6DB47A20C469}"/>
    <cellStyle name="20 % - Markeringsfarve6 2 7 3 2 2 3" xfId="46408" xr:uid="{14D2C2B9-965C-462A-B3AB-95912C11578E}"/>
    <cellStyle name="20 % - Markeringsfarve6 2 7 3 2 3" xfId="24422" xr:uid="{E79FA5BE-5DE3-4F75-8239-7CF911A37EB2}"/>
    <cellStyle name="20 % - Markeringsfarve6 2 7 3 2 4" xfId="39409" xr:uid="{BB9AD502-2510-4A5D-9904-B7282873CAF5}"/>
    <cellStyle name="20 % - Markeringsfarve6 2 7 3 3" xfId="11470" xr:uid="{CC4BEE62-3047-4D42-877B-3881A52474D5}"/>
    <cellStyle name="20 % - Markeringsfarve6 2 7 3 3 2" xfId="27790" xr:uid="{D852111E-F8F8-491C-9296-D428F1D6714A}"/>
    <cellStyle name="20 % - Markeringsfarve6 2 7 3 3 3" xfId="42756" xr:uid="{458F91BE-45F8-4794-A528-C61DE49CF35F}"/>
    <cellStyle name="20 % - Markeringsfarve6 2 7 3 4" xfId="20768" xr:uid="{4E6239F3-4926-4678-962A-CA25D103F801}"/>
    <cellStyle name="20 % - Markeringsfarve6 2 7 3 5" xfId="35757" xr:uid="{B1023194-CB74-49F2-82F0-4028B63A8E3F}"/>
    <cellStyle name="20 % - Markeringsfarve6 2 7 4" xfId="2915" xr:uid="{D82449A9-385C-413C-95F1-4C58DFEF9DC0}"/>
    <cellStyle name="20 % - Markeringsfarve6 2 7 4 2" xfId="8152" xr:uid="{E0553462-AA21-4D3C-834A-286DBADE4662}"/>
    <cellStyle name="20 % - Markeringsfarve6 2 7 4 2 2" xfId="16048" xr:uid="{53F206E9-EDC4-47B9-90A1-D1D4FAFDAF12}"/>
    <cellStyle name="20 % - Markeringsfarve6 2 7 4 2 2 2" xfId="32363" xr:uid="{91A4AE4B-636A-411B-8B5C-892345F9DFDA}"/>
    <cellStyle name="20 % - Markeringsfarve6 2 7 4 2 2 3" xfId="47327" xr:uid="{7BA21720-554F-43E3-8203-B763BE443FAB}"/>
    <cellStyle name="20 % - Markeringsfarve6 2 7 4 2 3" xfId="25341" xr:uid="{CF44C745-E7AE-4796-85E8-1CC03FA4EB88}"/>
    <cellStyle name="20 % - Markeringsfarve6 2 7 4 2 4" xfId="40328" xr:uid="{5EEA5C44-416D-43BA-9FF7-052FB70B3B30}"/>
    <cellStyle name="20 % - Markeringsfarve6 2 7 4 3" xfId="11471" xr:uid="{FF0032B8-1C70-474A-BE3A-E9B142810069}"/>
    <cellStyle name="20 % - Markeringsfarve6 2 7 4 3 2" xfId="27791" xr:uid="{4BFE7480-F92B-437A-992C-4DA6359792AA}"/>
    <cellStyle name="20 % - Markeringsfarve6 2 7 4 3 3" xfId="42757" xr:uid="{65155328-21D2-41E0-8FEB-36FD263DCDD0}"/>
    <cellStyle name="20 % - Markeringsfarve6 2 7 4 4" xfId="20769" xr:uid="{D7B4EDF5-3719-4A52-B8FE-3C067CEA72EC}"/>
    <cellStyle name="20 % - Markeringsfarve6 2 7 4 5" xfId="35758" xr:uid="{7789CAC0-91CF-4057-A93D-07804A1A4D51}"/>
    <cellStyle name="20 % - Markeringsfarve6 2 7 5" xfId="5654" xr:uid="{9B43A544-FD02-4C6C-954B-2B67A44679D6}"/>
    <cellStyle name="20 % - Markeringsfarve6 2 7 5 2" xfId="13571" xr:uid="{D370CEB6-D71F-4E50-B200-EFEB4EC4CB5F}"/>
    <cellStyle name="20 % - Markeringsfarve6 2 7 5 2 2" xfId="29886" xr:uid="{74F70A7E-4359-4A7A-BBCC-8EB41F106F77}"/>
    <cellStyle name="20 % - Markeringsfarve6 2 7 5 2 3" xfId="44850" xr:uid="{6F3889B4-4DCE-4704-BACE-33B0656B0AD4}"/>
    <cellStyle name="20 % - Markeringsfarve6 2 7 5 3" xfId="22864" xr:uid="{79F05CBB-0832-4D79-9765-F588B1EDC239}"/>
    <cellStyle name="20 % - Markeringsfarve6 2 7 5 4" xfId="37851" xr:uid="{A46B9D79-C734-4C28-A0F8-B63E070A56AC}"/>
    <cellStyle name="20 % - Markeringsfarve6 2 7 6" xfId="11467" xr:uid="{0CC4C4D3-C9C9-4352-80D2-CE4983A3A823}"/>
    <cellStyle name="20 % - Markeringsfarve6 2 7 6 2" xfId="27787" xr:uid="{EFEBDE68-400E-4367-928A-DB1C2CF643E5}"/>
    <cellStyle name="20 % - Markeringsfarve6 2 7 6 3" xfId="42753" xr:uid="{6DF8C329-4006-4903-9B53-746DB67262E5}"/>
    <cellStyle name="20 % - Markeringsfarve6 2 7 7" xfId="20765" xr:uid="{06479549-A4F0-459D-8B5A-3FCC2E1B3864}"/>
    <cellStyle name="20 % - Markeringsfarve6 2 7 8" xfId="35754" xr:uid="{73F5973F-66F7-411F-A972-E4AC6DF715D8}"/>
    <cellStyle name="20 % - Markeringsfarve6 2 8" xfId="2916" xr:uid="{DABF375A-5B99-4D53-A529-A99A9FE4D706}"/>
    <cellStyle name="20 % - Markeringsfarve6 2 8 2" xfId="2917" xr:uid="{E3EC0973-73E9-4379-9AAE-C99B3BB64668}"/>
    <cellStyle name="20 % - Markeringsfarve6 2 8 2 2" xfId="2918" xr:uid="{7EACA119-BC8A-47D2-BA31-33402ABB2AA2}"/>
    <cellStyle name="20 % - Markeringsfarve6 2 8 2 2 2" xfId="8071" xr:uid="{F80AA9BB-8146-49CF-9687-5E5F69C33ED6}"/>
    <cellStyle name="20 % - Markeringsfarve6 2 8 2 2 2 2" xfId="15971" xr:uid="{957C77EB-E7F4-4EE7-B2D2-D1394AD201B5}"/>
    <cellStyle name="20 % - Markeringsfarve6 2 8 2 2 2 2 2" xfId="32286" xr:uid="{3B2E271D-ACD9-429A-9782-6D9387F1D7D1}"/>
    <cellStyle name="20 % - Markeringsfarve6 2 8 2 2 2 2 3" xfId="47250" xr:uid="{D4A3BE72-C35F-4D73-BE6C-85B85A3AE401}"/>
    <cellStyle name="20 % - Markeringsfarve6 2 8 2 2 2 3" xfId="25264" xr:uid="{4C24FAA5-A0B7-4031-ABB5-F6F8C7E246A8}"/>
    <cellStyle name="20 % - Markeringsfarve6 2 8 2 2 2 4" xfId="40251" xr:uid="{2C8C17C6-E962-4807-8F92-CD7051B1BC81}"/>
    <cellStyle name="20 % - Markeringsfarve6 2 8 2 2 3" xfId="11474" xr:uid="{10B259B5-3B89-4969-961D-8127684355E6}"/>
    <cellStyle name="20 % - Markeringsfarve6 2 8 2 2 3 2" xfId="27794" xr:uid="{A05D618F-C0AD-4B06-94C3-5158F91E0C93}"/>
    <cellStyle name="20 % - Markeringsfarve6 2 8 2 2 3 3" xfId="42760" xr:uid="{F08AF523-1D60-4192-ABB9-92DA1C88CCAD}"/>
    <cellStyle name="20 % - Markeringsfarve6 2 8 2 2 4" xfId="20772" xr:uid="{281FF259-30FB-40A0-90C0-66AEC47A8B47}"/>
    <cellStyle name="20 % - Markeringsfarve6 2 8 2 2 5" xfId="35761" xr:uid="{230CC0DD-65A1-42D7-882B-2FF0D507840C}"/>
    <cellStyle name="20 % - Markeringsfarve6 2 8 2 3" xfId="6573" xr:uid="{EAC9155E-C68A-4788-95F4-5CD6DA16CA96}"/>
    <cellStyle name="20 % - Markeringsfarve6 2 8 2 3 2" xfId="14486" xr:uid="{D3D36873-8278-4645-911F-D944FB4D4839}"/>
    <cellStyle name="20 % - Markeringsfarve6 2 8 2 3 2 2" xfId="30801" xr:uid="{A9540FD4-534A-4347-B4A5-3234B87F3A1D}"/>
    <cellStyle name="20 % - Markeringsfarve6 2 8 2 3 2 3" xfId="45765" xr:uid="{1A4F7A82-868B-4A8D-86F1-AE70D042028D}"/>
    <cellStyle name="20 % - Markeringsfarve6 2 8 2 3 3" xfId="23779" xr:uid="{F3A58CCC-CCF6-408F-8445-2133D8EF4B4A}"/>
    <cellStyle name="20 % - Markeringsfarve6 2 8 2 3 4" xfId="38766" xr:uid="{4FA80237-8D58-4414-B8A9-EED7B3F558FB}"/>
    <cellStyle name="20 % - Markeringsfarve6 2 8 2 4" xfId="11473" xr:uid="{64A06510-88A6-4FFA-892F-E0D364C51D09}"/>
    <cellStyle name="20 % - Markeringsfarve6 2 8 2 4 2" xfId="27793" xr:uid="{4D7DD5BB-501B-4582-BFBB-A8E7A68A8279}"/>
    <cellStyle name="20 % - Markeringsfarve6 2 8 2 4 3" xfId="42759" xr:uid="{F1A25C94-CACF-4BA0-B7B4-4B128F69323C}"/>
    <cellStyle name="20 % - Markeringsfarve6 2 8 2 5" xfId="20771" xr:uid="{21D0F3BA-E376-496F-BDEA-37D9974C1CB7}"/>
    <cellStyle name="20 % - Markeringsfarve6 2 8 2 6" xfId="35760" xr:uid="{31067FE8-E2F4-462B-9A35-E0780EF50AE1}"/>
    <cellStyle name="20 % - Markeringsfarve6 2 8 3" xfId="2919" xr:uid="{CE0A430E-6D4A-4225-9C52-2C3544B27C73}"/>
    <cellStyle name="20 % - Markeringsfarve6 2 8 3 2" xfId="7348" xr:uid="{89132F4C-272B-41C2-A599-E046254E3198}"/>
    <cellStyle name="20 % - Markeringsfarve6 2 8 3 2 2" xfId="15257" xr:uid="{B8F39183-D1AA-44C3-BA56-D8296CE7B2D8}"/>
    <cellStyle name="20 % - Markeringsfarve6 2 8 3 2 2 2" xfId="31572" xr:uid="{CFC979DF-EF15-40D7-BD26-09CB5F6695E3}"/>
    <cellStyle name="20 % - Markeringsfarve6 2 8 3 2 2 3" xfId="46536" xr:uid="{BDBA4BF8-BFF5-49B9-A073-79828FCD3387}"/>
    <cellStyle name="20 % - Markeringsfarve6 2 8 3 2 3" xfId="24550" xr:uid="{988F8429-90B8-4262-9BD6-3EEFB48C3BFA}"/>
    <cellStyle name="20 % - Markeringsfarve6 2 8 3 2 4" xfId="39537" xr:uid="{E6C32678-8FF2-4239-9AB7-7369085A5F06}"/>
    <cellStyle name="20 % - Markeringsfarve6 2 8 3 3" xfId="11475" xr:uid="{C577AA3C-8036-4A02-9179-48A759E2F6C0}"/>
    <cellStyle name="20 % - Markeringsfarve6 2 8 3 3 2" xfId="27795" xr:uid="{7F8F6F5F-F10C-407D-A446-1C8E3F7B4B8B}"/>
    <cellStyle name="20 % - Markeringsfarve6 2 8 3 3 3" xfId="42761" xr:uid="{A0D7E0AC-1A9A-448B-BE57-F394AFC81A97}"/>
    <cellStyle name="20 % - Markeringsfarve6 2 8 3 4" xfId="20773" xr:uid="{908C3FC9-D4BA-4237-9F37-76A36C5AADE0}"/>
    <cellStyle name="20 % - Markeringsfarve6 2 8 3 5" xfId="35762" xr:uid="{D528081E-A586-44B9-A3D4-612D7BE73B6D}"/>
    <cellStyle name="20 % - Markeringsfarve6 2 8 4" xfId="2920" xr:uid="{368A99AA-EFD9-44DC-8489-6AAD8AF719D0}"/>
    <cellStyle name="20 % - Markeringsfarve6 2 8 4 2" xfId="8493" xr:uid="{98813C78-A5FB-454A-8620-D2C622EB1EC5}"/>
    <cellStyle name="20 % - Markeringsfarve6 2 8 4 2 2" xfId="16380" xr:uid="{36CB101E-847A-451E-8E9D-D7DC2744BA4B}"/>
    <cellStyle name="20 % - Markeringsfarve6 2 8 4 2 2 2" xfId="32695" xr:uid="{A711ED1C-1572-4A25-8388-639A16B9AD74}"/>
    <cellStyle name="20 % - Markeringsfarve6 2 8 4 2 2 3" xfId="47659" xr:uid="{1CFAC806-49EA-46C1-B478-7F417864AA50}"/>
    <cellStyle name="20 % - Markeringsfarve6 2 8 4 2 3" xfId="25673" xr:uid="{8A1E0C8A-4CB8-4BF9-A6EC-226BF3B6CF54}"/>
    <cellStyle name="20 % - Markeringsfarve6 2 8 4 2 4" xfId="40660" xr:uid="{379E8FFB-4DD5-4DAE-8FCB-0716D9053D17}"/>
    <cellStyle name="20 % - Markeringsfarve6 2 8 4 3" xfId="11476" xr:uid="{6216F71E-977F-49CB-AEC6-E52E357C8435}"/>
    <cellStyle name="20 % - Markeringsfarve6 2 8 4 3 2" xfId="27796" xr:uid="{ED335743-868C-4DF3-A9A8-82A6DF3ADBF3}"/>
    <cellStyle name="20 % - Markeringsfarve6 2 8 4 3 3" xfId="42762" xr:uid="{6DBE36BD-8601-4478-80DD-B46EA422CC44}"/>
    <cellStyle name="20 % - Markeringsfarve6 2 8 4 4" xfId="20774" xr:uid="{778BB6FC-910E-4B85-8AA4-F4A7BEECC975}"/>
    <cellStyle name="20 % - Markeringsfarve6 2 8 4 5" xfId="35763" xr:uid="{B0C98F84-40EF-4A4A-B4EC-EA55597106D3}"/>
    <cellStyle name="20 % - Markeringsfarve6 2 8 5" xfId="5655" xr:uid="{BDD727B5-5E97-4992-AF13-FEA430BC00D6}"/>
    <cellStyle name="20 % - Markeringsfarve6 2 8 5 2" xfId="13572" xr:uid="{DFF66668-241F-4BEE-8539-C451BF4DFA82}"/>
    <cellStyle name="20 % - Markeringsfarve6 2 8 5 2 2" xfId="29887" xr:uid="{9FCE7DC0-1584-4132-B9F4-31029D7BE820}"/>
    <cellStyle name="20 % - Markeringsfarve6 2 8 5 2 3" xfId="44851" xr:uid="{F9751A16-F814-44FC-B3C9-7F710FC776BA}"/>
    <cellStyle name="20 % - Markeringsfarve6 2 8 5 3" xfId="22865" xr:uid="{9B639C57-A795-4ECB-8BA8-FDC0EF1FECC3}"/>
    <cellStyle name="20 % - Markeringsfarve6 2 8 5 4" xfId="37852" xr:uid="{FD724401-85E4-4B9E-BE2B-08BBD733632D}"/>
    <cellStyle name="20 % - Markeringsfarve6 2 8 6" xfId="11472" xr:uid="{67703B86-68AE-4B7E-AACE-F1D666D8E751}"/>
    <cellStyle name="20 % - Markeringsfarve6 2 8 6 2" xfId="27792" xr:uid="{13BCD42A-37CF-4F05-9C27-3D915198102A}"/>
    <cellStyle name="20 % - Markeringsfarve6 2 8 6 3" xfId="42758" xr:uid="{CCA6DBCB-DFF2-499F-99A6-57DF8CBE717F}"/>
    <cellStyle name="20 % - Markeringsfarve6 2 8 7" xfId="20770" xr:uid="{DF648B2A-0A1D-46B0-A27C-12E69DC03F3B}"/>
    <cellStyle name="20 % - Markeringsfarve6 2 8 8" xfId="35759" xr:uid="{80C04F08-E490-42CA-92C2-D84AEB3F0D10}"/>
    <cellStyle name="20 % - Markeringsfarve6 2 9" xfId="2921" xr:uid="{44150FD7-6A28-4F35-895A-022D797B5FB0}"/>
    <cellStyle name="20 % - Markeringsfarve6 2 9 2" xfId="2922" xr:uid="{08016BDB-512E-4033-BD00-5C937173883E}"/>
    <cellStyle name="20 % - Markeringsfarve6 2 9 2 2" xfId="7470" xr:uid="{D3CB5A2E-D65A-4DD8-9D28-1E33C01A630D}"/>
    <cellStyle name="20 % - Markeringsfarve6 2 9 2 2 2" xfId="15370" xr:uid="{A992B284-F45A-4D73-AC75-59A62D2A23DA}"/>
    <cellStyle name="20 % - Markeringsfarve6 2 9 2 2 2 2" xfId="31685" xr:uid="{1A5D5242-FE49-40BE-BC02-04471E6B0AD3}"/>
    <cellStyle name="20 % - Markeringsfarve6 2 9 2 2 2 3" xfId="46649" xr:uid="{0EFAE7D1-523A-4198-81EC-FEF5BDA05068}"/>
    <cellStyle name="20 % - Markeringsfarve6 2 9 2 2 3" xfId="24663" xr:uid="{BD3EA0A0-337B-4A43-A57F-CBDCCE47985C}"/>
    <cellStyle name="20 % - Markeringsfarve6 2 9 2 2 4" xfId="39650" xr:uid="{DB862DC4-E4FE-4E90-A948-1A6582D75204}"/>
    <cellStyle name="20 % - Markeringsfarve6 2 9 2 3" xfId="11478" xr:uid="{6D652A1B-7669-4E7B-B80A-15E22CE27512}"/>
    <cellStyle name="20 % - Markeringsfarve6 2 9 2 3 2" xfId="27798" xr:uid="{FCDC0436-D8BA-4800-9CFE-C3B5A0573B28}"/>
    <cellStyle name="20 % - Markeringsfarve6 2 9 2 3 3" xfId="42764" xr:uid="{160880E3-FDE3-4EBE-8CE7-9F527D6B0D7C}"/>
    <cellStyle name="20 % - Markeringsfarve6 2 9 2 4" xfId="20776" xr:uid="{464557E5-0F29-4F91-95A0-E4EF292560DA}"/>
    <cellStyle name="20 % - Markeringsfarve6 2 9 2 5" xfId="35765" xr:uid="{2B37163D-2E89-44DC-8E9F-51820553C373}"/>
    <cellStyle name="20 % - Markeringsfarve6 2 9 3" xfId="6067" xr:uid="{F8FA08D8-43BD-4FA4-B143-46F47AA1C23A}"/>
    <cellStyle name="20 % - Markeringsfarve6 2 9 3 2" xfId="13983" xr:uid="{0C2130F7-A549-45AD-969E-F580161F1A91}"/>
    <cellStyle name="20 % - Markeringsfarve6 2 9 3 2 2" xfId="30298" xr:uid="{1EE3A52C-4761-4CE4-AB73-C86F3000A97C}"/>
    <cellStyle name="20 % - Markeringsfarve6 2 9 3 2 3" xfId="45262" xr:uid="{DF5D44E7-0785-42F8-8203-DC65758C8CBB}"/>
    <cellStyle name="20 % - Markeringsfarve6 2 9 3 3" xfId="23276" xr:uid="{F821DF05-A168-4B58-BAD0-E89FEF8E199E}"/>
    <cellStyle name="20 % - Markeringsfarve6 2 9 3 4" xfId="38263" xr:uid="{C6808550-7519-440A-B046-B96C678F2048}"/>
    <cellStyle name="20 % - Markeringsfarve6 2 9 4" xfId="11477" xr:uid="{0AA8B422-D105-46DA-9C76-EFB2F97B999D}"/>
    <cellStyle name="20 % - Markeringsfarve6 2 9 4 2" xfId="27797" xr:uid="{FC0443D2-3723-45D2-A2A9-2AB398C30B60}"/>
    <cellStyle name="20 % - Markeringsfarve6 2 9 4 3" xfId="42763" xr:uid="{9FA7D8A9-FEAC-4C31-AF7D-7E457F22C248}"/>
    <cellStyle name="20 % - Markeringsfarve6 2 9 5" xfId="20775" xr:uid="{7BDF891B-C212-410D-8EEA-4974CEF80019}"/>
    <cellStyle name="20 % - Markeringsfarve6 2 9 6" xfId="35764" xr:uid="{F6499813-85F2-41F3-A14E-25BD5B617428}"/>
    <cellStyle name="20 % - Markeringsfarve6 3" xfId="2923" xr:uid="{584CA294-53AD-45A5-8246-519634508C91}"/>
    <cellStyle name="20 % - Markeringsfarve6 3 10" xfId="2924" xr:uid="{BFE46215-45BF-4214-A01A-6EADFACDDA60}"/>
    <cellStyle name="20 % - Markeringsfarve6 3 10 2" xfId="6683" xr:uid="{CD440EEE-7876-4E25-99B4-95E6AD0855B4}"/>
    <cellStyle name="20 % - Markeringsfarve6 3 10 2 2" xfId="14594" xr:uid="{15D21FA1-7938-44B1-9338-3F57A8BF02A1}"/>
    <cellStyle name="20 % - Markeringsfarve6 3 10 2 2 2" xfId="30909" xr:uid="{930D0B34-4C5E-4AB8-9051-4CF1A1C0A162}"/>
    <cellStyle name="20 % - Markeringsfarve6 3 10 2 2 3" xfId="45873" xr:uid="{53825F49-114A-4200-9ACA-0B6F4CFEA4C7}"/>
    <cellStyle name="20 % - Markeringsfarve6 3 10 2 3" xfId="23887" xr:uid="{734DDA81-ED82-414E-8F12-CF3307E0EB4B}"/>
    <cellStyle name="20 % - Markeringsfarve6 3 10 2 4" xfId="38874" xr:uid="{777DCFD3-799E-4D39-9E1B-82007595548E}"/>
    <cellStyle name="20 % - Markeringsfarve6 3 10 3" xfId="11480" xr:uid="{AA4AB6D9-8739-4BA2-B80C-5D941C7EEACA}"/>
    <cellStyle name="20 % - Markeringsfarve6 3 10 3 2" xfId="27800" xr:uid="{A0FE5DE3-FDCB-457F-B573-A91EE7DEF74C}"/>
    <cellStyle name="20 % - Markeringsfarve6 3 10 3 3" xfId="42766" xr:uid="{F64A55BE-0B89-46AE-AAE4-FC9522846570}"/>
    <cellStyle name="20 % - Markeringsfarve6 3 10 4" xfId="20778" xr:uid="{011D2F35-9CF0-48F5-9070-6CF02A603B08}"/>
    <cellStyle name="20 % - Markeringsfarve6 3 10 5" xfId="35767" xr:uid="{656CD8A0-7E70-4699-859F-DACFAF25ABF5}"/>
    <cellStyle name="20 % - Markeringsfarve6 3 11" xfId="2925" xr:uid="{111A5BFE-C3A7-43F0-9805-0DA83AA9F2B3}"/>
    <cellStyle name="20 % - Markeringsfarve6 3 11 2" xfId="8727" xr:uid="{0DBA7943-AF5B-41BA-BD15-CEF6B7AD5317}"/>
    <cellStyle name="20 % - Markeringsfarve6 3 11 2 2" xfId="16602" xr:uid="{00123289-A795-4A20-95F4-5B8F3915C736}"/>
    <cellStyle name="20 % - Markeringsfarve6 3 11 2 2 2" xfId="32917" xr:uid="{C390BBC8-206C-4EE5-815C-AEB4524145D6}"/>
    <cellStyle name="20 % - Markeringsfarve6 3 11 2 2 3" xfId="47881" xr:uid="{FD443909-2A23-4B03-ADD5-6FEC625EA87D}"/>
    <cellStyle name="20 % - Markeringsfarve6 3 11 2 3" xfId="25895" xr:uid="{012F54FB-B0D0-4743-9BAB-3ECAE588816D}"/>
    <cellStyle name="20 % - Markeringsfarve6 3 11 2 4" xfId="40882" xr:uid="{956F4D93-4682-4B35-913D-0CA2C2AB03B7}"/>
    <cellStyle name="20 % - Markeringsfarve6 3 11 3" xfId="11481" xr:uid="{31518880-1A4F-41F0-8A9F-C17961C1566A}"/>
    <cellStyle name="20 % - Markeringsfarve6 3 11 3 2" xfId="27801" xr:uid="{8735BDF1-56D5-4225-839F-E72C878D4F19}"/>
    <cellStyle name="20 % - Markeringsfarve6 3 11 3 3" xfId="42767" xr:uid="{B0F4F330-F411-4E9C-87C6-0AB481ED371F}"/>
    <cellStyle name="20 % - Markeringsfarve6 3 11 4" xfId="20779" xr:uid="{1E0A6E75-3C74-4EB4-A37E-9A3241EFBAFC}"/>
    <cellStyle name="20 % - Markeringsfarve6 3 11 5" xfId="35768" xr:uid="{4FB90577-B3E1-4CE4-94C9-6ABB37AD2A03}"/>
    <cellStyle name="20 % - Markeringsfarve6 3 12" xfId="5656" xr:uid="{D8995406-BABA-4AFA-9D5F-F02FDA4922DA}"/>
    <cellStyle name="20 % - Markeringsfarve6 3 12 2" xfId="13573" xr:uid="{B7DCEE52-02B2-4D10-85DB-CEA13B9BB6F5}"/>
    <cellStyle name="20 % - Markeringsfarve6 3 12 2 2" xfId="29888" xr:uid="{24031765-EF0C-49D1-AA94-BE3CB8FAD7EE}"/>
    <cellStyle name="20 % - Markeringsfarve6 3 12 2 3" xfId="44852" xr:uid="{EB9E395B-193C-497B-AE9B-5A0BD5FA4FCD}"/>
    <cellStyle name="20 % - Markeringsfarve6 3 12 3" xfId="22866" xr:uid="{36FF8E22-5D20-4ABC-AC75-C0A3A9D62A5D}"/>
    <cellStyle name="20 % - Markeringsfarve6 3 12 4" xfId="37853" xr:uid="{0F0156BD-769D-4D1B-8783-FFDF94E7F9BD}"/>
    <cellStyle name="20 % - Markeringsfarve6 3 13" xfId="11479" xr:uid="{000062D6-F799-4FAB-89D1-E7506A841733}"/>
    <cellStyle name="20 % - Markeringsfarve6 3 13 2" xfId="27799" xr:uid="{E02EDBAC-33A3-4643-81E2-60341DCB177E}"/>
    <cellStyle name="20 % - Markeringsfarve6 3 13 3" xfId="42765" xr:uid="{B2BF5863-7E76-418D-9CC7-8D80B694E1BF}"/>
    <cellStyle name="20 % - Markeringsfarve6 3 14" xfId="20777" xr:uid="{3D253ABE-6C54-405A-A56E-71F330F42A70}"/>
    <cellStyle name="20 % - Markeringsfarve6 3 15" xfId="35766" xr:uid="{5AA41021-7D53-4322-9A22-E49597B2C36F}"/>
    <cellStyle name="20 % - Markeringsfarve6 3 16" xfId="53288" xr:uid="{164E02C7-0E57-476C-ACD6-4A2F275E5E92}"/>
    <cellStyle name="20 % - Markeringsfarve6 3 2" xfId="2926" xr:uid="{2B40D4C9-CC4D-4C5E-8231-14A2F4FFCE08}"/>
    <cellStyle name="20 % - Markeringsfarve6 3 2 10" xfId="5657" xr:uid="{D9141072-34E5-477F-A024-4B57091E53C5}"/>
    <cellStyle name="20 % - Markeringsfarve6 3 2 10 2" xfId="13574" xr:uid="{4C0C622B-AFFA-4671-90FA-0CBFD91C29A6}"/>
    <cellStyle name="20 % - Markeringsfarve6 3 2 10 2 2" xfId="29889" xr:uid="{CA317668-7037-4159-9130-F9C70AC84290}"/>
    <cellStyle name="20 % - Markeringsfarve6 3 2 10 2 3" xfId="44853" xr:uid="{B97D76E3-1D3C-4300-A965-32B42232C0C8}"/>
    <cellStyle name="20 % - Markeringsfarve6 3 2 10 3" xfId="22867" xr:uid="{CAA6D7C0-C7A3-4D9B-9154-087ABF0D94CC}"/>
    <cellStyle name="20 % - Markeringsfarve6 3 2 10 4" xfId="37854" xr:uid="{C47603D2-38EE-411F-8BA1-CE5CFDAE9C16}"/>
    <cellStyle name="20 % - Markeringsfarve6 3 2 11" xfId="11482" xr:uid="{051FA9DB-CFF7-4264-AE85-7AA35B09E93A}"/>
    <cellStyle name="20 % - Markeringsfarve6 3 2 11 2" xfId="27802" xr:uid="{09B5653D-AC00-4ABB-96AA-97CFF46CB64F}"/>
    <cellStyle name="20 % - Markeringsfarve6 3 2 11 3" xfId="42768" xr:uid="{E6E26E3E-DDA2-4416-87E6-643329F91001}"/>
    <cellStyle name="20 % - Markeringsfarve6 3 2 12" xfId="20780" xr:uid="{AA99E978-4A0A-4B6D-A4EC-07F5765E73EB}"/>
    <cellStyle name="20 % - Markeringsfarve6 3 2 13" xfId="35769" xr:uid="{074A41CB-BE82-4BE0-AE9B-CF63E21BC3E0}"/>
    <cellStyle name="20 % - Markeringsfarve6 3 2 14" xfId="53925" xr:uid="{AB43AA4C-79C6-415D-8E3F-159DD7B3D951}"/>
    <cellStyle name="20 % - Markeringsfarve6 3 2 2" xfId="2927" xr:uid="{D27EA35E-DA1A-492F-8FE2-E52A38C011CB}"/>
    <cellStyle name="20 % - Markeringsfarve6 3 2 2 2" xfId="2928" xr:uid="{5A9DF5F1-2DF5-4B71-A9C8-8A51F06F5DB8}"/>
    <cellStyle name="20 % - Markeringsfarve6 3 2 2 2 2" xfId="2929" xr:uid="{52201EBA-AC96-4DD2-ABF2-2453915D01E5}"/>
    <cellStyle name="20 % - Markeringsfarve6 3 2 2 2 2 2" xfId="7616" xr:uid="{898D4507-011E-4F42-8517-2931B819D850}"/>
    <cellStyle name="20 % - Markeringsfarve6 3 2 2 2 2 2 2" xfId="15516" xr:uid="{1BE95887-0E70-43BA-B1F8-FB15F409C24E}"/>
    <cellStyle name="20 % - Markeringsfarve6 3 2 2 2 2 2 2 2" xfId="31831" xr:uid="{569686E9-A6A7-4655-90FE-3FC70073AE9B}"/>
    <cellStyle name="20 % - Markeringsfarve6 3 2 2 2 2 2 2 3" xfId="46795" xr:uid="{4EC2515A-2779-49F4-9A10-A282576F47E7}"/>
    <cellStyle name="20 % - Markeringsfarve6 3 2 2 2 2 2 3" xfId="24809" xr:uid="{F777CDB4-8F33-4347-8FA1-B65DFF66C756}"/>
    <cellStyle name="20 % - Markeringsfarve6 3 2 2 2 2 2 4" xfId="39796" xr:uid="{0093352D-A8BB-475D-8631-570A974D2C8F}"/>
    <cellStyle name="20 % - Markeringsfarve6 3 2 2 2 2 3" xfId="11485" xr:uid="{5B25DB57-C9A9-447E-B6A4-A8705EAF63EB}"/>
    <cellStyle name="20 % - Markeringsfarve6 3 2 2 2 2 3 2" xfId="27805" xr:uid="{55A53A9F-06F1-473A-855C-BAE28B92F5FF}"/>
    <cellStyle name="20 % - Markeringsfarve6 3 2 2 2 2 3 3" xfId="42771" xr:uid="{CBC49302-46F1-4C4F-AB6E-1AFB00B82A9D}"/>
    <cellStyle name="20 % - Markeringsfarve6 3 2 2 2 2 4" xfId="20783" xr:uid="{975AD459-A41A-4D09-AD46-4C69343E7AAA}"/>
    <cellStyle name="20 % - Markeringsfarve6 3 2 2 2 2 5" xfId="35772" xr:uid="{354B3226-3947-49A6-B9AC-9369B03C6024}"/>
    <cellStyle name="20 % - Markeringsfarve6 3 2 2 2 3" xfId="6189" xr:uid="{B1CF7CCC-DA08-4297-8D84-63EF6FF697C5}"/>
    <cellStyle name="20 % - Markeringsfarve6 3 2 2 2 3 2" xfId="14105" xr:uid="{6C002EA6-8339-47D6-83DF-FFEE0F141F86}"/>
    <cellStyle name="20 % - Markeringsfarve6 3 2 2 2 3 2 2" xfId="30420" xr:uid="{3DECF902-D547-4738-8D01-56BDD98FD680}"/>
    <cellStyle name="20 % - Markeringsfarve6 3 2 2 2 3 2 3" xfId="45384" xr:uid="{91D173DA-9AC6-4578-AE24-C8250F612132}"/>
    <cellStyle name="20 % - Markeringsfarve6 3 2 2 2 3 3" xfId="23398" xr:uid="{22497DD4-68C0-4D4A-A824-CDF63D1670AA}"/>
    <cellStyle name="20 % - Markeringsfarve6 3 2 2 2 3 4" xfId="38385" xr:uid="{D66A1E21-3E97-46E8-A360-F9450A1ABEA0}"/>
    <cellStyle name="20 % - Markeringsfarve6 3 2 2 2 4" xfId="11484" xr:uid="{8ACD8DEC-CABA-4F16-8BC2-FF55319886BB}"/>
    <cellStyle name="20 % - Markeringsfarve6 3 2 2 2 4 2" xfId="27804" xr:uid="{4DA486A0-EF82-43F6-A6D3-47C040FB052F}"/>
    <cellStyle name="20 % - Markeringsfarve6 3 2 2 2 4 3" xfId="42770" xr:uid="{9D50AB62-AF46-45D8-B265-3823B41464BC}"/>
    <cellStyle name="20 % - Markeringsfarve6 3 2 2 2 5" xfId="20782" xr:uid="{F81D180B-87CA-4D5E-9584-BD9FB7C15D58}"/>
    <cellStyle name="20 % - Markeringsfarve6 3 2 2 2 6" xfId="35771" xr:uid="{3FC5493B-ADEF-4681-B589-3AA48EE687D2}"/>
    <cellStyle name="20 % - Markeringsfarve6 3 2 2 3" xfId="2930" xr:uid="{16C0D0E5-B941-4E80-AF61-7AE096C1E32C}"/>
    <cellStyle name="20 % - Markeringsfarve6 3 2 2 3 2" xfId="6846" xr:uid="{721C4B95-72BC-4D7F-B1AD-007861CAD37F}"/>
    <cellStyle name="20 % - Markeringsfarve6 3 2 2 3 2 2" xfId="14756" xr:uid="{35C6FF2E-780E-4339-BE40-E295FD2C5F7E}"/>
    <cellStyle name="20 % - Markeringsfarve6 3 2 2 3 2 2 2" xfId="31071" xr:uid="{94D29757-8587-4115-81A7-B8EEFE2D5877}"/>
    <cellStyle name="20 % - Markeringsfarve6 3 2 2 3 2 2 3" xfId="46035" xr:uid="{8DF378B0-824E-40BA-8F9C-0B5E282A0D28}"/>
    <cellStyle name="20 % - Markeringsfarve6 3 2 2 3 2 3" xfId="24049" xr:uid="{A0F4DD84-3E5B-4B85-A818-9AF7C014B674}"/>
    <cellStyle name="20 % - Markeringsfarve6 3 2 2 3 2 4" xfId="39036" xr:uid="{A515EBF4-71CE-4932-82CF-AF2B964E4A63}"/>
    <cellStyle name="20 % - Markeringsfarve6 3 2 2 3 3" xfId="11486" xr:uid="{8EBF20AD-886E-44C5-A796-9B9A32EE665E}"/>
    <cellStyle name="20 % - Markeringsfarve6 3 2 2 3 3 2" xfId="27806" xr:uid="{935F5B48-2C09-4F83-9D70-2B0679737CA0}"/>
    <cellStyle name="20 % - Markeringsfarve6 3 2 2 3 3 3" xfId="42772" xr:uid="{6FE61599-6BF8-4FFA-AB63-BE69C59A2FDD}"/>
    <cellStyle name="20 % - Markeringsfarve6 3 2 2 3 4" xfId="20784" xr:uid="{495BC08A-9A7D-4EB5-B62E-10AF474C1BC1}"/>
    <cellStyle name="20 % - Markeringsfarve6 3 2 2 3 5" xfId="35773" xr:uid="{E4A595CB-E062-4876-B71E-8F17D2B67DFF}"/>
    <cellStyle name="20 % - Markeringsfarve6 3 2 2 4" xfId="2931" xr:uid="{B5514704-CF22-49B1-AC0C-1923769F5D13}"/>
    <cellStyle name="20 % - Markeringsfarve6 3 2 2 4 2" xfId="8666" xr:uid="{D07B1862-41C6-402F-943B-7AC1012ACD9A}"/>
    <cellStyle name="20 % - Markeringsfarve6 3 2 2 4 2 2" xfId="16545" xr:uid="{20008E57-E699-4880-B318-E88D59CF8F09}"/>
    <cellStyle name="20 % - Markeringsfarve6 3 2 2 4 2 2 2" xfId="32860" xr:uid="{DD301293-D116-4922-84B0-DAB1AB3109DF}"/>
    <cellStyle name="20 % - Markeringsfarve6 3 2 2 4 2 2 3" xfId="47824" xr:uid="{0096EF85-0632-4A13-BDE5-02B9418F796A}"/>
    <cellStyle name="20 % - Markeringsfarve6 3 2 2 4 2 3" xfId="25838" xr:uid="{21097E92-E8B9-4EFC-9140-950B251B3AD8}"/>
    <cellStyle name="20 % - Markeringsfarve6 3 2 2 4 2 4" xfId="40825" xr:uid="{50950C9F-7342-4157-98B2-D51401B02CF4}"/>
    <cellStyle name="20 % - Markeringsfarve6 3 2 2 4 3" xfId="11487" xr:uid="{01E695C0-FAD8-47BB-ADD8-8FF9A9EB6238}"/>
    <cellStyle name="20 % - Markeringsfarve6 3 2 2 4 3 2" xfId="27807" xr:uid="{8193D334-75D7-4514-8E2B-DAC0C18B6D41}"/>
    <cellStyle name="20 % - Markeringsfarve6 3 2 2 4 3 3" xfId="42773" xr:uid="{33E60F30-1DCC-44F0-B483-724EDC6DD413}"/>
    <cellStyle name="20 % - Markeringsfarve6 3 2 2 4 4" xfId="20785" xr:uid="{EC712944-3B5E-4A7E-B545-A0956732689A}"/>
    <cellStyle name="20 % - Markeringsfarve6 3 2 2 4 5" xfId="35774" xr:uid="{5B52E0B0-D05B-4890-8970-898B7E58BF07}"/>
    <cellStyle name="20 % - Markeringsfarve6 3 2 2 5" xfId="5658" xr:uid="{671692BB-CF4B-4125-BF49-1E0DCD76E8EC}"/>
    <cellStyle name="20 % - Markeringsfarve6 3 2 2 5 2" xfId="13575" xr:uid="{D716998A-639B-406D-8CEB-E65C902A7B5B}"/>
    <cellStyle name="20 % - Markeringsfarve6 3 2 2 5 2 2" xfId="29890" xr:uid="{D9F19EE8-253D-43D2-8183-D6F1E3AC08CA}"/>
    <cellStyle name="20 % - Markeringsfarve6 3 2 2 5 2 3" xfId="44854" xr:uid="{494264F4-0FBB-46A2-AAA4-ADC98C6C51CD}"/>
    <cellStyle name="20 % - Markeringsfarve6 3 2 2 5 3" xfId="22868" xr:uid="{4169841D-4E19-416E-A180-6FAF46C57E9F}"/>
    <cellStyle name="20 % - Markeringsfarve6 3 2 2 5 4" xfId="37855" xr:uid="{B98DEFC4-FE40-40E9-B6C7-F6923622131E}"/>
    <cellStyle name="20 % - Markeringsfarve6 3 2 2 6" xfId="11483" xr:uid="{80366386-3B56-47B0-9411-26B2A573FD85}"/>
    <cellStyle name="20 % - Markeringsfarve6 3 2 2 6 2" xfId="27803" xr:uid="{CCF78ACD-89E4-43CF-B76E-34258542B66C}"/>
    <cellStyle name="20 % - Markeringsfarve6 3 2 2 6 3" xfId="42769" xr:uid="{2DABB4B8-C55E-4384-9097-1583CE36672C}"/>
    <cellStyle name="20 % - Markeringsfarve6 3 2 2 7" xfId="20781" xr:uid="{5D8D219F-2BFA-4F10-B6A3-9EDB67CBE5CB}"/>
    <cellStyle name="20 % - Markeringsfarve6 3 2 2 8" xfId="35770" xr:uid="{B4324BB8-C437-4227-AC04-5B6748EAE30B}"/>
    <cellStyle name="20 % - Markeringsfarve6 3 2 2 9" xfId="57092" xr:uid="{ADD29DB1-10AE-4630-9B17-9B94C430DF08}"/>
    <cellStyle name="20 % - Markeringsfarve6 3 2 3" xfId="2932" xr:uid="{862E8757-E19E-439F-8CAC-47C3B1694BEF}"/>
    <cellStyle name="20 % - Markeringsfarve6 3 2 3 2" xfId="2933" xr:uid="{1903EF39-0F83-4B49-A3B7-4DDC427A690F}"/>
    <cellStyle name="20 % - Markeringsfarve6 3 2 3 2 2" xfId="2934" xr:uid="{DB21733C-4707-42C0-8470-715B2FFA758E}"/>
    <cellStyle name="20 % - Markeringsfarve6 3 2 3 2 2 2" xfId="7721" xr:uid="{D416149A-D68A-49E3-94CF-71DD542D7E50}"/>
    <cellStyle name="20 % - Markeringsfarve6 3 2 3 2 2 2 2" xfId="15621" xr:uid="{AFD8B744-B1FE-4D79-BD35-449D3C44691E}"/>
    <cellStyle name="20 % - Markeringsfarve6 3 2 3 2 2 2 2 2" xfId="31936" xr:uid="{A991F678-AEB5-48E5-B7A9-F68227431F17}"/>
    <cellStyle name="20 % - Markeringsfarve6 3 2 3 2 2 2 2 3" xfId="46900" xr:uid="{0CE057B5-1FE7-42D1-97D2-6D19ECAD7559}"/>
    <cellStyle name="20 % - Markeringsfarve6 3 2 3 2 2 2 3" xfId="24914" xr:uid="{82348D38-26D8-4192-B502-035407BB36C3}"/>
    <cellStyle name="20 % - Markeringsfarve6 3 2 3 2 2 2 4" xfId="39901" xr:uid="{A63B18C7-1B26-44C6-B606-08FAA26AEEA5}"/>
    <cellStyle name="20 % - Markeringsfarve6 3 2 3 2 2 3" xfId="11490" xr:uid="{C5749144-07F4-4A3A-875C-77BF71CEF36E}"/>
    <cellStyle name="20 % - Markeringsfarve6 3 2 3 2 2 3 2" xfId="27810" xr:uid="{492DDE70-780D-4FBC-8738-2B4A8B5D1454}"/>
    <cellStyle name="20 % - Markeringsfarve6 3 2 3 2 2 3 3" xfId="42776" xr:uid="{0B7D852C-D9D4-47F6-AA6A-7EA360FC1320}"/>
    <cellStyle name="20 % - Markeringsfarve6 3 2 3 2 2 4" xfId="20788" xr:uid="{910BA9FF-EC50-48AD-AAC1-EE81367D7A5F}"/>
    <cellStyle name="20 % - Markeringsfarve6 3 2 3 2 2 5" xfId="35777" xr:uid="{0F90AC30-2CA2-46DF-A45E-4844394923CB}"/>
    <cellStyle name="20 % - Markeringsfarve6 3 2 3 2 3" xfId="6276" xr:uid="{E59B0774-4B5A-4FAE-83EF-3AA4FE5FCBC1}"/>
    <cellStyle name="20 % - Markeringsfarve6 3 2 3 2 3 2" xfId="14192" xr:uid="{307E9F67-84AA-4436-B3A7-AC91B0C5F700}"/>
    <cellStyle name="20 % - Markeringsfarve6 3 2 3 2 3 2 2" xfId="30507" xr:uid="{E107F3F9-AFF5-41B8-89B5-4FBD9EE537CE}"/>
    <cellStyle name="20 % - Markeringsfarve6 3 2 3 2 3 2 3" xfId="45471" xr:uid="{5627D400-8347-4C49-B239-3473D6E5AC19}"/>
    <cellStyle name="20 % - Markeringsfarve6 3 2 3 2 3 3" xfId="23485" xr:uid="{DA06ACB0-1186-43FE-B6B8-DCF982E8A444}"/>
    <cellStyle name="20 % - Markeringsfarve6 3 2 3 2 3 4" xfId="38472" xr:uid="{17B4C391-0D80-4C25-BDC1-9F6684FDF770}"/>
    <cellStyle name="20 % - Markeringsfarve6 3 2 3 2 4" xfId="11489" xr:uid="{3DB2A965-3E8A-44A1-ADD6-9E7F5D463266}"/>
    <cellStyle name="20 % - Markeringsfarve6 3 2 3 2 4 2" xfId="27809" xr:uid="{36AB64E0-C4C4-4E85-B492-65BD06B8F5D7}"/>
    <cellStyle name="20 % - Markeringsfarve6 3 2 3 2 4 3" xfId="42775" xr:uid="{51926FE0-F258-44A2-A25B-A6B59BB353D2}"/>
    <cellStyle name="20 % - Markeringsfarve6 3 2 3 2 5" xfId="20787" xr:uid="{1B1C466D-CD4F-4670-9169-C5622CF54563}"/>
    <cellStyle name="20 % - Markeringsfarve6 3 2 3 2 6" xfId="35776" xr:uid="{659194C9-01C7-4305-B5AB-F3361A0F7615}"/>
    <cellStyle name="20 % - Markeringsfarve6 3 2 3 3" xfId="2935" xr:uid="{A6C9DD27-6441-4101-A27F-CE98AA8801D6}"/>
    <cellStyle name="20 % - Markeringsfarve6 3 2 3 3 2" xfId="6951" xr:uid="{D72CD26E-3006-489E-AFF1-C8C6E2ABDF28}"/>
    <cellStyle name="20 % - Markeringsfarve6 3 2 3 3 2 2" xfId="14861" xr:uid="{A6AFF607-D0A2-46B1-BD1A-D51CDFC6FE5F}"/>
    <cellStyle name="20 % - Markeringsfarve6 3 2 3 3 2 2 2" xfId="31176" xr:uid="{3AF77F1B-BC15-4B79-AADF-BBAA492351EF}"/>
    <cellStyle name="20 % - Markeringsfarve6 3 2 3 3 2 2 3" xfId="46140" xr:uid="{DB6F514D-13AC-4586-9818-CE40276BB534}"/>
    <cellStyle name="20 % - Markeringsfarve6 3 2 3 3 2 3" xfId="24154" xr:uid="{C8B4CE38-A961-4D70-AF7F-A7503260364F}"/>
    <cellStyle name="20 % - Markeringsfarve6 3 2 3 3 2 4" xfId="39141" xr:uid="{622FDB2D-8A18-4ABA-9CF9-2137F1D63C5F}"/>
    <cellStyle name="20 % - Markeringsfarve6 3 2 3 3 3" xfId="11491" xr:uid="{54115601-9D6D-4FD8-9F94-C82330ED29EE}"/>
    <cellStyle name="20 % - Markeringsfarve6 3 2 3 3 3 2" xfId="27811" xr:uid="{8A97E662-E9FF-451E-A0B8-3126DBA14BB7}"/>
    <cellStyle name="20 % - Markeringsfarve6 3 2 3 3 3 3" xfId="42777" xr:uid="{A225822E-D9C9-4A27-B9C1-DA1FD1A3C97A}"/>
    <cellStyle name="20 % - Markeringsfarve6 3 2 3 3 4" xfId="20789" xr:uid="{CD85C477-066E-4871-8313-282E81C44D29}"/>
    <cellStyle name="20 % - Markeringsfarve6 3 2 3 3 5" xfId="35778" xr:uid="{4776F2C0-5F54-4ACB-A849-6CEEAE959FB6}"/>
    <cellStyle name="20 % - Markeringsfarve6 3 2 3 4" xfId="2936" xr:uid="{CCE4E055-0328-495C-BFE3-E8800333F4F1}"/>
    <cellStyle name="20 % - Markeringsfarve6 3 2 3 4 2" xfId="8391" xr:uid="{23332A2C-8846-44E1-97FF-808902557269}"/>
    <cellStyle name="20 % - Markeringsfarve6 3 2 3 4 2 2" xfId="16282" xr:uid="{943F8283-7780-42B5-8DB5-09CB12252525}"/>
    <cellStyle name="20 % - Markeringsfarve6 3 2 3 4 2 2 2" xfId="32597" xr:uid="{F0342291-70DD-441D-B146-50B9EF84EBA2}"/>
    <cellStyle name="20 % - Markeringsfarve6 3 2 3 4 2 2 3" xfId="47561" xr:uid="{AFBCF24C-2B53-4740-9758-42F9E3C64F4A}"/>
    <cellStyle name="20 % - Markeringsfarve6 3 2 3 4 2 3" xfId="25575" xr:uid="{254DAE5E-516D-4773-BD9B-A036B7C83845}"/>
    <cellStyle name="20 % - Markeringsfarve6 3 2 3 4 2 4" xfId="40562" xr:uid="{5966DCD5-2527-4726-9E77-C63ACB182734}"/>
    <cellStyle name="20 % - Markeringsfarve6 3 2 3 4 3" xfId="11492" xr:uid="{40985379-22C5-43A0-A16C-C657CB85BE0D}"/>
    <cellStyle name="20 % - Markeringsfarve6 3 2 3 4 3 2" xfId="27812" xr:uid="{F5EFFEAE-F869-4075-8A26-66A58D28CDC7}"/>
    <cellStyle name="20 % - Markeringsfarve6 3 2 3 4 3 3" xfId="42778" xr:uid="{354B3AD3-C873-4F26-8AD5-72EE64331862}"/>
    <cellStyle name="20 % - Markeringsfarve6 3 2 3 4 4" xfId="20790" xr:uid="{6E973D01-E14D-4754-8470-DFE58CFB6B2B}"/>
    <cellStyle name="20 % - Markeringsfarve6 3 2 3 4 5" xfId="35779" xr:uid="{7B846804-8C96-4A00-B24F-E654993B35A9}"/>
    <cellStyle name="20 % - Markeringsfarve6 3 2 3 5" xfId="5659" xr:uid="{565B307D-9789-41BE-9F64-F0C7D51D1FAF}"/>
    <cellStyle name="20 % - Markeringsfarve6 3 2 3 5 2" xfId="13576" xr:uid="{34803B2C-33F5-4293-9EB9-155433FCA1AB}"/>
    <cellStyle name="20 % - Markeringsfarve6 3 2 3 5 2 2" xfId="29891" xr:uid="{D527B4C7-0312-409A-870F-B1EDC49B161E}"/>
    <cellStyle name="20 % - Markeringsfarve6 3 2 3 5 2 3" xfId="44855" xr:uid="{A3A8EF6A-63D6-45AC-A2E3-A05F0FC157B0}"/>
    <cellStyle name="20 % - Markeringsfarve6 3 2 3 5 3" xfId="22869" xr:uid="{72E34E05-B662-4DD0-9B3E-1790989E2DBC}"/>
    <cellStyle name="20 % - Markeringsfarve6 3 2 3 5 4" xfId="37856" xr:uid="{467B959A-F1A2-405B-B73B-AE74E07279F3}"/>
    <cellStyle name="20 % - Markeringsfarve6 3 2 3 6" xfId="11488" xr:uid="{780A43E3-6094-4543-B1E0-A743A0507E53}"/>
    <cellStyle name="20 % - Markeringsfarve6 3 2 3 6 2" xfId="27808" xr:uid="{8E5E6259-8590-47FE-91A2-E002C8D6E29E}"/>
    <cellStyle name="20 % - Markeringsfarve6 3 2 3 6 3" xfId="42774" xr:uid="{26E61F6A-39EC-4FCE-9D47-814EC027936F}"/>
    <cellStyle name="20 % - Markeringsfarve6 3 2 3 7" xfId="20786" xr:uid="{48F526A8-BB3D-46FA-8612-C973F1FB0394}"/>
    <cellStyle name="20 % - Markeringsfarve6 3 2 3 8" xfId="35775" xr:uid="{22A99BA4-4A84-46B1-B752-849D4339AA2B}"/>
    <cellStyle name="20 % - Markeringsfarve6 3 2 4" xfId="2937" xr:uid="{4FF433B7-C102-45AE-91EC-48ED5263DD47}"/>
    <cellStyle name="20 % - Markeringsfarve6 3 2 4 2" xfId="2938" xr:uid="{9E3DF091-362A-45C5-B916-1744D92D5C76}"/>
    <cellStyle name="20 % - Markeringsfarve6 3 2 4 2 2" xfId="2939" xr:uid="{D4E27404-F1E2-4539-A169-F866CFEF8F93}"/>
    <cellStyle name="20 % - Markeringsfarve6 3 2 4 2 2 2" xfId="7854" xr:uid="{A65B35B2-C3FC-4A6C-991B-8565CE4E1D36}"/>
    <cellStyle name="20 % - Markeringsfarve6 3 2 4 2 2 2 2" xfId="15754" xr:uid="{2ABD5130-7EB9-4F15-B510-4FEA0C379416}"/>
    <cellStyle name="20 % - Markeringsfarve6 3 2 4 2 2 2 2 2" xfId="32069" xr:uid="{E495C028-DD58-4478-BF14-E88A10EBA4F7}"/>
    <cellStyle name="20 % - Markeringsfarve6 3 2 4 2 2 2 2 3" xfId="47033" xr:uid="{976A7FA2-4DCA-459C-97A0-918F8B308E9F}"/>
    <cellStyle name="20 % - Markeringsfarve6 3 2 4 2 2 2 3" xfId="25047" xr:uid="{9B9A3BBC-38CF-40FF-A6FE-B8A090F232B5}"/>
    <cellStyle name="20 % - Markeringsfarve6 3 2 4 2 2 2 4" xfId="40034" xr:uid="{D1192FC4-DF37-4705-AAC3-E3FC172ACB24}"/>
    <cellStyle name="20 % - Markeringsfarve6 3 2 4 2 2 3" xfId="11495" xr:uid="{818FD33A-2FE3-4A4E-9863-015D14B2E642}"/>
    <cellStyle name="20 % - Markeringsfarve6 3 2 4 2 2 3 2" xfId="27815" xr:uid="{2610B69D-9C9C-4A05-8DA3-FF3517404A7C}"/>
    <cellStyle name="20 % - Markeringsfarve6 3 2 4 2 2 3 3" xfId="42781" xr:uid="{8B212A84-478C-4D01-9C5E-A1D03D358C2C}"/>
    <cellStyle name="20 % - Markeringsfarve6 3 2 4 2 2 4" xfId="20793" xr:uid="{6F6A443E-095B-4588-A81B-4B725E7DFF63}"/>
    <cellStyle name="20 % - Markeringsfarve6 3 2 4 2 2 5" xfId="35782" xr:uid="{D89B6A35-A957-491F-A7A6-3497EDBB1CDE}"/>
    <cellStyle name="20 % - Markeringsfarve6 3 2 4 2 3" xfId="6391" xr:uid="{DCAD0996-F309-44AF-AAF2-50C3D63740F7}"/>
    <cellStyle name="20 % - Markeringsfarve6 3 2 4 2 3 2" xfId="14304" xr:uid="{F9F3B1BD-C889-4A8D-9EE1-67571E576D81}"/>
    <cellStyle name="20 % - Markeringsfarve6 3 2 4 2 3 2 2" xfId="30619" xr:uid="{6CF55E97-5AB3-48AB-A42C-95C29514576D}"/>
    <cellStyle name="20 % - Markeringsfarve6 3 2 4 2 3 2 3" xfId="45583" xr:uid="{F5AC6188-6CE6-4B21-B339-195FB807A31D}"/>
    <cellStyle name="20 % - Markeringsfarve6 3 2 4 2 3 3" xfId="23597" xr:uid="{5EF05E7A-C813-4055-B6DC-06C88BDDDCEA}"/>
    <cellStyle name="20 % - Markeringsfarve6 3 2 4 2 3 4" xfId="38584" xr:uid="{3DDB0374-0A88-4A5C-9855-709F1266633F}"/>
    <cellStyle name="20 % - Markeringsfarve6 3 2 4 2 4" xfId="11494" xr:uid="{AC296A0D-C704-4BD9-AC33-5A23A0BE31AD}"/>
    <cellStyle name="20 % - Markeringsfarve6 3 2 4 2 4 2" xfId="27814" xr:uid="{E1B4DBCB-FB78-468B-98C8-20C8DC759AFA}"/>
    <cellStyle name="20 % - Markeringsfarve6 3 2 4 2 4 3" xfId="42780" xr:uid="{A8BFF246-3D92-4893-9246-EED21992031A}"/>
    <cellStyle name="20 % - Markeringsfarve6 3 2 4 2 5" xfId="20792" xr:uid="{6482DBA2-E95B-4642-8029-3C79671C19DF}"/>
    <cellStyle name="20 % - Markeringsfarve6 3 2 4 2 6" xfId="35781" xr:uid="{B1E519FC-9176-40AA-88AD-13FF2C1D4855}"/>
    <cellStyle name="20 % - Markeringsfarve6 3 2 4 3" xfId="2940" xr:uid="{50A139ED-287A-4FAA-9C96-B189F0DA849C}"/>
    <cellStyle name="20 % - Markeringsfarve6 3 2 4 3 2" xfId="7130" xr:uid="{42283FB1-5D59-4DE5-AAA5-2773D79DDC66}"/>
    <cellStyle name="20 % - Markeringsfarve6 3 2 4 3 2 2" xfId="15039" xr:uid="{D51FEDA3-5AD0-4E25-AE2E-FF14E7D96039}"/>
    <cellStyle name="20 % - Markeringsfarve6 3 2 4 3 2 2 2" xfId="31354" xr:uid="{BAEE814C-EB6E-4773-BCEE-092906082B03}"/>
    <cellStyle name="20 % - Markeringsfarve6 3 2 4 3 2 2 3" xfId="46318" xr:uid="{3CD5964E-5F29-4D45-92DD-8E5F0070D54F}"/>
    <cellStyle name="20 % - Markeringsfarve6 3 2 4 3 2 3" xfId="24332" xr:uid="{1B2AB48F-9A5B-45CB-A705-37555E939A6D}"/>
    <cellStyle name="20 % - Markeringsfarve6 3 2 4 3 2 4" xfId="39319" xr:uid="{B85329CB-24E5-4B39-B22F-EB0ED3E28EFB}"/>
    <cellStyle name="20 % - Markeringsfarve6 3 2 4 3 3" xfId="11496" xr:uid="{CD695BF2-2CF2-4633-B6A9-D34D10EC2F65}"/>
    <cellStyle name="20 % - Markeringsfarve6 3 2 4 3 3 2" xfId="27816" xr:uid="{6300DD01-0395-4FDC-ACDA-FC54F3129122}"/>
    <cellStyle name="20 % - Markeringsfarve6 3 2 4 3 3 3" xfId="42782" xr:uid="{E72B2E8B-0723-471B-8A4C-9A4223F4BAF7}"/>
    <cellStyle name="20 % - Markeringsfarve6 3 2 4 3 4" xfId="20794" xr:uid="{E3F7BECF-DABA-4363-B381-12086D00016A}"/>
    <cellStyle name="20 % - Markeringsfarve6 3 2 4 3 5" xfId="35783" xr:uid="{F7E70CBE-F577-442E-A69C-166C0879008F}"/>
    <cellStyle name="20 % - Markeringsfarve6 3 2 4 4" xfId="2941" xr:uid="{1E55DF56-47EB-489A-B105-DE6FCD3727C7}"/>
    <cellStyle name="20 % - Markeringsfarve6 3 2 4 4 2" xfId="8626" xr:uid="{EC0559FD-28EB-4AA8-9447-AA880F685EBE}"/>
    <cellStyle name="20 % - Markeringsfarve6 3 2 4 4 2 2" xfId="16506" xr:uid="{43D4790D-9593-47B4-845E-407CDB6B0269}"/>
    <cellStyle name="20 % - Markeringsfarve6 3 2 4 4 2 2 2" xfId="32821" xr:uid="{BD68E475-400C-4476-8D6C-76592E061B95}"/>
    <cellStyle name="20 % - Markeringsfarve6 3 2 4 4 2 2 3" xfId="47785" xr:uid="{706AEA1A-6953-4CEE-9F4B-A940AB6AB078}"/>
    <cellStyle name="20 % - Markeringsfarve6 3 2 4 4 2 3" xfId="25799" xr:uid="{950F2DDE-7940-4F20-92C7-10BC1D0369AB}"/>
    <cellStyle name="20 % - Markeringsfarve6 3 2 4 4 2 4" xfId="40786" xr:uid="{096F4E1B-EFA1-4767-A1A5-5A09EA8D6E44}"/>
    <cellStyle name="20 % - Markeringsfarve6 3 2 4 4 3" xfId="11497" xr:uid="{E3607A78-3F50-4AE4-9EAC-CDD4B84DB93F}"/>
    <cellStyle name="20 % - Markeringsfarve6 3 2 4 4 3 2" xfId="27817" xr:uid="{21EE44C0-27BB-4339-9C4A-874F634548AF}"/>
    <cellStyle name="20 % - Markeringsfarve6 3 2 4 4 3 3" xfId="42783" xr:uid="{26ABFB13-1705-45E1-8F38-42914CBD8C24}"/>
    <cellStyle name="20 % - Markeringsfarve6 3 2 4 4 4" xfId="20795" xr:uid="{368034EE-530B-4CAA-889D-3E5F5B04E676}"/>
    <cellStyle name="20 % - Markeringsfarve6 3 2 4 4 5" xfId="35784" xr:uid="{3DD70864-1907-4D1E-95A8-55BF3B53A7EE}"/>
    <cellStyle name="20 % - Markeringsfarve6 3 2 4 5" xfId="5660" xr:uid="{CD92155E-A13B-437D-8C89-CD542807DDD4}"/>
    <cellStyle name="20 % - Markeringsfarve6 3 2 4 5 2" xfId="13577" xr:uid="{D1973FD6-8158-4627-A414-6B5F9CF2B90B}"/>
    <cellStyle name="20 % - Markeringsfarve6 3 2 4 5 2 2" xfId="29892" xr:uid="{DB113A1E-0422-424E-9C71-E9178F24E60C}"/>
    <cellStyle name="20 % - Markeringsfarve6 3 2 4 5 2 3" xfId="44856" xr:uid="{FEC58972-BA5A-4C22-A4C9-DBFE31A4D83F}"/>
    <cellStyle name="20 % - Markeringsfarve6 3 2 4 5 3" xfId="22870" xr:uid="{AD4357DD-A2BD-439A-A905-7273503C4B9E}"/>
    <cellStyle name="20 % - Markeringsfarve6 3 2 4 5 4" xfId="37857" xr:uid="{846CFEDF-7208-4FE5-A845-417C8E8CDFC9}"/>
    <cellStyle name="20 % - Markeringsfarve6 3 2 4 6" xfId="11493" xr:uid="{5519C08F-3254-45DA-8136-1D14C3372EA1}"/>
    <cellStyle name="20 % - Markeringsfarve6 3 2 4 6 2" xfId="27813" xr:uid="{2CD74FFE-D587-4EA5-8D23-D395CDD5D669}"/>
    <cellStyle name="20 % - Markeringsfarve6 3 2 4 6 3" xfId="42779" xr:uid="{E8153280-566E-4024-AAC9-393F907AA513}"/>
    <cellStyle name="20 % - Markeringsfarve6 3 2 4 7" xfId="20791" xr:uid="{AEB34737-74BA-4CD6-9C2F-58DCDADE2A1C}"/>
    <cellStyle name="20 % - Markeringsfarve6 3 2 4 8" xfId="35780" xr:uid="{2606EA4F-CAB0-4E90-9C78-DD1D67BCA7B9}"/>
    <cellStyle name="20 % - Markeringsfarve6 3 2 5" xfId="2942" xr:uid="{4A5E2BBF-DAA7-47E8-B708-D0740F6902EC}"/>
    <cellStyle name="20 % - Markeringsfarve6 3 2 5 2" xfId="2943" xr:uid="{B45B8951-DCD1-49BF-A530-74F66C437BA8}"/>
    <cellStyle name="20 % - Markeringsfarve6 3 2 5 2 2" xfId="2944" xr:uid="{309EF057-E485-4E27-826F-531823BB10A2}"/>
    <cellStyle name="20 % - Markeringsfarve6 3 2 5 2 2 2" xfId="7971" xr:uid="{63C69EB9-F486-43A6-8361-EB668BAE1B0E}"/>
    <cellStyle name="20 % - Markeringsfarve6 3 2 5 2 2 2 2" xfId="15871" xr:uid="{86AC12B8-64CB-4F57-8D38-2EB89F4B6CF9}"/>
    <cellStyle name="20 % - Markeringsfarve6 3 2 5 2 2 2 2 2" xfId="32186" xr:uid="{2419BE65-4B21-4100-A677-D15DE01B76A7}"/>
    <cellStyle name="20 % - Markeringsfarve6 3 2 5 2 2 2 2 3" xfId="47150" xr:uid="{30B6D1C6-D504-46C6-821C-C9150018456E}"/>
    <cellStyle name="20 % - Markeringsfarve6 3 2 5 2 2 2 3" xfId="25164" xr:uid="{9E827813-BE82-4B94-B738-34556A8312DD}"/>
    <cellStyle name="20 % - Markeringsfarve6 3 2 5 2 2 2 4" xfId="40151" xr:uid="{DF154BC4-A43D-4F4E-8FE5-02B5CE7EE393}"/>
    <cellStyle name="20 % - Markeringsfarve6 3 2 5 2 2 3" xfId="11500" xr:uid="{34467370-B31D-4692-9BB3-9AB925FE061F}"/>
    <cellStyle name="20 % - Markeringsfarve6 3 2 5 2 2 3 2" xfId="27820" xr:uid="{F51731C3-AF30-4D59-8822-A8F5D654E9E7}"/>
    <cellStyle name="20 % - Markeringsfarve6 3 2 5 2 2 3 3" xfId="42786" xr:uid="{1427C6FE-9D12-4A1E-9495-6836A60FD45A}"/>
    <cellStyle name="20 % - Markeringsfarve6 3 2 5 2 2 4" xfId="20798" xr:uid="{272D86FE-FC3B-4A9A-AF2C-C8D9D6F3EE1D}"/>
    <cellStyle name="20 % - Markeringsfarve6 3 2 5 2 2 5" xfId="35787" xr:uid="{A6DC85C9-938F-48CA-962B-9CBD7A1A2F80}"/>
    <cellStyle name="20 % - Markeringsfarve6 3 2 5 2 3" xfId="6490" xr:uid="{21D77481-5600-44B3-9268-6D06CD552694}"/>
    <cellStyle name="20 % - Markeringsfarve6 3 2 5 2 3 2" xfId="14403" xr:uid="{E1547A81-DBEB-4865-B853-ED1057F3FB83}"/>
    <cellStyle name="20 % - Markeringsfarve6 3 2 5 2 3 2 2" xfId="30718" xr:uid="{76E13C59-DD67-4521-BAD9-C8E2DD319C53}"/>
    <cellStyle name="20 % - Markeringsfarve6 3 2 5 2 3 2 3" xfId="45682" xr:uid="{1FD4C5B9-1FB3-4A39-9D31-32AF904B1FCE}"/>
    <cellStyle name="20 % - Markeringsfarve6 3 2 5 2 3 3" xfId="23696" xr:uid="{ED0B2FC2-E735-4372-9AA6-99C0532A5D23}"/>
    <cellStyle name="20 % - Markeringsfarve6 3 2 5 2 3 4" xfId="38683" xr:uid="{3C0FE475-5D31-4CDF-A7E7-94733D1B4C10}"/>
    <cellStyle name="20 % - Markeringsfarve6 3 2 5 2 4" xfId="11499" xr:uid="{914C6574-8A2F-4030-B2E0-1AA90711A02A}"/>
    <cellStyle name="20 % - Markeringsfarve6 3 2 5 2 4 2" xfId="27819" xr:uid="{8361D24B-F7AD-4C90-8685-7F60F888701A}"/>
    <cellStyle name="20 % - Markeringsfarve6 3 2 5 2 4 3" xfId="42785" xr:uid="{C34891D5-6EA1-4D97-AD13-7D51AC096896}"/>
    <cellStyle name="20 % - Markeringsfarve6 3 2 5 2 5" xfId="20797" xr:uid="{0A843364-6CEF-4C17-AA3F-835FC78E7E98}"/>
    <cellStyle name="20 % - Markeringsfarve6 3 2 5 2 6" xfId="35786" xr:uid="{7668389D-3FDA-4D6E-9F7A-8FFA18403507}"/>
    <cellStyle name="20 % - Markeringsfarve6 3 2 5 3" xfId="2945" xr:uid="{03ABF62F-EFC6-4763-9943-32809652FF93}"/>
    <cellStyle name="20 % - Markeringsfarve6 3 2 5 3 2" xfId="7247" xr:uid="{564EB41A-0517-4025-9311-DBD73720DD19}"/>
    <cellStyle name="20 % - Markeringsfarve6 3 2 5 3 2 2" xfId="15156" xr:uid="{5EBDDD1E-EAA7-497D-AA9C-99FFF1AC694B}"/>
    <cellStyle name="20 % - Markeringsfarve6 3 2 5 3 2 2 2" xfId="31471" xr:uid="{E8A4D88D-D6E9-42A9-8C69-A3C9D72A5C52}"/>
    <cellStyle name="20 % - Markeringsfarve6 3 2 5 3 2 2 3" xfId="46435" xr:uid="{38BF9DD7-DC5D-42A3-B013-BFBFF35F3E67}"/>
    <cellStyle name="20 % - Markeringsfarve6 3 2 5 3 2 3" xfId="24449" xr:uid="{00047F6A-1943-428E-B059-BAF12A34B961}"/>
    <cellStyle name="20 % - Markeringsfarve6 3 2 5 3 2 4" xfId="39436" xr:uid="{6270B8C3-E7C0-4349-BC8B-56C9639B6509}"/>
    <cellStyle name="20 % - Markeringsfarve6 3 2 5 3 3" xfId="11501" xr:uid="{18631820-B5B0-4FCD-AD67-8650CEB4116A}"/>
    <cellStyle name="20 % - Markeringsfarve6 3 2 5 3 3 2" xfId="27821" xr:uid="{C16D35A8-0C11-4FA7-82FE-8E34D96E7263}"/>
    <cellStyle name="20 % - Markeringsfarve6 3 2 5 3 3 3" xfId="42787" xr:uid="{EDD05C88-83DE-4C71-91F8-AF13E915D0D5}"/>
    <cellStyle name="20 % - Markeringsfarve6 3 2 5 3 4" xfId="20799" xr:uid="{5A66F76F-2B80-44B9-931D-A763324B0E9A}"/>
    <cellStyle name="20 % - Markeringsfarve6 3 2 5 3 5" xfId="35788" xr:uid="{62325E1B-EB8C-4CEE-8226-5A2EA95ED204}"/>
    <cellStyle name="20 % - Markeringsfarve6 3 2 5 4" xfId="2946" xr:uid="{4E92A343-0C0F-4021-99AC-C327B5797F39}"/>
    <cellStyle name="20 % - Markeringsfarve6 3 2 5 4 2" xfId="8350" xr:uid="{19035A64-BA48-442E-B47D-76F143AFF986}"/>
    <cellStyle name="20 % - Markeringsfarve6 3 2 5 4 2 2" xfId="16242" xr:uid="{3A080FBF-9ED6-41F0-A666-0A9B3E2E5ED4}"/>
    <cellStyle name="20 % - Markeringsfarve6 3 2 5 4 2 2 2" xfId="32557" xr:uid="{44092EDB-62A7-4890-AF4E-44DBB87C9D5E}"/>
    <cellStyle name="20 % - Markeringsfarve6 3 2 5 4 2 2 3" xfId="47521" xr:uid="{CE2AFAFF-5775-4F0F-A757-9FCFD29A7B14}"/>
    <cellStyle name="20 % - Markeringsfarve6 3 2 5 4 2 3" xfId="25535" xr:uid="{FEBF6AA2-6D71-44D9-8A99-446B577FBA65}"/>
    <cellStyle name="20 % - Markeringsfarve6 3 2 5 4 2 4" xfId="40522" xr:uid="{FC701BC5-A6E5-4CAD-9842-632F1AA5F4D4}"/>
    <cellStyle name="20 % - Markeringsfarve6 3 2 5 4 3" xfId="11502" xr:uid="{D9BE5083-14F8-4035-8A99-15E2C22FC05E}"/>
    <cellStyle name="20 % - Markeringsfarve6 3 2 5 4 3 2" xfId="27822" xr:uid="{5227FC8D-A1FC-488A-89D9-7CC90A37A7EE}"/>
    <cellStyle name="20 % - Markeringsfarve6 3 2 5 4 3 3" xfId="42788" xr:uid="{2A0C5FE9-B52E-4835-AF5E-E0AC024D02CE}"/>
    <cellStyle name="20 % - Markeringsfarve6 3 2 5 4 4" xfId="20800" xr:uid="{A8770720-4813-46E1-8204-6FA0BFD995E8}"/>
    <cellStyle name="20 % - Markeringsfarve6 3 2 5 4 5" xfId="35789" xr:uid="{1F3A779B-99F6-43A1-BEFE-4593ED50D74C}"/>
    <cellStyle name="20 % - Markeringsfarve6 3 2 5 5" xfId="5661" xr:uid="{288975A5-461C-47FC-A4B5-92626C485D76}"/>
    <cellStyle name="20 % - Markeringsfarve6 3 2 5 5 2" xfId="13578" xr:uid="{DDAFB83F-B1C6-49C3-9725-FEA3DF0B4EB5}"/>
    <cellStyle name="20 % - Markeringsfarve6 3 2 5 5 2 2" xfId="29893" xr:uid="{29524D79-5586-4E73-B6ED-C693F82DDEA3}"/>
    <cellStyle name="20 % - Markeringsfarve6 3 2 5 5 2 3" xfId="44857" xr:uid="{4F0F249A-B8CF-4897-85F2-09EB23E4AE80}"/>
    <cellStyle name="20 % - Markeringsfarve6 3 2 5 5 3" xfId="22871" xr:uid="{1450234A-2D5A-4D0E-B040-27DBE88AF0DA}"/>
    <cellStyle name="20 % - Markeringsfarve6 3 2 5 5 4" xfId="37858" xr:uid="{0A856035-993C-402A-999A-233DD08488FB}"/>
    <cellStyle name="20 % - Markeringsfarve6 3 2 5 6" xfId="11498" xr:uid="{B18C2061-FCE9-458B-A0E4-333179AA0698}"/>
    <cellStyle name="20 % - Markeringsfarve6 3 2 5 6 2" xfId="27818" xr:uid="{CEBC3209-8303-4AFE-81AC-54750C347B4F}"/>
    <cellStyle name="20 % - Markeringsfarve6 3 2 5 6 3" xfId="42784" xr:uid="{EA3CCC50-A56A-4F1C-B2B0-A7F613BEAE46}"/>
    <cellStyle name="20 % - Markeringsfarve6 3 2 5 7" xfId="20796" xr:uid="{47AB1278-E83B-4886-B1F4-9880A7C19349}"/>
    <cellStyle name="20 % - Markeringsfarve6 3 2 5 8" xfId="35785" xr:uid="{93928812-951F-46B7-984C-E6D9EA795D36}"/>
    <cellStyle name="20 % - Markeringsfarve6 3 2 6" xfId="2947" xr:uid="{E8E4C427-288F-4C40-8437-890EF8822D1C}"/>
    <cellStyle name="20 % - Markeringsfarve6 3 2 6 2" xfId="2948" xr:uid="{F409E6B6-6D3F-43A9-9F4B-71F2BDDB1A50}"/>
    <cellStyle name="20 % - Markeringsfarve6 3 2 6 2 2" xfId="2949" xr:uid="{B6C7E6F1-11F6-4B1E-8618-6EC15E2B0F83}"/>
    <cellStyle name="20 % - Markeringsfarve6 3 2 6 2 2 2" xfId="8075" xr:uid="{7CF41289-9E34-4290-8179-2A2FB20C63F1}"/>
    <cellStyle name="20 % - Markeringsfarve6 3 2 6 2 2 2 2" xfId="15975" xr:uid="{4F7E411B-B5A3-4276-B5A5-A008129A84F9}"/>
    <cellStyle name="20 % - Markeringsfarve6 3 2 6 2 2 2 2 2" xfId="32290" xr:uid="{315DA425-9C0F-4DE1-9020-80D0F8043465}"/>
    <cellStyle name="20 % - Markeringsfarve6 3 2 6 2 2 2 2 3" xfId="47254" xr:uid="{A4A2A112-B1A2-4EF7-97F1-5E7FFC102404}"/>
    <cellStyle name="20 % - Markeringsfarve6 3 2 6 2 2 2 3" xfId="25268" xr:uid="{1AC170FB-5198-429D-9B46-81FCFBD6DF0D}"/>
    <cellStyle name="20 % - Markeringsfarve6 3 2 6 2 2 2 4" xfId="40255" xr:uid="{EC3D7FC2-AE32-4AA1-8020-40154A2D0096}"/>
    <cellStyle name="20 % - Markeringsfarve6 3 2 6 2 2 3" xfId="11505" xr:uid="{68F79B51-26B4-4D14-BF34-BCF307ABCAA3}"/>
    <cellStyle name="20 % - Markeringsfarve6 3 2 6 2 2 3 2" xfId="27825" xr:uid="{8A8CC594-1F05-4B84-833E-28A589610155}"/>
    <cellStyle name="20 % - Markeringsfarve6 3 2 6 2 2 3 3" xfId="42791" xr:uid="{356F9699-C2AE-429E-9D00-ACFDDA3B3E8C}"/>
    <cellStyle name="20 % - Markeringsfarve6 3 2 6 2 2 4" xfId="20803" xr:uid="{23A70DE0-FDD0-4DBE-9335-9AE674E9BFFC}"/>
    <cellStyle name="20 % - Markeringsfarve6 3 2 6 2 2 5" xfId="35792" xr:uid="{8EF23360-5F5A-425E-88FB-BF4502449D42}"/>
    <cellStyle name="20 % - Markeringsfarve6 3 2 6 2 3" xfId="6577" xr:uid="{A56C80BA-860C-4D08-B82D-298CB8C2AFCE}"/>
    <cellStyle name="20 % - Markeringsfarve6 3 2 6 2 3 2" xfId="14490" xr:uid="{94F87283-76C8-4032-8B84-30D27700A7C7}"/>
    <cellStyle name="20 % - Markeringsfarve6 3 2 6 2 3 2 2" xfId="30805" xr:uid="{24182668-1AF1-422F-BA71-C94009DDDF76}"/>
    <cellStyle name="20 % - Markeringsfarve6 3 2 6 2 3 2 3" xfId="45769" xr:uid="{0291E7B8-7DC9-468C-922D-15B90EA42080}"/>
    <cellStyle name="20 % - Markeringsfarve6 3 2 6 2 3 3" xfId="23783" xr:uid="{23ED2BBA-C453-42F7-8198-C1591A6E0DE0}"/>
    <cellStyle name="20 % - Markeringsfarve6 3 2 6 2 3 4" xfId="38770" xr:uid="{5F0B1CA5-4988-43B3-ABF9-4AAD2D22B368}"/>
    <cellStyle name="20 % - Markeringsfarve6 3 2 6 2 4" xfId="11504" xr:uid="{BA9ED8B4-79AF-4CCF-9EE7-82AE6C3468FB}"/>
    <cellStyle name="20 % - Markeringsfarve6 3 2 6 2 4 2" xfId="27824" xr:uid="{B5365136-721C-4892-9821-F3AFA590B5BA}"/>
    <cellStyle name="20 % - Markeringsfarve6 3 2 6 2 4 3" xfId="42790" xr:uid="{59A30B6F-3DD4-4025-A8C7-0DEFE1A82980}"/>
    <cellStyle name="20 % - Markeringsfarve6 3 2 6 2 5" xfId="20802" xr:uid="{5B058745-8BEC-4BE8-B3E6-A2DF7102E6E0}"/>
    <cellStyle name="20 % - Markeringsfarve6 3 2 6 2 6" xfId="35791" xr:uid="{0EF2D92C-D8D8-4155-ADBA-2DBA9C76FD17}"/>
    <cellStyle name="20 % - Markeringsfarve6 3 2 6 3" xfId="2950" xr:uid="{D4EEC495-0669-4597-A093-053EAA7C473A}"/>
    <cellStyle name="20 % - Markeringsfarve6 3 2 6 3 2" xfId="7352" xr:uid="{D79DBC1C-F074-4EFA-AB9A-A522D581CCF8}"/>
    <cellStyle name="20 % - Markeringsfarve6 3 2 6 3 2 2" xfId="15261" xr:uid="{32B5F277-02A9-4DCE-AD28-B5132155F14F}"/>
    <cellStyle name="20 % - Markeringsfarve6 3 2 6 3 2 2 2" xfId="31576" xr:uid="{5A37E9E1-D6D4-4919-91F1-EFD1CD295AC5}"/>
    <cellStyle name="20 % - Markeringsfarve6 3 2 6 3 2 2 3" xfId="46540" xr:uid="{8C528DC6-AB65-4218-BDE7-53F44927D937}"/>
    <cellStyle name="20 % - Markeringsfarve6 3 2 6 3 2 3" xfId="24554" xr:uid="{6E9718B2-E515-4252-B2F6-50765B5FB752}"/>
    <cellStyle name="20 % - Markeringsfarve6 3 2 6 3 2 4" xfId="39541" xr:uid="{5EF70B02-3A84-4F26-8483-44727B726053}"/>
    <cellStyle name="20 % - Markeringsfarve6 3 2 6 3 3" xfId="11506" xr:uid="{3C1278B7-1E7E-4002-9FF1-4682E21D031C}"/>
    <cellStyle name="20 % - Markeringsfarve6 3 2 6 3 3 2" xfId="27826" xr:uid="{BE54FDF3-07F6-4BDF-B724-2DAD32BE4E94}"/>
    <cellStyle name="20 % - Markeringsfarve6 3 2 6 3 3 3" xfId="42792" xr:uid="{CE92873C-6E58-4293-A029-A2CFE964A841}"/>
    <cellStyle name="20 % - Markeringsfarve6 3 2 6 3 4" xfId="20804" xr:uid="{02A3FBA6-B3C3-45FB-BE6A-CA6AE0EBBA10}"/>
    <cellStyle name="20 % - Markeringsfarve6 3 2 6 3 5" xfId="35793" xr:uid="{AD1FA176-6D07-4314-98F5-45460133B59B}"/>
    <cellStyle name="20 % - Markeringsfarve6 3 2 6 4" xfId="2951" xr:uid="{423295A0-DFDC-4B65-8193-733C0F9A79B6}"/>
    <cellStyle name="20 % - Markeringsfarve6 3 2 6 4 2" xfId="8594" xr:uid="{257D91FE-6640-4B1C-AE60-7BFDCCCD3A31}"/>
    <cellStyle name="20 % - Markeringsfarve6 3 2 6 4 2 2" xfId="16476" xr:uid="{DA3FD8D8-8E7D-46A4-80E1-3886EFF95419}"/>
    <cellStyle name="20 % - Markeringsfarve6 3 2 6 4 2 2 2" xfId="32791" xr:uid="{FDBD9D97-BF57-442A-8AF8-A4109CD23785}"/>
    <cellStyle name="20 % - Markeringsfarve6 3 2 6 4 2 2 3" xfId="47755" xr:uid="{91D19AF2-906B-474F-A257-E8EC55858A25}"/>
    <cellStyle name="20 % - Markeringsfarve6 3 2 6 4 2 3" xfId="25769" xr:uid="{C81DD3B5-84E3-4B82-A402-797B3988CCCF}"/>
    <cellStyle name="20 % - Markeringsfarve6 3 2 6 4 2 4" xfId="40756" xr:uid="{37AEB2EC-14D1-4E4E-871D-8E9C6F9B28D5}"/>
    <cellStyle name="20 % - Markeringsfarve6 3 2 6 4 3" xfId="11507" xr:uid="{FDDC7884-796E-4DFA-B791-7A9D45069E20}"/>
    <cellStyle name="20 % - Markeringsfarve6 3 2 6 4 3 2" xfId="27827" xr:uid="{BB0B2793-42F3-43D2-89A8-422738CD2E73}"/>
    <cellStyle name="20 % - Markeringsfarve6 3 2 6 4 3 3" xfId="42793" xr:uid="{8DC1660D-2FFD-4E92-8281-27677B73B90C}"/>
    <cellStyle name="20 % - Markeringsfarve6 3 2 6 4 4" xfId="20805" xr:uid="{D92684EB-0AC0-4BD1-993B-5BEBB750051F}"/>
    <cellStyle name="20 % - Markeringsfarve6 3 2 6 4 5" xfId="35794" xr:uid="{1CF21E74-243B-4190-8917-08E58825F6F9}"/>
    <cellStyle name="20 % - Markeringsfarve6 3 2 6 5" xfId="5662" xr:uid="{F114E77B-6EE4-4D3B-8B6C-C996BF6E53A3}"/>
    <cellStyle name="20 % - Markeringsfarve6 3 2 6 5 2" xfId="13579" xr:uid="{0BB58012-5BD7-4009-A44C-6F3B1A13D126}"/>
    <cellStyle name="20 % - Markeringsfarve6 3 2 6 5 2 2" xfId="29894" xr:uid="{42A86BF2-D821-46DC-A9ED-53633E3141EB}"/>
    <cellStyle name="20 % - Markeringsfarve6 3 2 6 5 2 3" xfId="44858" xr:uid="{F69B89CB-45C4-4A27-AF1F-F427B31257B1}"/>
    <cellStyle name="20 % - Markeringsfarve6 3 2 6 5 3" xfId="22872" xr:uid="{6EA552C6-1CAB-4728-B8C8-65E6E5290F48}"/>
    <cellStyle name="20 % - Markeringsfarve6 3 2 6 5 4" xfId="37859" xr:uid="{BBD8F6A4-D473-469D-A811-BB6429EB0B8B}"/>
    <cellStyle name="20 % - Markeringsfarve6 3 2 6 6" xfId="11503" xr:uid="{1F02F2E1-915C-486B-B427-5591F42A6C3D}"/>
    <cellStyle name="20 % - Markeringsfarve6 3 2 6 6 2" xfId="27823" xr:uid="{73AF3FBE-B46F-4B5E-998E-9951276A8107}"/>
    <cellStyle name="20 % - Markeringsfarve6 3 2 6 6 3" xfId="42789" xr:uid="{FE97B416-AE2C-40E5-8F06-6BDCEEE192B2}"/>
    <cellStyle name="20 % - Markeringsfarve6 3 2 6 7" xfId="20801" xr:uid="{9B2A6DE2-7067-456B-8966-F6B03FB67189}"/>
    <cellStyle name="20 % - Markeringsfarve6 3 2 6 8" xfId="35790" xr:uid="{473AAEFA-EC89-4A8C-91D9-B5E81777D151}"/>
    <cellStyle name="20 % - Markeringsfarve6 3 2 7" xfId="2952" xr:uid="{B4E9850B-9C99-4616-9167-7269D2F2E42F}"/>
    <cellStyle name="20 % - Markeringsfarve6 3 2 7 2" xfId="2953" xr:uid="{CEA48EED-945D-499A-82F7-7DD4257D08F5}"/>
    <cellStyle name="20 % - Markeringsfarve6 3 2 7 2 2" xfId="7497" xr:uid="{90E41E0E-9962-47E2-8301-E6D6AAF038E4}"/>
    <cellStyle name="20 % - Markeringsfarve6 3 2 7 2 2 2" xfId="15397" xr:uid="{37A3135D-2544-4DE7-B1AA-DA818DC92D25}"/>
    <cellStyle name="20 % - Markeringsfarve6 3 2 7 2 2 2 2" xfId="31712" xr:uid="{00A5400F-E5D1-478B-A06F-4BA7FF4B20F8}"/>
    <cellStyle name="20 % - Markeringsfarve6 3 2 7 2 2 2 3" xfId="46676" xr:uid="{0711AAE8-CE1B-4176-9D5F-CFC0B3B48162}"/>
    <cellStyle name="20 % - Markeringsfarve6 3 2 7 2 2 3" xfId="24690" xr:uid="{3635216C-31AA-4F4D-90E0-44BF14F4D905}"/>
    <cellStyle name="20 % - Markeringsfarve6 3 2 7 2 2 4" xfId="39677" xr:uid="{AEC503CD-B9ED-4222-8617-D84014FB8F25}"/>
    <cellStyle name="20 % - Markeringsfarve6 3 2 7 2 3" xfId="11509" xr:uid="{EDCA7BAD-C7E1-4EC9-9D52-329DC6A97B14}"/>
    <cellStyle name="20 % - Markeringsfarve6 3 2 7 2 3 2" xfId="27829" xr:uid="{50B28835-6872-4FA3-ABF1-B15EC2D812FC}"/>
    <cellStyle name="20 % - Markeringsfarve6 3 2 7 2 3 3" xfId="42795" xr:uid="{C9758C06-8845-4FCE-8BA1-FB200AB94491}"/>
    <cellStyle name="20 % - Markeringsfarve6 3 2 7 2 4" xfId="20807" xr:uid="{73582B07-4B2C-4DBB-99A0-3818B5842E5C}"/>
    <cellStyle name="20 % - Markeringsfarve6 3 2 7 2 5" xfId="35796" xr:uid="{9B2CD0A8-487D-4ECB-8CA6-E1449C47D590}"/>
    <cellStyle name="20 % - Markeringsfarve6 3 2 7 3" xfId="6090" xr:uid="{232BA8AB-2220-4937-93CA-95157112E92B}"/>
    <cellStyle name="20 % - Markeringsfarve6 3 2 7 3 2" xfId="14006" xr:uid="{B310D189-3B95-4A39-B1B7-26F064528CE9}"/>
    <cellStyle name="20 % - Markeringsfarve6 3 2 7 3 2 2" xfId="30321" xr:uid="{1875ADDD-6709-4DED-99B0-E47CAB0F05CA}"/>
    <cellStyle name="20 % - Markeringsfarve6 3 2 7 3 2 3" xfId="45285" xr:uid="{4C08389E-60E0-492D-AAAA-955C746198F7}"/>
    <cellStyle name="20 % - Markeringsfarve6 3 2 7 3 3" xfId="23299" xr:uid="{D0BF544B-01D7-49F2-8C1A-B284D6B7D2A3}"/>
    <cellStyle name="20 % - Markeringsfarve6 3 2 7 3 4" xfId="38286" xr:uid="{D7416FE9-AB16-480E-9F8D-3AF49161582A}"/>
    <cellStyle name="20 % - Markeringsfarve6 3 2 7 4" xfId="11508" xr:uid="{B3D19077-292E-4AD7-A348-2F0AA6D1CA46}"/>
    <cellStyle name="20 % - Markeringsfarve6 3 2 7 4 2" xfId="27828" xr:uid="{4CDA0469-652E-4E9D-9470-BF9F28D246DD}"/>
    <cellStyle name="20 % - Markeringsfarve6 3 2 7 4 3" xfId="42794" xr:uid="{47A00B49-47F1-4040-A220-731B586359BA}"/>
    <cellStyle name="20 % - Markeringsfarve6 3 2 7 5" xfId="20806" xr:uid="{333C56AF-1ED5-4207-8DD5-BDCB6D17DB50}"/>
    <cellStyle name="20 % - Markeringsfarve6 3 2 7 6" xfId="35795" xr:uid="{3BFFE6F4-99B7-47E5-B3EA-5CF8B1FFA369}"/>
    <cellStyle name="20 % - Markeringsfarve6 3 2 8" xfId="2954" xr:uid="{715AF9D1-5E96-4302-8F39-909DD4EC28BA}"/>
    <cellStyle name="20 % - Markeringsfarve6 3 2 8 2" xfId="6725" xr:uid="{C806A327-B916-46B9-AE20-C33DF0BCB5CB}"/>
    <cellStyle name="20 % - Markeringsfarve6 3 2 8 2 2" xfId="14635" xr:uid="{C97879DD-6321-4F61-B46E-EB96DBC069B2}"/>
    <cellStyle name="20 % - Markeringsfarve6 3 2 8 2 2 2" xfId="30950" xr:uid="{8EDA3AFF-E01B-4404-A69A-6979597A497B}"/>
    <cellStyle name="20 % - Markeringsfarve6 3 2 8 2 2 3" xfId="45914" xr:uid="{B7512E5C-63DC-4D6E-94A6-17AF83F72466}"/>
    <cellStyle name="20 % - Markeringsfarve6 3 2 8 2 3" xfId="23928" xr:uid="{A5336952-A280-443B-B395-7D9D51141D05}"/>
    <cellStyle name="20 % - Markeringsfarve6 3 2 8 2 4" xfId="38915" xr:uid="{0F8A8041-FACE-4659-B9B5-6846F8CD67CD}"/>
    <cellStyle name="20 % - Markeringsfarve6 3 2 8 3" xfId="11510" xr:uid="{4DC32FC3-AD5C-482B-8929-44D66E716BCD}"/>
    <cellStyle name="20 % - Markeringsfarve6 3 2 8 3 2" xfId="27830" xr:uid="{39495886-5526-4404-8615-C8DCBB64DA99}"/>
    <cellStyle name="20 % - Markeringsfarve6 3 2 8 3 3" xfId="42796" xr:uid="{45478F54-006E-483A-B8DD-548E176FAB25}"/>
    <cellStyle name="20 % - Markeringsfarve6 3 2 8 4" xfId="20808" xr:uid="{6BD872EA-258D-43D6-A572-EAE68F16CCBD}"/>
    <cellStyle name="20 % - Markeringsfarve6 3 2 8 5" xfId="35797" xr:uid="{DBA0FEDC-F8A7-432A-834D-3E5F5B1415FC}"/>
    <cellStyle name="20 % - Markeringsfarve6 3 2 9" xfId="2955" xr:uid="{44744137-42A1-4D59-8207-BA9B511C368A}"/>
    <cellStyle name="20 % - Markeringsfarve6 3 2 9 2" xfId="8447" xr:uid="{2E2DAD01-E6A6-49B8-9DF3-A401E9272876}"/>
    <cellStyle name="20 % - Markeringsfarve6 3 2 9 2 2" xfId="16335" xr:uid="{651ACDA8-947F-4E14-A85B-AAAFDC0C01DA}"/>
    <cellStyle name="20 % - Markeringsfarve6 3 2 9 2 2 2" xfId="32650" xr:uid="{1D15D921-04A9-452B-B17F-4F54516C0125}"/>
    <cellStyle name="20 % - Markeringsfarve6 3 2 9 2 2 3" xfId="47614" xr:uid="{D884D2FF-1805-40CE-8327-F36FAC5AC6D2}"/>
    <cellStyle name="20 % - Markeringsfarve6 3 2 9 2 3" xfId="25628" xr:uid="{8906A0A6-5998-4F46-91B8-21FD3F56B92A}"/>
    <cellStyle name="20 % - Markeringsfarve6 3 2 9 2 4" xfId="40615" xr:uid="{666EB9A1-4CBE-4327-BAD6-09D0D8D2F8C7}"/>
    <cellStyle name="20 % - Markeringsfarve6 3 2 9 3" xfId="11511" xr:uid="{D12A2076-EAF7-4886-A596-396C7FADC76D}"/>
    <cellStyle name="20 % - Markeringsfarve6 3 2 9 3 2" xfId="27831" xr:uid="{C918ACF7-5108-4C56-9C91-D917F0957582}"/>
    <cellStyle name="20 % - Markeringsfarve6 3 2 9 3 3" xfId="42797" xr:uid="{83FB526A-209C-416B-8FD0-42F74A885334}"/>
    <cellStyle name="20 % - Markeringsfarve6 3 2 9 4" xfId="20809" xr:uid="{A45A41A5-8F59-4873-9317-9D51A6F335AF}"/>
    <cellStyle name="20 % - Markeringsfarve6 3 2 9 5" xfId="35798" xr:uid="{6557A747-B028-46BC-96CE-13D839026DE6}"/>
    <cellStyle name="20 % - Markeringsfarve6 3 3" xfId="2956" xr:uid="{8B5F0225-EF0A-452A-BF50-49FCA2B51EBA}"/>
    <cellStyle name="20 % - Markeringsfarve6 3 3 10" xfId="5663" xr:uid="{960B46B6-69AE-485B-B3F9-14FDC5110FC0}"/>
    <cellStyle name="20 % - Markeringsfarve6 3 3 10 2" xfId="13580" xr:uid="{11FFCA4B-49EF-4CB2-82C0-D50C9BF7BFB6}"/>
    <cellStyle name="20 % - Markeringsfarve6 3 3 10 2 2" xfId="29895" xr:uid="{ABE69F55-590F-4F80-B420-46A392FE0A26}"/>
    <cellStyle name="20 % - Markeringsfarve6 3 3 10 2 3" xfId="44859" xr:uid="{73703E0A-8906-4D52-A7D5-F1DCFA68C04C}"/>
    <cellStyle name="20 % - Markeringsfarve6 3 3 10 3" xfId="22873" xr:uid="{E623670F-2A2B-49C6-9F42-58BC1D4F27B4}"/>
    <cellStyle name="20 % - Markeringsfarve6 3 3 10 4" xfId="37860" xr:uid="{A0489E0C-9F9C-431D-9206-D9C1B8296D1C}"/>
    <cellStyle name="20 % - Markeringsfarve6 3 3 11" xfId="11512" xr:uid="{48FA007C-7477-4704-B233-E6B7BD553C9E}"/>
    <cellStyle name="20 % - Markeringsfarve6 3 3 11 2" xfId="27832" xr:uid="{C6DD3EE6-6CA9-47FD-BFDB-452DD1CABAFB}"/>
    <cellStyle name="20 % - Markeringsfarve6 3 3 11 3" xfId="42798" xr:uid="{CE916932-783C-44AF-94E9-7317DB5976E6}"/>
    <cellStyle name="20 % - Markeringsfarve6 3 3 12" xfId="20810" xr:uid="{68C399A0-1308-429D-AE8C-FCE5815ADD61}"/>
    <cellStyle name="20 % - Markeringsfarve6 3 3 13" xfId="35799" xr:uid="{64699EE4-3921-413C-BF10-72BFB3B3FFBD}"/>
    <cellStyle name="20 % - Markeringsfarve6 3 3 14" xfId="56469" xr:uid="{D0EF1C98-0F81-412E-B62C-6030E2326CFA}"/>
    <cellStyle name="20 % - Markeringsfarve6 3 3 2" xfId="2957" xr:uid="{9D7A7C33-8DD1-4875-987A-6722A89FA26C}"/>
    <cellStyle name="20 % - Markeringsfarve6 3 3 2 2" xfId="2958" xr:uid="{68769ED0-1DB4-40F4-A81C-62C1C4E2FD12}"/>
    <cellStyle name="20 % - Markeringsfarve6 3 3 2 2 2" xfId="2959" xr:uid="{30186663-3812-45E4-ACFB-FFF54B3BE2C3}"/>
    <cellStyle name="20 % - Markeringsfarve6 3 3 2 2 2 2" xfId="7655" xr:uid="{17F716DB-3D60-4E5F-AE35-5600A435A0EA}"/>
    <cellStyle name="20 % - Markeringsfarve6 3 3 2 2 2 2 2" xfId="15555" xr:uid="{83BB9B9A-F2F2-4A9A-BED9-68B29E7C4807}"/>
    <cellStyle name="20 % - Markeringsfarve6 3 3 2 2 2 2 2 2" xfId="31870" xr:uid="{C52A0304-E0A1-4CBE-A384-0866577F19D2}"/>
    <cellStyle name="20 % - Markeringsfarve6 3 3 2 2 2 2 2 3" xfId="46834" xr:uid="{37E932D3-EBFD-481A-A761-1793B57909C7}"/>
    <cellStyle name="20 % - Markeringsfarve6 3 3 2 2 2 2 3" xfId="24848" xr:uid="{98C8FCD5-51E6-4336-BF4B-90601EA4472E}"/>
    <cellStyle name="20 % - Markeringsfarve6 3 3 2 2 2 2 4" xfId="39835" xr:uid="{24210299-81A9-44BC-B149-FEEE7669821B}"/>
    <cellStyle name="20 % - Markeringsfarve6 3 3 2 2 2 3" xfId="11515" xr:uid="{CC4B5A3C-60BC-4733-BEE0-DD7BBABF4E7B}"/>
    <cellStyle name="20 % - Markeringsfarve6 3 3 2 2 2 3 2" xfId="27835" xr:uid="{98F8B10C-C9E7-433C-B843-2D52EBAECADF}"/>
    <cellStyle name="20 % - Markeringsfarve6 3 3 2 2 2 3 3" xfId="42801" xr:uid="{D058556A-0053-4CBF-861A-3B1400FC4C70}"/>
    <cellStyle name="20 % - Markeringsfarve6 3 3 2 2 2 4" xfId="20813" xr:uid="{790D187B-AC9E-47A2-9850-F3D361F2E8F2}"/>
    <cellStyle name="20 % - Markeringsfarve6 3 3 2 2 2 5" xfId="35802" xr:uid="{59D69BF7-42AA-4080-B229-106CADF48830}"/>
    <cellStyle name="20 % - Markeringsfarve6 3 3 2 2 3" xfId="6222" xr:uid="{CA80D657-335E-46A3-842C-8FC3D680263D}"/>
    <cellStyle name="20 % - Markeringsfarve6 3 3 2 2 3 2" xfId="14138" xr:uid="{EA76BA28-4758-432B-A852-05FB25AEDAC5}"/>
    <cellStyle name="20 % - Markeringsfarve6 3 3 2 2 3 2 2" xfId="30453" xr:uid="{B6AB8988-6402-4A26-A9E7-CCD2520A81B3}"/>
    <cellStyle name="20 % - Markeringsfarve6 3 3 2 2 3 2 3" xfId="45417" xr:uid="{C534F0FF-273B-476F-8751-519174CD1A6D}"/>
    <cellStyle name="20 % - Markeringsfarve6 3 3 2 2 3 3" xfId="23431" xr:uid="{11B339CA-3573-4E4E-9081-C017D4863790}"/>
    <cellStyle name="20 % - Markeringsfarve6 3 3 2 2 3 4" xfId="38418" xr:uid="{53BA831E-97A1-48FA-906A-3BE7C650E417}"/>
    <cellStyle name="20 % - Markeringsfarve6 3 3 2 2 4" xfId="11514" xr:uid="{C6EE9428-434D-4818-9270-C24EB0AB6012}"/>
    <cellStyle name="20 % - Markeringsfarve6 3 3 2 2 4 2" xfId="27834" xr:uid="{D71B9B1E-EF14-475C-952A-7EF1B0CE19E5}"/>
    <cellStyle name="20 % - Markeringsfarve6 3 3 2 2 4 3" xfId="42800" xr:uid="{6FC409CD-FF13-4924-8062-17D8651379AF}"/>
    <cellStyle name="20 % - Markeringsfarve6 3 3 2 2 5" xfId="20812" xr:uid="{DE21B3C7-DAAB-4726-979A-38C4E3B5555E}"/>
    <cellStyle name="20 % - Markeringsfarve6 3 3 2 2 6" xfId="35801" xr:uid="{CBB3CD8D-5980-4AF5-9FBD-BA3CAE1DC8C0}"/>
    <cellStyle name="20 % - Markeringsfarve6 3 3 2 3" xfId="2960" xr:uid="{ADB4E0F0-2600-4421-853A-DDF5C279B3A3}"/>
    <cellStyle name="20 % - Markeringsfarve6 3 3 2 3 2" xfId="6885" xr:uid="{0F320AA5-5EF9-407C-8070-21AB7259BC2E}"/>
    <cellStyle name="20 % - Markeringsfarve6 3 3 2 3 2 2" xfId="14795" xr:uid="{050D271C-5FA4-47E9-8EDB-1B1B6E7FFCEF}"/>
    <cellStyle name="20 % - Markeringsfarve6 3 3 2 3 2 2 2" xfId="31110" xr:uid="{994B60DB-1AC4-4B62-99D0-D1F2AEABE4D4}"/>
    <cellStyle name="20 % - Markeringsfarve6 3 3 2 3 2 2 3" xfId="46074" xr:uid="{EBED8601-10DE-44B7-A11C-CB0E1B9E5F70}"/>
    <cellStyle name="20 % - Markeringsfarve6 3 3 2 3 2 3" xfId="24088" xr:uid="{B6C75823-453B-4E8E-B448-C386294CF821}"/>
    <cellStyle name="20 % - Markeringsfarve6 3 3 2 3 2 4" xfId="39075" xr:uid="{7AD942AB-CF7D-40B2-A635-1F968EF292A4}"/>
    <cellStyle name="20 % - Markeringsfarve6 3 3 2 3 3" xfId="11516" xr:uid="{F8B75524-D35D-48FC-9B9D-FB47A9B53A1C}"/>
    <cellStyle name="20 % - Markeringsfarve6 3 3 2 3 3 2" xfId="27836" xr:uid="{5CDB74AD-526D-4781-9FD6-FFF4C281E7A6}"/>
    <cellStyle name="20 % - Markeringsfarve6 3 3 2 3 3 3" xfId="42802" xr:uid="{E8F2B7FC-4403-455B-9EA3-346600DA06B4}"/>
    <cellStyle name="20 % - Markeringsfarve6 3 3 2 3 4" xfId="20814" xr:uid="{1732F2DF-AA17-465C-BEBB-A2E84E6BD8F1}"/>
    <cellStyle name="20 % - Markeringsfarve6 3 3 2 3 5" xfId="35803" xr:uid="{451C4E26-7372-4013-8233-B7106FCF8345}"/>
    <cellStyle name="20 % - Markeringsfarve6 3 3 2 4" xfId="2961" xr:uid="{AE6C5C84-D819-4402-B849-2AD78DD20A4C}"/>
    <cellStyle name="20 % - Markeringsfarve6 3 3 2 4 2" xfId="8534" xr:uid="{2C003726-99AC-4432-A4BE-DA3E3912E309}"/>
    <cellStyle name="20 % - Markeringsfarve6 3 3 2 4 2 2" xfId="16420" xr:uid="{46FB1D40-19E4-4573-B187-C8C4463BAD2B}"/>
    <cellStyle name="20 % - Markeringsfarve6 3 3 2 4 2 2 2" xfId="32735" xr:uid="{1E665183-87BD-4032-995B-B8ED2A5565AE}"/>
    <cellStyle name="20 % - Markeringsfarve6 3 3 2 4 2 2 3" xfId="47699" xr:uid="{61A6E368-93FB-4B11-BC77-BC34F7099110}"/>
    <cellStyle name="20 % - Markeringsfarve6 3 3 2 4 2 3" xfId="25713" xr:uid="{2E84B04F-6752-4346-96BF-519675AC6F55}"/>
    <cellStyle name="20 % - Markeringsfarve6 3 3 2 4 2 4" xfId="40700" xr:uid="{96B07F74-BBB4-4EA0-A4DA-E897FA075822}"/>
    <cellStyle name="20 % - Markeringsfarve6 3 3 2 4 3" xfId="11517" xr:uid="{EA6FBFFB-6423-4D84-900B-B9CDA6C14F71}"/>
    <cellStyle name="20 % - Markeringsfarve6 3 3 2 4 3 2" xfId="27837" xr:uid="{F70620B7-B647-48C4-B496-F781692166C5}"/>
    <cellStyle name="20 % - Markeringsfarve6 3 3 2 4 3 3" xfId="42803" xr:uid="{76EE4E11-CA1E-4744-BFB0-195B4AEA2666}"/>
    <cellStyle name="20 % - Markeringsfarve6 3 3 2 4 4" xfId="20815" xr:uid="{2997E7C1-11B1-4112-A633-7E006F9F0ABB}"/>
    <cellStyle name="20 % - Markeringsfarve6 3 3 2 4 5" xfId="35804" xr:uid="{AEC8B4CE-2E00-48C7-AA80-864FBA5B6624}"/>
    <cellStyle name="20 % - Markeringsfarve6 3 3 2 5" xfId="5664" xr:uid="{60A35413-7009-4181-BE1E-57A2EDAA15A6}"/>
    <cellStyle name="20 % - Markeringsfarve6 3 3 2 5 2" xfId="13581" xr:uid="{443014FA-1F72-4C1F-A0D9-B2AD232FFB56}"/>
    <cellStyle name="20 % - Markeringsfarve6 3 3 2 5 2 2" xfId="29896" xr:uid="{0DD0CBB6-15C5-4210-96E5-03A9202FF257}"/>
    <cellStyle name="20 % - Markeringsfarve6 3 3 2 5 2 3" xfId="44860" xr:uid="{595B03EB-30C6-49F9-82A6-E07190E3DDD9}"/>
    <cellStyle name="20 % - Markeringsfarve6 3 3 2 5 3" xfId="22874" xr:uid="{73D302C1-D430-4EEF-B97F-7EF4B106CFDE}"/>
    <cellStyle name="20 % - Markeringsfarve6 3 3 2 5 4" xfId="37861" xr:uid="{D73E99C7-B31F-4A9B-B95B-AA80631759F7}"/>
    <cellStyle name="20 % - Markeringsfarve6 3 3 2 6" xfId="11513" xr:uid="{4BE7D861-BF92-4A56-A8E3-EC4A70E57D40}"/>
    <cellStyle name="20 % - Markeringsfarve6 3 3 2 6 2" xfId="27833" xr:uid="{814ADD8F-E655-43A0-8FC9-8B05E05315F3}"/>
    <cellStyle name="20 % - Markeringsfarve6 3 3 2 6 3" xfId="42799" xr:uid="{C0792821-944C-4DCF-91BB-3A97F474CE91}"/>
    <cellStyle name="20 % - Markeringsfarve6 3 3 2 7" xfId="20811" xr:uid="{0267D8E1-FA5D-4B62-8A10-865BB579A06E}"/>
    <cellStyle name="20 % - Markeringsfarve6 3 3 2 8" xfId="35800" xr:uid="{1B090895-3837-4961-A6CF-BCB39E5A3A96}"/>
    <cellStyle name="20 % - Markeringsfarve6 3 3 3" xfId="2962" xr:uid="{CDC4FC12-168C-42D8-A73A-77D8C36DC57E}"/>
    <cellStyle name="20 % - Markeringsfarve6 3 3 3 2" xfId="2963" xr:uid="{54E59C3B-9733-44FA-BA17-04173028449A}"/>
    <cellStyle name="20 % - Markeringsfarve6 3 3 3 2 2" xfId="2964" xr:uid="{9AE345A0-77AA-406E-BFCF-3C03B1EA7508}"/>
    <cellStyle name="20 % - Markeringsfarve6 3 3 3 2 2 2" xfId="7722" xr:uid="{54CA5A85-92A3-44DE-8EA6-68E0682CBA02}"/>
    <cellStyle name="20 % - Markeringsfarve6 3 3 3 2 2 2 2" xfId="15622" xr:uid="{F4F56153-CF19-48D5-846B-B0FBFB0A6E59}"/>
    <cellStyle name="20 % - Markeringsfarve6 3 3 3 2 2 2 2 2" xfId="31937" xr:uid="{BB63FDF1-8AB4-44F0-B68B-39AF990E0CF1}"/>
    <cellStyle name="20 % - Markeringsfarve6 3 3 3 2 2 2 2 3" xfId="46901" xr:uid="{323AB655-CD60-4150-87A9-3CA6F5F47E93}"/>
    <cellStyle name="20 % - Markeringsfarve6 3 3 3 2 2 2 3" xfId="24915" xr:uid="{E05A0AD4-7884-411A-8D5C-D4793F603F6E}"/>
    <cellStyle name="20 % - Markeringsfarve6 3 3 3 2 2 2 4" xfId="39902" xr:uid="{D617C770-01DF-4701-9A98-453D91633EB8}"/>
    <cellStyle name="20 % - Markeringsfarve6 3 3 3 2 2 3" xfId="11520" xr:uid="{470497AD-7FD4-49C6-899C-7C9D94CEF114}"/>
    <cellStyle name="20 % - Markeringsfarve6 3 3 3 2 2 3 2" xfId="27840" xr:uid="{C5D94433-EFDB-4669-8BCB-9AA628F948FF}"/>
    <cellStyle name="20 % - Markeringsfarve6 3 3 3 2 2 3 3" xfId="42806" xr:uid="{BEBB4B7D-7A85-4D97-AF20-F47C792B1485}"/>
    <cellStyle name="20 % - Markeringsfarve6 3 3 3 2 2 4" xfId="20818" xr:uid="{291CE88B-5487-4C33-A888-9B92381AEEE9}"/>
    <cellStyle name="20 % - Markeringsfarve6 3 3 3 2 2 5" xfId="35807" xr:uid="{F607083D-0250-45B1-B5E3-6FA2F3D23DEE}"/>
    <cellStyle name="20 % - Markeringsfarve6 3 3 3 2 3" xfId="6277" xr:uid="{688D8410-33A0-43A3-A687-8BB475627FBD}"/>
    <cellStyle name="20 % - Markeringsfarve6 3 3 3 2 3 2" xfId="14193" xr:uid="{739C6BA3-785B-44A3-A814-516DEE1766E1}"/>
    <cellStyle name="20 % - Markeringsfarve6 3 3 3 2 3 2 2" xfId="30508" xr:uid="{C40D3485-76D0-4EB2-93D5-2376ECF7A89F}"/>
    <cellStyle name="20 % - Markeringsfarve6 3 3 3 2 3 2 3" xfId="45472" xr:uid="{5DD0CBBF-51B5-46AD-8989-8AE63620830A}"/>
    <cellStyle name="20 % - Markeringsfarve6 3 3 3 2 3 3" xfId="23486" xr:uid="{95A53018-42B7-40DF-AF14-43F46E236ADC}"/>
    <cellStyle name="20 % - Markeringsfarve6 3 3 3 2 3 4" xfId="38473" xr:uid="{639DD89E-E77C-4B72-AB8D-8AA0F7F2D7B4}"/>
    <cellStyle name="20 % - Markeringsfarve6 3 3 3 2 4" xfId="11519" xr:uid="{2549821A-6F85-4582-ADF4-FEE2FB248474}"/>
    <cellStyle name="20 % - Markeringsfarve6 3 3 3 2 4 2" xfId="27839" xr:uid="{6FD87599-05A7-46A3-94C3-FDD8C994A0B0}"/>
    <cellStyle name="20 % - Markeringsfarve6 3 3 3 2 4 3" xfId="42805" xr:uid="{B6F30B11-75B2-48C1-BC70-4D1762E80C0C}"/>
    <cellStyle name="20 % - Markeringsfarve6 3 3 3 2 5" xfId="20817" xr:uid="{8AE15BC9-C759-495A-B2B6-0084BFC39702}"/>
    <cellStyle name="20 % - Markeringsfarve6 3 3 3 2 6" xfId="35806" xr:uid="{2E08FAA3-DA2C-4924-86B4-DCCD1CED6E10}"/>
    <cellStyle name="20 % - Markeringsfarve6 3 3 3 3" xfId="2965" xr:uid="{E10DFAF5-CD81-479F-AD75-2C9BF5CA85E9}"/>
    <cellStyle name="20 % - Markeringsfarve6 3 3 3 3 2" xfId="6952" xr:uid="{CCCF6DEA-6DA5-451D-9885-5396A475DA9D}"/>
    <cellStyle name="20 % - Markeringsfarve6 3 3 3 3 2 2" xfId="14862" xr:uid="{08F07393-5F88-477E-8048-41384ECB9DD6}"/>
    <cellStyle name="20 % - Markeringsfarve6 3 3 3 3 2 2 2" xfId="31177" xr:uid="{73DE97FC-F6C2-46EA-8EC5-DBCBAEB20868}"/>
    <cellStyle name="20 % - Markeringsfarve6 3 3 3 3 2 2 3" xfId="46141" xr:uid="{2D0E0190-628B-4351-BFF9-D6613C0C6688}"/>
    <cellStyle name="20 % - Markeringsfarve6 3 3 3 3 2 3" xfId="24155" xr:uid="{59EB41C6-FB0C-4864-9CE8-B85638971EF3}"/>
    <cellStyle name="20 % - Markeringsfarve6 3 3 3 3 2 4" xfId="39142" xr:uid="{891ACB9F-006F-4285-BB36-92B585C70FF1}"/>
    <cellStyle name="20 % - Markeringsfarve6 3 3 3 3 3" xfId="11521" xr:uid="{D9AE4359-EECC-45CD-BAFA-227818B796EE}"/>
    <cellStyle name="20 % - Markeringsfarve6 3 3 3 3 3 2" xfId="27841" xr:uid="{3B600821-B9E5-43C1-8880-0EB139013B6C}"/>
    <cellStyle name="20 % - Markeringsfarve6 3 3 3 3 3 3" xfId="42807" xr:uid="{C33DA2BE-5884-4CB0-938B-0260DC52A690}"/>
    <cellStyle name="20 % - Markeringsfarve6 3 3 3 3 4" xfId="20819" xr:uid="{724FCF30-A8C7-4F70-A5BB-816F2D808C13}"/>
    <cellStyle name="20 % - Markeringsfarve6 3 3 3 3 5" xfId="35808" xr:uid="{9DCCF371-310C-4248-87D6-5FF1C2556B4C}"/>
    <cellStyle name="20 % - Markeringsfarve6 3 3 3 4" xfId="2966" xr:uid="{D08F34C9-199E-4AEA-A3B8-24FFF1288EA6}"/>
    <cellStyle name="20 % - Markeringsfarve6 3 3 3 4 2" xfId="8184" xr:uid="{4BEC0CCE-B7FE-4BBA-AA47-0B76BBEA9660}"/>
    <cellStyle name="20 % - Markeringsfarve6 3 3 3 4 2 2" xfId="16080" xr:uid="{272AD497-04B9-4996-BBEB-AAC39E8EF07A}"/>
    <cellStyle name="20 % - Markeringsfarve6 3 3 3 4 2 2 2" xfId="32395" xr:uid="{AF57E5C8-902D-4A8B-AE90-C04B8E369C65}"/>
    <cellStyle name="20 % - Markeringsfarve6 3 3 3 4 2 2 3" xfId="47359" xr:uid="{30E618C6-18E5-452D-8EC5-31B49FC7E9F4}"/>
    <cellStyle name="20 % - Markeringsfarve6 3 3 3 4 2 3" xfId="25373" xr:uid="{16862FFD-174C-45AC-A96B-9115BD51A231}"/>
    <cellStyle name="20 % - Markeringsfarve6 3 3 3 4 2 4" xfId="40360" xr:uid="{CD6EC62F-8CCC-4C97-AD80-26A122EBD312}"/>
    <cellStyle name="20 % - Markeringsfarve6 3 3 3 4 3" xfId="11522" xr:uid="{94F9131B-3232-4B60-889F-F03E78E0D3F6}"/>
    <cellStyle name="20 % - Markeringsfarve6 3 3 3 4 3 2" xfId="27842" xr:uid="{9E8C4E00-A988-4667-9F01-4BB3621A4F0F}"/>
    <cellStyle name="20 % - Markeringsfarve6 3 3 3 4 3 3" xfId="42808" xr:uid="{E7AF73E8-E8C4-4AE6-BC72-22AC4CF478EC}"/>
    <cellStyle name="20 % - Markeringsfarve6 3 3 3 4 4" xfId="20820" xr:uid="{6F7A1E58-D33E-4A34-B8D9-2653914F2446}"/>
    <cellStyle name="20 % - Markeringsfarve6 3 3 3 4 5" xfId="35809" xr:uid="{8F25A4C1-153B-4F5B-AEBD-759D52B9598A}"/>
    <cellStyle name="20 % - Markeringsfarve6 3 3 3 5" xfId="5665" xr:uid="{2D1B217C-DD37-4692-BD00-985D856D7712}"/>
    <cellStyle name="20 % - Markeringsfarve6 3 3 3 5 2" xfId="13582" xr:uid="{A8CDBA05-A575-42A0-9711-91A259DF4CE9}"/>
    <cellStyle name="20 % - Markeringsfarve6 3 3 3 5 2 2" xfId="29897" xr:uid="{A17E37A9-A15B-4CC5-98E1-F0886CDCD466}"/>
    <cellStyle name="20 % - Markeringsfarve6 3 3 3 5 2 3" xfId="44861" xr:uid="{B3661E54-B5D6-4FBE-88A6-4E9B53DD63CC}"/>
    <cellStyle name="20 % - Markeringsfarve6 3 3 3 5 3" xfId="22875" xr:uid="{A9D728D0-0A96-4FCA-A55E-AD4A846F3D6E}"/>
    <cellStyle name="20 % - Markeringsfarve6 3 3 3 5 4" xfId="37862" xr:uid="{D124DE58-DC21-4AF2-A7A8-DE62EE4C71EC}"/>
    <cellStyle name="20 % - Markeringsfarve6 3 3 3 6" xfId="11518" xr:uid="{1FFE0465-FF73-4BE1-8BE6-AB0251128CA9}"/>
    <cellStyle name="20 % - Markeringsfarve6 3 3 3 6 2" xfId="27838" xr:uid="{3093555D-33F5-4670-BDED-BF18B9C4005C}"/>
    <cellStyle name="20 % - Markeringsfarve6 3 3 3 6 3" xfId="42804" xr:uid="{6617212B-15E2-42D5-B5C5-22C5B7870743}"/>
    <cellStyle name="20 % - Markeringsfarve6 3 3 3 7" xfId="20816" xr:uid="{905040B2-4A38-4B6F-AF3E-845D7DB374C7}"/>
    <cellStyle name="20 % - Markeringsfarve6 3 3 3 8" xfId="35805" xr:uid="{AB25104A-E563-4AEE-A2F4-7B3281648925}"/>
    <cellStyle name="20 % - Markeringsfarve6 3 3 4" xfId="2967" xr:uid="{14ABD117-A643-418F-ACA0-4094F017E152}"/>
    <cellStyle name="20 % - Markeringsfarve6 3 3 4 2" xfId="2968" xr:uid="{D5C3AD7A-239E-444F-9E63-D1709B1DD08C}"/>
    <cellStyle name="20 % - Markeringsfarve6 3 3 4 2 2" xfId="2969" xr:uid="{9B515250-818E-43EB-BAB3-84B9E9A8F4A1}"/>
    <cellStyle name="20 % - Markeringsfarve6 3 3 4 2 2 2" xfId="7893" xr:uid="{7BC7F9A2-F0A7-4A73-8C55-148B99EDD6D3}"/>
    <cellStyle name="20 % - Markeringsfarve6 3 3 4 2 2 2 2" xfId="15793" xr:uid="{13B1318C-ABC8-487F-81EB-C4245EA9CB9A}"/>
    <cellStyle name="20 % - Markeringsfarve6 3 3 4 2 2 2 2 2" xfId="32108" xr:uid="{C798F908-1C0A-4602-AC42-511984199723}"/>
    <cellStyle name="20 % - Markeringsfarve6 3 3 4 2 2 2 2 3" xfId="47072" xr:uid="{DCD327D9-53DE-4210-831E-C689762F83CE}"/>
    <cellStyle name="20 % - Markeringsfarve6 3 3 4 2 2 2 3" xfId="25086" xr:uid="{6084E1F7-6D48-4278-8EE8-993602F3A27F}"/>
    <cellStyle name="20 % - Markeringsfarve6 3 3 4 2 2 2 4" xfId="40073" xr:uid="{555B0957-C788-4824-BCED-D45BD8D095A1}"/>
    <cellStyle name="20 % - Markeringsfarve6 3 3 4 2 2 3" xfId="11525" xr:uid="{009765FA-1545-4926-B4C7-953ED4368E71}"/>
    <cellStyle name="20 % - Markeringsfarve6 3 3 4 2 2 3 2" xfId="27845" xr:uid="{DC365734-ACF6-4433-948E-6D31DC746A50}"/>
    <cellStyle name="20 % - Markeringsfarve6 3 3 4 2 2 3 3" xfId="42811" xr:uid="{55B69F1C-E45D-4A46-A12F-EF2592B10A93}"/>
    <cellStyle name="20 % - Markeringsfarve6 3 3 4 2 2 4" xfId="20823" xr:uid="{B3DB15E1-5EBD-4D26-9B2A-E8AD97710CA5}"/>
    <cellStyle name="20 % - Markeringsfarve6 3 3 4 2 2 5" xfId="35812" xr:uid="{5A055ADD-C875-49C3-A41B-80CA371DF2D2}"/>
    <cellStyle name="20 % - Markeringsfarve6 3 3 4 2 3" xfId="6424" xr:uid="{F8BDD1F1-7DCF-49E7-900B-CC4C4B6AFF0A}"/>
    <cellStyle name="20 % - Markeringsfarve6 3 3 4 2 3 2" xfId="14337" xr:uid="{E7265905-5856-4EBC-93B0-45E8DFE91734}"/>
    <cellStyle name="20 % - Markeringsfarve6 3 3 4 2 3 2 2" xfId="30652" xr:uid="{AA7199D0-5B2F-4993-9DCC-3924047D6417}"/>
    <cellStyle name="20 % - Markeringsfarve6 3 3 4 2 3 2 3" xfId="45616" xr:uid="{B7F35F56-4332-4054-916B-83B817C1BE51}"/>
    <cellStyle name="20 % - Markeringsfarve6 3 3 4 2 3 3" xfId="23630" xr:uid="{961F1FA2-F4BA-4416-BBCB-DBCBB5C2D9FE}"/>
    <cellStyle name="20 % - Markeringsfarve6 3 3 4 2 3 4" xfId="38617" xr:uid="{9C724169-63A4-4E26-A711-4AF14C387B0A}"/>
    <cellStyle name="20 % - Markeringsfarve6 3 3 4 2 4" xfId="11524" xr:uid="{2AB75A27-166A-4229-81D4-12E257BB6D04}"/>
    <cellStyle name="20 % - Markeringsfarve6 3 3 4 2 4 2" xfId="27844" xr:uid="{A3A9C73F-DA3D-4F17-BFA8-AFBD21547E23}"/>
    <cellStyle name="20 % - Markeringsfarve6 3 3 4 2 4 3" xfId="42810" xr:uid="{FBC6F239-00AD-484F-BB92-4C49BCF605DA}"/>
    <cellStyle name="20 % - Markeringsfarve6 3 3 4 2 5" xfId="20822" xr:uid="{65FE47EC-CFDF-4A3C-8428-2D5ACF8E0100}"/>
    <cellStyle name="20 % - Markeringsfarve6 3 3 4 2 6" xfId="35811" xr:uid="{2D2F89C0-5398-474E-9469-5A436B1681D2}"/>
    <cellStyle name="20 % - Markeringsfarve6 3 3 4 3" xfId="2970" xr:uid="{D0B1B9C1-2046-46E4-BE70-E5D055368ED5}"/>
    <cellStyle name="20 % - Markeringsfarve6 3 3 4 3 2" xfId="7169" xr:uid="{C3D0D0EE-34BF-4549-8E49-82703E7AA58C}"/>
    <cellStyle name="20 % - Markeringsfarve6 3 3 4 3 2 2" xfId="15078" xr:uid="{91DC1C69-8258-46DD-8F94-BB7650B90C36}"/>
    <cellStyle name="20 % - Markeringsfarve6 3 3 4 3 2 2 2" xfId="31393" xr:uid="{D3DD57FE-4D0E-460A-8EE7-129061EDCD38}"/>
    <cellStyle name="20 % - Markeringsfarve6 3 3 4 3 2 2 3" xfId="46357" xr:uid="{D59C7F0B-3FA3-4CA6-B1F6-836259A212CA}"/>
    <cellStyle name="20 % - Markeringsfarve6 3 3 4 3 2 3" xfId="24371" xr:uid="{12985D5E-5A1F-4F89-939D-7F3E2EA84397}"/>
    <cellStyle name="20 % - Markeringsfarve6 3 3 4 3 2 4" xfId="39358" xr:uid="{2F6D2A8D-A9A7-4A61-A1DC-D6C5176D109A}"/>
    <cellStyle name="20 % - Markeringsfarve6 3 3 4 3 3" xfId="11526" xr:uid="{53E09095-1073-4A43-9FB3-0C1A14F14BBF}"/>
    <cellStyle name="20 % - Markeringsfarve6 3 3 4 3 3 2" xfId="27846" xr:uid="{F04433F0-7EA7-4302-8A2D-0321A983B3C8}"/>
    <cellStyle name="20 % - Markeringsfarve6 3 3 4 3 3 3" xfId="42812" xr:uid="{1C0A1742-7333-42C2-A79D-57C144149E45}"/>
    <cellStyle name="20 % - Markeringsfarve6 3 3 4 3 4" xfId="20824" xr:uid="{02134D1D-A7F2-46C1-95EF-0C43DB17FB9D}"/>
    <cellStyle name="20 % - Markeringsfarve6 3 3 4 3 5" xfId="35813" xr:uid="{EF928E64-961F-4F68-9B12-3759E75C1B58}"/>
    <cellStyle name="20 % - Markeringsfarve6 3 3 4 4" xfId="2971" xr:uid="{2624B7EB-3147-4FE1-8D64-C0708CD75D14}"/>
    <cellStyle name="20 % - Markeringsfarve6 3 3 4 4 2" xfId="6700" xr:uid="{4E9597C6-5295-44DC-8FDA-139A00FBDB03}"/>
    <cellStyle name="20 % - Markeringsfarve6 3 3 4 4 2 2" xfId="14610" xr:uid="{A97E531B-D89C-4673-B0F7-5A0AF5BD789D}"/>
    <cellStyle name="20 % - Markeringsfarve6 3 3 4 4 2 2 2" xfId="30925" xr:uid="{C37D5601-0BD5-4D52-80D2-6404871E54CF}"/>
    <cellStyle name="20 % - Markeringsfarve6 3 3 4 4 2 2 3" xfId="45889" xr:uid="{9D2B92F3-90B0-4905-85F9-5D85BD9603C3}"/>
    <cellStyle name="20 % - Markeringsfarve6 3 3 4 4 2 3" xfId="23903" xr:uid="{843F5DB7-4E32-4E45-B129-9E433CE7265E}"/>
    <cellStyle name="20 % - Markeringsfarve6 3 3 4 4 2 4" xfId="38890" xr:uid="{F3D6BCE0-F96D-4429-B519-A7DE0B06F66C}"/>
    <cellStyle name="20 % - Markeringsfarve6 3 3 4 4 3" xfId="11527" xr:uid="{E1F20A94-942C-40A9-AB1B-88CBBCFE4FC3}"/>
    <cellStyle name="20 % - Markeringsfarve6 3 3 4 4 3 2" xfId="27847" xr:uid="{C1FD0BE5-F160-4EE4-92D9-95D8D5354FEF}"/>
    <cellStyle name="20 % - Markeringsfarve6 3 3 4 4 3 3" xfId="42813" xr:uid="{E3F22A59-8BAB-4352-BEAA-71B7208CEA7B}"/>
    <cellStyle name="20 % - Markeringsfarve6 3 3 4 4 4" xfId="20825" xr:uid="{93656469-7DC0-410D-8570-8BDA8E103147}"/>
    <cellStyle name="20 % - Markeringsfarve6 3 3 4 4 5" xfId="35814" xr:uid="{B1636EC8-B48D-424C-A31A-1094B8F8809A}"/>
    <cellStyle name="20 % - Markeringsfarve6 3 3 4 5" xfId="5666" xr:uid="{716573CE-E619-4121-82B8-32F607140130}"/>
    <cellStyle name="20 % - Markeringsfarve6 3 3 4 5 2" xfId="13583" xr:uid="{6BBF6E74-3AC6-4E74-880F-9898A936C6E4}"/>
    <cellStyle name="20 % - Markeringsfarve6 3 3 4 5 2 2" xfId="29898" xr:uid="{0DCEBE50-FC44-4F75-BBEF-AED67AB66579}"/>
    <cellStyle name="20 % - Markeringsfarve6 3 3 4 5 2 3" xfId="44862" xr:uid="{74676C6F-5D71-4968-B335-698EE2E1594B}"/>
    <cellStyle name="20 % - Markeringsfarve6 3 3 4 5 3" xfId="22876" xr:uid="{4F31AE50-0453-4FE5-8DAB-F0C0915A8CBC}"/>
    <cellStyle name="20 % - Markeringsfarve6 3 3 4 5 4" xfId="37863" xr:uid="{6624EAC0-F928-4382-A3C0-5C58780FEF0C}"/>
    <cellStyle name="20 % - Markeringsfarve6 3 3 4 6" xfId="11523" xr:uid="{172791BA-B4FC-4E80-9403-288BD1D8CA85}"/>
    <cellStyle name="20 % - Markeringsfarve6 3 3 4 6 2" xfId="27843" xr:uid="{F3D7F52E-0902-449B-A202-1359A9337E57}"/>
    <cellStyle name="20 % - Markeringsfarve6 3 3 4 6 3" xfId="42809" xr:uid="{0191B361-3F5C-4C23-8021-27C6A6052D18}"/>
    <cellStyle name="20 % - Markeringsfarve6 3 3 4 7" xfId="20821" xr:uid="{8B0D68B9-07BD-4519-9E64-1FD8FE4C33BF}"/>
    <cellStyle name="20 % - Markeringsfarve6 3 3 4 8" xfId="35810" xr:uid="{1DDA38CC-D1D3-4AFD-87C4-0B08531C0ACD}"/>
    <cellStyle name="20 % - Markeringsfarve6 3 3 5" xfId="2972" xr:uid="{354206AD-051E-4569-9D65-3F6D4033F2FC}"/>
    <cellStyle name="20 % - Markeringsfarve6 3 3 5 2" xfId="2973" xr:uid="{D6519487-7667-4E53-8D29-80D4F429BA74}"/>
    <cellStyle name="20 % - Markeringsfarve6 3 3 5 2 2" xfId="2974" xr:uid="{61434DD7-5FA3-42D4-A1E4-53163C935A3F}"/>
    <cellStyle name="20 % - Markeringsfarve6 3 3 5 2 2 2" xfId="8010" xr:uid="{2197AC59-471F-4F92-BF3C-257A39458BA9}"/>
    <cellStyle name="20 % - Markeringsfarve6 3 3 5 2 2 2 2" xfId="15910" xr:uid="{74750C3D-05BE-401B-8CF5-DE93DD223CDA}"/>
    <cellStyle name="20 % - Markeringsfarve6 3 3 5 2 2 2 2 2" xfId="32225" xr:uid="{EBC02C51-2E0C-4996-B104-15B61DE2551B}"/>
    <cellStyle name="20 % - Markeringsfarve6 3 3 5 2 2 2 2 3" xfId="47189" xr:uid="{5E67CD51-758A-4C20-8834-3A9632452ACF}"/>
    <cellStyle name="20 % - Markeringsfarve6 3 3 5 2 2 2 3" xfId="25203" xr:uid="{E790953B-5CF6-4314-9E87-581A7F119B6E}"/>
    <cellStyle name="20 % - Markeringsfarve6 3 3 5 2 2 2 4" xfId="40190" xr:uid="{418B2BD6-3FBA-4C6D-BAE0-29C36692921B}"/>
    <cellStyle name="20 % - Markeringsfarve6 3 3 5 2 2 3" xfId="11530" xr:uid="{58DB715C-FA5F-4916-9B34-65AD3A26678C}"/>
    <cellStyle name="20 % - Markeringsfarve6 3 3 5 2 2 3 2" xfId="27850" xr:uid="{0E2B5240-C449-4AC1-B29D-4DCD1705C56B}"/>
    <cellStyle name="20 % - Markeringsfarve6 3 3 5 2 2 3 3" xfId="42816" xr:uid="{D1F25736-1437-4163-97F7-46F1EF2AB9F3}"/>
    <cellStyle name="20 % - Markeringsfarve6 3 3 5 2 2 4" xfId="20828" xr:uid="{91E92643-F90A-43A0-B756-73C582EA6786}"/>
    <cellStyle name="20 % - Markeringsfarve6 3 3 5 2 2 5" xfId="35817" xr:uid="{207FB194-A3AC-4B2A-807F-D2E228F72971}"/>
    <cellStyle name="20 % - Markeringsfarve6 3 3 5 2 3" xfId="6523" xr:uid="{B6AD1396-CACA-439B-92A7-395BD6446845}"/>
    <cellStyle name="20 % - Markeringsfarve6 3 3 5 2 3 2" xfId="14436" xr:uid="{B3C259B3-7E99-491F-800C-3C1A7A5465B5}"/>
    <cellStyle name="20 % - Markeringsfarve6 3 3 5 2 3 2 2" xfId="30751" xr:uid="{FCD77650-A61A-4E87-9963-FE5B595B4A74}"/>
    <cellStyle name="20 % - Markeringsfarve6 3 3 5 2 3 2 3" xfId="45715" xr:uid="{2BA453C2-E336-4D8E-AF17-61104F459C89}"/>
    <cellStyle name="20 % - Markeringsfarve6 3 3 5 2 3 3" xfId="23729" xr:uid="{6A0699F7-C7A2-4725-A2A8-E273F03B531D}"/>
    <cellStyle name="20 % - Markeringsfarve6 3 3 5 2 3 4" xfId="38716" xr:uid="{0C7EB893-06AF-4B56-82C7-0AFE46676A3B}"/>
    <cellStyle name="20 % - Markeringsfarve6 3 3 5 2 4" xfId="11529" xr:uid="{31B2DEF3-D8F5-4BA7-BAB5-1FB47ED0FB85}"/>
    <cellStyle name="20 % - Markeringsfarve6 3 3 5 2 4 2" xfId="27849" xr:uid="{23A105AF-5EDD-45AB-8757-FCDAAC14DE07}"/>
    <cellStyle name="20 % - Markeringsfarve6 3 3 5 2 4 3" xfId="42815" xr:uid="{7166D38C-3861-4B2B-9BC0-4DB73CB05E5F}"/>
    <cellStyle name="20 % - Markeringsfarve6 3 3 5 2 5" xfId="20827" xr:uid="{B7F96CF3-E42B-45E0-8138-EA2B772ABD5D}"/>
    <cellStyle name="20 % - Markeringsfarve6 3 3 5 2 6" xfId="35816" xr:uid="{3E1E01BE-F5E7-4CDE-8249-5FE59E267973}"/>
    <cellStyle name="20 % - Markeringsfarve6 3 3 5 3" xfId="2975" xr:uid="{B505FEC6-CD4A-4E6D-9179-F549D221EDAF}"/>
    <cellStyle name="20 % - Markeringsfarve6 3 3 5 3 2" xfId="7286" xr:uid="{4D1E5700-5FC0-4732-8040-60BA2ABE844F}"/>
    <cellStyle name="20 % - Markeringsfarve6 3 3 5 3 2 2" xfId="15195" xr:uid="{D7D7CD33-1E0A-4123-ACBD-7DA496542D56}"/>
    <cellStyle name="20 % - Markeringsfarve6 3 3 5 3 2 2 2" xfId="31510" xr:uid="{2C211CBB-7A89-4B08-89BD-FEEF05C181CB}"/>
    <cellStyle name="20 % - Markeringsfarve6 3 3 5 3 2 2 3" xfId="46474" xr:uid="{9DFD6CEE-E14B-4CAC-A467-811E2717EAA0}"/>
    <cellStyle name="20 % - Markeringsfarve6 3 3 5 3 2 3" xfId="24488" xr:uid="{F224F8CE-9932-4DAC-9708-46446AF88AC5}"/>
    <cellStyle name="20 % - Markeringsfarve6 3 3 5 3 2 4" xfId="39475" xr:uid="{E4C7E8D6-E373-49E1-9968-BCA695C360DA}"/>
    <cellStyle name="20 % - Markeringsfarve6 3 3 5 3 3" xfId="11531" xr:uid="{1AB3C6F9-62E2-498C-A4BE-AA6530DCDDD8}"/>
    <cellStyle name="20 % - Markeringsfarve6 3 3 5 3 3 2" xfId="27851" xr:uid="{C8B1774A-B382-4E64-A334-251042DA5656}"/>
    <cellStyle name="20 % - Markeringsfarve6 3 3 5 3 3 3" xfId="42817" xr:uid="{F1642878-D26D-43EF-93CA-C14FEB43768B}"/>
    <cellStyle name="20 % - Markeringsfarve6 3 3 5 3 4" xfId="20829" xr:uid="{729286F9-3B54-489D-93BE-26206EE38DCD}"/>
    <cellStyle name="20 % - Markeringsfarve6 3 3 5 3 5" xfId="35818" xr:uid="{084BE600-F9E1-41E7-9F9B-1CDC298EE3B4}"/>
    <cellStyle name="20 % - Markeringsfarve6 3 3 5 4" xfId="2976" xr:uid="{6BD03605-45E8-4073-8A80-FD76ECE096C3}"/>
    <cellStyle name="20 % - Markeringsfarve6 3 3 5 4 2" xfId="8484" xr:uid="{2F2BB35B-46A5-4460-BB0D-804A61684CBC}"/>
    <cellStyle name="20 % - Markeringsfarve6 3 3 5 4 2 2" xfId="16371" xr:uid="{94476230-B5F6-4392-A323-6524662007F6}"/>
    <cellStyle name="20 % - Markeringsfarve6 3 3 5 4 2 2 2" xfId="32686" xr:uid="{41B89A8F-5F10-4E32-AF4A-A5C111B2B6F1}"/>
    <cellStyle name="20 % - Markeringsfarve6 3 3 5 4 2 2 3" xfId="47650" xr:uid="{397A967D-2592-49A1-9F02-AEB0AACBEFE6}"/>
    <cellStyle name="20 % - Markeringsfarve6 3 3 5 4 2 3" xfId="25664" xr:uid="{07C26605-04DF-47F2-BB8B-F71535AF1EE7}"/>
    <cellStyle name="20 % - Markeringsfarve6 3 3 5 4 2 4" xfId="40651" xr:uid="{4DC48DF6-1286-44D2-9D8A-5C5EC467A19D}"/>
    <cellStyle name="20 % - Markeringsfarve6 3 3 5 4 3" xfId="11532" xr:uid="{F1946941-D91A-4F08-9220-96310F69D16D}"/>
    <cellStyle name="20 % - Markeringsfarve6 3 3 5 4 3 2" xfId="27852" xr:uid="{ADDC0A18-E9BB-4C3E-9001-DFDEE8AD97DC}"/>
    <cellStyle name="20 % - Markeringsfarve6 3 3 5 4 3 3" xfId="42818" xr:uid="{4B13CD94-F8EB-44A5-9B5E-216FC0AA9EFA}"/>
    <cellStyle name="20 % - Markeringsfarve6 3 3 5 4 4" xfId="20830" xr:uid="{BA5074A9-6B33-4031-A4F8-FFA838379FD4}"/>
    <cellStyle name="20 % - Markeringsfarve6 3 3 5 4 5" xfId="35819" xr:uid="{3C26B00E-9CBB-4C15-BE40-E3294F859BD6}"/>
    <cellStyle name="20 % - Markeringsfarve6 3 3 5 5" xfId="5667" xr:uid="{CA0F5C96-00E4-4F74-88C3-FE2CF00DEFCA}"/>
    <cellStyle name="20 % - Markeringsfarve6 3 3 5 5 2" xfId="13584" xr:uid="{10060592-0AF4-4F55-AF96-94D17778A41E}"/>
    <cellStyle name="20 % - Markeringsfarve6 3 3 5 5 2 2" xfId="29899" xr:uid="{938F4660-1CEE-4771-95A1-0F83244D7CE2}"/>
    <cellStyle name="20 % - Markeringsfarve6 3 3 5 5 2 3" xfId="44863" xr:uid="{5C19A0E4-DE11-4002-9BB3-36DF66A85F8A}"/>
    <cellStyle name="20 % - Markeringsfarve6 3 3 5 5 3" xfId="22877" xr:uid="{202A0E47-5DF4-48A3-AA0A-8B5AFBD24175}"/>
    <cellStyle name="20 % - Markeringsfarve6 3 3 5 5 4" xfId="37864" xr:uid="{1AB221D0-976B-4C51-AD22-98E23432C3CC}"/>
    <cellStyle name="20 % - Markeringsfarve6 3 3 5 6" xfId="11528" xr:uid="{361AA5DE-7C5D-4D2F-AFF5-FB24B856EE89}"/>
    <cellStyle name="20 % - Markeringsfarve6 3 3 5 6 2" xfId="27848" xr:uid="{34135101-DD33-47A8-87DF-0C4DD77642B5}"/>
    <cellStyle name="20 % - Markeringsfarve6 3 3 5 6 3" xfId="42814" xr:uid="{2E4B3E5A-4314-43E5-B39A-76EF6A3413C6}"/>
    <cellStyle name="20 % - Markeringsfarve6 3 3 5 7" xfId="20826" xr:uid="{4F5495D5-5FC9-463D-9F90-953BB64F234F}"/>
    <cellStyle name="20 % - Markeringsfarve6 3 3 5 8" xfId="35815" xr:uid="{7E5767EF-557A-4BFA-B6A1-0C264E5577CD}"/>
    <cellStyle name="20 % - Markeringsfarve6 3 3 6" xfId="2977" xr:uid="{C2D9CAF1-3FC6-4CE4-B644-4A540207E062}"/>
    <cellStyle name="20 % - Markeringsfarve6 3 3 6 2" xfId="2978" xr:uid="{B3271656-597C-4714-996E-D1ABE4168165}"/>
    <cellStyle name="20 % - Markeringsfarve6 3 3 6 2 2" xfId="2979" xr:uid="{4BB6E1B5-3D6F-4804-8626-57F5BD7F05DD}"/>
    <cellStyle name="20 % - Markeringsfarve6 3 3 6 2 2 2" xfId="8076" xr:uid="{D7D60307-CFD2-4B46-9E63-2A9B1891C4DC}"/>
    <cellStyle name="20 % - Markeringsfarve6 3 3 6 2 2 2 2" xfId="15976" xr:uid="{487717FE-1622-486D-8D2F-95C9CB0942C5}"/>
    <cellStyle name="20 % - Markeringsfarve6 3 3 6 2 2 2 2 2" xfId="32291" xr:uid="{87A0D6BE-60B1-4405-B733-7589A20BB889}"/>
    <cellStyle name="20 % - Markeringsfarve6 3 3 6 2 2 2 2 3" xfId="47255" xr:uid="{3AE62049-DDAD-4BC7-A145-AFEA1E2EB465}"/>
    <cellStyle name="20 % - Markeringsfarve6 3 3 6 2 2 2 3" xfId="25269" xr:uid="{6B5FCD9E-34C5-42B2-A75B-B7BD686424FC}"/>
    <cellStyle name="20 % - Markeringsfarve6 3 3 6 2 2 2 4" xfId="40256" xr:uid="{5F4017C1-D58A-4231-B660-34D4F41915FC}"/>
    <cellStyle name="20 % - Markeringsfarve6 3 3 6 2 2 3" xfId="11535" xr:uid="{B5E3069B-55F3-4DC9-AAEA-713FAF05981A}"/>
    <cellStyle name="20 % - Markeringsfarve6 3 3 6 2 2 3 2" xfId="27855" xr:uid="{A29D121C-371C-44EB-BEDD-AC7B3A5A72F2}"/>
    <cellStyle name="20 % - Markeringsfarve6 3 3 6 2 2 3 3" xfId="42821" xr:uid="{FEE0ACD2-E448-4165-8F84-38DAE4FB3227}"/>
    <cellStyle name="20 % - Markeringsfarve6 3 3 6 2 2 4" xfId="20833" xr:uid="{F3BEA008-A859-42E6-8B30-8870C144C18D}"/>
    <cellStyle name="20 % - Markeringsfarve6 3 3 6 2 2 5" xfId="35822" xr:uid="{9BA15DA1-19EF-4DDC-A1A7-44CC433A71DD}"/>
    <cellStyle name="20 % - Markeringsfarve6 3 3 6 2 3" xfId="6578" xr:uid="{33047CFD-6500-441E-B13B-256B0E498553}"/>
    <cellStyle name="20 % - Markeringsfarve6 3 3 6 2 3 2" xfId="14491" xr:uid="{ED80EE22-ECFC-4D8A-86FF-F0FA20C12773}"/>
    <cellStyle name="20 % - Markeringsfarve6 3 3 6 2 3 2 2" xfId="30806" xr:uid="{25100A5C-26BA-49E8-8D0A-D7FBE98A6254}"/>
    <cellStyle name="20 % - Markeringsfarve6 3 3 6 2 3 2 3" xfId="45770" xr:uid="{BFEA2D57-1730-4A8A-98CD-1351D696E4B7}"/>
    <cellStyle name="20 % - Markeringsfarve6 3 3 6 2 3 3" xfId="23784" xr:uid="{45524DAE-A43D-4802-BB5B-758B117457AB}"/>
    <cellStyle name="20 % - Markeringsfarve6 3 3 6 2 3 4" xfId="38771" xr:uid="{34D4ECBD-903F-45B3-A02B-80703EB6ED77}"/>
    <cellStyle name="20 % - Markeringsfarve6 3 3 6 2 4" xfId="11534" xr:uid="{C887C141-E0B5-465A-887F-FA4F485EC2F2}"/>
    <cellStyle name="20 % - Markeringsfarve6 3 3 6 2 4 2" xfId="27854" xr:uid="{7320DB16-9FAE-4453-89AF-11EEB1223B6B}"/>
    <cellStyle name="20 % - Markeringsfarve6 3 3 6 2 4 3" xfId="42820" xr:uid="{33F057D3-4701-4EFC-B93A-0CE915C413D3}"/>
    <cellStyle name="20 % - Markeringsfarve6 3 3 6 2 5" xfId="20832" xr:uid="{B520D462-B1BC-4796-8763-615171674F28}"/>
    <cellStyle name="20 % - Markeringsfarve6 3 3 6 2 6" xfId="35821" xr:uid="{9974B038-6BC2-4B16-BC70-5702504978EC}"/>
    <cellStyle name="20 % - Markeringsfarve6 3 3 6 3" xfId="2980" xr:uid="{9B7A6974-115C-4C4D-BE35-7E99D687E12E}"/>
    <cellStyle name="20 % - Markeringsfarve6 3 3 6 3 2" xfId="7353" xr:uid="{8FEBBD30-30C2-4D4E-ABA9-9900D5210729}"/>
    <cellStyle name="20 % - Markeringsfarve6 3 3 6 3 2 2" xfId="15262" xr:uid="{3BBA74CD-CCB9-46CC-90FF-702D1C3200F9}"/>
    <cellStyle name="20 % - Markeringsfarve6 3 3 6 3 2 2 2" xfId="31577" xr:uid="{FCDE0E09-4FE6-4B3E-B4D2-FF4ACB847F09}"/>
    <cellStyle name="20 % - Markeringsfarve6 3 3 6 3 2 2 3" xfId="46541" xr:uid="{A26BDB7D-61A0-4516-9874-5C2A65D28190}"/>
    <cellStyle name="20 % - Markeringsfarve6 3 3 6 3 2 3" xfId="24555" xr:uid="{7A2301F2-7146-46A1-82CB-C43F5C5C61E6}"/>
    <cellStyle name="20 % - Markeringsfarve6 3 3 6 3 2 4" xfId="39542" xr:uid="{A8141F26-8524-49BA-90EB-EE1357761568}"/>
    <cellStyle name="20 % - Markeringsfarve6 3 3 6 3 3" xfId="11536" xr:uid="{6BB75DB1-F2AA-4C61-80F9-45009F50A922}"/>
    <cellStyle name="20 % - Markeringsfarve6 3 3 6 3 3 2" xfId="27856" xr:uid="{42772C26-166A-433E-AEA8-4D2578200D2B}"/>
    <cellStyle name="20 % - Markeringsfarve6 3 3 6 3 3 3" xfId="42822" xr:uid="{D9303BE0-675A-4A5C-90CF-2E6AC844DBE5}"/>
    <cellStyle name="20 % - Markeringsfarve6 3 3 6 3 4" xfId="20834" xr:uid="{72B4259D-EF2D-4E61-81BB-AD771022E334}"/>
    <cellStyle name="20 % - Markeringsfarve6 3 3 6 3 5" xfId="35823" xr:uid="{96F56C1F-6BB3-4E0D-B0F7-0B9398D14AFB}"/>
    <cellStyle name="20 % - Markeringsfarve6 3 3 6 4" xfId="2981" xr:uid="{950DA17D-1B6A-40F0-8B0D-5AA19CB1A851}"/>
    <cellStyle name="20 % - Markeringsfarve6 3 3 6 4 2" xfId="8724" xr:uid="{87EF2AA8-DF21-475B-94B4-2AECC6966832}"/>
    <cellStyle name="20 % - Markeringsfarve6 3 3 6 4 2 2" xfId="16599" xr:uid="{23F1ECA1-198A-413E-894E-1C817F718FDC}"/>
    <cellStyle name="20 % - Markeringsfarve6 3 3 6 4 2 2 2" xfId="32914" xr:uid="{92A5A502-0175-4533-8F08-8AA2FFAB228F}"/>
    <cellStyle name="20 % - Markeringsfarve6 3 3 6 4 2 2 3" xfId="47878" xr:uid="{5FA2D3BD-7AF5-4B19-A183-235CB2F58923}"/>
    <cellStyle name="20 % - Markeringsfarve6 3 3 6 4 2 3" xfId="25892" xr:uid="{F5CBBAA2-39D4-4A59-808C-3BB2D2C88485}"/>
    <cellStyle name="20 % - Markeringsfarve6 3 3 6 4 2 4" xfId="40879" xr:uid="{48505C6B-69A6-4971-9F8E-4DF79DB0FB52}"/>
    <cellStyle name="20 % - Markeringsfarve6 3 3 6 4 3" xfId="11537" xr:uid="{79F8C2D6-01E5-4EE5-804B-FB9FA1B21842}"/>
    <cellStyle name="20 % - Markeringsfarve6 3 3 6 4 3 2" xfId="27857" xr:uid="{E11F95E6-AB49-42AB-9B97-B59A1FCFCF1D}"/>
    <cellStyle name="20 % - Markeringsfarve6 3 3 6 4 3 3" xfId="42823" xr:uid="{1FBE53FE-35FC-488C-8D78-859D915D96AE}"/>
    <cellStyle name="20 % - Markeringsfarve6 3 3 6 4 4" xfId="20835" xr:uid="{359E9E9B-A5A4-493C-80A4-B3C656FC19FD}"/>
    <cellStyle name="20 % - Markeringsfarve6 3 3 6 4 5" xfId="35824" xr:uid="{997B69F4-43A3-48CF-BE99-690FCC459C07}"/>
    <cellStyle name="20 % - Markeringsfarve6 3 3 6 5" xfId="5668" xr:uid="{6DB22E38-C1FF-4399-909C-8915C849F167}"/>
    <cellStyle name="20 % - Markeringsfarve6 3 3 6 5 2" xfId="13585" xr:uid="{E4208F86-1A04-4365-A266-FE58799F533F}"/>
    <cellStyle name="20 % - Markeringsfarve6 3 3 6 5 2 2" xfId="29900" xr:uid="{A5DC437F-326B-4B12-9870-BDBC84EE66A4}"/>
    <cellStyle name="20 % - Markeringsfarve6 3 3 6 5 2 3" xfId="44864" xr:uid="{9434C0A3-4248-469C-B508-9803BC1B1F68}"/>
    <cellStyle name="20 % - Markeringsfarve6 3 3 6 5 3" xfId="22878" xr:uid="{20659205-F4CC-4417-AA2C-62EC7CCE1113}"/>
    <cellStyle name="20 % - Markeringsfarve6 3 3 6 5 4" xfId="37865" xr:uid="{9CD62E98-6852-42E5-8C62-65BC65986066}"/>
    <cellStyle name="20 % - Markeringsfarve6 3 3 6 6" xfId="11533" xr:uid="{2B7DB0E1-50D9-4188-A53D-603D7B346FD4}"/>
    <cellStyle name="20 % - Markeringsfarve6 3 3 6 6 2" xfId="27853" xr:uid="{35F0CC51-7418-4A11-8EAC-6E3E853347D6}"/>
    <cellStyle name="20 % - Markeringsfarve6 3 3 6 6 3" xfId="42819" xr:uid="{D9949044-12F1-440D-AED3-E84A28A30B63}"/>
    <cellStyle name="20 % - Markeringsfarve6 3 3 6 7" xfId="20831" xr:uid="{4B0E4683-458A-474A-B458-F452CCAAD0E4}"/>
    <cellStyle name="20 % - Markeringsfarve6 3 3 6 8" xfId="35820" xr:uid="{84BEB97D-84E7-49A1-A9D7-7B78A7EFE75D}"/>
    <cellStyle name="20 % - Markeringsfarve6 3 3 7" xfId="2982" xr:uid="{86E6F206-C6B3-4E96-9737-E321A0303788}"/>
    <cellStyle name="20 % - Markeringsfarve6 3 3 7 2" xfId="2983" xr:uid="{F3CF4DED-A0D5-432D-8575-E4593389F697}"/>
    <cellStyle name="20 % - Markeringsfarve6 3 3 7 2 2" xfId="7536" xr:uid="{276F6B5C-DC52-451B-A56C-FDD498A56C70}"/>
    <cellStyle name="20 % - Markeringsfarve6 3 3 7 2 2 2" xfId="15436" xr:uid="{13807239-5D37-4D16-ABB7-681EE6F53D17}"/>
    <cellStyle name="20 % - Markeringsfarve6 3 3 7 2 2 2 2" xfId="31751" xr:uid="{26B7DCD6-8FA7-4EB6-9968-8EEE491F49DC}"/>
    <cellStyle name="20 % - Markeringsfarve6 3 3 7 2 2 2 3" xfId="46715" xr:uid="{4D4091FC-D483-4CF6-A8EF-3D6B584D2548}"/>
    <cellStyle name="20 % - Markeringsfarve6 3 3 7 2 2 3" xfId="24729" xr:uid="{A4723C39-1425-4686-99AC-C5569A0E012D}"/>
    <cellStyle name="20 % - Markeringsfarve6 3 3 7 2 2 4" xfId="39716" xr:uid="{85025040-91EF-45DD-9BC6-0E946A6F049B}"/>
    <cellStyle name="20 % - Markeringsfarve6 3 3 7 2 3" xfId="11539" xr:uid="{866D9789-3489-4DAB-A9AD-0135552A23C8}"/>
    <cellStyle name="20 % - Markeringsfarve6 3 3 7 2 3 2" xfId="27859" xr:uid="{9037B350-DCDE-4183-8147-D3F1C7007323}"/>
    <cellStyle name="20 % - Markeringsfarve6 3 3 7 2 3 3" xfId="42825" xr:uid="{30716EC4-38B4-4CD2-A606-FC528AB70D7E}"/>
    <cellStyle name="20 % - Markeringsfarve6 3 3 7 2 4" xfId="20837" xr:uid="{1F926D7B-F8BE-47E0-8082-0234117BD40C}"/>
    <cellStyle name="20 % - Markeringsfarve6 3 3 7 2 5" xfId="35826" xr:uid="{1B0BD608-AC86-4124-848F-4D2CE2D09520}"/>
    <cellStyle name="20 % - Markeringsfarve6 3 3 7 3" xfId="6123" xr:uid="{C695B5A6-FE8F-4FA0-87A5-14C1B967D0E8}"/>
    <cellStyle name="20 % - Markeringsfarve6 3 3 7 3 2" xfId="14039" xr:uid="{149C3359-4502-4D40-9D36-F54A6A324F77}"/>
    <cellStyle name="20 % - Markeringsfarve6 3 3 7 3 2 2" xfId="30354" xr:uid="{247AFBCE-6637-40B6-BA1F-89C66D48A1ED}"/>
    <cellStyle name="20 % - Markeringsfarve6 3 3 7 3 2 3" xfId="45318" xr:uid="{56803608-EDE1-4A09-BC2A-E8DA2000DC9D}"/>
    <cellStyle name="20 % - Markeringsfarve6 3 3 7 3 3" xfId="23332" xr:uid="{8FBE9F78-5CE2-4C8C-9B76-5C20C1377F08}"/>
    <cellStyle name="20 % - Markeringsfarve6 3 3 7 3 4" xfId="38319" xr:uid="{24A2D1A2-6B23-40BF-BC3A-8F83C0441236}"/>
    <cellStyle name="20 % - Markeringsfarve6 3 3 7 4" xfId="11538" xr:uid="{60ABBF3A-1309-4986-A7E8-8E9C497A35D0}"/>
    <cellStyle name="20 % - Markeringsfarve6 3 3 7 4 2" xfId="27858" xr:uid="{6C0412A4-48B9-4D6D-AC6E-31F5FB852396}"/>
    <cellStyle name="20 % - Markeringsfarve6 3 3 7 4 3" xfId="42824" xr:uid="{10479746-7870-481D-9417-4699753C4442}"/>
    <cellStyle name="20 % - Markeringsfarve6 3 3 7 5" xfId="20836" xr:uid="{2E107995-4629-4AEA-B3E4-954B871EEC1F}"/>
    <cellStyle name="20 % - Markeringsfarve6 3 3 7 6" xfId="35825" xr:uid="{37CC7284-DA3F-425B-B54C-413ABEB0200C}"/>
    <cellStyle name="20 % - Markeringsfarve6 3 3 8" xfId="2984" xr:uid="{98854874-5281-4BAD-BB64-47DD2C606F72}"/>
    <cellStyle name="20 % - Markeringsfarve6 3 3 8 2" xfId="6764" xr:uid="{ACE95C7B-38ED-469B-AF42-C73EA9162EDB}"/>
    <cellStyle name="20 % - Markeringsfarve6 3 3 8 2 2" xfId="14674" xr:uid="{A4617705-8CC2-4C6A-BED2-2A2C03A5D730}"/>
    <cellStyle name="20 % - Markeringsfarve6 3 3 8 2 2 2" xfId="30989" xr:uid="{CAB978AD-17DF-4C3D-BEB4-ABFD4F4C6337}"/>
    <cellStyle name="20 % - Markeringsfarve6 3 3 8 2 2 3" xfId="45953" xr:uid="{5FD573CD-984A-4710-9045-7B5C9850204D}"/>
    <cellStyle name="20 % - Markeringsfarve6 3 3 8 2 3" xfId="23967" xr:uid="{D00E16C0-4740-4E76-9720-9948577F26DF}"/>
    <cellStyle name="20 % - Markeringsfarve6 3 3 8 2 4" xfId="38954" xr:uid="{91648DD2-518C-48ED-8649-CEA07B429B7B}"/>
    <cellStyle name="20 % - Markeringsfarve6 3 3 8 3" xfId="11540" xr:uid="{4D398B51-7645-4E8E-843E-350705E5274E}"/>
    <cellStyle name="20 % - Markeringsfarve6 3 3 8 3 2" xfId="27860" xr:uid="{798BE0A4-BC4F-4057-A56B-7B779BB17052}"/>
    <cellStyle name="20 % - Markeringsfarve6 3 3 8 3 3" xfId="42826" xr:uid="{4C10D04E-F604-432E-929B-50C84173E5D1}"/>
    <cellStyle name="20 % - Markeringsfarve6 3 3 8 4" xfId="20838" xr:uid="{8BF2957E-8265-486F-AAE8-19AAFD21EBF4}"/>
    <cellStyle name="20 % - Markeringsfarve6 3 3 8 5" xfId="35827" xr:uid="{512B33AA-697E-4953-BBD8-D49CD9D33ABB}"/>
    <cellStyle name="20 % - Markeringsfarve6 3 3 9" xfId="2985" xr:uid="{8C84BB95-19F5-4BCE-92A2-E65BEB5E630B}"/>
    <cellStyle name="20 % - Markeringsfarve6 3 3 9 2" xfId="8243" xr:uid="{826B3E94-0B0B-432F-9190-C152D3A0F702}"/>
    <cellStyle name="20 % - Markeringsfarve6 3 3 9 2 2" xfId="16136" xr:uid="{1E9902EC-2A6B-4782-961D-388D7D338CFF}"/>
    <cellStyle name="20 % - Markeringsfarve6 3 3 9 2 2 2" xfId="32451" xr:uid="{8150AE2C-FD76-4452-835E-AF2A82049903}"/>
    <cellStyle name="20 % - Markeringsfarve6 3 3 9 2 2 3" xfId="47415" xr:uid="{C1770DAA-1DA0-4DA9-9938-7BE7564C5029}"/>
    <cellStyle name="20 % - Markeringsfarve6 3 3 9 2 3" xfId="25429" xr:uid="{8E5F907E-AC2B-49AA-A35D-EB67FD4195F5}"/>
    <cellStyle name="20 % - Markeringsfarve6 3 3 9 2 4" xfId="40416" xr:uid="{4A006D6D-0880-44A8-B42D-AC652F00AEB9}"/>
    <cellStyle name="20 % - Markeringsfarve6 3 3 9 3" xfId="11541" xr:uid="{F84F2B93-A93C-4A41-8AAA-3EE312EC1101}"/>
    <cellStyle name="20 % - Markeringsfarve6 3 3 9 3 2" xfId="27861" xr:uid="{FF633B58-6FAD-46BB-80A6-DC4CD1D0783F}"/>
    <cellStyle name="20 % - Markeringsfarve6 3 3 9 3 3" xfId="42827" xr:uid="{96BA7CB3-E1B0-4A33-8819-0665269F4991}"/>
    <cellStyle name="20 % - Markeringsfarve6 3 3 9 4" xfId="20839" xr:uid="{B802DFB3-0B49-4E30-8FEC-8DADD54A63DA}"/>
    <cellStyle name="20 % - Markeringsfarve6 3 3 9 5" xfId="35828" xr:uid="{3191EADB-6170-42E5-B482-4D3810FA82A7}"/>
    <cellStyle name="20 % - Markeringsfarve6 3 4" xfId="2986" xr:uid="{E18D25DB-DDBA-48C5-8684-5C232DCBA0CB}"/>
    <cellStyle name="20 % - Markeringsfarve6 3 4 2" xfId="2987" xr:uid="{50F5D6EC-5200-4CF9-B427-EA9F6CB64390}"/>
    <cellStyle name="20 % - Markeringsfarve6 3 4 2 2" xfId="2988" xr:uid="{B4FF93F4-8DD6-4795-A289-56603320C293}"/>
    <cellStyle name="20 % - Markeringsfarve6 3 4 2 2 2" xfId="7577" xr:uid="{9630D98B-39AB-4769-A2B4-2030C591AC24}"/>
    <cellStyle name="20 % - Markeringsfarve6 3 4 2 2 2 2" xfId="15477" xr:uid="{274F9AD4-6CE4-4D4B-A152-6F43952AC415}"/>
    <cellStyle name="20 % - Markeringsfarve6 3 4 2 2 2 2 2" xfId="31792" xr:uid="{B422B202-EF24-4981-9661-97B18A2679F8}"/>
    <cellStyle name="20 % - Markeringsfarve6 3 4 2 2 2 2 3" xfId="46756" xr:uid="{C978E0EE-6201-4F27-979E-4547880A9965}"/>
    <cellStyle name="20 % - Markeringsfarve6 3 4 2 2 2 3" xfId="24770" xr:uid="{AD0CD9FD-3E12-4D9E-BD82-A8AD3C52CC2D}"/>
    <cellStyle name="20 % - Markeringsfarve6 3 4 2 2 2 4" xfId="39757" xr:uid="{450ACB4C-9317-42D2-9B6F-06E2F4823168}"/>
    <cellStyle name="20 % - Markeringsfarve6 3 4 2 2 3" xfId="11544" xr:uid="{AAF061E7-41FA-4B77-BD21-DAA1E54EF69E}"/>
    <cellStyle name="20 % - Markeringsfarve6 3 4 2 2 3 2" xfId="27864" xr:uid="{E70DC27B-6E52-4ACC-BF9F-3DA2267F8BC4}"/>
    <cellStyle name="20 % - Markeringsfarve6 3 4 2 2 3 3" xfId="42830" xr:uid="{DBD555E1-9E1D-444F-BCD2-F23B3ED7F221}"/>
    <cellStyle name="20 % - Markeringsfarve6 3 4 2 2 4" xfId="20842" xr:uid="{EA3F3580-8CE2-4153-A590-33531E7C1B53}"/>
    <cellStyle name="20 % - Markeringsfarve6 3 4 2 2 5" xfId="35831" xr:uid="{7EBF9019-791B-4376-AFF3-76B675B6F52D}"/>
    <cellStyle name="20 % - Markeringsfarve6 3 4 2 3" xfId="6156" xr:uid="{CB485A1D-0A5D-4D1F-99EA-AAB451888EAA}"/>
    <cellStyle name="20 % - Markeringsfarve6 3 4 2 3 2" xfId="14072" xr:uid="{DADFEDED-533F-4AF1-ACA0-313BF1B3CD7E}"/>
    <cellStyle name="20 % - Markeringsfarve6 3 4 2 3 2 2" xfId="30387" xr:uid="{2FA23087-9235-4769-B94E-C856334DF264}"/>
    <cellStyle name="20 % - Markeringsfarve6 3 4 2 3 2 3" xfId="45351" xr:uid="{6EA7E6B7-A404-4ACB-8FD8-117D22DC9200}"/>
    <cellStyle name="20 % - Markeringsfarve6 3 4 2 3 3" xfId="23365" xr:uid="{72451241-65EA-475F-AFA4-EB285656C3CA}"/>
    <cellStyle name="20 % - Markeringsfarve6 3 4 2 3 4" xfId="38352" xr:uid="{72EF6797-CCAB-40AA-B814-44BD48E34EAA}"/>
    <cellStyle name="20 % - Markeringsfarve6 3 4 2 4" xfId="11543" xr:uid="{9FBE2BAC-D1F5-4BFE-B05E-487BA55456AD}"/>
    <cellStyle name="20 % - Markeringsfarve6 3 4 2 4 2" xfId="27863" xr:uid="{5450D90D-C078-403B-9288-8F5A59EB8DD8}"/>
    <cellStyle name="20 % - Markeringsfarve6 3 4 2 4 3" xfId="42829" xr:uid="{68E9FE67-67E3-448B-8ACB-84826F6712AF}"/>
    <cellStyle name="20 % - Markeringsfarve6 3 4 2 5" xfId="20841" xr:uid="{C3D68DA5-93B8-4510-BD09-50DDC9FBF03E}"/>
    <cellStyle name="20 % - Markeringsfarve6 3 4 2 6" xfId="35830" xr:uid="{5ADB5E93-8DBE-450A-A9D4-27A2745E806F}"/>
    <cellStyle name="20 % - Markeringsfarve6 3 4 3" xfId="2989" xr:uid="{A7856E14-E76D-4687-BE87-E09CA66997FB}"/>
    <cellStyle name="20 % - Markeringsfarve6 3 4 3 2" xfId="6807" xr:uid="{EE7FD083-4148-41A9-B7CA-D65D50C74E96}"/>
    <cellStyle name="20 % - Markeringsfarve6 3 4 3 2 2" xfId="14717" xr:uid="{31AF5541-E33E-406F-AAFC-149F794CF6E4}"/>
    <cellStyle name="20 % - Markeringsfarve6 3 4 3 2 2 2" xfId="31032" xr:uid="{D8E64091-9B0A-451A-9AF0-E2BB909381E6}"/>
    <cellStyle name="20 % - Markeringsfarve6 3 4 3 2 2 3" xfId="45996" xr:uid="{64F67F59-F216-44EA-B50D-C008DAA1C28C}"/>
    <cellStyle name="20 % - Markeringsfarve6 3 4 3 2 3" xfId="24010" xr:uid="{C59A3C1C-6B46-4A74-94BB-26E3F88DEA41}"/>
    <cellStyle name="20 % - Markeringsfarve6 3 4 3 2 4" xfId="38997" xr:uid="{806A7B39-1D7E-443A-973E-048FF4CDDBD4}"/>
    <cellStyle name="20 % - Markeringsfarve6 3 4 3 3" xfId="11545" xr:uid="{F09FF2EB-A727-45C2-B34D-0CBBC96B66DE}"/>
    <cellStyle name="20 % - Markeringsfarve6 3 4 3 3 2" xfId="27865" xr:uid="{B8215A3F-DFFC-44C9-A237-E290B84F741D}"/>
    <cellStyle name="20 % - Markeringsfarve6 3 4 3 3 3" xfId="42831" xr:uid="{2B75CCD1-9215-44AA-988C-386B1A6A17B3}"/>
    <cellStyle name="20 % - Markeringsfarve6 3 4 3 4" xfId="20843" xr:uid="{03716EB5-2BA2-4E0A-AFD7-5A3614F11AAE}"/>
    <cellStyle name="20 % - Markeringsfarve6 3 4 3 5" xfId="35832" xr:uid="{3D2D03E4-144E-4A55-95F3-B9756E6C0571}"/>
    <cellStyle name="20 % - Markeringsfarve6 3 4 4" xfId="2990" xr:uid="{162C3C59-AFF9-4604-AC50-B608F208C7D1}"/>
    <cellStyle name="20 % - Markeringsfarve6 3 4 4 2" xfId="8444" xr:uid="{0B9B3777-0975-49EE-8F16-96C0F05AE61E}"/>
    <cellStyle name="20 % - Markeringsfarve6 3 4 4 2 2" xfId="16332" xr:uid="{F3E702DE-8320-4DD8-9EBA-6F60A7D68C5F}"/>
    <cellStyle name="20 % - Markeringsfarve6 3 4 4 2 2 2" xfId="32647" xr:uid="{05287737-21A1-4176-8D24-E7F8A9879F2B}"/>
    <cellStyle name="20 % - Markeringsfarve6 3 4 4 2 2 3" xfId="47611" xr:uid="{4FC45434-49BE-4EF1-90A3-64300687BBD3}"/>
    <cellStyle name="20 % - Markeringsfarve6 3 4 4 2 3" xfId="25625" xr:uid="{51BCC88F-54D0-401A-8DA3-442E7CF503D7}"/>
    <cellStyle name="20 % - Markeringsfarve6 3 4 4 2 4" xfId="40612" xr:uid="{E10CF170-29E7-4AED-AF58-2EFD018ED5BF}"/>
    <cellStyle name="20 % - Markeringsfarve6 3 4 4 3" xfId="11546" xr:uid="{C1D095B0-EECD-4741-9A54-98D98283909C}"/>
    <cellStyle name="20 % - Markeringsfarve6 3 4 4 3 2" xfId="27866" xr:uid="{20133067-660C-47B9-A5D2-E2AED6DADCAC}"/>
    <cellStyle name="20 % - Markeringsfarve6 3 4 4 3 3" xfId="42832" xr:uid="{C62D3AD5-C6FF-406C-BD02-0082FF457E43}"/>
    <cellStyle name="20 % - Markeringsfarve6 3 4 4 4" xfId="20844" xr:uid="{2119C5A6-5ADA-4A28-8E70-C40865DFEA53}"/>
    <cellStyle name="20 % - Markeringsfarve6 3 4 4 5" xfId="35833" xr:uid="{A3F98470-69EE-49AA-91CE-A3A24D04747E}"/>
    <cellStyle name="20 % - Markeringsfarve6 3 4 5" xfId="5669" xr:uid="{3B2FDA3D-C6DB-459D-A720-EA2C4C10DBD4}"/>
    <cellStyle name="20 % - Markeringsfarve6 3 4 5 2" xfId="13586" xr:uid="{D27C4CBE-0909-4BF2-A229-7E429F71D55D}"/>
    <cellStyle name="20 % - Markeringsfarve6 3 4 5 2 2" xfId="29901" xr:uid="{1769D117-0892-4DD6-B61A-481B86728F0C}"/>
    <cellStyle name="20 % - Markeringsfarve6 3 4 5 2 3" xfId="44865" xr:uid="{4AF99807-0B7B-483F-984F-6459275853B9}"/>
    <cellStyle name="20 % - Markeringsfarve6 3 4 5 3" xfId="22879" xr:uid="{657AC73F-B69E-41E2-8E28-D51B6E59A465}"/>
    <cellStyle name="20 % - Markeringsfarve6 3 4 5 4" xfId="37866" xr:uid="{5E4A92D4-DA10-45E7-80C2-27C3455E0C7D}"/>
    <cellStyle name="20 % - Markeringsfarve6 3 4 6" xfId="11542" xr:uid="{32B1F05F-3C88-44BF-B98D-D52D5B8A7169}"/>
    <cellStyle name="20 % - Markeringsfarve6 3 4 6 2" xfId="27862" xr:uid="{F4FB5674-EE20-4A64-BC08-D2DF8A325FE0}"/>
    <cellStyle name="20 % - Markeringsfarve6 3 4 6 3" xfId="42828" xr:uid="{150986C0-9090-465C-9717-BCFA82B135D8}"/>
    <cellStyle name="20 % - Markeringsfarve6 3 4 7" xfId="20840" xr:uid="{B1F8B6E4-EF6C-473A-A06D-9B78EF0BA881}"/>
    <cellStyle name="20 % - Markeringsfarve6 3 4 8" xfId="35829" xr:uid="{B5E679D6-6AF6-4F0D-B270-EBAD575790D5}"/>
    <cellStyle name="20 % - Markeringsfarve6 3 5" xfId="2991" xr:uid="{91631ABB-0512-4474-BA0A-D322CE705055}"/>
    <cellStyle name="20 % - Markeringsfarve6 3 5 2" xfId="2992" xr:uid="{E6B80FC9-3AD7-4808-BCA4-3CB3EE08224A}"/>
    <cellStyle name="20 % - Markeringsfarve6 3 5 2 2" xfId="2993" xr:uid="{775D65ED-F933-412B-A4BB-26C500B12121}"/>
    <cellStyle name="20 % - Markeringsfarve6 3 5 2 2 2" xfId="7720" xr:uid="{E8BD244B-54C5-4C2C-BA67-C5F4BE050095}"/>
    <cellStyle name="20 % - Markeringsfarve6 3 5 2 2 2 2" xfId="15620" xr:uid="{4599A4CB-D462-46EC-99D4-F2BA8AF76A5B}"/>
    <cellStyle name="20 % - Markeringsfarve6 3 5 2 2 2 2 2" xfId="31935" xr:uid="{8AE02100-C9E8-4A23-A82B-9FFF55AAD02A}"/>
    <cellStyle name="20 % - Markeringsfarve6 3 5 2 2 2 2 3" xfId="46899" xr:uid="{41664822-7C94-4BA4-9F97-E69B1195798B}"/>
    <cellStyle name="20 % - Markeringsfarve6 3 5 2 2 2 3" xfId="24913" xr:uid="{777CC781-3846-4B54-98C8-4FCA611C41D9}"/>
    <cellStyle name="20 % - Markeringsfarve6 3 5 2 2 2 4" xfId="39900" xr:uid="{29E8497A-DD3B-4B0F-A00C-A6BD25F055C2}"/>
    <cellStyle name="20 % - Markeringsfarve6 3 5 2 2 3" xfId="11549" xr:uid="{5F5474A3-4A73-4614-A327-6870975588A9}"/>
    <cellStyle name="20 % - Markeringsfarve6 3 5 2 2 3 2" xfId="27869" xr:uid="{9CEC1C84-6F23-4540-8820-0C1A464BA035}"/>
    <cellStyle name="20 % - Markeringsfarve6 3 5 2 2 3 3" xfId="42835" xr:uid="{D77946F2-8E85-4878-9140-7274F28B29C2}"/>
    <cellStyle name="20 % - Markeringsfarve6 3 5 2 2 4" xfId="20847" xr:uid="{71BE3DAC-8461-43FF-80F4-1C50D3AD77A0}"/>
    <cellStyle name="20 % - Markeringsfarve6 3 5 2 2 5" xfId="35836" xr:uid="{59B05E36-7162-483B-9BD9-9AB6013C8226}"/>
    <cellStyle name="20 % - Markeringsfarve6 3 5 2 3" xfId="6275" xr:uid="{C5821EA6-2E07-483B-8845-F79FEF4D15B5}"/>
    <cellStyle name="20 % - Markeringsfarve6 3 5 2 3 2" xfId="14191" xr:uid="{214BF7B7-007F-4C05-A58A-B3B1CC2CF0E8}"/>
    <cellStyle name="20 % - Markeringsfarve6 3 5 2 3 2 2" xfId="30506" xr:uid="{6541EC05-BCE0-4BD6-9978-465550A9229A}"/>
    <cellStyle name="20 % - Markeringsfarve6 3 5 2 3 2 3" xfId="45470" xr:uid="{8BF3F84C-09C2-4406-B91B-45EC3220B5FD}"/>
    <cellStyle name="20 % - Markeringsfarve6 3 5 2 3 3" xfId="23484" xr:uid="{0A14A9AD-1288-4C11-AFE5-7CB88583E74C}"/>
    <cellStyle name="20 % - Markeringsfarve6 3 5 2 3 4" xfId="38471" xr:uid="{76290582-83E5-4291-996D-8BAD0D11F9E4}"/>
    <cellStyle name="20 % - Markeringsfarve6 3 5 2 4" xfId="11548" xr:uid="{933F5A61-24E3-4A59-B342-9CAA965BD935}"/>
    <cellStyle name="20 % - Markeringsfarve6 3 5 2 4 2" xfId="27868" xr:uid="{5D427603-01F2-44DA-BAF0-B6CDA20A41E5}"/>
    <cellStyle name="20 % - Markeringsfarve6 3 5 2 4 3" xfId="42834" xr:uid="{891112A9-7A94-400A-9DD8-FF183D02EDC3}"/>
    <cellStyle name="20 % - Markeringsfarve6 3 5 2 5" xfId="20846" xr:uid="{41DA5D3B-744D-4348-AA42-E347AA568A48}"/>
    <cellStyle name="20 % - Markeringsfarve6 3 5 2 6" xfId="35835" xr:uid="{07359199-F7A5-43F6-A705-EF2C5E6C9C9A}"/>
    <cellStyle name="20 % - Markeringsfarve6 3 5 3" xfId="2994" xr:uid="{E9B6FDEB-4AF9-4549-9E69-4EA8A4FDA50A}"/>
    <cellStyle name="20 % - Markeringsfarve6 3 5 3 2" xfId="6950" xr:uid="{D6712669-CFFE-4907-A0EC-5F839E997041}"/>
    <cellStyle name="20 % - Markeringsfarve6 3 5 3 2 2" xfId="14860" xr:uid="{4E368778-4650-4558-904F-ED77544377A0}"/>
    <cellStyle name="20 % - Markeringsfarve6 3 5 3 2 2 2" xfId="31175" xr:uid="{3F1D7E76-13EC-4924-B38C-DBC38BCE0D25}"/>
    <cellStyle name="20 % - Markeringsfarve6 3 5 3 2 2 3" xfId="46139" xr:uid="{7BEE156F-9FE4-4EEA-8E39-F134121F3B7E}"/>
    <cellStyle name="20 % - Markeringsfarve6 3 5 3 2 3" xfId="24153" xr:uid="{88B98511-C9A0-4A59-A3F4-7509F1059430}"/>
    <cellStyle name="20 % - Markeringsfarve6 3 5 3 2 4" xfId="39140" xr:uid="{15CB2936-4381-402C-9EB2-C765922A08CD}"/>
    <cellStyle name="20 % - Markeringsfarve6 3 5 3 3" xfId="11550" xr:uid="{4FDFDBDE-B14B-475C-8CD3-4828D0EAAD3D}"/>
    <cellStyle name="20 % - Markeringsfarve6 3 5 3 3 2" xfId="27870" xr:uid="{1057E134-875A-4116-A4C7-58A965DDA737}"/>
    <cellStyle name="20 % - Markeringsfarve6 3 5 3 3 3" xfId="42836" xr:uid="{F3C34D9D-7755-4A4F-913F-850CD7A6091D}"/>
    <cellStyle name="20 % - Markeringsfarve6 3 5 3 4" xfId="20848" xr:uid="{A67E623F-4BED-47D5-8A2F-96C10E1AC351}"/>
    <cellStyle name="20 % - Markeringsfarve6 3 5 3 5" xfId="35837" xr:uid="{11C23392-8319-4D1F-997C-7F60161DAC0B}"/>
    <cellStyle name="20 % - Markeringsfarve6 3 5 4" xfId="2995" xr:uid="{C22A6825-4A2D-43AA-AFB9-F11566837036}"/>
    <cellStyle name="20 % - Markeringsfarve6 3 5 4 2" xfId="8658" xr:uid="{539650B4-EED1-4A4C-911B-C51745927A83}"/>
    <cellStyle name="20 % - Markeringsfarve6 3 5 4 2 2" xfId="16537" xr:uid="{D27DDD90-5578-497C-9480-42B15A6546AA}"/>
    <cellStyle name="20 % - Markeringsfarve6 3 5 4 2 2 2" xfId="32852" xr:uid="{301B6634-0F3C-4061-90FA-02213DDD10B4}"/>
    <cellStyle name="20 % - Markeringsfarve6 3 5 4 2 2 3" xfId="47816" xr:uid="{5F8C7F14-548D-4993-ABF7-12A4A72C13F3}"/>
    <cellStyle name="20 % - Markeringsfarve6 3 5 4 2 3" xfId="25830" xr:uid="{391A0BEF-A901-4EE2-A2AF-68402A1ED562}"/>
    <cellStyle name="20 % - Markeringsfarve6 3 5 4 2 4" xfId="40817" xr:uid="{A3201418-BB8C-4DB4-856B-964E79305DA9}"/>
    <cellStyle name="20 % - Markeringsfarve6 3 5 4 3" xfId="11551" xr:uid="{609D895C-A723-4E87-BEF9-574B366964C7}"/>
    <cellStyle name="20 % - Markeringsfarve6 3 5 4 3 2" xfId="27871" xr:uid="{00CEAD5A-D2B6-4C2C-AA49-88D620A1E269}"/>
    <cellStyle name="20 % - Markeringsfarve6 3 5 4 3 3" xfId="42837" xr:uid="{1F83AFA0-0036-4C88-889E-F98DA9086885}"/>
    <cellStyle name="20 % - Markeringsfarve6 3 5 4 4" xfId="20849" xr:uid="{1550E3B1-187D-4DC4-9E23-BE7E13AD456F}"/>
    <cellStyle name="20 % - Markeringsfarve6 3 5 4 5" xfId="35838" xr:uid="{0CF3180D-B592-4936-A6F6-6199FDF2B751}"/>
    <cellStyle name="20 % - Markeringsfarve6 3 5 5" xfId="5670" xr:uid="{CA1972CE-9CB4-463E-BF75-6095B6B05AA5}"/>
    <cellStyle name="20 % - Markeringsfarve6 3 5 5 2" xfId="13587" xr:uid="{47BAE8A6-CB7B-4FC0-B36E-BD26E656DAA0}"/>
    <cellStyle name="20 % - Markeringsfarve6 3 5 5 2 2" xfId="29902" xr:uid="{2650DC97-70C3-4EC6-83BE-D30A86C79F9A}"/>
    <cellStyle name="20 % - Markeringsfarve6 3 5 5 2 3" xfId="44866" xr:uid="{303E9E31-54F9-4E5C-84DA-1E9BD6FF887B}"/>
    <cellStyle name="20 % - Markeringsfarve6 3 5 5 3" xfId="22880" xr:uid="{63DD7E5D-9622-4575-A354-B21CF88172BC}"/>
    <cellStyle name="20 % - Markeringsfarve6 3 5 5 4" xfId="37867" xr:uid="{C1AF5845-58AB-4035-A399-EF7A83CF1FDC}"/>
    <cellStyle name="20 % - Markeringsfarve6 3 5 6" xfId="11547" xr:uid="{AE1E8563-3FE1-47BC-BF66-9F5459AF02C0}"/>
    <cellStyle name="20 % - Markeringsfarve6 3 5 6 2" xfId="27867" xr:uid="{710B637E-5355-4FA4-87E0-A751BA914DD0}"/>
    <cellStyle name="20 % - Markeringsfarve6 3 5 6 3" xfId="42833" xr:uid="{ED180F5A-FB6A-42C6-93B4-A76CB21197D4}"/>
    <cellStyle name="20 % - Markeringsfarve6 3 5 7" xfId="20845" xr:uid="{DF0C34F6-6B21-4B8C-BADF-C551FFDC599B}"/>
    <cellStyle name="20 % - Markeringsfarve6 3 5 8" xfId="35834" xr:uid="{DB7308BB-5C05-45A6-9D9B-979FF978BB7E}"/>
    <cellStyle name="20 % - Markeringsfarve6 3 6" xfId="2996" xr:uid="{C3D99586-5F8B-4F62-B154-E7AD1E4FCDC9}"/>
    <cellStyle name="20 % - Markeringsfarve6 3 6 2" xfId="2997" xr:uid="{566160A1-58A2-4DC7-8CB7-C5B9ECD1BF7F}"/>
    <cellStyle name="20 % - Markeringsfarve6 3 6 2 2" xfId="2998" xr:uid="{301E3F58-DB70-4987-BEB8-724A565AC645}"/>
    <cellStyle name="20 % - Markeringsfarve6 3 6 2 2 2" xfId="7815" xr:uid="{04A5CB84-8A1D-4536-87BB-74CE1752629F}"/>
    <cellStyle name="20 % - Markeringsfarve6 3 6 2 2 2 2" xfId="15715" xr:uid="{7B3C5B33-36A0-4A39-BC23-2A06C5AEF7A7}"/>
    <cellStyle name="20 % - Markeringsfarve6 3 6 2 2 2 2 2" xfId="32030" xr:uid="{E638A295-B23C-4159-BA57-3D94C32E6E8C}"/>
    <cellStyle name="20 % - Markeringsfarve6 3 6 2 2 2 2 3" xfId="46994" xr:uid="{F50E2846-4990-4A77-9A0D-9C8933430FDF}"/>
    <cellStyle name="20 % - Markeringsfarve6 3 6 2 2 2 3" xfId="25008" xr:uid="{89F14A6D-219A-400A-8065-686316C5DFFD}"/>
    <cellStyle name="20 % - Markeringsfarve6 3 6 2 2 2 4" xfId="39995" xr:uid="{3689DAEC-496A-4863-8A32-C29B6642A763}"/>
    <cellStyle name="20 % - Markeringsfarve6 3 6 2 2 3" xfId="11554" xr:uid="{E5BFBDF1-90C2-49C2-ADAB-1C1C77B8FC8A}"/>
    <cellStyle name="20 % - Markeringsfarve6 3 6 2 2 3 2" xfId="27874" xr:uid="{661D1918-1080-4EFC-8815-5777591339EC}"/>
    <cellStyle name="20 % - Markeringsfarve6 3 6 2 2 3 3" xfId="42840" xr:uid="{D4A19040-4626-4D4B-9D51-F248340CC866}"/>
    <cellStyle name="20 % - Markeringsfarve6 3 6 2 2 4" xfId="20852" xr:uid="{089F6BB0-875A-4FBA-A4F7-9666D5FAA8C0}"/>
    <cellStyle name="20 % - Markeringsfarve6 3 6 2 2 5" xfId="35841" xr:uid="{76829166-4BFE-40A0-8F6B-2E24151566DE}"/>
    <cellStyle name="20 % - Markeringsfarve6 3 6 2 3" xfId="6358" xr:uid="{9865F8AD-77AA-41B1-8F14-95404B9F5035}"/>
    <cellStyle name="20 % - Markeringsfarve6 3 6 2 3 2" xfId="14271" xr:uid="{D19B7D0A-4E26-4446-982F-5DE870E47CF6}"/>
    <cellStyle name="20 % - Markeringsfarve6 3 6 2 3 2 2" xfId="30586" xr:uid="{53A6DF3A-FD49-44A8-AB9F-42CB04332E86}"/>
    <cellStyle name="20 % - Markeringsfarve6 3 6 2 3 2 3" xfId="45550" xr:uid="{16322D15-1CDB-4C1D-B282-04165CD7FCD7}"/>
    <cellStyle name="20 % - Markeringsfarve6 3 6 2 3 3" xfId="23564" xr:uid="{B96EA6B4-48AA-4C96-BCA9-F1567D1AAAA8}"/>
    <cellStyle name="20 % - Markeringsfarve6 3 6 2 3 4" xfId="38551" xr:uid="{5C99403A-4A89-40C7-AE9E-B67AD87EBFE8}"/>
    <cellStyle name="20 % - Markeringsfarve6 3 6 2 4" xfId="11553" xr:uid="{B6E3C12F-7D0F-4958-8BC2-FAE13492D6FB}"/>
    <cellStyle name="20 % - Markeringsfarve6 3 6 2 4 2" xfId="27873" xr:uid="{35AB64F1-C04C-4362-9829-25E4784DCAE5}"/>
    <cellStyle name="20 % - Markeringsfarve6 3 6 2 4 3" xfId="42839" xr:uid="{717D1C96-7A3D-4A49-8126-C874049CD79B}"/>
    <cellStyle name="20 % - Markeringsfarve6 3 6 2 5" xfId="20851" xr:uid="{4B64A2A5-CD30-4FA1-91D5-5E93E62BF18D}"/>
    <cellStyle name="20 % - Markeringsfarve6 3 6 2 6" xfId="35840" xr:uid="{67775FF2-3FE7-4254-AFFF-D1CC10EABBA5}"/>
    <cellStyle name="20 % - Markeringsfarve6 3 6 3" xfId="2999" xr:uid="{1B2DE93E-D18D-464F-830A-A00C53C3693C}"/>
    <cellStyle name="20 % - Markeringsfarve6 3 6 3 2" xfId="7091" xr:uid="{37E6A5D4-ACAC-4197-B3B7-A1CE51C4614C}"/>
    <cellStyle name="20 % - Markeringsfarve6 3 6 3 2 2" xfId="15000" xr:uid="{682BDABE-1C6B-4E7B-B303-E8FDDE8CF2EE}"/>
    <cellStyle name="20 % - Markeringsfarve6 3 6 3 2 2 2" xfId="31315" xr:uid="{25E9FF16-AD65-4083-86F5-125C8B074259}"/>
    <cellStyle name="20 % - Markeringsfarve6 3 6 3 2 2 3" xfId="46279" xr:uid="{F072E072-1AA2-4CD9-A984-AB083E296EBC}"/>
    <cellStyle name="20 % - Markeringsfarve6 3 6 3 2 3" xfId="24293" xr:uid="{02FF4B11-356D-407B-B3DC-B02C4EAA65D5}"/>
    <cellStyle name="20 % - Markeringsfarve6 3 6 3 2 4" xfId="39280" xr:uid="{1CDB4FCE-DFD9-485B-9F3B-DC39728EB3D1}"/>
    <cellStyle name="20 % - Markeringsfarve6 3 6 3 3" xfId="11555" xr:uid="{1E91A40D-2FEA-4879-ACDB-DAA58E0AE532}"/>
    <cellStyle name="20 % - Markeringsfarve6 3 6 3 3 2" xfId="27875" xr:uid="{757490DF-7F6E-4BE9-B10D-90DF662559E2}"/>
    <cellStyle name="20 % - Markeringsfarve6 3 6 3 3 3" xfId="42841" xr:uid="{F56098EE-BB9A-4FD4-8D3F-5BCE2D858EA9}"/>
    <cellStyle name="20 % - Markeringsfarve6 3 6 3 4" xfId="20853" xr:uid="{CEED88CE-1610-4827-8082-B7E07AF8BF27}"/>
    <cellStyle name="20 % - Markeringsfarve6 3 6 3 5" xfId="35842" xr:uid="{8D7AE7E2-6B64-4E13-B228-15F288204395}"/>
    <cellStyle name="20 % - Markeringsfarve6 3 6 4" xfId="3000" xr:uid="{055DB868-6C59-4E34-9380-1FAE9531A232}"/>
    <cellStyle name="20 % - Markeringsfarve6 3 6 4 2" xfId="8382" xr:uid="{F67DD2F8-D7B7-4127-94F2-E0C9F2A335E9}"/>
    <cellStyle name="20 % - Markeringsfarve6 3 6 4 2 2" xfId="16273" xr:uid="{FAFEE33F-D545-47F8-AC58-F7B3F3725FC6}"/>
    <cellStyle name="20 % - Markeringsfarve6 3 6 4 2 2 2" xfId="32588" xr:uid="{D89664AE-BA38-450A-8068-0C37A35BACC8}"/>
    <cellStyle name="20 % - Markeringsfarve6 3 6 4 2 2 3" xfId="47552" xr:uid="{86BD3F7A-63B9-4783-9D0A-4ED01C875BDC}"/>
    <cellStyle name="20 % - Markeringsfarve6 3 6 4 2 3" xfId="25566" xr:uid="{DE30B338-02C0-4F1E-B9B3-AC53F906BFAF}"/>
    <cellStyle name="20 % - Markeringsfarve6 3 6 4 2 4" xfId="40553" xr:uid="{5E018203-89C2-45CA-862E-073F6AF726B8}"/>
    <cellStyle name="20 % - Markeringsfarve6 3 6 4 3" xfId="11556" xr:uid="{33B0F82A-42D3-4816-9211-F542701D914A}"/>
    <cellStyle name="20 % - Markeringsfarve6 3 6 4 3 2" xfId="27876" xr:uid="{65E57759-9FEE-46AF-A926-5278D0BDA6BF}"/>
    <cellStyle name="20 % - Markeringsfarve6 3 6 4 3 3" xfId="42842" xr:uid="{509316E7-9325-41E0-AD0E-E2ECF67308A1}"/>
    <cellStyle name="20 % - Markeringsfarve6 3 6 4 4" xfId="20854" xr:uid="{6A40C6C6-D4BE-4DF7-BDC5-1D2E86361B55}"/>
    <cellStyle name="20 % - Markeringsfarve6 3 6 4 5" xfId="35843" xr:uid="{BFFA7D28-7DC8-492D-8497-2493F5476826}"/>
    <cellStyle name="20 % - Markeringsfarve6 3 6 5" xfId="5671" xr:uid="{BD29F836-AD3D-4375-8FE3-AF136F307808}"/>
    <cellStyle name="20 % - Markeringsfarve6 3 6 5 2" xfId="13588" xr:uid="{E48251F7-4953-4340-9E60-FEBA977AC9D6}"/>
    <cellStyle name="20 % - Markeringsfarve6 3 6 5 2 2" xfId="29903" xr:uid="{087DB6C8-4873-4555-BE1F-378D19B67515}"/>
    <cellStyle name="20 % - Markeringsfarve6 3 6 5 2 3" xfId="44867" xr:uid="{5A0C4FC8-ABF0-4F41-B959-27E11BF87498}"/>
    <cellStyle name="20 % - Markeringsfarve6 3 6 5 3" xfId="22881" xr:uid="{FBA70613-5DBA-4F87-81A6-1B5BF37569C6}"/>
    <cellStyle name="20 % - Markeringsfarve6 3 6 5 4" xfId="37868" xr:uid="{1A93F500-0296-4C46-A2C5-99851D00CE2F}"/>
    <cellStyle name="20 % - Markeringsfarve6 3 6 6" xfId="11552" xr:uid="{2AA37CDE-539B-45D4-98AC-B1027ECF8375}"/>
    <cellStyle name="20 % - Markeringsfarve6 3 6 6 2" xfId="27872" xr:uid="{7B4C119F-C57B-4187-A427-89834C4ECA89}"/>
    <cellStyle name="20 % - Markeringsfarve6 3 6 6 3" xfId="42838" xr:uid="{2A1D8F32-3859-4165-AAFF-98C1AE4E1A30}"/>
    <cellStyle name="20 % - Markeringsfarve6 3 6 7" xfId="20850" xr:uid="{A374B094-15CA-4835-A41D-6C7C0281125B}"/>
    <cellStyle name="20 % - Markeringsfarve6 3 6 8" xfId="35839" xr:uid="{D6327198-7017-49F5-9FCF-ED98FDDBB619}"/>
    <cellStyle name="20 % - Markeringsfarve6 3 7" xfId="3001" xr:uid="{07996B92-7B96-483D-B949-09723D345883}"/>
    <cellStyle name="20 % - Markeringsfarve6 3 7 2" xfId="3002" xr:uid="{D01A63EA-4815-443C-8C8C-2B1E16490EDD}"/>
    <cellStyle name="20 % - Markeringsfarve6 3 7 2 2" xfId="3003" xr:uid="{402FC322-ED6E-4A68-88F9-60B7E7FDEB91}"/>
    <cellStyle name="20 % - Markeringsfarve6 3 7 2 2 2" xfId="7932" xr:uid="{1E22F1E4-9F07-4982-99D5-4A21FD2CB932}"/>
    <cellStyle name="20 % - Markeringsfarve6 3 7 2 2 2 2" xfId="15832" xr:uid="{5688C96D-7A3C-43FE-A7E5-E68E2589D2A0}"/>
    <cellStyle name="20 % - Markeringsfarve6 3 7 2 2 2 2 2" xfId="32147" xr:uid="{44606899-B260-4F39-BB5B-37EDD838F48D}"/>
    <cellStyle name="20 % - Markeringsfarve6 3 7 2 2 2 2 3" xfId="47111" xr:uid="{752CB84A-A78D-4171-A0C3-8C3E51A2500A}"/>
    <cellStyle name="20 % - Markeringsfarve6 3 7 2 2 2 3" xfId="25125" xr:uid="{9CC23B4B-C579-4C94-A3FA-922B15A39B3A}"/>
    <cellStyle name="20 % - Markeringsfarve6 3 7 2 2 2 4" xfId="40112" xr:uid="{89A01B18-FE05-4B76-B54C-0E0779A9810F}"/>
    <cellStyle name="20 % - Markeringsfarve6 3 7 2 2 3" xfId="11559" xr:uid="{626D8154-F72C-4819-A4F3-22DB6AB42737}"/>
    <cellStyle name="20 % - Markeringsfarve6 3 7 2 2 3 2" xfId="27879" xr:uid="{DE604085-CF31-4CDC-A6D0-43DFDDA17BE7}"/>
    <cellStyle name="20 % - Markeringsfarve6 3 7 2 2 3 3" xfId="42845" xr:uid="{BF610219-A1F0-4C7D-B76D-3F2D619FEAB3}"/>
    <cellStyle name="20 % - Markeringsfarve6 3 7 2 2 4" xfId="20857" xr:uid="{CA4CF222-99CD-4B0D-876A-AA386414E7F9}"/>
    <cellStyle name="20 % - Markeringsfarve6 3 7 2 2 5" xfId="35846" xr:uid="{1BEC2C52-B83B-41DD-81BA-3F1BDFFC44BE}"/>
    <cellStyle name="20 % - Markeringsfarve6 3 7 2 3" xfId="6457" xr:uid="{9EBC283E-69F3-4C28-B9FB-76089CE69C03}"/>
    <cellStyle name="20 % - Markeringsfarve6 3 7 2 3 2" xfId="14370" xr:uid="{576BDAB5-8C33-4C9D-99B5-BCD9B38457DE}"/>
    <cellStyle name="20 % - Markeringsfarve6 3 7 2 3 2 2" xfId="30685" xr:uid="{C1CB09A5-D5EF-4421-82F1-2812225DA614}"/>
    <cellStyle name="20 % - Markeringsfarve6 3 7 2 3 2 3" xfId="45649" xr:uid="{D80B0C11-7598-40FD-BEAA-0551CE04C958}"/>
    <cellStyle name="20 % - Markeringsfarve6 3 7 2 3 3" xfId="23663" xr:uid="{FD397899-0931-47AB-AC2E-E6B2BA5EF271}"/>
    <cellStyle name="20 % - Markeringsfarve6 3 7 2 3 4" xfId="38650" xr:uid="{B3427A5A-DE39-466C-8588-51B7E017354C}"/>
    <cellStyle name="20 % - Markeringsfarve6 3 7 2 4" xfId="11558" xr:uid="{E7CC5838-D770-42B2-B505-08C3D99333F6}"/>
    <cellStyle name="20 % - Markeringsfarve6 3 7 2 4 2" xfId="27878" xr:uid="{FA42593E-D324-4B74-86F0-7DE4EC3DE391}"/>
    <cellStyle name="20 % - Markeringsfarve6 3 7 2 4 3" xfId="42844" xr:uid="{F5E94D01-BA14-4609-B9D6-AB38288B58CD}"/>
    <cellStyle name="20 % - Markeringsfarve6 3 7 2 5" xfId="20856" xr:uid="{43F28490-B57B-4FD0-8CBA-C539765037B9}"/>
    <cellStyle name="20 % - Markeringsfarve6 3 7 2 6" xfId="35845" xr:uid="{CAD59BB8-C936-4771-9149-37C2C984DCF1}"/>
    <cellStyle name="20 % - Markeringsfarve6 3 7 3" xfId="3004" xr:uid="{ADCA8626-B4C7-46F9-82DD-4917393AA710}"/>
    <cellStyle name="20 % - Markeringsfarve6 3 7 3 2" xfId="7208" xr:uid="{DED8728E-1A2A-4E14-829C-DC88BBBCCF1F}"/>
    <cellStyle name="20 % - Markeringsfarve6 3 7 3 2 2" xfId="15117" xr:uid="{67A1410C-EDF8-4E3C-9083-DB31CFCD6B09}"/>
    <cellStyle name="20 % - Markeringsfarve6 3 7 3 2 2 2" xfId="31432" xr:uid="{194C0F6D-D8AA-4E48-9E08-10BD3BA9363A}"/>
    <cellStyle name="20 % - Markeringsfarve6 3 7 3 2 2 3" xfId="46396" xr:uid="{056C9C7D-7F5B-4089-8DFF-4333641ED8F3}"/>
    <cellStyle name="20 % - Markeringsfarve6 3 7 3 2 3" xfId="24410" xr:uid="{C44F9490-1164-4577-9FD7-51EDC9810D21}"/>
    <cellStyle name="20 % - Markeringsfarve6 3 7 3 2 4" xfId="39397" xr:uid="{61B898D3-9820-43B6-90C0-B418C3339DFC}"/>
    <cellStyle name="20 % - Markeringsfarve6 3 7 3 3" xfId="11560" xr:uid="{41E6D05C-D15B-41F2-8C76-EF3C3137D404}"/>
    <cellStyle name="20 % - Markeringsfarve6 3 7 3 3 2" xfId="27880" xr:uid="{183B7F5F-8CB1-4095-B497-74419EEF95DC}"/>
    <cellStyle name="20 % - Markeringsfarve6 3 7 3 3 3" xfId="42846" xr:uid="{806A625F-FB8F-4A9A-A39E-0181FDD0C7D7}"/>
    <cellStyle name="20 % - Markeringsfarve6 3 7 3 4" xfId="20858" xr:uid="{C82B0DAC-6E00-4651-851B-6FDE7D7251AA}"/>
    <cellStyle name="20 % - Markeringsfarve6 3 7 3 5" xfId="35847" xr:uid="{1829FF4D-EA07-4674-ADB0-704B5CE52481}"/>
    <cellStyle name="20 % - Markeringsfarve6 3 7 4" xfId="3005" xr:uid="{32046954-2E74-4396-99D7-1B009088706E}"/>
    <cellStyle name="20 % - Markeringsfarve6 3 7 4 2" xfId="8617" xr:uid="{83D05B50-E0E1-43E2-B697-4E90CB6883CF}"/>
    <cellStyle name="20 % - Markeringsfarve6 3 7 4 2 2" xfId="16498" xr:uid="{C36D9232-DF9D-4DD1-80D5-1496ED79CC0D}"/>
    <cellStyle name="20 % - Markeringsfarve6 3 7 4 2 2 2" xfId="32813" xr:uid="{B9A044B9-3BCD-4E29-AC49-4C7218A6B170}"/>
    <cellStyle name="20 % - Markeringsfarve6 3 7 4 2 2 3" xfId="47777" xr:uid="{81C65517-B1CC-4186-88BD-CC6DB2FD7833}"/>
    <cellStyle name="20 % - Markeringsfarve6 3 7 4 2 3" xfId="25791" xr:uid="{8B9D9C43-520E-4383-BDEE-90597AA09096}"/>
    <cellStyle name="20 % - Markeringsfarve6 3 7 4 2 4" xfId="40778" xr:uid="{BBC4080D-BACB-4DD1-84BB-7C055E816295}"/>
    <cellStyle name="20 % - Markeringsfarve6 3 7 4 3" xfId="11561" xr:uid="{603D8561-B398-454D-AE4C-C2C9E7C85B22}"/>
    <cellStyle name="20 % - Markeringsfarve6 3 7 4 3 2" xfId="27881" xr:uid="{5869D236-3DFF-4A92-AA0D-6898B29D49C0}"/>
    <cellStyle name="20 % - Markeringsfarve6 3 7 4 3 3" xfId="42847" xr:uid="{3C3CC956-39E5-408F-8ED2-2EAAC38733AA}"/>
    <cellStyle name="20 % - Markeringsfarve6 3 7 4 4" xfId="20859" xr:uid="{244CD514-BD8B-4351-B42B-6711141B18B9}"/>
    <cellStyle name="20 % - Markeringsfarve6 3 7 4 5" xfId="35848" xr:uid="{92F5D33E-041F-4F19-A669-4061EC99CCC0}"/>
    <cellStyle name="20 % - Markeringsfarve6 3 7 5" xfId="5672" xr:uid="{B2F1F940-441B-4702-8AA9-AD12F5D9BBAB}"/>
    <cellStyle name="20 % - Markeringsfarve6 3 7 5 2" xfId="13589" xr:uid="{9244A6B8-E045-43A3-9953-A7C5DD266996}"/>
    <cellStyle name="20 % - Markeringsfarve6 3 7 5 2 2" xfId="29904" xr:uid="{615431F8-C496-4DAB-A14B-CFA5098C8CE5}"/>
    <cellStyle name="20 % - Markeringsfarve6 3 7 5 2 3" xfId="44868" xr:uid="{F17DD511-F8A1-499A-A36B-EB5FBDAF2122}"/>
    <cellStyle name="20 % - Markeringsfarve6 3 7 5 3" xfId="22882" xr:uid="{28AD457F-BBF2-4199-8A23-8EF574EB4F56}"/>
    <cellStyle name="20 % - Markeringsfarve6 3 7 5 4" xfId="37869" xr:uid="{8E9C1A9E-C64C-408A-AF87-76570826FDC8}"/>
    <cellStyle name="20 % - Markeringsfarve6 3 7 6" xfId="11557" xr:uid="{CE4138CA-08D4-4A63-9889-54FFBD0FB9C4}"/>
    <cellStyle name="20 % - Markeringsfarve6 3 7 6 2" xfId="27877" xr:uid="{E0D7E8A6-95B6-4BC3-ACB2-D43C66D5E85C}"/>
    <cellStyle name="20 % - Markeringsfarve6 3 7 6 3" xfId="42843" xr:uid="{A91DF763-540E-4DD2-9E59-12534AF4529F}"/>
    <cellStyle name="20 % - Markeringsfarve6 3 7 7" xfId="20855" xr:uid="{35ED10C5-D911-4D31-B112-00DE9531BF3E}"/>
    <cellStyle name="20 % - Markeringsfarve6 3 7 8" xfId="35844" xr:uid="{775E72EC-5D25-4DD2-925C-E46ACC9F1652}"/>
    <cellStyle name="20 % - Markeringsfarve6 3 8" xfId="3006" xr:uid="{18EC82A0-437C-4008-9DBA-5F837462B174}"/>
    <cellStyle name="20 % - Markeringsfarve6 3 8 2" xfId="3007" xr:uid="{CA0D173B-50EE-42A3-B2E7-7F871235FDC0}"/>
    <cellStyle name="20 % - Markeringsfarve6 3 8 2 2" xfId="3008" xr:uid="{8769E968-E2ED-4AA2-83EC-F26E0F720759}"/>
    <cellStyle name="20 % - Markeringsfarve6 3 8 2 2 2" xfId="8074" xr:uid="{80C30E06-2214-4A6F-82EA-2E1CC0398905}"/>
    <cellStyle name="20 % - Markeringsfarve6 3 8 2 2 2 2" xfId="15974" xr:uid="{65B3B77D-0382-4068-AE79-EF4913CD76C0}"/>
    <cellStyle name="20 % - Markeringsfarve6 3 8 2 2 2 2 2" xfId="32289" xr:uid="{F64BEFFA-4BC2-4E4B-88BF-DDF45B9CD545}"/>
    <cellStyle name="20 % - Markeringsfarve6 3 8 2 2 2 2 3" xfId="47253" xr:uid="{375A0C13-FC33-49C1-89CA-F59DCF61B6F8}"/>
    <cellStyle name="20 % - Markeringsfarve6 3 8 2 2 2 3" xfId="25267" xr:uid="{F9B301D8-040C-4104-8A0E-A5CC97E4C54A}"/>
    <cellStyle name="20 % - Markeringsfarve6 3 8 2 2 2 4" xfId="40254" xr:uid="{8D6A72B9-B2CC-42D4-921F-CC2143D1C1BF}"/>
    <cellStyle name="20 % - Markeringsfarve6 3 8 2 2 3" xfId="11564" xr:uid="{49FD4554-CF67-43C1-AAB3-66392AF2C8CC}"/>
    <cellStyle name="20 % - Markeringsfarve6 3 8 2 2 3 2" xfId="27884" xr:uid="{DBA5A212-FFD9-4613-871F-BCBC4977F51C}"/>
    <cellStyle name="20 % - Markeringsfarve6 3 8 2 2 3 3" xfId="42850" xr:uid="{31C24610-E85A-471D-AF04-03C14E43AED0}"/>
    <cellStyle name="20 % - Markeringsfarve6 3 8 2 2 4" xfId="20862" xr:uid="{4EF396A8-B98C-434D-9B99-AA5844436D68}"/>
    <cellStyle name="20 % - Markeringsfarve6 3 8 2 2 5" xfId="35851" xr:uid="{FE63F9C6-5FA9-44CE-A30D-01CC79A9D571}"/>
    <cellStyle name="20 % - Markeringsfarve6 3 8 2 3" xfId="6576" xr:uid="{D9884ECF-A396-46A9-8273-341CBF3576B6}"/>
    <cellStyle name="20 % - Markeringsfarve6 3 8 2 3 2" xfId="14489" xr:uid="{9D7FCB5E-ABE1-4733-A075-330072D4DF1B}"/>
    <cellStyle name="20 % - Markeringsfarve6 3 8 2 3 2 2" xfId="30804" xr:uid="{479082CA-593A-4341-BEA5-7E0D76743D7B}"/>
    <cellStyle name="20 % - Markeringsfarve6 3 8 2 3 2 3" xfId="45768" xr:uid="{3039EF2A-AC02-4B13-962F-5D6900DE73F1}"/>
    <cellStyle name="20 % - Markeringsfarve6 3 8 2 3 3" xfId="23782" xr:uid="{C0BD4276-636C-4E79-9222-1AD7CE05FAD6}"/>
    <cellStyle name="20 % - Markeringsfarve6 3 8 2 3 4" xfId="38769" xr:uid="{3BDA87C5-41B6-45F4-9190-0FE8C392746D}"/>
    <cellStyle name="20 % - Markeringsfarve6 3 8 2 4" xfId="11563" xr:uid="{EC80B8DD-3D9D-488D-98A8-52B500A7B2DA}"/>
    <cellStyle name="20 % - Markeringsfarve6 3 8 2 4 2" xfId="27883" xr:uid="{242007CA-0CFD-443D-973B-35009E42CD9A}"/>
    <cellStyle name="20 % - Markeringsfarve6 3 8 2 4 3" xfId="42849" xr:uid="{94959528-E134-484E-A97C-24D13BEA38AC}"/>
    <cellStyle name="20 % - Markeringsfarve6 3 8 2 5" xfId="20861" xr:uid="{F6DCF74B-5DAF-491C-B2E9-CD408CDED91B}"/>
    <cellStyle name="20 % - Markeringsfarve6 3 8 2 6" xfId="35850" xr:uid="{EAF3F96F-7895-44E4-96D5-7FE86189B26B}"/>
    <cellStyle name="20 % - Markeringsfarve6 3 8 3" xfId="3009" xr:uid="{15FCCAAC-8D48-4861-B01C-F4F226B2C689}"/>
    <cellStyle name="20 % - Markeringsfarve6 3 8 3 2" xfId="7351" xr:uid="{E9B08C0F-5184-463E-B75E-D7C9421EA660}"/>
    <cellStyle name="20 % - Markeringsfarve6 3 8 3 2 2" xfId="15260" xr:uid="{5C75EDF5-039F-47B2-A0E0-949AF7953F7B}"/>
    <cellStyle name="20 % - Markeringsfarve6 3 8 3 2 2 2" xfId="31575" xr:uid="{8921CED0-187B-47BE-AC23-57528A8FA634}"/>
    <cellStyle name="20 % - Markeringsfarve6 3 8 3 2 2 3" xfId="46539" xr:uid="{F07DCA71-457C-4C17-AE8B-331BE1DAC0E3}"/>
    <cellStyle name="20 % - Markeringsfarve6 3 8 3 2 3" xfId="24553" xr:uid="{327C426C-3B99-43A3-B828-9C961B01F815}"/>
    <cellStyle name="20 % - Markeringsfarve6 3 8 3 2 4" xfId="39540" xr:uid="{C3BD24A4-AEE5-4E2B-8B6C-208B7D247A22}"/>
    <cellStyle name="20 % - Markeringsfarve6 3 8 3 3" xfId="11565" xr:uid="{4421AA9A-3805-414C-B16B-008E16552937}"/>
    <cellStyle name="20 % - Markeringsfarve6 3 8 3 3 2" xfId="27885" xr:uid="{A347B26A-59FF-446A-9000-48779505AC7D}"/>
    <cellStyle name="20 % - Markeringsfarve6 3 8 3 3 3" xfId="42851" xr:uid="{914D8592-A8A2-4A36-A7BD-2BB9BE7203D9}"/>
    <cellStyle name="20 % - Markeringsfarve6 3 8 3 4" xfId="20863" xr:uid="{3B56B211-9A82-4534-84B9-3846865745A4}"/>
    <cellStyle name="20 % - Markeringsfarve6 3 8 3 5" xfId="35852" xr:uid="{2EDBBD22-617D-4DDD-99E7-EC190BA5CDFD}"/>
    <cellStyle name="20 % - Markeringsfarve6 3 8 4" xfId="3010" xr:uid="{79122354-05A1-4E7A-8371-EBEB0A4E582A}"/>
    <cellStyle name="20 % - Markeringsfarve6 3 8 4 2" xfId="8340" xr:uid="{7AC031C1-1EC0-452B-B004-F271DBC3B236}"/>
    <cellStyle name="20 % - Markeringsfarve6 3 8 4 2 2" xfId="16232" xr:uid="{7B96EA84-CAD6-4BB1-9885-F49AF624F120}"/>
    <cellStyle name="20 % - Markeringsfarve6 3 8 4 2 2 2" xfId="32547" xr:uid="{CB68D19E-4AA8-41C0-A3D0-4E7AF4921F68}"/>
    <cellStyle name="20 % - Markeringsfarve6 3 8 4 2 2 3" xfId="47511" xr:uid="{A8806829-1754-48D3-A7FF-6BD6AC957A9D}"/>
    <cellStyle name="20 % - Markeringsfarve6 3 8 4 2 3" xfId="25525" xr:uid="{24DF12FF-81CA-402B-B55F-A1A8867F712B}"/>
    <cellStyle name="20 % - Markeringsfarve6 3 8 4 2 4" xfId="40512" xr:uid="{A8FD31A7-4E22-4831-BF2E-2751A5CEBD73}"/>
    <cellStyle name="20 % - Markeringsfarve6 3 8 4 3" xfId="11566" xr:uid="{D6115908-3C1A-491A-9543-83FE10A205E4}"/>
    <cellStyle name="20 % - Markeringsfarve6 3 8 4 3 2" xfId="27886" xr:uid="{7B0236AE-AFF7-44DA-B370-3956D5E09AC4}"/>
    <cellStyle name="20 % - Markeringsfarve6 3 8 4 3 3" xfId="42852" xr:uid="{60945059-DEC3-4C95-8ED2-0A71D9B4C67B}"/>
    <cellStyle name="20 % - Markeringsfarve6 3 8 4 4" xfId="20864" xr:uid="{C35F7CA0-758B-49F7-A9DE-F376EC9DB06D}"/>
    <cellStyle name="20 % - Markeringsfarve6 3 8 4 5" xfId="35853" xr:uid="{FD0F0174-712F-43D7-B301-DE425F1A3933}"/>
    <cellStyle name="20 % - Markeringsfarve6 3 8 5" xfId="5673" xr:uid="{162F0914-FE18-4B04-A651-36108B9E3C08}"/>
    <cellStyle name="20 % - Markeringsfarve6 3 8 5 2" xfId="13590" xr:uid="{F13E6D12-7A97-462A-88B2-A96ADDDA30C3}"/>
    <cellStyle name="20 % - Markeringsfarve6 3 8 5 2 2" xfId="29905" xr:uid="{2BE4563D-C549-45BB-A34B-2633A5EBBBE4}"/>
    <cellStyle name="20 % - Markeringsfarve6 3 8 5 2 3" xfId="44869" xr:uid="{D4A3CDA3-C43B-460C-AF07-3CD6130B16B7}"/>
    <cellStyle name="20 % - Markeringsfarve6 3 8 5 3" xfId="22883" xr:uid="{42EB796F-C173-4E13-9CE0-4B0F8920F2B3}"/>
    <cellStyle name="20 % - Markeringsfarve6 3 8 5 4" xfId="37870" xr:uid="{04E180A0-F3BA-425E-816E-53C6DE0554C4}"/>
    <cellStyle name="20 % - Markeringsfarve6 3 8 6" xfId="11562" xr:uid="{BFF5653B-3C9C-4A65-AECE-2F8790E8CAE9}"/>
    <cellStyle name="20 % - Markeringsfarve6 3 8 6 2" xfId="27882" xr:uid="{525EF9BC-C90B-4017-A782-56D4AFC2326A}"/>
    <cellStyle name="20 % - Markeringsfarve6 3 8 6 3" xfId="42848" xr:uid="{4B6EBF00-D08A-4F55-96AF-8D6E87573237}"/>
    <cellStyle name="20 % - Markeringsfarve6 3 8 7" xfId="20860" xr:uid="{CBAC9629-44D2-4CE2-848C-1D4C4EAECADF}"/>
    <cellStyle name="20 % - Markeringsfarve6 3 8 8" xfId="35849" xr:uid="{9A1397B7-E02C-4B64-B353-91EDBE3D2900}"/>
    <cellStyle name="20 % - Markeringsfarve6 3 9" xfId="3011" xr:uid="{49AE883F-AF87-40A9-8D78-A82FFCB47238}"/>
    <cellStyle name="20 % - Markeringsfarve6 3 9 2" xfId="3012" xr:uid="{A61A1665-6CD6-422E-AFCD-5F5679BDD44C}"/>
    <cellStyle name="20 % - Markeringsfarve6 3 9 2 2" xfId="7458" xr:uid="{94CE5AA2-E7FB-4E79-B22D-DB059E9F6BA6}"/>
    <cellStyle name="20 % - Markeringsfarve6 3 9 2 2 2" xfId="15358" xr:uid="{D77571BB-549A-4BF3-9954-CCA4B7339A6B}"/>
    <cellStyle name="20 % - Markeringsfarve6 3 9 2 2 2 2" xfId="31673" xr:uid="{CB4B77AD-AE2C-4544-A541-4615576A8926}"/>
    <cellStyle name="20 % - Markeringsfarve6 3 9 2 2 2 3" xfId="46637" xr:uid="{10908E56-3C1D-47F1-AC79-FB1146CE2C54}"/>
    <cellStyle name="20 % - Markeringsfarve6 3 9 2 2 3" xfId="24651" xr:uid="{C5626486-6624-48E4-804C-F853A3605EF6}"/>
    <cellStyle name="20 % - Markeringsfarve6 3 9 2 2 4" xfId="39638" xr:uid="{81473112-A3E4-4D5F-86D4-29F8BD5734EA}"/>
    <cellStyle name="20 % - Markeringsfarve6 3 9 2 3" xfId="11568" xr:uid="{CA147CA4-DF28-414F-8FB2-8ECCDD7F7BDE}"/>
    <cellStyle name="20 % - Markeringsfarve6 3 9 2 3 2" xfId="27888" xr:uid="{7B668B0C-75BC-4216-A691-99D3FDADFC63}"/>
    <cellStyle name="20 % - Markeringsfarve6 3 9 2 3 3" xfId="42854" xr:uid="{98C95DB7-5A1D-4928-84CA-2CA7EC07234A}"/>
    <cellStyle name="20 % - Markeringsfarve6 3 9 2 4" xfId="20866" xr:uid="{BECDAB46-80CC-4A6E-B176-3340B445167F}"/>
    <cellStyle name="20 % - Markeringsfarve6 3 9 2 5" xfId="35855" xr:uid="{7DDEC8C6-C6DD-4ACA-BC12-DF0F43273776}"/>
    <cellStyle name="20 % - Markeringsfarve6 3 9 3" xfId="6057" xr:uid="{D01996CF-67BE-40A0-BD78-E323DE0A53A8}"/>
    <cellStyle name="20 % - Markeringsfarve6 3 9 3 2" xfId="13973" xr:uid="{2185E242-8209-42E8-A459-C238A4DED4BA}"/>
    <cellStyle name="20 % - Markeringsfarve6 3 9 3 2 2" xfId="30288" xr:uid="{29350F43-E4BF-4AEB-B93D-9D738B662532}"/>
    <cellStyle name="20 % - Markeringsfarve6 3 9 3 2 3" xfId="45252" xr:uid="{9519F335-D38D-444C-963A-F02A45F9CACD}"/>
    <cellStyle name="20 % - Markeringsfarve6 3 9 3 3" xfId="23266" xr:uid="{2285E99B-F256-4E57-A461-50D26553D7DB}"/>
    <cellStyle name="20 % - Markeringsfarve6 3 9 3 4" xfId="38253" xr:uid="{C6C2993F-3113-4867-90AE-34E10E67369C}"/>
    <cellStyle name="20 % - Markeringsfarve6 3 9 4" xfId="11567" xr:uid="{40D0BF0B-CE91-4238-BFDB-A4706F06D160}"/>
    <cellStyle name="20 % - Markeringsfarve6 3 9 4 2" xfId="27887" xr:uid="{588186C3-40EC-479D-83D4-0413E60C940A}"/>
    <cellStyle name="20 % - Markeringsfarve6 3 9 4 3" xfId="42853" xr:uid="{8AE931BE-D3F9-45CE-85EF-A619C85E67A1}"/>
    <cellStyle name="20 % - Markeringsfarve6 3 9 5" xfId="20865" xr:uid="{436B7CCB-71F9-49CB-802B-39AB2E013F7C}"/>
    <cellStyle name="20 % - Markeringsfarve6 3 9 6" xfId="35854" xr:uid="{EC10FB34-C4C9-4D4D-A950-5F05490FD607}"/>
    <cellStyle name="20 % - Markeringsfarve6 4" xfId="3013" xr:uid="{D2BDF2FD-83A5-41F0-ADFF-D7C329FEF8D2}"/>
    <cellStyle name="20 % - Markeringsfarve6 4 10" xfId="5674" xr:uid="{6E291E59-2A81-4739-B457-2BABE5582AFA}"/>
    <cellStyle name="20 % - Markeringsfarve6 4 10 2" xfId="13591" xr:uid="{0C0ED7F8-33CD-436E-9906-7B8D156CB2C6}"/>
    <cellStyle name="20 % - Markeringsfarve6 4 10 2 2" xfId="29906" xr:uid="{C9887463-2FDD-4A08-8343-51C8E69A6B19}"/>
    <cellStyle name="20 % - Markeringsfarve6 4 10 2 3" xfId="44870" xr:uid="{0033966E-AE8C-4BB6-810F-82CED85F2EE1}"/>
    <cellStyle name="20 % - Markeringsfarve6 4 10 3" xfId="22884" xr:uid="{613A3976-E8F3-4AEF-A3EF-556A4BD634E3}"/>
    <cellStyle name="20 % - Markeringsfarve6 4 10 4" xfId="37871" xr:uid="{CF8FF3DF-3506-4944-B187-CF98B5F66342}"/>
    <cellStyle name="20 % - Markeringsfarve6 4 11" xfId="11569" xr:uid="{E50A046D-E448-4DD4-9376-3C740B87A2AA}"/>
    <cellStyle name="20 % - Markeringsfarve6 4 11 2" xfId="27889" xr:uid="{4103FEEF-9162-4E03-B29F-C541407356DC}"/>
    <cellStyle name="20 % - Markeringsfarve6 4 11 3" xfId="42855" xr:uid="{29C62221-CC6C-45EC-938A-4CCDE4D4C039}"/>
    <cellStyle name="20 % - Markeringsfarve6 4 12" xfId="20867" xr:uid="{918C085E-F02B-4075-85B2-8D641F54C601}"/>
    <cellStyle name="20 % - Markeringsfarve6 4 13" xfId="35856" xr:uid="{E3BBB4BB-A53D-4BCC-9070-5DC5E84D66D1}"/>
    <cellStyle name="20 % - Markeringsfarve6 4 14" xfId="53287" xr:uid="{301369E3-54C9-4517-AECC-F05ED460E5E3}"/>
    <cellStyle name="20 % - Markeringsfarve6 4 2" xfId="3014" xr:uid="{9FCBB9E9-2265-4F86-BBB5-F2DE67C99836}"/>
    <cellStyle name="20 % - Markeringsfarve6 4 2 2" xfId="3015" xr:uid="{84AE7F26-9489-4C66-A78E-67AD654C7CA4}"/>
    <cellStyle name="20 % - Markeringsfarve6 4 2 2 2" xfId="3016" xr:uid="{09115A85-49A1-4507-8122-04A7A1AFEB30}"/>
    <cellStyle name="20 % - Markeringsfarve6 4 2 2 2 2" xfId="7602" xr:uid="{657A18CB-EDCE-4F2B-A1AE-59A653042B95}"/>
    <cellStyle name="20 % - Markeringsfarve6 4 2 2 2 2 2" xfId="15502" xr:uid="{A17D63D4-8D58-42B1-962E-B6E800695DF3}"/>
    <cellStyle name="20 % - Markeringsfarve6 4 2 2 2 2 2 2" xfId="31817" xr:uid="{06E8E915-6187-417F-95AE-CC0A2DB2A876}"/>
    <cellStyle name="20 % - Markeringsfarve6 4 2 2 2 2 2 3" xfId="46781" xr:uid="{8F369C0B-3203-45E2-9B76-D5FAE5F29095}"/>
    <cellStyle name="20 % - Markeringsfarve6 4 2 2 2 2 3" xfId="24795" xr:uid="{8665E8D6-70AF-4D08-BE15-18E10A25A644}"/>
    <cellStyle name="20 % - Markeringsfarve6 4 2 2 2 2 4" xfId="39782" xr:uid="{A83F5D5F-556B-4F41-8F94-5190DE660F8D}"/>
    <cellStyle name="20 % - Markeringsfarve6 4 2 2 2 3" xfId="11572" xr:uid="{83CD289F-B5FB-4B50-9188-97D16D15EF7B}"/>
    <cellStyle name="20 % - Markeringsfarve6 4 2 2 2 3 2" xfId="27892" xr:uid="{5BDAEDDB-D021-4337-8E2F-DA4D0FE048C4}"/>
    <cellStyle name="20 % - Markeringsfarve6 4 2 2 2 3 3" xfId="42858" xr:uid="{276DA718-A935-4A26-AEF0-699510B9C725}"/>
    <cellStyle name="20 % - Markeringsfarve6 4 2 2 2 4" xfId="20870" xr:uid="{23C00A3A-8AA7-4B87-A846-E96FA0B5E144}"/>
    <cellStyle name="20 % - Markeringsfarve6 4 2 2 2 5" xfId="35859" xr:uid="{654417A0-8139-4E24-80F6-79E4AB526F74}"/>
    <cellStyle name="20 % - Markeringsfarve6 4 2 2 3" xfId="6177" xr:uid="{5913D4A5-302C-4F49-BD28-9CD7149D473F}"/>
    <cellStyle name="20 % - Markeringsfarve6 4 2 2 3 2" xfId="14093" xr:uid="{D57BD92F-0C5B-4F1D-95BF-73F4B8CA9AA1}"/>
    <cellStyle name="20 % - Markeringsfarve6 4 2 2 3 2 2" xfId="30408" xr:uid="{573BB796-9CF5-4340-AC6B-C00113C7BE54}"/>
    <cellStyle name="20 % - Markeringsfarve6 4 2 2 3 2 3" xfId="45372" xr:uid="{65164436-B3F6-494F-892A-385900569EC9}"/>
    <cellStyle name="20 % - Markeringsfarve6 4 2 2 3 3" xfId="23386" xr:uid="{18B1D1E4-8769-4F4C-9988-8FF88EB2D82C}"/>
    <cellStyle name="20 % - Markeringsfarve6 4 2 2 3 4" xfId="38373" xr:uid="{0147E097-748D-4865-8944-177857DEE291}"/>
    <cellStyle name="20 % - Markeringsfarve6 4 2 2 4" xfId="11571" xr:uid="{6DE24B3D-ED97-44D3-A8D5-7085421A1A18}"/>
    <cellStyle name="20 % - Markeringsfarve6 4 2 2 4 2" xfId="27891" xr:uid="{416DAD9B-6803-40DA-B949-684035847B7F}"/>
    <cellStyle name="20 % - Markeringsfarve6 4 2 2 4 3" xfId="42857" xr:uid="{0234DB57-B3B8-4166-BEB7-0DF8FF752E89}"/>
    <cellStyle name="20 % - Markeringsfarve6 4 2 2 5" xfId="20869" xr:uid="{18C5C763-57BD-4153-BBCA-AE45EB444F00}"/>
    <cellStyle name="20 % - Markeringsfarve6 4 2 2 6" xfId="35858" xr:uid="{AAE1B3E8-6EE0-4DF1-B869-0F2792A56D47}"/>
    <cellStyle name="20 % - Markeringsfarve6 4 2 2 7" xfId="57091" xr:uid="{24B0F079-1CF6-4AEF-88E6-5D43F0D17CE4}"/>
    <cellStyle name="20 % - Markeringsfarve6 4 2 3" xfId="3017" xr:uid="{BFBF25A0-9C0F-4FF2-8012-12183D237D22}"/>
    <cellStyle name="20 % - Markeringsfarve6 4 2 3 2" xfId="6832" xr:uid="{61FC50D1-D677-4B10-BE0A-9BFD35CD3284}"/>
    <cellStyle name="20 % - Markeringsfarve6 4 2 3 2 2" xfId="14742" xr:uid="{C1D55997-3284-4E84-BC1F-B2444B48DD59}"/>
    <cellStyle name="20 % - Markeringsfarve6 4 2 3 2 2 2" xfId="31057" xr:uid="{B11F5D17-B8BB-45A9-B65B-A09A8A546B96}"/>
    <cellStyle name="20 % - Markeringsfarve6 4 2 3 2 2 3" xfId="46021" xr:uid="{CC601E2F-6CC7-4515-98E5-CEB7E12B1A24}"/>
    <cellStyle name="20 % - Markeringsfarve6 4 2 3 2 3" xfId="24035" xr:uid="{FB5F4AC5-3BA4-44EC-AECC-4F830B8784ED}"/>
    <cellStyle name="20 % - Markeringsfarve6 4 2 3 2 4" xfId="39022" xr:uid="{D70958D7-EB86-4234-A766-0A1F0F1DDF88}"/>
    <cellStyle name="20 % - Markeringsfarve6 4 2 3 3" xfId="11573" xr:uid="{B2E2C74B-17F8-4752-A0DE-26624C8DC861}"/>
    <cellStyle name="20 % - Markeringsfarve6 4 2 3 3 2" xfId="27893" xr:uid="{22C90D0F-1798-4356-A0EF-93104281C444}"/>
    <cellStyle name="20 % - Markeringsfarve6 4 2 3 3 3" xfId="42859" xr:uid="{C3EB3C40-512C-4FE9-95F9-ADB5E486BC59}"/>
    <cellStyle name="20 % - Markeringsfarve6 4 2 3 4" xfId="20871" xr:uid="{7C0BDC56-2343-4FA0-8ED6-1578DA89234C}"/>
    <cellStyle name="20 % - Markeringsfarve6 4 2 3 5" xfId="35860" xr:uid="{6C08F12A-515F-48F8-9E6D-8BED9CBD4411}"/>
    <cellStyle name="20 % - Markeringsfarve6 4 2 4" xfId="3018" xr:uid="{B5458202-081F-422F-BFF9-AFE3D6C70E10}"/>
    <cellStyle name="20 % - Markeringsfarve6 4 2 4 2" xfId="8240" xr:uid="{A3B4C15F-0671-4263-A9E6-11E53175EEA7}"/>
    <cellStyle name="20 % - Markeringsfarve6 4 2 4 2 2" xfId="16133" xr:uid="{07611587-ED20-4588-8676-03630025B69C}"/>
    <cellStyle name="20 % - Markeringsfarve6 4 2 4 2 2 2" xfId="32448" xr:uid="{F07F3EB9-0828-43D8-ABA9-713EBA256BFF}"/>
    <cellStyle name="20 % - Markeringsfarve6 4 2 4 2 2 3" xfId="47412" xr:uid="{F6CE2D8F-24D5-47EC-89D6-2E3C1228B99B}"/>
    <cellStyle name="20 % - Markeringsfarve6 4 2 4 2 3" xfId="25426" xr:uid="{0D2E0692-3E48-4DE6-8BAD-DDFFC5089093}"/>
    <cellStyle name="20 % - Markeringsfarve6 4 2 4 2 4" xfId="40413" xr:uid="{E61211A9-F72C-4058-9A7B-F308351C8FCA}"/>
    <cellStyle name="20 % - Markeringsfarve6 4 2 4 3" xfId="11574" xr:uid="{9F56094E-C272-41FD-93FE-549226CCF3AD}"/>
    <cellStyle name="20 % - Markeringsfarve6 4 2 4 3 2" xfId="27894" xr:uid="{E2C4B4B7-B337-4431-9B82-36F755B477B7}"/>
    <cellStyle name="20 % - Markeringsfarve6 4 2 4 3 3" xfId="42860" xr:uid="{BE9A76AB-DF98-4C91-A183-85939C94FBE5}"/>
    <cellStyle name="20 % - Markeringsfarve6 4 2 4 4" xfId="20872" xr:uid="{27A7BE4B-DFC0-4CFF-AB9E-1384CEF09A77}"/>
    <cellStyle name="20 % - Markeringsfarve6 4 2 4 5" xfId="35861" xr:uid="{35F9FFD3-7232-471D-9389-C03F5A73DCFA}"/>
    <cellStyle name="20 % - Markeringsfarve6 4 2 5" xfId="5675" xr:uid="{3B205F00-1969-4AB0-AA62-4EC5BF85CA34}"/>
    <cellStyle name="20 % - Markeringsfarve6 4 2 5 2" xfId="13592" xr:uid="{931D012A-E2A6-4310-BF20-2D15F1713ACD}"/>
    <cellStyle name="20 % - Markeringsfarve6 4 2 5 2 2" xfId="29907" xr:uid="{4C659D69-3828-40E2-9DF6-35260A6CBC69}"/>
    <cellStyle name="20 % - Markeringsfarve6 4 2 5 2 3" xfId="44871" xr:uid="{35543800-4E79-41F1-90F2-1437FFD7A668}"/>
    <cellStyle name="20 % - Markeringsfarve6 4 2 5 3" xfId="22885" xr:uid="{7CB6E2D3-D925-48BC-9A21-B1995D582AC3}"/>
    <cellStyle name="20 % - Markeringsfarve6 4 2 5 4" xfId="37872" xr:uid="{FF30D042-E6FD-40F7-B5F2-D92567C48C49}"/>
    <cellStyle name="20 % - Markeringsfarve6 4 2 6" xfId="11570" xr:uid="{1C0D2C13-109E-4CF1-AF18-190CABE1CB35}"/>
    <cellStyle name="20 % - Markeringsfarve6 4 2 6 2" xfId="27890" xr:uid="{9C4D10C1-33BB-42B3-8DA4-1F3B4EBA3D7D}"/>
    <cellStyle name="20 % - Markeringsfarve6 4 2 6 3" xfId="42856" xr:uid="{807B6785-3308-4C22-984E-89A05FBD4334}"/>
    <cellStyle name="20 % - Markeringsfarve6 4 2 7" xfId="20868" xr:uid="{09D641A5-DDEE-4414-A3D4-C6BC34316E16}"/>
    <cellStyle name="20 % - Markeringsfarve6 4 2 8" xfId="35857" xr:uid="{1E431CB6-103F-4F2B-ACB8-2074D48A5C94}"/>
    <cellStyle name="20 % - Markeringsfarve6 4 2 9" xfId="53924" xr:uid="{DEC74177-B21D-44F3-B5D0-6EBB0219942C}"/>
    <cellStyle name="20 % - Markeringsfarve6 4 3" xfId="3019" xr:uid="{48C5611B-ED34-4A98-BCAE-B8A14223AECE}"/>
    <cellStyle name="20 % - Markeringsfarve6 4 3 2" xfId="3020" xr:uid="{19D0C43F-853F-4783-BF2A-B22F65CF893E}"/>
    <cellStyle name="20 % - Markeringsfarve6 4 3 2 2" xfId="3021" xr:uid="{1CC5E625-37B5-4525-96EC-65051AD812A7}"/>
    <cellStyle name="20 % - Markeringsfarve6 4 3 2 2 2" xfId="7723" xr:uid="{DEAEDF4F-ED5F-4BED-94CE-C047FE7F979F}"/>
    <cellStyle name="20 % - Markeringsfarve6 4 3 2 2 2 2" xfId="15623" xr:uid="{8528BDBE-2256-4512-BBAD-549BAA2D7D26}"/>
    <cellStyle name="20 % - Markeringsfarve6 4 3 2 2 2 2 2" xfId="31938" xr:uid="{962F4B79-0FD8-4BED-8364-A37E0E3C801F}"/>
    <cellStyle name="20 % - Markeringsfarve6 4 3 2 2 2 2 3" xfId="46902" xr:uid="{69B50305-7641-448A-A2F9-8C55299F888C}"/>
    <cellStyle name="20 % - Markeringsfarve6 4 3 2 2 2 3" xfId="24916" xr:uid="{74804B16-736A-4B06-B6A1-FD784A9EDC6A}"/>
    <cellStyle name="20 % - Markeringsfarve6 4 3 2 2 2 4" xfId="39903" xr:uid="{1D8FDA53-AEE6-46FF-A84F-85A2A1D9B2EF}"/>
    <cellStyle name="20 % - Markeringsfarve6 4 3 2 2 3" xfId="11577" xr:uid="{E3596D12-8B4C-4C44-861F-CF012FB4E032}"/>
    <cellStyle name="20 % - Markeringsfarve6 4 3 2 2 3 2" xfId="27897" xr:uid="{07A0886E-DF35-4F6B-98A2-1C76EFFBE626}"/>
    <cellStyle name="20 % - Markeringsfarve6 4 3 2 2 3 3" xfId="42863" xr:uid="{AD7A9DCF-8391-4443-9F1E-E068079FA8FD}"/>
    <cellStyle name="20 % - Markeringsfarve6 4 3 2 2 4" xfId="20875" xr:uid="{E9738F24-A473-4673-B919-D180E6BDF914}"/>
    <cellStyle name="20 % - Markeringsfarve6 4 3 2 2 5" xfId="35864" xr:uid="{6D915CB5-7834-44DE-86EF-D25077D4B5B1}"/>
    <cellStyle name="20 % - Markeringsfarve6 4 3 2 3" xfId="6278" xr:uid="{BCCB97AF-C675-4F9B-866F-C22E70A4187D}"/>
    <cellStyle name="20 % - Markeringsfarve6 4 3 2 3 2" xfId="14194" xr:uid="{D329F766-17D6-495C-B927-2D4A8E7F2668}"/>
    <cellStyle name="20 % - Markeringsfarve6 4 3 2 3 2 2" xfId="30509" xr:uid="{7D08F516-D398-44D0-8D13-9D6D17AF86EE}"/>
    <cellStyle name="20 % - Markeringsfarve6 4 3 2 3 2 3" xfId="45473" xr:uid="{DEDB4696-3665-494C-B6CD-F339365C4A8A}"/>
    <cellStyle name="20 % - Markeringsfarve6 4 3 2 3 3" xfId="23487" xr:uid="{CEC4EB4F-81BB-449F-95DB-E9E1275192F4}"/>
    <cellStyle name="20 % - Markeringsfarve6 4 3 2 3 4" xfId="38474" xr:uid="{94A5B767-5271-4CA3-8B1B-7940CB5001AA}"/>
    <cellStyle name="20 % - Markeringsfarve6 4 3 2 4" xfId="11576" xr:uid="{304E5E0E-2187-4AEA-ACAA-B1A0F3780765}"/>
    <cellStyle name="20 % - Markeringsfarve6 4 3 2 4 2" xfId="27896" xr:uid="{4F4D2FC6-FC97-4BAA-A472-2E500BE912FF}"/>
    <cellStyle name="20 % - Markeringsfarve6 4 3 2 4 3" xfId="42862" xr:uid="{F12FD546-48A7-4652-A2AE-1FAF43B87064}"/>
    <cellStyle name="20 % - Markeringsfarve6 4 3 2 5" xfId="20874" xr:uid="{28E8ACB3-B3F0-428D-834D-3A419CE3A376}"/>
    <cellStyle name="20 % - Markeringsfarve6 4 3 2 6" xfId="35863" xr:uid="{7F9D44C5-1F10-4F71-BC8C-F805D058FA4F}"/>
    <cellStyle name="20 % - Markeringsfarve6 4 3 3" xfId="3022" xr:uid="{374AD7CE-949F-4B47-9B98-12BDAD3A0CDF}"/>
    <cellStyle name="20 % - Markeringsfarve6 4 3 3 2" xfId="6953" xr:uid="{B92045C1-F1EA-4482-BAE2-428460BA2C12}"/>
    <cellStyle name="20 % - Markeringsfarve6 4 3 3 2 2" xfId="14863" xr:uid="{DDFB21F4-4307-4F31-BD8B-1C39BD4320CD}"/>
    <cellStyle name="20 % - Markeringsfarve6 4 3 3 2 2 2" xfId="31178" xr:uid="{E4F328F9-7787-40D2-AB6A-4C5DE7B1BDB6}"/>
    <cellStyle name="20 % - Markeringsfarve6 4 3 3 2 2 3" xfId="46142" xr:uid="{2BA5223E-58C2-4DA7-9C53-8AFD4D02DBF8}"/>
    <cellStyle name="20 % - Markeringsfarve6 4 3 3 2 3" xfId="24156" xr:uid="{8B2F96B5-5F14-4656-8536-A8BE306317EC}"/>
    <cellStyle name="20 % - Markeringsfarve6 4 3 3 2 4" xfId="39143" xr:uid="{495E34D8-181C-4A33-A928-A3C34CEA2FA0}"/>
    <cellStyle name="20 % - Markeringsfarve6 4 3 3 3" xfId="11578" xr:uid="{B449DFCE-5BAF-41A0-B74B-CE23C51C1048}"/>
    <cellStyle name="20 % - Markeringsfarve6 4 3 3 3 2" xfId="27898" xr:uid="{BB12DC05-B06B-421D-A953-A2B4AEDA0301}"/>
    <cellStyle name="20 % - Markeringsfarve6 4 3 3 3 3" xfId="42864" xr:uid="{9359E378-A856-45AB-B35D-06A0D82FF6B0}"/>
    <cellStyle name="20 % - Markeringsfarve6 4 3 3 4" xfId="20876" xr:uid="{592448D1-CE41-42B9-B7D3-BB10EF893AED}"/>
    <cellStyle name="20 % - Markeringsfarve6 4 3 3 5" xfId="35865" xr:uid="{34453CF0-44E1-4E0A-BD7E-6CCE5467C487}"/>
    <cellStyle name="20 % - Markeringsfarve6 4 3 4" xfId="3023" xr:uid="{FDF721BA-CFB1-4D4E-BE63-F9BBB44D6C9A}"/>
    <cellStyle name="20 % - Markeringsfarve6 4 3 4 2" xfId="8525" xr:uid="{EC600480-DB7F-4EDF-B906-D56C9FCD4BBA}"/>
    <cellStyle name="20 % - Markeringsfarve6 4 3 4 2 2" xfId="16411" xr:uid="{84ED8865-2AEC-438E-8D5C-F13AB0D2FA80}"/>
    <cellStyle name="20 % - Markeringsfarve6 4 3 4 2 2 2" xfId="32726" xr:uid="{43DCE4C9-E167-485F-B2DF-396AD7D155EC}"/>
    <cellStyle name="20 % - Markeringsfarve6 4 3 4 2 2 3" xfId="47690" xr:uid="{46624C84-D0F9-4A67-BD23-20B54523C888}"/>
    <cellStyle name="20 % - Markeringsfarve6 4 3 4 2 3" xfId="25704" xr:uid="{DC01F257-D3A5-45EE-8241-A9A90F04D0A6}"/>
    <cellStyle name="20 % - Markeringsfarve6 4 3 4 2 4" xfId="40691" xr:uid="{059CF6BE-CF87-4957-BC58-0D93C6012645}"/>
    <cellStyle name="20 % - Markeringsfarve6 4 3 4 3" xfId="11579" xr:uid="{A46958B3-0C0B-4AD2-8555-62249F1BC5E3}"/>
    <cellStyle name="20 % - Markeringsfarve6 4 3 4 3 2" xfId="27899" xr:uid="{66C584A2-FD9C-4281-9B06-D7BC2D17BD32}"/>
    <cellStyle name="20 % - Markeringsfarve6 4 3 4 3 3" xfId="42865" xr:uid="{6A8F8DAD-1765-4E2C-9740-395682C49AFE}"/>
    <cellStyle name="20 % - Markeringsfarve6 4 3 4 4" xfId="20877" xr:uid="{A969D7C4-674C-4026-8814-E22988031C74}"/>
    <cellStyle name="20 % - Markeringsfarve6 4 3 4 5" xfId="35866" xr:uid="{B1133058-6C56-47C9-BE25-1F73386742F8}"/>
    <cellStyle name="20 % - Markeringsfarve6 4 3 5" xfId="5676" xr:uid="{ED5EA424-E174-4CB8-AEF2-966F5523E27E}"/>
    <cellStyle name="20 % - Markeringsfarve6 4 3 5 2" xfId="13593" xr:uid="{2D9B6888-204E-4810-9A9F-C12119B28B7B}"/>
    <cellStyle name="20 % - Markeringsfarve6 4 3 5 2 2" xfId="29908" xr:uid="{2BEBE045-B3F2-4B15-94AE-E82DE92374CE}"/>
    <cellStyle name="20 % - Markeringsfarve6 4 3 5 2 3" xfId="44872" xr:uid="{03D5D8B1-892B-451A-A213-D5B08A7C3687}"/>
    <cellStyle name="20 % - Markeringsfarve6 4 3 5 3" xfId="22886" xr:uid="{24AAD836-A039-4449-9E34-9BF15B97EC84}"/>
    <cellStyle name="20 % - Markeringsfarve6 4 3 5 4" xfId="37873" xr:uid="{FEBD7BA0-0324-4900-A392-DDDCCC5CBAFE}"/>
    <cellStyle name="20 % - Markeringsfarve6 4 3 6" xfId="11575" xr:uid="{9B2779C4-45CA-4C0E-A7E6-08FAE2145DB9}"/>
    <cellStyle name="20 % - Markeringsfarve6 4 3 6 2" xfId="27895" xr:uid="{A3AA7D9E-5E5D-41B7-9842-A6EF31D2A949}"/>
    <cellStyle name="20 % - Markeringsfarve6 4 3 6 3" xfId="42861" xr:uid="{0B465527-2412-4552-AFF0-B79FB36EE666}"/>
    <cellStyle name="20 % - Markeringsfarve6 4 3 7" xfId="20873" xr:uid="{A82F67A7-778B-47A0-8A07-592372B9A6ED}"/>
    <cellStyle name="20 % - Markeringsfarve6 4 3 8" xfId="35862" xr:uid="{B76BC57E-0A1B-4A56-B8E2-A0B122971E5F}"/>
    <cellStyle name="20 % - Markeringsfarve6 4 3 9" xfId="56468" xr:uid="{D35727CB-A5FC-40BC-957C-322F5BBFD778}"/>
    <cellStyle name="20 % - Markeringsfarve6 4 4" xfId="3024" xr:uid="{D1D1980D-14DC-4AD5-A61D-23C251F27383}"/>
    <cellStyle name="20 % - Markeringsfarve6 4 4 2" xfId="3025" xr:uid="{364DF5DE-6943-42E8-837C-C1A82E371955}"/>
    <cellStyle name="20 % - Markeringsfarve6 4 4 2 2" xfId="3026" xr:uid="{1E86EED0-3633-4E43-AAEA-5BC8C740BFFE}"/>
    <cellStyle name="20 % - Markeringsfarve6 4 4 2 2 2" xfId="7840" xr:uid="{EC9C8435-DD14-4ED0-A69B-78BCCF2A659A}"/>
    <cellStyle name="20 % - Markeringsfarve6 4 4 2 2 2 2" xfId="15740" xr:uid="{CE5208B5-D739-4A32-BFBF-F4C2BBFC96D5}"/>
    <cellStyle name="20 % - Markeringsfarve6 4 4 2 2 2 2 2" xfId="32055" xr:uid="{48C6DDB8-86E9-4DAA-BB79-7E6C511E1947}"/>
    <cellStyle name="20 % - Markeringsfarve6 4 4 2 2 2 2 3" xfId="47019" xr:uid="{43D988AE-856B-4968-B0C5-481BCCA93DF5}"/>
    <cellStyle name="20 % - Markeringsfarve6 4 4 2 2 2 3" xfId="25033" xr:uid="{1D028AA8-723A-40F2-9E04-465E7CD490B0}"/>
    <cellStyle name="20 % - Markeringsfarve6 4 4 2 2 2 4" xfId="40020" xr:uid="{B961820A-951D-414F-906B-1FAA003EE7E6}"/>
    <cellStyle name="20 % - Markeringsfarve6 4 4 2 2 3" xfId="11582" xr:uid="{DA1AF67D-A754-4EA1-BA5D-9DF573E57428}"/>
    <cellStyle name="20 % - Markeringsfarve6 4 4 2 2 3 2" xfId="27902" xr:uid="{A1F9494A-1501-4AD5-87C5-98E06B842F9A}"/>
    <cellStyle name="20 % - Markeringsfarve6 4 4 2 2 3 3" xfId="42868" xr:uid="{B12C25F7-7C5E-4C74-A458-C477BE58A1E1}"/>
    <cellStyle name="20 % - Markeringsfarve6 4 4 2 2 4" xfId="20880" xr:uid="{C6E54A21-D481-481E-867F-7A7C466D9AA6}"/>
    <cellStyle name="20 % - Markeringsfarve6 4 4 2 2 5" xfId="35869" xr:uid="{5CCC9FFA-920A-4F0D-AA76-9ACEAB565276}"/>
    <cellStyle name="20 % - Markeringsfarve6 4 4 2 3" xfId="6379" xr:uid="{941A1D5B-E209-4E63-B12E-34033CC39903}"/>
    <cellStyle name="20 % - Markeringsfarve6 4 4 2 3 2" xfId="14292" xr:uid="{60CE5707-B652-421D-9BCD-AFB7F8BD68F2}"/>
    <cellStyle name="20 % - Markeringsfarve6 4 4 2 3 2 2" xfId="30607" xr:uid="{9BB018F4-3AB8-4278-902C-D46F49C22F77}"/>
    <cellStyle name="20 % - Markeringsfarve6 4 4 2 3 2 3" xfId="45571" xr:uid="{0BE43F45-AF88-4B6F-AADA-ED1E9AAD0915}"/>
    <cellStyle name="20 % - Markeringsfarve6 4 4 2 3 3" xfId="23585" xr:uid="{D269584F-8B3C-4C46-8BB4-2E42F0077049}"/>
    <cellStyle name="20 % - Markeringsfarve6 4 4 2 3 4" xfId="38572" xr:uid="{4B68AC49-89DC-4EC3-B19A-744DA82D9A12}"/>
    <cellStyle name="20 % - Markeringsfarve6 4 4 2 4" xfId="11581" xr:uid="{A3F5F024-007C-49B9-9B25-3EB7117AE5EF}"/>
    <cellStyle name="20 % - Markeringsfarve6 4 4 2 4 2" xfId="27901" xr:uid="{519ACB7C-A518-45CF-99D4-D2AE55AE9A67}"/>
    <cellStyle name="20 % - Markeringsfarve6 4 4 2 4 3" xfId="42867" xr:uid="{3C2D8B01-0C5C-4DAA-8DA8-10DB09C69321}"/>
    <cellStyle name="20 % - Markeringsfarve6 4 4 2 5" xfId="20879" xr:uid="{9A18D280-3059-4A9D-B1E2-872086A1393B}"/>
    <cellStyle name="20 % - Markeringsfarve6 4 4 2 6" xfId="35868" xr:uid="{4925F354-0C69-4980-9594-CEF3251917B0}"/>
    <cellStyle name="20 % - Markeringsfarve6 4 4 3" xfId="3027" xr:uid="{491B2E24-5EC8-4964-95FE-832461390B17}"/>
    <cellStyle name="20 % - Markeringsfarve6 4 4 3 2" xfId="7116" xr:uid="{409F882E-3741-4736-A708-3275E4EDBA88}"/>
    <cellStyle name="20 % - Markeringsfarve6 4 4 3 2 2" xfId="15025" xr:uid="{47D70228-51C1-4566-911C-152071CEE4C6}"/>
    <cellStyle name="20 % - Markeringsfarve6 4 4 3 2 2 2" xfId="31340" xr:uid="{AF97D545-C15D-4B4B-99EF-E72E57B9B022}"/>
    <cellStyle name="20 % - Markeringsfarve6 4 4 3 2 2 3" xfId="46304" xr:uid="{4CD44D4F-296E-467D-A381-EC9F990E92D1}"/>
    <cellStyle name="20 % - Markeringsfarve6 4 4 3 2 3" xfId="24318" xr:uid="{99449F55-4B21-4EEA-9950-5E4961531993}"/>
    <cellStyle name="20 % - Markeringsfarve6 4 4 3 2 4" xfId="39305" xr:uid="{22FE1847-4BCE-4B1C-8476-A1A4737AB231}"/>
    <cellStyle name="20 % - Markeringsfarve6 4 4 3 3" xfId="11583" xr:uid="{6DDC0F05-198E-444B-B980-35A50C31BEA0}"/>
    <cellStyle name="20 % - Markeringsfarve6 4 4 3 3 2" xfId="27903" xr:uid="{4E4DCAD0-52D4-4B3D-942D-01F84A63F992}"/>
    <cellStyle name="20 % - Markeringsfarve6 4 4 3 3 3" xfId="42869" xr:uid="{1FFFFCD7-EC47-4AB7-AC79-95B23A13E1E8}"/>
    <cellStyle name="20 % - Markeringsfarve6 4 4 3 4" xfId="20881" xr:uid="{82AC4A49-D28E-44BC-836A-68456B4CD2A3}"/>
    <cellStyle name="20 % - Markeringsfarve6 4 4 3 5" xfId="35870" xr:uid="{51048224-C916-4EB2-B6D0-FDA67392100F}"/>
    <cellStyle name="20 % - Markeringsfarve6 4 4 4" xfId="3028" xr:uid="{DB1CD517-26A2-454C-A315-8831FA7E6529}"/>
    <cellStyle name="20 % - Markeringsfarve6 4 4 4 2" xfId="8174" xr:uid="{9A5205BE-E92A-4F1C-B4A2-7511E71BE3C2}"/>
    <cellStyle name="20 % - Markeringsfarve6 4 4 4 2 2" xfId="16070" xr:uid="{CDF877B7-C67B-4BBA-833B-B7CCCCD46110}"/>
    <cellStyle name="20 % - Markeringsfarve6 4 4 4 2 2 2" xfId="32385" xr:uid="{92E8BE32-001B-44E4-90F3-A9EF758B38E4}"/>
    <cellStyle name="20 % - Markeringsfarve6 4 4 4 2 2 3" xfId="47349" xr:uid="{9E8378D3-A3D5-4FAB-84A5-0BCFD99C4F01}"/>
    <cellStyle name="20 % - Markeringsfarve6 4 4 4 2 3" xfId="25363" xr:uid="{ACF5FB6B-3EB2-482D-8527-D8BBBDC44970}"/>
    <cellStyle name="20 % - Markeringsfarve6 4 4 4 2 4" xfId="40350" xr:uid="{1630B69F-E0AC-4E00-BCFB-F8BFC1345306}"/>
    <cellStyle name="20 % - Markeringsfarve6 4 4 4 3" xfId="11584" xr:uid="{466F4B6D-85D6-46B4-B00A-310705AAC808}"/>
    <cellStyle name="20 % - Markeringsfarve6 4 4 4 3 2" xfId="27904" xr:uid="{7182B42B-97CA-4B92-A5FB-DEAFE974F4A4}"/>
    <cellStyle name="20 % - Markeringsfarve6 4 4 4 3 3" xfId="42870" xr:uid="{A4046722-359B-4511-8009-512D4EEF2F0B}"/>
    <cellStyle name="20 % - Markeringsfarve6 4 4 4 4" xfId="20882" xr:uid="{78EDE005-1C9B-49D2-BEDA-562EB39EC107}"/>
    <cellStyle name="20 % - Markeringsfarve6 4 4 4 5" xfId="35871" xr:uid="{15D5B022-CB06-4C1E-8D21-2936A4C7DECD}"/>
    <cellStyle name="20 % - Markeringsfarve6 4 4 5" xfId="5677" xr:uid="{9E13082C-7BA4-452B-B979-2542D2649207}"/>
    <cellStyle name="20 % - Markeringsfarve6 4 4 5 2" xfId="13594" xr:uid="{2E4355C3-2460-425D-8E4C-7B4D6E8724E7}"/>
    <cellStyle name="20 % - Markeringsfarve6 4 4 5 2 2" xfId="29909" xr:uid="{CA7F1E36-5720-4243-84F4-1B96D5718B4B}"/>
    <cellStyle name="20 % - Markeringsfarve6 4 4 5 2 3" xfId="44873" xr:uid="{C57E67F6-63E7-43A0-8430-9841E61DF39F}"/>
    <cellStyle name="20 % - Markeringsfarve6 4 4 5 3" xfId="22887" xr:uid="{AC6FD724-6353-40C0-9C0C-C3B18C85DC67}"/>
    <cellStyle name="20 % - Markeringsfarve6 4 4 5 4" xfId="37874" xr:uid="{E8D4A8F1-855A-4852-A00D-CD611C55B589}"/>
    <cellStyle name="20 % - Markeringsfarve6 4 4 6" xfId="11580" xr:uid="{37F0AAF7-906D-475B-8BAA-38EA316655D9}"/>
    <cellStyle name="20 % - Markeringsfarve6 4 4 6 2" xfId="27900" xr:uid="{21A11D4F-13F4-4AF2-8B0B-97D3B1B783A1}"/>
    <cellStyle name="20 % - Markeringsfarve6 4 4 6 3" xfId="42866" xr:uid="{C3A324E2-F00F-4ADB-B03C-1568D91A0121}"/>
    <cellStyle name="20 % - Markeringsfarve6 4 4 7" xfId="20878" xr:uid="{54F07BB3-7517-44D1-9AE4-1620EA5763D5}"/>
    <cellStyle name="20 % - Markeringsfarve6 4 4 8" xfId="35867" xr:uid="{140E8ED6-121A-47D7-974C-BEBD2906B895}"/>
    <cellStyle name="20 % - Markeringsfarve6 4 5" xfId="3029" xr:uid="{9676BD70-4BB7-4792-84F4-2597737D9B77}"/>
    <cellStyle name="20 % - Markeringsfarve6 4 5 2" xfId="3030" xr:uid="{3DF15222-6B0D-4CE4-BD70-7B3D1FCD2292}"/>
    <cellStyle name="20 % - Markeringsfarve6 4 5 2 2" xfId="3031" xr:uid="{5A7A495F-25DA-49B4-8894-447846129AA1}"/>
    <cellStyle name="20 % - Markeringsfarve6 4 5 2 2 2" xfId="7957" xr:uid="{E2FFCFDC-957D-44A0-8563-424C98B96157}"/>
    <cellStyle name="20 % - Markeringsfarve6 4 5 2 2 2 2" xfId="15857" xr:uid="{B61FE576-BAE5-4BA0-8BD3-CBB36DC88248}"/>
    <cellStyle name="20 % - Markeringsfarve6 4 5 2 2 2 2 2" xfId="32172" xr:uid="{B3263070-5B10-4B79-A3A2-50509EDAE6C5}"/>
    <cellStyle name="20 % - Markeringsfarve6 4 5 2 2 2 2 3" xfId="47136" xr:uid="{D3C53562-3715-4BBA-B6F2-79FE0494D7C3}"/>
    <cellStyle name="20 % - Markeringsfarve6 4 5 2 2 2 3" xfId="25150" xr:uid="{DB9A6E67-6E37-45DC-A80E-3B0303A51562}"/>
    <cellStyle name="20 % - Markeringsfarve6 4 5 2 2 2 4" xfId="40137" xr:uid="{0A15FB14-553F-4368-A875-03C7F7B02B17}"/>
    <cellStyle name="20 % - Markeringsfarve6 4 5 2 2 3" xfId="11587" xr:uid="{054C2D45-0BBA-4E3B-BE09-DD2D32DD0F72}"/>
    <cellStyle name="20 % - Markeringsfarve6 4 5 2 2 3 2" xfId="27907" xr:uid="{088589B3-E634-4674-A9A8-DE0E7B89C9D2}"/>
    <cellStyle name="20 % - Markeringsfarve6 4 5 2 2 3 3" xfId="42873" xr:uid="{B7EAF3F0-BC75-471B-8066-407068DA1843}"/>
    <cellStyle name="20 % - Markeringsfarve6 4 5 2 2 4" xfId="20885" xr:uid="{9F3EF395-ECB1-4A3B-9F74-E18D65C55400}"/>
    <cellStyle name="20 % - Markeringsfarve6 4 5 2 2 5" xfId="35874" xr:uid="{03FFFA26-2922-4206-A73D-2C814C087197}"/>
    <cellStyle name="20 % - Markeringsfarve6 4 5 2 3" xfId="6478" xr:uid="{5686E45C-3319-4B51-A2C8-BB98E00CD2E3}"/>
    <cellStyle name="20 % - Markeringsfarve6 4 5 2 3 2" xfId="14391" xr:uid="{75E13780-EBF9-42BF-9B2C-201F8A56D531}"/>
    <cellStyle name="20 % - Markeringsfarve6 4 5 2 3 2 2" xfId="30706" xr:uid="{3C1BA13D-D4E3-45ED-BF6D-CAECAD883A6E}"/>
    <cellStyle name="20 % - Markeringsfarve6 4 5 2 3 2 3" xfId="45670" xr:uid="{DFE2A759-4AE0-4EFA-AA75-F96781FC590C}"/>
    <cellStyle name="20 % - Markeringsfarve6 4 5 2 3 3" xfId="23684" xr:uid="{948B76F7-4502-453C-BF59-7D3B06D764DF}"/>
    <cellStyle name="20 % - Markeringsfarve6 4 5 2 3 4" xfId="38671" xr:uid="{695BDB37-020C-4030-9137-122A1041C5A4}"/>
    <cellStyle name="20 % - Markeringsfarve6 4 5 2 4" xfId="11586" xr:uid="{73B6264D-09BF-4BC7-8420-B3026FF7FC5F}"/>
    <cellStyle name="20 % - Markeringsfarve6 4 5 2 4 2" xfId="27906" xr:uid="{4EDC1878-2D83-4468-A7C8-C4C291B7B944}"/>
    <cellStyle name="20 % - Markeringsfarve6 4 5 2 4 3" xfId="42872" xr:uid="{EEAB7B41-AE32-4E68-A72F-EBBEEB13819F}"/>
    <cellStyle name="20 % - Markeringsfarve6 4 5 2 5" xfId="20884" xr:uid="{EAF9FAA2-7B33-426A-B2FE-8FD879292B29}"/>
    <cellStyle name="20 % - Markeringsfarve6 4 5 2 6" xfId="35873" xr:uid="{F1F3915A-242D-4E41-AFA1-4454D7B3CC2D}"/>
    <cellStyle name="20 % - Markeringsfarve6 4 5 3" xfId="3032" xr:uid="{C0BF7C3E-B896-4FBB-AB59-CDF8D40E6B17}"/>
    <cellStyle name="20 % - Markeringsfarve6 4 5 3 2" xfId="7233" xr:uid="{7B961443-591D-41AB-923B-E24A3500692A}"/>
    <cellStyle name="20 % - Markeringsfarve6 4 5 3 2 2" xfId="15142" xr:uid="{AF10A8A5-FD2A-4162-ABAB-6B4EFCC20D1C}"/>
    <cellStyle name="20 % - Markeringsfarve6 4 5 3 2 2 2" xfId="31457" xr:uid="{AAB61FB7-9DDC-4972-8C89-062CBE0D9821}"/>
    <cellStyle name="20 % - Markeringsfarve6 4 5 3 2 2 3" xfId="46421" xr:uid="{FE991A03-590B-4DA8-B289-3480989F81D0}"/>
    <cellStyle name="20 % - Markeringsfarve6 4 5 3 2 3" xfId="24435" xr:uid="{04F9AC84-BCA3-49C6-BD47-0FDB3606DD9B}"/>
    <cellStyle name="20 % - Markeringsfarve6 4 5 3 2 4" xfId="39422" xr:uid="{427564EA-059F-495E-990F-C1D920751C18}"/>
    <cellStyle name="20 % - Markeringsfarve6 4 5 3 3" xfId="11588" xr:uid="{8C84FA17-0DC2-434A-96BA-532C75925523}"/>
    <cellStyle name="20 % - Markeringsfarve6 4 5 3 3 2" xfId="27908" xr:uid="{D4008790-58EC-478A-9C2D-AABFA6A69BBE}"/>
    <cellStyle name="20 % - Markeringsfarve6 4 5 3 3 3" xfId="42874" xr:uid="{D7E8E555-7D8C-470E-9634-CE345C5E6C22}"/>
    <cellStyle name="20 % - Markeringsfarve6 4 5 3 4" xfId="20886" xr:uid="{D88FB490-C2B7-437F-9B18-24953048D650}"/>
    <cellStyle name="20 % - Markeringsfarve6 4 5 3 5" xfId="35875" xr:uid="{56AE35B4-DD57-43E4-88B4-255DC0A0E936}"/>
    <cellStyle name="20 % - Markeringsfarve6 4 5 4" xfId="3033" xr:uid="{BFFDB389-605F-4FD3-B2E5-635300795CCC}"/>
    <cellStyle name="20 % - Markeringsfarve6 4 5 4 2" xfId="8511" xr:uid="{975DE26C-EB6A-4C02-AA62-3FF01A4F03D8}"/>
    <cellStyle name="20 % - Markeringsfarve6 4 5 4 2 2" xfId="16397" xr:uid="{C5926D16-3CC0-4280-B109-B76D5D0B9F7A}"/>
    <cellStyle name="20 % - Markeringsfarve6 4 5 4 2 2 2" xfId="32712" xr:uid="{6669D1E5-C62E-45C0-9F81-B4CD09FC42CE}"/>
    <cellStyle name="20 % - Markeringsfarve6 4 5 4 2 2 3" xfId="47676" xr:uid="{15821DFF-0803-4C5C-8084-ECABD347BFEC}"/>
    <cellStyle name="20 % - Markeringsfarve6 4 5 4 2 3" xfId="25690" xr:uid="{A328180D-D932-4DAA-8042-FA223262DD00}"/>
    <cellStyle name="20 % - Markeringsfarve6 4 5 4 2 4" xfId="40677" xr:uid="{E370C259-5C85-4DB3-A93E-33F8547612F4}"/>
    <cellStyle name="20 % - Markeringsfarve6 4 5 4 3" xfId="11589" xr:uid="{9BD047CF-F7A6-45E1-A1CF-32D4B0985024}"/>
    <cellStyle name="20 % - Markeringsfarve6 4 5 4 3 2" xfId="27909" xr:uid="{315C10CE-D837-49D3-A517-8FBE9E23A8F9}"/>
    <cellStyle name="20 % - Markeringsfarve6 4 5 4 3 3" xfId="42875" xr:uid="{D0FE4530-26F2-412D-89AE-73539FA5F597}"/>
    <cellStyle name="20 % - Markeringsfarve6 4 5 4 4" xfId="20887" xr:uid="{7D37722C-061D-40A9-B300-E6C39D8F032D}"/>
    <cellStyle name="20 % - Markeringsfarve6 4 5 4 5" xfId="35876" xr:uid="{AC411AC2-AC1A-4BB1-B6BA-6175AA18B35E}"/>
    <cellStyle name="20 % - Markeringsfarve6 4 5 5" xfId="5678" xr:uid="{E4384A85-8142-4F54-A114-963BFFDDDF9C}"/>
    <cellStyle name="20 % - Markeringsfarve6 4 5 5 2" xfId="13595" xr:uid="{57C0A11A-66EC-4DE0-A694-D10DBD7A50A8}"/>
    <cellStyle name="20 % - Markeringsfarve6 4 5 5 2 2" xfId="29910" xr:uid="{E0807057-BAB1-4CAC-98C7-968588DE7C4B}"/>
    <cellStyle name="20 % - Markeringsfarve6 4 5 5 2 3" xfId="44874" xr:uid="{45D0A234-B7F5-4F19-8483-633A90ECED30}"/>
    <cellStyle name="20 % - Markeringsfarve6 4 5 5 3" xfId="22888" xr:uid="{417B6B29-7A7C-43F9-9A2C-B827E35702D9}"/>
    <cellStyle name="20 % - Markeringsfarve6 4 5 5 4" xfId="37875" xr:uid="{32C0F4C2-C5B5-446B-9622-479C9F7DCED9}"/>
    <cellStyle name="20 % - Markeringsfarve6 4 5 6" xfId="11585" xr:uid="{E4BC3AC3-EEDB-4897-97D0-A3903D7CE8D7}"/>
    <cellStyle name="20 % - Markeringsfarve6 4 5 6 2" xfId="27905" xr:uid="{692B0B35-A4AE-4EAF-9615-1C96227089A8}"/>
    <cellStyle name="20 % - Markeringsfarve6 4 5 6 3" xfId="42871" xr:uid="{341EFC3E-1F14-4FE8-B309-CA7BCBD923A7}"/>
    <cellStyle name="20 % - Markeringsfarve6 4 5 7" xfId="20883" xr:uid="{D831E4F6-0D34-4FC2-9317-0ACE015D7D87}"/>
    <cellStyle name="20 % - Markeringsfarve6 4 5 8" xfId="35872" xr:uid="{D24BC7C7-DE7D-45FB-AC46-9961735BF399}"/>
    <cellStyle name="20 % - Markeringsfarve6 4 6" xfId="3034" xr:uid="{448C82DF-8E1C-4D92-9A19-4DE9B188E484}"/>
    <cellStyle name="20 % - Markeringsfarve6 4 6 2" xfId="3035" xr:uid="{CFCCF5B4-60C9-40C5-A0E4-461A2E6F3F85}"/>
    <cellStyle name="20 % - Markeringsfarve6 4 6 2 2" xfId="3036" xr:uid="{7E7408DA-0DA9-42EE-9B11-3D587F8DB2A4}"/>
    <cellStyle name="20 % - Markeringsfarve6 4 6 2 2 2" xfId="8077" xr:uid="{EC75627F-C788-448E-92F6-04F0FF087072}"/>
    <cellStyle name="20 % - Markeringsfarve6 4 6 2 2 2 2" xfId="15977" xr:uid="{D63AE120-9C5D-459A-9FE7-C65FE387135F}"/>
    <cellStyle name="20 % - Markeringsfarve6 4 6 2 2 2 2 2" xfId="32292" xr:uid="{6B04BD4C-A702-43BA-846A-85047F81709B}"/>
    <cellStyle name="20 % - Markeringsfarve6 4 6 2 2 2 2 3" xfId="47256" xr:uid="{0BA29732-B01B-42DA-B8EB-4B107435DC53}"/>
    <cellStyle name="20 % - Markeringsfarve6 4 6 2 2 2 3" xfId="25270" xr:uid="{DF6EE503-3865-4FD8-B2D5-D5085825EBB8}"/>
    <cellStyle name="20 % - Markeringsfarve6 4 6 2 2 2 4" xfId="40257" xr:uid="{B5F4E665-78DE-4C3E-A182-E2EB4795B014}"/>
    <cellStyle name="20 % - Markeringsfarve6 4 6 2 2 3" xfId="11592" xr:uid="{846428D6-0A49-4083-A600-AF848C47CA02}"/>
    <cellStyle name="20 % - Markeringsfarve6 4 6 2 2 3 2" xfId="27912" xr:uid="{793EA073-1FF5-48ED-94B2-90262FBD318B}"/>
    <cellStyle name="20 % - Markeringsfarve6 4 6 2 2 3 3" xfId="42878" xr:uid="{8479C2E3-06AC-4ECF-93EE-561616AF5C48}"/>
    <cellStyle name="20 % - Markeringsfarve6 4 6 2 2 4" xfId="20890" xr:uid="{A6EC2534-00C4-4707-9230-F3CA905E6DF8}"/>
    <cellStyle name="20 % - Markeringsfarve6 4 6 2 2 5" xfId="35879" xr:uid="{62CF8464-8400-4873-B387-2AB6238BFB1D}"/>
    <cellStyle name="20 % - Markeringsfarve6 4 6 2 3" xfId="6579" xr:uid="{AA40B2B5-93A4-400D-9550-172D53C340E8}"/>
    <cellStyle name="20 % - Markeringsfarve6 4 6 2 3 2" xfId="14492" xr:uid="{0B23FD9A-29B0-4413-9186-2FEBE33C918D}"/>
    <cellStyle name="20 % - Markeringsfarve6 4 6 2 3 2 2" xfId="30807" xr:uid="{643BCFAA-3ABA-4C7D-916B-AC5376327228}"/>
    <cellStyle name="20 % - Markeringsfarve6 4 6 2 3 2 3" xfId="45771" xr:uid="{9370EEF6-DF51-4278-B573-C8BA00D8FB2E}"/>
    <cellStyle name="20 % - Markeringsfarve6 4 6 2 3 3" xfId="23785" xr:uid="{27885963-3A8F-465E-A8A8-D3CE2264CC55}"/>
    <cellStyle name="20 % - Markeringsfarve6 4 6 2 3 4" xfId="38772" xr:uid="{BED3074D-AAD2-4B00-8C33-BC761056D23D}"/>
    <cellStyle name="20 % - Markeringsfarve6 4 6 2 4" xfId="11591" xr:uid="{027872D2-05B5-4210-A083-196022AB736D}"/>
    <cellStyle name="20 % - Markeringsfarve6 4 6 2 4 2" xfId="27911" xr:uid="{0FE6F8E9-1C73-48E9-85EA-CD29BB319A4F}"/>
    <cellStyle name="20 % - Markeringsfarve6 4 6 2 4 3" xfId="42877" xr:uid="{DA2D0765-F5AF-4BD0-BFBC-0F8432835BD9}"/>
    <cellStyle name="20 % - Markeringsfarve6 4 6 2 5" xfId="20889" xr:uid="{D7058B91-6A7F-4A91-9D50-68E267D69F2D}"/>
    <cellStyle name="20 % - Markeringsfarve6 4 6 2 6" xfId="35878" xr:uid="{BDE45300-0E0A-4334-BDF9-9C3638434488}"/>
    <cellStyle name="20 % - Markeringsfarve6 4 6 3" xfId="3037" xr:uid="{5102F7E7-6D9C-4603-8422-1A6BC85DE06F}"/>
    <cellStyle name="20 % - Markeringsfarve6 4 6 3 2" xfId="7354" xr:uid="{79E0F69E-517F-4550-BA28-CC2E5295F692}"/>
    <cellStyle name="20 % - Markeringsfarve6 4 6 3 2 2" xfId="15263" xr:uid="{69C33098-C905-4FA2-A6FC-7D5FB3781713}"/>
    <cellStyle name="20 % - Markeringsfarve6 4 6 3 2 2 2" xfId="31578" xr:uid="{3DCC5079-EF55-423B-8A57-A94A63457FE5}"/>
    <cellStyle name="20 % - Markeringsfarve6 4 6 3 2 2 3" xfId="46542" xr:uid="{E9EBC3C0-232B-4815-8FF3-9E560A830F92}"/>
    <cellStyle name="20 % - Markeringsfarve6 4 6 3 2 3" xfId="24556" xr:uid="{87C1D7EE-9B00-4DE6-82BE-968846BFF92B}"/>
    <cellStyle name="20 % - Markeringsfarve6 4 6 3 2 4" xfId="39543" xr:uid="{6205B9F6-CE3B-4188-AF95-FA1B653331D6}"/>
    <cellStyle name="20 % - Markeringsfarve6 4 6 3 3" xfId="11593" xr:uid="{6B401371-5C1A-41D6-9E5D-BE97327D8799}"/>
    <cellStyle name="20 % - Markeringsfarve6 4 6 3 3 2" xfId="27913" xr:uid="{BA67E970-88ED-4522-B951-CE802FBA0DFB}"/>
    <cellStyle name="20 % - Markeringsfarve6 4 6 3 3 3" xfId="42879" xr:uid="{80FB7C8C-D948-4042-A3DF-D6B0C6F76E32}"/>
    <cellStyle name="20 % - Markeringsfarve6 4 6 3 4" xfId="20891" xr:uid="{DCA1F200-8AF8-4454-827E-95315D387E52}"/>
    <cellStyle name="20 % - Markeringsfarve6 4 6 3 5" xfId="35880" xr:uid="{98528A17-AE71-4509-BDF1-FF38D900F5A1}"/>
    <cellStyle name="20 % - Markeringsfarve6 4 6 4" xfId="3038" xr:uid="{674BB9DA-B8DE-4DCB-B8E5-94852A390224}"/>
    <cellStyle name="20 % - Markeringsfarve6 4 6 4 2" xfId="8726" xr:uid="{DEF19A30-CA6E-4BD3-A6A7-BE8F29C4CD76}"/>
    <cellStyle name="20 % - Markeringsfarve6 4 6 4 2 2" xfId="16601" xr:uid="{15EFD34B-3D43-419A-ADD0-6243D181A8A9}"/>
    <cellStyle name="20 % - Markeringsfarve6 4 6 4 2 2 2" xfId="32916" xr:uid="{1D395FF3-DFFF-41D0-9B16-3CDCBA8BB313}"/>
    <cellStyle name="20 % - Markeringsfarve6 4 6 4 2 2 3" xfId="47880" xr:uid="{68D5FC0E-50EC-4383-BBF9-4A4E44699CD1}"/>
    <cellStyle name="20 % - Markeringsfarve6 4 6 4 2 3" xfId="25894" xr:uid="{E05C1C8A-5EDD-4B7F-BF68-7A23DC30D9B3}"/>
    <cellStyle name="20 % - Markeringsfarve6 4 6 4 2 4" xfId="40881" xr:uid="{CD0BBF43-C23E-4471-8707-E643F183FB2B}"/>
    <cellStyle name="20 % - Markeringsfarve6 4 6 4 3" xfId="11594" xr:uid="{9DBBA234-05A4-4652-85D9-C70FCE8E0364}"/>
    <cellStyle name="20 % - Markeringsfarve6 4 6 4 3 2" xfId="27914" xr:uid="{BDA29EE0-8C6A-4890-BADC-ABA99C126382}"/>
    <cellStyle name="20 % - Markeringsfarve6 4 6 4 3 3" xfId="42880" xr:uid="{8E0C4EEC-5434-42A1-95DC-572A59092CE5}"/>
    <cellStyle name="20 % - Markeringsfarve6 4 6 4 4" xfId="20892" xr:uid="{D4B425F6-78ED-4F03-A170-4679CCE3242B}"/>
    <cellStyle name="20 % - Markeringsfarve6 4 6 4 5" xfId="35881" xr:uid="{99E6BD2A-A867-431F-A2DC-AEABFF35F71F}"/>
    <cellStyle name="20 % - Markeringsfarve6 4 6 5" xfId="5679" xr:uid="{CA9151E4-5DFD-4DA2-8190-FC263184D152}"/>
    <cellStyle name="20 % - Markeringsfarve6 4 6 5 2" xfId="13596" xr:uid="{0D2B82D1-DE5A-47F0-BF87-7DBA529D469E}"/>
    <cellStyle name="20 % - Markeringsfarve6 4 6 5 2 2" xfId="29911" xr:uid="{36CA7421-DB06-4C67-BE19-0CD9567588EC}"/>
    <cellStyle name="20 % - Markeringsfarve6 4 6 5 2 3" xfId="44875" xr:uid="{54BD72C4-E7E1-4B89-997E-C2C01AFB0F1E}"/>
    <cellStyle name="20 % - Markeringsfarve6 4 6 5 3" xfId="22889" xr:uid="{156996C6-FA90-426E-B312-2F2A6199CC91}"/>
    <cellStyle name="20 % - Markeringsfarve6 4 6 5 4" xfId="37876" xr:uid="{05B5F4E9-4C55-47B0-8A1F-C634217EFCB6}"/>
    <cellStyle name="20 % - Markeringsfarve6 4 6 6" xfId="11590" xr:uid="{E789D5D7-68BB-4128-B3AE-AB71CC1B5EDB}"/>
    <cellStyle name="20 % - Markeringsfarve6 4 6 6 2" xfId="27910" xr:uid="{F5C178A3-2B8D-45E1-A1B7-D38492B4D4B5}"/>
    <cellStyle name="20 % - Markeringsfarve6 4 6 6 3" xfId="42876" xr:uid="{96C5FD5E-FA70-46E9-BF73-70D3F9A3867E}"/>
    <cellStyle name="20 % - Markeringsfarve6 4 6 7" xfId="20888" xr:uid="{AC6E04AF-1B52-442A-A337-3A6F7244BD69}"/>
    <cellStyle name="20 % - Markeringsfarve6 4 6 8" xfId="35877" xr:uid="{0F166D94-7F48-4785-B1D5-162342E26E79}"/>
    <cellStyle name="20 % - Markeringsfarve6 4 7" xfId="3039" xr:uid="{34A14FED-58A0-4811-8CA8-E814EC83387C}"/>
    <cellStyle name="20 % - Markeringsfarve6 4 7 2" xfId="3040" xr:uid="{C4952665-31C4-4006-945C-F69B48CD3F58}"/>
    <cellStyle name="20 % - Markeringsfarve6 4 7 2 2" xfId="7483" xr:uid="{98FA22DA-9799-4278-BB3C-A130F47F327E}"/>
    <cellStyle name="20 % - Markeringsfarve6 4 7 2 2 2" xfId="15383" xr:uid="{CF2A32EE-3775-4B72-8554-72D96E7170BA}"/>
    <cellStyle name="20 % - Markeringsfarve6 4 7 2 2 2 2" xfId="31698" xr:uid="{ED79F618-54B9-406C-926A-D91F31C6E756}"/>
    <cellStyle name="20 % - Markeringsfarve6 4 7 2 2 2 3" xfId="46662" xr:uid="{BC36FC41-BA99-48BB-8857-87AFA5783FBF}"/>
    <cellStyle name="20 % - Markeringsfarve6 4 7 2 2 3" xfId="24676" xr:uid="{33E593F6-98CC-471D-A432-ED9DDC91E271}"/>
    <cellStyle name="20 % - Markeringsfarve6 4 7 2 2 4" xfId="39663" xr:uid="{5521B50A-5023-4554-8095-C737B044E7AE}"/>
    <cellStyle name="20 % - Markeringsfarve6 4 7 2 3" xfId="11596" xr:uid="{56FD073C-D381-40C2-9577-2510F740BF6A}"/>
    <cellStyle name="20 % - Markeringsfarve6 4 7 2 3 2" xfId="27916" xr:uid="{E375E989-B42A-45B7-B52D-C6BFD44E6F26}"/>
    <cellStyle name="20 % - Markeringsfarve6 4 7 2 3 3" xfId="42882" xr:uid="{2B1EA031-5F44-4DB3-B550-357A69007A54}"/>
    <cellStyle name="20 % - Markeringsfarve6 4 7 2 4" xfId="20894" xr:uid="{62FD300A-F4E3-476E-AE37-D4429914D12F}"/>
    <cellStyle name="20 % - Markeringsfarve6 4 7 2 5" xfId="35883" xr:uid="{742790D1-C2A3-4C27-BE00-9124F40AB448}"/>
    <cellStyle name="20 % - Markeringsfarve6 4 7 3" xfId="6078" xr:uid="{C6BE183F-4BAF-4B86-AF16-D483190FEE4C}"/>
    <cellStyle name="20 % - Markeringsfarve6 4 7 3 2" xfId="13994" xr:uid="{91037EF3-392A-4637-817F-74AB1B9C0A89}"/>
    <cellStyle name="20 % - Markeringsfarve6 4 7 3 2 2" xfId="30309" xr:uid="{C5AB4413-1BA6-4D4F-8ADA-DF861A9848F7}"/>
    <cellStyle name="20 % - Markeringsfarve6 4 7 3 2 3" xfId="45273" xr:uid="{655DC573-6FBB-4ABA-BE1F-B507E5D08FCA}"/>
    <cellStyle name="20 % - Markeringsfarve6 4 7 3 3" xfId="23287" xr:uid="{E8DCBEA9-719D-42FD-B256-A08973C0B995}"/>
    <cellStyle name="20 % - Markeringsfarve6 4 7 3 4" xfId="38274" xr:uid="{95A6B0B3-95C8-4EAC-A0EA-F425F00A3102}"/>
    <cellStyle name="20 % - Markeringsfarve6 4 7 4" xfId="11595" xr:uid="{D00ECA71-BD05-448B-9820-AC72F4D031B0}"/>
    <cellStyle name="20 % - Markeringsfarve6 4 7 4 2" xfId="27915" xr:uid="{E09A1079-9506-4E09-8427-55F887135103}"/>
    <cellStyle name="20 % - Markeringsfarve6 4 7 4 3" xfId="42881" xr:uid="{718D6593-C2D5-4343-8803-D4F88256BA30}"/>
    <cellStyle name="20 % - Markeringsfarve6 4 7 5" xfId="20893" xr:uid="{509102ED-6D15-4C8A-B6B6-0E8A3C10D285}"/>
    <cellStyle name="20 % - Markeringsfarve6 4 7 6" xfId="35882" xr:uid="{5832957B-8F75-46D9-A1A0-E553D8A936E9}"/>
    <cellStyle name="20 % - Markeringsfarve6 4 8" xfId="3041" xr:uid="{355CDD32-F4CD-4D0F-A892-76C2BE8372DE}"/>
    <cellStyle name="20 % - Markeringsfarve6 4 8 2" xfId="6711" xr:uid="{C7561C55-08D8-48A7-8008-ED136CA47612}"/>
    <cellStyle name="20 % - Markeringsfarve6 4 8 2 2" xfId="14621" xr:uid="{D3B6027F-86DF-4CBA-AB33-F139EF26D125}"/>
    <cellStyle name="20 % - Markeringsfarve6 4 8 2 2 2" xfId="30936" xr:uid="{E612F4A7-DC44-46D0-AA9A-1CD1C8AC20C3}"/>
    <cellStyle name="20 % - Markeringsfarve6 4 8 2 2 3" xfId="45900" xr:uid="{2B26C5F1-F957-42F6-B88B-48E74BEB54C4}"/>
    <cellStyle name="20 % - Markeringsfarve6 4 8 2 3" xfId="23914" xr:uid="{A37AE650-C52A-461B-85D3-1A1CAE4B3565}"/>
    <cellStyle name="20 % - Markeringsfarve6 4 8 2 4" xfId="38901" xr:uid="{444C7C9C-BAEC-4A5B-A404-29BE9423E9BB}"/>
    <cellStyle name="20 % - Markeringsfarve6 4 8 3" xfId="11597" xr:uid="{9A86689E-80DE-40CB-B5A6-DC2B1BDB82AF}"/>
    <cellStyle name="20 % - Markeringsfarve6 4 8 3 2" xfId="27917" xr:uid="{D23236BC-E987-43E2-AFF1-CFC2CBF32468}"/>
    <cellStyle name="20 % - Markeringsfarve6 4 8 3 3" xfId="42883" xr:uid="{BA0649CC-E829-428F-B984-2663BA5E4678}"/>
    <cellStyle name="20 % - Markeringsfarve6 4 8 4" xfId="20895" xr:uid="{2BE53F10-1710-4D9D-9A0D-3C4EA0344EC6}"/>
    <cellStyle name="20 % - Markeringsfarve6 4 8 5" xfId="35884" xr:uid="{41B71658-686F-4EEE-B2B1-4C10F08F2D9A}"/>
    <cellStyle name="20 % - Markeringsfarve6 4 9" xfId="3042" xr:uid="{CD8EC638-1AC9-4D4F-B363-5F303AE12737}"/>
    <cellStyle name="20 % - Markeringsfarve6 4 9 2" xfId="8591" xr:uid="{C0BD2998-B09A-4AE9-BF0C-E5BEBE4E567E}"/>
    <cellStyle name="20 % - Markeringsfarve6 4 9 2 2" xfId="16473" xr:uid="{57E74E9D-416B-4A82-826B-5FB99D8BEDFE}"/>
    <cellStyle name="20 % - Markeringsfarve6 4 9 2 2 2" xfId="32788" xr:uid="{C9ABF30B-F8C8-4BFD-BA66-8697982F3DF9}"/>
    <cellStyle name="20 % - Markeringsfarve6 4 9 2 2 3" xfId="47752" xr:uid="{8387ABB8-D4D3-4AD9-9347-8C9C742E6B3C}"/>
    <cellStyle name="20 % - Markeringsfarve6 4 9 2 3" xfId="25766" xr:uid="{1F558CDB-0A77-4CB3-A16C-B43D9D2839BC}"/>
    <cellStyle name="20 % - Markeringsfarve6 4 9 2 4" xfId="40753" xr:uid="{7822AF36-82B5-42AC-AAE0-F554DBD1D28E}"/>
    <cellStyle name="20 % - Markeringsfarve6 4 9 3" xfId="11598" xr:uid="{63A201DD-7767-480A-AFA6-BCA4A83021C3}"/>
    <cellStyle name="20 % - Markeringsfarve6 4 9 3 2" xfId="27918" xr:uid="{7F24316E-503D-44C4-8072-F80D159AF56E}"/>
    <cellStyle name="20 % - Markeringsfarve6 4 9 3 3" xfId="42884" xr:uid="{CF0BD0EC-7664-4319-B024-A0AE58B60A01}"/>
    <cellStyle name="20 % - Markeringsfarve6 4 9 4" xfId="20896" xr:uid="{13284425-FE46-4429-9F60-E8EC08CE1FBF}"/>
    <cellStyle name="20 % - Markeringsfarve6 4 9 5" xfId="35885" xr:uid="{14698AB9-7D67-49C1-B7BA-548E003C04F3}"/>
    <cellStyle name="20 % - Markeringsfarve6 5" xfId="3043" xr:uid="{0650A27A-CD03-4C86-BFB7-AA228C90EF40}"/>
    <cellStyle name="20 % - Markeringsfarve6 5 10" xfId="5680" xr:uid="{E65FB2C5-5F7B-4D47-B88E-FA6C6591CA5D}"/>
    <cellStyle name="20 % - Markeringsfarve6 5 10 2" xfId="13597" xr:uid="{70BB50DC-9811-436E-989F-3E873DA1B1E1}"/>
    <cellStyle name="20 % - Markeringsfarve6 5 10 2 2" xfId="29912" xr:uid="{7F3BBBA8-F004-4967-84AB-D5B36C24ECD0}"/>
    <cellStyle name="20 % - Markeringsfarve6 5 10 2 3" xfId="44876" xr:uid="{E176F9B8-0C5C-424F-8086-DF434A3C26FA}"/>
    <cellStyle name="20 % - Markeringsfarve6 5 10 3" xfId="22890" xr:uid="{E2F515F3-FDE7-471D-A91B-829D8C299391}"/>
    <cellStyle name="20 % - Markeringsfarve6 5 10 4" xfId="37877" xr:uid="{7EE0F658-C274-4F2B-ACF1-CBB4D8E94105}"/>
    <cellStyle name="20 % - Markeringsfarve6 5 11" xfId="11599" xr:uid="{A7F3625C-676B-44FA-B73E-C31AEFF22626}"/>
    <cellStyle name="20 % - Markeringsfarve6 5 11 2" xfId="27919" xr:uid="{BA3712DF-D670-445A-B00B-EB3F8F59791E}"/>
    <cellStyle name="20 % - Markeringsfarve6 5 11 3" xfId="42885" xr:uid="{1B605105-EC92-4EF4-9806-F14DEE9122B6}"/>
    <cellStyle name="20 % - Markeringsfarve6 5 12" xfId="20897" xr:uid="{1B331572-CB75-4A75-A402-2EA73DF99133}"/>
    <cellStyle name="20 % - Markeringsfarve6 5 13" xfId="35886" xr:uid="{14FA749B-58F6-4D38-ADD9-2E718B09CAB1}"/>
    <cellStyle name="20 % - Markeringsfarve6 5 14" xfId="53286" xr:uid="{75B687F3-F6C2-4C01-A14A-CE51FBE0B0AF}"/>
    <cellStyle name="20 % - Markeringsfarve6 5 2" xfId="3044" xr:uid="{EBD205F9-7764-49A8-8476-DA6C5EFFC750}"/>
    <cellStyle name="20 % - Markeringsfarve6 5 2 2" xfId="3045" xr:uid="{D35D5DF9-8409-46B1-8296-CEA3B350F97E}"/>
    <cellStyle name="20 % - Markeringsfarve6 5 2 2 2" xfId="3046" xr:uid="{96F00B4C-CB55-4AEB-90EC-D45731B763B4}"/>
    <cellStyle name="20 % - Markeringsfarve6 5 2 2 2 2" xfId="7641" xr:uid="{0319D549-EDAE-402B-8702-25A2D03509E4}"/>
    <cellStyle name="20 % - Markeringsfarve6 5 2 2 2 2 2" xfId="15541" xr:uid="{DBB2B61C-9318-42C7-BEC5-EC2973BD1CC9}"/>
    <cellStyle name="20 % - Markeringsfarve6 5 2 2 2 2 2 2" xfId="31856" xr:uid="{82FACA2D-23DA-466D-8C02-CF4FAF4326ED}"/>
    <cellStyle name="20 % - Markeringsfarve6 5 2 2 2 2 2 3" xfId="46820" xr:uid="{67BD4E71-D3C5-43B0-BC92-468EF972602C}"/>
    <cellStyle name="20 % - Markeringsfarve6 5 2 2 2 2 3" xfId="24834" xr:uid="{455328D7-CEFA-425E-9A45-1E3E523DFCB8}"/>
    <cellStyle name="20 % - Markeringsfarve6 5 2 2 2 2 4" xfId="39821" xr:uid="{CC440E90-D98C-4747-90D9-94A6B34AE3A6}"/>
    <cellStyle name="20 % - Markeringsfarve6 5 2 2 2 3" xfId="11602" xr:uid="{590A5B91-004C-4FF0-8D75-F3A9ED874FBA}"/>
    <cellStyle name="20 % - Markeringsfarve6 5 2 2 2 3 2" xfId="27922" xr:uid="{88339ED5-E29A-4781-A108-B39D5121ED4A}"/>
    <cellStyle name="20 % - Markeringsfarve6 5 2 2 2 3 3" xfId="42888" xr:uid="{3A57213B-9C2F-47AD-94FC-CFB64EC088B8}"/>
    <cellStyle name="20 % - Markeringsfarve6 5 2 2 2 4" xfId="20900" xr:uid="{A24F0C4D-967B-4814-916A-B42BF07B7CBC}"/>
    <cellStyle name="20 % - Markeringsfarve6 5 2 2 2 5" xfId="35889" xr:uid="{3F3545D6-6F2D-4F0B-A58F-00AE6EAF0892}"/>
    <cellStyle name="20 % - Markeringsfarve6 5 2 2 3" xfId="6210" xr:uid="{E3A80A97-1838-405A-9D67-E7642121DFA3}"/>
    <cellStyle name="20 % - Markeringsfarve6 5 2 2 3 2" xfId="14126" xr:uid="{AF0A3AAE-1AFA-46F0-80BF-74D12AA5731B}"/>
    <cellStyle name="20 % - Markeringsfarve6 5 2 2 3 2 2" xfId="30441" xr:uid="{0F2FDE4F-BB00-405A-969E-EA1B01F850D8}"/>
    <cellStyle name="20 % - Markeringsfarve6 5 2 2 3 2 3" xfId="45405" xr:uid="{598A14F9-0B37-42CF-838D-1B2B520C67D5}"/>
    <cellStyle name="20 % - Markeringsfarve6 5 2 2 3 3" xfId="23419" xr:uid="{694338BB-EDD1-4DA6-9580-8E62E8F1B6E2}"/>
    <cellStyle name="20 % - Markeringsfarve6 5 2 2 3 4" xfId="38406" xr:uid="{7BE00633-8C33-4078-92A1-14F2D88EE886}"/>
    <cellStyle name="20 % - Markeringsfarve6 5 2 2 4" xfId="11601" xr:uid="{77FEFD1C-A042-40D5-8E63-BBBC2DC9F1B0}"/>
    <cellStyle name="20 % - Markeringsfarve6 5 2 2 4 2" xfId="27921" xr:uid="{DC031603-349B-4413-9623-D1F244B4F6D9}"/>
    <cellStyle name="20 % - Markeringsfarve6 5 2 2 4 3" xfId="42887" xr:uid="{D894858D-BC8D-4B56-9C60-209D55BE88BA}"/>
    <cellStyle name="20 % - Markeringsfarve6 5 2 2 5" xfId="20899" xr:uid="{45BAE81F-D2A3-412F-8A88-02DDB729A2F5}"/>
    <cellStyle name="20 % - Markeringsfarve6 5 2 2 6" xfId="35888" xr:uid="{CE0D1D6E-F547-427B-A79C-4E44C6DAD85C}"/>
    <cellStyle name="20 % - Markeringsfarve6 5 2 2 7" xfId="57090" xr:uid="{8B2D93BB-4C4C-444B-A47A-08F4F700124F}"/>
    <cellStyle name="20 % - Markeringsfarve6 5 2 3" xfId="3047" xr:uid="{A6C77A6B-60D8-47E4-BB48-CCFA8A63915B}"/>
    <cellStyle name="20 % - Markeringsfarve6 5 2 3 2" xfId="6871" xr:uid="{3B0ED53F-3C52-4390-9FF3-457009F78FDE}"/>
    <cellStyle name="20 % - Markeringsfarve6 5 2 3 2 2" xfId="14781" xr:uid="{66E9DEA2-B6E6-41CD-92B4-90AF01F31BC8}"/>
    <cellStyle name="20 % - Markeringsfarve6 5 2 3 2 2 2" xfId="31096" xr:uid="{E6A565FA-41A3-4991-9B8A-4D747DE7C7BE}"/>
    <cellStyle name="20 % - Markeringsfarve6 5 2 3 2 2 3" xfId="46060" xr:uid="{68921E61-E8B0-40EF-900A-ECD72AC4DF13}"/>
    <cellStyle name="20 % - Markeringsfarve6 5 2 3 2 3" xfId="24074" xr:uid="{5DBB836D-707A-4C28-AA45-0C209F051758}"/>
    <cellStyle name="20 % - Markeringsfarve6 5 2 3 2 4" xfId="39061" xr:uid="{0BD2551D-A079-4B0C-AA3E-8C3E12875B10}"/>
    <cellStyle name="20 % - Markeringsfarve6 5 2 3 3" xfId="11603" xr:uid="{C5934B3F-74BE-4B88-B34F-DF8AAC7957E1}"/>
    <cellStyle name="20 % - Markeringsfarve6 5 2 3 3 2" xfId="27923" xr:uid="{8A1AC39A-B816-4805-B4A1-8244148D1009}"/>
    <cellStyle name="20 % - Markeringsfarve6 5 2 3 3 3" xfId="42889" xr:uid="{BEDE0409-8E11-4DC2-B9C4-4143736EEAAD}"/>
    <cellStyle name="20 % - Markeringsfarve6 5 2 3 4" xfId="20901" xr:uid="{0D2F5C6D-89AF-4885-9E6E-95126E304E8F}"/>
    <cellStyle name="20 % - Markeringsfarve6 5 2 3 5" xfId="35890" xr:uid="{F3287078-FF7A-4337-8E1F-03DA9BC24EF2}"/>
    <cellStyle name="20 % - Markeringsfarve6 5 2 4" xfId="3048" xr:uid="{1A3D31FF-06C5-4AE7-9984-7A6C626C4EC6}"/>
    <cellStyle name="20 % - Markeringsfarve6 5 2 4 2" xfId="8685" xr:uid="{DE8B2990-C52F-49E9-86F6-D5C5F78C12E6}"/>
    <cellStyle name="20 % - Markeringsfarve6 5 2 4 2 2" xfId="16563" xr:uid="{FEBD5D5E-88D4-4CFD-8976-67AD98147B46}"/>
    <cellStyle name="20 % - Markeringsfarve6 5 2 4 2 2 2" xfId="32878" xr:uid="{00786712-F387-4600-AFB6-6900F9658482}"/>
    <cellStyle name="20 % - Markeringsfarve6 5 2 4 2 2 3" xfId="47842" xr:uid="{CE0FF231-66B4-4341-965F-509DB218AAD4}"/>
    <cellStyle name="20 % - Markeringsfarve6 5 2 4 2 3" xfId="25856" xr:uid="{86B03C8A-BEB1-44FC-A92D-CC20296020C7}"/>
    <cellStyle name="20 % - Markeringsfarve6 5 2 4 2 4" xfId="40843" xr:uid="{0341B679-C42E-41D1-B489-54CDDB85CDF3}"/>
    <cellStyle name="20 % - Markeringsfarve6 5 2 4 3" xfId="11604" xr:uid="{CD848CA0-C169-47FF-B438-80F2B4FAE56C}"/>
    <cellStyle name="20 % - Markeringsfarve6 5 2 4 3 2" xfId="27924" xr:uid="{8892658C-54BD-42FD-9941-46906E51C36E}"/>
    <cellStyle name="20 % - Markeringsfarve6 5 2 4 3 3" xfId="42890" xr:uid="{FFE92EE2-62CF-4839-B06F-4F92E2AA0D9D}"/>
    <cellStyle name="20 % - Markeringsfarve6 5 2 4 4" xfId="20902" xr:uid="{D838508A-1F15-45AB-80A2-1FDE14CC9480}"/>
    <cellStyle name="20 % - Markeringsfarve6 5 2 4 5" xfId="35891" xr:uid="{55FB89C8-F36F-4DEB-8BDF-AFE660531B5B}"/>
    <cellStyle name="20 % - Markeringsfarve6 5 2 5" xfId="5681" xr:uid="{8902A7E3-376F-4260-8262-7FA8E53C78A0}"/>
    <cellStyle name="20 % - Markeringsfarve6 5 2 5 2" xfId="13598" xr:uid="{A9A32A7F-E406-43E5-8F0E-1BC55CE62294}"/>
    <cellStyle name="20 % - Markeringsfarve6 5 2 5 2 2" xfId="29913" xr:uid="{0D161FAC-E74E-485F-83EA-FAFF65B6AE1C}"/>
    <cellStyle name="20 % - Markeringsfarve6 5 2 5 2 3" xfId="44877" xr:uid="{8233AE16-EA5A-42CD-8FDC-11A04B938F64}"/>
    <cellStyle name="20 % - Markeringsfarve6 5 2 5 3" xfId="22891" xr:uid="{32B012D4-13F1-47AD-BCF1-E788856B581B}"/>
    <cellStyle name="20 % - Markeringsfarve6 5 2 5 4" xfId="37878" xr:uid="{FF5B7223-1125-4586-ADEC-6F3D29842FDD}"/>
    <cellStyle name="20 % - Markeringsfarve6 5 2 6" xfId="11600" xr:uid="{4D4FA801-3FAE-4F55-A27D-4ACEEC4CC9CD}"/>
    <cellStyle name="20 % - Markeringsfarve6 5 2 6 2" xfId="27920" xr:uid="{D09CBCFD-94DB-4BE9-B71F-5EF4A5F0EFD2}"/>
    <cellStyle name="20 % - Markeringsfarve6 5 2 6 3" xfId="42886" xr:uid="{0FDD7653-9024-4B1D-B56A-3BEE3D31F5AC}"/>
    <cellStyle name="20 % - Markeringsfarve6 5 2 7" xfId="20898" xr:uid="{846C2967-128E-4F2B-9241-D86644F80185}"/>
    <cellStyle name="20 % - Markeringsfarve6 5 2 8" xfId="35887" xr:uid="{B1005FF5-F1AE-4A5A-BA9F-E335CDE5BE35}"/>
    <cellStyle name="20 % - Markeringsfarve6 5 2 9" xfId="53923" xr:uid="{212807DA-1F98-429E-9DBA-A706DCA4E40F}"/>
    <cellStyle name="20 % - Markeringsfarve6 5 3" xfId="3049" xr:uid="{87BB01A7-A37C-455B-87C1-A1A1FD444971}"/>
    <cellStyle name="20 % - Markeringsfarve6 5 3 2" xfId="3050" xr:uid="{663ABC91-C2FB-47D7-8009-C1173290667B}"/>
    <cellStyle name="20 % - Markeringsfarve6 5 3 2 2" xfId="3051" xr:uid="{1E159C24-570E-46E5-9051-D4FB143C3AEA}"/>
    <cellStyle name="20 % - Markeringsfarve6 5 3 2 2 2" xfId="7724" xr:uid="{BD3F3DC5-6C3E-4DF5-8D7E-024D9AEA0452}"/>
    <cellStyle name="20 % - Markeringsfarve6 5 3 2 2 2 2" xfId="15624" xr:uid="{6C82CF36-B450-4A33-90C1-E694E615AE44}"/>
    <cellStyle name="20 % - Markeringsfarve6 5 3 2 2 2 2 2" xfId="31939" xr:uid="{AD4C6969-88FC-428A-924D-09893A73A46D}"/>
    <cellStyle name="20 % - Markeringsfarve6 5 3 2 2 2 2 3" xfId="46903" xr:uid="{62BBDD8C-818A-4E75-9380-5391BDCE97DD}"/>
    <cellStyle name="20 % - Markeringsfarve6 5 3 2 2 2 3" xfId="24917" xr:uid="{EADEE07F-93E9-4E5D-A9A4-637E6F138EE8}"/>
    <cellStyle name="20 % - Markeringsfarve6 5 3 2 2 2 4" xfId="39904" xr:uid="{2750CF88-A9F3-4B46-8F6E-A1D974F108DB}"/>
    <cellStyle name="20 % - Markeringsfarve6 5 3 2 2 3" xfId="11607" xr:uid="{884AD408-5F5B-4C8B-AB54-27144A97A1D4}"/>
    <cellStyle name="20 % - Markeringsfarve6 5 3 2 2 3 2" xfId="27927" xr:uid="{A9DC18B6-2571-42A0-80E1-E41490326EE8}"/>
    <cellStyle name="20 % - Markeringsfarve6 5 3 2 2 3 3" xfId="42893" xr:uid="{2A8C6AD5-EBB8-47DB-8C11-78D9D56A336E}"/>
    <cellStyle name="20 % - Markeringsfarve6 5 3 2 2 4" xfId="20905" xr:uid="{96799A6F-3A82-4FF5-9011-8165B6FC569D}"/>
    <cellStyle name="20 % - Markeringsfarve6 5 3 2 2 5" xfId="35894" xr:uid="{C6CBC215-23D5-42C9-8185-B0660F1DEF59}"/>
    <cellStyle name="20 % - Markeringsfarve6 5 3 2 3" xfId="6279" xr:uid="{F3145435-853F-491F-B99F-A058E1BDF8A7}"/>
    <cellStyle name="20 % - Markeringsfarve6 5 3 2 3 2" xfId="14195" xr:uid="{E12CC992-153C-4D73-819A-482230593ADC}"/>
    <cellStyle name="20 % - Markeringsfarve6 5 3 2 3 2 2" xfId="30510" xr:uid="{A33B9649-B004-4ADC-AFBF-DB621ECCC81F}"/>
    <cellStyle name="20 % - Markeringsfarve6 5 3 2 3 2 3" xfId="45474" xr:uid="{A37D6A8F-3715-4E24-BEB7-08649AEF804C}"/>
    <cellStyle name="20 % - Markeringsfarve6 5 3 2 3 3" xfId="23488" xr:uid="{C317727A-05A3-4722-B936-5876485B45A3}"/>
    <cellStyle name="20 % - Markeringsfarve6 5 3 2 3 4" xfId="38475" xr:uid="{1CBCE93E-6964-4124-AA3D-55FF83306514}"/>
    <cellStyle name="20 % - Markeringsfarve6 5 3 2 4" xfId="11606" xr:uid="{496A8A99-04E1-4E34-8A00-B813A0A17C30}"/>
    <cellStyle name="20 % - Markeringsfarve6 5 3 2 4 2" xfId="27926" xr:uid="{CB86D9A5-BA78-4D71-A141-070D9109F36A}"/>
    <cellStyle name="20 % - Markeringsfarve6 5 3 2 4 3" xfId="42892" xr:uid="{AA0681AD-9D7E-4EC5-8E48-285928A5B776}"/>
    <cellStyle name="20 % - Markeringsfarve6 5 3 2 5" xfId="20904" xr:uid="{C1D66B0C-A273-44F3-85D8-F5AB92F8AE5D}"/>
    <cellStyle name="20 % - Markeringsfarve6 5 3 2 6" xfId="35893" xr:uid="{758D5C86-CD18-452B-B532-0B6BBAD862B5}"/>
    <cellStyle name="20 % - Markeringsfarve6 5 3 3" xfId="3052" xr:uid="{3CC461CC-AD49-4A9B-98D8-F87FBD104DEB}"/>
    <cellStyle name="20 % - Markeringsfarve6 5 3 3 2" xfId="6954" xr:uid="{C1C08FD3-9B2E-45AA-AEB5-8439F05ECD34}"/>
    <cellStyle name="20 % - Markeringsfarve6 5 3 3 2 2" xfId="14864" xr:uid="{25A7CCFE-A137-4C19-8160-590465AAC909}"/>
    <cellStyle name="20 % - Markeringsfarve6 5 3 3 2 2 2" xfId="31179" xr:uid="{82036CB6-770F-4F5B-976C-745C6EF7EA80}"/>
    <cellStyle name="20 % - Markeringsfarve6 5 3 3 2 2 3" xfId="46143" xr:uid="{30A270DE-1B98-42B6-AF7E-1F9B3D3C5B6E}"/>
    <cellStyle name="20 % - Markeringsfarve6 5 3 3 2 3" xfId="24157" xr:uid="{467D6B7A-EFD2-4B9A-87E3-527BA53B6539}"/>
    <cellStyle name="20 % - Markeringsfarve6 5 3 3 2 4" xfId="39144" xr:uid="{3237CF55-B811-48D7-8839-C9FA5C4FA6B6}"/>
    <cellStyle name="20 % - Markeringsfarve6 5 3 3 3" xfId="11608" xr:uid="{457A0C85-4C69-4E6C-B22B-0F396ECE6A1E}"/>
    <cellStyle name="20 % - Markeringsfarve6 5 3 3 3 2" xfId="27928" xr:uid="{89624D0B-8A04-4636-BA6D-82B4965E048D}"/>
    <cellStyle name="20 % - Markeringsfarve6 5 3 3 3 3" xfId="42894" xr:uid="{0674CA4B-3FCC-450F-A788-8880FEB045BB}"/>
    <cellStyle name="20 % - Markeringsfarve6 5 3 3 4" xfId="20906" xr:uid="{3269929A-2EF6-43FB-9A51-521592ED3F82}"/>
    <cellStyle name="20 % - Markeringsfarve6 5 3 3 5" xfId="35895" xr:uid="{4C9298C4-C9F4-4760-B2E2-D8056874F60A}"/>
    <cellStyle name="20 % - Markeringsfarve6 5 3 4" xfId="3053" xr:uid="{9B19A0CE-1015-4EC4-97F9-0041CAF4F71F}"/>
    <cellStyle name="20 % - Markeringsfarve6 5 3 4 2" xfId="8409" xr:uid="{F1FE8733-81A5-48A8-B962-C3691043A141}"/>
    <cellStyle name="20 % - Markeringsfarve6 5 3 4 2 2" xfId="16299" xr:uid="{93916AD3-8D74-4C2E-9A8B-AD04680C527A}"/>
    <cellStyle name="20 % - Markeringsfarve6 5 3 4 2 2 2" xfId="32614" xr:uid="{34F3DAB9-2189-4169-BDA7-76EB04A6FC8E}"/>
    <cellStyle name="20 % - Markeringsfarve6 5 3 4 2 2 3" xfId="47578" xr:uid="{F76AED47-48AE-4E5B-9FAE-3CE78254CC56}"/>
    <cellStyle name="20 % - Markeringsfarve6 5 3 4 2 3" xfId="25592" xr:uid="{2FCF350C-1BC8-4654-B1B1-67878CFA97C7}"/>
    <cellStyle name="20 % - Markeringsfarve6 5 3 4 2 4" xfId="40579" xr:uid="{366FC53D-6FE3-41B1-86AA-FFBE991D4DF1}"/>
    <cellStyle name="20 % - Markeringsfarve6 5 3 4 3" xfId="11609" xr:uid="{381D4C7D-78DD-4D19-8E20-B0CE59787575}"/>
    <cellStyle name="20 % - Markeringsfarve6 5 3 4 3 2" xfId="27929" xr:uid="{CF603B9C-638F-4076-BE33-3360EA596756}"/>
    <cellStyle name="20 % - Markeringsfarve6 5 3 4 3 3" xfId="42895" xr:uid="{63BF0ACA-0DFE-4BD4-881C-EF155A3D925E}"/>
    <cellStyle name="20 % - Markeringsfarve6 5 3 4 4" xfId="20907" xr:uid="{E046B67E-85C8-4FB8-948D-DC7399207ED1}"/>
    <cellStyle name="20 % - Markeringsfarve6 5 3 4 5" xfId="35896" xr:uid="{2435A39A-7D03-4824-80A1-88E9CCA7F949}"/>
    <cellStyle name="20 % - Markeringsfarve6 5 3 5" xfId="5682" xr:uid="{EB0B28AB-EBD6-4A83-80AF-3A566630C0A7}"/>
    <cellStyle name="20 % - Markeringsfarve6 5 3 5 2" xfId="13599" xr:uid="{1D55BE76-5E95-46FF-ABB7-D2493AD3ED83}"/>
    <cellStyle name="20 % - Markeringsfarve6 5 3 5 2 2" xfId="29914" xr:uid="{99624B49-91C7-4FC5-9417-9AD97C36BD1F}"/>
    <cellStyle name="20 % - Markeringsfarve6 5 3 5 2 3" xfId="44878" xr:uid="{DBFEDBA9-43A1-42B6-837C-CA3839EDBA77}"/>
    <cellStyle name="20 % - Markeringsfarve6 5 3 5 3" xfId="22892" xr:uid="{F8087AC8-F806-40A0-9E7E-A5F2F15971BB}"/>
    <cellStyle name="20 % - Markeringsfarve6 5 3 5 4" xfId="37879" xr:uid="{B907B1D9-A3C7-4430-81C3-25A64BEC97F9}"/>
    <cellStyle name="20 % - Markeringsfarve6 5 3 6" xfId="11605" xr:uid="{CBA3F6DD-8D5A-4A75-B214-5BD07A6B7BBE}"/>
    <cellStyle name="20 % - Markeringsfarve6 5 3 6 2" xfId="27925" xr:uid="{3EF5F5DF-F297-4A6B-B15D-D60694E7AE0D}"/>
    <cellStyle name="20 % - Markeringsfarve6 5 3 6 3" xfId="42891" xr:uid="{E51D80F8-5E3F-4EFE-85BD-B9D19A3A89D4}"/>
    <cellStyle name="20 % - Markeringsfarve6 5 3 7" xfId="20903" xr:uid="{1A587E5C-3C44-4AE4-9589-157FB3DC1EF2}"/>
    <cellStyle name="20 % - Markeringsfarve6 5 3 8" xfId="35892" xr:uid="{2856AB7C-CC18-4D86-9C6E-69EBEDD923EB}"/>
    <cellStyle name="20 % - Markeringsfarve6 5 3 9" xfId="56467" xr:uid="{C0830616-DF98-42E8-B16B-EFFD93A41370}"/>
    <cellStyle name="20 % - Markeringsfarve6 5 4" xfId="3054" xr:uid="{CAB4EB72-4909-4770-9C81-B01A9FFF1DB6}"/>
    <cellStyle name="20 % - Markeringsfarve6 5 4 2" xfId="3055" xr:uid="{579B275D-F495-4526-AC4B-6C15FEBE335F}"/>
    <cellStyle name="20 % - Markeringsfarve6 5 4 2 2" xfId="3056" xr:uid="{9648CFB8-3857-470C-AC77-C6993C5E82C7}"/>
    <cellStyle name="20 % - Markeringsfarve6 5 4 2 2 2" xfId="7879" xr:uid="{0D6A614B-3FD5-4D5C-890D-227487236F77}"/>
    <cellStyle name="20 % - Markeringsfarve6 5 4 2 2 2 2" xfId="15779" xr:uid="{4A92D0EB-4B77-417A-9357-E77B553D3CA8}"/>
    <cellStyle name="20 % - Markeringsfarve6 5 4 2 2 2 2 2" xfId="32094" xr:uid="{9E626F1D-5AB5-4DE5-849B-04CD6A74B7FF}"/>
    <cellStyle name="20 % - Markeringsfarve6 5 4 2 2 2 2 3" xfId="47058" xr:uid="{05305F69-8279-4C97-8D3E-17FF17826557}"/>
    <cellStyle name="20 % - Markeringsfarve6 5 4 2 2 2 3" xfId="25072" xr:uid="{6347C479-4EF1-464F-B429-4A014C59173B}"/>
    <cellStyle name="20 % - Markeringsfarve6 5 4 2 2 2 4" xfId="40059" xr:uid="{F1B5F241-93BC-43E0-927E-605A2902EB42}"/>
    <cellStyle name="20 % - Markeringsfarve6 5 4 2 2 3" xfId="11612" xr:uid="{847DDAC4-0204-4E4A-824E-CA97E5B7D735}"/>
    <cellStyle name="20 % - Markeringsfarve6 5 4 2 2 3 2" xfId="27932" xr:uid="{B34D6A87-1547-4BAF-AFFC-9F9E146C026E}"/>
    <cellStyle name="20 % - Markeringsfarve6 5 4 2 2 3 3" xfId="42898" xr:uid="{B2AA6C47-DBBD-48E2-9CCB-E925AB5A7907}"/>
    <cellStyle name="20 % - Markeringsfarve6 5 4 2 2 4" xfId="20910" xr:uid="{45895B89-4056-4A2A-A01C-A280C170A100}"/>
    <cellStyle name="20 % - Markeringsfarve6 5 4 2 2 5" xfId="35899" xr:uid="{E04DBE04-3E3C-454A-86EF-ED5D2077C09B}"/>
    <cellStyle name="20 % - Markeringsfarve6 5 4 2 3" xfId="6412" xr:uid="{78D068F7-1A7B-454D-8BF2-51A0F6A5F8EE}"/>
    <cellStyle name="20 % - Markeringsfarve6 5 4 2 3 2" xfId="14325" xr:uid="{49949E3C-CF6F-48D8-9BBB-635A719BF8DA}"/>
    <cellStyle name="20 % - Markeringsfarve6 5 4 2 3 2 2" xfId="30640" xr:uid="{80B1E6F9-EC21-4A02-951C-D37FD1AC6A63}"/>
    <cellStyle name="20 % - Markeringsfarve6 5 4 2 3 2 3" xfId="45604" xr:uid="{BCEE8107-9960-45C8-991C-B77A87D82167}"/>
    <cellStyle name="20 % - Markeringsfarve6 5 4 2 3 3" xfId="23618" xr:uid="{1353B4B8-08C5-421A-AEA2-ADA0955F8DAD}"/>
    <cellStyle name="20 % - Markeringsfarve6 5 4 2 3 4" xfId="38605" xr:uid="{88F783F0-EEEB-4F13-A152-7873EE7DCCAC}"/>
    <cellStyle name="20 % - Markeringsfarve6 5 4 2 4" xfId="11611" xr:uid="{75D4185B-9475-44E0-862B-29C8F4931FBB}"/>
    <cellStyle name="20 % - Markeringsfarve6 5 4 2 4 2" xfId="27931" xr:uid="{062ED031-681E-4ED5-9EBE-92E981789492}"/>
    <cellStyle name="20 % - Markeringsfarve6 5 4 2 4 3" xfId="42897" xr:uid="{DB72A771-DDF2-47CA-B570-22BBFE400564}"/>
    <cellStyle name="20 % - Markeringsfarve6 5 4 2 5" xfId="20909" xr:uid="{A1B355D0-A9F4-42A7-B3A9-68F00C949FA2}"/>
    <cellStyle name="20 % - Markeringsfarve6 5 4 2 6" xfId="35898" xr:uid="{F52D4C71-29BB-499C-9725-1990F8B039A2}"/>
    <cellStyle name="20 % - Markeringsfarve6 5 4 3" xfId="3057" xr:uid="{17122676-9F29-465E-B00C-52B0FDD8F5ED}"/>
    <cellStyle name="20 % - Markeringsfarve6 5 4 3 2" xfId="7155" xr:uid="{171201A4-E76A-4164-A331-8E2E168477B4}"/>
    <cellStyle name="20 % - Markeringsfarve6 5 4 3 2 2" xfId="15064" xr:uid="{2C9AD3D3-A73A-400F-AB1F-63D615E041B4}"/>
    <cellStyle name="20 % - Markeringsfarve6 5 4 3 2 2 2" xfId="31379" xr:uid="{BD4C4784-D17E-49F5-B9DA-43A05D6EAF5D}"/>
    <cellStyle name="20 % - Markeringsfarve6 5 4 3 2 2 3" xfId="46343" xr:uid="{C4D8B832-9C77-45B1-9793-1EDC45CEA38B}"/>
    <cellStyle name="20 % - Markeringsfarve6 5 4 3 2 3" xfId="24357" xr:uid="{78C91F04-8370-47B3-8133-378C55D97912}"/>
    <cellStyle name="20 % - Markeringsfarve6 5 4 3 2 4" xfId="39344" xr:uid="{8FC456C3-4381-45AF-9CC4-D0B155602E6E}"/>
    <cellStyle name="20 % - Markeringsfarve6 5 4 3 3" xfId="11613" xr:uid="{DA2156A3-B92E-4F98-9BCC-00BEEBCC92D6}"/>
    <cellStyle name="20 % - Markeringsfarve6 5 4 3 3 2" xfId="27933" xr:uid="{B455BC58-A9BC-423D-B3E1-A1C8FF706A17}"/>
    <cellStyle name="20 % - Markeringsfarve6 5 4 3 3 3" xfId="42899" xr:uid="{5F2D76A0-E358-4B25-B8E7-BE4D1A1FDBCC}"/>
    <cellStyle name="20 % - Markeringsfarve6 5 4 3 4" xfId="20911" xr:uid="{558D4412-E34F-4703-B391-247613A8A805}"/>
    <cellStyle name="20 % - Markeringsfarve6 5 4 3 5" xfId="35900" xr:uid="{5EC80D7D-D959-44AC-A9DA-C956E3A8157E}"/>
    <cellStyle name="20 % - Markeringsfarve6 5 4 4" xfId="3058" xr:uid="{D79F4A48-11DA-4033-9039-C37D13C5EE1C}"/>
    <cellStyle name="20 % - Markeringsfarve6 5 4 4 2" xfId="8643" xr:uid="{80024BA7-107B-4FB3-9FA0-90E2D75F177E}"/>
    <cellStyle name="20 % - Markeringsfarve6 5 4 4 2 2" xfId="16523" xr:uid="{D3C30C68-1887-49CE-800F-078485413F31}"/>
    <cellStyle name="20 % - Markeringsfarve6 5 4 4 2 2 2" xfId="32838" xr:uid="{4510FEED-883B-4CAE-A85E-1DE860BA60CD}"/>
    <cellStyle name="20 % - Markeringsfarve6 5 4 4 2 2 3" xfId="47802" xr:uid="{F28F393A-EE93-4EDC-8F36-37567F380B70}"/>
    <cellStyle name="20 % - Markeringsfarve6 5 4 4 2 3" xfId="25816" xr:uid="{12896497-9D23-45F5-ABC9-C56949FD1ECB}"/>
    <cellStyle name="20 % - Markeringsfarve6 5 4 4 2 4" xfId="40803" xr:uid="{805B3CC5-3F78-41E4-B3CF-24A47A281A14}"/>
    <cellStyle name="20 % - Markeringsfarve6 5 4 4 3" xfId="11614" xr:uid="{3A175D06-6E38-489C-A8A0-35B893562A41}"/>
    <cellStyle name="20 % - Markeringsfarve6 5 4 4 3 2" xfId="27934" xr:uid="{1E90582C-BEBB-4EB4-AC02-9AD763FD056E}"/>
    <cellStyle name="20 % - Markeringsfarve6 5 4 4 3 3" xfId="42900" xr:uid="{FEA1DBDD-B265-4C6E-B574-AB6266A2741A}"/>
    <cellStyle name="20 % - Markeringsfarve6 5 4 4 4" xfId="20912" xr:uid="{4DB2DEB7-4733-4AA2-A226-C1891E869CC4}"/>
    <cellStyle name="20 % - Markeringsfarve6 5 4 4 5" xfId="35901" xr:uid="{3447BBB4-2143-4A54-8B35-2AB9306788D4}"/>
    <cellStyle name="20 % - Markeringsfarve6 5 4 5" xfId="5683" xr:uid="{84F641DB-64FE-4469-B242-8B1C181B15C7}"/>
    <cellStyle name="20 % - Markeringsfarve6 5 4 5 2" xfId="13600" xr:uid="{862C608E-34E7-4875-9555-7C4EB9A06D10}"/>
    <cellStyle name="20 % - Markeringsfarve6 5 4 5 2 2" xfId="29915" xr:uid="{C6574A1D-C96A-4308-A2A9-44F542361A09}"/>
    <cellStyle name="20 % - Markeringsfarve6 5 4 5 2 3" xfId="44879" xr:uid="{E198B76E-A3A2-4E9A-BAAE-316F413BE350}"/>
    <cellStyle name="20 % - Markeringsfarve6 5 4 5 3" xfId="22893" xr:uid="{C4C8823E-E6F9-42B3-81DA-5DA9D8C73AC3}"/>
    <cellStyle name="20 % - Markeringsfarve6 5 4 5 4" xfId="37880" xr:uid="{F9DF42BB-88D8-4323-9D48-8F4FCC987C83}"/>
    <cellStyle name="20 % - Markeringsfarve6 5 4 6" xfId="11610" xr:uid="{593294F9-2216-4B51-91BE-55FAC9A04EC7}"/>
    <cellStyle name="20 % - Markeringsfarve6 5 4 6 2" xfId="27930" xr:uid="{9101EE7A-A574-486F-8883-0ADAFF175E48}"/>
    <cellStyle name="20 % - Markeringsfarve6 5 4 6 3" xfId="42896" xr:uid="{5F958C7B-3199-4F22-9C1C-DAA4AA2A72F3}"/>
    <cellStyle name="20 % - Markeringsfarve6 5 4 7" xfId="20908" xr:uid="{E94FE03E-954A-4D75-98C9-FC4E36F61A98}"/>
    <cellStyle name="20 % - Markeringsfarve6 5 4 8" xfId="35897" xr:uid="{0AAD2382-8DC2-4817-B549-827855C49017}"/>
    <cellStyle name="20 % - Markeringsfarve6 5 5" xfId="3059" xr:uid="{0B131E9E-0E75-4ECB-958D-2810E554DB78}"/>
    <cellStyle name="20 % - Markeringsfarve6 5 5 2" xfId="3060" xr:uid="{A3EEBE16-28D2-450F-A983-073D1ECE7532}"/>
    <cellStyle name="20 % - Markeringsfarve6 5 5 2 2" xfId="3061" xr:uid="{E3EFADE8-EF58-493D-9F1C-8C3351239EE4}"/>
    <cellStyle name="20 % - Markeringsfarve6 5 5 2 2 2" xfId="7996" xr:uid="{27B2DE08-58F5-46DA-AE1A-6D1BCF5230D3}"/>
    <cellStyle name="20 % - Markeringsfarve6 5 5 2 2 2 2" xfId="15896" xr:uid="{083B846D-199F-48BC-931B-709F36F90F06}"/>
    <cellStyle name="20 % - Markeringsfarve6 5 5 2 2 2 2 2" xfId="32211" xr:uid="{2E6B365B-988E-44B5-8FEC-1196C0A81BCA}"/>
    <cellStyle name="20 % - Markeringsfarve6 5 5 2 2 2 2 3" xfId="47175" xr:uid="{958E7E57-32C8-4F31-BFF5-8CC1EAAD4598}"/>
    <cellStyle name="20 % - Markeringsfarve6 5 5 2 2 2 3" xfId="25189" xr:uid="{A54141D2-DBCB-476C-9A88-43B77CDC8A50}"/>
    <cellStyle name="20 % - Markeringsfarve6 5 5 2 2 2 4" xfId="40176" xr:uid="{05607417-A0F8-4A64-B938-12760DCAA93A}"/>
    <cellStyle name="20 % - Markeringsfarve6 5 5 2 2 3" xfId="11617" xr:uid="{6DE8F7DC-08D2-4B6C-8E7A-9C2887ACEC10}"/>
    <cellStyle name="20 % - Markeringsfarve6 5 5 2 2 3 2" xfId="27937" xr:uid="{793D8F63-7C8B-4451-8396-D46971E7C178}"/>
    <cellStyle name="20 % - Markeringsfarve6 5 5 2 2 3 3" xfId="42903" xr:uid="{B7BD2AE7-511E-46B4-A96F-2B475FDCA5E3}"/>
    <cellStyle name="20 % - Markeringsfarve6 5 5 2 2 4" xfId="20915" xr:uid="{526965D6-1B2C-46F7-A74B-2CC427C862A6}"/>
    <cellStyle name="20 % - Markeringsfarve6 5 5 2 2 5" xfId="35904" xr:uid="{7E58900C-B258-413C-A0E9-A3B5A18595E8}"/>
    <cellStyle name="20 % - Markeringsfarve6 5 5 2 3" xfId="6511" xr:uid="{0B702486-58A8-48C0-B4AA-E4426451A2EB}"/>
    <cellStyle name="20 % - Markeringsfarve6 5 5 2 3 2" xfId="14424" xr:uid="{A0AE38EA-5975-44EA-A923-CF2843DB8FE9}"/>
    <cellStyle name="20 % - Markeringsfarve6 5 5 2 3 2 2" xfId="30739" xr:uid="{B362E9D0-F93E-4F9A-8E22-00FDA24031FC}"/>
    <cellStyle name="20 % - Markeringsfarve6 5 5 2 3 2 3" xfId="45703" xr:uid="{A77C1480-589D-4D52-A804-77A41254BE4F}"/>
    <cellStyle name="20 % - Markeringsfarve6 5 5 2 3 3" xfId="23717" xr:uid="{6B6EAB12-B088-4DB8-A74C-88509746D206}"/>
    <cellStyle name="20 % - Markeringsfarve6 5 5 2 3 4" xfId="38704" xr:uid="{9A74C324-ACE0-4643-8EDF-64567B7E1A70}"/>
    <cellStyle name="20 % - Markeringsfarve6 5 5 2 4" xfId="11616" xr:uid="{F75EC13E-47E7-4FBB-84AC-19DF42BA3138}"/>
    <cellStyle name="20 % - Markeringsfarve6 5 5 2 4 2" xfId="27936" xr:uid="{4C0A01AC-119D-4EBC-BE58-19545923F5EA}"/>
    <cellStyle name="20 % - Markeringsfarve6 5 5 2 4 3" xfId="42902" xr:uid="{192883F7-DBE1-4825-998D-939246E8F77D}"/>
    <cellStyle name="20 % - Markeringsfarve6 5 5 2 5" xfId="20914" xr:uid="{9D7E0CD6-8AEF-48A9-8278-7407A9E5C7C6}"/>
    <cellStyle name="20 % - Markeringsfarve6 5 5 2 6" xfId="35903" xr:uid="{27C43E17-8D04-4DF6-B1E8-721515E2B449}"/>
    <cellStyle name="20 % - Markeringsfarve6 5 5 3" xfId="3062" xr:uid="{01217A5B-C8DA-462C-8DA8-4D8324DD8671}"/>
    <cellStyle name="20 % - Markeringsfarve6 5 5 3 2" xfId="7272" xr:uid="{2CFA2037-8DD6-4C03-B0D5-4C8D482EEE70}"/>
    <cellStyle name="20 % - Markeringsfarve6 5 5 3 2 2" xfId="15181" xr:uid="{05AFF2FE-13C7-45A2-B363-5300CA7E18B8}"/>
    <cellStyle name="20 % - Markeringsfarve6 5 5 3 2 2 2" xfId="31496" xr:uid="{5B3A304F-1DC8-4997-AC5C-73847A3A37E7}"/>
    <cellStyle name="20 % - Markeringsfarve6 5 5 3 2 2 3" xfId="46460" xr:uid="{837F967C-AC4A-4E5C-B857-6A6FC3275A1E}"/>
    <cellStyle name="20 % - Markeringsfarve6 5 5 3 2 3" xfId="24474" xr:uid="{2C55917B-03B2-4409-8432-290438A7E73A}"/>
    <cellStyle name="20 % - Markeringsfarve6 5 5 3 2 4" xfId="39461" xr:uid="{59C382D1-997D-4F69-A5C5-5DED6B4D1E7B}"/>
    <cellStyle name="20 % - Markeringsfarve6 5 5 3 3" xfId="11618" xr:uid="{CC09DCFC-9D18-4B2A-A74D-D719296826D4}"/>
    <cellStyle name="20 % - Markeringsfarve6 5 5 3 3 2" xfId="27938" xr:uid="{45B9F6E0-C22C-4ED6-9387-2003CB9C83BE}"/>
    <cellStyle name="20 % - Markeringsfarve6 5 5 3 3 3" xfId="42904" xr:uid="{CB8040E5-EF93-4618-B762-40FD4CCE31AD}"/>
    <cellStyle name="20 % - Markeringsfarve6 5 5 3 4" xfId="20916" xr:uid="{993BA8D0-F817-455D-8668-F10CD7302DE1}"/>
    <cellStyle name="20 % - Markeringsfarve6 5 5 3 5" xfId="35905" xr:uid="{F1863DD5-1CAE-489A-8FDF-76EAE36A196F}"/>
    <cellStyle name="20 % - Markeringsfarve6 5 5 4" xfId="3063" xr:uid="{86124BFA-71DC-429F-BA43-8EBC2F168569}"/>
    <cellStyle name="20 % - Markeringsfarve6 5 5 4 2" xfId="8368" xr:uid="{709185AF-D5CE-48F1-85CE-3C7E3C0AA510}"/>
    <cellStyle name="20 % - Markeringsfarve6 5 5 4 2 2" xfId="16260" xr:uid="{407D008B-B921-4174-ADCB-F54F323BAB8E}"/>
    <cellStyle name="20 % - Markeringsfarve6 5 5 4 2 2 2" xfId="32575" xr:uid="{ECE905F2-3FB7-444D-86B2-1F427D2D7C98}"/>
    <cellStyle name="20 % - Markeringsfarve6 5 5 4 2 2 3" xfId="47539" xr:uid="{B7676884-D4FA-4E1D-AEE1-B1F6D7BBD2B6}"/>
    <cellStyle name="20 % - Markeringsfarve6 5 5 4 2 3" xfId="25553" xr:uid="{3D8741E1-4C47-408B-BA3F-F213598C5339}"/>
    <cellStyle name="20 % - Markeringsfarve6 5 5 4 2 4" xfId="40540" xr:uid="{7F086CF1-2684-4351-BBB2-850FFC65B395}"/>
    <cellStyle name="20 % - Markeringsfarve6 5 5 4 3" xfId="11619" xr:uid="{93F60F2E-35A8-4C64-8218-554C7C8A7440}"/>
    <cellStyle name="20 % - Markeringsfarve6 5 5 4 3 2" xfId="27939" xr:uid="{76BAA2EB-E8D2-4D8A-A05D-A969291B1BDB}"/>
    <cellStyle name="20 % - Markeringsfarve6 5 5 4 3 3" xfId="42905" xr:uid="{9F4B2CC5-B49E-4269-B1CB-CEE36705A5F4}"/>
    <cellStyle name="20 % - Markeringsfarve6 5 5 4 4" xfId="20917" xr:uid="{65913F75-3D89-4AF0-ABE1-A1374562EF6C}"/>
    <cellStyle name="20 % - Markeringsfarve6 5 5 4 5" xfId="35906" xr:uid="{077246F9-43D2-4E0B-9080-46F8B11BCFE5}"/>
    <cellStyle name="20 % - Markeringsfarve6 5 5 5" xfId="5684" xr:uid="{4948B2D2-19D8-4D29-81BC-52D9F5415208}"/>
    <cellStyle name="20 % - Markeringsfarve6 5 5 5 2" xfId="13601" xr:uid="{A4CE5CE1-1E72-4E56-9071-4E823A68BBE6}"/>
    <cellStyle name="20 % - Markeringsfarve6 5 5 5 2 2" xfId="29916" xr:uid="{A303946F-2410-4A29-A7CF-B06AB50C25B6}"/>
    <cellStyle name="20 % - Markeringsfarve6 5 5 5 2 3" xfId="44880" xr:uid="{124776D8-7733-4BD6-9465-049BA05E9471}"/>
    <cellStyle name="20 % - Markeringsfarve6 5 5 5 3" xfId="22894" xr:uid="{6E61384B-69CC-425D-9364-1EB8EB667AB2}"/>
    <cellStyle name="20 % - Markeringsfarve6 5 5 5 4" xfId="37881" xr:uid="{35191CD5-1298-4A5A-A418-7968FB41A006}"/>
    <cellStyle name="20 % - Markeringsfarve6 5 5 6" xfId="11615" xr:uid="{B1FC4455-87F6-4113-B840-9B286088F0F6}"/>
    <cellStyle name="20 % - Markeringsfarve6 5 5 6 2" xfId="27935" xr:uid="{03E72B38-89C6-4E44-8D50-960AE75CA2CF}"/>
    <cellStyle name="20 % - Markeringsfarve6 5 5 6 3" xfId="42901" xr:uid="{E37CC206-2A43-41D2-BC45-55D51570BBD3}"/>
    <cellStyle name="20 % - Markeringsfarve6 5 5 7" xfId="20913" xr:uid="{1009183D-8780-4BDF-9452-91EFEA61FCBD}"/>
    <cellStyle name="20 % - Markeringsfarve6 5 5 8" xfId="35902" xr:uid="{2A2734E6-29EA-44AB-8D72-BA0113E7A55F}"/>
    <cellStyle name="20 % - Markeringsfarve6 5 6" xfId="3064" xr:uid="{82A16C3C-A071-405D-B1D9-DAC76F7EF727}"/>
    <cellStyle name="20 % - Markeringsfarve6 5 6 2" xfId="3065" xr:uid="{BF5EBFEA-8552-4095-A423-4A9F76F0D219}"/>
    <cellStyle name="20 % - Markeringsfarve6 5 6 2 2" xfId="3066" xr:uid="{A9B8DE6F-B79E-43D0-8B4F-5B5CB9D94358}"/>
    <cellStyle name="20 % - Markeringsfarve6 5 6 2 2 2" xfId="8078" xr:uid="{DABD3D37-1DC3-4DDD-9439-16D0BD44A418}"/>
    <cellStyle name="20 % - Markeringsfarve6 5 6 2 2 2 2" xfId="15978" xr:uid="{849636A0-4955-488A-9AA7-34F2B5D79B59}"/>
    <cellStyle name="20 % - Markeringsfarve6 5 6 2 2 2 2 2" xfId="32293" xr:uid="{26BEEC74-4CE9-4079-AF2F-A4977C875B48}"/>
    <cellStyle name="20 % - Markeringsfarve6 5 6 2 2 2 2 3" xfId="47257" xr:uid="{8B71302C-641C-49EC-9C5F-AEC2F5F14B20}"/>
    <cellStyle name="20 % - Markeringsfarve6 5 6 2 2 2 3" xfId="25271" xr:uid="{CB94C70B-772D-4E81-9C54-FD963F4341BB}"/>
    <cellStyle name="20 % - Markeringsfarve6 5 6 2 2 2 4" xfId="40258" xr:uid="{D982F765-C809-4FCD-9DDB-DC7CFA580C1B}"/>
    <cellStyle name="20 % - Markeringsfarve6 5 6 2 2 3" xfId="11622" xr:uid="{99F7B133-0C93-4792-8669-F4D4CD4FB764}"/>
    <cellStyle name="20 % - Markeringsfarve6 5 6 2 2 3 2" xfId="27942" xr:uid="{23D1DFCD-B473-4CC9-A09B-E5F93D4804A8}"/>
    <cellStyle name="20 % - Markeringsfarve6 5 6 2 2 3 3" xfId="42908" xr:uid="{F5804612-5A80-4663-9069-DD2A23B0500E}"/>
    <cellStyle name="20 % - Markeringsfarve6 5 6 2 2 4" xfId="20920" xr:uid="{A933647A-D1DB-45A7-8284-57A8B0F6F98C}"/>
    <cellStyle name="20 % - Markeringsfarve6 5 6 2 2 5" xfId="35909" xr:uid="{DD97C0D7-79EF-4249-9A90-1F0CB37247C6}"/>
    <cellStyle name="20 % - Markeringsfarve6 5 6 2 3" xfId="6580" xr:uid="{E8D7EC34-5883-4591-8175-3D6CB25A7B63}"/>
    <cellStyle name="20 % - Markeringsfarve6 5 6 2 3 2" xfId="14493" xr:uid="{5156AF45-4396-405B-A710-5A3A65A7264F}"/>
    <cellStyle name="20 % - Markeringsfarve6 5 6 2 3 2 2" xfId="30808" xr:uid="{829507A1-F304-482F-BD10-F0EC05330341}"/>
    <cellStyle name="20 % - Markeringsfarve6 5 6 2 3 2 3" xfId="45772" xr:uid="{F55D44B6-8909-427E-844E-FC57E0D1BA25}"/>
    <cellStyle name="20 % - Markeringsfarve6 5 6 2 3 3" xfId="23786" xr:uid="{428CA649-4026-4A60-A775-8460F4475A1A}"/>
    <cellStyle name="20 % - Markeringsfarve6 5 6 2 3 4" xfId="38773" xr:uid="{913B8C45-0239-4F74-9C81-489A557381CC}"/>
    <cellStyle name="20 % - Markeringsfarve6 5 6 2 4" xfId="11621" xr:uid="{0239CA27-567D-4B00-961B-0DD9104832DA}"/>
    <cellStyle name="20 % - Markeringsfarve6 5 6 2 4 2" xfId="27941" xr:uid="{11319E42-EBDF-4F36-B508-DE938CDC1321}"/>
    <cellStyle name="20 % - Markeringsfarve6 5 6 2 4 3" xfId="42907" xr:uid="{3959EBD4-B358-46C2-BE2F-148858A6DB56}"/>
    <cellStyle name="20 % - Markeringsfarve6 5 6 2 5" xfId="20919" xr:uid="{36AA73EF-3228-4E6F-9256-A718BD5645E0}"/>
    <cellStyle name="20 % - Markeringsfarve6 5 6 2 6" xfId="35908" xr:uid="{DD17CBC6-6B2F-4EED-A86C-78D724AA88C6}"/>
    <cellStyle name="20 % - Markeringsfarve6 5 6 3" xfId="3067" xr:uid="{64973B91-1900-4EAB-8E48-955AAAE81DCF}"/>
    <cellStyle name="20 % - Markeringsfarve6 5 6 3 2" xfId="7355" xr:uid="{A756E321-DB53-459A-85BE-A73FEAE52FEA}"/>
    <cellStyle name="20 % - Markeringsfarve6 5 6 3 2 2" xfId="15264" xr:uid="{EA9B771B-10C3-48F6-B806-8172DE877325}"/>
    <cellStyle name="20 % - Markeringsfarve6 5 6 3 2 2 2" xfId="31579" xr:uid="{2056ACB2-8651-4B1B-B31D-8EC477DCA869}"/>
    <cellStyle name="20 % - Markeringsfarve6 5 6 3 2 2 3" xfId="46543" xr:uid="{62D5ED0C-5B6C-48AC-94DE-7BDDB632F855}"/>
    <cellStyle name="20 % - Markeringsfarve6 5 6 3 2 3" xfId="24557" xr:uid="{B73041EA-6113-43DF-BF83-3064B4DD4EB9}"/>
    <cellStyle name="20 % - Markeringsfarve6 5 6 3 2 4" xfId="39544" xr:uid="{2E1EAC79-418C-43C3-862E-E61E90C4A36E}"/>
    <cellStyle name="20 % - Markeringsfarve6 5 6 3 3" xfId="11623" xr:uid="{E49B90E9-2633-4E24-B9D0-2854B0EEDED3}"/>
    <cellStyle name="20 % - Markeringsfarve6 5 6 3 3 2" xfId="27943" xr:uid="{828ED711-89D3-4F92-AD17-01FAAEA0447F}"/>
    <cellStyle name="20 % - Markeringsfarve6 5 6 3 3 3" xfId="42909" xr:uid="{C280AED1-72F6-4019-8CCD-8FC602B264E1}"/>
    <cellStyle name="20 % - Markeringsfarve6 5 6 3 4" xfId="20921" xr:uid="{56517C15-B689-4754-BA12-2847F7C86D46}"/>
    <cellStyle name="20 % - Markeringsfarve6 5 6 3 5" xfId="35910" xr:uid="{D3688117-CCE4-4849-99D9-D9CF9989E82D}"/>
    <cellStyle name="20 % - Markeringsfarve6 5 6 4" xfId="3068" xr:uid="{5C244985-1007-4755-BD83-879978068306}"/>
    <cellStyle name="20 % - Markeringsfarve6 5 6 4 2" xfId="8593" xr:uid="{69C84BBC-BC65-4C06-9C1D-A24EDCD952CE}"/>
    <cellStyle name="20 % - Markeringsfarve6 5 6 4 2 2" xfId="16475" xr:uid="{8595A1C1-9EBC-4B60-80B3-BBF5F1740A7F}"/>
    <cellStyle name="20 % - Markeringsfarve6 5 6 4 2 2 2" xfId="32790" xr:uid="{25462A8C-896B-4533-803F-C5391DE6F3D5}"/>
    <cellStyle name="20 % - Markeringsfarve6 5 6 4 2 2 3" xfId="47754" xr:uid="{11D13027-01E1-4908-98D1-AFE0C55A9009}"/>
    <cellStyle name="20 % - Markeringsfarve6 5 6 4 2 3" xfId="25768" xr:uid="{1DCBD5C9-4471-4546-AB65-2666FC74B560}"/>
    <cellStyle name="20 % - Markeringsfarve6 5 6 4 2 4" xfId="40755" xr:uid="{FE07C4AA-2B53-45DB-9799-4B34DB494C1E}"/>
    <cellStyle name="20 % - Markeringsfarve6 5 6 4 3" xfId="11624" xr:uid="{89F38288-A83F-4CCF-B35F-4F1D94ED57E2}"/>
    <cellStyle name="20 % - Markeringsfarve6 5 6 4 3 2" xfId="27944" xr:uid="{3340BFB8-D01D-41C1-AE4E-077F8A9D2A43}"/>
    <cellStyle name="20 % - Markeringsfarve6 5 6 4 3 3" xfId="42910" xr:uid="{649AF052-76C6-43F9-80E8-8E587D7DE502}"/>
    <cellStyle name="20 % - Markeringsfarve6 5 6 4 4" xfId="20922" xr:uid="{90B01C67-0537-4379-B09E-99DA581F35C2}"/>
    <cellStyle name="20 % - Markeringsfarve6 5 6 4 5" xfId="35911" xr:uid="{06502E40-825E-4C06-951A-64325467188C}"/>
    <cellStyle name="20 % - Markeringsfarve6 5 6 5" xfId="5685" xr:uid="{AC41FAC7-4919-4BB7-96DB-9195E0772EDE}"/>
    <cellStyle name="20 % - Markeringsfarve6 5 6 5 2" xfId="13602" xr:uid="{0AFD03A4-2789-4E9D-8001-DC26309421B3}"/>
    <cellStyle name="20 % - Markeringsfarve6 5 6 5 2 2" xfId="29917" xr:uid="{1865B579-7BC0-427A-A266-22ABC2C086DC}"/>
    <cellStyle name="20 % - Markeringsfarve6 5 6 5 2 3" xfId="44881" xr:uid="{729E32A2-F2A7-42E3-B1A7-CA5D2C6F6581}"/>
    <cellStyle name="20 % - Markeringsfarve6 5 6 5 3" xfId="22895" xr:uid="{9060A03B-A866-4EAE-A3E1-23604135B7ED}"/>
    <cellStyle name="20 % - Markeringsfarve6 5 6 5 4" xfId="37882" xr:uid="{C8B0CD09-3ECE-4888-8C33-CA055FEDCC8B}"/>
    <cellStyle name="20 % - Markeringsfarve6 5 6 6" xfId="11620" xr:uid="{4561DCD2-E433-4A20-BA5F-A27B3AD9A248}"/>
    <cellStyle name="20 % - Markeringsfarve6 5 6 6 2" xfId="27940" xr:uid="{B446561F-4824-471F-BEDC-3D61E862956A}"/>
    <cellStyle name="20 % - Markeringsfarve6 5 6 6 3" xfId="42906" xr:uid="{E69F5893-F48B-4BF5-9FEE-A209A2C1D58A}"/>
    <cellStyle name="20 % - Markeringsfarve6 5 6 7" xfId="20918" xr:uid="{EC4A6166-5F1C-4C92-8F43-07B01C295DB5}"/>
    <cellStyle name="20 % - Markeringsfarve6 5 6 8" xfId="35907" xr:uid="{88B4A9BB-CD37-44CC-90E6-E41CC70317E9}"/>
    <cellStyle name="20 % - Markeringsfarve6 5 7" xfId="3069" xr:uid="{6D0592B4-3CDB-4CE4-A3B1-A723CADFBCE4}"/>
    <cellStyle name="20 % - Markeringsfarve6 5 7 2" xfId="3070" xr:uid="{84CC150E-A91C-4146-9DA3-EFC3E0DD20C5}"/>
    <cellStyle name="20 % - Markeringsfarve6 5 7 2 2" xfId="7522" xr:uid="{0A6B0DDB-3593-4611-94D2-584CD5A6DB1D}"/>
    <cellStyle name="20 % - Markeringsfarve6 5 7 2 2 2" xfId="15422" xr:uid="{23C635BC-786C-4E2D-A4B1-980E0468A09E}"/>
    <cellStyle name="20 % - Markeringsfarve6 5 7 2 2 2 2" xfId="31737" xr:uid="{599D3777-7DFB-4D09-88AF-6EA773B46A9A}"/>
    <cellStyle name="20 % - Markeringsfarve6 5 7 2 2 2 3" xfId="46701" xr:uid="{1EE3E49A-E72C-426A-B50F-9DE1F2E61C25}"/>
    <cellStyle name="20 % - Markeringsfarve6 5 7 2 2 3" xfId="24715" xr:uid="{5969D825-EEF5-4EFD-9DFB-89EBE1DD32F9}"/>
    <cellStyle name="20 % - Markeringsfarve6 5 7 2 2 4" xfId="39702" xr:uid="{A916EDE5-8619-4324-AB3D-BC5C90FF1D14}"/>
    <cellStyle name="20 % - Markeringsfarve6 5 7 2 3" xfId="11626" xr:uid="{D273ADF3-7AF0-4210-A4AF-067310D28AA2}"/>
    <cellStyle name="20 % - Markeringsfarve6 5 7 2 3 2" xfId="27946" xr:uid="{C3CB3C94-BD70-473D-BB8D-5632EB09605A}"/>
    <cellStyle name="20 % - Markeringsfarve6 5 7 2 3 3" xfId="42912" xr:uid="{6A530F61-6D5C-484D-9E9F-9452CBC52C86}"/>
    <cellStyle name="20 % - Markeringsfarve6 5 7 2 4" xfId="20924" xr:uid="{B45E5E56-62DC-4117-A428-13DE39956946}"/>
    <cellStyle name="20 % - Markeringsfarve6 5 7 2 5" xfId="35913" xr:uid="{BBD835B3-EF66-4F89-ACF0-8D15EF14B1F4}"/>
    <cellStyle name="20 % - Markeringsfarve6 5 7 3" xfId="6111" xr:uid="{9775D1FC-D248-40FE-B388-3AC27CD6EEBA}"/>
    <cellStyle name="20 % - Markeringsfarve6 5 7 3 2" xfId="14027" xr:uid="{F9AFE84D-5A5E-4DFD-8BB9-4DD755A888B8}"/>
    <cellStyle name="20 % - Markeringsfarve6 5 7 3 2 2" xfId="30342" xr:uid="{9B9EC68F-AAEE-430D-B9A7-C6E825FE4F4B}"/>
    <cellStyle name="20 % - Markeringsfarve6 5 7 3 2 3" xfId="45306" xr:uid="{EFB83417-4FB3-40C1-A7EE-493A6F5D7ACB}"/>
    <cellStyle name="20 % - Markeringsfarve6 5 7 3 3" xfId="23320" xr:uid="{40D84094-8908-4320-BCEB-6CF3F2DA1862}"/>
    <cellStyle name="20 % - Markeringsfarve6 5 7 3 4" xfId="38307" xr:uid="{302AC357-3011-4F4C-835D-1A942C781671}"/>
    <cellStyle name="20 % - Markeringsfarve6 5 7 4" xfId="11625" xr:uid="{24D71026-3D2B-4518-B073-811EBF43953D}"/>
    <cellStyle name="20 % - Markeringsfarve6 5 7 4 2" xfId="27945" xr:uid="{9F2BEAE5-9883-4B45-927C-11F599BF469E}"/>
    <cellStyle name="20 % - Markeringsfarve6 5 7 4 3" xfId="42911" xr:uid="{4FBB67E2-4F7F-4000-998B-8C8FA84E0B18}"/>
    <cellStyle name="20 % - Markeringsfarve6 5 7 5" xfId="20923" xr:uid="{6C334324-0569-44F6-9A70-44C2DFF96CF0}"/>
    <cellStyle name="20 % - Markeringsfarve6 5 7 6" xfId="35912" xr:uid="{2D834E24-09A1-4480-8977-6FC4CF58181C}"/>
    <cellStyle name="20 % - Markeringsfarve6 5 8" xfId="3071" xr:uid="{44886929-AC43-48EE-95DD-FF3278359273}"/>
    <cellStyle name="20 % - Markeringsfarve6 5 8 2" xfId="6750" xr:uid="{9345937A-5683-48CC-9F78-57C54F7EA6B9}"/>
    <cellStyle name="20 % - Markeringsfarve6 5 8 2 2" xfId="14660" xr:uid="{C4366B35-6987-44AE-8A42-409ECF49481A}"/>
    <cellStyle name="20 % - Markeringsfarve6 5 8 2 2 2" xfId="30975" xr:uid="{3FFFA64E-E316-4F9F-85CA-9D044077723A}"/>
    <cellStyle name="20 % - Markeringsfarve6 5 8 2 2 3" xfId="45939" xr:uid="{AB75C772-50BD-43D9-BFD8-626B1E137AE6}"/>
    <cellStyle name="20 % - Markeringsfarve6 5 8 2 3" xfId="23953" xr:uid="{6E218F8D-6DB6-46DB-9EAF-422875E5C838}"/>
    <cellStyle name="20 % - Markeringsfarve6 5 8 2 4" xfId="38940" xr:uid="{3F4306AD-083F-4CB5-861A-B15E2D24190F}"/>
    <cellStyle name="20 % - Markeringsfarve6 5 8 3" xfId="11627" xr:uid="{4F3259E2-0919-4848-8F14-B8EB9FCCAE41}"/>
    <cellStyle name="20 % - Markeringsfarve6 5 8 3 2" xfId="27947" xr:uid="{06E9C198-BEC6-442F-B8EF-9EB83D50E14F}"/>
    <cellStyle name="20 % - Markeringsfarve6 5 8 3 3" xfId="42913" xr:uid="{E2D234F3-3C1B-4F92-998B-1AD573551F99}"/>
    <cellStyle name="20 % - Markeringsfarve6 5 8 4" xfId="20925" xr:uid="{01C07C1E-5B6D-46C5-ABC5-00CFE1FE6B39}"/>
    <cellStyle name="20 % - Markeringsfarve6 5 8 5" xfId="35914" xr:uid="{1C0A8658-D6D6-4507-AC76-C23BE8DF60B1}"/>
    <cellStyle name="20 % - Markeringsfarve6 5 9" xfId="3072" xr:uid="{F490CD2F-423D-408F-82A6-0C65B3C5C5CD}"/>
    <cellStyle name="20 % - Markeringsfarve6 5 9 2" xfId="8446" xr:uid="{187052FE-1997-4A72-AC69-FB422AADC7AD}"/>
    <cellStyle name="20 % - Markeringsfarve6 5 9 2 2" xfId="16334" xr:uid="{E8EF5F9F-C3CE-45A8-AD27-2136AAFF94F0}"/>
    <cellStyle name="20 % - Markeringsfarve6 5 9 2 2 2" xfId="32649" xr:uid="{AE4FB0C2-B745-4964-8400-5818B99770CB}"/>
    <cellStyle name="20 % - Markeringsfarve6 5 9 2 2 3" xfId="47613" xr:uid="{7DCF4E5C-F608-4A8F-BCF4-5A95C14A2226}"/>
    <cellStyle name="20 % - Markeringsfarve6 5 9 2 3" xfId="25627" xr:uid="{10D23321-F311-4191-9D95-F9724339B857}"/>
    <cellStyle name="20 % - Markeringsfarve6 5 9 2 4" xfId="40614" xr:uid="{06FA8987-A695-4791-9B93-C9BC0282670C}"/>
    <cellStyle name="20 % - Markeringsfarve6 5 9 3" xfId="11628" xr:uid="{847FAA5C-78CC-4DF7-9679-14F8972830A8}"/>
    <cellStyle name="20 % - Markeringsfarve6 5 9 3 2" xfId="27948" xr:uid="{2C44A0B8-F96D-430F-BB9F-7106C6BFDD85}"/>
    <cellStyle name="20 % - Markeringsfarve6 5 9 3 3" xfId="42914" xr:uid="{B2B418E2-B314-4D3D-B901-AC2A63367105}"/>
    <cellStyle name="20 % - Markeringsfarve6 5 9 4" xfId="20926" xr:uid="{9D5A01A4-DA5D-4704-943B-F23EEE3DB51F}"/>
    <cellStyle name="20 % - Markeringsfarve6 5 9 5" xfId="35915" xr:uid="{689A3129-FB4F-48F1-88D6-E0E66F45290A}"/>
    <cellStyle name="20 % - Markeringsfarve6 6" xfId="3073" xr:uid="{2EE36DDA-ADF0-4EE5-9046-B45580C6905C}"/>
    <cellStyle name="20 % - Markeringsfarve6 6 2" xfId="3074" xr:uid="{DFF0AFD4-33EC-4D61-9AAB-DC7732B0EF45}"/>
    <cellStyle name="20 % - Markeringsfarve6 6 2 2" xfId="3075" xr:uid="{4457588C-A5CA-4C2C-B504-FF84FA5D70DA}"/>
    <cellStyle name="20 % - Markeringsfarve6 6 2 2 2" xfId="7563" xr:uid="{6487052C-8878-4A5D-A451-8D33FAC336B9}"/>
    <cellStyle name="20 % - Markeringsfarve6 6 2 2 2 2" xfId="15463" xr:uid="{AE411268-6135-4702-926A-0BD20245527A}"/>
    <cellStyle name="20 % - Markeringsfarve6 6 2 2 2 2 2" xfId="31778" xr:uid="{09F7588C-3A84-49DE-91B6-CDEB9B3EE9A8}"/>
    <cellStyle name="20 % - Markeringsfarve6 6 2 2 2 2 3" xfId="46742" xr:uid="{17F18164-03B3-4C7C-9021-201E48E614C3}"/>
    <cellStyle name="20 % - Markeringsfarve6 6 2 2 2 3" xfId="24756" xr:uid="{6846A717-B0B9-42DD-93FE-213330E6C585}"/>
    <cellStyle name="20 % - Markeringsfarve6 6 2 2 2 4" xfId="39743" xr:uid="{34FB23E2-E5D7-4302-8FCF-70B4C1C2BCB6}"/>
    <cellStyle name="20 % - Markeringsfarve6 6 2 2 3" xfId="11631" xr:uid="{05F64EAC-ADBD-4127-BDCA-0BD562854D0F}"/>
    <cellStyle name="20 % - Markeringsfarve6 6 2 2 3 2" xfId="27951" xr:uid="{F3DBB315-B07F-440C-B0B2-68BF5794E172}"/>
    <cellStyle name="20 % - Markeringsfarve6 6 2 2 3 3" xfId="42917" xr:uid="{D2AAC236-EABF-47DA-A50E-11D5E9BD2A89}"/>
    <cellStyle name="20 % - Markeringsfarve6 6 2 2 4" xfId="20929" xr:uid="{60BAF31A-BECF-4644-951B-4D97EF367388}"/>
    <cellStyle name="20 % - Markeringsfarve6 6 2 2 5" xfId="35918" xr:uid="{681DAD9A-1E6D-4B11-97C7-936C38BA0631}"/>
    <cellStyle name="20 % - Markeringsfarve6 6 2 2 6" xfId="57089" xr:uid="{E03665C4-DA0D-4369-9D42-E0D12FD5ECE4}"/>
    <cellStyle name="20 % - Markeringsfarve6 6 2 3" xfId="6144" xr:uid="{A2AC4F07-E3EA-4E61-9478-97D17C287104}"/>
    <cellStyle name="20 % - Markeringsfarve6 6 2 3 2" xfId="14060" xr:uid="{14E5B0A8-7D4C-46E3-A222-CC658BCFCBEF}"/>
    <cellStyle name="20 % - Markeringsfarve6 6 2 3 2 2" xfId="30375" xr:uid="{850C57B0-12AF-45B3-BEEE-0F0C688A2C7C}"/>
    <cellStyle name="20 % - Markeringsfarve6 6 2 3 2 3" xfId="45339" xr:uid="{D0528DCD-6609-42FB-B393-B951F6FFCF5E}"/>
    <cellStyle name="20 % - Markeringsfarve6 6 2 3 3" xfId="23353" xr:uid="{6832B2CE-A452-4A26-BD70-48EF3CE824F5}"/>
    <cellStyle name="20 % - Markeringsfarve6 6 2 3 4" xfId="38340" xr:uid="{8FADA167-DC82-4CB3-9E02-94E97B33CF26}"/>
    <cellStyle name="20 % - Markeringsfarve6 6 2 4" xfId="11630" xr:uid="{D62338AD-A9C4-4D6D-8558-2A19302C696E}"/>
    <cellStyle name="20 % - Markeringsfarve6 6 2 4 2" xfId="27950" xr:uid="{6F2C3A32-23B5-40FD-AB8E-1F103AFDD777}"/>
    <cellStyle name="20 % - Markeringsfarve6 6 2 4 3" xfId="42916" xr:uid="{32916D5D-F1B1-47A1-B70E-92C51D4A43DE}"/>
    <cellStyle name="20 % - Markeringsfarve6 6 2 5" xfId="20928" xr:uid="{AD2835F0-FA03-4131-B3CF-EFAB56114804}"/>
    <cellStyle name="20 % - Markeringsfarve6 6 2 6" xfId="35917" xr:uid="{4D17AEB8-B1EE-4A0A-9D27-29027A57A2C3}"/>
    <cellStyle name="20 % - Markeringsfarve6 6 2 7" xfId="53922" xr:uid="{5F78B1F9-FBEB-40F9-94F8-BC01DA301B7C}"/>
    <cellStyle name="20 % - Markeringsfarve6 6 3" xfId="3076" xr:uid="{150D1287-31E4-4EC2-9147-FF6B31DE0012}"/>
    <cellStyle name="20 % - Markeringsfarve6 6 3 2" xfId="6793" xr:uid="{7C0B636E-63E4-4685-9498-1EAC6CCE1E41}"/>
    <cellStyle name="20 % - Markeringsfarve6 6 3 2 2" xfId="14703" xr:uid="{1CB9A406-9EA0-46E1-A3AD-6D90348063BA}"/>
    <cellStyle name="20 % - Markeringsfarve6 6 3 2 2 2" xfId="31018" xr:uid="{0262BA5C-0553-47F2-A377-AFB325786083}"/>
    <cellStyle name="20 % - Markeringsfarve6 6 3 2 2 3" xfId="45982" xr:uid="{0D1AE2EB-6BC9-4465-A0BD-2AE5D9E76548}"/>
    <cellStyle name="20 % - Markeringsfarve6 6 3 2 3" xfId="23996" xr:uid="{954C128E-E7A3-4720-BC3B-F8F7B0C7C22D}"/>
    <cellStyle name="20 % - Markeringsfarve6 6 3 2 4" xfId="38983" xr:uid="{77DC6F7F-E114-4E99-8208-E5FDFB928FA8}"/>
    <cellStyle name="20 % - Markeringsfarve6 6 3 3" xfId="11632" xr:uid="{9FD88C7F-D990-4963-AB65-2BD9A9B2F255}"/>
    <cellStyle name="20 % - Markeringsfarve6 6 3 3 2" xfId="27952" xr:uid="{6D2DE405-E8FD-4E83-B06F-D9C88232B73C}"/>
    <cellStyle name="20 % - Markeringsfarve6 6 3 3 3" xfId="42918" xr:uid="{DDC4FC9B-AA11-42F5-A2E7-00901A3B86C7}"/>
    <cellStyle name="20 % - Markeringsfarve6 6 3 4" xfId="20930" xr:uid="{760C0926-44EC-4545-843D-68AED41C0950}"/>
    <cellStyle name="20 % - Markeringsfarve6 6 3 5" xfId="35919" xr:uid="{BFE63D96-D433-43B6-859B-6DA9D850B733}"/>
    <cellStyle name="20 % - Markeringsfarve6 6 3 6" xfId="56466" xr:uid="{C85A409E-DB11-4FEB-B48F-947A7D7F2A18}"/>
    <cellStyle name="20 % - Markeringsfarve6 6 4" xfId="3077" xr:uid="{31476D2A-B7CD-46F6-8C15-25E3EF03F1BF}"/>
    <cellStyle name="20 % - Markeringsfarve6 6 4 2" xfId="8242" xr:uid="{AD5D4ED4-A723-4EBD-9428-7904DD85D965}"/>
    <cellStyle name="20 % - Markeringsfarve6 6 4 2 2" xfId="16135" xr:uid="{5F63CE1F-2FC9-4528-9DBD-B7BA7C628D99}"/>
    <cellStyle name="20 % - Markeringsfarve6 6 4 2 2 2" xfId="32450" xr:uid="{1C6B5888-E6E4-4E54-95FC-23CA8BDAB1DF}"/>
    <cellStyle name="20 % - Markeringsfarve6 6 4 2 2 3" xfId="47414" xr:uid="{786B8F49-20DF-4E3B-8CCC-289BC5491BC0}"/>
    <cellStyle name="20 % - Markeringsfarve6 6 4 2 3" xfId="25428" xr:uid="{91F08F47-23CB-461A-8904-EAC2DE3C77F5}"/>
    <cellStyle name="20 % - Markeringsfarve6 6 4 2 4" xfId="40415" xr:uid="{ED7087BE-EF15-49A4-AE88-B6D710C82744}"/>
    <cellStyle name="20 % - Markeringsfarve6 6 4 3" xfId="11633" xr:uid="{75CAD17C-53A0-424B-B024-7550721CA99A}"/>
    <cellStyle name="20 % - Markeringsfarve6 6 4 3 2" xfId="27953" xr:uid="{8EB8B4F4-6529-4981-838C-ECB756D9AAC7}"/>
    <cellStyle name="20 % - Markeringsfarve6 6 4 3 3" xfId="42919" xr:uid="{DEBEAC7C-2005-40D8-B68B-13D02A723935}"/>
    <cellStyle name="20 % - Markeringsfarve6 6 4 4" xfId="20931" xr:uid="{C5B3D880-F3A1-4C6C-8F3B-67EA39839D4D}"/>
    <cellStyle name="20 % - Markeringsfarve6 6 4 5" xfId="35920" xr:uid="{C9987038-FB63-4AD6-A279-3D05309F099C}"/>
    <cellStyle name="20 % - Markeringsfarve6 6 5" xfId="5686" xr:uid="{7828F710-2E09-4DE0-8DFA-887D88E958A9}"/>
    <cellStyle name="20 % - Markeringsfarve6 6 5 2" xfId="13603" xr:uid="{FB523B64-B2B0-443B-A4D4-1601049AA842}"/>
    <cellStyle name="20 % - Markeringsfarve6 6 5 2 2" xfId="29918" xr:uid="{5B9CA8AF-C748-4B10-AD8E-5E3581C33953}"/>
    <cellStyle name="20 % - Markeringsfarve6 6 5 2 3" xfId="44882" xr:uid="{C482519B-A40F-4B5E-83FA-80EF42C6FA6F}"/>
    <cellStyle name="20 % - Markeringsfarve6 6 5 3" xfId="22896" xr:uid="{9F226296-E6AF-4853-A04D-9F7F4519C970}"/>
    <cellStyle name="20 % - Markeringsfarve6 6 5 4" xfId="37883" xr:uid="{D84446BF-7EDE-4098-AE56-2B2C811361E2}"/>
    <cellStyle name="20 % - Markeringsfarve6 6 6" xfId="11629" xr:uid="{0E1D8422-3785-48C4-8C7C-DE52564ABF26}"/>
    <cellStyle name="20 % - Markeringsfarve6 6 6 2" xfId="27949" xr:uid="{CB8EF4F8-6253-474C-8E35-804D6AA64743}"/>
    <cellStyle name="20 % - Markeringsfarve6 6 6 3" xfId="42915" xr:uid="{83FA24B2-7006-4313-A6EA-D52CBA61CF6A}"/>
    <cellStyle name="20 % - Markeringsfarve6 6 7" xfId="20927" xr:uid="{6C5D52EB-92DB-45AD-B1A5-BFF8D7E57333}"/>
    <cellStyle name="20 % - Markeringsfarve6 6 8" xfId="35916" xr:uid="{25ED5CFA-7221-4E95-B5EB-3A425ECA4ABA}"/>
    <cellStyle name="20 % - Markeringsfarve6 6 9" xfId="53285" xr:uid="{BD3E8150-203A-4266-9628-4195CDADC3E5}"/>
    <cellStyle name="20 % - Markeringsfarve6 7" xfId="3078" xr:uid="{D563BC3F-8D87-495E-82CF-197D6085CC1B}"/>
    <cellStyle name="20 % - Markeringsfarve6 7 2" xfId="3079" xr:uid="{FD3033B2-951D-4FC6-89B9-E90ECCE3C7FB}"/>
    <cellStyle name="20 % - Markeringsfarve6 7 2 2" xfId="3080" xr:uid="{5FBDC566-1DBB-43D7-A79F-E613C7AB7144}"/>
    <cellStyle name="20 % - Markeringsfarve6 7 2 2 2" xfId="7716" xr:uid="{F15E89D6-E334-450E-B060-E20BB13FD8F8}"/>
    <cellStyle name="20 % - Markeringsfarve6 7 2 2 2 2" xfId="15616" xr:uid="{51D59247-17D5-48B1-98E9-607748F85333}"/>
    <cellStyle name="20 % - Markeringsfarve6 7 2 2 2 2 2" xfId="31931" xr:uid="{69C2179C-F22C-4BBA-97BA-4C97FEE17774}"/>
    <cellStyle name="20 % - Markeringsfarve6 7 2 2 2 2 3" xfId="46895" xr:uid="{71DF362F-310B-411B-A45A-988DCB641B9F}"/>
    <cellStyle name="20 % - Markeringsfarve6 7 2 2 2 3" xfId="24909" xr:uid="{404CB158-4212-486E-BCFA-B6EC345288E9}"/>
    <cellStyle name="20 % - Markeringsfarve6 7 2 2 2 4" xfId="39896" xr:uid="{2F848D80-20BB-4006-B352-5C7C2A15DBC3}"/>
    <cellStyle name="20 % - Markeringsfarve6 7 2 2 3" xfId="11636" xr:uid="{C854FE79-53B2-4B58-9FEA-BD4593408EC2}"/>
    <cellStyle name="20 % - Markeringsfarve6 7 2 2 3 2" xfId="27956" xr:uid="{C8379F63-FAED-44F5-964C-4ACDAEF11C70}"/>
    <cellStyle name="20 % - Markeringsfarve6 7 2 2 3 3" xfId="42922" xr:uid="{0C94AAF0-6BEB-4D86-BD42-E4D0C7FE757E}"/>
    <cellStyle name="20 % - Markeringsfarve6 7 2 2 4" xfId="20934" xr:uid="{49EE70FA-CDA7-4F9B-A253-993C16D2DD9B}"/>
    <cellStyle name="20 % - Markeringsfarve6 7 2 2 5" xfId="35923" xr:uid="{115DC833-EEC5-4558-AB70-1DDCEBE176EA}"/>
    <cellStyle name="20 % - Markeringsfarve6 7 2 3" xfId="6271" xr:uid="{5083EDD9-1DC5-4807-A935-752CBE7809F9}"/>
    <cellStyle name="20 % - Markeringsfarve6 7 2 3 2" xfId="14187" xr:uid="{C46521C4-15F4-4200-9CB8-FF3E7DC5AB4B}"/>
    <cellStyle name="20 % - Markeringsfarve6 7 2 3 2 2" xfId="30502" xr:uid="{1BD39333-9B99-4868-813D-DB67F48950A9}"/>
    <cellStyle name="20 % - Markeringsfarve6 7 2 3 2 3" xfId="45466" xr:uid="{36178B1F-207E-4BAC-80FA-53873AF081CD}"/>
    <cellStyle name="20 % - Markeringsfarve6 7 2 3 3" xfId="23480" xr:uid="{7648A29D-C6AE-4C1C-9AA4-893696E30D93}"/>
    <cellStyle name="20 % - Markeringsfarve6 7 2 3 4" xfId="38467" xr:uid="{F2EB1A9D-DB4E-4310-A0B0-D428BDCCF8FA}"/>
    <cellStyle name="20 % - Markeringsfarve6 7 2 4" xfId="11635" xr:uid="{4CEACF62-17A4-4121-9A95-D824DBAD1F5B}"/>
    <cellStyle name="20 % - Markeringsfarve6 7 2 4 2" xfId="27955" xr:uid="{506515C9-F3ED-4553-9B79-1712872C7E56}"/>
    <cellStyle name="20 % - Markeringsfarve6 7 2 4 3" xfId="42921" xr:uid="{CD68BE8A-0DB7-4E8B-BB3A-7C993E79D477}"/>
    <cellStyle name="20 % - Markeringsfarve6 7 2 5" xfId="20933" xr:uid="{47ACD77B-C9E9-429C-9577-CDC19FDACD78}"/>
    <cellStyle name="20 % - Markeringsfarve6 7 2 6" xfId="35922" xr:uid="{89B179E7-887C-4F7E-BCBE-54688A64777F}"/>
    <cellStyle name="20 % - Markeringsfarve6 7 2 7" xfId="57066" xr:uid="{5970C8D1-24FA-420C-9BCF-02412F41C02F}"/>
    <cellStyle name="20 % - Markeringsfarve6 7 3" xfId="3081" xr:uid="{1A7876AE-E705-45BA-9B46-850B98221D26}"/>
    <cellStyle name="20 % - Markeringsfarve6 7 3 2" xfId="6946" xr:uid="{658ADED6-0F3E-4BBD-9358-85801DF689B6}"/>
    <cellStyle name="20 % - Markeringsfarve6 7 3 2 2" xfId="14856" xr:uid="{74601C4B-04B1-4530-974F-46ACDB7D6625}"/>
    <cellStyle name="20 % - Markeringsfarve6 7 3 2 2 2" xfId="31171" xr:uid="{58D5CF25-0A84-44E0-8B8C-6925AD317F50}"/>
    <cellStyle name="20 % - Markeringsfarve6 7 3 2 2 3" xfId="46135" xr:uid="{B04BA0BE-838E-4751-B167-D367645C8BFA}"/>
    <cellStyle name="20 % - Markeringsfarve6 7 3 2 3" xfId="24149" xr:uid="{743A6B81-8FCE-4BCD-85F7-1A9CA334E593}"/>
    <cellStyle name="20 % - Markeringsfarve6 7 3 2 4" xfId="39136" xr:uid="{4EC7C118-93CF-4420-945C-2EA68DF64EB6}"/>
    <cellStyle name="20 % - Markeringsfarve6 7 3 3" xfId="11637" xr:uid="{9342A5E5-1FCA-4705-88D1-EFC036D35171}"/>
    <cellStyle name="20 % - Markeringsfarve6 7 3 3 2" xfId="27957" xr:uid="{D2AC2B48-B8C8-4C8A-A0AC-5FA59769571F}"/>
    <cellStyle name="20 % - Markeringsfarve6 7 3 3 3" xfId="42923" xr:uid="{8B076C59-537C-4D28-B238-6D8C60E031D7}"/>
    <cellStyle name="20 % - Markeringsfarve6 7 3 4" xfId="20935" xr:uid="{08723962-CF25-4F18-B9E5-A1B7CF0702A5}"/>
    <cellStyle name="20 % - Markeringsfarve6 7 3 5" xfId="35924" xr:uid="{7D423766-0BD9-465D-AAA2-7E39D28917F0}"/>
    <cellStyle name="20 % - Markeringsfarve6 7 4" xfId="3082" xr:uid="{E42E2A80-60A7-42FE-9B58-EFEEB7291D7C}"/>
    <cellStyle name="20 % - Markeringsfarve6 7 4 2" xfId="8554" xr:uid="{7DFDBBD1-D265-4F0E-9594-6A8D6977EDFD}"/>
    <cellStyle name="20 % - Markeringsfarve6 7 4 2 2" xfId="16439" xr:uid="{840E06CB-D2E1-4921-B0DB-E1C3E56A3EB4}"/>
    <cellStyle name="20 % - Markeringsfarve6 7 4 2 2 2" xfId="32754" xr:uid="{B69E461B-671B-4890-B135-CAEFB9F81DC4}"/>
    <cellStyle name="20 % - Markeringsfarve6 7 4 2 2 3" xfId="47718" xr:uid="{F420C96E-8943-4FB1-8D12-A1493B97BFC1}"/>
    <cellStyle name="20 % - Markeringsfarve6 7 4 2 3" xfId="25732" xr:uid="{AB66C962-5518-4B0F-A2D2-179BEBBFBBB8}"/>
    <cellStyle name="20 % - Markeringsfarve6 7 4 2 4" xfId="40719" xr:uid="{A0DCEF7B-914F-4611-95EC-A059379D8E75}"/>
    <cellStyle name="20 % - Markeringsfarve6 7 4 3" xfId="11638" xr:uid="{17F185B4-F389-4E78-B380-F4C8326BB4E2}"/>
    <cellStyle name="20 % - Markeringsfarve6 7 4 3 2" xfId="27958" xr:uid="{D5362D7D-1FEB-402B-ABB6-033D4AB8B62E}"/>
    <cellStyle name="20 % - Markeringsfarve6 7 4 3 3" xfId="42924" xr:uid="{A154143C-B13E-4870-87ED-E3B349740716}"/>
    <cellStyle name="20 % - Markeringsfarve6 7 4 4" xfId="20936" xr:uid="{4F10A57B-708C-4AF3-93B8-46E561ACAA32}"/>
    <cellStyle name="20 % - Markeringsfarve6 7 4 5" xfId="35925" xr:uid="{4CBA0F5C-350A-4CFD-ADAF-F6B60510E4A8}"/>
    <cellStyle name="20 % - Markeringsfarve6 7 5" xfId="5687" xr:uid="{00D8F9AA-D069-4C43-9AE9-3E66FAB375EB}"/>
    <cellStyle name="20 % - Markeringsfarve6 7 5 2" xfId="13604" xr:uid="{D35FBACA-BEFC-4AE0-86F7-CD4EF24C4A3C}"/>
    <cellStyle name="20 % - Markeringsfarve6 7 5 2 2" xfId="29919" xr:uid="{87CE9AB0-0C00-47B9-81A8-C4BBE1914510}"/>
    <cellStyle name="20 % - Markeringsfarve6 7 5 2 3" xfId="44883" xr:uid="{6D792DC1-6646-41B2-8D06-A455CF4AAA92}"/>
    <cellStyle name="20 % - Markeringsfarve6 7 5 3" xfId="22897" xr:uid="{8B228213-C226-4D71-BE8B-86919C91A716}"/>
    <cellStyle name="20 % - Markeringsfarve6 7 5 4" xfId="37884" xr:uid="{E95BDE6E-6D7F-434A-AF09-AB8DDA9730DB}"/>
    <cellStyle name="20 % - Markeringsfarve6 7 6" xfId="11634" xr:uid="{CE4B5356-8B3D-4021-B680-29D2CEA05F8B}"/>
    <cellStyle name="20 % - Markeringsfarve6 7 6 2" xfId="27954" xr:uid="{172D745E-1940-4ACF-9498-C277005031F8}"/>
    <cellStyle name="20 % - Markeringsfarve6 7 6 3" xfId="42920" xr:uid="{D25C594F-AD60-4363-99E7-84B039DDD71E}"/>
    <cellStyle name="20 % - Markeringsfarve6 7 7" xfId="20932" xr:uid="{66720DE9-50FC-415C-A518-A55F188B1E89}"/>
    <cellStyle name="20 % - Markeringsfarve6 7 8" xfId="35921" xr:uid="{1CF2C7EF-680B-4783-B367-8E3FAC4E3835}"/>
    <cellStyle name="20 % - Markeringsfarve6 7 9" xfId="53899" xr:uid="{E471C52D-B56B-4FB8-B92D-9EC3AB3A224D}"/>
    <cellStyle name="20 % - Markeringsfarve6 8" xfId="3083" xr:uid="{AAF309BA-ED5B-43FF-9338-75ABA399CA12}"/>
    <cellStyle name="20 % - Markeringsfarve6 8 2" xfId="3084" xr:uid="{9ADD27D4-EE7A-4754-A5D5-AFD97E6E50C6}"/>
    <cellStyle name="20 % - Markeringsfarve6 8 2 2" xfId="3085" xr:uid="{DD83058A-4D0E-4D13-9D01-6E5D707AD186}"/>
    <cellStyle name="20 % - Markeringsfarve6 8 2 2 2" xfId="7801" xr:uid="{FC11D4E3-E820-4E1C-8FFB-87CA02C1BD09}"/>
    <cellStyle name="20 % - Markeringsfarve6 8 2 2 2 2" xfId="15701" xr:uid="{FFEE7BAB-629A-417F-A9F1-C423B21D5213}"/>
    <cellStyle name="20 % - Markeringsfarve6 8 2 2 2 2 2" xfId="32016" xr:uid="{D76014ED-0A44-4920-93F4-3D72E8DF704D}"/>
    <cellStyle name="20 % - Markeringsfarve6 8 2 2 2 2 3" xfId="46980" xr:uid="{853DB6E3-518D-4F2F-B80D-86D250AA8023}"/>
    <cellStyle name="20 % - Markeringsfarve6 8 2 2 2 3" xfId="24994" xr:uid="{5D3D52E5-3212-49BA-A570-38CB55067E6C}"/>
    <cellStyle name="20 % - Markeringsfarve6 8 2 2 2 4" xfId="39981" xr:uid="{A204AA4D-40CB-47B9-8F8D-AB9720D76D6F}"/>
    <cellStyle name="20 % - Markeringsfarve6 8 2 2 3" xfId="11641" xr:uid="{34B946E9-000F-44AB-ADAE-88EBAD8091EF}"/>
    <cellStyle name="20 % - Markeringsfarve6 8 2 2 3 2" xfId="27961" xr:uid="{43E3CA74-DE33-48A9-8775-155B873E6454}"/>
    <cellStyle name="20 % - Markeringsfarve6 8 2 2 3 3" xfId="42927" xr:uid="{3E5F35BC-195B-4B63-A60D-F6434398D908}"/>
    <cellStyle name="20 % - Markeringsfarve6 8 2 2 4" xfId="20939" xr:uid="{E41C6017-5F19-4E2D-B569-15ACE559C10E}"/>
    <cellStyle name="20 % - Markeringsfarve6 8 2 2 5" xfId="35928" xr:uid="{5374A57E-0242-4CF7-866D-856994F3F083}"/>
    <cellStyle name="20 % - Markeringsfarve6 8 2 3" xfId="6346" xr:uid="{7AE30F21-C4E7-46F8-9A63-3C635FF79701}"/>
    <cellStyle name="20 % - Markeringsfarve6 8 2 3 2" xfId="14259" xr:uid="{EC8D4787-D27E-4C9D-89AE-D7176B582893}"/>
    <cellStyle name="20 % - Markeringsfarve6 8 2 3 2 2" xfId="30574" xr:uid="{69FF59D7-E4CF-4384-84F2-A38C00F0374A}"/>
    <cellStyle name="20 % - Markeringsfarve6 8 2 3 2 3" xfId="45538" xr:uid="{F787E087-75F6-40E8-AA8E-9399A2D1452D}"/>
    <cellStyle name="20 % - Markeringsfarve6 8 2 3 3" xfId="23552" xr:uid="{70051C96-883F-4601-B2CB-EDC143625C74}"/>
    <cellStyle name="20 % - Markeringsfarve6 8 2 3 4" xfId="38539" xr:uid="{AB80DEB3-43BF-4A5F-8B9C-7054BD98EEB6}"/>
    <cellStyle name="20 % - Markeringsfarve6 8 2 4" xfId="11640" xr:uid="{B3EAF493-A581-43C4-81C6-A9D950EF4DC2}"/>
    <cellStyle name="20 % - Markeringsfarve6 8 2 4 2" xfId="27960" xr:uid="{6EE0650A-B130-4318-B291-C5FE2BA81F90}"/>
    <cellStyle name="20 % - Markeringsfarve6 8 2 4 3" xfId="42926" xr:uid="{7CD1CC16-138D-4F73-A623-16D65C1B8F92}"/>
    <cellStyle name="20 % - Markeringsfarve6 8 2 5" xfId="20938" xr:uid="{1567EED0-93BD-4BB5-83AA-50FEC1710509}"/>
    <cellStyle name="20 % - Markeringsfarve6 8 2 6" xfId="35927" xr:uid="{E40D4ED0-C062-42FB-B52C-5A38ED05B390}"/>
    <cellStyle name="20 % - Markeringsfarve6 8 3" xfId="3086" xr:uid="{DA08325D-7B9F-4A26-BB5F-23F80AC4ADFA}"/>
    <cellStyle name="20 % - Markeringsfarve6 8 3 2" xfId="7077" xr:uid="{A8C73BAB-0668-48DF-8106-9F65DC24C536}"/>
    <cellStyle name="20 % - Markeringsfarve6 8 3 2 2" xfId="14986" xr:uid="{DDEDC6CB-85A4-4448-A73A-458BC1F337F3}"/>
    <cellStyle name="20 % - Markeringsfarve6 8 3 2 2 2" xfId="31301" xr:uid="{0F553D26-884E-40C4-BE43-B14D6E125D5D}"/>
    <cellStyle name="20 % - Markeringsfarve6 8 3 2 2 3" xfId="46265" xr:uid="{A3D16014-4C6D-457D-A653-ED41BC96F98F}"/>
    <cellStyle name="20 % - Markeringsfarve6 8 3 2 3" xfId="24279" xr:uid="{E0360A49-774A-442F-A18A-6F4C4D379B99}"/>
    <cellStyle name="20 % - Markeringsfarve6 8 3 2 4" xfId="39266" xr:uid="{9CB14E28-5542-4874-9735-9F1396506BCC}"/>
    <cellStyle name="20 % - Markeringsfarve6 8 3 3" xfId="11642" xr:uid="{214FB6AD-DF2F-4CC0-B3BB-C9AAE005B936}"/>
    <cellStyle name="20 % - Markeringsfarve6 8 3 3 2" xfId="27962" xr:uid="{1170F946-CFCE-4B75-8EC8-5B205C81119F}"/>
    <cellStyle name="20 % - Markeringsfarve6 8 3 3 3" xfId="42928" xr:uid="{40E97283-0282-4074-8BF0-37E1F2A2F737}"/>
    <cellStyle name="20 % - Markeringsfarve6 8 3 4" xfId="20940" xr:uid="{51F7FE30-B4E1-440E-B8B7-9E3E58AE81AD}"/>
    <cellStyle name="20 % - Markeringsfarve6 8 3 5" xfId="35929" xr:uid="{658B9EA3-B6A5-4A7E-B1CF-C6B44231FAC2}"/>
    <cellStyle name="20 % - Markeringsfarve6 8 4" xfId="3087" xr:uid="{D4F36DB2-8DEE-44FC-8445-0969CC411966}"/>
    <cellStyle name="20 % - Markeringsfarve6 8 4 2" xfId="8204" xr:uid="{15886528-D1BF-4B16-876E-1F9E71B03856}"/>
    <cellStyle name="20 % - Markeringsfarve6 8 4 2 2" xfId="16099" xr:uid="{C5598120-3F0E-4601-B29E-60491E02B1CE}"/>
    <cellStyle name="20 % - Markeringsfarve6 8 4 2 2 2" xfId="32414" xr:uid="{20DB00D5-4A52-4419-B3EA-1CE6C5E9669D}"/>
    <cellStyle name="20 % - Markeringsfarve6 8 4 2 2 3" xfId="47378" xr:uid="{B248CD3E-D488-487B-A879-5BFABBEAD6D0}"/>
    <cellStyle name="20 % - Markeringsfarve6 8 4 2 3" xfId="25392" xr:uid="{E4D42DE1-9AF0-4EF8-AB27-E3BE2EA153C3}"/>
    <cellStyle name="20 % - Markeringsfarve6 8 4 2 4" xfId="40379" xr:uid="{43496AB6-4605-4DD3-A871-DE2C3272B497}"/>
    <cellStyle name="20 % - Markeringsfarve6 8 4 3" xfId="11643" xr:uid="{8B5B2C6D-ADB3-4EA6-B65C-C77470A19F9E}"/>
    <cellStyle name="20 % - Markeringsfarve6 8 4 3 2" xfId="27963" xr:uid="{9062E124-2B05-4F25-886F-DDA1E5147AA6}"/>
    <cellStyle name="20 % - Markeringsfarve6 8 4 3 3" xfId="42929" xr:uid="{ACC73DEE-CCEE-4A10-B04F-BE958F59DF84}"/>
    <cellStyle name="20 % - Markeringsfarve6 8 4 4" xfId="20941" xr:uid="{468CC219-3D15-4509-8385-BC5CB623ABA6}"/>
    <cellStyle name="20 % - Markeringsfarve6 8 4 5" xfId="35930" xr:uid="{EC632B82-3293-4C4F-8F9C-3C27B1799790}"/>
    <cellStyle name="20 % - Markeringsfarve6 8 5" xfId="5688" xr:uid="{A2B927B0-D169-463C-BBEC-63480EBE499F}"/>
    <cellStyle name="20 % - Markeringsfarve6 8 5 2" xfId="13605" xr:uid="{2FD3B378-620E-48AD-8D22-533DD2F1DB1A}"/>
    <cellStyle name="20 % - Markeringsfarve6 8 5 2 2" xfId="29920" xr:uid="{F55F3A2F-F715-40D2-8819-5346057D537A}"/>
    <cellStyle name="20 % - Markeringsfarve6 8 5 2 3" xfId="44884" xr:uid="{B3E20AA4-DAA3-4E76-A893-3CFA1712041D}"/>
    <cellStyle name="20 % - Markeringsfarve6 8 5 3" xfId="22898" xr:uid="{07A2F62E-7D43-47DE-80C7-DBF533CE0072}"/>
    <cellStyle name="20 % - Markeringsfarve6 8 5 4" xfId="37885" xr:uid="{7AAF22EE-0D2F-488E-91F5-99F355D2175B}"/>
    <cellStyle name="20 % - Markeringsfarve6 8 6" xfId="11639" xr:uid="{43E7A90D-54D1-406F-811A-D94697D27FFD}"/>
    <cellStyle name="20 % - Markeringsfarve6 8 6 2" xfId="27959" xr:uid="{68923279-4907-4FDF-961B-6A379E4108D8}"/>
    <cellStyle name="20 % - Markeringsfarve6 8 6 3" xfId="42925" xr:uid="{E5CB51AE-7FEE-461A-8D68-7081411CD2D3}"/>
    <cellStyle name="20 % - Markeringsfarve6 8 7" xfId="20937" xr:uid="{FB3CB7B5-0568-4985-8E59-C2A72AAA7996}"/>
    <cellStyle name="20 % - Markeringsfarve6 8 8" xfId="35926" xr:uid="{DA95D88F-57B7-4AC0-B60C-320DDF48C02E}"/>
    <cellStyle name="20 % - Markeringsfarve6 9" xfId="3088" xr:uid="{7AA1A2A3-D79B-47F0-8E57-8447FF9C2191}"/>
    <cellStyle name="20 % - Markeringsfarve6 9 2" xfId="3089" xr:uid="{BF5D53F4-192E-4E93-9D03-DCA54571EB9E}"/>
    <cellStyle name="20 % - Markeringsfarve6 9 2 2" xfId="3090" xr:uid="{0440B7C4-B237-4B50-96B3-155863E28795}"/>
    <cellStyle name="20 % - Markeringsfarve6 9 2 2 2" xfId="7918" xr:uid="{1A554D9C-2934-43DC-B4A3-0DF30EFB5CE1}"/>
    <cellStyle name="20 % - Markeringsfarve6 9 2 2 2 2" xfId="15818" xr:uid="{618A948B-E7D2-4188-AA34-26C669CE7D5D}"/>
    <cellStyle name="20 % - Markeringsfarve6 9 2 2 2 2 2" xfId="32133" xr:uid="{EE951915-D8EE-44BB-B395-6894BBC55ECC}"/>
    <cellStyle name="20 % - Markeringsfarve6 9 2 2 2 2 3" xfId="47097" xr:uid="{B541EC65-9560-4F99-93AA-24B1FE479633}"/>
    <cellStyle name="20 % - Markeringsfarve6 9 2 2 2 3" xfId="25111" xr:uid="{518AC386-1518-4E98-A22F-97F3118B7510}"/>
    <cellStyle name="20 % - Markeringsfarve6 9 2 2 2 4" xfId="40098" xr:uid="{965B353A-D30A-4A53-9DFE-45C18F261D9E}"/>
    <cellStyle name="20 % - Markeringsfarve6 9 2 2 3" xfId="11646" xr:uid="{E52FDF60-95D0-4643-AB44-3308210E24B7}"/>
    <cellStyle name="20 % - Markeringsfarve6 9 2 2 3 2" xfId="27966" xr:uid="{07B2CB02-85D3-4D2C-896F-E23757DC2EEF}"/>
    <cellStyle name="20 % - Markeringsfarve6 9 2 2 3 3" xfId="42932" xr:uid="{2DE23CC3-7964-4049-B018-A51D342767E2}"/>
    <cellStyle name="20 % - Markeringsfarve6 9 2 2 4" xfId="20944" xr:uid="{AD7AE126-DA65-484F-9087-1BE87E821EFF}"/>
    <cellStyle name="20 % - Markeringsfarve6 9 2 2 5" xfId="35933" xr:uid="{6CC74199-6CBB-4F39-9A70-BCEE78569C6C}"/>
    <cellStyle name="20 % - Markeringsfarve6 9 2 3" xfId="6445" xr:uid="{6639AA7E-6E66-4E73-8125-16C90C16076F}"/>
    <cellStyle name="20 % - Markeringsfarve6 9 2 3 2" xfId="14358" xr:uid="{65B165DF-744C-428F-8C97-AD87A951AB1A}"/>
    <cellStyle name="20 % - Markeringsfarve6 9 2 3 2 2" xfId="30673" xr:uid="{09480DAC-6776-4EBC-A2BB-A030201947E4}"/>
    <cellStyle name="20 % - Markeringsfarve6 9 2 3 2 3" xfId="45637" xr:uid="{1C41629F-B33A-49D6-AE8E-2A5FDB376E82}"/>
    <cellStyle name="20 % - Markeringsfarve6 9 2 3 3" xfId="23651" xr:uid="{AFF67338-4364-471A-8E99-7B4EDEBEE00B}"/>
    <cellStyle name="20 % - Markeringsfarve6 9 2 3 4" xfId="38638" xr:uid="{8E05278F-A023-42DB-B091-FDE8D7D1F4BF}"/>
    <cellStyle name="20 % - Markeringsfarve6 9 2 4" xfId="11645" xr:uid="{F3C4E0D2-637B-40D7-8240-21905B59F207}"/>
    <cellStyle name="20 % - Markeringsfarve6 9 2 4 2" xfId="27965" xr:uid="{9C208EE5-FCA4-43A4-9C83-CF7CB9776B1B}"/>
    <cellStyle name="20 % - Markeringsfarve6 9 2 4 3" xfId="42931" xr:uid="{45515A7C-54EF-49BA-BFB2-851AB3ED7DDE}"/>
    <cellStyle name="20 % - Markeringsfarve6 9 2 5" xfId="20943" xr:uid="{E22BDC9C-0FB5-4631-8A22-2A6111A4CA96}"/>
    <cellStyle name="20 % - Markeringsfarve6 9 2 6" xfId="35932" xr:uid="{0E169196-FF37-4EC5-9EC9-C52259264AFA}"/>
    <cellStyle name="20 % - Markeringsfarve6 9 3" xfId="3091" xr:uid="{C3955E13-0F67-496D-8E16-643FFD1C4797}"/>
    <cellStyle name="20 % - Markeringsfarve6 9 3 2" xfId="7194" xr:uid="{2FA08678-EF46-4EA5-A89D-D34682744DF1}"/>
    <cellStyle name="20 % - Markeringsfarve6 9 3 2 2" xfId="15103" xr:uid="{77C4CDB7-6131-4A57-9BB3-5D00E06413A2}"/>
    <cellStyle name="20 % - Markeringsfarve6 9 3 2 2 2" xfId="31418" xr:uid="{25AD02A5-AA11-4FB8-9BF0-564268F3364B}"/>
    <cellStyle name="20 % - Markeringsfarve6 9 3 2 2 3" xfId="46382" xr:uid="{8B347BBD-FCC2-4AFF-9208-AB3789E64EA8}"/>
    <cellStyle name="20 % - Markeringsfarve6 9 3 2 3" xfId="24396" xr:uid="{75860789-6477-4612-8760-40EB4EAC218C}"/>
    <cellStyle name="20 % - Markeringsfarve6 9 3 2 4" xfId="39383" xr:uid="{F4AA0166-4272-49F7-B657-ED38814ABB47}"/>
    <cellStyle name="20 % - Markeringsfarve6 9 3 3" xfId="11647" xr:uid="{DDC62E59-9C27-4A2B-A921-DBBA99035C15}"/>
    <cellStyle name="20 % - Markeringsfarve6 9 3 3 2" xfId="27967" xr:uid="{AB16FB90-8B6C-4DA6-A4CE-2A030ED8252E}"/>
    <cellStyle name="20 % - Markeringsfarve6 9 3 3 3" xfId="42933" xr:uid="{72F7BC05-BF05-4223-98D6-D855E12EDAE6}"/>
    <cellStyle name="20 % - Markeringsfarve6 9 3 4" xfId="20945" xr:uid="{84EF7D3F-8AFA-4B0A-90BE-9E2BC44C65DF}"/>
    <cellStyle name="20 % - Markeringsfarve6 9 3 5" xfId="35934" xr:uid="{EFE1309E-D18C-4D59-AF02-624211A160C1}"/>
    <cellStyle name="20 % - Markeringsfarve6 9 4" xfId="3092" xr:uid="{12FBA2AB-7428-4F70-B623-515EC7A3C373}"/>
    <cellStyle name="20 % - Markeringsfarve6 9 4 2" xfId="8157" xr:uid="{63A82236-AF42-4188-AD4F-0F1968BFFE8A}"/>
    <cellStyle name="20 % - Markeringsfarve6 9 4 2 2" xfId="16053" xr:uid="{5662A0C5-B2CD-4775-95AE-102C66582B16}"/>
    <cellStyle name="20 % - Markeringsfarve6 9 4 2 2 2" xfId="32368" xr:uid="{706B4258-85D0-46BF-A3B8-8E65E8420D1F}"/>
    <cellStyle name="20 % - Markeringsfarve6 9 4 2 2 3" xfId="47332" xr:uid="{4ABDB720-546F-4FDB-BCF6-A035023F4138}"/>
    <cellStyle name="20 % - Markeringsfarve6 9 4 2 3" xfId="25346" xr:uid="{1EEBA382-644E-46BF-86AB-3444B26797D5}"/>
    <cellStyle name="20 % - Markeringsfarve6 9 4 2 4" xfId="40333" xr:uid="{F2A390E7-7745-408A-9FB1-9238F4023A3B}"/>
    <cellStyle name="20 % - Markeringsfarve6 9 4 3" xfId="11648" xr:uid="{F1253838-B8A4-4A62-B006-4851E0E2B7DC}"/>
    <cellStyle name="20 % - Markeringsfarve6 9 4 3 2" xfId="27968" xr:uid="{1E32C537-4532-4F26-B725-F50E4AC18574}"/>
    <cellStyle name="20 % - Markeringsfarve6 9 4 3 3" xfId="42934" xr:uid="{8906198D-DA75-4DF5-997D-F1554E628BBF}"/>
    <cellStyle name="20 % - Markeringsfarve6 9 4 4" xfId="20946" xr:uid="{978B7849-53D2-4342-AA63-51D87DBA974C}"/>
    <cellStyle name="20 % - Markeringsfarve6 9 4 5" xfId="35935" xr:uid="{AB523D0A-5089-4185-8D6E-9B78AE8F636D}"/>
    <cellStyle name="20 % - Markeringsfarve6 9 5" xfId="5689" xr:uid="{613BB716-1E18-486A-899A-71E05491756B}"/>
    <cellStyle name="20 % - Markeringsfarve6 9 5 2" xfId="13606" xr:uid="{6D4DACDF-EBFA-4352-B438-B16A050E10B0}"/>
    <cellStyle name="20 % - Markeringsfarve6 9 5 2 2" xfId="29921" xr:uid="{2434C705-A437-4D74-8286-0013FD654134}"/>
    <cellStyle name="20 % - Markeringsfarve6 9 5 2 3" xfId="44885" xr:uid="{F8A98C9E-D1F7-4CDD-A844-AA98B41ED2F0}"/>
    <cellStyle name="20 % - Markeringsfarve6 9 5 3" xfId="22899" xr:uid="{BB630D69-79D0-4A6B-B814-7FC9485A0A0A}"/>
    <cellStyle name="20 % - Markeringsfarve6 9 5 4" xfId="37886" xr:uid="{25C1DC50-E12F-42A7-BAED-48948F5A0612}"/>
    <cellStyle name="20 % - Markeringsfarve6 9 6" xfId="11644" xr:uid="{659303BF-5DC2-49F4-A985-BDD60855838E}"/>
    <cellStyle name="20 % - Markeringsfarve6 9 6 2" xfId="27964" xr:uid="{7EC8FA23-37B2-4A70-AEE5-75E2CA15B2C6}"/>
    <cellStyle name="20 % - Markeringsfarve6 9 6 3" xfId="42930" xr:uid="{DC4CDDB4-D930-4453-A019-B8D26BDDD1D9}"/>
    <cellStyle name="20 % - Markeringsfarve6 9 7" xfId="20942" xr:uid="{55BBC5BE-7F22-4961-AAAB-1F017626082F}"/>
    <cellStyle name="20 % - Markeringsfarve6 9 8" xfId="35931" xr:uid="{16E952FB-D63B-4CEC-AEAD-314A19B80B65}"/>
    <cellStyle name="20% - Accent1" xfId="28" builtinId="30" customBuiltin="1"/>
    <cellStyle name="20% - Accent1 10" xfId="51008" xr:uid="{1F550C46-AF07-4C24-97B6-DE84C88C7DCC}"/>
    <cellStyle name="20% - Accent1 11" xfId="51611" xr:uid="{B41C4621-3952-45FA-824A-7111760DE57B}"/>
    <cellStyle name="20% - Accent1 12" xfId="52029" xr:uid="{249C43B7-7D6A-42BC-A543-B5309F79B5E0}"/>
    <cellStyle name="20% - Accent1 13" xfId="53089" xr:uid="{F7804B94-9032-4A52-8781-2E6D3C6A0E7F}"/>
    <cellStyle name="20% - Accent1 2" xfId="8874" xr:uid="{1ECBA447-DF1D-412F-ABAD-476E84EA60B2}"/>
    <cellStyle name="20% - Accent1 2 2" xfId="16649" xr:uid="{2376BB1C-3A30-43A4-8D73-F1422F4A2F87}"/>
    <cellStyle name="20% - Accent1 2 2 2" xfId="32963" xr:uid="{1E56E55C-6BD6-4E3E-B346-060BEBB9006F}"/>
    <cellStyle name="20% - Accent1 2 2 3" xfId="47927" xr:uid="{2BB2A452-9A2F-41DE-9520-4EEDFC1482DF}"/>
    <cellStyle name="20% - Accent1 2 3" xfId="25941" xr:uid="{66B2984E-A77E-404A-BAAB-8787C51487FB}"/>
    <cellStyle name="20% - Accent1 2 4" xfId="40928" xr:uid="{0ACB47E6-506C-4266-92DB-93485E784164}"/>
    <cellStyle name="20% - Accent1 2 5" xfId="53127" xr:uid="{48C6ED63-80F9-4CA1-B320-CCF94E028D7F}"/>
    <cellStyle name="20% - Accent1 3" xfId="9658" xr:uid="{A71302D2-8C57-45D8-80BF-29F61BC5D9F5}"/>
    <cellStyle name="20% - Accent1 3 2" xfId="25989" xr:uid="{B1DE31CA-B767-437F-B94B-A47079B0C349}"/>
    <cellStyle name="20% - Accent1 3 3" xfId="40969" xr:uid="{DCE1DC3A-E02C-4602-A351-7DE20EE50339}"/>
    <cellStyle name="20% - Accent1 3 4" xfId="56363" xr:uid="{3AECB0CC-2733-46AB-A841-D3914D769301}"/>
    <cellStyle name="20% - Accent1 4" xfId="18970" xr:uid="{75D208A3-96FD-44DA-ADE4-39B98A2671A2}"/>
    <cellStyle name="20% - Accent1 5" xfId="33967" xr:uid="{82F890BE-8A96-4D44-ADA5-C25F0FF9AAEB}"/>
    <cellStyle name="20% - Accent1 6" xfId="49231" xr:uid="{2E669754-7AA4-4EA8-9674-9FAD2120FCF2}"/>
    <cellStyle name="20% - Accent1 7" xfId="49636" xr:uid="{99C9FB51-C4B2-4872-B4AC-197B8E767285}"/>
    <cellStyle name="20% - Accent1 8" xfId="50045" xr:uid="{5B307F7F-7F54-4808-9ABA-692D7F97B446}"/>
    <cellStyle name="20% - Accent1 9" xfId="50450" xr:uid="{76D252D9-45CE-4E4E-8108-077860546D03}"/>
    <cellStyle name="20% - Accent2" xfId="31" builtinId="34" customBuiltin="1"/>
    <cellStyle name="20% - Accent2 10" xfId="51011" xr:uid="{875D821A-B36F-4FB6-975C-7848E1B5A23A}"/>
    <cellStyle name="20% - Accent2 11" xfId="51613" xr:uid="{34BEF8D0-3411-42F9-9E86-9978040C6357}"/>
    <cellStyle name="20% - Accent2 12" xfId="52031" xr:uid="{AFD6128E-1692-459E-8F29-05C04531DE12}"/>
    <cellStyle name="20% - Accent2 13" xfId="53091" xr:uid="{D7BADB2C-BD21-461B-BB56-C301C8F54D52}"/>
    <cellStyle name="20% - Accent2 2" xfId="8876" xr:uid="{847A80E1-D0A5-4A2A-90CC-2FFC2B4AD11E}"/>
    <cellStyle name="20% - Accent2 2 2" xfId="16651" xr:uid="{78CDF6D5-5AAF-4D0F-8188-8E3E33ECB95D}"/>
    <cellStyle name="20% - Accent2 2 2 2" xfId="32965" xr:uid="{D12589CD-E1B2-4DE3-9039-6E8982A6E37C}"/>
    <cellStyle name="20% - Accent2 2 2 3" xfId="47929" xr:uid="{80177894-BCC5-4AD5-B602-E0B236BDA892}"/>
    <cellStyle name="20% - Accent2 2 3" xfId="25943" xr:uid="{FA7C7F95-429E-4B0F-8FC6-C81138D9AEBB}"/>
    <cellStyle name="20% - Accent2 2 4" xfId="40930" xr:uid="{5BD95ABC-FF48-4430-8F8A-80C2D165874A}"/>
    <cellStyle name="20% - Accent2 2 5" xfId="53128" xr:uid="{1AA38E6D-D5EF-4BDF-939A-5449682125C0}"/>
    <cellStyle name="20% - Accent2 3" xfId="9660" xr:uid="{C94D396A-5713-4211-9EE0-0BEC241C17D4}"/>
    <cellStyle name="20% - Accent2 3 2" xfId="25991" xr:uid="{5A463626-7628-432E-A9F6-33FEC1668756}"/>
    <cellStyle name="20% - Accent2 3 3" xfId="40971" xr:uid="{CE62A6CF-D668-42FD-BA5B-6F4FB238295E}"/>
    <cellStyle name="20% - Accent2 3 4" xfId="56365" xr:uid="{D761C101-25B9-4C6E-A47A-87310DB3381B}"/>
    <cellStyle name="20% - Accent2 4" xfId="18972" xr:uid="{C6091C71-D4F2-4F74-BB81-2F1FFF441432}"/>
    <cellStyle name="20% - Accent2 5" xfId="33969" xr:uid="{4A6A0FA2-FA35-436F-A8F6-F529C79455BD}"/>
    <cellStyle name="20% - Accent2 6" xfId="49233" xr:uid="{C0740425-25B4-4764-ACB8-F23DD07F00A7}"/>
    <cellStyle name="20% - Accent2 7" xfId="49638" xr:uid="{6C8557F7-4F31-4F59-B048-86851F85AD5F}"/>
    <cellStyle name="20% - Accent2 8" xfId="50047" xr:uid="{2E9D1DD4-E83B-472F-BD94-C6668F15D40C}"/>
    <cellStyle name="20% - Accent2 9" xfId="50452" xr:uid="{496F8C4F-4B4C-43D2-B5F4-98FFCA58CC36}"/>
    <cellStyle name="20% - Accent3" xfId="34" builtinId="38" customBuiltin="1"/>
    <cellStyle name="20% - Accent3 10" xfId="51013" xr:uid="{8325BA0A-969E-4E1A-A494-A0A8E2AA0AAB}"/>
    <cellStyle name="20% - Accent3 11" xfId="51615" xr:uid="{278F2158-6CB3-407E-9B94-1186549EFD2B}"/>
    <cellStyle name="20% - Accent3 12" xfId="52033" xr:uid="{09E790B5-B9E5-4949-8B28-8939F67DA430}"/>
    <cellStyle name="20% - Accent3 13" xfId="53093" xr:uid="{4F2C4FE9-C76B-468B-B374-A47D42B318E5}"/>
    <cellStyle name="20% - Accent3 2" xfId="8878" xr:uid="{63D53AB4-9BDF-4A16-95EC-15C91FE19AC2}"/>
    <cellStyle name="20% - Accent3 2 2" xfId="16653" xr:uid="{E383A2D0-066F-4FD7-A65A-220E485D1C54}"/>
    <cellStyle name="20% - Accent3 2 2 2" xfId="32967" xr:uid="{1A0D0CA0-8F91-4C94-A9A9-A33D9938A19C}"/>
    <cellStyle name="20% - Accent3 2 2 3" xfId="47931" xr:uid="{CD3385FD-5E78-4CEA-8447-A0F9A09C4767}"/>
    <cellStyle name="20% - Accent3 2 3" xfId="25945" xr:uid="{50D7A8AE-4D3C-4791-BDED-3681AE90871F}"/>
    <cellStyle name="20% - Accent3 2 4" xfId="40932" xr:uid="{0E3ABDA0-691A-4BC1-B8C5-813395767C71}"/>
    <cellStyle name="20% - Accent3 2 5" xfId="53129" xr:uid="{5AA4329A-BF74-43FB-B211-18CADA35708D}"/>
    <cellStyle name="20% - Accent3 3" xfId="9662" xr:uid="{482526CB-F8C0-4EC6-A932-779BA0102080}"/>
    <cellStyle name="20% - Accent3 3 2" xfId="25993" xr:uid="{C8F5D5C9-00C9-4A2E-8A37-9FF7E03C4003}"/>
    <cellStyle name="20% - Accent3 3 3" xfId="40973" xr:uid="{DEA0E1FE-F712-4EC5-AEC4-665258AA3ACC}"/>
    <cellStyle name="20% - Accent3 3 4" xfId="56367" xr:uid="{36131383-518D-4006-8269-60ABD974855D}"/>
    <cellStyle name="20% - Accent3 4" xfId="18974" xr:uid="{30A90C56-FB7F-41C5-B45D-BA9E2EA36988}"/>
    <cellStyle name="20% - Accent3 5" xfId="33971" xr:uid="{9309AA6F-8939-4A1A-9677-65B6079F06B8}"/>
    <cellStyle name="20% - Accent3 6" xfId="49235" xr:uid="{12054F3D-11E4-4DBA-9822-C8F1AEC2103F}"/>
    <cellStyle name="20% - Accent3 7" xfId="49640" xr:uid="{C964AA6F-6C1C-48DF-B977-1A62C5395965}"/>
    <cellStyle name="20% - Accent3 8" xfId="50049" xr:uid="{8D441C86-91DD-4708-9911-27489326BA77}"/>
    <cellStyle name="20% - Accent3 9" xfId="50454" xr:uid="{71220856-A903-42D0-A3B8-1CDD6D0368C6}"/>
    <cellStyle name="20% - Accent4" xfId="37" builtinId="42" customBuiltin="1"/>
    <cellStyle name="20% - Accent4 10" xfId="51015" xr:uid="{6B7C6576-663A-44B0-92AF-9A279CABE3C8}"/>
    <cellStyle name="20% - Accent4 11" xfId="51617" xr:uid="{3E36823B-A39C-46EF-A1B3-7060E32DEFA0}"/>
    <cellStyle name="20% - Accent4 12" xfId="52035" xr:uid="{239EE366-6370-43F0-840C-28A1B63AAA01}"/>
    <cellStyle name="20% - Accent4 13" xfId="53095" xr:uid="{F67DBECB-0CE2-4020-B616-57E6F45C10BD}"/>
    <cellStyle name="20% - Accent4 2" xfId="8880" xr:uid="{BA2F4316-BAF2-4691-B641-67F68A787526}"/>
    <cellStyle name="20% - Accent4 2 2" xfId="16655" xr:uid="{25BFE9FB-F709-445A-86E3-2EBF0EB6ADED}"/>
    <cellStyle name="20% - Accent4 2 2 2" xfId="32969" xr:uid="{77C537C9-6913-46C1-9B47-1B878C2D73B0}"/>
    <cellStyle name="20% - Accent4 2 2 3" xfId="47933" xr:uid="{7E2F5BCC-A128-4228-B11B-B94EC06160EF}"/>
    <cellStyle name="20% - Accent4 2 3" xfId="25947" xr:uid="{EE7C932A-B048-4036-A7DE-FC73CA8E6D76}"/>
    <cellStyle name="20% - Accent4 2 4" xfId="40934" xr:uid="{ACAD3950-183C-4E13-82EE-6B6082DD690C}"/>
    <cellStyle name="20% - Accent4 2 5" xfId="53130" xr:uid="{A88AFEBA-F41B-4919-9D4E-1DCCC81F8B71}"/>
    <cellStyle name="20% - Accent4 3" xfId="9664" xr:uid="{91049210-9191-4C6D-A06B-EDF3C4B1C4CC}"/>
    <cellStyle name="20% - Accent4 3 2" xfId="25995" xr:uid="{AEBF98BD-83DE-46DF-B223-F3D662816628}"/>
    <cellStyle name="20% - Accent4 3 3" xfId="40975" xr:uid="{4A163ED7-5A06-4022-AA66-209A5891D5D0}"/>
    <cellStyle name="20% - Accent4 3 4" xfId="56369" xr:uid="{C115719F-AA20-4035-A749-DE04246DDFE8}"/>
    <cellStyle name="20% - Accent4 4" xfId="18976" xr:uid="{55B3E8C8-9C73-43CE-916E-6A9A22D13C9B}"/>
    <cellStyle name="20% - Accent4 5" xfId="33973" xr:uid="{CB216483-C989-43F9-8C22-6CC6AB4F355A}"/>
    <cellStyle name="20% - Accent4 6" xfId="49237" xr:uid="{A52E8CB0-8E31-4391-984B-9666B741F87A}"/>
    <cellStyle name="20% - Accent4 7" xfId="49642" xr:uid="{121B0F20-8815-4B97-BE94-FEDB3D09163D}"/>
    <cellStyle name="20% - Accent4 8" xfId="50051" xr:uid="{8AB340AC-9C95-47E4-A9DC-9E59B2759AB9}"/>
    <cellStyle name="20% - Accent4 9" xfId="50456" xr:uid="{8D2415AF-0DA2-48D5-8499-05AE8A243EDD}"/>
    <cellStyle name="20% - Accent5" xfId="40" builtinId="46" customBuiltin="1"/>
    <cellStyle name="20% - Accent5 10" xfId="50458" xr:uid="{4029FE92-1274-480B-B9D9-59B12AEEB9FB}"/>
    <cellStyle name="20% - Accent5 11" xfId="51018" xr:uid="{50EA16ED-49C5-45A0-9E65-6BFC05ADAAD1}"/>
    <cellStyle name="20% - Accent5 12" xfId="51619" xr:uid="{F2803BEB-B4CF-4BDC-A6DE-B65909C87006}"/>
    <cellStyle name="20% - Accent5 13" xfId="52037" xr:uid="{152E3670-4054-4300-9A9A-5696536B7A36}"/>
    <cellStyle name="20% - Accent5 14" xfId="53097" xr:uid="{847B68E8-306F-4AED-A92B-7FF478F7DF8C}"/>
    <cellStyle name="20% - Accent5 2" xfId="1525" xr:uid="{A97390A6-11AA-4A8B-9207-F5D2263FDB50}"/>
    <cellStyle name="20% - Accent5 2 2" xfId="10087" xr:uid="{49D63FA8-3268-4B5D-BC3C-4ADC675C4C2B}"/>
    <cellStyle name="20% - Accent5 2 2 2" xfId="26407" xr:uid="{10633917-A966-4282-B55E-16724FF0A0C7}"/>
    <cellStyle name="20% - Accent5 2 2 3" xfId="41373" xr:uid="{9D92F3C3-8577-4DA0-9391-914C1A0315CA}"/>
    <cellStyle name="20% - Accent5 2 3" xfId="19385" xr:uid="{7B3EEA3E-C422-4139-8492-B1822C0521BC}"/>
    <cellStyle name="20% - Accent5 2 4" xfId="34374" xr:uid="{0D70454E-66EA-402B-B710-9A17CE5C509F}"/>
    <cellStyle name="20% - Accent5 2 5" xfId="53131" xr:uid="{C49B0DCB-86D8-449D-98C1-918E0E11C26F}"/>
    <cellStyle name="20% - Accent5 3" xfId="8882" xr:uid="{72E3EEB3-D697-40F9-A3EC-8771380D53D9}"/>
    <cellStyle name="20% - Accent5 3 2" xfId="16657" xr:uid="{A5FAEE69-3137-429F-933B-CEC255F15C0D}"/>
    <cellStyle name="20% - Accent5 3 2 2" xfId="32971" xr:uid="{948309DB-3827-4265-B0B6-58C9EE19F502}"/>
    <cellStyle name="20% - Accent5 3 2 3" xfId="47935" xr:uid="{4AFA01F8-9DF8-4C3F-B1E8-F217B476C079}"/>
    <cellStyle name="20% - Accent5 3 3" xfId="25949" xr:uid="{2D9ACC09-F814-404F-A6E5-23C1E7010749}"/>
    <cellStyle name="20% - Accent5 3 4" xfId="40936" xr:uid="{121184CC-DA2D-41EA-B877-22AEA73ECBC7}"/>
    <cellStyle name="20% - Accent5 3 5" xfId="56371" xr:uid="{1678F2E3-3397-4B97-BAD6-3AB7F305452A}"/>
    <cellStyle name="20% - Accent5 4" xfId="9666" xr:uid="{74EFB316-8E24-4E49-9BE0-B01CD43460B4}"/>
    <cellStyle name="20% - Accent5 4 2" xfId="25997" xr:uid="{E1FD3E26-BF9F-41E6-B64A-F54A8D674514}"/>
    <cellStyle name="20% - Accent5 4 3" xfId="40977" xr:uid="{AA879FAE-3684-4486-A78B-233514F16F3F}"/>
    <cellStyle name="20% - Accent5 5" xfId="18978" xr:uid="{F4317383-2DE5-4616-90F3-F0EB9E98D010}"/>
    <cellStyle name="20% - Accent5 6" xfId="33975" xr:uid="{F52DDAFC-C854-4A5E-9F2B-E709D1BE8184}"/>
    <cellStyle name="20% - Accent5 7" xfId="49239" xr:uid="{06967071-05BB-4435-B1E5-025F5B1DA0BB}"/>
    <cellStyle name="20% - Accent5 8" xfId="49644" xr:uid="{2CDD8079-DEB9-4936-8B99-3417873550DD}"/>
    <cellStyle name="20% - Accent5 9" xfId="50053" xr:uid="{07F2601B-7A36-469B-9DDC-30320E3B6EBF}"/>
    <cellStyle name="20% - Accent6" xfId="43" builtinId="50" customBuiltin="1"/>
    <cellStyle name="20% - Accent6 10" xfId="51020" xr:uid="{98C78369-1F27-4258-B42E-042F9C1BDFFC}"/>
    <cellStyle name="20% - Accent6 11" xfId="51621" xr:uid="{FE57ECAA-F269-464D-8378-3B944D556A30}"/>
    <cellStyle name="20% - Accent6 12" xfId="52039" xr:uid="{3B98136D-6BD0-4AE2-894F-08BC6B60EAC2}"/>
    <cellStyle name="20% - Accent6 13" xfId="53099" xr:uid="{707A84AD-C1C8-4C8C-9227-6E01903078F1}"/>
    <cellStyle name="20% - Accent6 2" xfId="8884" xr:uid="{2FD8950C-A382-49C9-B49A-780C8F365C8C}"/>
    <cellStyle name="20% - Accent6 2 2" xfId="16659" xr:uid="{F8DD81FD-89DB-4D8D-BFD1-DAA90F5C8C7F}"/>
    <cellStyle name="20% - Accent6 2 2 2" xfId="32973" xr:uid="{093B7B03-3FC3-4081-B703-A323971268B0}"/>
    <cellStyle name="20% - Accent6 2 2 3" xfId="47937" xr:uid="{DA83C20E-1517-4F02-BF7A-CC20F166617F}"/>
    <cellStyle name="20% - Accent6 2 3" xfId="25951" xr:uid="{E4B65121-6ED7-4C0B-A0E7-77494D421BF1}"/>
    <cellStyle name="20% - Accent6 2 4" xfId="40938" xr:uid="{82FAFAD9-336C-4BEF-924A-FD16F98BB869}"/>
    <cellStyle name="20% - Accent6 2 5" xfId="53132" xr:uid="{B429905C-7700-4E5E-A1A9-144984B52539}"/>
    <cellStyle name="20% - Accent6 3" xfId="9668" xr:uid="{F6D96617-2EB7-4C11-8A74-E8D05D99747E}"/>
    <cellStyle name="20% - Accent6 3 2" xfId="25999" xr:uid="{BC11BC36-9412-452C-98B5-E3CA9E4186F9}"/>
    <cellStyle name="20% - Accent6 3 3" xfId="40979" xr:uid="{C01A2418-79F2-420F-B5FF-EC19959D73D2}"/>
    <cellStyle name="20% - Accent6 3 4" xfId="56373" xr:uid="{9C45EE69-FD40-44A5-940F-14EF7ACE2102}"/>
    <cellStyle name="20% - Accent6 4" xfId="18980" xr:uid="{CCCC3FAB-3D8E-4728-8BD2-92D8F1312B73}"/>
    <cellStyle name="20% - Accent6 5" xfId="33977" xr:uid="{0D3174C3-3A1D-4DFB-B0E2-792FEDB8809B}"/>
    <cellStyle name="20% - Accent6 6" xfId="49241" xr:uid="{29E875AF-5EA1-4BDC-9C36-B6F69D423E87}"/>
    <cellStyle name="20% - Accent6 7" xfId="49646" xr:uid="{B4D75BC0-2D9B-41F3-83D9-BF840AFA0ABF}"/>
    <cellStyle name="20% - Accent6 8" xfId="50055" xr:uid="{3C21244C-F116-474F-951F-58E184F321B9}"/>
    <cellStyle name="20% - Accent6 9" xfId="50460" xr:uid="{6347E578-2DC7-477A-ADC2-89FC72683800}"/>
    <cellStyle name="20% - Colore 1" xfId="45" xr:uid="{9E3781A3-8C6B-41AD-BFE9-940BA7810261}"/>
    <cellStyle name="20% - Colore 2" xfId="46" xr:uid="{ADEA3004-6EAB-4858-B7B1-167F4C57475D}"/>
    <cellStyle name="20% - Colore 3" xfId="47" xr:uid="{F08CBDEA-0521-4054-AFB9-AF17DBDD63AE}"/>
    <cellStyle name="20% - Colore 4" xfId="48" xr:uid="{47B6F0D0-748B-4642-9969-A9A46522774F}"/>
    <cellStyle name="20% - Colore 5" xfId="49" xr:uid="{04531DF3-F65B-4C9A-A6E9-F0F791AEA60C}"/>
    <cellStyle name="20% - Colore 6" xfId="50" xr:uid="{A7CB7A51-7E8F-450A-AB93-327C2A96B2B5}"/>
    <cellStyle name="2x indented GHG Textfiels" xfId="3093" xr:uid="{C2877D1E-7BD9-4D56-BD67-60384538BC6D}"/>
    <cellStyle name="2x indented GHG Textfiels 2" xfId="11649" xr:uid="{5BBF37DF-2855-4485-9FA0-B971500EFEB6}"/>
    <cellStyle name="2x indented GHG Textfiels 2 2" xfId="27969" xr:uid="{6D292333-BE71-4789-9BD2-6B694CE74C51}"/>
    <cellStyle name="2x indented GHG Textfiels 3" xfId="20947" xr:uid="{D2CC5881-81CE-4831-A419-76669414CB08}"/>
    <cellStyle name="40 % - Markeringsfarve1 10" xfId="3095" xr:uid="{ACE7F91C-19D7-45A0-8A4B-196FC44E1278}"/>
    <cellStyle name="40 % - Markeringsfarve1 10 2" xfId="3096" xr:uid="{4AF9D146-E9A6-4E1D-9F2F-72AC2CE3A669}"/>
    <cellStyle name="40 % - Markeringsfarve1 10 2 2" xfId="3097" xr:uid="{D67E8F9B-A485-47E8-B7F1-EB1127244698}"/>
    <cellStyle name="40 % - Markeringsfarve1 10 2 2 2" xfId="8079" xr:uid="{6A6AECD3-C88E-4C65-A792-C0CE1289056E}"/>
    <cellStyle name="40 % - Markeringsfarve1 10 2 2 2 2" xfId="15979" xr:uid="{43884936-7168-4839-ABCF-55CCE5BDDAB6}"/>
    <cellStyle name="40 % - Markeringsfarve1 10 2 2 2 2 2" xfId="32294" xr:uid="{BFDD9DF0-C2A9-46BE-BCAC-4C417AC2EED1}"/>
    <cellStyle name="40 % - Markeringsfarve1 10 2 2 2 2 3" xfId="47258" xr:uid="{A8F5870E-479D-4DE4-B3F6-DCAF5B9B0449}"/>
    <cellStyle name="40 % - Markeringsfarve1 10 2 2 2 3" xfId="25272" xr:uid="{4A1D5501-4ABD-44E9-9073-470255852FAE}"/>
    <cellStyle name="40 % - Markeringsfarve1 10 2 2 2 4" xfId="40259" xr:uid="{A4A5666C-06D5-448D-A92C-68AA3465713C}"/>
    <cellStyle name="40 % - Markeringsfarve1 10 2 2 3" xfId="11653" xr:uid="{B671DD60-DAE6-45E8-B3D2-D7A8BE90627D}"/>
    <cellStyle name="40 % - Markeringsfarve1 10 2 2 3 2" xfId="27973" xr:uid="{0FDDFE5E-3DD0-414D-8AFE-AA5BE65EF9A5}"/>
    <cellStyle name="40 % - Markeringsfarve1 10 2 2 3 3" xfId="42938" xr:uid="{B374AD39-F253-4DBD-9518-92E1626B52EA}"/>
    <cellStyle name="40 % - Markeringsfarve1 10 2 2 4" xfId="20951" xr:uid="{6AD911C9-36CA-46D8-A874-05127C0F4784}"/>
    <cellStyle name="40 % - Markeringsfarve1 10 2 2 5" xfId="35939" xr:uid="{6EE28CBD-0047-4FE9-B239-E14492086570}"/>
    <cellStyle name="40 % - Markeringsfarve1 10 2 3" xfId="6581" xr:uid="{82C8B897-3998-4125-A726-23E9EB34AC6C}"/>
    <cellStyle name="40 % - Markeringsfarve1 10 2 3 2" xfId="14494" xr:uid="{38CBDE00-EDD2-4E82-9486-C22DFA3D3CFC}"/>
    <cellStyle name="40 % - Markeringsfarve1 10 2 3 2 2" xfId="30809" xr:uid="{3124CDDB-3D5D-4D26-8F02-525041D39A4C}"/>
    <cellStyle name="40 % - Markeringsfarve1 10 2 3 2 3" xfId="45773" xr:uid="{C3CCD138-AFD1-4C59-B2E0-209480161081}"/>
    <cellStyle name="40 % - Markeringsfarve1 10 2 3 3" xfId="23787" xr:uid="{0E01B245-FFBF-4ADF-8D88-32AA19EB7A55}"/>
    <cellStyle name="40 % - Markeringsfarve1 10 2 3 4" xfId="38774" xr:uid="{31CD55C9-CD25-46C9-93F3-B1C2B72CB7E4}"/>
    <cellStyle name="40 % - Markeringsfarve1 10 2 4" xfId="11652" xr:uid="{08714993-DE71-45F3-BA7D-54A2F1B43E47}"/>
    <cellStyle name="40 % - Markeringsfarve1 10 2 4 2" xfId="27972" xr:uid="{658BF5A8-FE2E-4282-AD57-39AEE90AA0BE}"/>
    <cellStyle name="40 % - Markeringsfarve1 10 2 4 3" xfId="42937" xr:uid="{354282E2-9607-4B31-AF1E-506DD4855630}"/>
    <cellStyle name="40 % - Markeringsfarve1 10 2 5" xfId="20950" xr:uid="{61314D85-D642-452F-9B2A-DF73293B2945}"/>
    <cellStyle name="40 % - Markeringsfarve1 10 2 6" xfId="35938" xr:uid="{C57FA760-5688-4DBE-AAB8-6C65807B164E}"/>
    <cellStyle name="40 % - Markeringsfarve1 10 3" xfId="3098" xr:uid="{B174D15A-8D6B-49AB-A1FF-BC013E92BD43}"/>
    <cellStyle name="40 % - Markeringsfarve1 10 3 2" xfId="7356" xr:uid="{2F3131A4-1AB8-4DA0-BDDD-C8AE26F00E5A}"/>
    <cellStyle name="40 % - Markeringsfarve1 10 3 2 2" xfId="15265" xr:uid="{E248A547-89FF-47B1-A670-D789FCCECA3D}"/>
    <cellStyle name="40 % - Markeringsfarve1 10 3 2 2 2" xfId="31580" xr:uid="{89F241B4-0767-4415-8B25-771A5F6033E3}"/>
    <cellStyle name="40 % - Markeringsfarve1 10 3 2 2 3" xfId="46544" xr:uid="{2836317D-4915-46B5-9385-D2DB01813AAB}"/>
    <cellStyle name="40 % - Markeringsfarve1 10 3 2 3" xfId="24558" xr:uid="{16E63ADB-9AF8-43F3-918D-5DDAAD0F0739}"/>
    <cellStyle name="40 % - Markeringsfarve1 10 3 2 4" xfId="39545" xr:uid="{6F1281BC-171C-4642-8DDF-E41F4DD35FD1}"/>
    <cellStyle name="40 % - Markeringsfarve1 10 3 3" xfId="11654" xr:uid="{9D51D92F-3A4B-4FAB-A1D0-22EBB76A99F3}"/>
    <cellStyle name="40 % - Markeringsfarve1 10 3 3 2" xfId="27974" xr:uid="{12823653-226D-4E0E-A43E-30F3E4DA6D7A}"/>
    <cellStyle name="40 % - Markeringsfarve1 10 3 3 3" xfId="42939" xr:uid="{37FCCCC2-90C9-4682-A6EC-DA546C9839B3}"/>
    <cellStyle name="40 % - Markeringsfarve1 10 3 4" xfId="20952" xr:uid="{3B8F2D43-D341-4EAF-9E0E-6F724635A5CE}"/>
    <cellStyle name="40 % - Markeringsfarve1 10 3 5" xfId="35940" xr:uid="{2510E1AA-FAED-4EDC-B6BF-A3A164D30C9C}"/>
    <cellStyle name="40 % - Markeringsfarve1 10 4" xfId="3099" xr:uid="{3E2CDDF0-2CFA-4B0D-B834-BAA77A19E363}"/>
    <cellStyle name="40 % - Markeringsfarve1 10 4 2" xfId="8445" xr:uid="{066F820E-4AAA-46C6-804B-E8003922EB4C}"/>
    <cellStyle name="40 % - Markeringsfarve1 10 4 2 2" xfId="16333" xr:uid="{B1864CB9-82C4-430C-9CCA-0506D1CE25FF}"/>
    <cellStyle name="40 % - Markeringsfarve1 10 4 2 2 2" xfId="32648" xr:uid="{8556730F-1D3D-4074-AB02-4D2D7ACFFFE9}"/>
    <cellStyle name="40 % - Markeringsfarve1 10 4 2 2 3" xfId="47612" xr:uid="{FA8EB230-4189-4853-9741-26F34E6D9321}"/>
    <cellStyle name="40 % - Markeringsfarve1 10 4 2 3" xfId="25626" xr:uid="{C7E36946-27FA-47A2-9B7D-9C30645C92BB}"/>
    <cellStyle name="40 % - Markeringsfarve1 10 4 2 4" xfId="40613" xr:uid="{993A5EA0-803F-4021-B67F-BB1C418F2410}"/>
    <cellStyle name="40 % - Markeringsfarve1 10 4 3" xfId="11655" xr:uid="{952D1F82-44E9-4346-9527-46F4CDD97A29}"/>
    <cellStyle name="40 % - Markeringsfarve1 10 4 3 2" xfId="27975" xr:uid="{76246460-D637-454E-A3EB-48AC460A1FCB}"/>
    <cellStyle name="40 % - Markeringsfarve1 10 4 3 3" xfId="42940" xr:uid="{39958D7C-8908-45FF-8781-F5DCC8EDA736}"/>
    <cellStyle name="40 % - Markeringsfarve1 10 4 4" xfId="20953" xr:uid="{6B03448E-1A83-4C5F-AC30-D87BFCEF1767}"/>
    <cellStyle name="40 % - Markeringsfarve1 10 4 5" xfId="35941" xr:uid="{C199F83E-A39D-4C8E-899E-2264D18E5760}"/>
    <cellStyle name="40 % - Markeringsfarve1 10 5" xfId="5691" xr:uid="{BED232CC-B299-41AC-BA48-21570A60A94E}"/>
    <cellStyle name="40 % - Markeringsfarve1 10 5 2" xfId="13608" xr:uid="{633E105D-57D4-4239-A1AD-7D807E18E0A5}"/>
    <cellStyle name="40 % - Markeringsfarve1 10 5 2 2" xfId="29923" xr:uid="{2641F3B3-9838-4024-B25A-22ACEC5E56B3}"/>
    <cellStyle name="40 % - Markeringsfarve1 10 5 2 3" xfId="44887" xr:uid="{80BEB509-3778-4284-B4B7-B84781ED2203}"/>
    <cellStyle name="40 % - Markeringsfarve1 10 5 3" xfId="22901" xr:uid="{98F2A8DF-74AF-43AE-90FA-8811E936B37E}"/>
    <cellStyle name="40 % - Markeringsfarve1 10 5 4" xfId="37888" xr:uid="{60DC59CE-DC75-4460-9029-CFFE0B192407}"/>
    <cellStyle name="40 % - Markeringsfarve1 10 6" xfId="11651" xr:uid="{6ABE60A0-BBD2-4215-88C5-B9EDF951EC6C}"/>
    <cellStyle name="40 % - Markeringsfarve1 10 6 2" xfId="27971" xr:uid="{399A40BA-30FB-4551-9F1E-FA9D2B283E9C}"/>
    <cellStyle name="40 % - Markeringsfarve1 10 6 3" xfId="42936" xr:uid="{1419CCD9-96B5-47C8-B1FF-83FFDE3CBAF4}"/>
    <cellStyle name="40 % - Markeringsfarve1 10 7" xfId="20949" xr:uid="{80EF7CC8-A133-48DE-A98B-F45436C4C175}"/>
    <cellStyle name="40 % - Markeringsfarve1 10 8" xfId="35937" xr:uid="{0CA1B61C-A3A6-49E9-A1B9-2FADF335AFC3}"/>
    <cellStyle name="40 % - Markeringsfarve1 11" xfId="3100" xr:uid="{9AFA0CC0-8719-4694-A98D-F4BAF032FA22}"/>
    <cellStyle name="40 % - Markeringsfarve1 11 2" xfId="3101" xr:uid="{06E166FB-9CC1-4F5E-9066-17A389E65ECE}"/>
    <cellStyle name="40 % - Markeringsfarve1 11 2 2" xfId="7434" xr:uid="{8D80CFAD-9935-4F62-89D8-4A93A5298023}"/>
    <cellStyle name="40 % - Markeringsfarve1 11 2 2 2" xfId="15334" xr:uid="{7ECAA72E-D49B-47A1-9F81-B192C421D13F}"/>
    <cellStyle name="40 % - Markeringsfarve1 11 2 2 2 2" xfId="31649" xr:uid="{D94B265B-07AF-49A6-BE3A-82AACC073614}"/>
    <cellStyle name="40 % - Markeringsfarve1 11 2 2 2 3" xfId="46613" xr:uid="{4F4CD1DD-835E-4028-96D1-8D7B3A5F57F8}"/>
    <cellStyle name="40 % - Markeringsfarve1 11 2 2 3" xfId="24627" xr:uid="{33C968F3-E95A-406E-95B9-66299E328A5D}"/>
    <cellStyle name="40 % - Markeringsfarve1 11 2 2 4" xfId="39614" xr:uid="{40BB71DE-B0D0-40B4-9BA9-248BA6C6E08A}"/>
    <cellStyle name="40 % - Markeringsfarve1 11 2 3" xfId="11657" xr:uid="{5639EBF3-3D86-470B-BE59-2A30E41BB02B}"/>
    <cellStyle name="40 % - Markeringsfarve1 11 2 3 2" xfId="27977" xr:uid="{52DEDBB3-158D-483D-8D58-780DE760209E}"/>
    <cellStyle name="40 % - Markeringsfarve1 11 2 3 3" xfId="42942" xr:uid="{9DAA1D83-BB72-4D14-950E-4E7767F48D92}"/>
    <cellStyle name="40 % - Markeringsfarve1 11 2 4" xfId="20955" xr:uid="{6BF6F12E-77B8-4CC2-967E-3E1150FD654B}"/>
    <cellStyle name="40 % - Markeringsfarve1 11 2 5" xfId="35943" xr:uid="{63AC5D59-B023-4E7C-91A1-4DD12CD8FA4A}"/>
    <cellStyle name="40 % - Markeringsfarve1 11 3" xfId="3102" xr:uid="{4D954662-756E-4DC8-BEC8-7675816FDDE4}"/>
    <cellStyle name="40 % - Markeringsfarve1 11 3 2" xfId="8671" xr:uid="{B41AFE64-212D-4398-9460-3567D881575B}"/>
    <cellStyle name="40 % - Markeringsfarve1 11 3 2 2" xfId="16550" xr:uid="{8DED091B-17C3-4FEA-A9D8-1DDD51E82E87}"/>
    <cellStyle name="40 % - Markeringsfarve1 11 3 2 2 2" xfId="32865" xr:uid="{A3799260-390A-49AE-B804-3CF6C8A39516}"/>
    <cellStyle name="40 % - Markeringsfarve1 11 3 2 2 3" xfId="47829" xr:uid="{2621C655-1815-40FC-B320-884A6BCDDE6F}"/>
    <cellStyle name="40 % - Markeringsfarve1 11 3 2 3" xfId="25843" xr:uid="{0BF454A8-AA0F-4A4D-B19C-1C3036F527CE}"/>
    <cellStyle name="40 % - Markeringsfarve1 11 3 2 4" xfId="40830" xr:uid="{20CB3736-5859-4F14-8E9F-3BFB595FF01E}"/>
    <cellStyle name="40 % - Markeringsfarve1 11 3 3" xfId="11658" xr:uid="{11570048-EAA5-41BB-900D-3980E4889C1D}"/>
    <cellStyle name="40 % - Markeringsfarve1 11 3 3 2" xfId="27978" xr:uid="{0B81E278-01A5-40CF-9BD2-0D39A3C87A33}"/>
    <cellStyle name="40 % - Markeringsfarve1 11 3 3 3" xfId="42943" xr:uid="{ABE0C9BE-F007-4110-8F44-99D8F4605F25}"/>
    <cellStyle name="40 % - Markeringsfarve1 11 3 4" xfId="20956" xr:uid="{CF8A15E4-F081-4EA8-A3D0-C59B1D403C73}"/>
    <cellStyle name="40 % - Markeringsfarve1 11 3 5" xfId="35944" xr:uid="{5C64D063-52E2-499B-A251-36199B1F5BB0}"/>
    <cellStyle name="40 % - Markeringsfarve1 11 4" xfId="5692" xr:uid="{D2AA03AB-FD87-4EAC-BB54-2F817A96A0C9}"/>
    <cellStyle name="40 % - Markeringsfarve1 11 4 2" xfId="13609" xr:uid="{B7DF39EA-CE62-4B14-9E13-3DA0E4276AB9}"/>
    <cellStyle name="40 % - Markeringsfarve1 11 4 2 2" xfId="29924" xr:uid="{53D88A0B-5429-403E-A799-69DA1D7D94DB}"/>
    <cellStyle name="40 % - Markeringsfarve1 11 4 2 3" xfId="44888" xr:uid="{7C873F05-4FE1-4869-8028-835BAB66123C}"/>
    <cellStyle name="40 % - Markeringsfarve1 11 4 3" xfId="22902" xr:uid="{094EDBAA-40F6-474C-8AB3-4DA6E21C6A51}"/>
    <cellStyle name="40 % - Markeringsfarve1 11 4 4" xfId="37889" xr:uid="{D6E9B774-1A95-4A42-BDE0-359905F16481}"/>
    <cellStyle name="40 % - Markeringsfarve1 11 5" xfId="11656" xr:uid="{ED32D143-963C-45BE-AA7D-A45E8C3D9020}"/>
    <cellStyle name="40 % - Markeringsfarve1 11 5 2" xfId="27976" xr:uid="{BE3CAFD4-5990-4E49-8870-55FFCA0A3DD0}"/>
    <cellStyle name="40 % - Markeringsfarve1 11 5 3" xfId="42941" xr:uid="{30D6F30C-09FD-4180-8D84-FD9911AB6981}"/>
    <cellStyle name="40 % - Markeringsfarve1 11 6" xfId="20954" xr:uid="{F14B6EEB-574C-460B-B8CA-996BDF40BAB6}"/>
    <cellStyle name="40 % - Markeringsfarve1 11 7" xfId="35942" xr:uid="{59999761-3808-4535-AD0C-1B44550CB119}"/>
    <cellStyle name="40 % - Markeringsfarve1 12" xfId="3103" xr:uid="{C73E1A08-560C-4C86-98E7-F4A611F4BEA4}"/>
    <cellStyle name="40 % - Markeringsfarve1 12 2" xfId="3104" xr:uid="{4752FE96-2D3F-4CFC-9094-AD47798C1AE5}"/>
    <cellStyle name="40 % - Markeringsfarve1 12 2 2" xfId="8396" xr:uid="{5E1097E1-C426-4DD4-9631-0CB06C2F1117}"/>
    <cellStyle name="40 % - Markeringsfarve1 12 2 2 2" xfId="16287" xr:uid="{A83C413D-02AA-4E57-9C73-B6339512543D}"/>
    <cellStyle name="40 % - Markeringsfarve1 12 2 2 2 2" xfId="32602" xr:uid="{730C86FA-0618-427F-935E-D1394840F769}"/>
    <cellStyle name="40 % - Markeringsfarve1 12 2 2 2 3" xfId="47566" xr:uid="{30254876-1CBB-4E30-BCD7-8BE78DF2F18B}"/>
    <cellStyle name="40 % - Markeringsfarve1 12 2 2 3" xfId="25580" xr:uid="{4798A291-526B-442D-9B4A-882342F9011B}"/>
    <cellStyle name="40 % - Markeringsfarve1 12 2 2 4" xfId="40567" xr:uid="{2E745D90-9606-46E1-B49D-D562FE104171}"/>
    <cellStyle name="40 % - Markeringsfarve1 12 2 3" xfId="11660" xr:uid="{C94950A2-9F43-4FFE-8DE7-885B192B1E20}"/>
    <cellStyle name="40 % - Markeringsfarve1 12 2 3 2" xfId="27980" xr:uid="{5B2805D6-D881-4CC9-AA0F-48D508E5D6B6}"/>
    <cellStyle name="40 % - Markeringsfarve1 12 2 3 3" xfId="42945" xr:uid="{D76AB546-8137-4371-9A8F-A29C9976374F}"/>
    <cellStyle name="40 % - Markeringsfarve1 12 2 4" xfId="20958" xr:uid="{76EAAF9B-447B-4275-B308-B96339546A4C}"/>
    <cellStyle name="40 % - Markeringsfarve1 12 2 5" xfId="35946" xr:uid="{C4AA409B-A7D8-4698-A42B-B82D20AFA766}"/>
    <cellStyle name="40 % - Markeringsfarve1 12 3" xfId="5693" xr:uid="{13A1E288-2217-4B79-8DAF-462FBD092E0A}"/>
    <cellStyle name="40 % - Markeringsfarve1 12 3 2" xfId="13610" xr:uid="{C2FF1112-C3BE-40CE-B8FF-00E1F20F92E8}"/>
    <cellStyle name="40 % - Markeringsfarve1 12 3 2 2" xfId="29925" xr:uid="{6677B3AB-D428-4DC5-B97B-15276AF62631}"/>
    <cellStyle name="40 % - Markeringsfarve1 12 3 2 3" xfId="44889" xr:uid="{9C7024EA-C6F0-4783-A7E4-A4D3FB202128}"/>
    <cellStyle name="40 % - Markeringsfarve1 12 3 3" xfId="22903" xr:uid="{C73223EB-3BE5-42AF-8268-9059819C1877}"/>
    <cellStyle name="40 % - Markeringsfarve1 12 3 4" xfId="37890" xr:uid="{3BCACE75-E1AB-4840-8554-26FF314CEA53}"/>
    <cellStyle name="40 % - Markeringsfarve1 12 4" xfId="11659" xr:uid="{D96B270D-21BA-4DE4-9804-D490D602468E}"/>
    <cellStyle name="40 % - Markeringsfarve1 12 4 2" xfId="27979" xr:uid="{056AB82F-91CC-4CCB-AA9A-A17C2BC816DB}"/>
    <cellStyle name="40 % - Markeringsfarve1 12 4 3" xfId="42944" xr:uid="{9C221CD1-0607-4C72-AFE8-E040B87488BF}"/>
    <cellStyle name="40 % - Markeringsfarve1 12 5" xfId="20957" xr:uid="{C957517D-13E5-4D14-92BB-E6980B813345}"/>
    <cellStyle name="40 % - Markeringsfarve1 12 6" xfId="35945" xr:uid="{3A077FED-59A8-4952-AE2E-CEAAFE731C6E}"/>
    <cellStyle name="40 % - Markeringsfarve1 13" xfId="3105" xr:uid="{808C1F58-CB98-4EED-B358-BA5B9B0D78C1}"/>
    <cellStyle name="40 % - Markeringsfarve1 13 2" xfId="3106" xr:uid="{B6CBD111-534B-4973-8FAF-90F07DB73962}"/>
    <cellStyle name="40 % - Markeringsfarve1 13 2 2" xfId="8631" xr:uid="{4EE7B2EF-FE96-4824-8E48-922F9164D681}"/>
    <cellStyle name="40 % - Markeringsfarve1 13 2 2 2" xfId="16511" xr:uid="{0538BA64-B9D4-460D-A41E-1BB2E9F8A146}"/>
    <cellStyle name="40 % - Markeringsfarve1 13 2 2 2 2" xfId="32826" xr:uid="{71DB6E57-741C-4F98-968B-CFD474A66257}"/>
    <cellStyle name="40 % - Markeringsfarve1 13 2 2 2 3" xfId="47790" xr:uid="{13ADAB16-0D0F-41A6-B800-A0E648F8531C}"/>
    <cellStyle name="40 % - Markeringsfarve1 13 2 2 3" xfId="25804" xr:uid="{9E83844D-8483-48B7-B975-93BF56FFD888}"/>
    <cellStyle name="40 % - Markeringsfarve1 13 2 2 4" xfId="40791" xr:uid="{352B33E4-1D11-48D7-B69E-38159CF4677D}"/>
    <cellStyle name="40 % - Markeringsfarve1 13 2 3" xfId="11662" xr:uid="{F98A3C71-1BC5-43C3-AC2E-E021DE78EB39}"/>
    <cellStyle name="40 % - Markeringsfarve1 13 2 3 2" xfId="27982" xr:uid="{E807756E-5ABE-4D35-946A-FEC318CD590A}"/>
    <cellStyle name="40 % - Markeringsfarve1 13 2 3 3" xfId="42947" xr:uid="{A3A57C29-5F7D-4F32-84D3-A034B0C97B19}"/>
    <cellStyle name="40 % - Markeringsfarve1 13 2 4" xfId="20960" xr:uid="{14B89B45-C0E5-4069-88E3-661F98E724BD}"/>
    <cellStyle name="40 % - Markeringsfarve1 13 2 5" xfId="35948" xr:uid="{A1FCA967-F0CA-4A8C-9460-666367E51347}"/>
    <cellStyle name="40 % - Markeringsfarve1 13 3" xfId="5694" xr:uid="{50A7B628-18EA-43C6-A38B-EB8042A2C983}"/>
    <cellStyle name="40 % - Markeringsfarve1 13 3 2" xfId="13611" xr:uid="{2C7B1017-F305-4317-B31B-CF4F7BBEF7E2}"/>
    <cellStyle name="40 % - Markeringsfarve1 13 3 2 2" xfId="29926" xr:uid="{4DF2824B-EFC7-4303-B05F-0D5AB0157559}"/>
    <cellStyle name="40 % - Markeringsfarve1 13 3 2 3" xfId="44890" xr:uid="{27A441B4-AC30-40C3-87B0-63C749988A8D}"/>
    <cellStyle name="40 % - Markeringsfarve1 13 3 3" xfId="22904" xr:uid="{E0DE8C7B-9F23-498A-AC28-34408A1417B4}"/>
    <cellStyle name="40 % - Markeringsfarve1 13 3 4" xfId="37891" xr:uid="{B93346B5-79D0-45A9-9795-96A4070A4E67}"/>
    <cellStyle name="40 % - Markeringsfarve1 13 4" xfId="11661" xr:uid="{CA166D09-63D4-44EF-B510-FE6262DB5179}"/>
    <cellStyle name="40 % - Markeringsfarve1 13 4 2" xfId="27981" xr:uid="{C3C33DBD-7C64-4FC1-9C94-E65405B17630}"/>
    <cellStyle name="40 % - Markeringsfarve1 13 4 3" xfId="42946" xr:uid="{284DB0A0-BAF5-4658-B832-1CAC82E70A10}"/>
    <cellStyle name="40 % - Markeringsfarve1 13 5" xfId="20959" xr:uid="{AD9956C6-6704-40C1-B1A0-7CF52DC17366}"/>
    <cellStyle name="40 % - Markeringsfarve1 13 6" xfId="35947" xr:uid="{0B96EBB7-ACE8-4A99-99D0-524385B005AF}"/>
    <cellStyle name="40 % - Markeringsfarve1 14" xfId="3107" xr:uid="{61762EEB-3647-44D6-B920-3655C6DF3BB8}"/>
    <cellStyle name="40 % - Markeringsfarve1 14 2" xfId="3108" xr:uid="{597EFE86-494C-497E-B593-F9D32BA79A1F}"/>
    <cellStyle name="40 % - Markeringsfarve1 14 2 2" xfId="6653" xr:uid="{15910F48-4537-454B-91B2-312C342DB0CC}"/>
    <cellStyle name="40 % - Markeringsfarve1 14 2 2 2" xfId="14565" xr:uid="{E9E55CB9-6168-45B9-968B-3D4A5773FE44}"/>
    <cellStyle name="40 % - Markeringsfarve1 14 2 2 2 2" xfId="30880" xr:uid="{9D419135-E64A-4446-9765-4E14E9808D0A}"/>
    <cellStyle name="40 % - Markeringsfarve1 14 2 2 2 3" xfId="45844" xr:uid="{0B6A2640-6366-437A-B58A-60D83A654114}"/>
    <cellStyle name="40 % - Markeringsfarve1 14 2 2 3" xfId="23858" xr:uid="{25FAEF04-3FEA-4F1E-B7A0-311F445504E8}"/>
    <cellStyle name="40 % - Markeringsfarve1 14 2 2 4" xfId="38845" xr:uid="{4FCD9C67-F978-4D19-9A50-BFAA40CF5E4A}"/>
    <cellStyle name="40 % - Markeringsfarve1 14 2 3" xfId="11664" xr:uid="{D62C0B1A-07F0-4F8A-9CE5-3464CB6A6BF3}"/>
    <cellStyle name="40 % - Markeringsfarve1 14 2 3 2" xfId="27984" xr:uid="{3BDCA275-B29B-445E-A223-2F2E6938B65E}"/>
    <cellStyle name="40 % - Markeringsfarve1 14 2 3 3" xfId="42949" xr:uid="{365CD487-B614-4FBC-9622-6269CE894EFF}"/>
    <cellStyle name="40 % - Markeringsfarve1 14 2 4" xfId="20962" xr:uid="{3C0B2B35-880D-4195-A0D9-2164F8C08F36}"/>
    <cellStyle name="40 % - Markeringsfarve1 14 2 5" xfId="35950" xr:uid="{AF4332E5-A2F9-4164-B95E-D56E9299FBD4}"/>
    <cellStyle name="40 % - Markeringsfarve1 14 3" xfId="5690" xr:uid="{2CAB24DE-E113-4717-8245-82B6AD402D5A}"/>
    <cellStyle name="40 % - Markeringsfarve1 14 3 2" xfId="13607" xr:uid="{FF250AD9-D54F-490E-93BF-9E326EBC413A}"/>
    <cellStyle name="40 % - Markeringsfarve1 14 3 2 2" xfId="29922" xr:uid="{3932D11B-821B-40BD-B69A-249B1C117580}"/>
    <cellStyle name="40 % - Markeringsfarve1 14 3 2 3" xfId="44886" xr:uid="{700F543D-7EC4-457D-99ED-F38E93BBA363}"/>
    <cellStyle name="40 % - Markeringsfarve1 14 3 3" xfId="22900" xr:uid="{040E42AC-CA1A-4305-8DC7-9E16BFE651D7}"/>
    <cellStyle name="40 % - Markeringsfarve1 14 3 4" xfId="37887" xr:uid="{0EEF6455-B296-477C-8619-756CF6FA22C5}"/>
    <cellStyle name="40 % - Markeringsfarve1 14 4" xfId="11663" xr:uid="{819ECB01-31A1-4A26-A67A-27BECC4418C9}"/>
    <cellStyle name="40 % - Markeringsfarve1 14 4 2" xfId="27983" xr:uid="{B3A1B93E-A11C-40C7-9E6E-FE21A6FCAB6B}"/>
    <cellStyle name="40 % - Markeringsfarve1 14 4 3" xfId="42948" xr:uid="{54E1822A-BCA7-47A7-A5C9-56E34E25B0C3}"/>
    <cellStyle name="40 % - Markeringsfarve1 14 5" xfId="20961" xr:uid="{87272F84-BB17-44F0-B558-7D1AD25D76F4}"/>
    <cellStyle name="40 % - Markeringsfarve1 14 6" xfId="35949" xr:uid="{B940D785-66C1-4CB3-86AD-3771D838A9FE}"/>
    <cellStyle name="40 % - Markeringsfarve1 15" xfId="3109" xr:uid="{4EF985A1-BBA6-40EE-BA99-26366A5D3DA5}"/>
    <cellStyle name="40 % - Markeringsfarve1 15 2" xfId="6655" xr:uid="{BD5178C4-47E3-45E9-873A-791C302B8C0E}"/>
    <cellStyle name="40 % - Markeringsfarve1 15 2 2" xfId="14567" xr:uid="{230A223C-5B2D-4836-8B6C-EB6E4CCAC419}"/>
    <cellStyle name="40 % - Markeringsfarve1 15 2 2 2" xfId="30882" xr:uid="{6FA72DD4-F16A-4E48-8B15-B30D2B3B84E8}"/>
    <cellStyle name="40 % - Markeringsfarve1 15 2 2 3" xfId="45846" xr:uid="{25DE33B8-EA1A-4770-A732-C8F75C974BE5}"/>
    <cellStyle name="40 % - Markeringsfarve1 15 2 3" xfId="23860" xr:uid="{98773B1E-7BB1-4DD0-8B48-2C606469BE51}"/>
    <cellStyle name="40 % - Markeringsfarve1 15 2 4" xfId="38847" xr:uid="{5E3B3B96-AC88-4724-ABA8-D62EFF5A3F92}"/>
    <cellStyle name="40 % - Markeringsfarve1 15 3" xfId="11665" xr:uid="{642D5D2D-6A11-446C-AD6E-F95B0ECE30B8}"/>
    <cellStyle name="40 % - Markeringsfarve1 15 3 2" xfId="27985" xr:uid="{03B659F2-6CF2-4C7D-9DC7-9EEF7AA3BACA}"/>
    <cellStyle name="40 % - Markeringsfarve1 15 3 3" xfId="42950" xr:uid="{56EC77DE-D25B-4356-9A82-577B421A9196}"/>
    <cellStyle name="40 % - Markeringsfarve1 15 4" xfId="20963" xr:uid="{DD733F9B-9EC0-4FFC-9151-4F566E21D1F5}"/>
    <cellStyle name="40 % - Markeringsfarve1 15 5" xfId="35951" xr:uid="{88DDD178-4D74-4436-9F08-94445A27DE55}"/>
    <cellStyle name="40 % - Markeringsfarve1 16" xfId="3110" xr:uid="{57424A68-DC14-4B5D-BB27-4F03ABD7C272}"/>
    <cellStyle name="40 % - Markeringsfarve1 16 2" xfId="8168" xr:uid="{96F670BE-0C09-4A39-92DB-21AC3685AA34}"/>
    <cellStyle name="40 % - Markeringsfarve1 16 2 2" xfId="16064" xr:uid="{BC14951E-8A19-4EF2-81FE-DB8B88C912D9}"/>
    <cellStyle name="40 % - Markeringsfarve1 16 2 2 2" xfId="32379" xr:uid="{90BE1601-B14A-43F8-A33C-0BCFA07738EA}"/>
    <cellStyle name="40 % - Markeringsfarve1 16 2 2 3" xfId="47343" xr:uid="{E74BCA51-0C84-45BA-AEFB-7FBEE230B1BB}"/>
    <cellStyle name="40 % - Markeringsfarve1 16 2 3" xfId="25357" xr:uid="{DBE63691-0B31-4B14-BF1A-59B130885678}"/>
    <cellStyle name="40 % - Markeringsfarve1 16 2 4" xfId="40344" xr:uid="{0C14BACD-7BB5-4300-826F-2B2CE1AE0A37}"/>
    <cellStyle name="40 % - Markeringsfarve1 16 3" xfId="11666" xr:uid="{CB2E2551-F558-4FB7-AAB1-08C4265C8422}"/>
    <cellStyle name="40 % - Markeringsfarve1 16 3 2" xfId="27986" xr:uid="{63E8446D-6F9C-42EF-AE4A-38C3228AC11D}"/>
    <cellStyle name="40 % - Markeringsfarve1 16 3 3" xfId="42951" xr:uid="{19DD32F0-DC2D-4CAA-A683-94B2387483CE}"/>
    <cellStyle name="40 % - Markeringsfarve1 16 4" xfId="20964" xr:uid="{F4489614-5EA4-4D2F-8DEE-A51DC2D09891}"/>
    <cellStyle name="40 % - Markeringsfarve1 16 5" xfId="35952" xr:uid="{BC8EA410-3B1E-4744-8036-126470A8BB77}"/>
    <cellStyle name="40 % - Markeringsfarve1 17" xfId="3111" xr:uid="{1302B841-76B6-422F-8088-98C05A3CCC2C}"/>
    <cellStyle name="40 % - Markeringsfarve1 17 2" xfId="8725" xr:uid="{2C95D9FF-AD01-4978-9CB9-A2942CD275ED}"/>
    <cellStyle name="40 % - Markeringsfarve1 17 2 2" xfId="16600" xr:uid="{FC554580-67F5-4F1A-9884-CDBEE2F5DEE6}"/>
    <cellStyle name="40 % - Markeringsfarve1 17 2 2 2" xfId="32915" xr:uid="{7ADD7091-FA8F-48ED-8F66-B6D6D2A75D2B}"/>
    <cellStyle name="40 % - Markeringsfarve1 17 2 2 3" xfId="47879" xr:uid="{6E914159-AB4B-4398-87E3-BE0D1FE6E820}"/>
    <cellStyle name="40 % - Markeringsfarve1 17 2 3" xfId="25893" xr:uid="{26FB5733-0AFC-41A7-9164-F4F75A238FED}"/>
    <cellStyle name="40 % - Markeringsfarve1 17 2 4" xfId="40880" xr:uid="{9B673141-7654-4208-AFD7-3BA71F3D33EB}"/>
    <cellStyle name="40 % - Markeringsfarve1 17 3" xfId="11667" xr:uid="{DDD1C13A-D228-429A-93C0-B995B336D4C3}"/>
    <cellStyle name="40 % - Markeringsfarve1 17 3 2" xfId="27987" xr:uid="{B66B93B0-9F2D-40E8-A5AF-D39B331682A9}"/>
    <cellStyle name="40 % - Markeringsfarve1 17 3 3" xfId="42952" xr:uid="{0959B397-9624-488D-85D1-67A1F3645371}"/>
    <cellStyle name="40 % - Markeringsfarve1 17 4" xfId="20965" xr:uid="{5E311D54-B899-4958-A69D-C9E470B0D23F}"/>
    <cellStyle name="40 % - Markeringsfarve1 17 5" xfId="35953" xr:uid="{4224C98F-E8BC-4510-8E0D-DD02854F3283}"/>
    <cellStyle name="40 % - Markeringsfarve1 18" xfId="5330" xr:uid="{8EC8C6A7-FDAF-48EC-B572-B7EC2A7ED39C}"/>
    <cellStyle name="40 % - Markeringsfarve1 18 2" xfId="13257" xr:uid="{CF65745B-7AEA-4C00-A557-64291FFFCF90}"/>
    <cellStyle name="40 % - Markeringsfarve1 18 2 2" xfId="29572" xr:uid="{828E764B-F31F-43F9-9E67-02E78D1A2461}"/>
    <cellStyle name="40 % - Markeringsfarve1 18 2 3" xfId="44536" xr:uid="{0F577D06-933F-4F23-B88D-248D56363E53}"/>
    <cellStyle name="40 % - Markeringsfarve1 18 3" xfId="22550" xr:uid="{D1FFB8D3-77FF-43F0-B5A7-5854DFEE083C}"/>
    <cellStyle name="40 % - Markeringsfarve1 18 4" xfId="37537" xr:uid="{F0DC3ACC-4E32-4422-976D-1E2DDC885F39}"/>
    <cellStyle name="40 % - Markeringsfarve1 19" xfId="3094" xr:uid="{49081CB4-70B5-4EE8-AB69-B1A3F8044877}"/>
    <cellStyle name="40 % - Markeringsfarve1 19 2" xfId="11650" xr:uid="{8DCA6656-7E6F-436F-9E86-63C19A465735}"/>
    <cellStyle name="40 % - Markeringsfarve1 19 2 2" xfId="27970" xr:uid="{DB127542-5760-410F-BF76-306080EADA7E}"/>
    <cellStyle name="40 % - Markeringsfarve1 19 2 3" xfId="42935" xr:uid="{E44EF6F5-8065-41F1-B21A-22C544ACEC6E}"/>
    <cellStyle name="40 % - Markeringsfarve1 19 3" xfId="20948" xr:uid="{3A0035A5-22C0-47CD-9E3C-7109CA7A2410}"/>
    <cellStyle name="40 % - Markeringsfarve1 19 4" xfId="35936" xr:uid="{267A7B8D-23BB-4B60-9846-BBBB37E9FB89}"/>
    <cellStyle name="40 % - Markeringsfarve1 2" xfId="3112" xr:uid="{EF38F607-964A-4EBD-8378-CA9C584C8B47}"/>
    <cellStyle name="40 % - Markeringsfarve1 2 10" xfId="3113" xr:uid="{0B0C0836-3DF3-4DEC-ACFE-95919906096D}"/>
    <cellStyle name="40 % - Markeringsfarve1 2 10 2" xfId="6688" xr:uid="{116999C5-3434-436C-9CBB-68EBAA9F8A35}"/>
    <cellStyle name="40 % - Markeringsfarve1 2 10 2 2" xfId="14598" xr:uid="{31ECBA49-EB36-446C-9036-46DD5F1C87E0}"/>
    <cellStyle name="40 % - Markeringsfarve1 2 10 2 2 2" xfId="30913" xr:uid="{807A0CD0-B909-4047-886D-6D8D37F5F601}"/>
    <cellStyle name="40 % - Markeringsfarve1 2 10 2 2 3" xfId="45877" xr:uid="{75F2A088-4D6E-46C5-8028-F948E0E52A43}"/>
    <cellStyle name="40 % - Markeringsfarve1 2 10 2 3" xfId="23891" xr:uid="{EB60D7FF-62CD-4A2C-9C09-D356C742A271}"/>
    <cellStyle name="40 % - Markeringsfarve1 2 10 2 4" xfId="38878" xr:uid="{9322C834-45E9-483A-9EF6-6F05F3FBE68E}"/>
    <cellStyle name="40 % - Markeringsfarve1 2 10 3" xfId="11669" xr:uid="{C46F6DF7-674F-44E3-9B85-37C2F1F309CB}"/>
    <cellStyle name="40 % - Markeringsfarve1 2 10 3 2" xfId="27989" xr:uid="{0511DE85-20AF-4B41-91E8-1A8AA69D4782}"/>
    <cellStyle name="40 % - Markeringsfarve1 2 10 3 3" xfId="42954" xr:uid="{2965AADA-05D8-40D2-A382-104AABD2B106}"/>
    <cellStyle name="40 % - Markeringsfarve1 2 10 4" xfId="20967" xr:uid="{18A91C34-D439-4FE4-AC1D-2236B8DC1024}"/>
    <cellStyle name="40 % - Markeringsfarve1 2 10 5" xfId="35955" xr:uid="{1F4EC4EE-B863-4B0D-86DE-DAF0AED1C7AD}"/>
    <cellStyle name="40 % - Markeringsfarve1 2 11" xfId="3114" xr:uid="{83A30B30-694C-4A4F-98B9-F7CAA4116C3A}"/>
    <cellStyle name="40 % - Markeringsfarve1 2 11 2" xfId="8355" xr:uid="{135AC01E-A2AB-4524-A82B-F9F5B93CCCD5}"/>
    <cellStyle name="40 % - Markeringsfarve1 2 11 2 2" xfId="16247" xr:uid="{C34332F3-31C5-4E7D-88A5-4435D1F61AE3}"/>
    <cellStyle name="40 % - Markeringsfarve1 2 11 2 2 2" xfId="32562" xr:uid="{878E2497-5B42-448C-9FFA-AC79CB9A126C}"/>
    <cellStyle name="40 % - Markeringsfarve1 2 11 2 2 3" xfId="47526" xr:uid="{48F6EA9F-CF32-4CAC-9E8F-25ABA0FA3A6E}"/>
    <cellStyle name="40 % - Markeringsfarve1 2 11 2 3" xfId="25540" xr:uid="{36374DE5-A484-4196-B7A9-6B6FFE2A3B4E}"/>
    <cellStyle name="40 % - Markeringsfarve1 2 11 2 4" xfId="40527" xr:uid="{D144305B-1B41-4525-943D-1D34D241619F}"/>
    <cellStyle name="40 % - Markeringsfarve1 2 11 3" xfId="11670" xr:uid="{5B7C5BDE-90D7-475B-A15A-F11024519B20}"/>
    <cellStyle name="40 % - Markeringsfarve1 2 11 3 2" xfId="27990" xr:uid="{79A881F4-A31B-44A5-B5D3-BF871006A582}"/>
    <cellStyle name="40 % - Markeringsfarve1 2 11 3 3" xfId="42955" xr:uid="{75DF54C4-6CB0-4D68-AE2A-6A308CFAF389}"/>
    <cellStyle name="40 % - Markeringsfarve1 2 11 4" xfId="20968" xr:uid="{AF11AD45-F2C6-45DA-8578-8E0C92181FFC}"/>
    <cellStyle name="40 % - Markeringsfarve1 2 11 5" xfId="35956" xr:uid="{5DAF6166-694E-44F5-BD26-2D688F59FE20}"/>
    <cellStyle name="40 % - Markeringsfarve1 2 12" xfId="5695" xr:uid="{EA1BE76B-F86B-455D-85A4-C75D692A4364}"/>
    <cellStyle name="40 % - Markeringsfarve1 2 12 2" xfId="13612" xr:uid="{A94DA476-4E96-4EF7-A835-226C4EF77EB2}"/>
    <cellStyle name="40 % - Markeringsfarve1 2 12 2 2" xfId="29927" xr:uid="{6F81AE90-B615-4C8C-97E1-BDEA83267A3C}"/>
    <cellStyle name="40 % - Markeringsfarve1 2 12 2 3" xfId="44891" xr:uid="{1F24B90E-8F6F-4F7D-920E-3E599BEBB603}"/>
    <cellStyle name="40 % - Markeringsfarve1 2 12 3" xfId="22905" xr:uid="{889F5115-0151-4032-9A6B-A5EAFF2B7F09}"/>
    <cellStyle name="40 % - Markeringsfarve1 2 12 4" xfId="37892" xr:uid="{3849A8B6-29DC-4F67-973B-65104AD22418}"/>
    <cellStyle name="40 % - Markeringsfarve1 2 13" xfId="11668" xr:uid="{92ABCE12-B726-4689-A1EB-89B8C8D95899}"/>
    <cellStyle name="40 % - Markeringsfarve1 2 13 2" xfId="27988" xr:uid="{C37093DA-AFC7-432D-84E6-E0036C95A8A3}"/>
    <cellStyle name="40 % - Markeringsfarve1 2 13 3" xfId="42953" xr:uid="{AE428F01-E7EA-4DA0-BC80-E07145F4DAD1}"/>
    <cellStyle name="40 % - Markeringsfarve1 2 14" xfId="20966" xr:uid="{84D1DAC6-8309-4D0B-A0D2-CF775E36E1E2}"/>
    <cellStyle name="40 % - Markeringsfarve1 2 15" xfId="35954" xr:uid="{ADE75721-4190-478B-A04B-3CC43BC1A33E}"/>
    <cellStyle name="40 % - Markeringsfarve1 2 16" xfId="53284" xr:uid="{36A0DB03-EA93-4724-9A70-8925FE3D9A3F}"/>
    <cellStyle name="40 % - Markeringsfarve1 2 2" xfId="3115" xr:uid="{E8571525-E874-4CF4-8A9F-7BAEEBA62863}"/>
    <cellStyle name="40 % - Markeringsfarve1 2 2 10" xfId="5696" xr:uid="{0B5AA412-609E-4A59-BC45-612362A5933E}"/>
    <cellStyle name="40 % - Markeringsfarve1 2 2 10 2" xfId="13613" xr:uid="{FF657A52-AE26-4C80-9DDF-113C5C68F314}"/>
    <cellStyle name="40 % - Markeringsfarve1 2 2 10 2 2" xfId="29928" xr:uid="{39B2F26E-5ED1-4787-A1B1-A957B42CCC6F}"/>
    <cellStyle name="40 % - Markeringsfarve1 2 2 10 2 3" xfId="44892" xr:uid="{793F3E0D-C921-4C62-A6BD-2FF7813A1CCD}"/>
    <cellStyle name="40 % - Markeringsfarve1 2 2 10 3" xfId="22906" xr:uid="{B8773B5A-CDE2-46C4-985C-F09C27369F08}"/>
    <cellStyle name="40 % - Markeringsfarve1 2 2 10 4" xfId="37893" xr:uid="{6E357032-66EA-4552-B45A-EA3412D540C8}"/>
    <cellStyle name="40 % - Markeringsfarve1 2 2 11" xfId="11671" xr:uid="{07F0FE23-7635-4E95-9576-306BD4BCFB33}"/>
    <cellStyle name="40 % - Markeringsfarve1 2 2 11 2" xfId="27991" xr:uid="{1345A10C-7A38-407E-8895-8BA371680EB4}"/>
    <cellStyle name="40 % - Markeringsfarve1 2 2 11 3" xfId="42956" xr:uid="{AFFB9408-4BEB-45BC-94B2-D9AB2C5E04DD}"/>
    <cellStyle name="40 % - Markeringsfarve1 2 2 12" xfId="20969" xr:uid="{6B05298D-7A40-4B48-87DB-6331F0E71988}"/>
    <cellStyle name="40 % - Markeringsfarve1 2 2 13" xfId="35957" xr:uid="{291E2C73-DDA9-4CB0-B2A1-8CFBC1196063}"/>
    <cellStyle name="40 % - Markeringsfarve1 2 2 14" xfId="53283" xr:uid="{7AD5845D-007F-4952-914D-19A3334FB9F5}"/>
    <cellStyle name="40 % - Markeringsfarve1 2 2 2" xfId="3116" xr:uid="{EDA47222-7BC2-4748-8868-EC5B2DE28A8B}"/>
    <cellStyle name="40 % - Markeringsfarve1 2 2 2 2" xfId="3117" xr:uid="{447B2BB2-7591-4D58-BD91-3C079B68B46F}"/>
    <cellStyle name="40 % - Markeringsfarve1 2 2 2 2 2" xfId="3118" xr:uid="{80FDF949-822D-4C1F-810A-0E86A47AFD59}"/>
    <cellStyle name="40 % - Markeringsfarve1 2 2 2 2 2 2" xfId="7619" xr:uid="{6133F203-9BC5-4F87-8436-37DE2F7DD46E}"/>
    <cellStyle name="40 % - Markeringsfarve1 2 2 2 2 2 2 2" xfId="15519" xr:uid="{8BBAA62F-AD87-492C-8216-7BB3A3EB355C}"/>
    <cellStyle name="40 % - Markeringsfarve1 2 2 2 2 2 2 2 2" xfId="31834" xr:uid="{9F3C1C42-B7D4-4C7B-AF6F-3D99D2B4B910}"/>
    <cellStyle name="40 % - Markeringsfarve1 2 2 2 2 2 2 2 3" xfId="46798" xr:uid="{36A48E16-8E61-4A70-ABDE-E70FFA98EDBB}"/>
    <cellStyle name="40 % - Markeringsfarve1 2 2 2 2 2 2 3" xfId="24812" xr:uid="{FCDE0953-AB4C-4167-9EBE-B7A6277DC3E4}"/>
    <cellStyle name="40 % - Markeringsfarve1 2 2 2 2 2 2 4" xfId="39799" xr:uid="{0AA7C2EB-698C-4B95-8591-4942EE703377}"/>
    <cellStyle name="40 % - Markeringsfarve1 2 2 2 2 2 3" xfId="11674" xr:uid="{BC32CEEA-2A0F-463C-8CA2-2227130B31AA}"/>
    <cellStyle name="40 % - Markeringsfarve1 2 2 2 2 2 3 2" xfId="27994" xr:uid="{30F187D3-BE74-4BDB-A963-87093175FC54}"/>
    <cellStyle name="40 % - Markeringsfarve1 2 2 2 2 2 3 3" xfId="42959" xr:uid="{4683DA89-D0BC-41E6-A57E-2E80DED93D39}"/>
    <cellStyle name="40 % - Markeringsfarve1 2 2 2 2 2 4" xfId="20972" xr:uid="{E6BD8009-58CD-4A27-BBBC-1C720E31B302}"/>
    <cellStyle name="40 % - Markeringsfarve1 2 2 2 2 2 5" xfId="35960" xr:uid="{1F293ADF-BAE7-4C36-B757-30AFD908AC53}"/>
    <cellStyle name="40 % - Markeringsfarve1 2 2 2 2 3" xfId="6192" xr:uid="{3EC20EC6-0868-46DA-9E53-A13CBEF85C85}"/>
    <cellStyle name="40 % - Markeringsfarve1 2 2 2 2 3 2" xfId="14108" xr:uid="{B2B772E7-44BF-4AC6-9986-6E9E95EF5386}"/>
    <cellStyle name="40 % - Markeringsfarve1 2 2 2 2 3 2 2" xfId="30423" xr:uid="{71F985CC-A71D-450A-B077-4E22EDFFC3A0}"/>
    <cellStyle name="40 % - Markeringsfarve1 2 2 2 2 3 2 3" xfId="45387" xr:uid="{96DC2EBB-3D8B-460D-949A-F9A2BE2F40DB}"/>
    <cellStyle name="40 % - Markeringsfarve1 2 2 2 2 3 3" xfId="23401" xr:uid="{55536D95-ABD3-49C0-8456-1043F6DBCB39}"/>
    <cellStyle name="40 % - Markeringsfarve1 2 2 2 2 3 4" xfId="38388" xr:uid="{02A1CD51-EE39-4DA9-AC3F-37F1A2F4BA5A}"/>
    <cellStyle name="40 % - Markeringsfarve1 2 2 2 2 4" xfId="11673" xr:uid="{B80443F8-A162-4BF6-A3BD-3D196B9CD368}"/>
    <cellStyle name="40 % - Markeringsfarve1 2 2 2 2 4 2" xfId="27993" xr:uid="{E26C6C77-81C9-419E-9B4A-11D642BE16CC}"/>
    <cellStyle name="40 % - Markeringsfarve1 2 2 2 2 4 3" xfId="42958" xr:uid="{6DC79A37-8176-47DE-979E-71BC1DEA7610}"/>
    <cellStyle name="40 % - Markeringsfarve1 2 2 2 2 5" xfId="20971" xr:uid="{AC6FFBD8-2555-417F-92F2-39A88052EEB7}"/>
    <cellStyle name="40 % - Markeringsfarve1 2 2 2 2 6" xfId="35959" xr:uid="{C7306555-95B3-4217-BF51-8DE4A44A93BA}"/>
    <cellStyle name="40 % - Markeringsfarve1 2 2 2 2 7" xfId="57087" xr:uid="{0443C2E7-3896-4C2D-A6FD-56E6838E31D2}"/>
    <cellStyle name="40 % - Markeringsfarve1 2 2 2 3" xfId="3119" xr:uid="{31C01742-8FB4-4E42-99B7-C859A83D4DAF}"/>
    <cellStyle name="40 % - Markeringsfarve1 2 2 2 3 2" xfId="6849" xr:uid="{FCD768A0-0C8C-4867-8785-94261F40EE59}"/>
    <cellStyle name="40 % - Markeringsfarve1 2 2 2 3 2 2" xfId="14759" xr:uid="{2036A9E0-EAF5-4D02-9C00-E70A1BC4A9D9}"/>
    <cellStyle name="40 % - Markeringsfarve1 2 2 2 3 2 2 2" xfId="31074" xr:uid="{ABA847E9-63A7-4925-81D3-B879E4EB2C27}"/>
    <cellStyle name="40 % - Markeringsfarve1 2 2 2 3 2 2 3" xfId="46038" xr:uid="{5A87F9B4-BFDA-4BD1-9154-71F657B3762D}"/>
    <cellStyle name="40 % - Markeringsfarve1 2 2 2 3 2 3" xfId="24052" xr:uid="{9DDC022C-D242-455C-8965-83FD488A4C43}"/>
    <cellStyle name="40 % - Markeringsfarve1 2 2 2 3 2 4" xfId="39039" xr:uid="{ABAE4119-3FE1-4C75-8573-5E9C59264902}"/>
    <cellStyle name="40 % - Markeringsfarve1 2 2 2 3 3" xfId="11675" xr:uid="{EC94444D-90D9-4BEE-83EB-257F887F9424}"/>
    <cellStyle name="40 % - Markeringsfarve1 2 2 2 3 3 2" xfId="27995" xr:uid="{C149B0DE-1D32-40B4-84B6-3680EBD82D74}"/>
    <cellStyle name="40 % - Markeringsfarve1 2 2 2 3 3 3" xfId="42960" xr:uid="{3A7DDCD7-2808-475C-94F0-BFE20E7C22A1}"/>
    <cellStyle name="40 % - Markeringsfarve1 2 2 2 3 4" xfId="20973" xr:uid="{87A4E51A-B8DF-4957-91D7-BB45F8C02385}"/>
    <cellStyle name="40 % - Markeringsfarve1 2 2 2 3 5" xfId="35961" xr:uid="{AAF56ADA-761E-408B-B451-A5DB067E0545}"/>
    <cellStyle name="40 % - Markeringsfarve1 2 2 2 4" xfId="3120" xr:uid="{9B339C04-8349-4FC4-8449-5E52BA4B0CDC}"/>
    <cellStyle name="40 % - Markeringsfarve1 2 2 2 4 2" xfId="8241" xr:uid="{5B42FE09-6701-4299-9732-E8C138ABE2E9}"/>
    <cellStyle name="40 % - Markeringsfarve1 2 2 2 4 2 2" xfId="16134" xr:uid="{8B8AF395-CA53-4F36-8023-46F58FCB97EC}"/>
    <cellStyle name="40 % - Markeringsfarve1 2 2 2 4 2 2 2" xfId="32449" xr:uid="{2EE166EC-DB0E-492F-B784-28E2966A80A2}"/>
    <cellStyle name="40 % - Markeringsfarve1 2 2 2 4 2 2 3" xfId="47413" xr:uid="{4BBF524B-8D5A-414C-AADA-45C1BB235496}"/>
    <cellStyle name="40 % - Markeringsfarve1 2 2 2 4 2 3" xfId="25427" xr:uid="{4AEAA533-D008-4D73-9013-83C8CFD68DFF}"/>
    <cellStyle name="40 % - Markeringsfarve1 2 2 2 4 2 4" xfId="40414" xr:uid="{AB3907A6-7CE4-44DC-B544-8F5963463FBE}"/>
    <cellStyle name="40 % - Markeringsfarve1 2 2 2 4 3" xfId="11676" xr:uid="{4061FE5B-D301-4CC1-A08F-F4A5F3504223}"/>
    <cellStyle name="40 % - Markeringsfarve1 2 2 2 4 3 2" xfId="27996" xr:uid="{12B4F545-3BAA-426E-AED0-6D097BB0FE76}"/>
    <cellStyle name="40 % - Markeringsfarve1 2 2 2 4 3 3" xfId="42961" xr:uid="{91E3090A-9B8F-4CCD-8B98-3890BE773415}"/>
    <cellStyle name="40 % - Markeringsfarve1 2 2 2 4 4" xfId="20974" xr:uid="{C06E4F85-5C7D-4A6F-84ED-100FDD872674}"/>
    <cellStyle name="40 % - Markeringsfarve1 2 2 2 4 5" xfId="35962" xr:uid="{8C166248-91E5-43BB-9A6F-396159FC932A}"/>
    <cellStyle name="40 % - Markeringsfarve1 2 2 2 5" xfId="5697" xr:uid="{77A67991-2B25-4C4E-9B26-56420683AE76}"/>
    <cellStyle name="40 % - Markeringsfarve1 2 2 2 5 2" xfId="13614" xr:uid="{AA9819CA-8AD0-4684-A6CD-3F7201808AB4}"/>
    <cellStyle name="40 % - Markeringsfarve1 2 2 2 5 2 2" xfId="29929" xr:uid="{B1334838-76EF-4EB4-933F-740E9BF0C5E5}"/>
    <cellStyle name="40 % - Markeringsfarve1 2 2 2 5 2 3" xfId="44893" xr:uid="{AC015CB2-85FD-4484-BA7B-826DF823ED87}"/>
    <cellStyle name="40 % - Markeringsfarve1 2 2 2 5 3" xfId="22907" xr:uid="{6371A4AC-A85F-4307-A207-E54D26743B45}"/>
    <cellStyle name="40 % - Markeringsfarve1 2 2 2 5 4" xfId="37894" xr:uid="{4756456E-EDBE-495C-B6D3-244F3046D0EF}"/>
    <cellStyle name="40 % - Markeringsfarve1 2 2 2 6" xfId="11672" xr:uid="{4A7579D1-99E4-4CBD-A5E9-E7C1AEEF43D1}"/>
    <cellStyle name="40 % - Markeringsfarve1 2 2 2 6 2" xfId="27992" xr:uid="{7191C569-C771-4BC2-9979-EB250C041DD2}"/>
    <cellStyle name="40 % - Markeringsfarve1 2 2 2 6 3" xfId="42957" xr:uid="{2D19DC21-4190-436B-977B-6087B544A6C5}"/>
    <cellStyle name="40 % - Markeringsfarve1 2 2 2 7" xfId="20970" xr:uid="{58DF5FC6-9721-4865-AB4C-9F5A090E4DB4}"/>
    <cellStyle name="40 % - Markeringsfarve1 2 2 2 8" xfId="35958" xr:uid="{8F4F28EE-7942-4D6C-93FB-E4C101EF2B39}"/>
    <cellStyle name="40 % - Markeringsfarve1 2 2 2 9" xfId="53920" xr:uid="{992D23A0-B1D1-4B8D-A51A-40760CC5BCB1}"/>
    <cellStyle name="40 % - Markeringsfarve1 2 2 3" xfId="3121" xr:uid="{7650E5BB-2797-4381-9736-0D3D499B735B}"/>
    <cellStyle name="40 % - Markeringsfarve1 2 2 3 2" xfId="3122" xr:uid="{64F271A3-9EC3-45C2-A6E2-C3486872DE5F}"/>
    <cellStyle name="40 % - Markeringsfarve1 2 2 3 2 2" xfId="3123" xr:uid="{E8297061-6D07-43F2-B4FB-4DADCD287B39}"/>
    <cellStyle name="40 % - Markeringsfarve1 2 2 3 2 2 2" xfId="7727" xr:uid="{1D1C883F-F1FC-4E2B-BA18-CB743F4166ED}"/>
    <cellStyle name="40 % - Markeringsfarve1 2 2 3 2 2 2 2" xfId="15627" xr:uid="{827E8898-E32D-4DB8-BBDF-ED491D98DB08}"/>
    <cellStyle name="40 % - Markeringsfarve1 2 2 3 2 2 2 2 2" xfId="31942" xr:uid="{7E49D5C4-8C5D-4BEF-88D7-D21991959DFA}"/>
    <cellStyle name="40 % - Markeringsfarve1 2 2 3 2 2 2 2 3" xfId="46906" xr:uid="{CF090C4F-C9E3-443B-A7CE-0591D7B5DAFC}"/>
    <cellStyle name="40 % - Markeringsfarve1 2 2 3 2 2 2 3" xfId="24920" xr:uid="{8817C59B-0174-4BDC-9B3F-8EFAF1672986}"/>
    <cellStyle name="40 % - Markeringsfarve1 2 2 3 2 2 2 4" xfId="39907" xr:uid="{BB8D8382-5099-41CF-B57F-A8F9FDFF23D3}"/>
    <cellStyle name="40 % - Markeringsfarve1 2 2 3 2 2 3" xfId="11679" xr:uid="{606ED25F-CA16-4EAE-8A0E-71AFCD24FC54}"/>
    <cellStyle name="40 % - Markeringsfarve1 2 2 3 2 2 3 2" xfId="27999" xr:uid="{AAB96D8C-8F2F-4831-95C2-734B66DE1C50}"/>
    <cellStyle name="40 % - Markeringsfarve1 2 2 3 2 2 3 3" xfId="42964" xr:uid="{BDCF6E7A-8578-41D2-9772-CCCA44B79231}"/>
    <cellStyle name="40 % - Markeringsfarve1 2 2 3 2 2 4" xfId="20977" xr:uid="{AB43A1EF-B839-411B-9AD9-89EAF26EDA36}"/>
    <cellStyle name="40 % - Markeringsfarve1 2 2 3 2 2 5" xfId="35965" xr:uid="{8D9EB80A-EEDD-4E1C-B2F3-E936A177013B}"/>
    <cellStyle name="40 % - Markeringsfarve1 2 2 3 2 3" xfId="6282" xr:uid="{0F32D29C-696C-466F-A213-F7A71B2BEFB7}"/>
    <cellStyle name="40 % - Markeringsfarve1 2 2 3 2 3 2" xfId="14198" xr:uid="{88BBA1F1-F92D-4C04-B9D6-3ACAB8CEA212}"/>
    <cellStyle name="40 % - Markeringsfarve1 2 2 3 2 3 2 2" xfId="30513" xr:uid="{DCC44116-239F-46E6-80BB-932B8B72B410}"/>
    <cellStyle name="40 % - Markeringsfarve1 2 2 3 2 3 2 3" xfId="45477" xr:uid="{5A3E21C4-CAA7-40CC-A4BF-964E867401CE}"/>
    <cellStyle name="40 % - Markeringsfarve1 2 2 3 2 3 3" xfId="23491" xr:uid="{26F1D93B-4FC9-4E25-88DE-497763836A19}"/>
    <cellStyle name="40 % - Markeringsfarve1 2 2 3 2 3 4" xfId="38478" xr:uid="{B2BB7758-9864-4775-A0B3-0AEE41CFBAEF}"/>
    <cellStyle name="40 % - Markeringsfarve1 2 2 3 2 4" xfId="11678" xr:uid="{E2DC3372-5EAD-4A09-B802-CDCE7FF4CF80}"/>
    <cellStyle name="40 % - Markeringsfarve1 2 2 3 2 4 2" xfId="27998" xr:uid="{8FA8734F-B0FA-42DF-8202-9F14C53D39F7}"/>
    <cellStyle name="40 % - Markeringsfarve1 2 2 3 2 4 3" xfId="42963" xr:uid="{A8F91565-9289-4204-BB08-BE8EA1DEAB6A}"/>
    <cellStyle name="40 % - Markeringsfarve1 2 2 3 2 5" xfId="20976" xr:uid="{E3BE003A-8C71-48FC-AE3F-2DD9E9F80C7B}"/>
    <cellStyle name="40 % - Markeringsfarve1 2 2 3 2 6" xfId="35964" xr:uid="{0F469A2F-C9D4-44FD-9E6E-DF4D40F2F907}"/>
    <cellStyle name="40 % - Markeringsfarve1 2 2 3 3" xfId="3124" xr:uid="{345C4DBF-98D4-43AF-93AF-FA5E142728F8}"/>
    <cellStyle name="40 % - Markeringsfarve1 2 2 3 3 2" xfId="6957" xr:uid="{0888D144-FA1F-434A-893F-811EE29729C0}"/>
    <cellStyle name="40 % - Markeringsfarve1 2 2 3 3 2 2" xfId="14867" xr:uid="{67EACA52-F2FD-4CBC-ACA7-D13206182505}"/>
    <cellStyle name="40 % - Markeringsfarve1 2 2 3 3 2 2 2" xfId="31182" xr:uid="{FB876774-5A0B-4883-914E-9A17C6416C3C}"/>
    <cellStyle name="40 % - Markeringsfarve1 2 2 3 3 2 2 3" xfId="46146" xr:uid="{8B1C75D4-1012-4ABB-879A-B49CD9FAB26D}"/>
    <cellStyle name="40 % - Markeringsfarve1 2 2 3 3 2 3" xfId="24160" xr:uid="{F39AF4B4-A612-4571-86AB-AE38994045C0}"/>
    <cellStyle name="40 % - Markeringsfarve1 2 2 3 3 2 4" xfId="39147" xr:uid="{521B0302-D97A-4C12-B6B6-CE79B1A29D70}"/>
    <cellStyle name="40 % - Markeringsfarve1 2 2 3 3 3" xfId="11680" xr:uid="{896752D7-1A9A-45DF-87E5-6EBC983976F6}"/>
    <cellStyle name="40 % - Markeringsfarve1 2 2 3 3 3 2" xfId="28000" xr:uid="{86AA3E81-8794-47C5-987A-283CBA651331}"/>
    <cellStyle name="40 % - Markeringsfarve1 2 2 3 3 3 3" xfId="42965" xr:uid="{04C49803-9489-4477-A39E-B9017925C8AF}"/>
    <cellStyle name="40 % - Markeringsfarve1 2 2 3 3 4" xfId="20978" xr:uid="{5CF5A44A-F369-42CE-A6C2-13AC5F4394DF}"/>
    <cellStyle name="40 % - Markeringsfarve1 2 2 3 3 5" xfId="35966" xr:uid="{167187EB-B251-4B4C-A075-71DD96E4AAD8}"/>
    <cellStyle name="40 % - Markeringsfarve1 2 2 3 4" xfId="3125" xr:uid="{3B7B6C36-EAB9-4E8C-9494-90CE572A5070}"/>
    <cellStyle name="40 % - Markeringsfarve1 2 2 3 4 2" xfId="8539" xr:uid="{E04052ED-41C8-4B10-A16D-72233BFD5B4A}"/>
    <cellStyle name="40 % - Markeringsfarve1 2 2 3 4 2 2" xfId="16425" xr:uid="{85613E32-E94B-4B06-AFA6-1A4DECEA561A}"/>
    <cellStyle name="40 % - Markeringsfarve1 2 2 3 4 2 2 2" xfId="32740" xr:uid="{169E2714-C03D-4ED3-9C2F-EA8577FCD67B}"/>
    <cellStyle name="40 % - Markeringsfarve1 2 2 3 4 2 2 3" xfId="47704" xr:uid="{3C512B08-E4CC-42F1-986F-4BBF8794A1A1}"/>
    <cellStyle name="40 % - Markeringsfarve1 2 2 3 4 2 3" xfId="25718" xr:uid="{5BF58515-CCE5-4C0B-A440-3E6C697393C6}"/>
    <cellStyle name="40 % - Markeringsfarve1 2 2 3 4 2 4" xfId="40705" xr:uid="{21D178C9-9C2C-4926-95A7-1FEFA050B93E}"/>
    <cellStyle name="40 % - Markeringsfarve1 2 2 3 4 3" xfId="11681" xr:uid="{7409184C-7E15-46A0-B629-30DE55B1451B}"/>
    <cellStyle name="40 % - Markeringsfarve1 2 2 3 4 3 2" xfId="28001" xr:uid="{B29459EB-CD04-46CF-AF34-333132A3801E}"/>
    <cellStyle name="40 % - Markeringsfarve1 2 2 3 4 3 3" xfId="42966" xr:uid="{EB0D844E-7838-4AAC-8332-39FAF1D632B0}"/>
    <cellStyle name="40 % - Markeringsfarve1 2 2 3 4 4" xfId="20979" xr:uid="{419259A6-385A-4D9F-97F9-6F93480DFC62}"/>
    <cellStyle name="40 % - Markeringsfarve1 2 2 3 4 5" xfId="35967" xr:uid="{95414377-D785-43CF-BE45-12212D3C2557}"/>
    <cellStyle name="40 % - Markeringsfarve1 2 2 3 5" xfId="5698" xr:uid="{7C63AF9D-D6DA-4E10-A18F-52CF3BB98E6D}"/>
    <cellStyle name="40 % - Markeringsfarve1 2 2 3 5 2" xfId="13615" xr:uid="{CB0E217B-7DDC-4DA9-B8B2-6C393CE14EB1}"/>
    <cellStyle name="40 % - Markeringsfarve1 2 2 3 5 2 2" xfId="29930" xr:uid="{12150CE7-EBC5-40FD-BF79-4D0AED7F878B}"/>
    <cellStyle name="40 % - Markeringsfarve1 2 2 3 5 2 3" xfId="44894" xr:uid="{163A52D4-4A64-4A5D-851F-DB80DB459477}"/>
    <cellStyle name="40 % - Markeringsfarve1 2 2 3 5 3" xfId="22908" xr:uid="{3959C25E-03ED-4A57-8270-FCC807CACC99}"/>
    <cellStyle name="40 % - Markeringsfarve1 2 2 3 5 4" xfId="37895" xr:uid="{B7895654-8BBF-40C8-ACE3-ADB74A0FB506}"/>
    <cellStyle name="40 % - Markeringsfarve1 2 2 3 6" xfId="11677" xr:uid="{24F6096A-C748-41DC-AC4E-DD5D1B765438}"/>
    <cellStyle name="40 % - Markeringsfarve1 2 2 3 6 2" xfId="27997" xr:uid="{3426F2D3-DDEE-44C2-9CCA-4EB1CEE67F6F}"/>
    <cellStyle name="40 % - Markeringsfarve1 2 2 3 6 3" xfId="42962" xr:uid="{9298DACC-30EB-4EFE-89C6-087976323C61}"/>
    <cellStyle name="40 % - Markeringsfarve1 2 2 3 7" xfId="20975" xr:uid="{27D60E17-CA35-4D5F-8269-50E05475C682}"/>
    <cellStyle name="40 % - Markeringsfarve1 2 2 3 8" xfId="35963" xr:uid="{AE404961-D6E1-463D-9911-2234D557E906}"/>
    <cellStyle name="40 % - Markeringsfarve1 2 2 3 9" xfId="56464" xr:uid="{66B83728-2F61-444A-8908-1B6C80C3F057}"/>
    <cellStyle name="40 % - Markeringsfarve1 2 2 4" xfId="3126" xr:uid="{3EBC975D-0565-43F5-BB9A-D7787C4999B5}"/>
    <cellStyle name="40 % - Markeringsfarve1 2 2 4 2" xfId="3127" xr:uid="{311C8607-4074-462E-88BB-A2838417C1C9}"/>
    <cellStyle name="40 % - Markeringsfarve1 2 2 4 2 2" xfId="3128" xr:uid="{8733E084-59E4-441F-A2D0-8252BDC2B670}"/>
    <cellStyle name="40 % - Markeringsfarve1 2 2 4 2 2 2" xfId="7857" xr:uid="{5888F2F2-AD5D-497D-9C2E-90AF9697D1F0}"/>
    <cellStyle name="40 % - Markeringsfarve1 2 2 4 2 2 2 2" xfId="15757" xr:uid="{56677050-7854-4BFD-B2D1-E4AFC3F0CB28}"/>
    <cellStyle name="40 % - Markeringsfarve1 2 2 4 2 2 2 2 2" xfId="32072" xr:uid="{E53037CE-6629-4C9B-A0FC-4AD7598345E9}"/>
    <cellStyle name="40 % - Markeringsfarve1 2 2 4 2 2 2 2 3" xfId="47036" xr:uid="{F4552C6A-63D9-4790-A826-F76DCE9B2035}"/>
    <cellStyle name="40 % - Markeringsfarve1 2 2 4 2 2 2 3" xfId="25050" xr:uid="{8EEB9059-0405-46CD-A444-7DE2AF9A8344}"/>
    <cellStyle name="40 % - Markeringsfarve1 2 2 4 2 2 2 4" xfId="40037" xr:uid="{93814AC7-AB4E-47D4-AFF9-42CF29F58316}"/>
    <cellStyle name="40 % - Markeringsfarve1 2 2 4 2 2 3" xfId="11684" xr:uid="{626FB8C0-F2C7-422F-992C-330AD718FE04}"/>
    <cellStyle name="40 % - Markeringsfarve1 2 2 4 2 2 3 2" xfId="28004" xr:uid="{7CC0230B-1C41-44E1-B301-5647DFFFEC54}"/>
    <cellStyle name="40 % - Markeringsfarve1 2 2 4 2 2 3 3" xfId="42969" xr:uid="{3EDFA670-7B3E-4F9F-8FE3-18705199EB65}"/>
    <cellStyle name="40 % - Markeringsfarve1 2 2 4 2 2 4" xfId="20982" xr:uid="{E2418F86-BA50-4A7E-9BDC-053B029989DA}"/>
    <cellStyle name="40 % - Markeringsfarve1 2 2 4 2 2 5" xfId="35970" xr:uid="{C3C3016D-9240-4137-A232-E3DDA788C79B}"/>
    <cellStyle name="40 % - Markeringsfarve1 2 2 4 2 3" xfId="6394" xr:uid="{52C7609A-F78C-4A4E-9E6B-B2BA952782B3}"/>
    <cellStyle name="40 % - Markeringsfarve1 2 2 4 2 3 2" xfId="14307" xr:uid="{4FB4F4B6-292B-4D5E-8ED2-53739CAF9F0C}"/>
    <cellStyle name="40 % - Markeringsfarve1 2 2 4 2 3 2 2" xfId="30622" xr:uid="{C35EF3D0-4BB9-4ACB-9F93-CEC1CCC55C15}"/>
    <cellStyle name="40 % - Markeringsfarve1 2 2 4 2 3 2 3" xfId="45586" xr:uid="{433F9CDD-A95F-4BDC-9154-CFE189035181}"/>
    <cellStyle name="40 % - Markeringsfarve1 2 2 4 2 3 3" xfId="23600" xr:uid="{C7144F2E-224B-40C5-B6A8-3FA48F2C6457}"/>
    <cellStyle name="40 % - Markeringsfarve1 2 2 4 2 3 4" xfId="38587" xr:uid="{250FB95B-323F-413E-B963-10622214F15A}"/>
    <cellStyle name="40 % - Markeringsfarve1 2 2 4 2 4" xfId="11683" xr:uid="{CF245A76-237B-4D58-A303-5EC321D67AC0}"/>
    <cellStyle name="40 % - Markeringsfarve1 2 2 4 2 4 2" xfId="28003" xr:uid="{DEDDBD95-0A1E-47AE-A352-2B0D6D0A0D59}"/>
    <cellStyle name="40 % - Markeringsfarve1 2 2 4 2 4 3" xfId="42968" xr:uid="{59F6D4CD-135A-469C-8BE7-8DDAC46660F6}"/>
    <cellStyle name="40 % - Markeringsfarve1 2 2 4 2 5" xfId="20981" xr:uid="{80829FB3-4158-4677-9EE9-2C34CBCBB8EF}"/>
    <cellStyle name="40 % - Markeringsfarve1 2 2 4 2 6" xfId="35969" xr:uid="{AC6E65AB-DCFE-4291-991B-2C3F5D1D5366}"/>
    <cellStyle name="40 % - Markeringsfarve1 2 2 4 3" xfId="3129" xr:uid="{1A6C68D0-6E2E-4DB6-9C0D-EBB29869F0E2}"/>
    <cellStyle name="40 % - Markeringsfarve1 2 2 4 3 2" xfId="7133" xr:uid="{48D238B1-EACE-44FF-84FC-77393BE66E32}"/>
    <cellStyle name="40 % - Markeringsfarve1 2 2 4 3 2 2" xfId="15042" xr:uid="{CE0EADB0-3386-424B-ABC3-CCDF62D15EDB}"/>
    <cellStyle name="40 % - Markeringsfarve1 2 2 4 3 2 2 2" xfId="31357" xr:uid="{B71AD5F5-1AF8-4DF6-9A0F-0D182EB12B44}"/>
    <cellStyle name="40 % - Markeringsfarve1 2 2 4 3 2 2 3" xfId="46321" xr:uid="{9395B28C-2910-434B-BB74-D6F2DB6AEA78}"/>
    <cellStyle name="40 % - Markeringsfarve1 2 2 4 3 2 3" xfId="24335" xr:uid="{76501727-759A-487D-932B-2FB3DEECE015}"/>
    <cellStyle name="40 % - Markeringsfarve1 2 2 4 3 2 4" xfId="39322" xr:uid="{B386F003-404B-466A-B92D-A67ADDC92B2A}"/>
    <cellStyle name="40 % - Markeringsfarve1 2 2 4 3 3" xfId="11685" xr:uid="{17E87B07-3A97-4637-9D74-5B865099AC93}"/>
    <cellStyle name="40 % - Markeringsfarve1 2 2 4 3 3 2" xfId="28005" xr:uid="{BA43E78B-FA7C-4E16-AA11-A9CB697B8CED}"/>
    <cellStyle name="40 % - Markeringsfarve1 2 2 4 3 3 3" xfId="42970" xr:uid="{FC8F12D8-4478-4C6F-BDD3-53D5D9378EBD}"/>
    <cellStyle name="40 % - Markeringsfarve1 2 2 4 3 4" xfId="20983" xr:uid="{212D4117-2463-46CF-A321-B21EA37308CF}"/>
    <cellStyle name="40 % - Markeringsfarve1 2 2 4 3 5" xfId="35971" xr:uid="{9E8719D0-AD2F-4D91-8491-0B2A24ECF4F0}"/>
    <cellStyle name="40 % - Markeringsfarve1 2 2 4 4" xfId="3130" xr:uid="{21DBA7D5-3E5B-4C6B-8AA7-F00A843A7A03}"/>
    <cellStyle name="40 % - Markeringsfarve1 2 2 4 4 2" xfId="8190" xr:uid="{CB8F4107-6D10-4491-BD50-0659CA5542E3}"/>
    <cellStyle name="40 % - Markeringsfarve1 2 2 4 4 2 2" xfId="16086" xr:uid="{9150B21C-4D6B-432F-8C6D-F97E3E7B2667}"/>
    <cellStyle name="40 % - Markeringsfarve1 2 2 4 4 2 2 2" xfId="32401" xr:uid="{2951F9F0-2681-4266-B621-13F4B206E672}"/>
    <cellStyle name="40 % - Markeringsfarve1 2 2 4 4 2 2 3" xfId="47365" xr:uid="{E91C60A9-2783-4699-A7E6-0974AA680A16}"/>
    <cellStyle name="40 % - Markeringsfarve1 2 2 4 4 2 3" xfId="25379" xr:uid="{2450000F-D191-416C-AD76-5C78E6435E66}"/>
    <cellStyle name="40 % - Markeringsfarve1 2 2 4 4 2 4" xfId="40366" xr:uid="{886BBFD0-C40A-4917-BB78-D25A0E1D2DC7}"/>
    <cellStyle name="40 % - Markeringsfarve1 2 2 4 4 3" xfId="11686" xr:uid="{BB1625A9-3DCD-40C9-9B0B-C81381C3139C}"/>
    <cellStyle name="40 % - Markeringsfarve1 2 2 4 4 3 2" xfId="28006" xr:uid="{B432A290-9C7E-453A-B2AF-19AA3B91EF99}"/>
    <cellStyle name="40 % - Markeringsfarve1 2 2 4 4 3 3" xfId="42971" xr:uid="{36F1A0D7-AFEF-4AF2-AADD-B1F480472C98}"/>
    <cellStyle name="40 % - Markeringsfarve1 2 2 4 4 4" xfId="20984" xr:uid="{C2D83388-A9CE-4ECD-9E68-DF17A070C6C2}"/>
    <cellStyle name="40 % - Markeringsfarve1 2 2 4 4 5" xfId="35972" xr:uid="{CD503BE1-EE61-4B39-9870-2E4F514CA311}"/>
    <cellStyle name="40 % - Markeringsfarve1 2 2 4 5" xfId="5699" xr:uid="{E239A2A5-D891-48CD-AC22-58B7A2BDEE47}"/>
    <cellStyle name="40 % - Markeringsfarve1 2 2 4 5 2" xfId="13616" xr:uid="{20522A6B-0D34-42AE-B0EF-C211FAB41051}"/>
    <cellStyle name="40 % - Markeringsfarve1 2 2 4 5 2 2" xfId="29931" xr:uid="{B5C4A35D-8C91-40E6-9C53-5DC4A91050AB}"/>
    <cellStyle name="40 % - Markeringsfarve1 2 2 4 5 2 3" xfId="44895" xr:uid="{B4B36BE7-1856-4984-B9AB-DCD004853A9C}"/>
    <cellStyle name="40 % - Markeringsfarve1 2 2 4 5 3" xfId="22909" xr:uid="{F075109C-C759-40C1-8496-7652589DACCC}"/>
    <cellStyle name="40 % - Markeringsfarve1 2 2 4 5 4" xfId="37896" xr:uid="{4B00C907-DDD5-4636-BF91-DDA8C38E0C78}"/>
    <cellStyle name="40 % - Markeringsfarve1 2 2 4 6" xfId="11682" xr:uid="{8625D6F6-0131-4561-BA3B-A86F4676E12F}"/>
    <cellStyle name="40 % - Markeringsfarve1 2 2 4 6 2" xfId="28002" xr:uid="{293C8B56-8400-4FBD-8404-7299BF7389C1}"/>
    <cellStyle name="40 % - Markeringsfarve1 2 2 4 6 3" xfId="42967" xr:uid="{AE61472F-C773-4B0F-8998-AEE531A96AD1}"/>
    <cellStyle name="40 % - Markeringsfarve1 2 2 4 7" xfId="20980" xr:uid="{BB525C32-0127-4C5C-A9CA-B3C396EA9070}"/>
    <cellStyle name="40 % - Markeringsfarve1 2 2 4 8" xfId="35968" xr:uid="{7D844377-31B4-43A6-BAA2-625A5A83C006}"/>
    <cellStyle name="40 % - Markeringsfarve1 2 2 5" xfId="3131" xr:uid="{98A839E3-02C4-4F58-AAE4-104A19240520}"/>
    <cellStyle name="40 % - Markeringsfarve1 2 2 5 2" xfId="3132" xr:uid="{FAB7C893-6AE4-48CF-9992-1151820B661C}"/>
    <cellStyle name="40 % - Markeringsfarve1 2 2 5 2 2" xfId="3133" xr:uid="{716D8AA5-22A4-4DB5-A8F5-9A10DAA404F4}"/>
    <cellStyle name="40 % - Markeringsfarve1 2 2 5 2 2 2" xfId="7974" xr:uid="{32AC9C39-7DE4-4363-B29F-0263BBE066E4}"/>
    <cellStyle name="40 % - Markeringsfarve1 2 2 5 2 2 2 2" xfId="15874" xr:uid="{8CEC0250-CD18-4A4C-92D8-4C245C798B86}"/>
    <cellStyle name="40 % - Markeringsfarve1 2 2 5 2 2 2 2 2" xfId="32189" xr:uid="{09AA4AA7-E1D3-44CF-8FC3-2AFEFE74B28E}"/>
    <cellStyle name="40 % - Markeringsfarve1 2 2 5 2 2 2 2 3" xfId="47153" xr:uid="{6EC8BDA4-91FE-45AA-9A9E-4325449BE078}"/>
    <cellStyle name="40 % - Markeringsfarve1 2 2 5 2 2 2 3" xfId="25167" xr:uid="{FC018E31-7753-4BB4-BC6A-9C6EB2109A6A}"/>
    <cellStyle name="40 % - Markeringsfarve1 2 2 5 2 2 2 4" xfId="40154" xr:uid="{3531E8A5-2ABB-4A23-AD43-5DF4878409A4}"/>
    <cellStyle name="40 % - Markeringsfarve1 2 2 5 2 2 3" xfId="11689" xr:uid="{72A3C1ED-FA67-4E04-9024-0A5F2D95CCFC}"/>
    <cellStyle name="40 % - Markeringsfarve1 2 2 5 2 2 3 2" xfId="28009" xr:uid="{5016516C-BDE1-4412-89F5-C813CB73B0E9}"/>
    <cellStyle name="40 % - Markeringsfarve1 2 2 5 2 2 3 3" xfId="42974" xr:uid="{9363FECA-A90E-449B-995B-EB0CC5D70B1F}"/>
    <cellStyle name="40 % - Markeringsfarve1 2 2 5 2 2 4" xfId="20987" xr:uid="{E2CD688A-9438-455A-8EE0-D0A3DB6BEF4C}"/>
    <cellStyle name="40 % - Markeringsfarve1 2 2 5 2 2 5" xfId="35975" xr:uid="{3067EBFF-FBBB-43E0-B4AC-528D6E86B6F0}"/>
    <cellStyle name="40 % - Markeringsfarve1 2 2 5 2 3" xfId="6493" xr:uid="{58B63AC2-AC8E-4339-93BB-BF8E838F2438}"/>
    <cellStyle name="40 % - Markeringsfarve1 2 2 5 2 3 2" xfId="14406" xr:uid="{177C09BF-D5E4-4154-BAE4-E96890073705}"/>
    <cellStyle name="40 % - Markeringsfarve1 2 2 5 2 3 2 2" xfId="30721" xr:uid="{DCA22AFD-D81E-4B19-BF8E-585112641B44}"/>
    <cellStyle name="40 % - Markeringsfarve1 2 2 5 2 3 2 3" xfId="45685" xr:uid="{DCB3449C-36DF-4920-A04C-17469A42F425}"/>
    <cellStyle name="40 % - Markeringsfarve1 2 2 5 2 3 3" xfId="23699" xr:uid="{5C3E716C-59DC-45CE-B706-02A4EBB6B071}"/>
    <cellStyle name="40 % - Markeringsfarve1 2 2 5 2 3 4" xfId="38686" xr:uid="{659B6FBC-BAFD-4BDF-93FE-2353FB4C7147}"/>
    <cellStyle name="40 % - Markeringsfarve1 2 2 5 2 4" xfId="11688" xr:uid="{8089D6CC-1FA6-4870-B4AB-92E99063B7C4}"/>
    <cellStyle name="40 % - Markeringsfarve1 2 2 5 2 4 2" xfId="28008" xr:uid="{683D33FA-5BC4-43BE-BEC0-54BF0246080E}"/>
    <cellStyle name="40 % - Markeringsfarve1 2 2 5 2 4 3" xfId="42973" xr:uid="{E4D1B5C3-429C-4EA6-9BD8-26559577D9AE}"/>
    <cellStyle name="40 % - Markeringsfarve1 2 2 5 2 5" xfId="20986" xr:uid="{5DE96F55-6330-43FB-A056-DC92F423B0FF}"/>
    <cellStyle name="40 % - Markeringsfarve1 2 2 5 2 6" xfId="35974" xr:uid="{908CC602-EDF4-4CDC-A80B-B1F55EB7012F}"/>
    <cellStyle name="40 % - Markeringsfarve1 2 2 5 3" xfId="3134" xr:uid="{D254ED00-8898-4256-9957-1BEB350F1031}"/>
    <cellStyle name="40 % - Markeringsfarve1 2 2 5 3 2" xfId="7250" xr:uid="{64FBA064-ECB7-48F5-98BC-17843EA60B75}"/>
    <cellStyle name="40 % - Markeringsfarve1 2 2 5 3 2 2" xfId="15159" xr:uid="{7A088131-11E6-4CB8-850D-1786E9758CE7}"/>
    <cellStyle name="40 % - Markeringsfarve1 2 2 5 3 2 2 2" xfId="31474" xr:uid="{2A5A6729-DCF2-4610-BF67-867875AE649A}"/>
    <cellStyle name="40 % - Markeringsfarve1 2 2 5 3 2 2 3" xfId="46438" xr:uid="{86C7AA27-A291-406E-ACF7-A15CDB250E70}"/>
    <cellStyle name="40 % - Markeringsfarve1 2 2 5 3 2 3" xfId="24452" xr:uid="{D4B01549-CECF-4E77-B570-C0CECA8C11AF}"/>
    <cellStyle name="40 % - Markeringsfarve1 2 2 5 3 2 4" xfId="39439" xr:uid="{24DE0518-1176-4139-AF71-C5EF050BD979}"/>
    <cellStyle name="40 % - Markeringsfarve1 2 2 5 3 3" xfId="11690" xr:uid="{A72D044F-C9FD-46C6-959B-6799B8A01741}"/>
    <cellStyle name="40 % - Markeringsfarve1 2 2 5 3 3 2" xfId="28010" xr:uid="{3CA76D17-07BA-4A2F-855A-2D320CCD3CCC}"/>
    <cellStyle name="40 % - Markeringsfarve1 2 2 5 3 3 3" xfId="42975" xr:uid="{D639D8E4-E6E3-473B-9EC8-C1628F346413}"/>
    <cellStyle name="40 % - Markeringsfarve1 2 2 5 3 4" xfId="20988" xr:uid="{F30B3204-D034-43C2-9337-16033F1358D9}"/>
    <cellStyle name="40 % - Markeringsfarve1 2 2 5 3 5" xfId="35976" xr:uid="{6CA294BF-6858-40F0-B1EF-6443092466DA}"/>
    <cellStyle name="40 % - Markeringsfarve1 2 2 5 4" xfId="3135" xr:uid="{A0CE687A-141E-4DA9-AA79-D519A4EDC290}"/>
    <cellStyle name="40 % - Markeringsfarve1 2 2 5 4 2" xfId="6651" xr:uid="{4DBD1922-5902-41AE-BE26-F4A49DFB25BD}"/>
    <cellStyle name="40 % - Markeringsfarve1 2 2 5 4 2 2" xfId="14563" xr:uid="{1BE71A55-659C-42F6-AF94-710C4480B4BB}"/>
    <cellStyle name="40 % - Markeringsfarve1 2 2 5 4 2 2 2" xfId="30878" xr:uid="{1E6953F8-51CB-46AE-BEF7-4B0001A9B50E}"/>
    <cellStyle name="40 % - Markeringsfarve1 2 2 5 4 2 2 3" xfId="45842" xr:uid="{722B5F96-13C6-4229-A5CD-729C5E321F80}"/>
    <cellStyle name="40 % - Markeringsfarve1 2 2 5 4 2 3" xfId="23856" xr:uid="{2894E3B9-356C-4EC9-AF57-40667C171E7C}"/>
    <cellStyle name="40 % - Markeringsfarve1 2 2 5 4 2 4" xfId="38843" xr:uid="{2A07BC1B-53C8-4F2E-A057-BB51168F9B49}"/>
    <cellStyle name="40 % - Markeringsfarve1 2 2 5 4 3" xfId="11691" xr:uid="{A36E82AE-14D8-48BE-BE54-51D8774FCBF5}"/>
    <cellStyle name="40 % - Markeringsfarve1 2 2 5 4 3 2" xfId="28011" xr:uid="{FBF80DFD-A6D0-4607-8FDF-2B6B526AF340}"/>
    <cellStyle name="40 % - Markeringsfarve1 2 2 5 4 3 3" xfId="42976" xr:uid="{B92BD051-AE70-40BE-9279-7B27B986281A}"/>
    <cellStyle name="40 % - Markeringsfarve1 2 2 5 4 4" xfId="20989" xr:uid="{42172A02-1017-46F0-B8DA-64E60EB4C02E}"/>
    <cellStyle name="40 % - Markeringsfarve1 2 2 5 4 5" xfId="35977" xr:uid="{384D292F-650C-444A-894B-BEB6BB64A290}"/>
    <cellStyle name="40 % - Markeringsfarve1 2 2 5 5" xfId="5700" xr:uid="{5F9158C8-98E3-475C-BBD4-4C9420183AE9}"/>
    <cellStyle name="40 % - Markeringsfarve1 2 2 5 5 2" xfId="13617" xr:uid="{C3679172-A02F-49BB-B4B7-4650722C4D42}"/>
    <cellStyle name="40 % - Markeringsfarve1 2 2 5 5 2 2" xfId="29932" xr:uid="{AB9D9BBA-8D3B-404B-AE35-E831E1DB994E}"/>
    <cellStyle name="40 % - Markeringsfarve1 2 2 5 5 2 3" xfId="44896" xr:uid="{0D5F0C4D-B7A8-48B9-85C5-49BFD6DAE71E}"/>
    <cellStyle name="40 % - Markeringsfarve1 2 2 5 5 3" xfId="22910" xr:uid="{E83E91B1-04CD-473C-8612-5543D78A035B}"/>
    <cellStyle name="40 % - Markeringsfarve1 2 2 5 5 4" xfId="37897" xr:uid="{9AC8A974-C818-4851-BA1C-575A4D0A7E98}"/>
    <cellStyle name="40 % - Markeringsfarve1 2 2 5 6" xfId="11687" xr:uid="{E2B835B3-7C4E-4E1C-AED2-6D1AFF4E0129}"/>
    <cellStyle name="40 % - Markeringsfarve1 2 2 5 6 2" xfId="28007" xr:uid="{89D7922B-3FFB-481B-929C-36B930257641}"/>
    <cellStyle name="40 % - Markeringsfarve1 2 2 5 6 3" xfId="42972" xr:uid="{CDB88BD9-98B3-446F-9FC4-017C8CEE00AC}"/>
    <cellStyle name="40 % - Markeringsfarve1 2 2 5 7" xfId="20985" xr:uid="{BBA702DE-9602-487D-BA6D-15B308F181E2}"/>
    <cellStyle name="40 % - Markeringsfarve1 2 2 5 8" xfId="35973" xr:uid="{E02E1C13-AC21-4321-8E12-FC18F70319DE}"/>
    <cellStyle name="40 % - Markeringsfarve1 2 2 6" xfId="3136" xr:uid="{73FF0BFA-A1F8-40FF-AA9C-38E313AD415F}"/>
    <cellStyle name="40 % - Markeringsfarve1 2 2 6 2" xfId="3137" xr:uid="{2C21C521-582F-403F-A16F-CA160782C6B7}"/>
    <cellStyle name="40 % - Markeringsfarve1 2 2 6 2 2" xfId="3138" xr:uid="{4B42C8D3-0A21-438F-BDC7-604B2666B100}"/>
    <cellStyle name="40 % - Markeringsfarve1 2 2 6 2 2 2" xfId="8081" xr:uid="{3788AB9C-33EF-4323-BF3E-0CE6BEC2B8A7}"/>
    <cellStyle name="40 % - Markeringsfarve1 2 2 6 2 2 2 2" xfId="15981" xr:uid="{037A7AEE-D5DC-4893-A7C7-7D660E88D8EB}"/>
    <cellStyle name="40 % - Markeringsfarve1 2 2 6 2 2 2 2 2" xfId="32296" xr:uid="{96746AD6-6790-4D42-9D44-6F8179A0EDE6}"/>
    <cellStyle name="40 % - Markeringsfarve1 2 2 6 2 2 2 2 3" xfId="47260" xr:uid="{C9D22553-305A-4908-A51A-1001F73C6983}"/>
    <cellStyle name="40 % - Markeringsfarve1 2 2 6 2 2 2 3" xfId="25274" xr:uid="{71555ED0-4299-46E0-8A16-6F3AB85D5344}"/>
    <cellStyle name="40 % - Markeringsfarve1 2 2 6 2 2 2 4" xfId="40261" xr:uid="{4EC73C0C-4046-476D-87B6-1F0716FB6F62}"/>
    <cellStyle name="40 % - Markeringsfarve1 2 2 6 2 2 3" xfId="11694" xr:uid="{DE123CDA-0DE1-4F5A-97B4-21815605E900}"/>
    <cellStyle name="40 % - Markeringsfarve1 2 2 6 2 2 3 2" xfId="28014" xr:uid="{57EB7D12-F0D6-4F6D-9FC6-14F324B20306}"/>
    <cellStyle name="40 % - Markeringsfarve1 2 2 6 2 2 3 3" xfId="42979" xr:uid="{4EA32FC1-F9C5-4167-A69D-36568D033AAF}"/>
    <cellStyle name="40 % - Markeringsfarve1 2 2 6 2 2 4" xfId="20992" xr:uid="{539C5FAA-9758-4D1A-BF13-2D1D90AF0199}"/>
    <cellStyle name="40 % - Markeringsfarve1 2 2 6 2 2 5" xfId="35980" xr:uid="{636E9C2E-CC18-422D-AA08-E020F85F660A}"/>
    <cellStyle name="40 % - Markeringsfarve1 2 2 6 2 3" xfId="6583" xr:uid="{D47332F2-876D-4056-8477-57BC9387CC4B}"/>
    <cellStyle name="40 % - Markeringsfarve1 2 2 6 2 3 2" xfId="14496" xr:uid="{C7CD554A-34B7-4CB0-8019-41DD76EAC147}"/>
    <cellStyle name="40 % - Markeringsfarve1 2 2 6 2 3 2 2" xfId="30811" xr:uid="{2921C02D-5AC0-42BE-B6D2-17EC3A681390}"/>
    <cellStyle name="40 % - Markeringsfarve1 2 2 6 2 3 2 3" xfId="45775" xr:uid="{EF5B042C-4FFD-42DE-A071-2A1F9FED2B27}"/>
    <cellStyle name="40 % - Markeringsfarve1 2 2 6 2 3 3" xfId="23789" xr:uid="{ABE899C2-66AE-4450-88CD-D51E9C52C6DB}"/>
    <cellStyle name="40 % - Markeringsfarve1 2 2 6 2 3 4" xfId="38776" xr:uid="{27E72D57-35A5-4502-A385-63584A73D7E1}"/>
    <cellStyle name="40 % - Markeringsfarve1 2 2 6 2 4" xfId="11693" xr:uid="{4282C2CE-642D-4D32-AF4A-BABB5CD442D4}"/>
    <cellStyle name="40 % - Markeringsfarve1 2 2 6 2 4 2" xfId="28013" xr:uid="{97B19E87-8778-4860-BDE7-0C0CBBA20286}"/>
    <cellStyle name="40 % - Markeringsfarve1 2 2 6 2 4 3" xfId="42978" xr:uid="{973D600B-4EA2-4D33-AACA-C9C1222918A8}"/>
    <cellStyle name="40 % - Markeringsfarve1 2 2 6 2 5" xfId="20991" xr:uid="{701D3A63-471A-4142-BD07-58DC287C1D07}"/>
    <cellStyle name="40 % - Markeringsfarve1 2 2 6 2 6" xfId="35979" xr:uid="{C8445BED-D3D0-4C5A-999A-8F8FD831F2D7}"/>
    <cellStyle name="40 % - Markeringsfarve1 2 2 6 3" xfId="3139" xr:uid="{0A55472C-E68E-4DA5-A0C0-3FC79C326B1E}"/>
    <cellStyle name="40 % - Markeringsfarve1 2 2 6 3 2" xfId="7358" xr:uid="{B2011647-32D0-41CC-B966-D2056C4F3D01}"/>
    <cellStyle name="40 % - Markeringsfarve1 2 2 6 3 2 2" xfId="15267" xr:uid="{2F34C80B-F5C6-459B-B2A0-EE8A89A54D56}"/>
    <cellStyle name="40 % - Markeringsfarve1 2 2 6 3 2 2 2" xfId="31582" xr:uid="{A5B0E209-056C-46FB-9E56-646033F7FCFD}"/>
    <cellStyle name="40 % - Markeringsfarve1 2 2 6 3 2 2 3" xfId="46546" xr:uid="{7AEDFB32-069D-4E47-AE5C-3AFE1D224B00}"/>
    <cellStyle name="40 % - Markeringsfarve1 2 2 6 3 2 3" xfId="24560" xr:uid="{3AD0415D-DB68-453C-B03C-605C8E2CDC94}"/>
    <cellStyle name="40 % - Markeringsfarve1 2 2 6 3 2 4" xfId="39547" xr:uid="{130BEBBB-2B35-4E88-97B9-52F49E2537FF}"/>
    <cellStyle name="40 % - Markeringsfarve1 2 2 6 3 3" xfId="11695" xr:uid="{57FCFEB1-CC71-41E4-BB7F-D70F94D2C957}"/>
    <cellStyle name="40 % - Markeringsfarve1 2 2 6 3 3 2" xfId="28015" xr:uid="{028BF87B-B815-485E-A359-27EA656CF2AB}"/>
    <cellStyle name="40 % - Markeringsfarve1 2 2 6 3 3 3" xfId="42980" xr:uid="{367965DD-EC3C-4634-A073-EB2B49F708F2}"/>
    <cellStyle name="40 % - Markeringsfarve1 2 2 6 3 4" xfId="20993" xr:uid="{9E6AE167-CC37-40E7-9662-BB650C91E9EA}"/>
    <cellStyle name="40 % - Markeringsfarve1 2 2 6 3 5" xfId="35981" xr:uid="{06714E5C-8395-4E86-8364-37B1AAD8355A}"/>
    <cellStyle name="40 % - Markeringsfarve1 2 2 6 4" xfId="3140" xr:uid="{73DB9DFE-A413-4A20-897C-11525EE900DE}"/>
    <cellStyle name="40 % - Markeringsfarve1 2 2 6 4 2" xfId="7028" xr:uid="{A4472E9E-77A4-4335-BE08-074B1C47CC14}"/>
    <cellStyle name="40 % - Markeringsfarve1 2 2 6 4 2 2" xfId="14938" xr:uid="{04039D6C-4F1A-48D0-92B2-1DB4ABDCB3EE}"/>
    <cellStyle name="40 % - Markeringsfarve1 2 2 6 4 2 2 2" xfId="31253" xr:uid="{A256EA94-A089-4FD2-8B4C-696885E5C6F6}"/>
    <cellStyle name="40 % - Markeringsfarve1 2 2 6 4 2 2 3" xfId="46217" xr:uid="{E4E015AF-11BE-4C5B-A27E-E722C5BD8514}"/>
    <cellStyle name="40 % - Markeringsfarve1 2 2 6 4 2 3" xfId="24231" xr:uid="{62D80371-8E57-4421-AF44-6943C30C61DA}"/>
    <cellStyle name="40 % - Markeringsfarve1 2 2 6 4 2 4" xfId="39218" xr:uid="{11CEA9C5-7850-44C1-AF16-87022686587A}"/>
    <cellStyle name="40 % - Markeringsfarve1 2 2 6 4 3" xfId="11696" xr:uid="{DAA54058-FE3F-4B0A-86B5-9F4937921D41}"/>
    <cellStyle name="40 % - Markeringsfarve1 2 2 6 4 3 2" xfId="28016" xr:uid="{C87E5B31-359E-4D7E-9C43-6BBCB7FAEA31}"/>
    <cellStyle name="40 % - Markeringsfarve1 2 2 6 4 3 3" xfId="42981" xr:uid="{C6E0C424-914B-4143-97FD-D3551DB7E87D}"/>
    <cellStyle name="40 % - Markeringsfarve1 2 2 6 4 4" xfId="20994" xr:uid="{EE445960-1F20-4E7D-9330-57AEFA3108DE}"/>
    <cellStyle name="40 % - Markeringsfarve1 2 2 6 4 5" xfId="35982" xr:uid="{02406C5E-E8DD-46E7-8EC2-89F46E8E45E5}"/>
    <cellStyle name="40 % - Markeringsfarve1 2 2 6 5" xfId="5701" xr:uid="{4B32C563-32E6-42DB-AA49-586DBF78D10B}"/>
    <cellStyle name="40 % - Markeringsfarve1 2 2 6 5 2" xfId="13618" xr:uid="{A22AB461-0A3E-46BD-B83F-784F92DC035F}"/>
    <cellStyle name="40 % - Markeringsfarve1 2 2 6 5 2 2" xfId="29933" xr:uid="{8379D0E3-2358-418D-8C00-BA64098081DA}"/>
    <cellStyle name="40 % - Markeringsfarve1 2 2 6 5 2 3" xfId="44897" xr:uid="{0CF9562C-0322-4BF9-A55E-168100F81C14}"/>
    <cellStyle name="40 % - Markeringsfarve1 2 2 6 5 3" xfId="22911" xr:uid="{969807D3-858A-44BF-AB14-6E75F7940676}"/>
    <cellStyle name="40 % - Markeringsfarve1 2 2 6 5 4" xfId="37898" xr:uid="{E8D78DDC-BE08-437A-9492-EBFEEB154F9D}"/>
    <cellStyle name="40 % - Markeringsfarve1 2 2 6 6" xfId="11692" xr:uid="{85BDA805-A37B-4B1A-A3E7-AFB065F75847}"/>
    <cellStyle name="40 % - Markeringsfarve1 2 2 6 6 2" xfId="28012" xr:uid="{45D981A6-EBB3-4B15-BFFB-F0C67C5F0027}"/>
    <cellStyle name="40 % - Markeringsfarve1 2 2 6 6 3" xfId="42977" xr:uid="{017D529F-30C7-4701-B915-06C1D2D19D17}"/>
    <cellStyle name="40 % - Markeringsfarve1 2 2 6 7" xfId="20990" xr:uid="{6C6F1A4F-2AB1-41AA-8B9C-C4FD2ECA394C}"/>
    <cellStyle name="40 % - Markeringsfarve1 2 2 6 8" xfId="35978" xr:uid="{1BD74EE5-7E9A-45D0-83EE-64A4AC3A7019}"/>
    <cellStyle name="40 % - Markeringsfarve1 2 2 7" xfId="3141" xr:uid="{D8DDB7AD-CC6E-4AB2-A85A-AF059F483027}"/>
    <cellStyle name="40 % - Markeringsfarve1 2 2 7 2" xfId="3142" xr:uid="{315EFE24-6C8E-429A-ADE6-B417AAB4B918}"/>
    <cellStyle name="40 % - Markeringsfarve1 2 2 7 2 2" xfId="7500" xr:uid="{63648BEA-97FB-477B-85C2-BA9EC5E7E0C6}"/>
    <cellStyle name="40 % - Markeringsfarve1 2 2 7 2 2 2" xfId="15400" xr:uid="{2AA68560-9E7E-4F14-957C-109EC968D4F0}"/>
    <cellStyle name="40 % - Markeringsfarve1 2 2 7 2 2 2 2" xfId="31715" xr:uid="{EC8E8AFC-B773-4C46-AA63-EC6AE1703EE9}"/>
    <cellStyle name="40 % - Markeringsfarve1 2 2 7 2 2 2 3" xfId="46679" xr:uid="{6DD97CDE-41DE-4A14-BC95-FDF2EC413542}"/>
    <cellStyle name="40 % - Markeringsfarve1 2 2 7 2 2 3" xfId="24693" xr:uid="{EF0E775C-9976-4B05-BC8A-5622B801ECDA}"/>
    <cellStyle name="40 % - Markeringsfarve1 2 2 7 2 2 4" xfId="39680" xr:uid="{6D1B0A7E-237E-4EF4-8820-1853E9F5B8D4}"/>
    <cellStyle name="40 % - Markeringsfarve1 2 2 7 2 3" xfId="11698" xr:uid="{8DF394E1-5808-433B-B215-4E5D55CFA439}"/>
    <cellStyle name="40 % - Markeringsfarve1 2 2 7 2 3 2" xfId="28018" xr:uid="{6DF885EF-CFED-47D4-A585-3C18EA08CA39}"/>
    <cellStyle name="40 % - Markeringsfarve1 2 2 7 2 3 3" xfId="42983" xr:uid="{FA61EF9A-93E4-47A8-B6B0-EAC6B98EA012}"/>
    <cellStyle name="40 % - Markeringsfarve1 2 2 7 2 4" xfId="20996" xr:uid="{4ECB0493-39BF-4AC3-86B5-84D0DC06ACE2}"/>
    <cellStyle name="40 % - Markeringsfarve1 2 2 7 2 5" xfId="35984" xr:uid="{434BC01D-9AF8-4386-BC06-783FDB416D41}"/>
    <cellStyle name="40 % - Markeringsfarve1 2 2 7 3" xfId="6093" xr:uid="{AF6C16D5-84FB-4A94-9037-94A46E7B586C}"/>
    <cellStyle name="40 % - Markeringsfarve1 2 2 7 3 2" xfId="14009" xr:uid="{A50332E2-ECE8-4EDE-B93B-BA479D63695E}"/>
    <cellStyle name="40 % - Markeringsfarve1 2 2 7 3 2 2" xfId="30324" xr:uid="{93EF784A-B9ED-4B39-A094-D366C01327B0}"/>
    <cellStyle name="40 % - Markeringsfarve1 2 2 7 3 2 3" xfId="45288" xr:uid="{74CADE6D-F8C2-4FD3-BF7F-DD7C287C121F}"/>
    <cellStyle name="40 % - Markeringsfarve1 2 2 7 3 3" xfId="23302" xr:uid="{EB0DE1E1-9AB1-477B-8FD7-9FB3499F3E60}"/>
    <cellStyle name="40 % - Markeringsfarve1 2 2 7 3 4" xfId="38289" xr:uid="{38A4A35B-BE46-4ED1-B693-9B649A0F9E7E}"/>
    <cellStyle name="40 % - Markeringsfarve1 2 2 7 4" xfId="11697" xr:uid="{B4ECD25D-76E3-42D2-A198-3C0E9ED37752}"/>
    <cellStyle name="40 % - Markeringsfarve1 2 2 7 4 2" xfId="28017" xr:uid="{FE8E2833-876B-47D3-8748-9952F78921B0}"/>
    <cellStyle name="40 % - Markeringsfarve1 2 2 7 4 3" xfId="42982" xr:uid="{7740BF56-6FB9-4C46-803A-399082F7FF7D}"/>
    <cellStyle name="40 % - Markeringsfarve1 2 2 7 5" xfId="20995" xr:uid="{A26A5C06-4230-4542-85C1-C33FD653B9CB}"/>
    <cellStyle name="40 % - Markeringsfarve1 2 2 7 6" xfId="35983" xr:uid="{5FD7A0FA-EF1B-4B4A-A326-FECB9DF609BA}"/>
    <cellStyle name="40 % - Markeringsfarve1 2 2 8" xfId="3143" xr:uid="{DA426993-7CC8-4B38-88F4-D435A8AD52E5}"/>
    <cellStyle name="40 % - Markeringsfarve1 2 2 8 2" xfId="6728" xr:uid="{9781F2F9-88C1-49B4-9CD2-4D7CD37F0AE0}"/>
    <cellStyle name="40 % - Markeringsfarve1 2 2 8 2 2" xfId="14638" xr:uid="{E31B3FB1-9F35-4807-B08E-CA2493A144D8}"/>
    <cellStyle name="40 % - Markeringsfarve1 2 2 8 2 2 2" xfId="30953" xr:uid="{C6084077-6E5F-4DFD-8E7D-9E6828EAFA42}"/>
    <cellStyle name="40 % - Markeringsfarve1 2 2 8 2 2 3" xfId="45917" xr:uid="{A9969C03-F5F8-4514-8866-18E667F13DF2}"/>
    <cellStyle name="40 % - Markeringsfarve1 2 2 8 2 3" xfId="23931" xr:uid="{F8A5D1EA-A2DD-417A-9D46-722EA8B92EF6}"/>
    <cellStyle name="40 % - Markeringsfarve1 2 2 8 2 4" xfId="38918" xr:uid="{0F408A32-428B-44F7-A214-C53B31DAC131}"/>
    <cellStyle name="40 % - Markeringsfarve1 2 2 8 3" xfId="11699" xr:uid="{D01EE4BB-0D9D-43BE-B01E-EBA04BE41560}"/>
    <cellStyle name="40 % - Markeringsfarve1 2 2 8 3 2" xfId="28019" xr:uid="{24834E90-3AD5-4089-B3B4-BB996058348D}"/>
    <cellStyle name="40 % - Markeringsfarve1 2 2 8 3 3" xfId="42984" xr:uid="{DB4A9CC0-5276-460F-97FD-59112E47F03C}"/>
    <cellStyle name="40 % - Markeringsfarve1 2 2 8 4" xfId="20997" xr:uid="{98740D21-D39F-4149-B3AA-F770AFB24201}"/>
    <cellStyle name="40 % - Markeringsfarve1 2 2 8 5" xfId="35985" xr:uid="{B718BFF9-8631-4B7A-A07B-B61B12C4D54A}"/>
    <cellStyle name="40 % - Markeringsfarve1 2 2 9" xfId="3144" xr:uid="{44E94079-4657-4794-995E-F632773DE82D}"/>
    <cellStyle name="40 % - Markeringsfarve1 2 2 9 2" xfId="8592" xr:uid="{0D536223-D978-4A98-AFC8-8B5815D77C24}"/>
    <cellStyle name="40 % - Markeringsfarve1 2 2 9 2 2" xfId="16474" xr:uid="{FEB55D99-952F-4DB9-8D85-461BE0AD5643}"/>
    <cellStyle name="40 % - Markeringsfarve1 2 2 9 2 2 2" xfId="32789" xr:uid="{E4410A88-3FD7-4EF9-9DFB-55103669D6EA}"/>
    <cellStyle name="40 % - Markeringsfarve1 2 2 9 2 2 3" xfId="47753" xr:uid="{2E4C4AAB-66C1-4ECF-B4C0-E240EAF0E16A}"/>
    <cellStyle name="40 % - Markeringsfarve1 2 2 9 2 3" xfId="25767" xr:uid="{E11BCC3A-BF1B-4918-B6EA-673A99CDBE1C}"/>
    <cellStyle name="40 % - Markeringsfarve1 2 2 9 2 4" xfId="40754" xr:uid="{D6EB8ABD-542C-45AE-8D7D-2E65B006DABA}"/>
    <cellStyle name="40 % - Markeringsfarve1 2 2 9 3" xfId="11700" xr:uid="{88867E3E-1295-4A3B-B4BC-842DCED7D329}"/>
    <cellStyle name="40 % - Markeringsfarve1 2 2 9 3 2" xfId="28020" xr:uid="{8B4D8211-77A5-4344-BC09-29EB08AD0986}"/>
    <cellStyle name="40 % - Markeringsfarve1 2 2 9 3 3" xfId="42985" xr:uid="{71015C93-8F64-4101-95B1-1D6F810C32B5}"/>
    <cellStyle name="40 % - Markeringsfarve1 2 2 9 4" xfId="20998" xr:uid="{EF381CB3-F1AA-41C3-904C-43CEDAE3557E}"/>
    <cellStyle name="40 % - Markeringsfarve1 2 2 9 5" xfId="35986" xr:uid="{98F2E69F-6CB7-4D32-8D15-41D3756D8908}"/>
    <cellStyle name="40 % - Markeringsfarve1 2 3" xfId="3145" xr:uid="{AAF9B0D0-C858-4A18-B90A-562F1366EB62}"/>
    <cellStyle name="40 % - Markeringsfarve1 2 3 10" xfId="5702" xr:uid="{222B9ED2-7AC1-4607-8D00-623D69DD3528}"/>
    <cellStyle name="40 % - Markeringsfarve1 2 3 10 2" xfId="13619" xr:uid="{9EB58C7E-60CC-464D-BEFD-F317DA3453F8}"/>
    <cellStyle name="40 % - Markeringsfarve1 2 3 10 2 2" xfId="29934" xr:uid="{64135832-19D5-4C2E-9F57-A31BB9DA0022}"/>
    <cellStyle name="40 % - Markeringsfarve1 2 3 10 2 3" xfId="44898" xr:uid="{6AE2467D-F016-480E-BB06-BD2F491FA1C5}"/>
    <cellStyle name="40 % - Markeringsfarve1 2 3 10 3" xfId="22912" xr:uid="{726DA3C9-4E56-4FD8-962F-74D84C640290}"/>
    <cellStyle name="40 % - Markeringsfarve1 2 3 10 4" xfId="37899" xr:uid="{E972E3E5-0CAE-4A59-8798-5C710B0753BF}"/>
    <cellStyle name="40 % - Markeringsfarve1 2 3 11" xfId="11701" xr:uid="{30992164-C7EA-446B-98D4-FB40D11F0329}"/>
    <cellStyle name="40 % - Markeringsfarve1 2 3 11 2" xfId="28021" xr:uid="{48BDA9A6-B8A5-4746-80FA-FFE719375CBB}"/>
    <cellStyle name="40 % - Markeringsfarve1 2 3 11 3" xfId="42986" xr:uid="{4B450E11-A4A1-41B1-9EEA-39F33C71FD0D}"/>
    <cellStyle name="40 % - Markeringsfarve1 2 3 12" xfId="20999" xr:uid="{EBD77FE2-36C8-42BC-962B-E25CAAD102E8}"/>
    <cellStyle name="40 % - Markeringsfarve1 2 3 13" xfId="35987" xr:uid="{531F9D3C-CF1C-4DEC-8085-751492AE1303}"/>
    <cellStyle name="40 % - Markeringsfarve1 2 3 14" xfId="53282" xr:uid="{F4446C79-D17C-4417-9160-12B90C215660}"/>
    <cellStyle name="40 % - Markeringsfarve1 2 3 2" xfId="3146" xr:uid="{411ECE2C-AD43-41FE-8093-C9B4C7C471D8}"/>
    <cellStyle name="40 % - Markeringsfarve1 2 3 2 2" xfId="3147" xr:uid="{3FE029E3-97C5-4CC0-933A-87213DCF8626}"/>
    <cellStyle name="40 % - Markeringsfarve1 2 3 2 2 2" xfId="3148" xr:uid="{B2A8C268-E1B0-4F99-BFF1-78B319B89FD9}"/>
    <cellStyle name="40 % - Markeringsfarve1 2 3 2 2 2 2" xfId="7658" xr:uid="{27D0C195-EAE0-4D8E-B6E2-1ADDAC797706}"/>
    <cellStyle name="40 % - Markeringsfarve1 2 3 2 2 2 2 2" xfId="15558" xr:uid="{7ED54868-09C6-47BA-86CB-994921EC9D10}"/>
    <cellStyle name="40 % - Markeringsfarve1 2 3 2 2 2 2 2 2" xfId="31873" xr:uid="{57B7D293-CB08-44FA-B71D-3382C0B9217E}"/>
    <cellStyle name="40 % - Markeringsfarve1 2 3 2 2 2 2 2 3" xfId="46837" xr:uid="{5ADC2BC5-5981-4401-A8E9-F5F60F17E495}"/>
    <cellStyle name="40 % - Markeringsfarve1 2 3 2 2 2 2 3" xfId="24851" xr:uid="{6AF11AEA-FB8A-450B-A671-A0430ECE3145}"/>
    <cellStyle name="40 % - Markeringsfarve1 2 3 2 2 2 2 4" xfId="39838" xr:uid="{E75C1ABF-E340-48C0-82E9-D3DD9738AEF7}"/>
    <cellStyle name="40 % - Markeringsfarve1 2 3 2 2 2 3" xfId="11704" xr:uid="{A7409FF3-1E15-41BE-BBA5-089B38AF0FFF}"/>
    <cellStyle name="40 % - Markeringsfarve1 2 3 2 2 2 3 2" xfId="28024" xr:uid="{0DC8C340-66E8-4655-BF0D-B239C247E51B}"/>
    <cellStyle name="40 % - Markeringsfarve1 2 3 2 2 2 3 3" xfId="42989" xr:uid="{F1792394-E97D-41C3-9D4E-860E697256DE}"/>
    <cellStyle name="40 % - Markeringsfarve1 2 3 2 2 2 4" xfId="21002" xr:uid="{CBE95E37-563B-4A31-9B5C-ADD52EEABC0D}"/>
    <cellStyle name="40 % - Markeringsfarve1 2 3 2 2 2 5" xfId="35990" xr:uid="{97E43F39-6454-462B-800E-97762B725979}"/>
    <cellStyle name="40 % - Markeringsfarve1 2 3 2 2 3" xfId="6225" xr:uid="{0B560A63-3904-4D68-945C-8EC3001D3270}"/>
    <cellStyle name="40 % - Markeringsfarve1 2 3 2 2 3 2" xfId="14141" xr:uid="{A6125EAE-74D8-413C-AF9B-DF819056FEEF}"/>
    <cellStyle name="40 % - Markeringsfarve1 2 3 2 2 3 2 2" xfId="30456" xr:uid="{E3053326-EA3F-4095-8410-86F0D63CB5C8}"/>
    <cellStyle name="40 % - Markeringsfarve1 2 3 2 2 3 2 3" xfId="45420" xr:uid="{8645537E-8708-46CE-BA99-17C9A77822D8}"/>
    <cellStyle name="40 % - Markeringsfarve1 2 3 2 2 3 3" xfId="23434" xr:uid="{59230E7B-4473-4CEF-9D17-308AB9E53426}"/>
    <cellStyle name="40 % - Markeringsfarve1 2 3 2 2 3 4" xfId="38421" xr:uid="{8437634C-D6B8-4018-ABB6-D4E99256844B}"/>
    <cellStyle name="40 % - Markeringsfarve1 2 3 2 2 4" xfId="11703" xr:uid="{68912B5D-E3F2-45A5-9FE7-65E263F55A2E}"/>
    <cellStyle name="40 % - Markeringsfarve1 2 3 2 2 4 2" xfId="28023" xr:uid="{155B836C-BF8C-4568-97D9-280044590A1A}"/>
    <cellStyle name="40 % - Markeringsfarve1 2 3 2 2 4 3" xfId="42988" xr:uid="{D9823C43-0B58-4395-A1A0-B9E1BDC1ED16}"/>
    <cellStyle name="40 % - Markeringsfarve1 2 3 2 2 5" xfId="21001" xr:uid="{8AF9E5EE-3D26-40F2-9D8B-A52E47C013E3}"/>
    <cellStyle name="40 % - Markeringsfarve1 2 3 2 2 6" xfId="35989" xr:uid="{C81A77AC-7100-477F-AC1A-D87E75404303}"/>
    <cellStyle name="40 % - Markeringsfarve1 2 3 2 2 7" xfId="57086" xr:uid="{58B0C74E-5DEA-4857-8571-1C1263F1ADEA}"/>
    <cellStyle name="40 % - Markeringsfarve1 2 3 2 3" xfId="3149" xr:uid="{B68E74BA-5CD4-4291-BA1C-DA3F312395B0}"/>
    <cellStyle name="40 % - Markeringsfarve1 2 3 2 3 2" xfId="6888" xr:uid="{F1ACE775-2524-4C35-A649-62737F983EAA}"/>
    <cellStyle name="40 % - Markeringsfarve1 2 3 2 3 2 2" xfId="14798" xr:uid="{40CE107E-EB42-4DB9-BE95-464378654694}"/>
    <cellStyle name="40 % - Markeringsfarve1 2 3 2 3 2 2 2" xfId="31113" xr:uid="{4EFB3D34-8924-4B0B-AF59-925EF09AD7EE}"/>
    <cellStyle name="40 % - Markeringsfarve1 2 3 2 3 2 2 3" xfId="46077" xr:uid="{5640BD42-0E08-4B1C-8FD5-6FC4E0A2DA3D}"/>
    <cellStyle name="40 % - Markeringsfarve1 2 3 2 3 2 3" xfId="24091" xr:uid="{0A06CD05-1C27-4D4D-A2AC-5AE3EA5B006D}"/>
    <cellStyle name="40 % - Markeringsfarve1 2 3 2 3 2 4" xfId="39078" xr:uid="{8C78299B-C2A7-4857-B64C-19552BC5BF3E}"/>
    <cellStyle name="40 % - Markeringsfarve1 2 3 2 3 3" xfId="11705" xr:uid="{A8068753-D0AB-4B06-8FF8-C3B286BE0F62}"/>
    <cellStyle name="40 % - Markeringsfarve1 2 3 2 3 3 2" xfId="28025" xr:uid="{880237E8-C5D6-46AB-AE5B-64B2436A79D0}"/>
    <cellStyle name="40 % - Markeringsfarve1 2 3 2 3 3 3" xfId="42990" xr:uid="{A9A3E684-0A12-4F70-BE09-E271ABA435CD}"/>
    <cellStyle name="40 % - Markeringsfarve1 2 3 2 3 4" xfId="21003" xr:uid="{DFF2D57A-0C4A-4A14-8BC2-D83527CFE313}"/>
    <cellStyle name="40 % - Markeringsfarve1 2 3 2 3 5" xfId="35991" xr:uid="{008A919B-1E8B-494B-82BF-2A35F2EAE57E}"/>
    <cellStyle name="40 % - Markeringsfarve1 2 3 2 4" xfId="3150" xr:uid="{CE11BE69-6B80-498F-9032-24BE6B24D9BE}"/>
    <cellStyle name="40 % - Markeringsfarve1 2 3 2 4 2" xfId="8721" xr:uid="{AAFBFC02-7A38-4205-BB52-510A1639CDDA}"/>
    <cellStyle name="40 % - Markeringsfarve1 2 3 2 4 2 2" xfId="16596" xr:uid="{F8F105A7-C7AF-481E-A994-1356AD1B56D5}"/>
    <cellStyle name="40 % - Markeringsfarve1 2 3 2 4 2 2 2" xfId="32911" xr:uid="{6D2FAAD0-1892-4826-B79A-B4B6C4496BB9}"/>
    <cellStyle name="40 % - Markeringsfarve1 2 3 2 4 2 2 3" xfId="47875" xr:uid="{8C1B1859-E5EE-4543-B326-D7AD86884D5E}"/>
    <cellStyle name="40 % - Markeringsfarve1 2 3 2 4 2 3" xfId="25889" xr:uid="{0FD763C0-F80E-4B23-8219-FC7B62AC3F3A}"/>
    <cellStyle name="40 % - Markeringsfarve1 2 3 2 4 2 4" xfId="40876" xr:uid="{5A1581D4-BD1A-4DD8-98B1-16F4E35A8F43}"/>
    <cellStyle name="40 % - Markeringsfarve1 2 3 2 4 3" xfId="11706" xr:uid="{A284CD5F-DBEC-44E2-8844-0F8E22A0FFD9}"/>
    <cellStyle name="40 % - Markeringsfarve1 2 3 2 4 3 2" xfId="28026" xr:uid="{424E628A-6F4D-4C1E-8BEB-A5F651CDDE36}"/>
    <cellStyle name="40 % - Markeringsfarve1 2 3 2 4 3 3" xfId="42991" xr:uid="{DD73D1F5-13FB-4E25-A8E9-0AF2877B9AFA}"/>
    <cellStyle name="40 % - Markeringsfarve1 2 3 2 4 4" xfId="21004" xr:uid="{301E2E10-E085-4EE5-B944-CCCFBCA853CC}"/>
    <cellStyle name="40 % - Markeringsfarve1 2 3 2 4 5" xfId="35992" xr:uid="{C76ABC5E-74F7-483E-A86D-CD93C64473F3}"/>
    <cellStyle name="40 % - Markeringsfarve1 2 3 2 5" xfId="5703" xr:uid="{FA88DF36-41DB-4E7E-8783-0D9F5E8358F9}"/>
    <cellStyle name="40 % - Markeringsfarve1 2 3 2 5 2" xfId="13620" xr:uid="{14592BD5-E992-4DAE-9C73-9176EC168CD5}"/>
    <cellStyle name="40 % - Markeringsfarve1 2 3 2 5 2 2" xfId="29935" xr:uid="{B3C5DF57-4A77-4407-9445-D8A127BC5053}"/>
    <cellStyle name="40 % - Markeringsfarve1 2 3 2 5 2 3" xfId="44899" xr:uid="{C7A0419D-7745-4855-8FD6-68B9F441FD23}"/>
    <cellStyle name="40 % - Markeringsfarve1 2 3 2 5 3" xfId="22913" xr:uid="{51C1F4B6-417C-405C-AEB1-E64A111D2C9A}"/>
    <cellStyle name="40 % - Markeringsfarve1 2 3 2 5 4" xfId="37900" xr:uid="{C3F9A684-D675-4576-8B94-AB9FFBFDEE97}"/>
    <cellStyle name="40 % - Markeringsfarve1 2 3 2 6" xfId="11702" xr:uid="{578F2700-71E8-46A5-B83F-EB783741B037}"/>
    <cellStyle name="40 % - Markeringsfarve1 2 3 2 6 2" xfId="28022" xr:uid="{7D9A56FA-4D6A-4A58-8B88-DF2524EE86AA}"/>
    <cellStyle name="40 % - Markeringsfarve1 2 3 2 6 3" xfId="42987" xr:uid="{609BED98-A038-4FAB-BCE6-9ADCA435A0C1}"/>
    <cellStyle name="40 % - Markeringsfarve1 2 3 2 7" xfId="21000" xr:uid="{D5C1990C-22F7-46BA-A8CE-F6DD5956D723}"/>
    <cellStyle name="40 % - Markeringsfarve1 2 3 2 8" xfId="35988" xr:uid="{B0A664EB-2911-4C74-9905-818B2BD7D899}"/>
    <cellStyle name="40 % - Markeringsfarve1 2 3 2 9" xfId="53919" xr:uid="{BCA58166-8311-4211-8350-6BA58673475E}"/>
    <cellStyle name="40 % - Markeringsfarve1 2 3 3" xfId="3151" xr:uid="{F27A89EB-94FE-4456-B337-5EC8FD8818A2}"/>
    <cellStyle name="40 % - Markeringsfarve1 2 3 3 2" xfId="3152" xr:uid="{D98BD1C4-490B-4FEA-9B3E-FCC2905A1A08}"/>
    <cellStyle name="40 % - Markeringsfarve1 2 3 3 2 2" xfId="3153" xr:uid="{97030D3C-0478-4990-896D-F4E837419A1B}"/>
    <cellStyle name="40 % - Markeringsfarve1 2 3 3 2 2 2" xfId="7728" xr:uid="{47CAB0D5-1328-439D-BF4F-856DC80B8AA9}"/>
    <cellStyle name="40 % - Markeringsfarve1 2 3 3 2 2 2 2" xfId="15628" xr:uid="{9B7C473D-B0B8-49F6-9823-297713EED474}"/>
    <cellStyle name="40 % - Markeringsfarve1 2 3 3 2 2 2 2 2" xfId="31943" xr:uid="{D3A36942-F607-43F9-BB67-A2D5CE264635}"/>
    <cellStyle name="40 % - Markeringsfarve1 2 3 3 2 2 2 2 3" xfId="46907" xr:uid="{FDFF1B81-6FC3-4599-B89D-EE88C0EC236C}"/>
    <cellStyle name="40 % - Markeringsfarve1 2 3 3 2 2 2 3" xfId="24921" xr:uid="{010C69F6-12DD-4F62-9BDF-60A2C87C61B8}"/>
    <cellStyle name="40 % - Markeringsfarve1 2 3 3 2 2 2 4" xfId="39908" xr:uid="{876F8845-7C6B-4C19-B096-8CA1E4E20BFC}"/>
    <cellStyle name="40 % - Markeringsfarve1 2 3 3 2 2 3" xfId="11709" xr:uid="{35678B6C-CC7D-47AA-92B4-83FC29450BB2}"/>
    <cellStyle name="40 % - Markeringsfarve1 2 3 3 2 2 3 2" xfId="28029" xr:uid="{7342D00A-3A63-4D9E-BBEA-9AF884B7BDB6}"/>
    <cellStyle name="40 % - Markeringsfarve1 2 3 3 2 2 3 3" xfId="42994" xr:uid="{A3FC6FC6-53BB-424B-805E-99668B3FA192}"/>
    <cellStyle name="40 % - Markeringsfarve1 2 3 3 2 2 4" xfId="21007" xr:uid="{8D492A05-876D-4F3F-8DB0-B858731EBD9C}"/>
    <cellStyle name="40 % - Markeringsfarve1 2 3 3 2 2 5" xfId="35995" xr:uid="{3368D159-231E-44F3-AF9E-C06B8126D341}"/>
    <cellStyle name="40 % - Markeringsfarve1 2 3 3 2 3" xfId="6283" xr:uid="{8C0A03BD-53CC-4056-BA06-0971D157C24C}"/>
    <cellStyle name="40 % - Markeringsfarve1 2 3 3 2 3 2" xfId="14199" xr:uid="{8B9174E8-AAC0-470D-9B6C-4300D9995385}"/>
    <cellStyle name="40 % - Markeringsfarve1 2 3 3 2 3 2 2" xfId="30514" xr:uid="{3CFA02DE-95F5-4219-A80F-666465C9DA04}"/>
    <cellStyle name="40 % - Markeringsfarve1 2 3 3 2 3 2 3" xfId="45478" xr:uid="{15FA7E28-95E9-4B4C-9676-C744DF27AD95}"/>
    <cellStyle name="40 % - Markeringsfarve1 2 3 3 2 3 3" xfId="23492" xr:uid="{1FC0EC0E-8AF9-4C82-8410-2E7890268EFD}"/>
    <cellStyle name="40 % - Markeringsfarve1 2 3 3 2 3 4" xfId="38479" xr:uid="{847C0565-28B4-437A-80EC-21FDFBFEEB00}"/>
    <cellStyle name="40 % - Markeringsfarve1 2 3 3 2 4" xfId="11708" xr:uid="{0AC2151D-9191-44B8-A11D-244F9F6EBAA1}"/>
    <cellStyle name="40 % - Markeringsfarve1 2 3 3 2 4 2" xfId="28028" xr:uid="{65971285-F378-4494-89AB-F6C4266D2F13}"/>
    <cellStyle name="40 % - Markeringsfarve1 2 3 3 2 4 3" xfId="42993" xr:uid="{02E1250C-9C06-4493-8FFE-64638E301196}"/>
    <cellStyle name="40 % - Markeringsfarve1 2 3 3 2 5" xfId="21006" xr:uid="{9DC46E14-718F-4B77-B009-63DFBE9ECF51}"/>
    <cellStyle name="40 % - Markeringsfarve1 2 3 3 2 6" xfId="35994" xr:uid="{A07366F0-0E07-4319-825D-83B319D52CCA}"/>
    <cellStyle name="40 % - Markeringsfarve1 2 3 3 3" xfId="3154" xr:uid="{4A1F77B4-2232-457E-AD49-477C8476641D}"/>
    <cellStyle name="40 % - Markeringsfarve1 2 3 3 3 2" xfId="6958" xr:uid="{609C9032-08F5-42DF-AF13-354E163808CE}"/>
    <cellStyle name="40 % - Markeringsfarve1 2 3 3 3 2 2" xfId="14868" xr:uid="{644C7F93-07DF-4D87-A392-7794391BD29A}"/>
    <cellStyle name="40 % - Markeringsfarve1 2 3 3 3 2 2 2" xfId="31183" xr:uid="{9B643FB6-1DFF-4674-A3E1-A3E04D3D933E}"/>
    <cellStyle name="40 % - Markeringsfarve1 2 3 3 3 2 2 3" xfId="46147" xr:uid="{7CC53694-4598-4E3A-A044-C5E396A9362F}"/>
    <cellStyle name="40 % - Markeringsfarve1 2 3 3 3 2 3" xfId="24161" xr:uid="{D0605347-8D7B-4779-9E70-7093B2BB9A6C}"/>
    <cellStyle name="40 % - Markeringsfarve1 2 3 3 3 2 4" xfId="39148" xr:uid="{E7279D80-8BC4-42F0-9B9B-AED66CA7DAF3}"/>
    <cellStyle name="40 % - Markeringsfarve1 2 3 3 3 3" xfId="11710" xr:uid="{B7C9B2EE-F4D7-434D-8582-8B3B11FC79A2}"/>
    <cellStyle name="40 % - Markeringsfarve1 2 3 3 3 3 2" xfId="28030" xr:uid="{C8715D40-51B1-45EF-9713-5947E48F71D9}"/>
    <cellStyle name="40 % - Markeringsfarve1 2 3 3 3 3 3" xfId="42995" xr:uid="{BD7F55E7-1802-47F9-9159-3DB2219D678C}"/>
    <cellStyle name="40 % - Markeringsfarve1 2 3 3 3 4" xfId="21008" xr:uid="{8DC97C07-FAFD-4AA6-A2F1-D4A856FE13C4}"/>
    <cellStyle name="40 % - Markeringsfarve1 2 3 3 3 5" xfId="35996" xr:uid="{CFD91D20-DC3D-4EFE-8746-2EE87B2A4077}"/>
    <cellStyle name="40 % - Markeringsfarve1 2 3 3 4" xfId="3155" xr:uid="{590364CC-FB94-4961-803F-C656C41BE8D4}"/>
    <cellStyle name="40 % - Markeringsfarve1 2 3 3 4 2" xfId="8441" xr:uid="{70FA41E4-A1D3-4CB5-86DE-775090BED2D7}"/>
    <cellStyle name="40 % - Markeringsfarve1 2 3 3 4 2 2" xfId="16329" xr:uid="{48950259-7B93-4EA3-BE3F-740B6EB56166}"/>
    <cellStyle name="40 % - Markeringsfarve1 2 3 3 4 2 2 2" xfId="32644" xr:uid="{58C0530F-3910-4B9D-B2CE-118106946D76}"/>
    <cellStyle name="40 % - Markeringsfarve1 2 3 3 4 2 2 3" xfId="47608" xr:uid="{0C73C630-ADA2-4B63-9712-8818A1CE7FEE}"/>
    <cellStyle name="40 % - Markeringsfarve1 2 3 3 4 2 3" xfId="25622" xr:uid="{32A855F7-0AE5-41C9-A962-0714811A3EC2}"/>
    <cellStyle name="40 % - Markeringsfarve1 2 3 3 4 2 4" xfId="40609" xr:uid="{64E6E844-2FCA-4753-82AB-EAAEBA8A77CC}"/>
    <cellStyle name="40 % - Markeringsfarve1 2 3 3 4 3" xfId="11711" xr:uid="{AA3F2693-9CB9-4409-A348-5A4BC585B7A7}"/>
    <cellStyle name="40 % - Markeringsfarve1 2 3 3 4 3 2" xfId="28031" xr:uid="{9973E5C8-59B6-49EF-9EA6-138F01F3780A}"/>
    <cellStyle name="40 % - Markeringsfarve1 2 3 3 4 3 3" xfId="42996" xr:uid="{22C225CD-1C04-44E0-ABEC-CF14EC77BF9C}"/>
    <cellStyle name="40 % - Markeringsfarve1 2 3 3 4 4" xfId="21009" xr:uid="{BE9A5F7D-7568-43CA-A96A-90598D237B8C}"/>
    <cellStyle name="40 % - Markeringsfarve1 2 3 3 4 5" xfId="35997" xr:uid="{EED503C0-3414-4813-A523-B6A289DF09D5}"/>
    <cellStyle name="40 % - Markeringsfarve1 2 3 3 5" xfId="5704" xr:uid="{82E553D8-0DB3-4FC7-BA0F-0625114BA7BE}"/>
    <cellStyle name="40 % - Markeringsfarve1 2 3 3 5 2" xfId="13621" xr:uid="{06059325-2B40-4C05-85CE-CA95AF48A5DF}"/>
    <cellStyle name="40 % - Markeringsfarve1 2 3 3 5 2 2" xfId="29936" xr:uid="{BAFE99AC-DFA5-4A6B-9A80-4667FE0F47B9}"/>
    <cellStyle name="40 % - Markeringsfarve1 2 3 3 5 2 3" xfId="44900" xr:uid="{0B2DD72D-870F-458C-A05B-932C522A9EC8}"/>
    <cellStyle name="40 % - Markeringsfarve1 2 3 3 5 3" xfId="22914" xr:uid="{7AE95DAC-E62D-4E67-943D-76D7332C967A}"/>
    <cellStyle name="40 % - Markeringsfarve1 2 3 3 5 4" xfId="37901" xr:uid="{1C806E04-2379-4FE1-9471-42B158098C00}"/>
    <cellStyle name="40 % - Markeringsfarve1 2 3 3 6" xfId="11707" xr:uid="{6DD0676F-0D0F-4BAE-B328-9AB3DD011B7C}"/>
    <cellStyle name="40 % - Markeringsfarve1 2 3 3 6 2" xfId="28027" xr:uid="{441BCDEA-64D1-4FFE-8BAA-DA54AA4EA117}"/>
    <cellStyle name="40 % - Markeringsfarve1 2 3 3 6 3" xfId="42992" xr:uid="{C19CD4A4-06B4-4DE4-9F7A-8E13BCED4308}"/>
    <cellStyle name="40 % - Markeringsfarve1 2 3 3 7" xfId="21005" xr:uid="{E6E1960F-5042-41E6-A45B-EF150B4CA731}"/>
    <cellStyle name="40 % - Markeringsfarve1 2 3 3 8" xfId="35993" xr:uid="{A50C5E6F-3AEF-4C6B-A2EA-CF451C734E57}"/>
    <cellStyle name="40 % - Markeringsfarve1 2 3 3 9" xfId="56463" xr:uid="{D8ED9F29-B349-4B01-999F-79AC04FFAB11}"/>
    <cellStyle name="40 % - Markeringsfarve1 2 3 4" xfId="3156" xr:uid="{20C145CF-94CD-4D6A-AF98-647DB17A6764}"/>
    <cellStyle name="40 % - Markeringsfarve1 2 3 4 2" xfId="3157" xr:uid="{E83EEB1E-988E-4FEF-A742-DDA192DDDC91}"/>
    <cellStyle name="40 % - Markeringsfarve1 2 3 4 2 2" xfId="3158" xr:uid="{1F5093A5-CB7D-49F1-B243-CA7795FEFAB0}"/>
    <cellStyle name="40 % - Markeringsfarve1 2 3 4 2 2 2" xfId="7896" xr:uid="{31A50256-845D-4108-A8EB-F033EE7237C6}"/>
    <cellStyle name="40 % - Markeringsfarve1 2 3 4 2 2 2 2" xfId="15796" xr:uid="{24744909-B293-4970-94F9-69EAE6CA9EE7}"/>
    <cellStyle name="40 % - Markeringsfarve1 2 3 4 2 2 2 2 2" xfId="32111" xr:uid="{445DF7F0-B362-4672-86C3-7468480A4F52}"/>
    <cellStyle name="40 % - Markeringsfarve1 2 3 4 2 2 2 2 3" xfId="47075" xr:uid="{E03AED7F-2723-4B28-9213-9D4033246247}"/>
    <cellStyle name="40 % - Markeringsfarve1 2 3 4 2 2 2 3" xfId="25089" xr:uid="{2E3FF061-9883-4CBF-84B6-E132EB7BDEC1}"/>
    <cellStyle name="40 % - Markeringsfarve1 2 3 4 2 2 2 4" xfId="40076" xr:uid="{2813242B-BC0D-47CD-9D12-34C008BE7A69}"/>
    <cellStyle name="40 % - Markeringsfarve1 2 3 4 2 2 3" xfId="11714" xr:uid="{D97B1BEC-618B-427A-AA79-183CE1E7856E}"/>
    <cellStyle name="40 % - Markeringsfarve1 2 3 4 2 2 3 2" xfId="28034" xr:uid="{5CA2A0F1-2468-4734-9FF4-2C8A6A3AFAE0}"/>
    <cellStyle name="40 % - Markeringsfarve1 2 3 4 2 2 3 3" xfId="42999" xr:uid="{4D8535FC-0B96-4AF6-817E-F972C5B096B4}"/>
    <cellStyle name="40 % - Markeringsfarve1 2 3 4 2 2 4" xfId="21012" xr:uid="{D8A51173-0587-4A9B-BFF3-55EE4D6BF2A8}"/>
    <cellStyle name="40 % - Markeringsfarve1 2 3 4 2 2 5" xfId="36000" xr:uid="{41B6AD84-97A7-4ADA-9E6D-E8562769EC17}"/>
    <cellStyle name="40 % - Markeringsfarve1 2 3 4 2 3" xfId="6427" xr:uid="{D84DBCF3-F814-43FF-84A6-FF8FB731087D}"/>
    <cellStyle name="40 % - Markeringsfarve1 2 3 4 2 3 2" xfId="14340" xr:uid="{1C32033D-7C02-41A2-97AF-493C28A76336}"/>
    <cellStyle name="40 % - Markeringsfarve1 2 3 4 2 3 2 2" xfId="30655" xr:uid="{52C41C83-0F12-4F78-8F39-C16D07386B7E}"/>
    <cellStyle name="40 % - Markeringsfarve1 2 3 4 2 3 2 3" xfId="45619" xr:uid="{305A6292-749F-466A-AB19-DD951C9D1D63}"/>
    <cellStyle name="40 % - Markeringsfarve1 2 3 4 2 3 3" xfId="23633" xr:uid="{C33CA02A-7793-4539-96F1-605C54025451}"/>
    <cellStyle name="40 % - Markeringsfarve1 2 3 4 2 3 4" xfId="38620" xr:uid="{36DECF6C-FD6A-4AC3-A98E-9ED4A9B4D8C9}"/>
    <cellStyle name="40 % - Markeringsfarve1 2 3 4 2 4" xfId="11713" xr:uid="{707627BB-FBCF-4502-9D1A-9BF8BD2928B4}"/>
    <cellStyle name="40 % - Markeringsfarve1 2 3 4 2 4 2" xfId="28033" xr:uid="{A8A0B12C-BED6-437C-9D48-E1D6A64FE58A}"/>
    <cellStyle name="40 % - Markeringsfarve1 2 3 4 2 4 3" xfId="42998" xr:uid="{F7A8C64A-9BF3-4A7E-BCD9-3D3598B917A0}"/>
    <cellStyle name="40 % - Markeringsfarve1 2 3 4 2 5" xfId="21011" xr:uid="{95E89D44-E172-4E98-97DA-9E4C5F8B6AEF}"/>
    <cellStyle name="40 % - Markeringsfarve1 2 3 4 2 6" xfId="35999" xr:uid="{D1DBFA69-6A39-4F6D-9BA8-0767CA7C2DFB}"/>
    <cellStyle name="40 % - Markeringsfarve1 2 3 4 3" xfId="3159" xr:uid="{F315B680-07C5-4458-B8F4-83D1E5A83A64}"/>
    <cellStyle name="40 % - Markeringsfarve1 2 3 4 3 2" xfId="7172" xr:uid="{735007EC-FF38-4E47-8EC4-C820D149B2A4}"/>
    <cellStyle name="40 % - Markeringsfarve1 2 3 4 3 2 2" xfId="15081" xr:uid="{0945C17B-F58F-4BCA-97FD-7F84D77C7423}"/>
    <cellStyle name="40 % - Markeringsfarve1 2 3 4 3 2 2 2" xfId="31396" xr:uid="{9BF36795-6541-40B7-A168-11F17B6DDDCF}"/>
    <cellStyle name="40 % - Markeringsfarve1 2 3 4 3 2 2 3" xfId="46360" xr:uid="{1B30B1C2-225D-4487-9730-DF37C237E936}"/>
    <cellStyle name="40 % - Markeringsfarve1 2 3 4 3 2 3" xfId="24374" xr:uid="{033C7D6F-E430-48CB-B935-49EC566605D7}"/>
    <cellStyle name="40 % - Markeringsfarve1 2 3 4 3 2 4" xfId="39361" xr:uid="{F0B3A223-8B88-438F-9D2B-EAA96F3CA86E}"/>
    <cellStyle name="40 % - Markeringsfarve1 2 3 4 3 3" xfId="11715" xr:uid="{71C87D2C-3B4A-44C8-8039-3F2222542DF7}"/>
    <cellStyle name="40 % - Markeringsfarve1 2 3 4 3 3 2" xfId="28035" xr:uid="{EBFB1FFF-81DC-4DEF-AD6A-F22779C85A77}"/>
    <cellStyle name="40 % - Markeringsfarve1 2 3 4 3 3 3" xfId="43000" xr:uid="{67567A7C-6D6E-43A8-A811-F652E98E5DE8}"/>
    <cellStyle name="40 % - Markeringsfarve1 2 3 4 3 4" xfId="21013" xr:uid="{B8E5C153-C666-44B5-BCB2-E30208A74D41}"/>
    <cellStyle name="40 % - Markeringsfarve1 2 3 4 3 5" xfId="36001" xr:uid="{2363F50F-0DEA-4179-969D-F96692F1C7C9}"/>
    <cellStyle name="40 % - Markeringsfarve1 2 3 4 4" xfId="3160" xr:uid="{10F9B727-12DC-4F3B-95E3-CF449AFA0923}"/>
    <cellStyle name="40 % - Markeringsfarve1 2 3 4 4 2" xfId="8662" xr:uid="{BC4905C7-C8D6-48CE-A5A7-7987874D5D00}"/>
    <cellStyle name="40 % - Markeringsfarve1 2 3 4 4 2 2" xfId="16541" xr:uid="{605B254A-47F6-4F0F-8874-DEE115462E29}"/>
    <cellStyle name="40 % - Markeringsfarve1 2 3 4 4 2 2 2" xfId="32856" xr:uid="{EDEC5F98-1579-419B-BE0B-A9C34AB1DF6B}"/>
    <cellStyle name="40 % - Markeringsfarve1 2 3 4 4 2 2 3" xfId="47820" xr:uid="{E5EC9F35-57F9-4193-A48C-3D691A3F8EB4}"/>
    <cellStyle name="40 % - Markeringsfarve1 2 3 4 4 2 3" xfId="25834" xr:uid="{BD2E19C1-9D45-4C34-A0EF-D0323AB2D58E}"/>
    <cellStyle name="40 % - Markeringsfarve1 2 3 4 4 2 4" xfId="40821" xr:uid="{F5D432BB-B6F2-490A-A9E8-C511B3B4455E}"/>
    <cellStyle name="40 % - Markeringsfarve1 2 3 4 4 3" xfId="11716" xr:uid="{42AB8DA0-B6A5-437A-8E99-7F571E98687B}"/>
    <cellStyle name="40 % - Markeringsfarve1 2 3 4 4 3 2" xfId="28036" xr:uid="{C9467765-74C0-4744-9500-6E5D5437D8A6}"/>
    <cellStyle name="40 % - Markeringsfarve1 2 3 4 4 3 3" xfId="43001" xr:uid="{19CEAA48-93A1-489F-A64C-D71A772A820F}"/>
    <cellStyle name="40 % - Markeringsfarve1 2 3 4 4 4" xfId="21014" xr:uid="{51069F7B-3B24-4419-80B4-9DD04911A930}"/>
    <cellStyle name="40 % - Markeringsfarve1 2 3 4 4 5" xfId="36002" xr:uid="{5BF53881-51E9-41C7-B81E-77BCECF25DC7}"/>
    <cellStyle name="40 % - Markeringsfarve1 2 3 4 5" xfId="5705" xr:uid="{597361DD-5403-47D2-9AF3-71BCE8EF79DA}"/>
    <cellStyle name="40 % - Markeringsfarve1 2 3 4 5 2" xfId="13622" xr:uid="{2150A9D8-3A6E-4534-9224-4E8601D8C2C9}"/>
    <cellStyle name="40 % - Markeringsfarve1 2 3 4 5 2 2" xfId="29937" xr:uid="{C008C1A9-2BB0-49D2-8F5A-F31C1420766D}"/>
    <cellStyle name="40 % - Markeringsfarve1 2 3 4 5 2 3" xfId="44901" xr:uid="{E419F25E-C30E-4711-9E7B-5D41C87823CB}"/>
    <cellStyle name="40 % - Markeringsfarve1 2 3 4 5 3" xfId="22915" xr:uid="{9BF3BFD9-6D2F-4352-9337-62AB3984ED19}"/>
    <cellStyle name="40 % - Markeringsfarve1 2 3 4 5 4" xfId="37902" xr:uid="{A5125E3E-93D4-439C-BEBB-41965D22F672}"/>
    <cellStyle name="40 % - Markeringsfarve1 2 3 4 6" xfId="11712" xr:uid="{E517220E-7570-4EFF-A26A-941BE02A02F9}"/>
    <cellStyle name="40 % - Markeringsfarve1 2 3 4 6 2" xfId="28032" xr:uid="{57837209-1020-4831-80A5-3B2784E7954C}"/>
    <cellStyle name="40 % - Markeringsfarve1 2 3 4 6 3" xfId="42997" xr:uid="{78FFFD60-E6EE-4193-B9A1-469AC91F27CA}"/>
    <cellStyle name="40 % - Markeringsfarve1 2 3 4 7" xfId="21010" xr:uid="{8974BFC7-ECD8-482A-9D93-F65C5A89E87F}"/>
    <cellStyle name="40 % - Markeringsfarve1 2 3 4 8" xfId="35998" xr:uid="{CFE5A31A-533B-4AB2-8219-E6A609B96B8F}"/>
    <cellStyle name="40 % - Markeringsfarve1 2 3 5" xfId="3161" xr:uid="{B12414A6-F1A1-47B1-9E23-D23B46E67AE8}"/>
    <cellStyle name="40 % - Markeringsfarve1 2 3 5 2" xfId="3162" xr:uid="{DE0BBFB3-99A7-4C24-B2AC-788B087D4119}"/>
    <cellStyle name="40 % - Markeringsfarve1 2 3 5 2 2" xfId="3163" xr:uid="{6B2FDC62-B64A-4119-A975-DE0F7459E292}"/>
    <cellStyle name="40 % - Markeringsfarve1 2 3 5 2 2 2" xfId="8013" xr:uid="{602316D2-6FB1-483A-9CBF-A24C15232794}"/>
    <cellStyle name="40 % - Markeringsfarve1 2 3 5 2 2 2 2" xfId="15913" xr:uid="{604B3326-D0D1-4594-8838-50493DCDFF14}"/>
    <cellStyle name="40 % - Markeringsfarve1 2 3 5 2 2 2 2 2" xfId="32228" xr:uid="{68CC0246-C388-47FE-9EDD-1E22AFF7B4E1}"/>
    <cellStyle name="40 % - Markeringsfarve1 2 3 5 2 2 2 2 3" xfId="47192" xr:uid="{04BE2FB1-2F63-43DF-97EB-44E2949741C5}"/>
    <cellStyle name="40 % - Markeringsfarve1 2 3 5 2 2 2 3" xfId="25206" xr:uid="{7FB2C110-A059-4D57-B6CD-FCAB580EC0A6}"/>
    <cellStyle name="40 % - Markeringsfarve1 2 3 5 2 2 2 4" xfId="40193" xr:uid="{AC0A2508-9FAE-468E-B0F9-1B008988B675}"/>
    <cellStyle name="40 % - Markeringsfarve1 2 3 5 2 2 3" xfId="11719" xr:uid="{18E2AFF5-0EFF-42A5-A26C-5791FF56260C}"/>
    <cellStyle name="40 % - Markeringsfarve1 2 3 5 2 2 3 2" xfId="28039" xr:uid="{955FE121-2395-47D6-8025-1A94F0B90B36}"/>
    <cellStyle name="40 % - Markeringsfarve1 2 3 5 2 2 3 3" xfId="43004" xr:uid="{8A529368-5103-4A5E-B7B1-51B4025FD048}"/>
    <cellStyle name="40 % - Markeringsfarve1 2 3 5 2 2 4" xfId="21017" xr:uid="{20042B72-E0DD-4F89-AAE1-2D29FD49FAE3}"/>
    <cellStyle name="40 % - Markeringsfarve1 2 3 5 2 2 5" xfId="36005" xr:uid="{C86227C1-CFC3-47B9-AD51-879A500C8B1C}"/>
    <cellStyle name="40 % - Markeringsfarve1 2 3 5 2 3" xfId="6526" xr:uid="{97981A51-C3B0-4A62-858E-E814315B5D6A}"/>
    <cellStyle name="40 % - Markeringsfarve1 2 3 5 2 3 2" xfId="14439" xr:uid="{CE6CF22B-0571-4D8B-B5C5-E13924F5C507}"/>
    <cellStyle name="40 % - Markeringsfarve1 2 3 5 2 3 2 2" xfId="30754" xr:uid="{3836F4C1-070D-4510-BFA5-A153FE515CAB}"/>
    <cellStyle name="40 % - Markeringsfarve1 2 3 5 2 3 2 3" xfId="45718" xr:uid="{5209F5BC-4C78-4539-8A2D-7126E9A6B3CE}"/>
    <cellStyle name="40 % - Markeringsfarve1 2 3 5 2 3 3" xfId="23732" xr:uid="{E1E6497B-D491-4BCA-95A9-894C8810CF40}"/>
    <cellStyle name="40 % - Markeringsfarve1 2 3 5 2 3 4" xfId="38719" xr:uid="{CA80609C-7D21-4AFD-B27B-004F03C43088}"/>
    <cellStyle name="40 % - Markeringsfarve1 2 3 5 2 4" xfId="11718" xr:uid="{65EDFA7A-A4BE-4F74-AF7F-00A35D0D62EE}"/>
    <cellStyle name="40 % - Markeringsfarve1 2 3 5 2 4 2" xfId="28038" xr:uid="{FCBDA0FE-AB6E-45B4-A629-18258C2EF7C3}"/>
    <cellStyle name="40 % - Markeringsfarve1 2 3 5 2 4 3" xfId="43003" xr:uid="{0F7A9A79-E440-4D28-8B34-DE07A9559095}"/>
    <cellStyle name="40 % - Markeringsfarve1 2 3 5 2 5" xfId="21016" xr:uid="{67C32D96-F2FB-414A-A941-294782C4779E}"/>
    <cellStyle name="40 % - Markeringsfarve1 2 3 5 2 6" xfId="36004" xr:uid="{329B85B3-D9B4-4BF0-B403-F036F958AB29}"/>
    <cellStyle name="40 % - Markeringsfarve1 2 3 5 3" xfId="3164" xr:uid="{A85E1F29-149D-42D2-9521-CF4CC9B4E926}"/>
    <cellStyle name="40 % - Markeringsfarve1 2 3 5 3 2" xfId="7289" xr:uid="{7D984599-EB8C-43D2-8746-5C5311FBF4A0}"/>
    <cellStyle name="40 % - Markeringsfarve1 2 3 5 3 2 2" xfId="15198" xr:uid="{40D30FE7-9118-4A16-B3C8-1C1DE78DA999}"/>
    <cellStyle name="40 % - Markeringsfarve1 2 3 5 3 2 2 2" xfId="31513" xr:uid="{70F0F509-4B93-45E4-A22E-273F91E97BA1}"/>
    <cellStyle name="40 % - Markeringsfarve1 2 3 5 3 2 2 3" xfId="46477" xr:uid="{0A739EBA-F65B-427A-97A5-4481AF97533C}"/>
    <cellStyle name="40 % - Markeringsfarve1 2 3 5 3 2 3" xfId="24491" xr:uid="{CD1D9A3A-FA4F-487C-8A08-9FA7FF9EEA60}"/>
    <cellStyle name="40 % - Markeringsfarve1 2 3 5 3 2 4" xfId="39478" xr:uid="{F6015754-1084-41BF-B0C9-6174E7AB36DD}"/>
    <cellStyle name="40 % - Markeringsfarve1 2 3 5 3 3" xfId="11720" xr:uid="{31C7528B-A0CB-4C76-9476-9B7E3AA75056}"/>
    <cellStyle name="40 % - Markeringsfarve1 2 3 5 3 3 2" xfId="28040" xr:uid="{E2445EBF-4A79-4252-B044-EB6020A58297}"/>
    <cellStyle name="40 % - Markeringsfarve1 2 3 5 3 3 3" xfId="43005" xr:uid="{51E79511-A8F3-4FC9-9B33-175CCE9E2238}"/>
    <cellStyle name="40 % - Markeringsfarve1 2 3 5 3 4" xfId="21018" xr:uid="{831EAEB2-F390-4AEA-AE22-821A729F0CFC}"/>
    <cellStyle name="40 % - Markeringsfarve1 2 3 5 3 5" xfId="36006" xr:uid="{A40AE932-58AC-40B5-AD4D-41B4007074B7}"/>
    <cellStyle name="40 % - Markeringsfarve1 2 3 5 4" xfId="3165" xr:uid="{3D1C702E-942E-4CFD-9512-0F81A0E5F960}"/>
    <cellStyle name="40 % - Markeringsfarve1 2 3 5 4 2" xfId="8385" xr:uid="{59794915-F170-4C9E-9D5A-946355030556}"/>
    <cellStyle name="40 % - Markeringsfarve1 2 3 5 4 2 2" xfId="16276" xr:uid="{07810D5A-C4FB-4394-95E6-D3A095774AEE}"/>
    <cellStyle name="40 % - Markeringsfarve1 2 3 5 4 2 2 2" xfId="32591" xr:uid="{8948CEE6-2587-42E4-A2BC-C3A34E2CBAEE}"/>
    <cellStyle name="40 % - Markeringsfarve1 2 3 5 4 2 2 3" xfId="47555" xr:uid="{038D313C-1A64-4B59-B3D3-8821026E6DE4}"/>
    <cellStyle name="40 % - Markeringsfarve1 2 3 5 4 2 3" xfId="25569" xr:uid="{55B5E7C9-156B-4746-823D-61F73A745265}"/>
    <cellStyle name="40 % - Markeringsfarve1 2 3 5 4 2 4" xfId="40556" xr:uid="{43B07966-3481-4334-BCA3-81E5726FDC19}"/>
    <cellStyle name="40 % - Markeringsfarve1 2 3 5 4 3" xfId="11721" xr:uid="{7B8E1148-593E-4441-8824-E2FC2F1D90AE}"/>
    <cellStyle name="40 % - Markeringsfarve1 2 3 5 4 3 2" xfId="28041" xr:uid="{0A632B22-F9B9-46BF-86FD-FF08F1B72CD5}"/>
    <cellStyle name="40 % - Markeringsfarve1 2 3 5 4 3 3" xfId="43006" xr:uid="{FF8E41EA-9E05-4925-8EA5-2DE244ED5732}"/>
    <cellStyle name="40 % - Markeringsfarve1 2 3 5 4 4" xfId="21019" xr:uid="{573C2192-FF8E-467E-B2F1-1D5F4F964C4F}"/>
    <cellStyle name="40 % - Markeringsfarve1 2 3 5 4 5" xfId="36007" xr:uid="{6C5E5C7B-40EC-4894-BB69-06ECEFEE0574}"/>
    <cellStyle name="40 % - Markeringsfarve1 2 3 5 5" xfId="5706" xr:uid="{49C9462B-5B3D-4177-8512-9D7B2C567AD3}"/>
    <cellStyle name="40 % - Markeringsfarve1 2 3 5 5 2" xfId="13623" xr:uid="{D55343B2-8E78-48B3-9B6E-CD12F127CAC6}"/>
    <cellStyle name="40 % - Markeringsfarve1 2 3 5 5 2 2" xfId="29938" xr:uid="{7564D86C-98C2-4009-8E7B-AE6862AD7339}"/>
    <cellStyle name="40 % - Markeringsfarve1 2 3 5 5 2 3" xfId="44902" xr:uid="{AAEFF61A-F85E-4DD2-AF22-12DBD96842EB}"/>
    <cellStyle name="40 % - Markeringsfarve1 2 3 5 5 3" xfId="22916" xr:uid="{20840E40-C4DF-476B-9F61-52C5F9B0D08D}"/>
    <cellStyle name="40 % - Markeringsfarve1 2 3 5 5 4" xfId="37903" xr:uid="{B029F1CA-3E92-4ED4-8AE8-E2ABD0FCC258}"/>
    <cellStyle name="40 % - Markeringsfarve1 2 3 5 6" xfId="11717" xr:uid="{8A910F8B-7C17-4850-9E29-4F06A79178ED}"/>
    <cellStyle name="40 % - Markeringsfarve1 2 3 5 6 2" xfId="28037" xr:uid="{CC3D035E-F883-4675-A993-FFD238A6755A}"/>
    <cellStyle name="40 % - Markeringsfarve1 2 3 5 6 3" xfId="43002" xr:uid="{DE8B2D66-9690-4431-BF4B-AE71F00E0B09}"/>
    <cellStyle name="40 % - Markeringsfarve1 2 3 5 7" xfId="21015" xr:uid="{19872EFC-B313-4EE2-9A8A-A3F5AE462A7D}"/>
    <cellStyle name="40 % - Markeringsfarve1 2 3 5 8" xfId="36003" xr:uid="{9FDA12DB-6C05-4C59-8A63-4C08DB8D607A}"/>
    <cellStyle name="40 % - Markeringsfarve1 2 3 6" xfId="3166" xr:uid="{8D4D5F1C-126A-4D30-9D98-E6E0CFCD4CB7}"/>
    <cellStyle name="40 % - Markeringsfarve1 2 3 6 2" xfId="3167" xr:uid="{3308894C-311B-4C95-9745-01FEDCC1737C}"/>
    <cellStyle name="40 % - Markeringsfarve1 2 3 6 2 2" xfId="3168" xr:uid="{096BCBA6-3348-430A-9052-FD183350867E}"/>
    <cellStyle name="40 % - Markeringsfarve1 2 3 6 2 2 2" xfId="8082" xr:uid="{915C6EE6-6E8E-491E-B838-A7ADD70C122A}"/>
    <cellStyle name="40 % - Markeringsfarve1 2 3 6 2 2 2 2" xfId="15982" xr:uid="{0276ABB4-E446-4CB4-B13F-03D2E34658F8}"/>
    <cellStyle name="40 % - Markeringsfarve1 2 3 6 2 2 2 2 2" xfId="32297" xr:uid="{E0A33963-FF7F-414A-B1F9-E7A64150ACE4}"/>
    <cellStyle name="40 % - Markeringsfarve1 2 3 6 2 2 2 2 3" xfId="47261" xr:uid="{55D4F6ED-D980-4330-A1C2-55AE44CC6454}"/>
    <cellStyle name="40 % - Markeringsfarve1 2 3 6 2 2 2 3" xfId="25275" xr:uid="{7907E289-E976-4A6A-A47E-28979178E703}"/>
    <cellStyle name="40 % - Markeringsfarve1 2 3 6 2 2 2 4" xfId="40262" xr:uid="{8047A7CF-F6D7-44B0-92EB-411C99A865CA}"/>
    <cellStyle name="40 % - Markeringsfarve1 2 3 6 2 2 3" xfId="11724" xr:uid="{8BC9D44A-45AB-48C4-9691-6E5C3667525C}"/>
    <cellStyle name="40 % - Markeringsfarve1 2 3 6 2 2 3 2" xfId="28044" xr:uid="{A54235DC-0748-4AD2-AAE3-0518EB8A69E0}"/>
    <cellStyle name="40 % - Markeringsfarve1 2 3 6 2 2 3 3" xfId="43009" xr:uid="{BBD0956C-A2C3-44A9-9A82-03C66CCDAFDF}"/>
    <cellStyle name="40 % - Markeringsfarve1 2 3 6 2 2 4" xfId="21022" xr:uid="{A2028BE0-EF72-4E50-AA18-DB528A78566F}"/>
    <cellStyle name="40 % - Markeringsfarve1 2 3 6 2 2 5" xfId="36010" xr:uid="{0757382C-C9E3-4463-98B3-91D13C4B663E}"/>
    <cellStyle name="40 % - Markeringsfarve1 2 3 6 2 3" xfId="6584" xr:uid="{B1BE5DAC-621D-4CD4-B084-15D1062A0C00}"/>
    <cellStyle name="40 % - Markeringsfarve1 2 3 6 2 3 2" xfId="14497" xr:uid="{24060DF1-5123-4174-9B02-0539D865073D}"/>
    <cellStyle name="40 % - Markeringsfarve1 2 3 6 2 3 2 2" xfId="30812" xr:uid="{0896A18C-67DD-4CD1-A15E-558EF7EBF02C}"/>
    <cellStyle name="40 % - Markeringsfarve1 2 3 6 2 3 2 3" xfId="45776" xr:uid="{66D2502D-ED4C-4A5E-87A9-ECB4872C86B1}"/>
    <cellStyle name="40 % - Markeringsfarve1 2 3 6 2 3 3" xfId="23790" xr:uid="{20CDACA6-301C-49F1-B326-46C64665F6A7}"/>
    <cellStyle name="40 % - Markeringsfarve1 2 3 6 2 3 4" xfId="38777" xr:uid="{8E9DA630-065D-46EC-B8DF-9CA6E1516133}"/>
    <cellStyle name="40 % - Markeringsfarve1 2 3 6 2 4" xfId="11723" xr:uid="{207A465F-82AD-451A-814A-7E22365D57A9}"/>
    <cellStyle name="40 % - Markeringsfarve1 2 3 6 2 4 2" xfId="28043" xr:uid="{AD549A64-8BE3-441C-AF5D-55C630350530}"/>
    <cellStyle name="40 % - Markeringsfarve1 2 3 6 2 4 3" xfId="43008" xr:uid="{D2EF523B-24F5-40C7-827F-F48002FAD55E}"/>
    <cellStyle name="40 % - Markeringsfarve1 2 3 6 2 5" xfId="21021" xr:uid="{DD8C98B4-4DD6-405D-B242-49AF55BAA2FC}"/>
    <cellStyle name="40 % - Markeringsfarve1 2 3 6 2 6" xfId="36009" xr:uid="{30946961-62E3-44EF-B1E8-CA60D609E295}"/>
    <cellStyle name="40 % - Markeringsfarve1 2 3 6 3" xfId="3169" xr:uid="{A1316158-A8CD-48C0-B0DD-5780C1EA0054}"/>
    <cellStyle name="40 % - Markeringsfarve1 2 3 6 3 2" xfId="7359" xr:uid="{CDAC76F3-C8E9-42C8-888C-C1ECEDAC7A8F}"/>
    <cellStyle name="40 % - Markeringsfarve1 2 3 6 3 2 2" xfId="15268" xr:uid="{A4493134-09C8-44C8-9D95-262567491221}"/>
    <cellStyle name="40 % - Markeringsfarve1 2 3 6 3 2 2 2" xfId="31583" xr:uid="{4B70988B-24ED-447E-AF2E-BFEA5A6693AF}"/>
    <cellStyle name="40 % - Markeringsfarve1 2 3 6 3 2 2 3" xfId="46547" xr:uid="{3DA602FE-EB64-4281-AF0B-C29AF5A9C606}"/>
    <cellStyle name="40 % - Markeringsfarve1 2 3 6 3 2 3" xfId="24561" xr:uid="{0C0B552D-7735-4BDD-B0CA-5EB8BFF11AE7}"/>
    <cellStyle name="40 % - Markeringsfarve1 2 3 6 3 2 4" xfId="39548" xr:uid="{ADF92E15-809F-49E2-9533-9ACC4AB56473}"/>
    <cellStyle name="40 % - Markeringsfarve1 2 3 6 3 3" xfId="11725" xr:uid="{77AED998-B9DA-4C0B-BDA5-20BE51105C10}"/>
    <cellStyle name="40 % - Markeringsfarve1 2 3 6 3 3 2" xfId="28045" xr:uid="{0A98DFF5-CF25-4216-82AE-A73699EA5CC0}"/>
    <cellStyle name="40 % - Markeringsfarve1 2 3 6 3 3 3" xfId="43010" xr:uid="{A7D3E180-0AE0-473A-B55B-1EC6929511C5}"/>
    <cellStyle name="40 % - Markeringsfarve1 2 3 6 3 4" xfId="21023" xr:uid="{55EAD1C7-88B6-4C40-8BCE-22AE240B6883}"/>
    <cellStyle name="40 % - Markeringsfarve1 2 3 6 3 5" xfId="36011" xr:uid="{078C2A82-1FFD-4529-ACD0-F2B26488BA13}"/>
    <cellStyle name="40 % - Markeringsfarve1 2 3 6 4" xfId="3170" xr:uid="{860E73B7-4A04-4167-9AAB-F363B218F45F}"/>
    <cellStyle name="40 % - Markeringsfarve1 2 3 6 4 2" xfId="8620" xr:uid="{8CEE7F2A-085C-4741-BE66-7E84A44E4445}"/>
    <cellStyle name="40 % - Markeringsfarve1 2 3 6 4 2 2" xfId="16501" xr:uid="{752C8384-5553-4192-8DD4-B2203B820F84}"/>
    <cellStyle name="40 % - Markeringsfarve1 2 3 6 4 2 2 2" xfId="32816" xr:uid="{65541F23-E0A3-4D1C-8C88-DFF12BCF9AD1}"/>
    <cellStyle name="40 % - Markeringsfarve1 2 3 6 4 2 2 3" xfId="47780" xr:uid="{9B693640-0BE9-4C59-9360-EF834AADC522}"/>
    <cellStyle name="40 % - Markeringsfarve1 2 3 6 4 2 3" xfId="25794" xr:uid="{23DF1555-837F-4AE3-8458-44DDDF3D59C7}"/>
    <cellStyle name="40 % - Markeringsfarve1 2 3 6 4 2 4" xfId="40781" xr:uid="{D7D07ED0-6C06-489F-BC54-68F2CA2C834A}"/>
    <cellStyle name="40 % - Markeringsfarve1 2 3 6 4 3" xfId="11726" xr:uid="{FF5F7350-CEBE-4718-BFAA-E689D8BD713E}"/>
    <cellStyle name="40 % - Markeringsfarve1 2 3 6 4 3 2" xfId="28046" xr:uid="{CB1B3F4C-067A-46E1-A533-1DA7207C6341}"/>
    <cellStyle name="40 % - Markeringsfarve1 2 3 6 4 3 3" xfId="43011" xr:uid="{88445FD7-05D9-49A7-AA57-0B1CF8BD0980}"/>
    <cellStyle name="40 % - Markeringsfarve1 2 3 6 4 4" xfId="21024" xr:uid="{8752CBCB-8F76-4F21-A0DC-4372DA3BB0DF}"/>
    <cellStyle name="40 % - Markeringsfarve1 2 3 6 4 5" xfId="36012" xr:uid="{4BCB5E3C-8D95-4B6B-86DE-DE22CEA22CE2}"/>
    <cellStyle name="40 % - Markeringsfarve1 2 3 6 5" xfId="5707" xr:uid="{D879D350-2ED5-4302-B855-B928AAF1676A}"/>
    <cellStyle name="40 % - Markeringsfarve1 2 3 6 5 2" xfId="13624" xr:uid="{9C298630-583D-45BF-8143-D88FDDC4F9EC}"/>
    <cellStyle name="40 % - Markeringsfarve1 2 3 6 5 2 2" xfId="29939" xr:uid="{21E1C092-6E46-4A7D-A5E9-91EE308B9E60}"/>
    <cellStyle name="40 % - Markeringsfarve1 2 3 6 5 2 3" xfId="44903" xr:uid="{28F774CF-C811-4D10-847F-0E88FC9B51A3}"/>
    <cellStyle name="40 % - Markeringsfarve1 2 3 6 5 3" xfId="22917" xr:uid="{1D1FBD5B-EFE4-4969-9309-EDE8EB7C4B55}"/>
    <cellStyle name="40 % - Markeringsfarve1 2 3 6 5 4" xfId="37904" xr:uid="{3BC2B485-56C2-4DD6-8038-B0B0ABCBA054}"/>
    <cellStyle name="40 % - Markeringsfarve1 2 3 6 6" xfId="11722" xr:uid="{F0C3DACE-FBB8-4761-92BD-1306F84F9BAF}"/>
    <cellStyle name="40 % - Markeringsfarve1 2 3 6 6 2" xfId="28042" xr:uid="{0BECF50E-C036-4D26-AFCE-58187F68363D}"/>
    <cellStyle name="40 % - Markeringsfarve1 2 3 6 6 3" xfId="43007" xr:uid="{05D53862-4746-4AB3-96EF-FF8F47F9D065}"/>
    <cellStyle name="40 % - Markeringsfarve1 2 3 6 7" xfId="21020" xr:uid="{991FBFC9-23F5-47D2-8DB1-04F63F976AF8}"/>
    <cellStyle name="40 % - Markeringsfarve1 2 3 6 8" xfId="36008" xr:uid="{98730263-924B-45B8-A547-62F43049EAAB}"/>
    <cellStyle name="40 % - Markeringsfarve1 2 3 7" xfId="3171" xr:uid="{FD857E10-3740-45D7-93FF-D918B454FF6D}"/>
    <cellStyle name="40 % - Markeringsfarve1 2 3 7 2" xfId="3172" xr:uid="{8E9C2AEB-C9F2-4F1A-95F9-E4A1FADD351B}"/>
    <cellStyle name="40 % - Markeringsfarve1 2 3 7 2 2" xfId="7539" xr:uid="{5FD47E08-11AF-43A5-9219-8B44D7719BCD}"/>
    <cellStyle name="40 % - Markeringsfarve1 2 3 7 2 2 2" xfId="15439" xr:uid="{7DCE5212-A961-4802-ACDD-E7FE363892C5}"/>
    <cellStyle name="40 % - Markeringsfarve1 2 3 7 2 2 2 2" xfId="31754" xr:uid="{C6942848-C0A9-461E-976E-C834E3524459}"/>
    <cellStyle name="40 % - Markeringsfarve1 2 3 7 2 2 2 3" xfId="46718" xr:uid="{80F721D4-2C44-4D8D-91DA-61C01A616088}"/>
    <cellStyle name="40 % - Markeringsfarve1 2 3 7 2 2 3" xfId="24732" xr:uid="{E5D3035E-8F9E-4281-98B3-E2F66ECDCB84}"/>
    <cellStyle name="40 % - Markeringsfarve1 2 3 7 2 2 4" xfId="39719" xr:uid="{825EF583-6AAC-4910-B294-3B7687BD956C}"/>
    <cellStyle name="40 % - Markeringsfarve1 2 3 7 2 3" xfId="11728" xr:uid="{C477FF32-B3DB-4A85-B298-4323F2DA4239}"/>
    <cellStyle name="40 % - Markeringsfarve1 2 3 7 2 3 2" xfId="28048" xr:uid="{20ABFCC9-284D-4F35-A286-41A42F0C96C3}"/>
    <cellStyle name="40 % - Markeringsfarve1 2 3 7 2 3 3" xfId="43013" xr:uid="{D35B156C-6F3F-4878-B008-4D03F005022F}"/>
    <cellStyle name="40 % - Markeringsfarve1 2 3 7 2 4" xfId="21026" xr:uid="{FC419FC9-660E-44D3-AA9A-B59CA2E84567}"/>
    <cellStyle name="40 % - Markeringsfarve1 2 3 7 2 5" xfId="36014" xr:uid="{2C3D609B-065E-4C5D-B753-E029C7CD1445}"/>
    <cellStyle name="40 % - Markeringsfarve1 2 3 7 3" xfId="6126" xr:uid="{AAD39F3E-5AA2-4330-BE5A-8C0F5557A10D}"/>
    <cellStyle name="40 % - Markeringsfarve1 2 3 7 3 2" xfId="14042" xr:uid="{3A3F0518-ED3A-45CC-B087-63D60A6649FD}"/>
    <cellStyle name="40 % - Markeringsfarve1 2 3 7 3 2 2" xfId="30357" xr:uid="{762D25E9-8098-4D98-A59A-4829C5C77EF0}"/>
    <cellStyle name="40 % - Markeringsfarve1 2 3 7 3 2 3" xfId="45321" xr:uid="{AD23D8DB-869C-405E-89D1-1B9B350532C3}"/>
    <cellStyle name="40 % - Markeringsfarve1 2 3 7 3 3" xfId="23335" xr:uid="{453FFF0A-1A48-49EA-8F54-CD1C83012477}"/>
    <cellStyle name="40 % - Markeringsfarve1 2 3 7 3 4" xfId="38322" xr:uid="{AB47EA27-94AD-463D-9EB1-03DED3D06731}"/>
    <cellStyle name="40 % - Markeringsfarve1 2 3 7 4" xfId="11727" xr:uid="{18CFDE22-B55C-4A4E-A7BD-CD67B98132E3}"/>
    <cellStyle name="40 % - Markeringsfarve1 2 3 7 4 2" xfId="28047" xr:uid="{95A78F67-D53F-41A0-9CF7-7409C4D41F50}"/>
    <cellStyle name="40 % - Markeringsfarve1 2 3 7 4 3" xfId="43012" xr:uid="{B41294E1-F0C0-44CB-8C0A-724CFC51E9AE}"/>
    <cellStyle name="40 % - Markeringsfarve1 2 3 7 5" xfId="21025" xr:uid="{4503BF36-A32C-4135-B4C0-5F9144F88283}"/>
    <cellStyle name="40 % - Markeringsfarve1 2 3 7 6" xfId="36013" xr:uid="{4E4A2262-F915-479B-9BCB-DB480724A444}"/>
    <cellStyle name="40 % - Markeringsfarve1 2 3 8" xfId="3173" xr:uid="{A74C7B3E-5DA6-40B9-A1E7-769ED76C9B30}"/>
    <cellStyle name="40 % - Markeringsfarve1 2 3 8 2" xfId="6767" xr:uid="{65AD15C2-06A9-4CEF-B5BD-667FE119A7AF}"/>
    <cellStyle name="40 % - Markeringsfarve1 2 3 8 2 2" xfId="14677" xr:uid="{EC2D6FCB-D5EA-4654-AF7A-FEEF51AA49AA}"/>
    <cellStyle name="40 % - Markeringsfarve1 2 3 8 2 2 2" xfId="30992" xr:uid="{F98D2CC0-008D-4E9B-9063-E2969C748043}"/>
    <cellStyle name="40 % - Markeringsfarve1 2 3 8 2 2 3" xfId="45956" xr:uid="{5F0B8E68-F8FE-4F99-A71F-288DF320851C}"/>
    <cellStyle name="40 % - Markeringsfarve1 2 3 8 2 3" xfId="23970" xr:uid="{B945C441-866A-4397-9044-53AFBADF939E}"/>
    <cellStyle name="40 % - Markeringsfarve1 2 3 8 2 4" xfId="38957" xr:uid="{F0C42623-BBAE-4C2F-A8DA-01396223367C}"/>
    <cellStyle name="40 % - Markeringsfarve1 2 3 8 3" xfId="11729" xr:uid="{02EC2626-D31F-41DB-AA39-51295549B8DC}"/>
    <cellStyle name="40 % - Markeringsfarve1 2 3 8 3 2" xfId="28049" xr:uid="{F4D28C6A-DEEE-4BDD-951D-B191807FDA0F}"/>
    <cellStyle name="40 % - Markeringsfarve1 2 3 8 3 3" xfId="43014" xr:uid="{45D494E7-8E60-4887-A825-C5733E27F228}"/>
    <cellStyle name="40 % - Markeringsfarve1 2 3 8 4" xfId="21027" xr:uid="{08096339-7F7E-43EA-A56E-7DC92715E75B}"/>
    <cellStyle name="40 % - Markeringsfarve1 2 3 8 5" xfId="36015" xr:uid="{76105538-1F93-40A6-B514-58B9C8104E6D}"/>
    <cellStyle name="40 % - Markeringsfarve1 2 3 9" xfId="3174" xr:uid="{DCABC77B-D34B-483F-81DF-CDB9CBA15121}"/>
    <cellStyle name="40 % - Markeringsfarve1 2 3 9 2" xfId="8489" xr:uid="{6CA6AB84-A3D1-4A89-B5FC-146392C2AB48}"/>
    <cellStyle name="40 % - Markeringsfarve1 2 3 9 2 2" xfId="16376" xr:uid="{651E95D9-01E3-4E8D-B6FC-0A96631EB4D8}"/>
    <cellStyle name="40 % - Markeringsfarve1 2 3 9 2 2 2" xfId="32691" xr:uid="{84024779-62A3-4BCB-8EE2-AD62DD4E86F8}"/>
    <cellStyle name="40 % - Markeringsfarve1 2 3 9 2 2 3" xfId="47655" xr:uid="{1567C01C-CB1F-4B37-9977-7350EDA06322}"/>
    <cellStyle name="40 % - Markeringsfarve1 2 3 9 2 3" xfId="25669" xr:uid="{210CCDDA-A345-418B-BFF6-1E3766FBF34A}"/>
    <cellStyle name="40 % - Markeringsfarve1 2 3 9 2 4" xfId="40656" xr:uid="{552F68F2-814F-4E70-9DF1-0C6740133EAF}"/>
    <cellStyle name="40 % - Markeringsfarve1 2 3 9 3" xfId="11730" xr:uid="{A3C5CB98-9F71-4001-805F-85D23A4E3CAB}"/>
    <cellStyle name="40 % - Markeringsfarve1 2 3 9 3 2" xfId="28050" xr:uid="{4B4E6320-6566-4111-9BA9-6B25C912C92D}"/>
    <cellStyle name="40 % - Markeringsfarve1 2 3 9 3 3" xfId="43015" xr:uid="{DA44E201-D7D2-4E39-A35F-617403518742}"/>
    <cellStyle name="40 % - Markeringsfarve1 2 3 9 4" xfId="21028" xr:uid="{9AFE5065-A00C-434A-86A2-F87E5BF3DCB8}"/>
    <cellStyle name="40 % - Markeringsfarve1 2 3 9 5" xfId="36016" xr:uid="{8DE86D75-8A40-4DD9-92AE-F3AD048ECE37}"/>
    <cellStyle name="40 % - Markeringsfarve1 2 4" xfId="3175" xr:uid="{8D99203F-7CBC-477E-9F79-B437DDEFCBB6}"/>
    <cellStyle name="40 % - Markeringsfarve1 2 4 2" xfId="3176" xr:uid="{94ADDFDA-789B-4AD8-B1D9-1D43DCBE95E5}"/>
    <cellStyle name="40 % - Markeringsfarve1 2 4 2 2" xfId="3177" xr:uid="{BF16DEBE-9A9C-4217-BD06-5BE33A69C7F3}"/>
    <cellStyle name="40 % - Markeringsfarve1 2 4 2 2 2" xfId="7580" xr:uid="{98C896E0-5411-45F3-8F9D-AD273D50637E}"/>
    <cellStyle name="40 % - Markeringsfarve1 2 4 2 2 2 2" xfId="15480" xr:uid="{F5B19E92-29CC-47EB-ABCC-901E64D22550}"/>
    <cellStyle name="40 % - Markeringsfarve1 2 4 2 2 2 2 2" xfId="31795" xr:uid="{13591005-D116-44D7-ACDF-308497DD5BF7}"/>
    <cellStyle name="40 % - Markeringsfarve1 2 4 2 2 2 2 3" xfId="46759" xr:uid="{6C6B1E98-4A96-4C63-8D88-FA180FC2DDF6}"/>
    <cellStyle name="40 % - Markeringsfarve1 2 4 2 2 2 3" xfId="24773" xr:uid="{471FD646-6EFC-4ED8-8CAF-330839515072}"/>
    <cellStyle name="40 % - Markeringsfarve1 2 4 2 2 2 4" xfId="39760" xr:uid="{F9FCCDF8-8906-414E-852E-3C2404CC9B83}"/>
    <cellStyle name="40 % - Markeringsfarve1 2 4 2 2 3" xfId="11733" xr:uid="{CFF27F80-E68E-4AD1-9D66-51755F1CE78C}"/>
    <cellStyle name="40 % - Markeringsfarve1 2 4 2 2 3 2" xfId="28053" xr:uid="{F0FAB930-D3BF-4258-82BA-5FDE967FB609}"/>
    <cellStyle name="40 % - Markeringsfarve1 2 4 2 2 3 3" xfId="43018" xr:uid="{711E9447-4A70-4EC8-A576-EB30317B1E7C}"/>
    <cellStyle name="40 % - Markeringsfarve1 2 4 2 2 4" xfId="21031" xr:uid="{3799942E-B013-470E-8CE3-270BDA657989}"/>
    <cellStyle name="40 % - Markeringsfarve1 2 4 2 2 5" xfId="36019" xr:uid="{1B94410B-1E22-4D58-85A9-CE07EF1918DE}"/>
    <cellStyle name="40 % - Markeringsfarve1 2 4 2 3" xfId="6159" xr:uid="{AD3E8D5B-458A-4569-9912-A2F1C9407B9C}"/>
    <cellStyle name="40 % - Markeringsfarve1 2 4 2 3 2" xfId="14075" xr:uid="{13C724B6-5979-4790-A331-BA6F37C505B0}"/>
    <cellStyle name="40 % - Markeringsfarve1 2 4 2 3 2 2" xfId="30390" xr:uid="{3C8DC803-2B28-4ADC-95D3-3F9C9C104A48}"/>
    <cellStyle name="40 % - Markeringsfarve1 2 4 2 3 2 3" xfId="45354" xr:uid="{6B9AA978-4D9B-4D2A-8E1A-57FFC2E9C33B}"/>
    <cellStyle name="40 % - Markeringsfarve1 2 4 2 3 3" xfId="23368" xr:uid="{B6A5DC5F-C1B5-431B-AB35-718C8645A979}"/>
    <cellStyle name="40 % - Markeringsfarve1 2 4 2 3 4" xfId="38355" xr:uid="{2577E0A0-1BB6-4FB8-9893-5292B48B92E8}"/>
    <cellStyle name="40 % - Markeringsfarve1 2 4 2 4" xfId="11732" xr:uid="{A396AB3D-274E-45B0-9EEF-C02082CC7B13}"/>
    <cellStyle name="40 % - Markeringsfarve1 2 4 2 4 2" xfId="28052" xr:uid="{903C033C-5146-47BC-81CC-628B9CC42412}"/>
    <cellStyle name="40 % - Markeringsfarve1 2 4 2 4 3" xfId="43017" xr:uid="{29F96578-6E9F-4CEF-85D7-1513BF72AE22}"/>
    <cellStyle name="40 % - Markeringsfarve1 2 4 2 5" xfId="21030" xr:uid="{78E98453-3482-499C-B38E-6694233FF33C}"/>
    <cellStyle name="40 % - Markeringsfarve1 2 4 2 6" xfId="36018" xr:uid="{42A6E1C4-255C-4501-B621-3BE428873DCD}"/>
    <cellStyle name="40 % - Markeringsfarve1 2 4 2 7" xfId="57088" xr:uid="{C1EF0DB0-8CB0-4FDA-91B6-E78974774074}"/>
    <cellStyle name="40 % - Markeringsfarve1 2 4 3" xfId="3178" xr:uid="{AC9896C0-80C2-44F0-9BD7-E7661FA26B75}"/>
    <cellStyle name="40 % - Markeringsfarve1 2 4 3 2" xfId="6810" xr:uid="{3E85300A-873A-41CF-9D09-4C332BBE0FEB}"/>
    <cellStyle name="40 % - Markeringsfarve1 2 4 3 2 2" xfId="14720" xr:uid="{CD3FA4C7-954A-4DAA-89AD-D98FDE5207FA}"/>
    <cellStyle name="40 % - Markeringsfarve1 2 4 3 2 2 2" xfId="31035" xr:uid="{4A309B63-46F3-4B33-B472-D7067552D92A}"/>
    <cellStyle name="40 % - Markeringsfarve1 2 4 3 2 2 3" xfId="45999" xr:uid="{7285AC60-B518-4BF1-9601-2E7F48F808A5}"/>
    <cellStyle name="40 % - Markeringsfarve1 2 4 3 2 3" xfId="24013" xr:uid="{5FE2FF16-8C62-49AE-A9CE-DAFE4C7B5292}"/>
    <cellStyle name="40 % - Markeringsfarve1 2 4 3 2 4" xfId="39000" xr:uid="{C5F1D671-20F7-4014-B847-25E06CBCBA02}"/>
    <cellStyle name="40 % - Markeringsfarve1 2 4 3 3" xfId="11734" xr:uid="{CCA5F7F9-4BE2-486D-8492-2B8102690433}"/>
    <cellStyle name="40 % - Markeringsfarve1 2 4 3 3 2" xfId="28054" xr:uid="{DB7F4528-8DE2-4CE5-9529-99012359E81A}"/>
    <cellStyle name="40 % - Markeringsfarve1 2 4 3 3 3" xfId="43019" xr:uid="{23D19DEF-20B9-48A4-B3C8-BC06073AA1E1}"/>
    <cellStyle name="40 % - Markeringsfarve1 2 4 3 4" xfId="21032" xr:uid="{1E6E80B2-4CD0-44F0-95C4-DF3371345522}"/>
    <cellStyle name="40 % - Markeringsfarve1 2 4 3 5" xfId="36020" xr:uid="{3C0EF305-42D7-40AF-8480-560B7932D3FC}"/>
    <cellStyle name="40 % - Markeringsfarve1 2 4 4" xfId="3179" xr:uid="{F58A3C71-5D38-42E9-B96D-61D912FBF1BA}"/>
    <cellStyle name="40 % - Markeringsfarve1 2 4 4 2" xfId="8344" xr:uid="{3255FB16-D593-438F-AA38-605D696DD4A3}"/>
    <cellStyle name="40 % - Markeringsfarve1 2 4 4 2 2" xfId="16236" xr:uid="{44D4CCE6-EB5F-49ED-B7FC-BBCF7D3C3AA5}"/>
    <cellStyle name="40 % - Markeringsfarve1 2 4 4 2 2 2" xfId="32551" xr:uid="{54492FCA-6DF0-4914-BA94-21BF52F7D366}"/>
    <cellStyle name="40 % - Markeringsfarve1 2 4 4 2 2 3" xfId="47515" xr:uid="{05DF4CE0-D2FA-407C-9719-3DF2532B6308}"/>
    <cellStyle name="40 % - Markeringsfarve1 2 4 4 2 3" xfId="25529" xr:uid="{C3DD8495-EF88-437E-AF8B-C763AA847789}"/>
    <cellStyle name="40 % - Markeringsfarve1 2 4 4 2 4" xfId="40516" xr:uid="{1D1B87B9-56D4-4640-83F6-4ABC0129897A}"/>
    <cellStyle name="40 % - Markeringsfarve1 2 4 4 3" xfId="11735" xr:uid="{4084F986-59AF-4B05-847D-32A081C437EA}"/>
    <cellStyle name="40 % - Markeringsfarve1 2 4 4 3 2" xfId="28055" xr:uid="{84617EA7-2D17-4EDA-B163-62352161A1A1}"/>
    <cellStyle name="40 % - Markeringsfarve1 2 4 4 3 3" xfId="43020" xr:uid="{DBFC80CB-3DF2-4448-A88A-00253C3F2A80}"/>
    <cellStyle name="40 % - Markeringsfarve1 2 4 4 4" xfId="21033" xr:uid="{4DAC990F-19CA-42B5-B01C-B7EFAE5D52EB}"/>
    <cellStyle name="40 % - Markeringsfarve1 2 4 4 5" xfId="36021" xr:uid="{3F18D11D-D3C0-4275-ADB6-53E5C296B362}"/>
    <cellStyle name="40 % - Markeringsfarve1 2 4 5" xfId="5708" xr:uid="{1B893CDF-FD2E-4072-8E71-703C5DD6DAC3}"/>
    <cellStyle name="40 % - Markeringsfarve1 2 4 5 2" xfId="13625" xr:uid="{D0B217D8-E54F-4D0C-8FD7-526C1315B706}"/>
    <cellStyle name="40 % - Markeringsfarve1 2 4 5 2 2" xfId="29940" xr:uid="{F06EAEA3-8A5B-4F7F-81F2-465116D1D306}"/>
    <cellStyle name="40 % - Markeringsfarve1 2 4 5 2 3" xfId="44904" xr:uid="{05F454DA-8998-48C8-88BA-1624B181B02F}"/>
    <cellStyle name="40 % - Markeringsfarve1 2 4 5 3" xfId="22918" xr:uid="{8D7F8F07-D7BD-4D2E-817B-05F9184787B5}"/>
    <cellStyle name="40 % - Markeringsfarve1 2 4 5 4" xfId="37905" xr:uid="{E964360A-49AD-4EC5-BC96-6BB9A2FF15D4}"/>
    <cellStyle name="40 % - Markeringsfarve1 2 4 6" xfId="11731" xr:uid="{F457B86C-D594-4722-BF3F-7BDDCE54E06F}"/>
    <cellStyle name="40 % - Markeringsfarve1 2 4 6 2" xfId="28051" xr:uid="{FB530E04-4892-47EC-98FA-C1333F322B00}"/>
    <cellStyle name="40 % - Markeringsfarve1 2 4 6 3" xfId="43016" xr:uid="{10263EE7-934E-442D-A736-995FDD7EE918}"/>
    <cellStyle name="40 % - Markeringsfarve1 2 4 7" xfId="21029" xr:uid="{F2039FA4-5143-4DB3-B375-3ACBDB620829}"/>
    <cellStyle name="40 % - Markeringsfarve1 2 4 8" xfId="36017" xr:uid="{09CE23F5-78AE-45E2-B676-30BB802045B4}"/>
    <cellStyle name="40 % - Markeringsfarve1 2 4 9" xfId="53921" xr:uid="{5AB6510C-4B6A-4CE8-91F4-0B9FA478854E}"/>
    <cellStyle name="40 % - Markeringsfarve1 2 5" xfId="3180" xr:uid="{6C0A0105-C901-4043-BFA5-DB093FB63702}"/>
    <cellStyle name="40 % - Markeringsfarve1 2 5 2" xfId="3181" xr:uid="{DC043E32-8627-41F1-9922-B75AA40CBACB}"/>
    <cellStyle name="40 % - Markeringsfarve1 2 5 2 2" xfId="3182" xr:uid="{7E634093-F30D-4D03-AC91-84382060F169}"/>
    <cellStyle name="40 % - Markeringsfarve1 2 5 2 2 2" xfId="7726" xr:uid="{139FAE76-695F-4E00-8D17-B845FBB40FD3}"/>
    <cellStyle name="40 % - Markeringsfarve1 2 5 2 2 2 2" xfId="15626" xr:uid="{4171EFBA-6430-4DA6-8BA4-98856C214B2E}"/>
    <cellStyle name="40 % - Markeringsfarve1 2 5 2 2 2 2 2" xfId="31941" xr:uid="{6A341DBD-8DE8-4D63-8C7E-55912BEB44B6}"/>
    <cellStyle name="40 % - Markeringsfarve1 2 5 2 2 2 2 3" xfId="46905" xr:uid="{FEC6DB01-2455-4290-A4D4-28BFA9C4846B}"/>
    <cellStyle name="40 % - Markeringsfarve1 2 5 2 2 2 3" xfId="24919" xr:uid="{0EAAFF8B-C03F-4067-B27C-AC352A112261}"/>
    <cellStyle name="40 % - Markeringsfarve1 2 5 2 2 2 4" xfId="39906" xr:uid="{833474E4-5F94-456F-8B61-4E8D2B878E3C}"/>
    <cellStyle name="40 % - Markeringsfarve1 2 5 2 2 3" xfId="11738" xr:uid="{77AAABC6-3DA6-4542-9ABA-2F71AC9195D2}"/>
    <cellStyle name="40 % - Markeringsfarve1 2 5 2 2 3 2" xfId="28058" xr:uid="{B9D3C9DD-F761-475E-BCB4-3467B26A9762}"/>
    <cellStyle name="40 % - Markeringsfarve1 2 5 2 2 3 3" xfId="43023" xr:uid="{8A54F94B-C659-4C6F-AF8F-FC993D2573E7}"/>
    <cellStyle name="40 % - Markeringsfarve1 2 5 2 2 4" xfId="21036" xr:uid="{D4F1CB01-0335-452D-9AE4-9A2D73B677E4}"/>
    <cellStyle name="40 % - Markeringsfarve1 2 5 2 2 5" xfId="36024" xr:uid="{C496A7DD-D571-4DF1-A16E-BC4A8C8330D0}"/>
    <cellStyle name="40 % - Markeringsfarve1 2 5 2 3" xfId="6281" xr:uid="{97166578-07B0-41DB-9926-8862D7C3782F}"/>
    <cellStyle name="40 % - Markeringsfarve1 2 5 2 3 2" xfId="14197" xr:uid="{9E9FC51B-011B-43D9-93AC-62334C7408BA}"/>
    <cellStyle name="40 % - Markeringsfarve1 2 5 2 3 2 2" xfId="30512" xr:uid="{0ED53E81-DEA6-474A-B4AB-5635D0E8FFDB}"/>
    <cellStyle name="40 % - Markeringsfarve1 2 5 2 3 2 3" xfId="45476" xr:uid="{2CFAA413-8B12-4C5E-A823-B565DDD155ED}"/>
    <cellStyle name="40 % - Markeringsfarve1 2 5 2 3 3" xfId="23490" xr:uid="{17C8C2A1-B617-4742-B75A-E7ADFC24E1F3}"/>
    <cellStyle name="40 % - Markeringsfarve1 2 5 2 3 4" xfId="38477" xr:uid="{3DD30EB3-29B8-4F65-A4F2-9076D861AD11}"/>
    <cellStyle name="40 % - Markeringsfarve1 2 5 2 4" xfId="11737" xr:uid="{01E1DC03-2F61-400F-85C0-CE4D2BB7B9E0}"/>
    <cellStyle name="40 % - Markeringsfarve1 2 5 2 4 2" xfId="28057" xr:uid="{EA5386CF-EBBA-453B-8390-8570FD9B7C03}"/>
    <cellStyle name="40 % - Markeringsfarve1 2 5 2 4 3" xfId="43022" xr:uid="{DD18886F-1164-4356-98F1-603393006864}"/>
    <cellStyle name="40 % - Markeringsfarve1 2 5 2 5" xfId="21035" xr:uid="{FE7DDA16-2A49-45A2-81A6-137EFDA006EA}"/>
    <cellStyle name="40 % - Markeringsfarve1 2 5 2 6" xfId="36023" xr:uid="{E4B5F98D-5E26-4329-A779-B9E1607A94B5}"/>
    <cellStyle name="40 % - Markeringsfarve1 2 5 3" xfId="3183" xr:uid="{1B4F30B9-9082-4F7C-AFD0-C517B6117A85}"/>
    <cellStyle name="40 % - Markeringsfarve1 2 5 3 2" xfId="6956" xr:uid="{DA58F611-8CE3-4D1B-9C8D-FB6006A75F7E}"/>
    <cellStyle name="40 % - Markeringsfarve1 2 5 3 2 2" xfId="14866" xr:uid="{D6054818-436C-4604-931C-8A586B575587}"/>
    <cellStyle name="40 % - Markeringsfarve1 2 5 3 2 2 2" xfId="31181" xr:uid="{E9F6B717-A78C-4380-98B2-67FBDAD0573B}"/>
    <cellStyle name="40 % - Markeringsfarve1 2 5 3 2 2 3" xfId="46145" xr:uid="{3921F63A-CBCE-4AAD-958C-502BF47DCD1E}"/>
    <cellStyle name="40 % - Markeringsfarve1 2 5 3 2 3" xfId="24159" xr:uid="{829BA8E2-F9D2-423A-A590-D19739932DBD}"/>
    <cellStyle name="40 % - Markeringsfarve1 2 5 3 2 4" xfId="39146" xr:uid="{99C8827A-81FD-4661-8F03-20C365D1744D}"/>
    <cellStyle name="40 % - Markeringsfarve1 2 5 3 3" xfId="11739" xr:uid="{0EAAEA2E-3BF5-43E1-A400-B58901870277}"/>
    <cellStyle name="40 % - Markeringsfarve1 2 5 3 3 2" xfId="28059" xr:uid="{01D474FB-EA74-4C34-9055-99B94563567C}"/>
    <cellStyle name="40 % - Markeringsfarve1 2 5 3 3 3" xfId="43024" xr:uid="{966C4113-0282-4157-AC80-85E3DCB335B0}"/>
    <cellStyle name="40 % - Markeringsfarve1 2 5 3 4" xfId="21037" xr:uid="{80D32459-EEF2-4421-8F4A-A2E70BB460C7}"/>
    <cellStyle name="40 % - Markeringsfarve1 2 5 3 5" xfId="36025" xr:uid="{C7A1C724-2D6D-4E90-995A-99757922F966}"/>
    <cellStyle name="40 % - Markeringsfarve1 2 5 4" xfId="3184" xr:uid="{94DC7992-DB53-464D-8F2A-32BE625EC728}"/>
    <cellStyle name="40 % - Markeringsfarve1 2 5 4 2" xfId="8588" xr:uid="{F7982BC6-176E-4D20-8065-26D005A951EC}"/>
    <cellStyle name="40 % - Markeringsfarve1 2 5 4 2 2" xfId="16470" xr:uid="{AEFEB806-400D-4803-B3E3-2BC763E3605B}"/>
    <cellStyle name="40 % - Markeringsfarve1 2 5 4 2 2 2" xfId="32785" xr:uid="{0471EFA4-E596-4630-ADC9-4B8A84CB22E1}"/>
    <cellStyle name="40 % - Markeringsfarve1 2 5 4 2 2 3" xfId="47749" xr:uid="{52D454B7-96BB-423E-8385-8F77F373634F}"/>
    <cellStyle name="40 % - Markeringsfarve1 2 5 4 2 3" xfId="25763" xr:uid="{73F0EB54-3B85-439F-B6B4-E7BC4405C7EF}"/>
    <cellStyle name="40 % - Markeringsfarve1 2 5 4 2 4" xfId="40750" xr:uid="{00E0A95D-4C90-4C8E-B348-7CC167054C54}"/>
    <cellStyle name="40 % - Markeringsfarve1 2 5 4 3" xfId="11740" xr:uid="{01CDEDD0-221E-4E77-913D-DD33205274C9}"/>
    <cellStyle name="40 % - Markeringsfarve1 2 5 4 3 2" xfId="28060" xr:uid="{8BF25F0C-0161-4534-B221-DD6CE7A2601A}"/>
    <cellStyle name="40 % - Markeringsfarve1 2 5 4 3 3" xfId="43025" xr:uid="{BA88655F-736D-47F7-B824-A6A09599DABD}"/>
    <cellStyle name="40 % - Markeringsfarve1 2 5 4 4" xfId="21038" xr:uid="{B9CED811-9E4C-494C-BA11-BCD6B7FC00FF}"/>
    <cellStyle name="40 % - Markeringsfarve1 2 5 4 5" xfId="36026" xr:uid="{0E1085CC-E659-40C3-A3C7-F4C361E61E72}"/>
    <cellStyle name="40 % - Markeringsfarve1 2 5 5" xfId="5709" xr:uid="{87196719-D479-43E9-9567-395E442EE4DF}"/>
    <cellStyle name="40 % - Markeringsfarve1 2 5 5 2" xfId="13626" xr:uid="{B8D6EF14-D52C-4641-AA9E-B5CE5B7BBEB8}"/>
    <cellStyle name="40 % - Markeringsfarve1 2 5 5 2 2" xfId="29941" xr:uid="{7849B35D-2419-49F7-9B81-E5BA7B7759B7}"/>
    <cellStyle name="40 % - Markeringsfarve1 2 5 5 2 3" xfId="44905" xr:uid="{DFB2D71E-9717-4257-87CE-3AADE736A2EE}"/>
    <cellStyle name="40 % - Markeringsfarve1 2 5 5 3" xfId="22919" xr:uid="{7157BEFD-CEB4-4773-A85C-A39E3285B531}"/>
    <cellStyle name="40 % - Markeringsfarve1 2 5 5 4" xfId="37906" xr:uid="{B35E9FB8-224B-4A4E-B0DF-FAFF3095166E}"/>
    <cellStyle name="40 % - Markeringsfarve1 2 5 6" xfId="11736" xr:uid="{493DBBB1-B1BC-4120-9382-DF7754B62759}"/>
    <cellStyle name="40 % - Markeringsfarve1 2 5 6 2" xfId="28056" xr:uid="{FA3B4BA8-3D33-421C-9AD4-825BFD5FA659}"/>
    <cellStyle name="40 % - Markeringsfarve1 2 5 6 3" xfId="43021" xr:uid="{7A5A4016-FCFB-4190-8006-4392237D9297}"/>
    <cellStyle name="40 % - Markeringsfarve1 2 5 7" xfId="21034" xr:uid="{A580EADC-B673-4A8C-935D-A074F08E0FC1}"/>
    <cellStyle name="40 % - Markeringsfarve1 2 5 8" xfId="36022" xr:uid="{7CAEE3E2-DD03-4C39-91BA-B4690D7D0B4A}"/>
    <cellStyle name="40 % - Markeringsfarve1 2 5 9" xfId="56465" xr:uid="{5696E985-ABB3-4B16-91CC-EA29D06E92AF}"/>
    <cellStyle name="40 % - Markeringsfarve1 2 6" xfId="3185" xr:uid="{F404D7A5-5F48-491B-941E-B019B0CB3405}"/>
    <cellStyle name="40 % - Markeringsfarve1 2 6 2" xfId="3186" xr:uid="{0E3E3927-C803-4FB7-AD67-44414D24F5C5}"/>
    <cellStyle name="40 % - Markeringsfarve1 2 6 2 2" xfId="3187" xr:uid="{A245285E-87BE-4207-8D77-CF13605EB2B5}"/>
    <cellStyle name="40 % - Markeringsfarve1 2 6 2 2 2" xfId="7818" xr:uid="{8DFB2E4D-825E-4210-BF28-BC48611FEED8}"/>
    <cellStyle name="40 % - Markeringsfarve1 2 6 2 2 2 2" xfId="15718" xr:uid="{CC2DC209-A87E-462E-B30A-1382B6900A39}"/>
    <cellStyle name="40 % - Markeringsfarve1 2 6 2 2 2 2 2" xfId="32033" xr:uid="{AA0B55E1-4B39-4B65-B4FF-1BED08DE4EAD}"/>
    <cellStyle name="40 % - Markeringsfarve1 2 6 2 2 2 2 3" xfId="46997" xr:uid="{61065AD3-6503-41AA-BB7F-7E49AB397F0C}"/>
    <cellStyle name="40 % - Markeringsfarve1 2 6 2 2 2 3" xfId="25011" xr:uid="{5B2B8BD2-75EF-435C-8AD5-373BE118D6C2}"/>
    <cellStyle name="40 % - Markeringsfarve1 2 6 2 2 2 4" xfId="39998" xr:uid="{348289AD-C3F5-46F1-A8EF-C42467AC8113}"/>
    <cellStyle name="40 % - Markeringsfarve1 2 6 2 2 3" xfId="11743" xr:uid="{4E38B5E9-127B-4F7A-881E-AB00C48E32CC}"/>
    <cellStyle name="40 % - Markeringsfarve1 2 6 2 2 3 2" xfId="28063" xr:uid="{618C0EC9-E6AB-48C1-A1F0-B0627AE896BE}"/>
    <cellStyle name="40 % - Markeringsfarve1 2 6 2 2 3 3" xfId="43028" xr:uid="{1B9391C8-6960-4DDF-9769-E9083A8B0746}"/>
    <cellStyle name="40 % - Markeringsfarve1 2 6 2 2 4" xfId="21041" xr:uid="{17D4A4CF-F125-4E6A-B476-3844F723F553}"/>
    <cellStyle name="40 % - Markeringsfarve1 2 6 2 2 5" xfId="36029" xr:uid="{E3AC56C4-13F5-43E6-9B29-BA345BAEC8A0}"/>
    <cellStyle name="40 % - Markeringsfarve1 2 6 2 3" xfId="6361" xr:uid="{C58CCDEB-9935-4E5F-818E-22F278685E0A}"/>
    <cellStyle name="40 % - Markeringsfarve1 2 6 2 3 2" xfId="14274" xr:uid="{4CBB9480-F024-41C9-AF62-BA1155938C7C}"/>
    <cellStyle name="40 % - Markeringsfarve1 2 6 2 3 2 2" xfId="30589" xr:uid="{5284076F-E5FC-42A0-8AF8-9659631A1200}"/>
    <cellStyle name="40 % - Markeringsfarve1 2 6 2 3 2 3" xfId="45553" xr:uid="{64D59A0C-D0FB-4FB2-B07B-0D160E81A5BA}"/>
    <cellStyle name="40 % - Markeringsfarve1 2 6 2 3 3" xfId="23567" xr:uid="{0E386AC9-15B7-473B-BD6A-FC269580BBDB}"/>
    <cellStyle name="40 % - Markeringsfarve1 2 6 2 3 4" xfId="38554" xr:uid="{63035B10-1992-48BD-969F-132B950C3194}"/>
    <cellStyle name="40 % - Markeringsfarve1 2 6 2 4" xfId="11742" xr:uid="{AE39DD10-33DE-4B8E-B44F-2ACFF0008B48}"/>
    <cellStyle name="40 % - Markeringsfarve1 2 6 2 4 2" xfId="28062" xr:uid="{9C37B64E-81EC-4A24-B13A-DE4F0942C62E}"/>
    <cellStyle name="40 % - Markeringsfarve1 2 6 2 4 3" xfId="43027" xr:uid="{AAD2436A-F93F-4D8E-868B-6FC1B33A486A}"/>
    <cellStyle name="40 % - Markeringsfarve1 2 6 2 5" xfId="21040" xr:uid="{71C4DD14-CA43-4D06-9CD4-56C36249A2D3}"/>
    <cellStyle name="40 % - Markeringsfarve1 2 6 2 6" xfId="36028" xr:uid="{67E2A49D-0F63-4C22-89C0-B0EF7444FBF9}"/>
    <cellStyle name="40 % - Markeringsfarve1 2 6 3" xfId="3188" xr:uid="{5873AF86-1261-454A-BCCC-E4F7B35965E1}"/>
    <cellStyle name="40 % - Markeringsfarve1 2 6 3 2" xfId="7094" xr:uid="{C5B0B797-251C-4742-B7F5-22648BB1D30F}"/>
    <cellStyle name="40 % - Markeringsfarve1 2 6 3 2 2" xfId="15003" xr:uid="{4C887F6B-F59D-484B-A416-2B79360ACEAF}"/>
    <cellStyle name="40 % - Markeringsfarve1 2 6 3 2 2 2" xfId="31318" xr:uid="{494E8B59-6CE8-4C33-A186-C3B2E5E4B832}"/>
    <cellStyle name="40 % - Markeringsfarve1 2 6 3 2 2 3" xfId="46282" xr:uid="{1A7FD49D-36A8-4C04-A4D4-B8DFB7ED9676}"/>
    <cellStyle name="40 % - Markeringsfarve1 2 6 3 2 3" xfId="24296" xr:uid="{F7037285-148D-404B-B770-E5E30BFF4FFF}"/>
    <cellStyle name="40 % - Markeringsfarve1 2 6 3 2 4" xfId="39283" xr:uid="{21C58BA0-1690-41BA-A1A3-71CAE46F66F9}"/>
    <cellStyle name="40 % - Markeringsfarve1 2 6 3 3" xfId="11744" xr:uid="{239549AC-CF16-4CBF-9095-AC161CBCE615}"/>
    <cellStyle name="40 % - Markeringsfarve1 2 6 3 3 2" xfId="28064" xr:uid="{90775903-910D-4996-A3FE-DED49E3C278B}"/>
    <cellStyle name="40 % - Markeringsfarve1 2 6 3 3 3" xfId="43029" xr:uid="{F8AD1C8D-DDB1-49FD-AEF7-5ECE61DC6DF1}"/>
    <cellStyle name="40 % - Markeringsfarve1 2 6 3 4" xfId="21042" xr:uid="{5F7E697D-A037-4C14-AF2A-6C48ABF50D23}"/>
    <cellStyle name="40 % - Markeringsfarve1 2 6 3 5" xfId="36030" xr:uid="{69F928BD-BFE0-451C-9E21-3B7289D7F469}"/>
    <cellStyle name="40 % - Markeringsfarve1 2 6 4" xfId="3189" xr:uid="{173EAB87-1D4D-4F15-940C-69337EA481EC}"/>
    <cellStyle name="40 % - Markeringsfarve1 2 6 4 2" xfId="8237" xr:uid="{AA9C7533-3896-4FAC-BA84-E51FB50549C3}"/>
    <cellStyle name="40 % - Markeringsfarve1 2 6 4 2 2" xfId="16130" xr:uid="{C98C6132-3EDB-4862-A9C2-F667B5DEA285}"/>
    <cellStyle name="40 % - Markeringsfarve1 2 6 4 2 2 2" xfId="32445" xr:uid="{5A484FA4-39A1-41A9-ABF9-320833CD037C}"/>
    <cellStyle name="40 % - Markeringsfarve1 2 6 4 2 2 3" xfId="47409" xr:uid="{56C25539-41F3-41B9-A399-08E772417402}"/>
    <cellStyle name="40 % - Markeringsfarve1 2 6 4 2 3" xfId="25423" xr:uid="{9C59BD86-99C3-45D1-968E-49656BFB0649}"/>
    <cellStyle name="40 % - Markeringsfarve1 2 6 4 2 4" xfId="40410" xr:uid="{F1CBAEBE-D13A-42D2-9AA6-BF9C681810C6}"/>
    <cellStyle name="40 % - Markeringsfarve1 2 6 4 3" xfId="11745" xr:uid="{B7E60846-7C92-4A41-86FD-9CD6DBC42028}"/>
    <cellStyle name="40 % - Markeringsfarve1 2 6 4 3 2" xfId="28065" xr:uid="{4E8D08D7-B3FB-4EAE-AF76-F2941B464616}"/>
    <cellStyle name="40 % - Markeringsfarve1 2 6 4 3 3" xfId="43030" xr:uid="{F60E8E14-DA58-4A04-B3DF-7007C4C75C88}"/>
    <cellStyle name="40 % - Markeringsfarve1 2 6 4 4" xfId="21043" xr:uid="{A458A0B6-06EC-4795-9359-BDDED776011D}"/>
    <cellStyle name="40 % - Markeringsfarve1 2 6 4 5" xfId="36031" xr:uid="{410FFC7A-F386-403A-AB25-BE6113CA0923}"/>
    <cellStyle name="40 % - Markeringsfarve1 2 6 5" xfId="5710" xr:uid="{4A6CFD59-4920-47E9-9E98-DA5F12FA0861}"/>
    <cellStyle name="40 % - Markeringsfarve1 2 6 5 2" xfId="13627" xr:uid="{D5FC5047-7212-494B-907C-F40C75D325E9}"/>
    <cellStyle name="40 % - Markeringsfarve1 2 6 5 2 2" xfId="29942" xr:uid="{D19F35CE-BF60-4DD0-9405-9A46719BF999}"/>
    <cellStyle name="40 % - Markeringsfarve1 2 6 5 2 3" xfId="44906" xr:uid="{E2C5F878-6718-48F4-8126-1AEBDB20E164}"/>
    <cellStyle name="40 % - Markeringsfarve1 2 6 5 3" xfId="22920" xr:uid="{7F154C09-9467-4147-9439-73AD453E0417}"/>
    <cellStyle name="40 % - Markeringsfarve1 2 6 5 4" xfId="37907" xr:uid="{E25DA90D-6EF3-48CB-9A07-0119E846EF4C}"/>
    <cellStyle name="40 % - Markeringsfarve1 2 6 6" xfId="11741" xr:uid="{9BB24380-9CBB-4074-B073-33D442C19CCE}"/>
    <cellStyle name="40 % - Markeringsfarve1 2 6 6 2" xfId="28061" xr:uid="{8A5FEF21-D29A-4B2F-8F60-A6A5B21940F7}"/>
    <cellStyle name="40 % - Markeringsfarve1 2 6 6 3" xfId="43026" xr:uid="{30F162FF-700C-4ED8-937D-75A8B33BEAE2}"/>
    <cellStyle name="40 % - Markeringsfarve1 2 6 7" xfId="21039" xr:uid="{A9B8CC8F-9E25-421A-924E-9742CF052C7E}"/>
    <cellStyle name="40 % - Markeringsfarve1 2 6 8" xfId="36027" xr:uid="{D292DAC1-4081-4F34-A11B-B5B5259F57F4}"/>
    <cellStyle name="40 % - Markeringsfarve1 2 7" xfId="3190" xr:uid="{2A86E543-97CF-49C7-88C6-02C54346826E}"/>
    <cellStyle name="40 % - Markeringsfarve1 2 7 2" xfId="3191" xr:uid="{54FC4177-DBAB-4E9A-8224-D06D75685B00}"/>
    <cellStyle name="40 % - Markeringsfarve1 2 7 2 2" xfId="3192" xr:uid="{C84987C9-727A-4BA0-9452-1B4A66D15AF1}"/>
    <cellStyle name="40 % - Markeringsfarve1 2 7 2 2 2" xfId="7935" xr:uid="{8121C2ED-B6AD-4792-A1EB-076FDF92E692}"/>
    <cellStyle name="40 % - Markeringsfarve1 2 7 2 2 2 2" xfId="15835" xr:uid="{98064A98-B703-4BC2-BE05-C9EA415695B2}"/>
    <cellStyle name="40 % - Markeringsfarve1 2 7 2 2 2 2 2" xfId="32150" xr:uid="{43EDE09D-C8ED-427A-B253-9F54FF57F0F7}"/>
    <cellStyle name="40 % - Markeringsfarve1 2 7 2 2 2 2 3" xfId="47114" xr:uid="{1CEB406B-1A9B-47BA-BF48-0EB248E4D2F3}"/>
    <cellStyle name="40 % - Markeringsfarve1 2 7 2 2 2 3" xfId="25128" xr:uid="{210BD1A4-43C5-4DE1-8AFD-E572BBD857CF}"/>
    <cellStyle name="40 % - Markeringsfarve1 2 7 2 2 2 4" xfId="40115" xr:uid="{192FEE29-12A6-461D-AD9B-60F9D8622A26}"/>
    <cellStyle name="40 % - Markeringsfarve1 2 7 2 2 3" xfId="11748" xr:uid="{BC9ED352-E33F-4424-8861-2E5782478BEB}"/>
    <cellStyle name="40 % - Markeringsfarve1 2 7 2 2 3 2" xfId="28068" xr:uid="{11C6C5D2-4B2F-4718-9B23-66533E58D37A}"/>
    <cellStyle name="40 % - Markeringsfarve1 2 7 2 2 3 3" xfId="43033" xr:uid="{EA6B5C26-9402-4571-AA67-B097BD2CFE23}"/>
    <cellStyle name="40 % - Markeringsfarve1 2 7 2 2 4" xfId="21046" xr:uid="{90ADAC6B-17F0-4A2E-9637-3A7674C14842}"/>
    <cellStyle name="40 % - Markeringsfarve1 2 7 2 2 5" xfId="36034" xr:uid="{4C9A1C62-1208-4AC9-B6C2-3B5EF565058A}"/>
    <cellStyle name="40 % - Markeringsfarve1 2 7 2 3" xfId="6460" xr:uid="{6054A09F-77F3-4A35-9DEA-FA123049CA63}"/>
    <cellStyle name="40 % - Markeringsfarve1 2 7 2 3 2" xfId="14373" xr:uid="{49E9E56E-040B-4985-86CB-080CB871BD27}"/>
    <cellStyle name="40 % - Markeringsfarve1 2 7 2 3 2 2" xfId="30688" xr:uid="{53A0DAA4-CA02-4388-81D6-FDB55873E1C5}"/>
    <cellStyle name="40 % - Markeringsfarve1 2 7 2 3 2 3" xfId="45652" xr:uid="{4CFE83E8-A02F-458E-A06C-50044EA25BFE}"/>
    <cellStyle name="40 % - Markeringsfarve1 2 7 2 3 3" xfId="23666" xr:uid="{DADDB63E-F730-4188-9AB1-BED522483AD1}"/>
    <cellStyle name="40 % - Markeringsfarve1 2 7 2 3 4" xfId="38653" xr:uid="{D719395D-2AFF-4715-B2B3-2985AE077BDD}"/>
    <cellStyle name="40 % - Markeringsfarve1 2 7 2 4" xfId="11747" xr:uid="{B26C35E4-CAC8-43AE-87C7-2DAC8F7C5E15}"/>
    <cellStyle name="40 % - Markeringsfarve1 2 7 2 4 2" xfId="28067" xr:uid="{369E7D0D-413B-4FB4-931D-96103BD48B40}"/>
    <cellStyle name="40 % - Markeringsfarve1 2 7 2 4 3" xfId="43032" xr:uid="{C0A1EEA8-0E8E-4C2C-BA04-0822F777EF07}"/>
    <cellStyle name="40 % - Markeringsfarve1 2 7 2 5" xfId="21045" xr:uid="{AD1A871C-10BD-43F5-9F04-91644E305919}"/>
    <cellStyle name="40 % - Markeringsfarve1 2 7 2 6" xfId="36033" xr:uid="{498FCC9B-6523-414D-A52C-81B78506A59D}"/>
    <cellStyle name="40 % - Markeringsfarve1 2 7 3" xfId="3193" xr:uid="{5C86FA01-8BE6-4A78-8BC6-8AADE8189FF2}"/>
    <cellStyle name="40 % - Markeringsfarve1 2 7 3 2" xfId="7211" xr:uid="{5700FE5E-7720-43E0-B9A2-25F4767F9F97}"/>
    <cellStyle name="40 % - Markeringsfarve1 2 7 3 2 2" xfId="15120" xr:uid="{EEFFBFB8-0C5F-4082-A217-CA923C45BB92}"/>
    <cellStyle name="40 % - Markeringsfarve1 2 7 3 2 2 2" xfId="31435" xr:uid="{4075FD03-291D-49A8-A862-36587F18BD67}"/>
    <cellStyle name="40 % - Markeringsfarve1 2 7 3 2 2 3" xfId="46399" xr:uid="{E167CCB3-70BF-48C3-AA12-130074A991F8}"/>
    <cellStyle name="40 % - Markeringsfarve1 2 7 3 2 3" xfId="24413" xr:uid="{E69246F1-FE7A-4100-B448-223A31B2E49C}"/>
    <cellStyle name="40 % - Markeringsfarve1 2 7 3 2 4" xfId="39400" xr:uid="{D38ACD1B-08DA-428D-90A7-60FCF9A7B61D}"/>
    <cellStyle name="40 % - Markeringsfarve1 2 7 3 3" xfId="11749" xr:uid="{ADAE906D-7A19-4EAD-A717-9367089EFE74}"/>
    <cellStyle name="40 % - Markeringsfarve1 2 7 3 3 2" xfId="28069" xr:uid="{B9E7EB3E-C88E-4FED-8282-AAA43D348B5B}"/>
    <cellStyle name="40 % - Markeringsfarve1 2 7 3 3 3" xfId="43034" xr:uid="{D99A87A2-3F5C-4844-914E-D42A15C27ED0}"/>
    <cellStyle name="40 % - Markeringsfarve1 2 7 3 4" xfId="21047" xr:uid="{B69177E7-D395-4590-8A05-5E5651E56C2E}"/>
    <cellStyle name="40 % - Markeringsfarve1 2 7 3 5" xfId="36035" xr:uid="{B43F242F-B1CE-45F1-98E4-30B997F34BE9}"/>
    <cellStyle name="40 % - Markeringsfarve1 2 7 4" xfId="3194" xr:uid="{4325BC37-1482-4B24-86E6-09D378EAD766}"/>
    <cellStyle name="40 % - Markeringsfarve1 2 7 4 2" xfId="8529" xr:uid="{52E375BC-6CB8-4E18-BC8B-A43C52F13155}"/>
    <cellStyle name="40 % - Markeringsfarve1 2 7 4 2 2" xfId="16415" xr:uid="{07A423D2-C8F3-405A-A4C0-C9FE4E454902}"/>
    <cellStyle name="40 % - Markeringsfarve1 2 7 4 2 2 2" xfId="32730" xr:uid="{350DDF72-1008-4999-9D9A-873EA2004316}"/>
    <cellStyle name="40 % - Markeringsfarve1 2 7 4 2 2 3" xfId="47694" xr:uid="{1EE5CAAB-DF0A-4FC1-8096-E13B065F1ABB}"/>
    <cellStyle name="40 % - Markeringsfarve1 2 7 4 2 3" xfId="25708" xr:uid="{71180D1B-C9CA-4FD4-A871-3A75E4370C10}"/>
    <cellStyle name="40 % - Markeringsfarve1 2 7 4 2 4" xfId="40695" xr:uid="{06172944-37EE-4C5B-8FCC-5FE564CC0C6A}"/>
    <cellStyle name="40 % - Markeringsfarve1 2 7 4 3" xfId="11750" xr:uid="{C4E86B81-DF64-4306-BD54-673EBE5A1D03}"/>
    <cellStyle name="40 % - Markeringsfarve1 2 7 4 3 2" xfId="28070" xr:uid="{E561CA34-8B44-4E57-9BE5-A29A3C01E3C0}"/>
    <cellStyle name="40 % - Markeringsfarve1 2 7 4 3 3" xfId="43035" xr:uid="{A148835B-9398-4EBC-8711-07B08732C795}"/>
    <cellStyle name="40 % - Markeringsfarve1 2 7 4 4" xfId="21048" xr:uid="{C8701AEB-249B-46A6-BBEB-5C21800458FA}"/>
    <cellStyle name="40 % - Markeringsfarve1 2 7 4 5" xfId="36036" xr:uid="{0A2007AD-5E5A-4A89-AD6C-FCBFA2718580}"/>
    <cellStyle name="40 % - Markeringsfarve1 2 7 5" xfId="5711" xr:uid="{781A99F8-4541-4193-AA34-5B72A732FD32}"/>
    <cellStyle name="40 % - Markeringsfarve1 2 7 5 2" xfId="13628" xr:uid="{1557EB25-4426-407F-BF87-345517E51686}"/>
    <cellStyle name="40 % - Markeringsfarve1 2 7 5 2 2" xfId="29943" xr:uid="{ED17C939-01DA-430E-8527-D308F5638B25}"/>
    <cellStyle name="40 % - Markeringsfarve1 2 7 5 2 3" xfId="44907" xr:uid="{56C6E8BF-E2EE-4240-A672-1FF7D17B3B76}"/>
    <cellStyle name="40 % - Markeringsfarve1 2 7 5 3" xfId="22921" xr:uid="{170A882E-F3D9-4ABE-BED5-0E3928827963}"/>
    <cellStyle name="40 % - Markeringsfarve1 2 7 5 4" xfId="37908" xr:uid="{54AC8C07-BE77-454F-A01F-8B3CA472CD69}"/>
    <cellStyle name="40 % - Markeringsfarve1 2 7 6" xfId="11746" xr:uid="{806F44D4-755D-47DD-B647-F659A7355B4C}"/>
    <cellStyle name="40 % - Markeringsfarve1 2 7 6 2" xfId="28066" xr:uid="{64C4586E-EB24-46B3-9D0B-CC57F2D63E77}"/>
    <cellStyle name="40 % - Markeringsfarve1 2 7 6 3" xfId="43031" xr:uid="{77E477BE-529A-465B-8260-67D26E0AFD88}"/>
    <cellStyle name="40 % - Markeringsfarve1 2 7 7" xfId="21044" xr:uid="{C13A041E-49E4-4B04-AABB-8C0C84BFB82E}"/>
    <cellStyle name="40 % - Markeringsfarve1 2 7 8" xfId="36032" xr:uid="{28BE862D-152C-481C-826D-AF3ED7F3CA9A}"/>
    <cellStyle name="40 % - Markeringsfarve1 2 8" xfId="3195" xr:uid="{BC34B6AE-7466-41DB-96BF-B2CD23CE32B6}"/>
    <cellStyle name="40 % - Markeringsfarve1 2 8 2" xfId="3196" xr:uid="{97026B8B-B19E-4EE6-9CBD-9AC3B63287FD}"/>
    <cellStyle name="40 % - Markeringsfarve1 2 8 2 2" xfId="3197" xr:uid="{1F4EB4D4-77A8-4B9B-BC0C-595C23BE6027}"/>
    <cellStyle name="40 % - Markeringsfarve1 2 8 2 2 2" xfId="8080" xr:uid="{E5EFB45F-634B-4566-A5AF-291BA3006D19}"/>
    <cellStyle name="40 % - Markeringsfarve1 2 8 2 2 2 2" xfId="15980" xr:uid="{519DFA5D-D441-4CB7-9140-95D2BBFD9E33}"/>
    <cellStyle name="40 % - Markeringsfarve1 2 8 2 2 2 2 2" xfId="32295" xr:uid="{8C6EC62B-73A0-4D8A-AFAE-916A28E5D02D}"/>
    <cellStyle name="40 % - Markeringsfarve1 2 8 2 2 2 2 3" xfId="47259" xr:uid="{AFC87595-5864-453E-BC99-B6C424C3C58D}"/>
    <cellStyle name="40 % - Markeringsfarve1 2 8 2 2 2 3" xfId="25273" xr:uid="{C51D248B-8748-41B9-9050-9F7E62770B8F}"/>
    <cellStyle name="40 % - Markeringsfarve1 2 8 2 2 2 4" xfId="40260" xr:uid="{005058DB-18D8-4CB0-A204-A96AF2DFFE72}"/>
    <cellStyle name="40 % - Markeringsfarve1 2 8 2 2 3" xfId="11753" xr:uid="{78348D9A-3369-4CC7-9D76-9EBD73ED7E5F}"/>
    <cellStyle name="40 % - Markeringsfarve1 2 8 2 2 3 2" xfId="28073" xr:uid="{B5C03DA7-01E1-4523-8742-F563E4DA2166}"/>
    <cellStyle name="40 % - Markeringsfarve1 2 8 2 2 3 3" xfId="43038" xr:uid="{EC7E90EE-EB4F-415A-B62B-D3043D0FD4C0}"/>
    <cellStyle name="40 % - Markeringsfarve1 2 8 2 2 4" xfId="21051" xr:uid="{3EF159A3-25EC-4B76-A84C-BCFFA85B51F0}"/>
    <cellStyle name="40 % - Markeringsfarve1 2 8 2 2 5" xfId="36039" xr:uid="{226ACAB9-F84A-45CF-96CD-B4F88D97C06E}"/>
    <cellStyle name="40 % - Markeringsfarve1 2 8 2 3" xfId="6582" xr:uid="{383244C3-FA0B-43D2-A3E2-2CD71B0B60A8}"/>
    <cellStyle name="40 % - Markeringsfarve1 2 8 2 3 2" xfId="14495" xr:uid="{DC584922-58CC-4854-9E02-9B052B53E324}"/>
    <cellStyle name="40 % - Markeringsfarve1 2 8 2 3 2 2" xfId="30810" xr:uid="{B609C975-9C52-45D7-BCAA-08773E938210}"/>
    <cellStyle name="40 % - Markeringsfarve1 2 8 2 3 2 3" xfId="45774" xr:uid="{BD07D03A-31B9-4641-B509-73AAAFD42D21}"/>
    <cellStyle name="40 % - Markeringsfarve1 2 8 2 3 3" xfId="23788" xr:uid="{B5A5E608-97EF-4674-A782-0A6F3C6DE9FD}"/>
    <cellStyle name="40 % - Markeringsfarve1 2 8 2 3 4" xfId="38775" xr:uid="{0454329D-9B10-4EC6-91C0-95B2EA02D3A5}"/>
    <cellStyle name="40 % - Markeringsfarve1 2 8 2 4" xfId="11752" xr:uid="{9FA68892-EBB4-463F-9868-AC01124255A2}"/>
    <cellStyle name="40 % - Markeringsfarve1 2 8 2 4 2" xfId="28072" xr:uid="{B946F201-E98D-4969-A9F4-E95429C2AB55}"/>
    <cellStyle name="40 % - Markeringsfarve1 2 8 2 4 3" xfId="43037" xr:uid="{2D418902-C3F2-404A-A6CB-6FB96ECCA9F6}"/>
    <cellStyle name="40 % - Markeringsfarve1 2 8 2 5" xfId="21050" xr:uid="{8D13D0E0-BCE6-4EFE-AA20-2816C76F1021}"/>
    <cellStyle name="40 % - Markeringsfarve1 2 8 2 6" xfId="36038" xr:uid="{647C2AAE-4337-46AF-8E6D-32F5F857D3A9}"/>
    <cellStyle name="40 % - Markeringsfarve1 2 8 3" xfId="3198" xr:uid="{827D1577-DCC3-4E17-BDE4-E370CE76D056}"/>
    <cellStyle name="40 % - Markeringsfarve1 2 8 3 2" xfId="7357" xr:uid="{0329CA4F-9FEB-47E9-8BFF-8E98336FAFBB}"/>
    <cellStyle name="40 % - Markeringsfarve1 2 8 3 2 2" xfId="15266" xr:uid="{87F8EA46-484A-4026-931B-68D384930732}"/>
    <cellStyle name="40 % - Markeringsfarve1 2 8 3 2 2 2" xfId="31581" xr:uid="{2E265641-EA33-4CB2-AFF7-24A7975A8D30}"/>
    <cellStyle name="40 % - Markeringsfarve1 2 8 3 2 2 3" xfId="46545" xr:uid="{7346FEF7-E519-4D3A-9D84-E884D22CDCF0}"/>
    <cellStyle name="40 % - Markeringsfarve1 2 8 3 2 3" xfId="24559" xr:uid="{CFC9B708-DA73-47FF-BA79-22838CBBF4AA}"/>
    <cellStyle name="40 % - Markeringsfarve1 2 8 3 2 4" xfId="39546" xr:uid="{93CB777F-DA29-48D5-9504-13375225F7AB}"/>
    <cellStyle name="40 % - Markeringsfarve1 2 8 3 3" xfId="11754" xr:uid="{084CF79D-0642-4B79-AE41-273955674A71}"/>
    <cellStyle name="40 % - Markeringsfarve1 2 8 3 3 2" xfId="28074" xr:uid="{64F8B61D-ADCC-4DAB-8FEE-72BC5FB70CDF}"/>
    <cellStyle name="40 % - Markeringsfarve1 2 8 3 3 3" xfId="43039" xr:uid="{7B426231-371D-4DC7-8FD8-6EB6C1ADB919}"/>
    <cellStyle name="40 % - Markeringsfarve1 2 8 3 4" xfId="21052" xr:uid="{F11C4A6A-9BDF-4400-8D77-270483E25413}"/>
    <cellStyle name="40 % - Markeringsfarve1 2 8 3 5" xfId="36040" xr:uid="{9171FFA5-A048-4952-9712-8E0F89F00E36}"/>
    <cellStyle name="40 % - Markeringsfarve1 2 8 4" xfId="3199" xr:uid="{7A4B36EF-CD1D-45A2-AC15-A5D01EAC9D17}"/>
    <cellStyle name="40 % - Markeringsfarve1 2 8 4 2" xfId="8179" xr:uid="{4B7CE526-B398-4F96-96EC-C005A9E8F8E8}"/>
    <cellStyle name="40 % - Markeringsfarve1 2 8 4 2 2" xfId="16075" xr:uid="{10A4EB82-1BE2-4FA9-A211-D7CA62D1D2C6}"/>
    <cellStyle name="40 % - Markeringsfarve1 2 8 4 2 2 2" xfId="32390" xr:uid="{0DB88391-59C6-4525-B8BF-CF16AB6DF486}"/>
    <cellStyle name="40 % - Markeringsfarve1 2 8 4 2 2 3" xfId="47354" xr:uid="{8634F82C-86BF-4053-83B7-E0FB698327A8}"/>
    <cellStyle name="40 % - Markeringsfarve1 2 8 4 2 3" xfId="25368" xr:uid="{044CE89B-72B0-49ED-9E0D-5229C12ECF02}"/>
    <cellStyle name="40 % - Markeringsfarve1 2 8 4 2 4" xfId="40355" xr:uid="{64DA85E9-B7EB-4E44-8A03-FC250743BED3}"/>
    <cellStyle name="40 % - Markeringsfarve1 2 8 4 3" xfId="11755" xr:uid="{C93E419A-33D6-4970-9DED-0E9F212D1E5E}"/>
    <cellStyle name="40 % - Markeringsfarve1 2 8 4 3 2" xfId="28075" xr:uid="{04905DD1-0CC0-4227-B46A-FCFD6A73DCED}"/>
    <cellStyle name="40 % - Markeringsfarve1 2 8 4 3 3" xfId="43040" xr:uid="{CB0B7265-5C5C-49E8-B094-E0041D743972}"/>
    <cellStyle name="40 % - Markeringsfarve1 2 8 4 4" xfId="21053" xr:uid="{8F95A0CC-3C9F-4F2E-A42D-2FE0FF7EEEE1}"/>
    <cellStyle name="40 % - Markeringsfarve1 2 8 4 5" xfId="36041" xr:uid="{5DE9E7BE-2689-454C-ABC9-933863B80A83}"/>
    <cellStyle name="40 % - Markeringsfarve1 2 8 5" xfId="5712" xr:uid="{76B326E5-EAC5-421A-8FF0-AE67738D0C03}"/>
    <cellStyle name="40 % - Markeringsfarve1 2 8 5 2" xfId="13629" xr:uid="{64C770D5-FFD0-4BC3-8DCD-8FB01866821F}"/>
    <cellStyle name="40 % - Markeringsfarve1 2 8 5 2 2" xfId="29944" xr:uid="{6F1D965A-0A88-40DA-9DD7-DB683025CC02}"/>
    <cellStyle name="40 % - Markeringsfarve1 2 8 5 2 3" xfId="44908" xr:uid="{CFA0C1A3-4752-4A54-BECD-9235F679623B}"/>
    <cellStyle name="40 % - Markeringsfarve1 2 8 5 3" xfId="22922" xr:uid="{12192E1E-DB9C-49CA-837F-FB7C79759224}"/>
    <cellStyle name="40 % - Markeringsfarve1 2 8 5 4" xfId="37909" xr:uid="{B43A7947-B0F4-461E-BFD1-7E1A201B6B71}"/>
    <cellStyle name="40 % - Markeringsfarve1 2 8 6" xfId="11751" xr:uid="{15182C82-4B84-4184-A6FA-F686331C1A0C}"/>
    <cellStyle name="40 % - Markeringsfarve1 2 8 6 2" xfId="28071" xr:uid="{8F586140-6B3E-4A27-8E9D-FC3E6935BE5B}"/>
    <cellStyle name="40 % - Markeringsfarve1 2 8 6 3" xfId="43036" xr:uid="{615AF880-8373-4869-AF5A-B8E91EAE31CC}"/>
    <cellStyle name="40 % - Markeringsfarve1 2 8 7" xfId="21049" xr:uid="{01C7EC9A-71AB-4E9C-8112-A8318D73965A}"/>
    <cellStyle name="40 % - Markeringsfarve1 2 8 8" xfId="36037" xr:uid="{73CC45E2-1B3E-4905-8337-B562078BEB32}"/>
    <cellStyle name="40 % - Markeringsfarve1 2 9" xfId="3200" xr:uid="{B20DD5A0-5A70-4EBE-8748-DE9AA464501E}"/>
    <cellStyle name="40 % - Markeringsfarve1 2 9 2" xfId="3201" xr:uid="{EC1A8839-DEF1-4989-821A-8F655007611C}"/>
    <cellStyle name="40 % - Markeringsfarve1 2 9 2 2" xfId="7461" xr:uid="{E4D2006F-85B0-4DB1-A3FF-957BDC518DE0}"/>
    <cellStyle name="40 % - Markeringsfarve1 2 9 2 2 2" xfId="15361" xr:uid="{C145C7A5-5425-498B-869F-79874EF44073}"/>
    <cellStyle name="40 % - Markeringsfarve1 2 9 2 2 2 2" xfId="31676" xr:uid="{4A0BE080-CCFF-46EE-A8B5-F4A647044A20}"/>
    <cellStyle name="40 % - Markeringsfarve1 2 9 2 2 2 3" xfId="46640" xr:uid="{E0E32B08-1025-45F7-82E6-03EF6960DF69}"/>
    <cellStyle name="40 % - Markeringsfarve1 2 9 2 2 3" xfId="24654" xr:uid="{92CDBE47-CE1A-4D7E-A359-A946DA5F4F96}"/>
    <cellStyle name="40 % - Markeringsfarve1 2 9 2 2 4" xfId="39641" xr:uid="{35E34A51-DE98-4C22-8166-D5C07EBBC1AC}"/>
    <cellStyle name="40 % - Markeringsfarve1 2 9 2 3" xfId="11757" xr:uid="{FB48FF1C-F8A7-4FDB-B19D-45D3FC783EBF}"/>
    <cellStyle name="40 % - Markeringsfarve1 2 9 2 3 2" xfId="28077" xr:uid="{C231C6E6-2992-4ACB-9F8D-08E8832BA4F1}"/>
    <cellStyle name="40 % - Markeringsfarve1 2 9 2 3 3" xfId="43042" xr:uid="{965BE657-1224-4458-A621-41F96BD65C8B}"/>
    <cellStyle name="40 % - Markeringsfarve1 2 9 2 4" xfId="21055" xr:uid="{A65F5483-AA23-48E6-B95E-F85B55AD5E63}"/>
    <cellStyle name="40 % - Markeringsfarve1 2 9 2 5" xfId="36043" xr:uid="{0053C902-5F2F-46FF-91E1-368239AF6FD6}"/>
    <cellStyle name="40 % - Markeringsfarve1 2 9 3" xfId="6060" xr:uid="{C9E6D9C0-2D7C-4DB0-8520-C69ADEC3ED9E}"/>
    <cellStyle name="40 % - Markeringsfarve1 2 9 3 2" xfId="13976" xr:uid="{9A2B9214-A0AF-41D8-A8E6-4E322131F42F}"/>
    <cellStyle name="40 % - Markeringsfarve1 2 9 3 2 2" xfId="30291" xr:uid="{070B6574-08E5-43FF-9E61-EA8EA21ABB9C}"/>
    <cellStyle name="40 % - Markeringsfarve1 2 9 3 2 3" xfId="45255" xr:uid="{AD49E6D1-F98C-44A7-885F-03F48DC5BCE4}"/>
    <cellStyle name="40 % - Markeringsfarve1 2 9 3 3" xfId="23269" xr:uid="{37FB1CCA-B369-4BDE-8EE1-7ED351FF8702}"/>
    <cellStyle name="40 % - Markeringsfarve1 2 9 3 4" xfId="38256" xr:uid="{0F5B694F-DC10-4953-BD64-F81A3BF68758}"/>
    <cellStyle name="40 % - Markeringsfarve1 2 9 4" xfId="11756" xr:uid="{A28040C3-E20E-403B-9617-5F0DA94CD537}"/>
    <cellStyle name="40 % - Markeringsfarve1 2 9 4 2" xfId="28076" xr:uid="{40029892-4CD4-434E-A5F8-6C5EE63504EA}"/>
    <cellStyle name="40 % - Markeringsfarve1 2 9 4 3" xfId="43041" xr:uid="{8AA53E21-5214-4000-A635-2DBFD09EBC41}"/>
    <cellStyle name="40 % - Markeringsfarve1 2 9 5" xfId="21054" xr:uid="{23B0BC5E-0599-4359-8DD5-40FA0B55B66A}"/>
    <cellStyle name="40 % - Markeringsfarve1 2 9 6" xfId="36042" xr:uid="{AA0FDBB3-E06F-4EBA-AAE4-37BF5A7AFB9F}"/>
    <cellStyle name="40 % - Markeringsfarve1 3" xfId="3202" xr:uid="{44C36A0B-A7B7-4389-8340-A1357D390D97}"/>
    <cellStyle name="40 % - Markeringsfarve1 3 10" xfId="3203" xr:uid="{623B74B9-03D3-4282-8E11-797743A21FAA}"/>
    <cellStyle name="40 % - Markeringsfarve1 3 10 2" xfId="6674" xr:uid="{F5AEA437-9A69-429F-9FFE-482320F2A7EA}"/>
    <cellStyle name="40 % - Markeringsfarve1 3 10 2 2" xfId="14585" xr:uid="{53058EBD-14A9-475B-9E80-80AC269F178F}"/>
    <cellStyle name="40 % - Markeringsfarve1 3 10 2 2 2" xfId="30900" xr:uid="{B47E62D2-4FFB-4BB3-9C5F-572FC75176FF}"/>
    <cellStyle name="40 % - Markeringsfarve1 3 10 2 2 3" xfId="45864" xr:uid="{DF438D5C-8A44-4910-A31E-CF3139F55C92}"/>
    <cellStyle name="40 % - Markeringsfarve1 3 10 2 3" xfId="23878" xr:uid="{C6D5B827-D1DD-4121-BAFD-74ADDD35D0C2}"/>
    <cellStyle name="40 % - Markeringsfarve1 3 10 2 4" xfId="38865" xr:uid="{63B2B306-A71B-4F88-B07E-7B6CBAFB1F4E}"/>
    <cellStyle name="40 % - Markeringsfarve1 3 10 3" xfId="11759" xr:uid="{5F603AD8-9CD4-4DA6-8674-39224894024F}"/>
    <cellStyle name="40 % - Markeringsfarve1 3 10 3 2" xfId="28079" xr:uid="{412F9CEC-C13A-4FE6-ABBF-A75FEC3A539A}"/>
    <cellStyle name="40 % - Markeringsfarve1 3 10 3 3" xfId="43044" xr:uid="{32DEBB71-2CB6-448B-87F0-BD1BE3E7B8BA}"/>
    <cellStyle name="40 % - Markeringsfarve1 3 10 4" xfId="21057" xr:uid="{F29D9EA4-70EA-4697-B1D8-FB82696F05B9}"/>
    <cellStyle name="40 % - Markeringsfarve1 3 10 5" xfId="36045" xr:uid="{886C937F-B7B6-44B9-ABA7-9EA7CD6E9C04}"/>
    <cellStyle name="40 % - Markeringsfarve1 3 11" xfId="3204" xr:uid="{2AC76774-A365-4795-A515-8226A3DEDBBE}"/>
    <cellStyle name="40 % - Markeringsfarve1 3 11 2" xfId="8514" xr:uid="{0471B6C7-78FE-464D-9910-5ABD33535038}"/>
    <cellStyle name="40 % - Markeringsfarve1 3 11 2 2" xfId="16400" xr:uid="{E1A0AEAF-FA4B-47FC-A5F4-28E9E496D5B7}"/>
    <cellStyle name="40 % - Markeringsfarve1 3 11 2 2 2" xfId="32715" xr:uid="{1EC9605E-63CA-4F21-86E2-37138623F211}"/>
    <cellStyle name="40 % - Markeringsfarve1 3 11 2 2 3" xfId="47679" xr:uid="{5BAA40C5-92D0-48ED-A11F-0237D20FA038}"/>
    <cellStyle name="40 % - Markeringsfarve1 3 11 2 3" xfId="25693" xr:uid="{ACCF5AA4-EFB8-461E-9407-8EB733EE9C09}"/>
    <cellStyle name="40 % - Markeringsfarve1 3 11 2 4" xfId="40680" xr:uid="{88CA0886-F84D-41BB-A38B-2C0E157DA574}"/>
    <cellStyle name="40 % - Markeringsfarve1 3 11 3" xfId="11760" xr:uid="{3C15AFEF-9F4A-473A-BAC3-1EEE1546ADC6}"/>
    <cellStyle name="40 % - Markeringsfarve1 3 11 3 2" xfId="28080" xr:uid="{2F2142FA-B5A8-4D8F-88F8-91EA5F95DE33}"/>
    <cellStyle name="40 % - Markeringsfarve1 3 11 3 3" xfId="43045" xr:uid="{D0F21C86-01E5-4075-B0A2-48FA0CA3E621}"/>
    <cellStyle name="40 % - Markeringsfarve1 3 11 4" xfId="21058" xr:uid="{A7447044-2AC3-4630-9095-F3AEA0288ABB}"/>
    <cellStyle name="40 % - Markeringsfarve1 3 11 5" xfId="36046" xr:uid="{EB612EFE-793C-43CA-B6F5-830590846F9C}"/>
    <cellStyle name="40 % - Markeringsfarve1 3 12" xfId="5713" xr:uid="{8AA52259-0AAA-4917-A1A3-3D4AC1B75FD3}"/>
    <cellStyle name="40 % - Markeringsfarve1 3 12 2" xfId="13630" xr:uid="{21341F16-0CF8-4711-88B4-C91FBF545059}"/>
    <cellStyle name="40 % - Markeringsfarve1 3 12 2 2" xfId="29945" xr:uid="{FC3AE653-A20A-487A-8C7C-FAFD009AC1E7}"/>
    <cellStyle name="40 % - Markeringsfarve1 3 12 2 3" xfId="44909" xr:uid="{EDB9C503-3D19-4A89-A8D9-DB4EE6E3A027}"/>
    <cellStyle name="40 % - Markeringsfarve1 3 12 3" xfId="22923" xr:uid="{14AB8B1D-22CB-40EE-BEC4-C9CCC1A15E2C}"/>
    <cellStyle name="40 % - Markeringsfarve1 3 12 4" xfId="37910" xr:uid="{80F13A22-4BED-4D2B-B013-66978C8DE4AD}"/>
    <cellStyle name="40 % - Markeringsfarve1 3 13" xfId="11758" xr:uid="{BBE96949-B71C-4ADA-9121-0632C7F6C564}"/>
    <cellStyle name="40 % - Markeringsfarve1 3 13 2" xfId="28078" xr:uid="{6F75603E-3C3C-4636-92D2-3DC817BB0F7B}"/>
    <cellStyle name="40 % - Markeringsfarve1 3 13 3" xfId="43043" xr:uid="{DCFD3ED6-63D7-4C54-92DA-78BB1A3BE0A5}"/>
    <cellStyle name="40 % - Markeringsfarve1 3 14" xfId="21056" xr:uid="{4A3B5560-1758-4524-8079-20A6E5C860EF}"/>
    <cellStyle name="40 % - Markeringsfarve1 3 15" xfId="36044" xr:uid="{9E68EFAB-F8E4-406F-82EE-9A0A26F1B8BE}"/>
    <cellStyle name="40 % - Markeringsfarve1 3 16" xfId="53281" xr:uid="{3EC14519-2C98-4C72-8A2C-9CD0218BA849}"/>
    <cellStyle name="40 % - Markeringsfarve1 3 2" xfId="3205" xr:uid="{F5B47D74-D763-4DDB-9A13-24E07CC196E5}"/>
    <cellStyle name="40 % - Markeringsfarve1 3 2 10" xfId="5714" xr:uid="{DB12AC25-B9A0-4A7D-9865-94923B7161DB}"/>
    <cellStyle name="40 % - Markeringsfarve1 3 2 10 2" xfId="13631" xr:uid="{B957DFAE-627C-4113-BBBE-2CC7F6883EB8}"/>
    <cellStyle name="40 % - Markeringsfarve1 3 2 10 2 2" xfId="29946" xr:uid="{8F3B925D-C6B8-4F3C-8F85-E4DCC8B60888}"/>
    <cellStyle name="40 % - Markeringsfarve1 3 2 10 2 3" xfId="44910" xr:uid="{12FB0DBF-49BC-42FE-81D7-B90F93E3E3C0}"/>
    <cellStyle name="40 % - Markeringsfarve1 3 2 10 3" xfId="22924" xr:uid="{7506B0D2-2081-49EF-A70A-24F4C9E5D145}"/>
    <cellStyle name="40 % - Markeringsfarve1 3 2 10 4" xfId="37911" xr:uid="{702A91CC-5FB1-4355-9CCC-8DDC438FB5DB}"/>
    <cellStyle name="40 % - Markeringsfarve1 3 2 11" xfId="11761" xr:uid="{FE90B62B-D189-4C71-87C7-CBEFFCED30B8}"/>
    <cellStyle name="40 % - Markeringsfarve1 3 2 11 2" xfId="28081" xr:uid="{27195BE2-88DB-43C4-B023-DE9F5F05BF88}"/>
    <cellStyle name="40 % - Markeringsfarve1 3 2 11 3" xfId="43046" xr:uid="{16B5E84D-1296-4178-B800-F41424DED707}"/>
    <cellStyle name="40 % - Markeringsfarve1 3 2 12" xfId="21059" xr:uid="{D4379513-AF53-4664-A01C-1125422F17B5}"/>
    <cellStyle name="40 % - Markeringsfarve1 3 2 13" xfId="36047" xr:uid="{B094D0AE-0737-492A-97A8-A0B274C5AAED}"/>
    <cellStyle name="40 % - Markeringsfarve1 3 2 14" xfId="53918" xr:uid="{5748ED4E-15FC-4905-A193-2EABBDC4C8BD}"/>
    <cellStyle name="40 % - Markeringsfarve1 3 2 2" xfId="3206" xr:uid="{1776F802-EDA7-4E84-AB06-DB59EC68ABC1}"/>
    <cellStyle name="40 % - Markeringsfarve1 3 2 2 2" xfId="3207" xr:uid="{681B4829-DA1F-4607-829F-8DC442C32E00}"/>
    <cellStyle name="40 % - Markeringsfarve1 3 2 2 2 2" xfId="3208" xr:uid="{7D75E0FC-69AE-46C7-8F96-C18A6E8AB4C1}"/>
    <cellStyle name="40 % - Markeringsfarve1 3 2 2 2 2 2" xfId="7607" xr:uid="{637A786C-2F86-422E-9963-1DB345327066}"/>
    <cellStyle name="40 % - Markeringsfarve1 3 2 2 2 2 2 2" xfId="15507" xr:uid="{CC887284-DE29-4629-BB87-29FE3F6F4DE9}"/>
    <cellStyle name="40 % - Markeringsfarve1 3 2 2 2 2 2 2 2" xfId="31822" xr:uid="{C96FAB38-A76D-491A-909A-D84B80C2E9F6}"/>
    <cellStyle name="40 % - Markeringsfarve1 3 2 2 2 2 2 2 3" xfId="46786" xr:uid="{12A40929-FB3D-42B5-BD70-6FD2CAF960A3}"/>
    <cellStyle name="40 % - Markeringsfarve1 3 2 2 2 2 2 3" xfId="24800" xr:uid="{2AB08973-E753-4FE3-A827-A3FC8888AB7A}"/>
    <cellStyle name="40 % - Markeringsfarve1 3 2 2 2 2 2 4" xfId="39787" xr:uid="{5EBFAB5E-9D16-4BD3-8E9F-2F4BAA3B18F0}"/>
    <cellStyle name="40 % - Markeringsfarve1 3 2 2 2 2 3" xfId="11764" xr:uid="{1240AF3C-4C50-43DD-8FC7-5A39B4221141}"/>
    <cellStyle name="40 % - Markeringsfarve1 3 2 2 2 2 3 2" xfId="28084" xr:uid="{7AE06F87-F53C-4D05-A4EB-ECD8095CBEF4}"/>
    <cellStyle name="40 % - Markeringsfarve1 3 2 2 2 2 3 3" xfId="43049" xr:uid="{3804EA67-E15B-44D6-815D-3437C47C3455}"/>
    <cellStyle name="40 % - Markeringsfarve1 3 2 2 2 2 4" xfId="21062" xr:uid="{B90E4DD6-289C-4B3D-B0B6-82E5809A34FF}"/>
    <cellStyle name="40 % - Markeringsfarve1 3 2 2 2 2 5" xfId="36050" xr:uid="{4AD3B28E-8DED-4FDB-AEF3-1A4EA2C9D23E}"/>
    <cellStyle name="40 % - Markeringsfarve1 3 2 2 2 3" xfId="6182" xr:uid="{E0FA31C0-6039-4842-9863-38F35C4E022B}"/>
    <cellStyle name="40 % - Markeringsfarve1 3 2 2 2 3 2" xfId="14098" xr:uid="{49D49ED7-2739-4061-B3BD-4AA373DAA938}"/>
    <cellStyle name="40 % - Markeringsfarve1 3 2 2 2 3 2 2" xfId="30413" xr:uid="{033F3431-CB6B-4407-8D95-98F52D49F2BC}"/>
    <cellStyle name="40 % - Markeringsfarve1 3 2 2 2 3 2 3" xfId="45377" xr:uid="{CD1CD2EB-3B3F-4EDF-8BA7-4019EB567766}"/>
    <cellStyle name="40 % - Markeringsfarve1 3 2 2 2 3 3" xfId="23391" xr:uid="{454B372E-0979-4B4D-B19F-646A792E7115}"/>
    <cellStyle name="40 % - Markeringsfarve1 3 2 2 2 3 4" xfId="38378" xr:uid="{13467B11-F5B8-42B1-98B2-C906D2191849}"/>
    <cellStyle name="40 % - Markeringsfarve1 3 2 2 2 4" xfId="11763" xr:uid="{B468A2A9-1838-4D80-9F2F-4DAAB23963D3}"/>
    <cellStyle name="40 % - Markeringsfarve1 3 2 2 2 4 2" xfId="28083" xr:uid="{23F169B3-C162-4EA6-BCEE-625404077955}"/>
    <cellStyle name="40 % - Markeringsfarve1 3 2 2 2 4 3" xfId="43048" xr:uid="{1D1390CE-2717-434B-8BDF-F703BA29ABAA}"/>
    <cellStyle name="40 % - Markeringsfarve1 3 2 2 2 5" xfId="21061" xr:uid="{C9AD31C3-4054-4171-BB18-344A0A725CF8}"/>
    <cellStyle name="40 % - Markeringsfarve1 3 2 2 2 6" xfId="36049" xr:uid="{6C1F1C32-E36B-4E1A-97EB-1744FADDBAE8}"/>
    <cellStyle name="40 % - Markeringsfarve1 3 2 2 3" xfId="3209" xr:uid="{84C6D465-1228-42B7-9BC7-4A0AAA68540F}"/>
    <cellStyle name="40 % - Markeringsfarve1 3 2 2 3 2" xfId="6837" xr:uid="{F0138443-68D0-44BF-9569-689DD658E6A8}"/>
    <cellStyle name="40 % - Markeringsfarve1 3 2 2 3 2 2" xfId="14747" xr:uid="{2F35C220-3BF1-4FB3-AFFC-BA0F990C7B4B}"/>
    <cellStyle name="40 % - Markeringsfarve1 3 2 2 3 2 2 2" xfId="31062" xr:uid="{5A370AB5-C5EF-4EDB-A363-BCD97D72DBF1}"/>
    <cellStyle name="40 % - Markeringsfarve1 3 2 2 3 2 2 3" xfId="46026" xr:uid="{FBFEA53E-393E-42E1-B176-6366B61AC1F1}"/>
    <cellStyle name="40 % - Markeringsfarve1 3 2 2 3 2 3" xfId="24040" xr:uid="{90EF3C89-8CAF-48C1-9CBC-B315D4E790B9}"/>
    <cellStyle name="40 % - Markeringsfarve1 3 2 2 3 2 4" xfId="39027" xr:uid="{AD862AF7-18AF-4A7A-AEF7-C0C91EABBD8E}"/>
    <cellStyle name="40 % - Markeringsfarve1 3 2 2 3 3" xfId="11765" xr:uid="{81428610-60D7-4F3C-A1AC-2F2F89C5F1D9}"/>
    <cellStyle name="40 % - Markeringsfarve1 3 2 2 3 3 2" xfId="28085" xr:uid="{C779999B-EA87-4916-9D7C-4D138FCF0EA2}"/>
    <cellStyle name="40 % - Markeringsfarve1 3 2 2 3 3 3" xfId="43050" xr:uid="{DBEA1B22-34B7-455E-8051-AFEA909AF002}"/>
    <cellStyle name="40 % - Markeringsfarve1 3 2 2 3 4" xfId="21063" xr:uid="{4DC4E01A-70CF-41C9-AFE2-33B7EA1E1967}"/>
    <cellStyle name="40 % - Markeringsfarve1 3 2 2 3 5" xfId="36051" xr:uid="{5FE84EED-AFB8-4B50-B17F-877F2405BE31}"/>
    <cellStyle name="40 % - Markeringsfarve1 3 2 2 4" xfId="3210" xr:uid="{16EEDEB2-D581-4B34-A0C1-0135C9C7488F}"/>
    <cellStyle name="40 % - Markeringsfarve1 3 2 2 4 2" xfId="8443" xr:uid="{E47E765C-D3DD-4507-8A4C-ABD60DFC4551}"/>
    <cellStyle name="40 % - Markeringsfarve1 3 2 2 4 2 2" xfId="16331" xr:uid="{841BB45F-BF41-4ED5-9722-FEDEBA0DBDEC}"/>
    <cellStyle name="40 % - Markeringsfarve1 3 2 2 4 2 2 2" xfId="32646" xr:uid="{94FD29AE-C3E7-4133-A310-23D31BBCFA2E}"/>
    <cellStyle name="40 % - Markeringsfarve1 3 2 2 4 2 2 3" xfId="47610" xr:uid="{3A1AE3A9-CA5E-4B85-941E-BDD99BE9C78E}"/>
    <cellStyle name="40 % - Markeringsfarve1 3 2 2 4 2 3" xfId="25624" xr:uid="{EA7FE590-3740-4701-BA56-F17E1BB66180}"/>
    <cellStyle name="40 % - Markeringsfarve1 3 2 2 4 2 4" xfId="40611" xr:uid="{970E9E1C-DE2C-4B05-AF2E-4C7003F97B63}"/>
    <cellStyle name="40 % - Markeringsfarve1 3 2 2 4 3" xfId="11766" xr:uid="{A979FBE8-CC09-4382-A24C-0F98C32086D9}"/>
    <cellStyle name="40 % - Markeringsfarve1 3 2 2 4 3 2" xfId="28086" xr:uid="{0FA14AB6-047B-43C2-93B9-5C6EB210BA72}"/>
    <cellStyle name="40 % - Markeringsfarve1 3 2 2 4 3 3" xfId="43051" xr:uid="{59B4D210-B035-423E-91D1-5482470BC649}"/>
    <cellStyle name="40 % - Markeringsfarve1 3 2 2 4 4" xfId="21064" xr:uid="{E2333CE8-94DF-43E7-AD5E-676A9E187B0E}"/>
    <cellStyle name="40 % - Markeringsfarve1 3 2 2 4 5" xfId="36052" xr:uid="{0C691C3F-1EC2-4C8F-9838-89A8828E9916}"/>
    <cellStyle name="40 % - Markeringsfarve1 3 2 2 5" xfId="5715" xr:uid="{2C654D42-73B0-4371-9019-7ACC6EB8BCFB}"/>
    <cellStyle name="40 % - Markeringsfarve1 3 2 2 5 2" xfId="13632" xr:uid="{36E597EA-BA09-4E33-9EC5-02F9ADED4A60}"/>
    <cellStyle name="40 % - Markeringsfarve1 3 2 2 5 2 2" xfId="29947" xr:uid="{1940AA9A-E105-43BE-B31A-BA8155AAFA77}"/>
    <cellStyle name="40 % - Markeringsfarve1 3 2 2 5 2 3" xfId="44911" xr:uid="{41BD3246-C5AC-47FC-AAB9-B9AE0061701B}"/>
    <cellStyle name="40 % - Markeringsfarve1 3 2 2 5 3" xfId="22925" xr:uid="{42323517-9266-477C-9A4B-38D4670C94ED}"/>
    <cellStyle name="40 % - Markeringsfarve1 3 2 2 5 4" xfId="37912" xr:uid="{3E8B7A03-F738-42DF-8FB3-65062D2DC76F}"/>
    <cellStyle name="40 % - Markeringsfarve1 3 2 2 6" xfId="11762" xr:uid="{69AE7656-E443-4FF0-A6CB-B175A1B4F244}"/>
    <cellStyle name="40 % - Markeringsfarve1 3 2 2 6 2" xfId="28082" xr:uid="{016CBC06-E2C3-4050-A0B6-EDDD97A22D9C}"/>
    <cellStyle name="40 % - Markeringsfarve1 3 2 2 6 3" xfId="43047" xr:uid="{97EC8597-73AB-405B-BCCC-A42F497EF6D7}"/>
    <cellStyle name="40 % - Markeringsfarve1 3 2 2 7" xfId="21060" xr:uid="{B8F3B619-6C0B-474A-9F87-E6D8E4C56361}"/>
    <cellStyle name="40 % - Markeringsfarve1 3 2 2 8" xfId="36048" xr:uid="{44B8A4E7-BA22-4614-8726-29D4148AD6BD}"/>
    <cellStyle name="40 % - Markeringsfarve1 3 2 2 9" xfId="57085" xr:uid="{BD567B26-E4DF-49C3-834C-FB94DDB99FD7}"/>
    <cellStyle name="40 % - Markeringsfarve1 3 2 3" xfId="3211" xr:uid="{80E55FF5-10CF-4853-AAE0-EA93B8E04628}"/>
    <cellStyle name="40 % - Markeringsfarve1 3 2 3 2" xfId="3212" xr:uid="{76EF7AE6-58EF-4F09-BA8B-ABDDC4A301F3}"/>
    <cellStyle name="40 % - Markeringsfarve1 3 2 3 2 2" xfId="3213" xr:uid="{233747B8-B27C-4840-9F09-047A71D9005D}"/>
    <cellStyle name="40 % - Markeringsfarve1 3 2 3 2 2 2" xfId="7730" xr:uid="{A8BE0BE6-7C28-45BD-A261-3521437A9ABE}"/>
    <cellStyle name="40 % - Markeringsfarve1 3 2 3 2 2 2 2" xfId="15630" xr:uid="{F3F7B810-9E9C-4E8F-AD04-29860CD2ADA3}"/>
    <cellStyle name="40 % - Markeringsfarve1 3 2 3 2 2 2 2 2" xfId="31945" xr:uid="{53F60B39-D1C0-4FD8-9C45-E0D2712389EF}"/>
    <cellStyle name="40 % - Markeringsfarve1 3 2 3 2 2 2 2 3" xfId="46909" xr:uid="{086D2729-ABCD-41BD-9F19-BE7F798AAE01}"/>
    <cellStyle name="40 % - Markeringsfarve1 3 2 3 2 2 2 3" xfId="24923" xr:uid="{583E5E96-3509-40D8-A843-D1761FE32125}"/>
    <cellStyle name="40 % - Markeringsfarve1 3 2 3 2 2 2 4" xfId="39910" xr:uid="{9454B0B6-4424-49AC-B3D0-BA305A7B3A51}"/>
    <cellStyle name="40 % - Markeringsfarve1 3 2 3 2 2 3" xfId="11769" xr:uid="{DCEBF7AF-4D47-457A-A2FA-855EF61DCEC2}"/>
    <cellStyle name="40 % - Markeringsfarve1 3 2 3 2 2 3 2" xfId="28089" xr:uid="{1F64ECB4-128E-4807-8E6B-2763861B7A75}"/>
    <cellStyle name="40 % - Markeringsfarve1 3 2 3 2 2 3 3" xfId="43054" xr:uid="{A0F7D194-EEFB-4673-80ED-1C9D67FEA645}"/>
    <cellStyle name="40 % - Markeringsfarve1 3 2 3 2 2 4" xfId="21067" xr:uid="{5B00470F-64A2-4274-8332-7468E1121BCC}"/>
    <cellStyle name="40 % - Markeringsfarve1 3 2 3 2 2 5" xfId="36055" xr:uid="{FBC0ED37-964E-43B6-A788-68412902C931}"/>
    <cellStyle name="40 % - Markeringsfarve1 3 2 3 2 3" xfId="6285" xr:uid="{FD0740FB-8D29-4813-A4B0-FF27430C0B1F}"/>
    <cellStyle name="40 % - Markeringsfarve1 3 2 3 2 3 2" xfId="14201" xr:uid="{A2B63730-78FB-4744-86FD-C4AE03D3CF3D}"/>
    <cellStyle name="40 % - Markeringsfarve1 3 2 3 2 3 2 2" xfId="30516" xr:uid="{B507F158-289A-4729-9245-38F5C71919E7}"/>
    <cellStyle name="40 % - Markeringsfarve1 3 2 3 2 3 2 3" xfId="45480" xr:uid="{FDC092B8-C547-46E5-BD00-10562939DEBD}"/>
    <cellStyle name="40 % - Markeringsfarve1 3 2 3 2 3 3" xfId="23494" xr:uid="{DF8B111B-420C-4DE6-9D82-6C16E388A99A}"/>
    <cellStyle name="40 % - Markeringsfarve1 3 2 3 2 3 4" xfId="38481" xr:uid="{6D256782-7D1E-45B8-8906-51651E376B4F}"/>
    <cellStyle name="40 % - Markeringsfarve1 3 2 3 2 4" xfId="11768" xr:uid="{353FA4CE-8F9B-4AB3-9B84-1B7779ADACFB}"/>
    <cellStyle name="40 % - Markeringsfarve1 3 2 3 2 4 2" xfId="28088" xr:uid="{DF675649-4EC2-411B-832B-9FE2F57B524A}"/>
    <cellStyle name="40 % - Markeringsfarve1 3 2 3 2 4 3" xfId="43053" xr:uid="{C962EB97-FF01-42D4-BF64-AC479AFDA2D5}"/>
    <cellStyle name="40 % - Markeringsfarve1 3 2 3 2 5" xfId="21066" xr:uid="{319522BA-8EBB-4626-8BE4-0D0851A6C543}"/>
    <cellStyle name="40 % - Markeringsfarve1 3 2 3 2 6" xfId="36054" xr:uid="{C3F6128C-AC99-4A00-9B89-60CB1BB49677}"/>
    <cellStyle name="40 % - Markeringsfarve1 3 2 3 3" xfId="3214" xr:uid="{BB19139F-F7AF-427A-B2D6-D31EFCB9AABC}"/>
    <cellStyle name="40 % - Markeringsfarve1 3 2 3 3 2" xfId="6960" xr:uid="{4ACD9A3E-DFED-4ABD-9FCB-FF7CB980BD76}"/>
    <cellStyle name="40 % - Markeringsfarve1 3 2 3 3 2 2" xfId="14870" xr:uid="{70CE9280-B06E-4ED0-ABE9-7F8B847529A7}"/>
    <cellStyle name="40 % - Markeringsfarve1 3 2 3 3 2 2 2" xfId="31185" xr:uid="{0B7E07FD-1B19-492D-8749-4E1536DBB82B}"/>
    <cellStyle name="40 % - Markeringsfarve1 3 2 3 3 2 2 3" xfId="46149" xr:uid="{230ED307-87F0-4F37-971E-52AFA55854EE}"/>
    <cellStyle name="40 % - Markeringsfarve1 3 2 3 3 2 3" xfId="24163" xr:uid="{23CB1DDF-7302-4D62-9D10-0E537721B93B}"/>
    <cellStyle name="40 % - Markeringsfarve1 3 2 3 3 2 4" xfId="39150" xr:uid="{420577CF-DEFC-4A85-BD8D-BC081C1C4BF5}"/>
    <cellStyle name="40 % - Markeringsfarve1 3 2 3 3 3" xfId="11770" xr:uid="{B07C7895-CA91-47E2-B524-BFCA559371BF}"/>
    <cellStyle name="40 % - Markeringsfarve1 3 2 3 3 3 2" xfId="28090" xr:uid="{0F26A812-929F-405A-A3AE-991AC3F30C5B}"/>
    <cellStyle name="40 % - Markeringsfarve1 3 2 3 3 3 3" xfId="43055" xr:uid="{5430D9FD-760E-4B54-99E6-C312F195110C}"/>
    <cellStyle name="40 % - Markeringsfarve1 3 2 3 3 4" xfId="21068" xr:uid="{3342C23E-B96B-443D-929E-1DC9C07320C4}"/>
    <cellStyle name="40 % - Markeringsfarve1 3 2 3 3 5" xfId="36056" xr:uid="{750B22B9-E625-4CC2-9BEE-E1F923D78F74}"/>
    <cellStyle name="40 % - Markeringsfarve1 3 2 3 4" xfId="3215" xr:uid="{D87872F6-355B-4DFC-AC33-A8B27714BF3C}"/>
    <cellStyle name="40 % - Markeringsfarve1 3 2 3 4 2" xfId="8688" xr:uid="{C8FE7B55-A221-4108-B969-C273A26DB357}"/>
    <cellStyle name="40 % - Markeringsfarve1 3 2 3 4 2 2" xfId="16566" xr:uid="{AC1CB265-6A05-485B-A6A0-89BBB3DA5CD4}"/>
    <cellStyle name="40 % - Markeringsfarve1 3 2 3 4 2 2 2" xfId="32881" xr:uid="{8E694EE8-1168-47C7-BB13-6C5EF7EA3C37}"/>
    <cellStyle name="40 % - Markeringsfarve1 3 2 3 4 2 2 3" xfId="47845" xr:uid="{D2E7C016-FA41-4B7A-97F1-9990126C93C6}"/>
    <cellStyle name="40 % - Markeringsfarve1 3 2 3 4 2 3" xfId="25859" xr:uid="{3384ADB4-344F-4205-956B-6C6AE9415E2C}"/>
    <cellStyle name="40 % - Markeringsfarve1 3 2 3 4 2 4" xfId="40846" xr:uid="{5EE29449-9150-4B73-B9BA-7DBD8EEDC5FC}"/>
    <cellStyle name="40 % - Markeringsfarve1 3 2 3 4 3" xfId="11771" xr:uid="{AEC4A3F2-2E38-4FFE-BED4-38BB2F0CD3B6}"/>
    <cellStyle name="40 % - Markeringsfarve1 3 2 3 4 3 2" xfId="28091" xr:uid="{AAA5174B-D562-4BC5-8EAE-E167E43D3739}"/>
    <cellStyle name="40 % - Markeringsfarve1 3 2 3 4 3 3" xfId="43056" xr:uid="{167FEA1F-3B89-48C7-ABFE-57CFA906BA0C}"/>
    <cellStyle name="40 % - Markeringsfarve1 3 2 3 4 4" xfId="21069" xr:uid="{6632D8EB-7598-4DF8-BFA5-24E635F7F71C}"/>
    <cellStyle name="40 % - Markeringsfarve1 3 2 3 4 5" xfId="36057" xr:uid="{F9EA49EE-87DA-497C-A002-37A640E156B1}"/>
    <cellStyle name="40 % - Markeringsfarve1 3 2 3 5" xfId="5716" xr:uid="{D4054A30-D57F-488F-87D7-E51D009920AA}"/>
    <cellStyle name="40 % - Markeringsfarve1 3 2 3 5 2" xfId="13633" xr:uid="{CC186835-5F61-4BA9-8ACC-610B241E8345}"/>
    <cellStyle name="40 % - Markeringsfarve1 3 2 3 5 2 2" xfId="29948" xr:uid="{D1C74EB5-E2FC-4484-9FCF-E285A8888944}"/>
    <cellStyle name="40 % - Markeringsfarve1 3 2 3 5 2 3" xfId="44912" xr:uid="{7E16BD2F-DCA6-4680-9C7C-328CC7E83D8B}"/>
    <cellStyle name="40 % - Markeringsfarve1 3 2 3 5 3" xfId="22926" xr:uid="{70C73B4C-BDEF-4B57-B0CD-521525F6F7AD}"/>
    <cellStyle name="40 % - Markeringsfarve1 3 2 3 5 4" xfId="37913" xr:uid="{D12A8F8F-B802-4993-8FC0-2BA883E880E3}"/>
    <cellStyle name="40 % - Markeringsfarve1 3 2 3 6" xfId="11767" xr:uid="{293D08F6-CE29-4167-AC72-0FCEF07531EF}"/>
    <cellStyle name="40 % - Markeringsfarve1 3 2 3 6 2" xfId="28087" xr:uid="{CCBA4963-BEF7-4100-9B1D-ED11439A4313}"/>
    <cellStyle name="40 % - Markeringsfarve1 3 2 3 6 3" xfId="43052" xr:uid="{FFCC8A21-6200-4498-A5B5-F406BADC4F7E}"/>
    <cellStyle name="40 % - Markeringsfarve1 3 2 3 7" xfId="21065" xr:uid="{29489A44-453F-4699-8429-3310C0E6E104}"/>
    <cellStyle name="40 % - Markeringsfarve1 3 2 3 8" xfId="36053" xr:uid="{478FAFC3-6FAE-4A55-BFBA-7F1E5B361BBA}"/>
    <cellStyle name="40 % - Markeringsfarve1 3 2 4" xfId="3216" xr:uid="{D802A0E5-102E-4332-86FE-6D9FB11B9914}"/>
    <cellStyle name="40 % - Markeringsfarve1 3 2 4 2" xfId="3217" xr:uid="{07A76FC3-C8AB-41D6-B0EE-CF2F5D629E18}"/>
    <cellStyle name="40 % - Markeringsfarve1 3 2 4 2 2" xfId="3218" xr:uid="{92D361F5-F194-4BAD-8134-582FD5D3A25C}"/>
    <cellStyle name="40 % - Markeringsfarve1 3 2 4 2 2 2" xfId="7845" xr:uid="{4447FD38-4AE3-48BE-B90A-460342B0E294}"/>
    <cellStyle name="40 % - Markeringsfarve1 3 2 4 2 2 2 2" xfId="15745" xr:uid="{DED0D9B5-95EF-4664-8901-BAD40D2E68EA}"/>
    <cellStyle name="40 % - Markeringsfarve1 3 2 4 2 2 2 2 2" xfId="32060" xr:uid="{BB11C106-361B-44AE-A226-C31457559DF6}"/>
    <cellStyle name="40 % - Markeringsfarve1 3 2 4 2 2 2 2 3" xfId="47024" xr:uid="{ACBBFC41-56FA-43BB-90AA-CE0F80B23E23}"/>
    <cellStyle name="40 % - Markeringsfarve1 3 2 4 2 2 2 3" xfId="25038" xr:uid="{68C53628-07BE-4B37-A53C-FF7B13E75F77}"/>
    <cellStyle name="40 % - Markeringsfarve1 3 2 4 2 2 2 4" xfId="40025" xr:uid="{EEC21ED0-85DB-472E-A647-ED45E646121F}"/>
    <cellStyle name="40 % - Markeringsfarve1 3 2 4 2 2 3" xfId="11774" xr:uid="{F98C9983-2CB8-4B73-A0C8-118B320D66DF}"/>
    <cellStyle name="40 % - Markeringsfarve1 3 2 4 2 2 3 2" xfId="28094" xr:uid="{5CCEF4A4-152B-4A10-AD9F-3EBF7215D39C}"/>
    <cellStyle name="40 % - Markeringsfarve1 3 2 4 2 2 3 3" xfId="43059" xr:uid="{76402FE3-73CE-42AF-B579-025DFCAFD408}"/>
    <cellStyle name="40 % - Markeringsfarve1 3 2 4 2 2 4" xfId="21072" xr:uid="{A9332EE0-F7C5-42F3-A9AD-97945C388B87}"/>
    <cellStyle name="40 % - Markeringsfarve1 3 2 4 2 2 5" xfId="36060" xr:uid="{1E821A56-607A-4DA7-A890-6A3185F7BD16}"/>
    <cellStyle name="40 % - Markeringsfarve1 3 2 4 2 3" xfId="6384" xr:uid="{42184DDE-801E-45EF-B8B7-F02AD9E6B50C}"/>
    <cellStyle name="40 % - Markeringsfarve1 3 2 4 2 3 2" xfId="14297" xr:uid="{6D5431D1-B989-4872-9D0D-0DCDFA382F33}"/>
    <cellStyle name="40 % - Markeringsfarve1 3 2 4 2 3 2 2" xfId="30612" xr:uid="{DC9CBEB3-9B22-4F3D-BA60-8E39F9894A36}"/>
    <cellStyle name="40 % - Markeringsfarve1 3 2 4 2 3 2 3" xfId="45576" xr:uid="{025E084D-4672-4F41-B3AF-C067A2F2C0BE}"/>
    <cellStyle name="40 % - Markeringsfarve1 3 2 4 2 3 3" xfId="23590" xr:uid="{DD6F70A2-53C0-4DA9-A30B-8624050D66F6}"/>
    <cellStyle name="40 % - Markeringsfarve1 3 2 4 2 3 4" xfId="38577" xr:uid="{39FE294F-C22C-4ADB-9817-A220F967CE13}"/>
    <cellStyle name="40 % - Markeringsfarve1 3 2 4 2 4" xfId="11773" xr:uid="{D7719A4D-08E1-4906-B0E3-0BEA8D5F4DFE}"/>
    <cellStyle name="40 % - Markeringsfarve1 3 2 4 2 4 2" xfId="28093" xr:uid="{190BA7FE-337F-4E33-90A2-0B05C51EC514}"/>
    <cellStyle name="40 % - Markeringsfarve1 3 2 4 2 4 3" xfId="43058" xr:uid="{CF1A5CA7-B0B1-4FF7-9218-EE8780EF2797}"/>
    <cellStyle name="40 % - Markeringsfarve1 3 2 4 2 5" xfId="21071" xr:uid="{360A23DD-EC43-4110-A5AB-CCA872D4EE08}"/>
    <cellStyle name="40 % - Markeringsfarve1 3 2 4 2 6" xfId="36059" xr:uid="{67D1469B-243D-48B6-ACA5-006C49C8AB8E}"/>
    <cellStyle name="40 % - Markeringsfarve1 3 2 4 3" xfId="3219" xr:uid="{414A354E-C34E-4F46-BEFD-EF86CD6B46B6}"/>
    <cellStyle name="40 % - Markeringsfarve1 3 2 4 3 2" xfId="7121" xr:uid="{1F854FC8-D828-4C75-A4D6-945CE1DCF043}"/>
    <cellStyle name="40 % - Markeringsfarve1 3 2 4 3 2 2" xfId="15030" xr:uid="{510BA05E-7C63-4390-9EF6-99C676AA4066}"/>
    <cellStyle name="40 % - Markeringsfarve1 3 2 4 3 2 2 2" xfId="31345" xr:uid="{2AA266D0-81B8-4C31-B4C0-4A86BF4553C7}"/>
    <cellStyle name="40 % - Markeringsfarve1 3 2 4 3 2 2 3" xfId="46309" xr:uid="{7DCA844A-FA54-4467-A64B-C5BF4202C167}"/>
    <cellStyle name="40 % - Markeringsfarve1 3 2 4 3 2 3" xfId="24323" xr:uid="{3EC16A53-AAFC-4D14-BA53-D2DF2ECF1969}"/>
    <cellStyle name="40 % - Markeringsfarve1 3 2 4 3 2 4" xfId="39310" xr:uid="{145148F8-01C5-493D-ADF9-911757A7F910}"/>
    <cellStyle name="40 % - Markeringsfarve1 3 2 4 3 3" xfId="11775" xr:uid="{6AD139A9-EE28-43F8-8AB2-2465C996D4A2}"/>
    <cellStyle name="40 % - Markeringsfarve1 3 2 4 3 3 2" xfId="28095" xr:uid="{AFF5D602-9814-4634-8739-C39577BCC7AA}"/>
    <cellStyle name="40 % - Markeringsfarve1 3 2 4 3 3 3" xfId="43060" xr:uid="{CA8670F0-A4D3-4FA5-90AF-5F09B49794F8}"/>
    <cellStyle name="40 % - Markeringsfarve1 3 2 4 3 4" xfId="21073" xr:uid="{4D893330-A23A-41E6-B958-E69EA9E821DF}"/>
    <cellStyle name="40 % - Markeringsfarve1 3 2 4 3 5" xfId="36061" xr:uid="{7954A61E-7099-4ADB-8E64-C38E2E6BA84E}"/>
    <cellStyle name="40 % - Markeringsfarve1 3 2 4 4" xfId="3220" xr:uid="{AF297C86-DDDB-429A-BF23-541E812384A6}"/>
    <cellStyle name="40 % - Markeringsfarve1 3 2 4 4 2" xfId="8412" xr:uid="{1236CEAC-1D51-4109-86F9-8A65B00233F0}"/>
    <cellStyle name="40 % - Markeringsfarve1 3 2 4 4 2 2" xfId="16302" xr:uid="{75EAF831-C5E7-4487-A869-631282C6DBBA}"/>
    <cellStyle name="40 % - Markeringsfarve1 3 2 4 4 2 2 2" xfId="32617" xr:uid="{2C37149D-6625-4DBA-BAEB-DD419518C860}"/>
    <cellStyle name="40 % - Markeringsfarve1 3 2 4 4 2 2 3" xfId="47581" xr:uid="{2E72D939-64CC-429E-AAC8-7419A39D1011}"/>
    <cellStyle name="40 % - Markeringsfarve1 3 2 4 4 2 3" xfId="25595" xr:uid="{6ECCA4DA-4A98-4702-8081-835A3E4BD3E5}"/>
    <cellStyle name="40 % - Markeringsfarve1 3 2 4 4 2 4" xfId="40582" xr:uid="{4C97EA51-2C34-4CC8-8E3D-C816D49BD08C}"/>
    <cellStyle name="40 % - Markeringsfarve1 3 2 4 4 3" xfId="11776" xr:uid="{722EA53A-2BEC-4C75-B69E-693A8AE2F4F2}"/>
    <cellStyle name="40 % - Markeringsfarve1 3 2 4 4 3 2" xfId="28096" xr:uid="{E0180695-1DBD-4D84-8658-01D7E95396ED}"/>
    <cellStyle name="40 % - Markeringsfarve1 3 2 4 4 3 3" xfId="43061" xr:uid="{E53835AD-C2FC-4B24-B5F8-B63B51FAA90B}"/>
    <cellStyle name="40 % - Markeringsfarve1 3 2 4 4 4" xfId="21074" xr:uid="{60AB6306-A243-4250-BECA-E95CFE1AA61B}"/>
    <cellStyle name="40 % - Markeringsfarve1 3 2 4 4 5" xfId="36062" xr:uid="{0DCA6D77-D61B-4277-8085-0FF2D552687B}"/>
    <cellStyle name="40 % - Markeringsfarve1 3 2 4 5" xfId="5717" xr:uid="{44E9D020-F756-4135-8818-E5C9C5FD649A}"/>
    <cellStyle name="40 % - Markeringsfarve1 3 2 4 5 2" xfId="13634" xr:uid="{0E56D80C-6E5C-4B2E-ACD6-5A471AA9E27B}"/>
    <cellStyle name="40 % - Markeringsfarve1 3 2 4 5 2 2" xfId="29949" xr:uid="{3DABB03A-7EC1-407E-80E2-2B3991A71686}"/>
    <cellStyle name="40 % - Markeringsfarve1 3 2 4 5 2 3" xfId="44913" xr:uid="{2EF6BFCB-2696-4562-AA19-5F12A31216FC}"/>
    <cellStyle name="40 % - Markeringsfarve1 3 2 4 5 3" xfId="22927" xr:uid="{68650B17-F98A-4F76-B386-035FB24D66C7}"/>
    <cellStyle name="40 % - Markeringsfarve1 3 2 4 5 4" xfId="37914" xr:uid="{E5DAA4F6-9385-43A5-8E89-AF6DDEA83BC6}"/>
    <cellStyle name="40 % - Markeringsfarve1 3 2 4 6" xfId="11772" xr:uid="{D78E0EEB-E436-4762-9723-85E995564023}"/>
    <cellStyle name="40 % - Markeringsfarve1 3 2 4 6 2" xfId="28092" xr:uid="{3CEBCEBE-68F9-4280-AA99-23199D516BAE}"/>
    <cellStyle name="40 % - Markeringsfarve1 3 2 4 6 3" xfId="43057" xr:uid="{AF269EA9-B213-4D63-AA9C-04D0E2EBE55C}"/>
    <cellStyle name="40 % - Markeringsfarve1 3 2 4 7" xfId="21070" xr:uid="{25DEEB3E-476A-4AA9-90B1-E2A2E95B3511}"/>
    <cellStyle name="40 % - Markeringsfarve1 3 2 4 8" xfId="36058" xr:uid="{D95FE7D1-F330-4061-8EC9-982706D3F5EB}"/>
    <cellStyle name="40 % - Markeringsfarve1 3 2 5" xfId="3221" xr:uid="{3E8F59CA-2EE5-484D-A0F5-E8DF12DC4C0A}"/>
    <cellStyle name="40 % - Markeringsfarve1 3 2 5 2" xfId="3222" xr:uid="{9188B29D-8D36-4006-BF12-54CB2CD524E4}"/>
    <cellStyle name="40 % - Markeringsfarve1 3 2 5 2 2" xfId="3223" xr:uid="{35EF1584-DEE2-4FF8-AABF-8318FFCB317E}"/>
    <cellStyle name="40 % - Markeringsfarve1 3 2 5 2 2 2" xfId="7962" xr:uid="{99759187-D544-4501-9F06-7A7ECABF03B4}"/>
    <cellStyle name="40 % - Markeringsfarve1 3 2 5 2 2 2 2" xfId="15862" xr:uid="{0CB318C2-7766-410D-B834-1651CBD4F337}"/>
    <cellStyle name="40 % - Markeringsfarve1 3 2 5 2 2 2 2 2" xfId="32177" xr:uid="{0C94CAB1-4B4A-4CC6-B3D6-EB95AE6B70F9}"/>
    <cellStyle name="40 % - Markeringsfarve1 3 2 5 2 2 2 2 3" xfId="47141" xr:uid="{7084BB2C-4DAD-4099-AC45-DCA60108C359}"/>
    <cellStyle name="40 % - Markeringsfarve1 3 2 5 2 2 2 3" xfId="25155" xr:uid="{20A7C5E5-6F84-43BC-8324-9823107E8AAF}"/>
    <cellStyle name="40 % - Markeringsfarve1 3 2 5 2 2 2 4" xfId="40142" xr:uid="{DC8E83B3-588A-432C-9F68-2D5D3E2BA446}"/>
    <cellStyle name="40 % - Markeringsfarve1 3 2 5 2 2 3" xfId="11779" xr:uid="{B2BC8414-B83B-4582-B823-35D0E2AE2023}"/>
    <cellStyle name="40 % - Markeringsfarve1 3 2 5 2 2 3 2" xfId="28099" xr:uid="{D49D8C20-FD2A-4B00-B0C1-A48221D2A46C}"/>
    <cellStyle name="40 % - Markeringsfarve1 3 2 5 2 2 3 3" xfId="43064" xr:uid="{FE64BFD3-9EB9-4D68-9105-76E683786EC0}"/>
    <cellStyle name="40 % - Markeringsfarve1 3 2 5 2 2 4" xfId="21077" xr:uid="{29A079AB-10C1-453B-83FD-55F3510A5A2B}"/>
    <cellStyle name="40 % - Markeringsfarve1 3 2 5 2 2 5" xfId="36065" xr:uid="{62D3E0D6-75B6-4B27-B980-4725C5131405}"/>
    <cellStyle name="40 % - Markeringsfarve1 3 2 5 2 3" xfId="6483" xr:uid="{C5817BCB-51C6-4CC2-975C-481CF8741AA4}"/>
    <cellStyle name="40 % - Markeringsfarve1 3 2 5 2 3 2" xfId="14396" xr:uid="{8F0897A8-F017-4E78-9BE6-75A0D109E53B}"/>
    <cellStyle name="40 % - Markeringsfarve1 3 2 5 2 3 2 2" xfId="30711" xr:uid="{2CA43CD4-DB79-4DDC-A283-884327F892E9}"/>
    <cellStyle name="40 % - Markeringsfarve1 3 2 5 2 3 2 3" xfId="45675" xr:uid="{2330D249-4A79-4DCE-86F0-9DD5DAEDC81B}"/>
    <cellStyle name="40 % - Markeringsfarve1 3 2 5 2 3 3" xfId="23689" xr:uid="{2CAD4430-D012-4C21-BCA0-D446E2A30064}"/>
    <cellStyle name="40 % - Markeringsfarve1 3 2 5 2 3 4" xfId="38676" xr:uid="{E5546E2A-4B3B-421F-A63B-075CB7BBE5DE}"/>
    <cellStyle name="40 % - Markeringsfarve1 3 2 5 2 4" xfId="11778" xr:uid="{2310C652-487B-46CA-8B1C-80B189265E47}"/>
    <cellStyle name="40 % - Markeringsfarve1 3 2 5 2 4 2" xfId="28098" xr:uid="{D5E6D160-F040-4783-A4F7-C2835B6BF8F0}"/>
    <cellStyle name="40 % - Markeringsfarve1 3 2 5 2 4 3" xfId="43063" xr:uid="{A1826E31-B902-45A1-BF76-21EAF787216F}"/>
    <cellStyle name="40 % - Markeringsfarve1 3 2 5 2 5" xfId="21076" xr:uid="{8AC8F762-97EE-49E6-BA56-EC663F225272}"/>
    <cellStyle name="40 % - Markeringsfarve1 3 2 5 2 6" xfId="36064" xr:uid="{B217561B-D270-40F4-8499-717C804FAC06}"/>
    <cellStyle name="40 % - Markeringsfarve1 3 2 5 3" xfId="3224" xr:uid="{5EE0915B-0F47-495B-9571-4189F62E012D}"/>
    <cellStyle name="40 % - Markeringsfarve1 3 2 5 3 2" xfId="7238" xr:uid="{AAC7EF16-4A1C-46F0-9951-8BEF963FAF9C}"/>
    <cellStyle name="40 % - Markeringsfarve1 3 2 5 3 2 2" xfId="15147" xr:uid="{5D340EED-6000-48E7-828B-696656E98A5E}"/>
    <cellStyle name="40 % - Markeringsfarve1 3 2 5 3 2 2 2" xfId="31462" xr:uid="{2CA1BD76-DDF4-4B1A-80E9-A81DA6BBAE59}"/>
    <cellStyle name="40 % - Markeringsfarve1 3 2 5 3 2 2 3" xfId="46426" xr:uid="{BCAB1676-CF03-43C0-9B3F-1C6732DF872E}"/>
    <cellStyle name="40 % - Markeringsfarve1 3 2 5 3 2 3" xfId="24440" xr:uid="{F30ADF66-FC96-4D80-BE7F-5017DCB4A66C}"/>
    <cellStyle name="40 % - Markeringsfarve1 3 2 5 3 2 4" xfId="39427" xr:uid="{729DEFE7-3191-4F97-AE6B-BC33D79C726F}"/>
    <cellStyle name="40 % - Markeringsfarve1 3 2 5 3 3" xfId="11780" xr:uid="{F64E1B89-B1B0-40E0-9A20-D567BD58C377}"/>
    <cellStyle name="40 % - Markeringsfarve1 3 2 5 3 3 2" xfId="28100" xr:uid="{324DB5E1-2608-4297-B507-C3DC605179F1}"/>
    <cellStyle name="40 % - Markeringsfarve1 3 2 5 3 3 3" xfId="43065" xr:uid="{0DB074D3-EAAA-4E93-A5A4-CCBF19AD5479}"/>
    <cellStyle name="40 % - Markeringsfarve1 3 2 5 3 4" xfId="21078" xr:uid="{DFB7F57D-28D6-4F6F-9B2A-9EE1D17CCD5B}"/>
    <cellStyle name="40 % - Markeringsfarve1 3 2 5 3 5" xfId="36066" xr:uid="{3C76872D-FA33-4A7A-9A21-6C886759F114}"/>
    <cellStyle name="40 % - Markeringsfarve1 3 2 5 4" xfId="3225" xr:uid="{F2CCEBF8-AB03-4360-91B1-3ADDEEF6B8C4}"/>
    <cellStyle name="40 % - Markeringsfarve1 3 2 5 4 2" xfId="8646" xr:uid="{0E194E61-8083-45BF-AD51-967B335A8A85}"/>
    <cellStyle name="40 % - Markeringsfarve1 3 2 5 4 2 2" xfId="16526" xr:uid="{7B32BB4A-DFD2-46BF-98C4-E19B2A0FF81D}"/>
    <cellStyle name="40 % - Markeringsfarve1 3 2 5 4 2 2 2" xfId="32841" xr:uid="{49CBF968-DFD0-4875-A843-ADC1778A74FA}"/>
    <cellStyle name="40 % - Markeringsfarve1 3 2 5 4 2 2 3" xfId="47805" xr:uid="{F9AB438B-B915-4F03-9C6C-9A0258E34D18}"/>
    <cellStyle name="40 % - Markeringsfarve1 3 2 5 4 2 3" xfId="25819" xr:uid="{72B01A15-E4D0-4A89-9C2B-C4426AEECF52}"/>
    <cellStyle name="40 % - Markeringsfarve1 3 2 5 4 2 4" xfId="40806" xr:uid="{C6555B0E-79D3-4BE3-8309-4993E96CA1B4}"/>
    <cellStyle name="40 % - Markeringsfarve1 3 2 5 4 3" xfId="11781" xr:uid="{338FEBE4-18FD-4132-AB7B-4EF1BB763481}"/>
    <cellStyle name="40 % - Markeringsfarve1 3 2 5 4 3 2" xfId="28101" xr:uid="{2C1691FE-2E32-4A09-ADDC-F3C95DA56C98}"/>
    <cellStyle name="40 % - Markeringsfarve1 3 2 5 4 3 3" xfId="43066" xr:uid="{CCE709BD-A3B3-4760-8638-CE9FDA63BA6D}"/>
    <cellStyle name="40 % - Markeringsfarve1 3 2 5 4 4" xfId="21079" xr:uid="{BDA6A335-9B7D-4188-A87C-01BCF287B157}"/>
    <cellStyle name="40 % - Markeringsfarve1 3 2 5 4 5" xfId="36067" xr:uid="{E38C7B63-A6DF-4A04-8C08-386CBA429B0F}"/>
    <cellStyle name="40 % - Markeringsfarve1 3 2 5 5" xfId="5718" xr:uid="{9CB67D3C-673F-47ED-9BE2-5848ED310414}"/>
    <cellStyle name="40 % - Markeringsfarve1 3 2 5 5 2" xfId="13635" xr:uid="{59B1A68C-67D8-45D3-AAD4-84C44D2A16F9}"/>
    <cellStyle name="40 % - Markeringsfarve1 3 2 5 5 2 2" xfId="29950" xr:uid="{EAD2AB0E-893C-44A7-938B-22C7AD078663}"/>
    <cellStyle name="40 % - Markeringsfarve1 3 2 5 5 2 3" xfId="44914" xr:uid="{C5DC4EDB-D2E7-4B85-84F0-07C224865C0D}"/>
    <cellStyle name="40 % - Markeringsfarve1 3 2 5 5 3" xfId="22928" xr:uid="{291A5CFB-0AD8-4DB6-BD4C-78098561F9B7}"/>
    <cellStyle name="40 % - Markeringsfarve1 3 2 5 5 4" xfId="37915" xr:uid="{1A838AFF-6F89-4B7C-99F7-BE51441F3864}"/>
    <cellStyle name="40 % - Markeringsfarve1 3 2 5 6" xfId="11777" xr:uid="{67590F4D-AAB8-4E3E-898F-DFD3D2EB6F66}"/>
    <cellStyle name="40 % - Markeringsfarve1 3 2 5 6 2" xfId="28097" xr:uid="{ADA3CF5A-BC8A-47C0-B36E-976ACE02CCDF}"/>
    <cellStyle name="40 % - Markeringsfarve1 3 2 5 6 3" xfId="43062" xr:uid="{DCFFFC1A-B2F0-4639-AC97-AE354693E7A7}"/>
    <cellStyle name="40 % - Markeringsfarve1 3 2 5 7" xfId="21075" xr:uid="{7B881A90-D67C-4E8E-93AC-46EF89FB0E82}"/>
    <cellStyle name="40 % - Markeringsfarve1 3 2 5 8" xfId="36063" xr:uid="{82935FB9-5778-43A4-A978-0ECFB07B8055}"/>
    <cellStyle name="40 % - Markeringsfarve1 3 2 6" xfId="3226" xr:uid="{EB41A155-E61A-4E18-BA28-DDF3F0D2C05F}"/>
    <cellStyle name="40 % - Markeringsfarve1 3 2 6 2" xfId="3227" xr:uid="{AB97EBBF-EF21-4EB7-ADC7-9A57A02EBB74}"/>
    <cellStyle name="40 % - Markeringsfarve1 3 2 6 2 2" xfId="3228" xr:uid="{7E822FDE-3FEA-400F-A016-EE8279035046}"/>
    <cellStyle name="40 % - Markeringsfarve1 3 2 6 2 2 2" xfId="8084" xr:uid="{897CBB27-7F72-4EA9-A2BA-B14851EF05D9}"/>
    <cellStyle name="40 % - Markeringsfarve1 3 2 6 2 2 2 2" xfId="15984" xr:uid="{AFE3F3B2-595F-4FDC-990B-2AA45F86B573}"/>
    <cellStyle name="40 % - Markeringsfarve1 3 2 6 2 2 2 2 2" xfId="32299" xr:uid="{8D8F5EC4-DB50-4252-A25D-9BFDF447BF1F}"/>
    <cellStyle name="40 % - Markeringsfarve1 3 2 6 2 2 2 2 3" xfId="47263" xr:uid="{ECB2D2DB-A9DA-4184-A290-636F74201484}"/>
    <cellStyle name="40 % - Markeringsfarve1 3 2 6 2 2 2 3" xfId="25277" xr:uid="{B03F3452-76B7-4583-9131-678347064CE5}"/>
    <cellStyle name="40 % - Markeringsfarve1 3 2 6 2 2 2 4" xfId="40264" xr:uid="{0C46B434-FCBE-499C-81A9-34A78C85DB02}"/>
    <cellStyle name="40 % - Markeringsfarve1 3 2 6 2 2 3" xfId="11784" xr:uid="{3E5614CD-AA3E-4483-9889-0B1D8C90EFE4}"/>
    <cellStyle name="40 % - Markeringsfarve1 3 2 6 2 2 3 2" xfId="28104" xr:uid="{E34FDA2B-CDE8-4C9C-B11F-5B3E44FA06E4}"/>
    <cellStyle name="40 % - Markeringsfarve1 3 2 6 2 2 3 3" xfId="43069" xr:uid="{A041A137-D04C-48B7-A9F0-EF1298EDFEF0}"/>
    <cellStyle name="40 % - Markeringsfarve1 3 2 6 2 2 4" xfId="21082" xr:uid="{380D4237-50B2-4F13-8184-E33E32C79959}"/>
    <cellStyle name="40 % - Markeringsfarve1 3 2 6 2 2 5" xfId="36070" xr:uid="{1CE466D9-01F8-46A7-9FDD-2E1EBC811168}"/>
    <cellStyle name="40 % - Markeringsfarve1 3 2 6 2 3" xfId="6586" xr:uid="{B6513232-C3F9-4B2B-B3D0-315EC54884D3}"/>
    <cellStyle name="40 % - Markeringsfarve1 3 2 6 2 3 2" xfId="14499" xr:uid="{9DC2496F-7379-4734-AE74-F665E6E0B97B}"/>
    <cellStyle name="40 % - Markeringsfarve1 3 2 6 2 3 2 2" xfId="30814" xr:uid="{03D06CCF-B8F8-4A73-BA2E-10B1C469FC9D}"/>
    <cellStyle name="40 % - Markeringsfarve1 3 2 6 2 3 2 3" xfId="45778" xr:uid="{CD11A258-F1BC-458E-8C5A-B0854619C305}"/>
    <cellStyle name="40 % - Markeringsfarve1 3 2 6 2 3 3" xfId="23792" xr:uid="{60F310CF-4669-488E-862C-4384242148AD}"/>
    <cellStyle name="40 % - Markeringsfarve1 3 2 6 2 3 4" xfId="38779" xr:uid="{40A65457-6328-4A9C-88B4-C8874D9FE68E}"/>
    <cellStyle name="40 % - Markeringsfarve1 3 2 6 2 4" xfId="11783" xr:uid="{3FD07E9C-33B0-476B-94AB-D081730B6B5E}"/>
    <cellStyle name="40 % - Markeringsfarve1 3 2 6 2 4 2" xfId="28103" xr:uid="{B95E3476-DC1A-4614-8587-F5FC768A88F4}"/>
    <cellStyle name="40 % - Markeringsfarve1 3 2 6 2 4 3" xfId="43068" xr:uid="{29CBC8B3-24F0-4868-8FEB-1D6795FDF518}"/>
    <cellStyle name="40 % - Markeringsfarve1 3 2 6 2 5" xfId="21081" xr:uid="{C27EC8DF-B0FA-4FAF-8877-A08A43BD515D}"/>
    <cellStyle name="40 % - Markeringsfarve1 3 2 6 2 6" xfId="36069" xr:uid="{3723DDEB-290D-4C07-9F33-E41EA71F420B}"/>
    <cellStyle name="40 % - Markeringsfarve1 3 2 6 3" xfId="3229" xr:uid="{B213D661-F0F1-4039-AE60-4D3D4276DE85}"/>
    <cellStyle name="40 % - Markeringsfarve1 3 2 6 3 2" xfId="7361" xr:uid="{17982D03-94F5-4DAE-AE32-0BF1337116EE}"/>
    <cellStyle name="40 % - Markeringsfarve1 3 2 6 3 2 2" xfId="15270" xr:uid="{22B21B2D-5316-451F-B6FB-593987910D4E}"/>
    <cellStyle name="40 % - Markeringsfarve1 3 2 6 3 2 2 2" xfId="31585" xr:uid="{C7DBAAAB-16D4-4268-B5F6-89AB8D6B7832}"/>
    <cellStyle name="40 % - Markeringsfarve1 3 2 6 3 2 2 3" xfId="46549" xr:uid="{DB443C6E-7416-4A8E-8468-89BDD8E9FC2A}"/>
    <cellStyle name="40 % - Markeringsfarve1 3 2 6 3 2 3" xfId="24563" xr:uid="{899EF6FA-982F-4FB1-BBC6-F24F89E28BA1}"/>
    <cellStyle name="40 % - Markeringsfarve1 3 2 6 3 2 4" xfId="39550" xr:uid="{A45F2A1C-7C04-46DF-9D9E-997F678494C4}"/>
    <cellStyle name="40 % - Markeringsfarve1 3 2 6 3 3" xfId="11785" xr:uid="{45945434-F7F4-4DDD-BA14-06D22B5396EB}"/>
    <cellStyle name="40 % - Markeringsfarve1 3 2 6 3 3 2" xfId="28105" xr:uid="{D161D515-76B8-4849-9E4E-A4E37C420F4C}"/>
    <cellStyle name="40 % - Markeringsfarve1 3 2 6 3 3 3" xfId="43070" xr:uid="{D4A794C0-E26C-426B-9A7F-D9FD3332333C}"/>
    <cellStyle name="40 % - Markeringsfarve1 3 2 6 3 4" xfId="21083" xr:uid="{06F7A5E6-FEDC-4ED3-AF01-DDC072C889B7}"/>
    <cellStyle name="40 % - Markeringsfarve1 3 2 6 3 5" xfId="36071" xr:uid="{F31E9F8B-6C6D-464A-A763-A31ED8D7FC87}"/>
    <cellStyle name="40 % - Markeringsfarve1 3 2 6 4" xfId="3230" xr:uid="{4A177A74-E59E-4639-89E1-0537686F965C}"/>
    <cellStyle name="40 % - Markeringsfarve1 3 2 6 4 2" xfId="8371" xr:uid="{4F679DD0-65C2-4FCA-9553-93A45D0CC211}"/>
    <cellStyle name="40 % - Markeringsfarve1 3 2 6 4 2 2" xfId="16263" xr:uid="{0CF98D86-10B8-4ABA-B2B3-3B105BBA1933}"/>
    <cellStyle name="40 % - Markeringsfarve1 3 2 6 4 2 2 2" xfId="32578" xr:uid="{7EB04084-CB8D-4605-9008-6C7EE4ADCE53}"/>
    <cellStyle name="40 % - Markeringsfarve1 3 2 6 4 2 2 3" xfId="47542" xr:uid="{B6D2E567-309A-4150-BAF3-524E543D4D36}"/>
    <cellStyle name="40 % - Markeringsfarve1 3 2 6 4 2 3" xfId="25556" xr:uid="{AC689125-801F-4D53-8BA4-947ECA31CCAE}"/>
    <cellStyle name="40 % - Markeringsfarve1 3 2 6 4 2 4" xfId="40543" xr:uid="{6C348938-8816-42D2-BBBA-0CF3439753BB}"/>
    <cellStyle name="40 % - Markeringsfarve1 3 2 6 4 3" xfId="11786" xr:uid="{75FDF378-69EA-4582-BF86-887740F2AACA}"/>
    <cellStyle name="40 % - Markeringsfarve1 3 2 6 4 3 2" xfId="28106" xr:uid="{862F45EE-8595-49DD-B72E-295333011FA6}"/>
    <cellStyle name="40 % - Markeringsfarve1 3 2 6 4 3 3" xfId="43071" xr:uid="{22CB8ABA-82D9-4820-8763-B4986607A923}"/>
    <cellStyle name="40 % - Markeringsfarve1 3 2 6 4 4" xfId="21084" xr:uid="{68F420F5-8E99-4E3B-91FC-BD5ED3EB781F}"/>
    <cellStyle name="40 % - Markeringsfarve1 3 2 6 4 5" xfId="36072" xr:uid="{A61B6AA5-2AB1-4858-B738-A9554178CC54}"/>
    <cellStyle name="40 % - Markeringsfarve1 3 2 6 5" xfId="5719" xr:uid="{23160040-8A68-43D0-86EC-DB7AFCFF25EC}"/>
    <cellStyle name="40 % - Markeringsfarve1 3 2 6 5 2" xfId="13636" xr:uid="{B4F87043-552B-4823-B37B-EA6FCB5CCFE0}"/>
    <cellStyle name="40 % - Markeringsfarve1 3 2 6 5 2 2" xfId="29951" xr:uid="{5C8612A8-249E-4CC8-8EE2-1C80DC829CC6}"/>
    <cellStyle name="40 % - Markeringsfarve1 3 2 6 5 2 3" xfId="44915" xr:uid="{71C81D3D-60B8-46EF-9482-918A02C4E7F0}"/>
    <cellStyle name="40 % - Markeringsfarve1 3 2 6 5 3" xfId="22929" xr:uid="{8630DFDB-8164-4721-8748-AF1E1FEBB185}"/>
    <cellStyle name="40 % - Markeringsfarve1 3 2 6 5 4" xfId="37916" xr:uid="{CC89E629-166E-4AB1-828E-2E28AC9AD63A}"/>
    <cellStyle name="40 % - Markeringsfarve1 3 2 6 6" xfId="11782" xr:uid="{BAEA3306-2EF7-48F1-B32A-21551B4064AE}"/>
    <cellStyle name="40 % - Markeringsfarve1 3 2 6 6 2" xfId="28102" xr:uid="{8EEA0F96-3DE0-4D34-839E-AAAB25042B76}"/>
    <cellStyle name="40 % - Markeringsfarve1 3 2 6 6 3" xfId="43067" xr:uid="{23B16746-032C-4826-B013-E16A91E300BD}"/>
    <cellStyle name="40 % - Markeringsfarve1 3 2 6 7" xfId="21080" xr:uid="{978A3BFE-A88B-485C-ABA7-90787F3EA221}"/>
    <cellStyle name="40 % - Markeringsfarve1 3 2 6 8" xfId="36068" xr:uid="{BEEC656E-7A74-435E-BB8D-0AAFCF8C4810}"/>
    <cellStyle name="40 % - Markeringsfarve1 3 2 7" xfId="3231" xr:uid="{8D098CA8-8EAB-47B8-9F1A-4935789380E9}"/>
    <cellStyle name="40 % - Markeringsfarve1 3 2 7 2" xfId="3232" xr:uid="{E790360B-5F1E-4ADF-9DF1-C465F33D75E0}"/>
    <cellStyle name="40 % - Markeringsfarve1 3 2 7 2 2" xfId="7488" xr:uid="{4DB6190A-5804-4745-91BF-066B7B310019}"/>
    <cellStyle name="40 % - Markeringsfarve1 3 2 7 2 2 2" xfId="15388" xr:uid="{3F05FCB4-71DB-473D-8E10-355E6BFA1BB8}"/>
    <cellStyle name="40 % - Markeringsfarve1 3 2 7 2 2 2 2" xfId="31703" xr:uid="{9EA7FD43-2E22-425D-9393-F58E4C731782}"/>
    <cellStyle name="40 % - Markeringsfarve1 3 2 7 2 2 2 3" xfId="46667" xr:uid="{C687B490-2E47-4319-A65E-A97A069D31A9}"/>
    <cellStyle name="40 % - Markeringsfarve1 3 2 7 2 2 3" xfId="24681" xr:uid="{D21BA534-30FD-4173-9EA7-C1C28BE89DD5}"/>
    <cellStyle name="40 % - Markeringsfarve1 3 2 7 2 2 4" xfId="39668" xr:uid="{21EA415F-C174-445A-A98F-8E90303799DC}"/>
    <cellStyle name="40 % - Markeringsfarve1 3 2 7 2 3" xfId="11788" xr:uid="{8CE2741A-9C03-45CB-AF27-6738957FAC68}"/>
    <cellStyle name="40 % - Markeringsfarve1 3 2 7 2 3 2" xfId="28108" xr:uid="{9803602A-FD3C-4D6B-9F0A-4718B77983B6}"/>
    <cellStyle name="40 % - Markeringsfarve1 3 2 7 2 3 3" xfId="43073" xr:uid="{5A7382D3-4FCA-44CC-8A6D-5D325B33FE35}"/>
    <cellStyle name="40 % - Markeringsfarve1 3 2 7 2 4" xfId="21086" xr:uid="{494C7077-E77B-4FE1-A0AE-259087EB0DB7}"/>
    <cellStyle name="40 % - Markeringsfarve1 3 2 7 2 5" xfId="36074" xr:uid="{5CAC85D0-4AA3-44F5-8190-AD6D5FCAC6E1}"/>
    <cellStyle name="40 % - Markeringsfarve1 3 2 7 3" xfId="6083" xr:uid="{30B68ECB-8A80-423A-91F2-F9907F205675}"/>
    <cellStyle name="40 % - Markeringsfarve1 3 2 7 3 2" xfId="13999" xr:uid="{2DCB8B0E-5581-43C9-9A25-873C0D1DFEAB}"/>
    <cellStyle name="40 % - Markeringsfarve1 3 2 7 3 2 2" xfId="30314" xr:uid="{C3584525-C302-49A6-8C82-9934B6959BF2}"/>
    <cellStyle name="40 % - Markeringsfarve1 3 2 7 3 2 3" xfId="45278" xr:uid="{CDB7EC40-5E80-42A6-9E67-C2F6B8EA4D12}"/>
    <cellStyle name="40 % - Markeringsfarve1 3 2 7 3 3" xfId="23292" xr:uid="{9A6C8144-1626-4BC5-87EC-BF955DAE34A0}"/>
    <cellStyle name="40 % - Markeringsfarve1 3 2 7 3 4" xfId="38279" xr:uid="{D92FE776-282D-4E7C-8404-43A60ECD6FC3}"/>
    <cellStyle name="40 % - Markeringsfarve1 3 2 7 4" xfId="11787" xr:uid="{D3EDC67D-9BC7-4503-AE55-16BF29390FBF}"/>
    <cellStyle name="40 % - Markeringsfarve1 3 2 7 4 2" xfId="28107" xr:uid="{B315173A-FB8B-4452-9CB4-F41F35BF87D8}"/>
    <cellStyle name="40 % - Markeringsfarve1 3 2 7 4 3" xfId="43072" xr:uid="{07A9AF55-16AC-4FCB-8C69-F1D0A05555D6}"/>
    <cellStyle name="40 % - Markeringsfarve1 3 2 7 5" xfId="21085" xr:uid="{C75F80C8-A506-44E8-B57F-F023D65282DD}"/>
    <cellStyle name="40 % - Markeringsfarve1 3 2 7 6" xfId="36073" xr:uid="{D4F5B1A7-F671-41BE-A312-781109EBF8AB}"/>
    <cellStyle name="40 % - Markeringsfarve1 3 2 8" xfId="3233" xr:uid="{F517975A-6614-4A88-A655-7F0D0DD88817}"/>
    <cellStyle name="40 % - Markeringsfarve1 3 2 8 2" xfId="6716" xr:uid="{E0DB3229-8C9F-4FD9-835C-1CAC158EC5E2}"/>
    <cellStyle name="40 % - Markeringsfarve1 3 2 8 2 2" xfId="14626" xr:uid="{99452E64-F7F9-4197-88CB-4DDED3FDE492}"/>
    <cellStyle name="40 % - Markeringsfarve1 3 2 8 2 2 2" xfId="30941" xr:uid="{828DAA2F-0B91-4E60-80AF-96D2C7C11C60}"/>
    <cellStyle name="40 % - Markeringsfarve1 3 2 8 2 2 3" xfId="45905" xr:uid="{C898B570-D3BD-43EC-8FB8-9D9F538E2A0B}"/>
    <cellStyle name="40 % - Markeringsfarve1 3 2 8 2 3" xfId="23919" xr:uid="{A242FB2A-1A39-403E-91C2-69FB88330139}"/>
    <cellStyle name="40 % - Markeringsfarve1 3 2 8 2 4" xfId="38906" xr:uid="{ACA6E7FC-636E-4038-884C-401211A57004}"/>
    <cellStyle name="40 % - Markeringsfarve1 3 2 8 3" xfId="11789" xr:uid="{4D1D5A14-04E2-4980-B0C1-06BCAFCA6099}"/>
    <cellStyle name="40 % - Markeringsfarve1 3 2 8 3 2" xfId="28109" xr:uid="{7337B80F-49D5-4E9F-8DCD-3BCBEF5C8590}"/>
    <cellStyle name="40 % - Markeringsfarve1 3 2 8 3 3" xfId="43074" xr:uid="{851D6D8C-9456-4C97-BC58-3E10869F7B67}"/>
    <cellStyle name="40 % - Markeringsfarve1 3 2 8 4" xfId="21087" xr:uid="{65591596-DEBE-4127-9B65-D425234895D5}"/>
    <cellStyle name="40 % - Markeringsfarve1 3 2 8 5" xfId="36075" xr:uid="{1C2821D2-4525-4A5D-80F0-762167326C63}"/>
    <cellStyle name="40 % - Markeringsfarve1 3 2 9" xfId="3234" xr:uid="{AC4EE682-9BFA-4138-825A-F0E3629F89B4}"/>
    <cellStyle name="40 % - Markeringsfarve1 3 2 9 2" xfId="8723" xr:uid="{E9907ABA-B061-48BD-99FA-2D6D9F4BE929}"/>
    <cellStyle name="40 % - Markeringsfarve1 3 2 9 2 2" xfId="16598" xr:uid="{194CBD35-B423-4735-8BF8-A1247E0C12F0}"/>
    <cellStyle name="40 % - Markeringsfarve1 3 2 9 2 2 2" xfId="32913" xr:uid="{F38B915D-539D-481C-B729-6EAC2CA8787B}"/>
    <cellStyle name="40 % - Markeringsfarve1 3 2 9 2 2 3" xfId="47877" xr:uid="{A85E2B98-F18B-4B65-931C-833C2F6BD798}"/>
    <cellStyle name="40 % - Markeringsfarve1 3 2 9 2 3" xfId="25891" xr:uid="{261D57A5-49CF-4550-8E6F-B16B309A72F5}"/>
    <cellStyle name="40 % - Markeringsfarve1 3 2 9 2 4" xfId="40878" xr:uid="{172E3659-05CB-4CEB-93D9-A700A5DA1EDA}"/>
    <cellStyle name="40 % - Markeringsfarve1 3 2 9 3" xfId="11790" xr:uid="{6F8B4F57-2BC1-4B09-8428-81F1709CC4A9}"/>
    <cellStyle name="40 % - Markeringsfarve1 3 2 9 3 2" xfId="28110" xr:uid="{F176AA0A-2318-47DE-A1DA-3579405B2014}"/>
    <cellStyle name="40 % - Markeringsfarve1 3 2 9 3 3" xfId="43075" xr:uid="{090B8D8F-67FF-473F-9DA2-F20525FE85DB}"/>
    <cellStyle name="40 % - Markeringsfarve1 3 2 9 4" xfId="21088" xr:uid="{7027D127-7E6C-4A19-AA3C-1D9A3E86C9F4}"/>
    <cellStyle name="40 % - Markeringsfarve1 3 2 9 5" xfId="36076" xr:uid="{A2318793-9CFF-49A4-972B-1AE24D7BB004}"/>
    <cellStyle name="40 % - Markeringsfarve1 3 3" xfId="3235" xr:uid="{7B29D4E8-0956-4657-B89A-3CBDFE4A1749}"/>
    <cellStyle name="40 % - Markeringsfarve1 3 3 10" xfId="5720" xr:uid="{1E31B45B-C9D9-4D00-B9EE-7BBCEF689A74}"/>
    <cellStyle name="40 % - Markeringsfarve1 3 3 10 2" xfId="13637" xr:uid="{969E0B29-532F-4356-8A85-0C193664FC8C}"/>
    <cellStyle name="40 % - Markeringsfarve1 3 3 10 2 2" xfId="29952" xr:uid="{B66DD86B-6223-4FA3-974C-00AEDF265B0E}"/>
    <cellStyle name="40 % - Markeringsfarve1 3 3 10 2 3" xfId="44916" xr:uid="{83C68C3B-5232-4339-B235-47BF683917F3}"/>
    <cellStyle name="40 % - Markeringsfarve1 3 3 10 3" xfId="22930" xr:uid="{398BA182-6EAC-4AF7-94C1-08674F55D299}"/>
    <cellStyle name="40 % - Markeringsfarve1 3 3 10 4" xfId="37917" xr:uid="{5CC184E6-74C5-4B71-8956-6BEC774AD850}"/>
    <cellStyle name="40 % - Markeringsfarve1 3 3 11" xfId="11791" xr:uid="{FECDFAFD-923A-40D2-8CB2-7DCA4B872B41}"/>
    <cellStyle name="40 % - Markeringsfarve1 3 3 11 2" xfId="28111" xr:uid="{1D2A79BD-8111-4CA3-8F6E-5931A8ACFAB6}"/>
    <cellStyle name="40 % - Markeringsfarve1 3 3 11 3" xfId="43076" xr:uid="{F288287C-9C1B-4315-B8C0-715F39EF3B44}"/>
    <cellStyle name="40 % - Markeringsfarve1 3 3 12" xfId="21089" xr:uid="{38E2D1AE-E8DF-449D-A600-9DB6AB2E461C}"/>
    <cellStyle name="40 % - Markeringsfarve1 3 3 13" xfId="36077" xr:uid="{638C8E6C-1645-496D-A4C0-6A756A048F5B}"/>
    <cellStyle name="40 % - Markeringsfarve1 3 3 14" xfId="56462" xr:uid="{909B8E6C-4C2F-44C6-926C-3FAF99ECBDE7}"/>
    <cellStyle name="40 % - Markeringsfarve1 3 3 2" xfId="3236" xr:uid="{5DA46DDE-B2FC-4CE9-942D-F17BC0765A3F}"/>
    <cellStyle name="40 % - Markeringsfarve1 3 3 2 2" xfId="3237" xr:uid="{DEC54745-06CF-4029-9402-28E8CB7F29DD}"/>
    <cellStyle name="40 % - Markeringsfarve1 3 3 2 2 2" xfId="3238" xr:uid="{C716E77D-4438-4DC5-8A28-E2CAA5738993}"/>
    <cellStyle name="40 % - Markeringsfarve1 3 3 2 2 2 2" xfId="7646" xr:uid="{6FE076CF-5421-46FF-9E2F-11D942221362}"/>
    <cellStyle name="40 % - Markeringsfarve1 3 3 2 2 2 2 2" xfId="15546" xr:uid="{95C96D79-3743-4280-8021-7FE7E9B33061}"/>
    <cellStyle name="40 % - Markeringsfarve1 3 3 2 2 2 2 2 2" xfId="31861" xr:uid="{94D5F530-ACF0-40D0-A3C6-5E7C3922F5F1}"/>
    <cellStyle name="40 % - Markeringsfarve1 3 3 2 2 2 2 2 3" xfId="46825" xr:uid="{2416E36B-BCD9-41EB-A81F-0A10425D0477}"/>
    <cellStyle name="40 % - Markeringsfarve1 3 3 2 2 2 2 3" xfId="24839" xr:uid="{DE356803-D8F3-40D6-B43D-087664F2709F}"/>
    <cellStyle name="40 % - Markeringsfarve1 3 3 2 2 2 2 4" xfId="39826" xr:uid="{374A628C-1082-4005-A2FB-3B3322FD8573}"/>
    <cellStyle name="40 % - Markeringsfarve1 3 3 2 2 2 3" xfId="11794" xr:uid="{5739197A-AF3C-4269-9D8C-71AB35F99B83}"/>
    <cellStyle name="40 % - Markeringsfarve1 3 3 2 2 2 3 2" xfId="28114" xr:uid="{CDE6BFA4-F072-465B-AD3F-AC18FD91B8B6}"/>
    <cellStyle name="40 % - Markeringsfarve1 3 3 2 2 2 3 3" xfId="43079" xr:uid="{366C2F8E-0B9A-4943-B8F5-C648D021ACD0}"/>
    <cellStyle name="40 % - Markeringsfarve1 3 3 2 2 2 4" xfId="21092" xr:uid="{93879F28-291A-4929-B6B3-7A5CCA3B1F5D}"/>
    <cellStyle name="40 % - Markeringsfarve1 3 3 2 2 2 5" xfId="36080" xr:uid="{0F8256A4-F793-4E48-83E2-6AF3F05E01A7}"/>
    <cellStyle name="40 % - Markeringsfarve1 3 3 2 2 3" xfId="6215" xr:uid="{1C90EAF5-20DE-4AA3-ACEC-B0B9F2659CCE}"/>
    <cellStyle name="40 % - Markeringsfarve1 3 3 2 2 3 2" xfId="14131" xr:uid="{803057D0-693B-48D5-AEA8-B7438594D293}"/>
    <cellStyle name="40 % - Markeringsfarve1 3 3 2 2 3 2 2" xfId="30446" xr:uid="{5026054F-C646-4FF6-A4E1-6302C519A7EE}"/>
    <cellStyle name="40 % - Markeringsfarve1 3 3 2 2 3 2 3" xfId="45410" xr:uid="{CCE675FA-913A-44A2-B78E-3417417DBA79}"/>
    <cellStyle name="40 % - Markeringsfarve1 3 3 2 2 3 3" xfId="23424" xr:uid="{BB19A373-33D6-4302-85AF-D7E4F1BB5CD9}"/>
    <cellStyle name="40 % - Markeringsfarve1 3 3 2 2 3 4" xfId="38411" xr:uid="{B9FAB1D1-546E-48A4-8228-C3336F7457EF}"/>
    <cellStyle name="40 % - Markeringsfarve1 3 3 2 2 4" xfId="11793" xr:uid="{327DF56A-C750-46DD-A16F-595F112EC912}"/>
    <cellStyle name="40 % - Markeringsfarve1 3 3 2 2 4 2" xfId="28113" xr:uid="{6460F7CA-CFE2-4982-8023-D733D1D67DB2}"/>
    <cellStyle name="40 % - Markeringsfarve1 3 3 2 2 4 3" xfId="43078" xr:uid="{863DF231-499B-428E-9ADD-90F7CDCF6E88}"/>
    <cellStyle name="40 % - Markeringsfarve1 3 3 2 2 5" xfId="21091" xr:uid="{2CD22002-487C-4F03-B80D-AFB591B9C14F}"/>
    <cellStyle name="40 % - Markeringsfarve1 3 3 2 2 6" xfId="36079" xr:uid="{35976FB2-ACF4-4BC6-B2AA-DD374E44CD0F}"/>
    <cellStyle name="40 % - Markeringsfarve1 3 3 2 3" xfId="3239" xr:uid="{93ACD1DF-2181-4DC2-9B06-91016DA3A94C}"/>
    <cellStyle name="40 % - Markeringsfarve1 3 3 2 3 2" xfId="6876" xr:uid="{1CCEDB9B-80D1-4DFC-AE8C-2CB09B220E3E}"/>
    <cellStyle name="40 % - Markeringsfarve1 3 3 2 3 2 2" xfId="14786" xr:uid="{C3985F58-58C4-4CAA-A893-A45EAB823EB7}"/>
    <cellStyle name="40 % - Markeringsfarve1 3 3 2 3 2 2 2" xfId="31101" xr:uid="{7E4FA3AD-07C5-4D29-8AC4-6D148171A135}"/>
    <cellStyle name="40 % - Markeringsfarve1 3 3 2 3 2 2 3" xfId="46065" xr:uid="{8A358BF8-BB23-4596-8D7C-E23B7B5DA1A7}"/>
    <cellStyle name="40 % - Markeringsfarve1 3 3 2 3 2 3" xfId="24079" xr:uid="{53DC74C0-D418-4AB5-905A-F3AEA63E7C8F}"/>
    <cellStyle name="40 % - Markeringsfarve1 3 3 2 3 2 4" xfId="39066" xr:uid="{378568EC-9710-43C2-8E52-B1884A24AD28}"/>
    <cellStyle name="40 % - Markeringsfarve1 3 3 2 3 3" xfId="11795" xr:uid="{CDF45337-9486-4E00-BD76-E228852170B0}"/>
    <cellStyle name="40 % - Markeringsfarve1 3 3 2 3 3 2" xfId="28115" xr:uid="{D2D3B7D6-FC4A-4BF3-97A4-BC2B8570E0AE}"/>
    <cellStyle name="40 % - Markeringsfarve1 3 3 2 3 3 3" xfId="43080" xr:uid="{83BB374B-C55E-48C5-B8F9-AB593C4D0C9F}"/>
    <cellStyle name="40 % - Markeringsfarve1 3 3 2 3 4" xfId="21093" xr:uid="{8303DF45-1045-45B4-8755-97ADEB2CBF87}"/>
    <cellStyle name="40 % - Markeringsfarve1 3 3 2 3 5" xfId="36081" xr:uid="{24C88098-411A-4AED-9D2E-2D2AF2896BE6}"/>
    <cellStyle name="40 % - Markeringsfarve1 3 3 2 4" xfId="3240" xr:uid="{B887E99F-4F4C-4473-B829-5B5DB90C95C6}"/>
    <cellStyle name="40 % - Markeringsfarve1 3 3 2 4 2" xfId="8239" xr:uid="{4A961A78-7652-4271-B786-063944A3B4CB}"/>
    <cellStyle name="40 % - Markeringsfarve1 3 3 2 4 2 2" xfId="16132" xr:uid="{A1F15C56-AB23-4539-AAD6-4BF1841A415F}"/>
    <cellStyle name="40 % - Markeringsfarve1 3 3 2 4 2 2 2" xfId="32447" xr:uid="{B2887547-AB62-4672-AB94-4B88EA3C894D}"/>
    <cellStyle name="40 % - Markeringsfarve1 3 3 2 4 2 2 3" xfId="47411" xr:uid="{99596452-7BE2-429C-91FC-CC4E54BC985C}"/>
    <cellStyle name="40 % - Markeringsfarve1 3 3 2 4 2 3" xfId="25425" xr:uid="{EDD6D5CD-DC5A-4384-B8AA-8F874E5A2FD2}"/>
    <cellStyle name="40 % - Markeringsfarve1 3 3 2 4 2 4" xfId="40412" xr:uid="{894B5488-FAC6-411F-B865-D695A8C0922F}"/>
    <cellStyle name="40 % - Markeringsfarve1 3 3 2 4 3" xfId="11796" xr:uid="{11F5F593-A060-499A-B678-17B6AF9CCB1B}"/>
    <cellStyle name="40 % - Markeringsfarve1 3 3 2 4 3 2" xfId="28116" xr:uid="{F859374B-B73F-48AF-8BF8-47A6C0B0C579}"/>
    <cellStyle name="40 % - Markeringsfarve1 3 3 2 4 3 3" xfId="43081" xr:uid="{0FD11E1C-CAED-4ACD-B337-3F3846CABA88}"/>
    <cellStyle name="40 % - Markeringsfarve1 3 3 2 4 4" xfId="21094" xr:uid="{21E05C16-FA93-4464-90F8-BEA79D0D4EC3}"/>
    <cellStyle name="40 % - Markeringsfarve1 3 3 2 4 5" xfId="36082" xr:uid="{4F6C5920-5E78-4333-94B2-4F6F5B14BF91}"/>
    <cellStyle name="40 % - Markeringsfarve1 3 3 2 5" xfId="5721" xr:uid="{CD4DB05E-8054-4BBA-A053-F537EA81A497}"/>
    <cellStyle name="40 % - Markeringsfarve1 3 3 2 5 2" xfId="13638" xr:uid="{926573E7-E063-477C-8917-399700F2346C}"/>
    <cellStyle name="40 % - Markeringsfarve1 3 3 2 5 2 2" xfId="29953" xr:uid="{7436D88A-50A6-4E5B-B4DD-9F7D663EE804}"/>
    <cellStyle name="40 % - Markeringsfarve1 3 3 2 5 2 3" xfId="44917" xr:uid="{0C841182-DF6A-4B37-9BCF-7231AD4AF63E}"/>
    <cellStyle name="40 % - Markeringsfarve1 3 3 2 5 3" xfId="22931" xr:uid="{70528180-6F2F-4C8A-B2FE-912472B5C52A}"/>
    <cellStyle name="40 % - Markeringsfarve1 3 3 2 5 4" xfId="37918" xr:uid="{FFA326DB-C7F6-4DB3-A04B-11CFF4220E35}"/>
    <cellStyle name="40 % - Markeringsfarve1 3 3 2 6" xfId="11792" xr:uid="{20027CE1-4A78-49F4-9D91-6E4E8D3D60B6}"/>
    <cellStyle name="40 % - Markeringsfarve1 3 3 2 6 2" xfId="28112" xr:uid="{F7A03BB0-81E3-45F7-9D54-EDF52F1D6FFB}"/>
    <cellStyle name="40 % - Markeringsfarve1 3 3 2 6 3" xfId="43077" xr:uid="{9C9FAE0A-6C7F-46CF-8748-1702392E3193}"/>
    <cellStyle name="40 % - Markeringsfarve1 3 3 2 7" xfId="21090" xr:uid="{72436240-BAF0-4EA8-BC3B-63DBC6CF8E91}"/>
    <cellStyle name="40 % - Markeringsfarve1 3 3 2 8" xfId="36078" xr:uid="{B4084D7D-3E58-4A3E-9A22-04798B10F1F2}"/>
    <cellStyle name="40 % - Markeringsfarve1 3 3 3" xfId="3241" xr:uid="{309CD494-F147-4756-A3E8-7E24B5C4BEE3}"/>
    <cellStyle name="40 % - Markeringsfarve1 3 3 3 2" xfId="3242" xr:uid="{94AA19FB-E897-4845-82FB-AA15DCB98ADD}"/>
    <cellStyle name="40 % - Markeringsfarve1 3 3 3 2 2" xfId="3243" xr:uid="{62CB1BC6-D547-40D2-BF53-082FC0FD7F05}"/>
    <cellStyle name="40 % - Markeringsfarve1 3 3 3 2 2 2" xfId="7731" xr:uid="{D427258A-A646-447E-9913-E8D2608A3A73}"/>
    <cellStyle name="40 % - Markeringsfarve1 3 3 3 2 2 2 2" xfId="15631" xr:uid="{E9E51179-A09A-4A4C-8228-2869B88B1C38}"/>
    <cellStyle name="40 % - Markeringsfarve1 3 3 3 2 2 2 2 2" xfId="31946" xr:uid="{C9143A5C-55C6-4E6C-9A51-1F8A31BB95C5}"/>
    <cellStyle name="40 % - Markeringsfarve1 3 3 3 2 2 2 2 3" xfId="46910" xr:uid="{7C452F52-19C9-4EB4-A779-528C30B728B5}"/>
    <cellStyle name="40 % - Markeringsfarve1 3 3 3 2 2 2 3" xfId="24924" xr:uid="{6C488247-6CBD-4143-AF62-EC09C68D375D}"/>
    <cellStyle name="40 % - Markeringsfarve1 3 3 3 2 2 2 4" xfId="39911" xr:uid="{D2AAF8B5-B7D1-4D6F-912F-3454FAFD98D7}"/>
    <cellStyle name="40 % - Markeringsfarve1 3 3 3 2 2 3" xfId="11799" xr:uid="{F09D9513-A665-4C00-BDAB-E9A6E0BCB9D1}"/>
    <cellStyle name="40 % - Markeringsfarve1 3 3 3 2 2 3 2" xfId="28119" xr:uid="{9944A9E2-A22E-4EE8-8E8A-A1366CAD4DC7}"/>
    <cellStyle name="40 % - Markeringsfarve1 3 3 3 2 2 3 3" xfId="43084" xr:uid="{71BCDFB3-9310-46AE-B37D-6A7E2BD8F4A4}"/>
    <cellStyle name="40 % - Markeringsfarve1 3 3 3 2 2 4" xfId="21097" xr:uid="{B8A50DDA-AA33-45BB-B5B3-01281C50BC07}"/>
    <cellStyle name="40 % - Markeringsfarve1 3 3 3 2 2 5" xfId="36085" xr:uid="{86119B32-69BB-47D3-B3A3-C685BB059912}"/>
    <cellStyle name="40 % - Markeringsfarve1 3 3 3 2 3" xfId="6286" xr:uid="{3584E4C5-9FFE-420E-ADF5-50B2DC58B1D3}"/>
    <cellStyle name="40 % - Markeringsfarve1 3 3 3 2 3 2" xfId="14202" xr:uid="{77F8CE76-9CA5-4F63-98A8-FAFBA29C67DD}"/>
    <cellStyle name="40 % - Markeringsfarve1 3 3 3 2 3 2 2" xfId="30517" xr:uid="{EA06FA4D-69F3-47C3-B602-E7E0348D30E5}"/>
    <cellStyle name="40 % - Markeringsfarve1 3 3 3 2 3 2 3" xfId="45481" xr:uid="{1AC9261E-8DEB-41BC-B5B3-4FA5A6AB7CEA}"/>
    <cellStyle name="40 % - Markeringsfarve1 3 3 3 2 3 3" xfId="23495" xr:uid="{8BC51402-6DBB-4858-B28E-150E9BD4FB39}"/>
    <cellStyle name="40 % - Markeringsfarve1 3 3 3 2 3 4" xfId="38482" xr:uid="{67F9E526-4703-481A-BC96-7CAA423ABB2F}"/>
    <cellStyle name="40 % - Markeringsfarve1 3 3 3 2 4" xfId="11798" xr:uid="{FF508C4C-C43E-4954-AB9C-16302D01887C}"/>
    <cellStyle name="40 % - Markeringsfarve1 3 3 3 2 4 2" xfId="28118" xr:uid="{787EC016-9CD3-43E5-B214-5DC212E7EFE0}"/>
    <cellStyle name="40 % - Markeringsfarve1 3 3 3 2 4 3" xfId="43083" xr:uid="{CF14A0A6-CABF-48AC-88FC-EAD7F64BAAD2}"/>
    <cellStyle name="40 % - Markeringsfarve1 3 3 3 2 5" xfId="21096" xr:uid="{E0A5C1F8-33A4-4991-AC66-9331433B1734}"/>
    <cellStyle name="40 % - Markeringsfarve1 3 3 3 2 6" xfId="36084" xr:uid="{0062577F-2BE6-4D21-9C56-BE9A31857116}"/>
    <cellStyle name="40 % - Markeringsfarve1 3 3 3 3" xfId="3244" xr:uid="{5C7B0675-07D3-41DB-A6D0-30E7A2296AE0}"/>
    <cellStyle name="40 % - Markeringsfarve1 3 3 3 3 2" xfId="6961" xr:uid="{3BDDFEF8-B15B-401D-9246-BE6E1CA7B480}"/>
    <cellStyle name="40 % - Markeringsfarve1 3 3 3 3 2 2" xfId="14871" xr:uid="{F9C385AF-142D-4A5E-AC90-EABF6EB65653}"/>
    <cellStyle name="40 % - Markeringsfarve1 3 3 3 3 2 2 2" xfId="31186" xr:uid="{3C1147A9-952E-4C48-9091-F5DD8A5B2ECC}"/>
    <cellStyle name="40 % - Markeringsfarve1 3 3 3 3 2 2 3" xfId="46150" xr:uid="{F37DA96E-8A19-4D0F-ACC5-49935535B980}"/>
    <cellStyle name="40 % - Markeringsfarve1 3 3 3 3 2 3" xfId="24164" xr:uid="{E3AFB54C-482F-4F14-B546-F6E7243F7180}"/>
    <cellStyle name="40 % - Markeringsfarve1 3 3 3 3 2 4" xfId="39151" xr:uid="{B6B1233B-4A0A-4F59-A0C4-0608EE1E7F35}"/>
    <cellStyle name="40 % - Markeringsfarve1 3 3 3 3 3" xfId="11800" xr:uid="{FAF7ACB6-4243-4BD8-ABF5-9776C23A4698}"/>
    <cellStyle name="40 % - Markeringsfarve1 3 3 3 3 3 2" xfId="28120" xr:uid="{86F631BB-D675-43D4-B8D6-F742024AC922}"/>
    <cellStyle name="40 % - Markeringsfarve1 3 3 3 3 3 3" xfId="43085" xr:uid="{8C750B0C-D93D-4408-BE13-C8E53E9B07E7}"/>
    <cellStyle name="40 % - Markeringsfarve1 3 3 3 3 4" xfId="21098" xr:uid="{8F59C13C-E41E-4564-9829-313D1122D037}"/>
    <cellStyle name="40 % - Markeringsfarve1 3 3 3 3 5" xfId="36086" xr:uid="{E352B93B-816A-444C-84E5-97B8E1E5DA75}"/>
    <cellStyle name="40 % - Markeringsfarve1 3 3 3 4" xfId="3245" xr:uid="{8D80830D-2600-4EFF-9B85-FE4AD03D29AD}"/>
    <cellStyle name="40 % - Markeringsfarve1 3 3 3 4 2" xfId="8557" xr:uid="{2AAFCB9E-C4F5-43C5-8DE4-2CBCC1D2893F}"/>
    <cellStyle name="40 % - Markeringsfarve1 3 3 3 4 2 2" xfId="16442" xr:uid="{17F4204B-E1AF-4CC2-B0C8-4B2F8CB1659A}"/>
    <cellStyle name="40 % - Markeringsfarve1 3 3 3 4 2 2 2" xfId="32757" xr:uid="{6451148F-2E3C-4F2D-A671-EE70B7ADDA23}"/>
    <cellStyle name="40 % - Markeringsfarve1 3 3 3 4 2 2 3" xfId="47721" xr:uid="{C925BF29-F1B2-48C4-99DE-3431C7B023DE}"/>
    <cellStyle name="40 % - Markeringsfarve1 3 3 3 4 2 3" xfId="25735" xr:uid="{C839F8CD-6734-43BD-B497-ECD0E1A27842}"/>
    <cellStyle name="40 % - Markeringsfarve1 3 3 3 4 2 4" xfId="40722" xr:uid="{8A68E706-3544-48F6-A2FC-2F45055CED1D}"/>
    <cellStyle name="40 % - Markeringsfarve1 3 3 3 4 3" xfId="11801" xr:uid="{A4EF7BE5-29EF-45DE-820A-5FA6CB2F3875}"/>
    <cellStyle name="40 % - Markeringsfarve1 3 3 3 4 3 2" xfId="28121" xr:uid="{E39ADF3A-A658-416A-9FA0-FF4F7A532AEC}"/>
    <cellStyle name="40 % - Markeringsfarve1 3 3 3 4 3 3" xfId="43086" xr:uid="{3BC2BA13-AEA6-443E-B6FF-754496B58FC3}"/>
    <cellStyle name="40 % - Markeringsfarve1 3 3 3 4 4" xfId="21099" xr:uid="{EC3F755E-789C-4780-8072-ABA6268614FF}"/>
    <cellStyle name="40 % - Markeringsfarve1 3 3 3 4 5" xfId="36087" xr:uid="{0728636C-96F3-4E04-BAF2-8D62756F9937}"/>
    <cellStyle name="40 % - Markeringsfarve1 3 3 3 5" xfId="5722" xr:uid="{09DB25AE-5809-42AD-92E0-56F450155A26}"/>
    <cellStyle name="40 % - Markeringsfarve1 3 3 3 5 2" xfId="13639" xr:uid="{B90D4301-358B-48CC-BE56-D3A9FC874DD7}"/>
    <cellStyle name="40 % - Markeringsfarve1 3 3 3 5 2 2" xfId="29954" xr:uid="{04383B01-A4FF-490C-A1CF-480DB9B589D7}"/>
    <cellStyle name="40 % - Markeringsfarve1 3 3 3 5 2 3" xfId="44918" xr:uid="{D9B57A26-4398-41D3-B9EF-1CA3A6EC30C5}"/>
    <cellStyle name="40 % - Markeringsfarve1 3 3 3 5 3" xfId="22932" xr:uid="{01B9B6F7-9816-4594-B81D-7E5CF28E67B4}"/>
    <cellStyle name="40 % - Markeringsfarve1 3 3 3 5 4" xfId="37919" xr:uid="{CFFB0F48-3B6D-4544-82A5-DF61E029DAA4}"/>
    <cellStyle name="40 % - Markeringsfarve1 3 3 3 6" xfId="11797" xr:uid="{253AED87-16AE-43FE-8A20-9B6498639586}"/>
    <cellStyle name="40 % - Markeringsfarve1 3 3 3 6 2" xfId="28117" xr:uid="{1A0E5B24-B9A2-4F48-A2EC-71D634F80D74}"/>
    <cellStyle name="40 % - Markeringsfarve1 3 3 3 6 3" xfId="43082" xr:uid="{0B93AA0F-4E71-4C9E-9557-754AECE1FB06}"/>
    <cellStyle name="40 % - Markeringsfarve1 3 3 3 7" xfId="21095" xr:uid="{399AB1D0-864D-4E58-BA68-34D9F03B548D}"/>
    <cellStyle name="40 % - Markeringsfarve1 3 3 3 8" xfId="36083" xr:uid="{306553E1-7E3B-4399-99FA-0A98464B731F}"/>
    <cellStyle name="40 % - Markeringsfarve1 3 3 4" xfId="3246" xr:uid="{698BB0CF-70EF-4905-8202-8EDEE0F645F9}"/>
    <cellStyle name="40 % - Markeringsfarve1 3 3 4 2" xfId="3247" xr:uid="{83DF0B82-0344-4BC5-A616-2A03D26EE1C9}"/>
    <cellStyle name="40 % - Markeringsfarve1 3 3 4 2 2" xfId="3248" xr:uid="{0605EBA7-70CA-450B-937A-A66CB0EFDA41}"/>
    <cellStyle name="40 % - Markeringsfarve1 3 3 4 2 2 2" xfId="7884" xr:uid="{B34DF333-238D-4FAA-9516-BE092A67D477}"/>
    <cellStyle name="40 % - Markeringsfarve1 3 3 4 2 2 2 2" xfId="15784" xr:uid="{88DCE611-8199-49D8-B255-A09070E9356A}"/>
    <cellStyle name="40 % - Markeringsfarve1 3 3 4 2 2 2 2 2" xfId="32099" xr:uid="{4F43FAA2-2F03-4829-9DE9-C0D5F9343EEF}"/>
    <cellStyle name="40 % - Markeringsfarve1 3 3 4 2 2 2 2 3" xfId="47063" xr:uid="{2D8C5833-9EE9-48F2-AA1C-64F5F6310765}"/>
    <cellStyle name="40 % - Markeringsfarve1 3 3 4 2 2 2 3" xfId="25077" xr:uid="{160625CC-326A-449D-AD62-ACFDB33330E1}"/>
    <cellStyle name="40 % - Markeringsfarve1 3 3 4 2 2 2 4" xfId="40064" xr:uid="{487984BA-C92E-4599-B8A0-62C4BE013558}"/>
    <cellStyle name="40 % - Markeringsfarve1 3 3 4 2 2 3" xfId="11804" xr:uid="{EA39E0D3-D472-4F0C-9CC4-4914C80D3A9B}"/>
    <cellStyle name="40 % - Markeringsfarve1 3 3 4 2 2 3 2" xfId="28124" xr:uid="{F896634E-3FFE-4BE8-BE5C-FA8C5DE729BF}"/>
    <cellStyle name="40 % - Markeringsfarve1 3 3 4 2 2 3 3" xfId="43089" xr:uid="{DDA134D1-B7AD-4F6C-A348-98C4B84FE887}"/>
    <cellStyle name="40 % - Markeringsfarve1 3 3 4 2 2 4" xfId="21102" xr:uid="{2269AD88-233F-469D-B493-8533D42C88E3}"/>
    <cellStyle name="40 % - Markeringsfarve1 3 3 4 2 2 5" xfId="36090" xr:uid="{9F808692-15F1-447E-83F4-F5F0838ADA76}"/>
    <cellStyle name="40 % - Markeringsfarve1 3 3 4 2 3" xfId="6417" xr:uid="{484BEC97-46CB-4136-804C-CCC490E9DA96}"/>
    <cellStyle name="40 % - Markeringsfarve1 3 3 4 2 3 2" xfId="14330" xr:uid="{B80B670F-9604-4790-87FC-A647FA1B1F34}"/>
    <cellStyle name="40 % - Markeringsfarve1 3 3 4 2 3 2 2" xfId="30645" xr:uid="{B23BC7A7-8727-4C51-99FB-9E86E7AAB3F9}"/>
    <cellStyle name="40 % - Markeringsfarve1 3 3 4 2 3 2 3" xfId="45609" xr:uid="{5AB5D4EF-D18C-430A-A2A1-F1E4FE8D886D}"/>
    <cellStyle name="40 % - Markeringsfarve1 3 3 4 2 3 3" xfId="23623" xr:uid="{449339C9-60D7-466F-9BAB-799D6EF1CBD3}"/>
    <cellStyle name="40 % - Markeringsfarve1 3 3 4 2 3 4" xfId="38610" xr:uid="{B2A8BD52-8107-4A07-9793-9230B1BF1F01}"/>
    <cellStyle name="40 % - Markeringsfarve1 3 3 4 2 4" xfId="11803" xr:uid="{FED600E2-6B24-497C-AEDB-2ECC5E62E492}"/>
    <cellStyle name="40 % - Markeringsfarve1 3 3 4 2 4 2" xfId="28123" xr:uid="{8082045F-B64D-478A-9E7B-E333D3C800E8}"/>
    <cellStyle name="40 % - Markeringsfarve1 3 3 4 2 4 3" xfId="43088" xr:uid="{90C9D143-2194-4C7F-9F86-A35BF3E5FE66}"/>
    <cellStyle name="40 % - Markeringsfarve1 3 3 4 2 5" xfId="21101" xr:uid="{B9E37F47-1D05-4854-8CFD-4F97EA425524}"/>
    <cellStyle name="40 % - Markeringsfarve1 3 3 4 2 6" xfId="36089" xr:uid="{CF18F2EC-7D7F-457C-A7EE-27D4A6338B94}"/>
    <cellStyle name="40 % - Markeringsfarve1 3 3 4 3" xfId="3249" xr:uid="{CF0A6C37-63A6-4891-B771-46853191AE9D}"/>
    <cellStyle name="40 % - Markeringsfarve1 3 3 4 3 2" xfId="7160" xr:uid="{EF30649E-C11F-427D-97C8-966B69A813F6}"/>
    <cellStyle name="40 % - Markeringsfarve1 3 3 4 3 2 2" xfId="15069" xr:uid="{B5C35E34-D001-477F-94DB-D0349E881AE0}"/>
    <cellStyle name="40 % - Markeringsfarve1 3 3 4 3 2 2 2" xfId="31384" xr:uid="{0CFB247F-BAB7-43FC-8397-DDA7E69E58BB}"/>
    <cellStyle name="40 % - Markeringsfarve1 3 3 4 3 2 2 3" xfId="46348" xr:uid="{F3C26619-A6D0-409B-AB03-F7642B819F3E}"/>
    <cellStyle name="40 % - Markeringsfarve1 3 3 4 3 2 3" xfId="24362" xr:uid="{55AED2AB-AEE5-4D4B-9136-0821D8F5E416}"/>
    <cellStyle name="40 % - Markeringsfarve1 3 3 4 3 2 4" xfId="39349" xr:uid="{F854AEEC-7548-44CE-AD1C-2B17B97D3855}"/>
    <cellStyle name="40 % - Markeringsfarve1 3 3 4 3 3" xfId="11805" xr:uid="{9C448DE7-84FD-41B7-9A0E-28E19A2A693D}"/>
    <cellStyle name="40 % - Markeringsfarve1 3 3 4 3 3 2" xfId="28125" xr:uid="{7DB86705-75DE-4454-AEF5-817C99B9FC38}"/>
    <cellStyle name="40 % - Markeringsfarve1 3 3 4 3 3 3" xfId="43090" xr:uid="{3E94BE67-F79D-4833-A522-632D88F6400E}"/>
    <cellStyle name="40 % - Markeringsfarve1 3 3 4 3 4" xfId="21103" xr:uid="{5DACBAA2-EA7E-4230-A6B0-2298E691A3FC}"/>
    <cellStyle name="40 % - Markeringsfarve1 3 3 4 3 5" xfId="36091" xr:uid="{741F3DD1-4F1B-4314-9E34-1768258FCAEA}"/>
    <cellStyle name="40 % - Markeringsfarve1 3 3 4 4" xfId="3250" xr:uid="{D5A70AD5-A897-494D-9A5E-7AB76868FF20}"/>
    <cellStyle name="40 % - Markeringsfarve1 3 3 4 4 2" xfId="8208" xr:uid="{BE658E0E-CE70-4716-A324-6247A91CF92A}"/>
    <cellStyle name="40 % - Markeringsfarve1 3 3 4 4 2 2" xfId="16103" xr:uid="{72161DBA-5E9A-410E-8F7D-A4E4920A9320}"/>
    <cellStyle name="40 % - Markeringsfarve1 3 3 4 4 2 2 2" xfId="32418" xr:uid="{FD8F30E9-ADDA-4ED9-9166-F1C12B283950}"/>
    <cellStyle name="40 % - Markeringsfarve1 3 3 4 4 2 2 3" xfId="47382" xr:uid="{9962F1F5-B1AF-4CD9-B578-F813EB67EBDF}"/>
    <cellStyle name="40 % - Markeringsfarve1 3 3 4 4 2 3" xfId="25396" xr:uid="{0978296B-9F96-4763-ACC7-362C1EEB3DAC}"/>
    <cellStyle name="40 % - Markeringsfarve1 3 3 4 4 2 4" xfId="40383" xr:uid="{92ACBF28-C1E7-44BE-9C8A-B881F11B5ABE}"/>
    <cellStyle name="40 % - Markeringsfarve1 3 3 4 4 3" xfId="11806" xr:uid="{9A1597AD-40C3-43BE-A310-4D06ECD06FB5}"/>
    <cellStyle name="40 % - Markeringsfarve1 3 3 4 4 3 2" xfId="28126" xr:uid="{FBCAF23B-D22A-405D-9728-5F6DB6031ABB}"/>
    <cellStyle name="40 % - Markeringsfarve1 3 3 4 4 3 3" xfId="43091" xr:uid="{90C20B73-7DE1-40D5-86EA-ACFD8160917E}"/>
    <cellStyle name="40 % - Markeringsfarve1 3 3 4 4 4" xfId="21104" xr:uid="{B2DF474C-5896-46D6-95A8-38D2F6529785}"/>
    <cellStyle name="40 % - Markeringsfarve1 3 3 4 4 5" xfId="36092" xr:uid="{A3E64BCC-BC9B-4406-8A30-72A819F4C0E6}"/>
    <cellStyle name="40 % - Markeringsfarve1 3 3 4 5" xfId="5723" xr:uid="{12CEDA02-3DC3-4061-AEF5-79263DAE97C9}"/>
    <cellStyle name="40 % - Markeringsfarve1 3 3 4 5 2" xfId="13640" xr:uid="{6776C0E8-7C82-4BCD-BCF0-64BC98AA8A69}"/>
    <cellStyle name="40 % - Markeringsfarve1 3 3 4 5 2 2" xfId="29955" xr:uid="{194FCA88-614C-434B-9D31-9C38E84ED1E4}"/>
    <cellStyle name="40 % - Markeringsfarve1 3 3 4 5 2 3" xfId="44919" xr:uid="{A4563EA0-9E42-495B-8F86-626E5AC83F14}"/>
    <cellStyle name="40 % - Markeringsfarve1 3 3 4 5 3" xfId="22933" xr:uid="{05301044-0021-4256-B077-843D7C87889F}"/>
    <cellStyle name="40 % - Markeringsfarve1 3 3 4 5 4" xfId="37920" xr:uid="{C639B2A2-B63D-43B9-9F95-8036BAF7CD4A}"/>
    <cellStyle name="40 % - Markeringsfarve1 3 3 4 6" xfId="11802" xr:uid="{E7603666-1F79-43CD-BB06-F48D619E7E62}"/>
    <cellStyle name="40 % - Markeringsfarve1 3 3 4 6 2" xfId="28122" xr:uid="{DE4F34AE-BC11-43DB-B06D-784437258553}"/>
    <cellStyle name="40 % - Markeringsfarve1 3 3 4 6 3" xfId="43087" xr:uid="{4E185400-8D0D-42AD-8773-83B09A14FC3D}"/>
    <cellStyle name="40 % - Markeringsfarve1 3 3 4 7" xfId="21100" xr:uid="{5B707AFF-25B8-4984-98FC-A6538C0F5DBD}"/>
    <cellStyle name="40 % - Markeringsfarve1 3 3 4 8" xfId="36088" xr:uid="{C227B297-2F63-422D-9242-F461AFB075AD}"/>
    <cellStyle name="40 % - Markeringsfarve1 3 3 5" xfId="3251" xr:uid="{EC367A11-AA63-49A9-81AF-9302C042AF69}"/>
    <cellStyle name="40 % - Markeringsfarve1 3 3 5 2" xfId="3252" xr:uid="{A9F4541F-52D2-4DD8-8EFF-85139FDE1639}"/>
    <cellStyle name="40 % - Markeringsfarve1 3 3 5 2 2" xfId="3253" xr:uid="{EDEFF826-C2B7-4241-AF09-6BB974B5D22D}"/>
    <cellStyle name="40 % - Markeringsfarve1 3 3 5 2 2 2" xfId="8001" xr:uid="{588BB4B3-1F68-4997-8654-4CBDA6B6FE29}"/>
    <cellStyle name="40 % - Markeringsfarve1 3 3 5 2 2 2 2" xfId="15901" xr:uid="{10BBF2E7-2496-4073-89DE-C7102E12339E}"/>
    <cellStyle name="40 % - Markeringsfarve1 3 3 5 2 2 2 2 2" xfId="32216" xr:uid="{9BED6D45-BF61-4878-8C0E-B9E89D52F1D8}"/>
    <cellStyle name="40 % - Markeringsfarve1 3 3 5 2 2 2 2 3" xfId="47180" xr:uid="{5EB57CAA-7423-4B98-B665-CD18EF4B711C}"/>
    <cellStyle name="40 % - Markeringsfarve1 3 3 5 2 2 2 3" xfId="25194" xr:uid="{0D491047-C108-4748-99BC-E1723C5CFB92}"/>
    <cellStyle name="40 % - Markeringsfarve1 3 3 5 2 2 2 4" xfId="40181" xr:uid="{8CFE021A-E017-41FF-8C83-AD41B9CC6833}"/>
    <cellStyle name="40 % - Markeringsfarve1 3 3 5 2 2 3" xfId="11809" xr:uid="{0668F448-F3DC-43B8-9526-58931C6DE7BA}"/>
    <cellStyle name="40 % - Markeringsfarve1 3 3 5 2 2 3 2" xfId="28129" xr:uid="{4311E013-5D73-4351-96B7-6ED2C3409569}"/>
    <cellStyle name="40 % - Markeringsfarve1 3 3 5 2 2 3 3" xfId="43094" xr:uid="{2C5403AA-2B72-4E1B-9C58-8921C2CA561A}"/>
    <cellStyle name="40 % - Markeringsfarve1 3 3 5 2 2 4" xfId="21107" xr:uid="{B2C04E85-EC61-491B-AA41-8450B7D0D933}"/>
    <cellStyle name="40 % - Markeringsfarve1 3 3 5 2 2 5" xfId="36095" xr:uid="{8AD6234F-DCC1-4259-B115-D0401FCA838E}"/>
    <cellStyle name="40 % - Markeringsfarve1 3 3 5 2 3" xfId="6516" xr:uid="{88C0D021-36C6-4CE6-8E0A-9D98DAA5C5AB}"/>
    <cellStyle name="40 % - Markeringsfarve1 3 3 5 2 3 2" xfId="14429" xr:uid="{D1F2032A-7309-4BAE-802E-F3F496593CB7}"/>
    <cellStyle name="40 % - Markeringsfarve1 3 3 5 2 3 2 2" xfId="30744" xr:uid="{30BD7E3F-A352-441C-B5C8-6E1B96630649}"/>
    <cellStyle name="40 % - Markeringsfarve1 3 3 5 2 3 2 3" xfId="45708" xr:uid="{C3A0FB59-406D-457B-8B81-20DE5BC79D44}"/>
    <cellStyle name="40 % - Markeringsfarve1 3 3 5 2 3 3" xfId="23722" xr:uid="{D7C62983-E00E-4BF7-9A45-D85D90FB69F5}"/>
    <cellStyle name="40 % - Markeringsfarve1 3 3 5 2 3 4" xfId="38709" xr:uid="{4EF2AADF-7FC8-4F20-A823-127635A896C9}"/>
    <cellStyle name="40 % - Markeringsfarve1 3 3 5 2 4" xfId="11808" xr:uid="{545095BD-9AC2-4305-A9A7-5B1C9B2363FB}"/>
    <cellStyle name="40 % - Markeringsfarve1 3 3 5 2 4 2" xfId="28128" xr:uid="{49A0587F-606A-4D3F-B593-1CEEF06E3331}"/>
    <cellStyle name="40 % - Markeringsfarve1 3 3 5 2 4 3" xfId="43093" xr:uid="{234930D7-4779-4E1B-8628-D74DE4597C68}"/>
    <cellStyle name="40 % - Markeringsfarve1 3 3 5 2 5" xfId="21106" xr:uid="{85446E02-DFFA-4CD6-9273-978A272C2E1A}"/>
    <cellStyle name="40 % - Markeringsfarve1 3 3 5 2 6" xfId="36094" xr:uid="{16E14927-3FB0-47C4-980B-02C53C919413}"/>
    <cellStyle name="40 % - Markeringsfarve1 3 3 5 3" xfId="3254" xr:uid="{69681151-5A62-470F-A0B3-044E25BE490D}"/>
    <cellStyle name="40 % - Markeringsfarve1 3 3 5 3 2" xfId="7277" xr:uid="{75A8E48B-7B95-4E1E-A19C-1FE6EB53BA18}"/>
    <cellStyle name="40 % - Markeringsfarve1 3 3 5 3 2 2" xfId="15186" xr:uid="{0B126F54-AB83-41A6-9897-29953BEBDFCB}"/>
    <cellStyle name="40 % - Markeringsfarve1 3 3 5 3 2 2 2" xfId="31501" xr:uid="{25EE9CDD-9278-46BB-9309-46F6EB7EBCA5}"/>
    <cellStyle name="40 % - Markeringsfarve1 3 3 5 3 2 2 3" xfId="46465" xr:uid="{70213DF3-A163-47C3-BC98-8AD0073E5797}"/>
    <cellStyle name="40 % - Markeringsfarve1 3 3 5 3 2 3" xfId="24479" xr:uid="{BA5C2E52-FCAE-402F-B79E-3EB9046366E2}"/>
    <cellStyle name="40 % - Markeringsfarve1 3 3 5 3 2 4" xfId="39466" xr:uid="{00C512BE-713A-4AC5-AFCB-E850363102D5}"/>
    <cellStyle name="40 % - Markeringsfarve1 3 3 5 3 3" xfId="11810" xr:uid="{8790A13C-0638-4806-A721-F33D9DAC74ED}"/>
    <cellStyle name="40 % - Markeringsfarve1 3 3 5 3 3 2" xfId="28130" xr:uid="{4A3AA302-E3BC-46C8-9043-1FB5011B1447}"/>
    <cellStyle name="40 % - Markeringsfarve1 3 3 5 3 3 3" xfId="43095" xr:uid="{ABCAEA9D-5B0D-45D3-95C9-25202C3C0A04}"/>
    <cellStyle name="40 % - Markeringsfarve1 3 3 5 3 4" xfId="21108" xr:uid="{FD646637-0B80-4324-BE55-80C21BB5ACEB}"/>
    <cellStyle name="40 % - Markeringsfarve1 3 3 5 3 5" xfId="36096" xr:uid="{D00297F6-2BFB-4485-AB1D-3AA51766CDA4}"/>
    <cellStyle name="40 % - Markeringsfarve1 3 3 5 4" xfId="3255" xr:uid="{5BC1CDCF-42FD-4753-B033-5AB7D9DAEE18}"/>
    <cellStyle name="40 % - Markeringsfarve1 3 3 5 4 2" xfId="8161" xr:uid="{72C4A96C-F314-45AA-A734-ECFCE0696C5F}"/>
    <cellStyle name="40 % - Markeringsfarve1 3 3 5 4 2 2" xfId="16057" xr:uid="{2EC87145-3DCB-41C5-876C-7E64FEC9A1C5}"/>
    <cellStyle name="40 % - Markeringsfarve1 3 3 5 4 2 2 2" xfId="32372" xr:uid="{F65B1B68-130E-43C1-B4B4-62020D683FD0}"/>
    <cellStyle name="40 % - Markeringsfarve1 3 3 5 4 2 2 3" xfId="47336" xr:uid="{B737428D-C24E-456A-AB8C-ED01B5374100}"/>
    <cellStyle name="40 % - Markeringsfarve1 3 3 5 4 2 3" xfId="25350" xr:uid="{ADA68BC0-079F-4D19-A4B4-436743E7B319}"/>
    <cellStyle name="40 % - Markeringsfarve1 3 3 5 4 2 4" xfId="40337" xr:uid="{8B6E202A-4D2A-4D9A-9FC2-3FE7B54925E0}"/>
    <cellStyle name="40 % - Markeringsfarve1 3 3 5 4 3" xfId="11811" xr:uid="{14BA27A2-89EA-4698-BEE3-C2734E0BBED0}"/>
    <cellStyle name="40 % - Markeringsfarve1 3 3 5 4 3 2" xfId="28131" xr:uid="{5424E5B7-3290-4055-A6C9-269A733ECC6C}"/>
    <cellStyle name="40 % - Markeringsfarve1 3 3 5 4 3 3" xfId="43096" xr:uid="{04B21175-180D-4B92-AEDE-A93A3E5748F6}"/>
    <cellStyle name="40 % - Markeringsfarve1 3 3 5 4 4" xfId="21109" xr:uid="{49F8F628-30C9-405C-BFD1-4A283669EF43}"/>
    <cellStyle name="40 % - Markeringsfarve1 3 3 5 4 5" xfId="36097" xr:uid="{BBD9864F-5DAF-449B-B9AB-F4059B38C8EC}"/>
    <cellStyle name="40 % - Markeringsfarve1 3 3 5 5" xfId="5724" xr:uid="{C44A191A-A096-4E79-8E28-2613ABA807C5}"/>
    <cellStyle name="40 % - Markeringsfarve1 3 3 5 5 2" xfId="13641" xr:uid="{CF7CC163-6EAA-4D97-8307-FE7AA20B60C4}"/>
    <cellStyle name="40 % - Markeringsfarve1 3 3 5 5 2 2" xfId="29956" xr:uid="{5291DEFA-F4A9-45AB-B42E-96DDC4F8C4DC}"/>
    <cellStyle name="40 % - Markeringsfarve1 3 3 5 5 2 3" xfId="44920" xr:uid="{65426089-6615-4100-B149-1F434DA100AB}"/>
    <cellStyle name="40 % - Markeringsfarve1 3 3 5 5 3" xfId="22934" xr:uid="{ADEC5993-B6B0-4FDA-AEB3-59D878569A88}"/>
    <cellStyle name="40 % - Markeringsfarve1 3 3 5 5 4" xfId="37921" xr:uid="{D87684F2-EE41-4A98-8019-24E75809DC27}"/>
    <cellStyle name="40 % - Markeringsfarve1 3 3 5 6" xfId="11807" xr:uid="{A60C9B89-D9A3-4057-B7F3-BFAC7A24B6CE}"/>
    <cellStyle name="40 % - Markeringsfarve1 3 3 5 6 2" xfId="28127" xr:uid="{3155C443-2313-4746-8C02-1806B585F85F}"/>
    <cellStyle name="40 % - Markeringsfarve1 3 3 5 6 3" xfId="43092" xr:uid="{B6EFC299-F970-4ED4-942D-D86201C8DD9D}"/>
    <cellStyle name="40 % - Markeringsfarve1 3 3 5 7" xfId="21105" xr:uid="{82BD21D5-5533-4195-A666-D20D5D08776F}"/>
    <cellStyle name="40 % - Markeringsfarve1 3 3 5 8" xfId="36093" xr:uid="{82F6DA71-6DF5-4148-A0BA-C9BEE0B744DD}"/>
    <cellStyle name="40 % - Markeringsfarve1 3 3 6" xfId="3256" xr:uid="{0C80D765-3F30-4FB3-B11C-210F2DA14A1E}"/>
    <cellStyle name="40 % - Markeringsfarve1 3 3 6 2" xfId="3257" xr:uid="{E09FE3D1-01DD-4778-84CF-F3C947F4C173}"/>
    <cellStyle name="40 % - Markeringsfarve1 3 3 6 2 2" xfId="3258" xr:uid="{A19187F6-C437-4F7B-BB54-E4B3D8AF77F5}"/>
    <cellStyle name="40 % - Markeringsfarve1 3 3 6 2 2 2" xfId="8085" xr:uid="{85D8936C-60F3-4936-AFBA-002B40733FDD}"/>
    <cellStyle name="40 % - Markeringsfarve1 3 3 6 2 2 2 2" xfId="15985" xr:uid="{B8531D52-6781-4206-ADA9-A36E04BB5032}"/>
    <cellStyle name="40 % - Markeringsfarve1 3 3 6 2 2 2 2 2" xfId="32300" xr:uid="{3DAB8B44-FCE1-47FF-AF95-5B1870400389}"/>
    <cellStyle name="40 % - Markeringsfarve1 3 3 6 2 2 2 2 3" xfId="47264" xr:uid="{5D9B2DC9-3E6D-4273-B039-CD9622188AF8}"/>
    <cellStyle name="40 % - Markeringsfarve1 3 3 6 2 2 2 3" xfId="25278" xr:uid="{C08E807E-D0B3-4C72-A9E8-1D4E18D7A699}"/>
    <cellStyle name="40 % - Markeringsfarve1 3 3 6 2 2 2 4" xfId="40265" xr:uid="{8FBB4D5D-E85B-4BC4-BBF8-755AAAD051C4}"/>
    <cellStyle name="40 % - Markeringsfarve1 3 3 6 2 2 3" xfId="11814" xr:uid="{3299658E-E361-4466-8A98-C20271EEAA35}"/>
    <cellStyle name="40 % - Markeringsfarve1 3 3 6 2 2 3 2" xfId="28134" xr:uid="{ED1FDD13-F5BD-46FC-8C20-2767D958A98D}"/>
    <cellStyle name="40 % - Markeringsfarve1 3 3 6 2 2 3 3" xfId="43099" xr:uid="{94EAB706-BEEE-446C-9A24-3E8B2F743FFD}"/>
    <cellStyle name="40 % - Markeringsfarve1 3 3 6 2 2 4" xfId="21112" xr:uid="{A50B260C-4041-4826-B22A-2AB5532813D7}"/>
    <cellStyle name="40 % - Markeringsfarve1 3 3 6 2 2 5" xfId="36100" xr:uid="{F55BACAC-7982-4AF6-A265-463A4884BE9C}"/>
    <cellStyle name="40 % - Markeringsfarve1 3 3 6 2 3" xfId="6587" xr:uid="{0F6D758D-C498-4FC4-A587-318BFF15D608}"/>
    <cellStyle name="40 % - Markeringsfarve1 3 3 6 2 3 2" xfId="14500" xr:uid="{64B0D8B9-9216-401D-B77C-D4F83ED1F348}"/>
    <cellStyle name="40 % - Markeringsfarve1 3 3 6 2 3 2 2" xfId="30815" xr:uid="{D7D77091-AF0F-4E50-9944-DC36BDD3BEF7}"/>
    <cellStyle name="40 % - Markeringsfarve1 3 3 6 2 3 2 3" xfId="45779" xr:uid="{E477D897-B312-4867-8717-E4083FB6E2BA}"/>
    <cellStyle name="40 % - Markeringsfarve1 3 3 6 2 3 3" xfId="23793" xr:uid="{9452CEE4-3E2F-4C0A-95C2-1798379F029C}"/>
    <cellStyle name="40 % - Markeringsfarve1 3 3 6 2 3 4" xfId="38780" xr:uid="{39874DA9-782E-483E-9D07-C29C19C5E81D}"/>
    <cellStyle name="40 % - Markeringsfarve1 3 3 6 2 4" xfId="11813" xr:uid="{EC52A575-89E9-4C7C-87D8-DDDC5FF052A1}"/>
    <cellStyle name="40 % - Markeringsfarve1 3 3 6 2 4 2" xfId="28133" xr:uid="{F953BB5D-1A49-4AC1-91BB-13AD0D5E1837}"/>
    <cellStyle name="40 % - Markeringsfarve1 3 3 6 2 4 3" xfId="43098" xr:uid="{1FA1C1F2-413D-4674-B17D-0FBDA638C4AA}"/>
    <cellStyle name="40 % - Markeringsfarve1 3 3 6 2 5" xfId="21111" xr:uid="{7F60C532-2A4F-4CCE-BE6A-1C6A5A642DD1}"/>
    <cellStyle name="40 % - Markeringsfarve1 3 3 6 2 6" xfId="36099" xr:uid="{1783C9E7-B86F-49A3-9AD4-B878892EE409}"/>
    <cellStyle name="40 % - Markeringsfarve1 3 3 6 3" xfId="3259" xr:uid="{2F5D6D12-5718-4161-9BCF-8D57C6A88614}"/>
    <cellStyle name="40 % - Markeringsfarve1 3 3 6 3 2" xfId="7362" xr:uid="{92940A11-00E4-42F0-9762-0857852679AC}"/>
    <cellStyle name="40 % - Markeringsfarve1 3 3 6 3 2 2" xfId="15271" xr:uid="{D4C49851-AE88-4BFE-A42F-59B7B1A479D7}"/>
    <cellStyle name="40 % - Markeringsfarve1 3 3 6 3 2 2 2" xfId="31586" xr:uid="{C2072938-371D-4932-9A47-CFD640C5C1BD}"/>
    <cellStyle name="40 % - Markeringsfarve1 3 3 6 3 2 2 3" xfId="46550" xr:uid="{D0FB1287-CE3E-44FC-B271-189CA79E345E}"/>
    <cellStyle name="40 % - Markeringsfarve1 3 3 6 3 2 3" xfId="24564" xr:uid="{FB7DCFCF-2626-429F-AED7-E3B5E242CEF4}"/>
    <cellStyle name="40 % - Markeringsfarve1 3 3 6 3 2 4" xfId="39551" xr:uid="{D5EF4EF6-9384-4FDA-B4CE-6FF066C34120}"/>
    <cellStyle name="40 % - Markeringsfarve1 3 3 6 3 3" xfId="11815" xr:uid="{498FBFAA-F50F-4A8F-A79B-134F6D04D23E}"/>
    <cellStyle name="40 % - Markeringsfarve1 3 3 6 3 3 2" xfId="28135" xr:uid="{2F69D17E-DF5E-448B-8932-02ADC2FF5F6C}"/>
    <cellStyle name="40 % - Markeringsfarve1 3 3 6 3 3 3" xfId="43100" xr:uid="{FAFB8D98-A47C-4A02-8F5A-D93550D164C4}"/>
    <cellStyle name="40 % - Markeringsfarve1 3 3 6 3 4" xfId="21113" xr:uid="{8A8FE231-91C5-4BA5-A4EB-3D253A2481CC}"/>
    <cellStyle name="40 % - Markeringsfarve1 3 3 6 3 5" xfId="36101" xr:uid="{FEC5E08F-E7F0-499E-8C3B-89A2557BDA31}"/>
    <cellStyle name="40 % - Markeringsfarve1 3 3 6 4" xfId="3260" xr:uid="{9F89EB40-04E4-4ABD-82A4-96DCAC0B5728}"/>
    <cellStyle name="40 % - Markeringsfarve1 3 3 6 4 2" xfId="8502" xr:uid="{DD583BAE-CA49-4CC5-A2BB-CF01C7355F33}"/>
    <cellStyle name="40 % - Markeringsfarve1 3 3 6 4 2 2" xfId="16389" xr:uid="{AE7BD901-78A3-430C-B9D8-42D4B13AE4C4}"/>
    <cellStyle name="40 % - Markeringsfarve1 3 3 6 4 2 2 2" xfId="32704" xr:uid="{9C9BFA1E-8DCE-4947-9AC7-6B6775E888D1}"/>
    <cellStyle name="40 % - Markeringsfarve1 3 3 6 4 2 2 3" xfId="47668" xr:uid="{C284F78F-BC55-4C0A-9C71-B9FF5FAD4B9D}"/>
    <cellStyle name="40 % - Markeringsfarve1 3 3 6 4 2 3" xfId="25682" xr:uid="{92BDDA54-56C3-48B3-9B93-124772EB3676}"/>
    <cellStyle name="40 % - Markeringsfarve1 3 3 6 4 2 4" xfId="40669" xr:uid="{51B794AD-964F-4474-91A0-CE4E59EA832E}"/>
    <cellStyle name="40 % - Markeringsfarve1 3 3 6 4 3" xfId="11816" xr:uid="{5326ED9B-87A7-4321-A096-CB8B1EC35526}"/>
    <cellStyle name="40 % - Markeringsfarve1 3 3 6 4 3 2" xfId="28136" xr:uid="{8D73E0EA-660A-4C0F-B1BE-0082364587B2}"/>
    <cellStyle name="40 % - Markeringsfarve1 3 3 6 4 3 3" xfId="43101" xr:uid="{99AD8DD3-BE92-4332-862C-C08DD9CAA403}"/>
    <cellStyle name="40 % - Markeringsfarve1 3 3 6 4 4" xfId="21114" xr:uid="{FE15B399-2F82-4E41-8123-1EBED1C85530}"/>
    <cellStyle name="40 % - Markeringsfarve1 3 3 6 4 5" xfId="36102" xr:uid="{5913ABBA-8EBE-4623-9918-59C2130F6A4F}"/>
    <cellStyle name="40 % - Markeringsfarve1 3 3 6 5" xfId="5725" xr:uid="{21F55D83-0636-47A8-9F91-A6A2C2579287}"/>
    <cellStyle name="40 % - Markeringsfarve1 3 3 6 5 2" xfId="13642" xr:uid="{29ED80DD-BD12-4958-986D-38845CCCE632}"/>
    <cellStyle name="40 % - Markeringsfarve1 3 3 6 5 2 2" xfId="29957" xr:uid="{BC9D30E4-440B-40BC-99BA-7F0E59FF1B9F}"/>
    <cellStyle name="40 % - Markeringsfarve1 3 3 6 5 2 3" xfId="44921" xr:uid="{F473B970-5121-4CB6-A14A-B8AA7F45C30C}"/>
    <cellStyle name="40 % - Markeringsfarve1 3 3 6 5 3" xfId="22935" xr:uid="{FA520FD1-B8AE-479E-81FB-CB25FDC6DBF0}"/>
    <cellStyle name="40 % - Markeringsfarve1 3 3 6 5 4" xfId="37922" xr:uid="{B7AA7CDE-FD90-4D39-9488-B20D014C3C66}"/>
    <cellStyle name="40 % - Markeringsfarve1 3 3 6 6" xfId="11812" xr:uid="{FB9F7DC9-B2C6-433A-AB3C-E2CB06AB65C9}"/>
    <cellStyle name="40 % - Markeringsfarve1 3 3 6 6 2" xfId="28132" xr:uid="{9B0D6D7D-C96B-430C-9FB4-09D4B2E64424}"/>
    <cellStyle name="40 % - Markeringsfarve1 3 3 6 6 3" xfId="43097" xr:uid="{900A29F9-9704-4EAB-B76C-612BE67D10DC}"/>
    <cellStyle name="40 % - Markeringsfarve1 3 3 6 7" xfId="21110" xr:uid="{04392577-1062-4972-8919-550D4423DAAA}"/>
    <cellStyle name="40 % - Markeringsfarve1 3 3 6 8" xfId="36098" xr:uid="{065BC050-63D7-4FB9-BE90-C002C3305230}"/>
    <cellStyle name="40 % - Markeringsfarve1 3 3 7" xfId="3261" xr:uid="{BB7D2BD9-714D-4719-8217-74918C16923A}"/>
    <cellStyle name="40 % - Markeringsfarve1 3 3 7 2" xfId="3262" xr:uid="{80C33CF2-BFA4-4057-A931-D6357447A9B0}"/>
    <cellStyle name="40 % - Markeringsfarve1 3 3 7 2 2" xfId="7527" xr:uid="{48EFB28B-F46D-455E-A6E3-FF68638A6E23}"/>
    <cellStyle name="40 % - Markeringsfarve1 3 3 7 2 2 2" xfId="15427" xr:uid="{CC78F66D-6175-4596-B5F3-3BBBEC104C29}"/>
    <cellStyle name="40 % - Markeringsfarve1 3 3 7 2 2 2 2" xfId="31742" xr:uid="{AE57C25E-36A7-442F-BE5B-5166BA09F208}"/>
    <cellStyle name="40 % - Markeringsfarve1 3 3 7 2 2 2 3" xfId="46706" xr:uid="{0767FAED-6FEB-4D8C-B0CF-E63ED04F59F7}"/>
    <cellStyle name="40 % - Markeringsfarve1 3 3 7 2 2 3" xfId="24720" xr:uid="{B5410ADA-CE8F-41D7-A44D-22CC77F5E1A7}"/>
    <cellStyle name="40 % - Markeringsfarve1 3 3 7 2 2 4" xfId="39707" xr:uid="{6C5BF510-ECDA-4DCE-8DB1-E1E3E38F95C7}"/>
    <cellStyle name="40 % - Markeringsfarve1 3 3 7 2 3" xfId="11818" xr:uid="{73C61D04-DE2D-4116-B983-8BB0C46557A3}"/>
    <cellStyle name="40 % - Markeringsfarve1 3 3 7 2 3 2" xfId="28138" xr:uid="{540260CD-8BFA-4401-84A5-8A51EB09BBBD}"/>
    <cellStyle name="40 % - Markeringsfarve1 3 3 7 2 3 3" xfId="43103" xr:uid="{09197048-A4C5-423C-99EB-E684A4B387FB}"/>
    <cellStyle name="40 % - Markeringsfarve1 3 3 7 2 4" xfId="21116" xr:uid="{FEDE2079-B45B-4715-B97E-FA36FFE8F159}"/>
    <cellStyle name="40 % - Markeringsfarve1 3 3 7 2 5" xfId="36104" xr:uid="{806E99AC-A4A6-4133-ADD3-5B044641863D}"/>
    <cellStyle name="40 % - Markeringsfarve1 3 3 7 3" xfId="6116" xr:uid="{8A0DB7B1-E60B-4CA8-B20A-2FB11F8C9F58}"/>
    <cellStyle name="40 % - Markeringsfarve1 3 3 7 3 2" xfId="14032" xr:uid="{3843CB35-D24C-4981-833E-EB1207070E79}"/>
    <cellStyle name="40 % - Markeringsfarve1 3 3 7 3 2 2" xfId="30347" xr:uid="{BCBEC0B7-AB79-44A9-809E-968747BE0CA6}"/>
    <cellStyle name="40 % - Markeringsfarve1 3 3 7 3 2 3" xfId="45311" xr:uid="{F804D272-BB84-4C5E-86DB-308CC9E9C489}"/>
    <cellStyle name="40 % - Markeringsfarve1 3 3 7 3 3" xfId="23325" xr:uid="{CADD38CF-3E8F-4D4F-8A95-3CCF320FD60F}"/>
    <cellStyle name="40 % - Markeringsfarve1 3 3 7 3 4" xfId="38312" xr:uid="{AB48B4C8-BEC1-4AC9-B0D3-AD5E48A8C8E9}"/>
    <cellStyle name="40 % - Markeringsfarve1 3 3 7 4" xfId="11817" xr:uid="{DB9EB780-0091-4868-8D77-1C97057F55AE}"/>
    <cellStyle name="40 % - Markeringsfarve1 3 3 7 4 2" xfId="28137" xr:uid="{66FA6BC7-6452-49DC-9E25-14E073FB70CE}"/>
    <cellStyle name="40 % - Markeringsfarve1 3 3 7 4 3" xfId="43102" xr:uid="{EC6EFD81-4EE3-4F58-8B36-71BBAEEFA8AE}"/>
    <cellStyle name="40 % - Markeringsfarve1 3 3 7 5" xfId="21115" xr:uid="{734073B8-7332-4306-9EE7-FFDC29726CAF}"/>
    <cellStyle name="40 % - Markeringsfarve1 3 3 7 6" xfId="36103" xr:uid="{F58AE9BF-83D5-4EB6-AFEB-BD7B573E9957}"/>
    <cellStyle name="40 % - Markeringsfarve1 3 3 8" xfId="3263" xr:uid="{572DF402-5546-48B5-8FE7-FC2A3EA1D46E}"/>
    <cellStyle name="40 % - Markeringsfarve1 3 3 8 2" xfId="6755" xr:uid="{C5856281-47B0-4BF8-AB14-3ED9B8D2F36C}"/>
    <cellStyle name="40 % - Markeringsfarve1 3 3 8 2 2" xfId="14665" xr:uid="{13329CFC-10C6-4D3F-A43C-594D62C4A172}"/>
    <cellStyle name="40 % - Markeringsfarve1 3 3 8 2 2 2" xfId="30980" xr:uid="{15E3D4A0-DEB4-46C6-BD83-830A36A752F4}"/>
    <cellStyle name="40 % - Markeringsfarve1 3 3 8 2 2 3" xfId="45944" xr:uid="{23FA9911-CBCA-4C39-9F95-B515D070A6F7}"/>
    <cellStyle name="40 % - Markeringsfarve1 3 3 8 2 3" xfId="23958" xr:uid="{6940451A-7197-47C2-983E-1F713F54CAE3}"/>
    <cellStyle name="40 % - Markeringsfarve1 3 3 8 2 4" xfId="38945" xr:uid="{B9CF0D1C-C006-4ECD-841C-4D11620EBBB0}"/>
    <cellStyle name="40 % - Markeringsfarve1 3 3 8 3" xfId="11819" xr:uid="{4FCADEE9-F1DE-4B67-A132-B8C41C352EAE}"/>
    <cellStyle name="40 % - Markeringsfarve1 3 3 8 3 2" xfId="28139" xr:uid="{BF54B876-1083-4289-8FD1-88A2AA3F3CAC}"/>
    <cellStyle name="40 % - Markeringsfarve1 3 3 8 3 3" xfId="43104" xr:uid="{EF8D72BF-5B88-4FF7-99B2-7F77B939AFF9}"/>
    <cellStyle name="40 % - Markeringsfarve1 3 3 8 4" xfId="21117" xr:uid="{E5ED273E-470E-4C27-9E83-F39200CDDF78}"/>
    <cellStyle name="40 % - Markeringsfarve1 3 3 8 5" xfId="36105" xr:uid="{299780D4-5CC5-494B-9979-63BB9A01E9FC}"/>
    <cellStyle name="40 % - Markeringsfarve1 3 3 9" xfId="3264" xr:uid="{32EC23DC-6263-4F22-9C8A-50FEABFF4CA3}"/>
    <cellStyle name="40 % - Markeringsfarve1 3 3 9 2" xfId="8590" xr:uid="{491B9F4F-2B88-4D78-91ED-78652D2F0BC9}"/>
    <cellStyle name="40 % - Markeringsfarve1 3 3 9 2 2" xfId="16472" xr:uid="{11577EEF-72CD-462C-860C-6279A699CB5B}"/>
    <cellStyle name="40 % - Markeringsfarve1 3 3 9 2 2 2" xfId="32787" xr:uid="{1CFFD4AE-D708-4C9C-8E4B-1B8B90F0D88D}"/>
    <cellStyle name="40 % - Markeringsfarve1 3 3 9 2 2 3" xfId="47751" xr:uid="{F02081F7-71E1-443D-B451-A6504541C594}"/>
    <cellStyle name="40 % - Markeringsfarve1 3 3 9 2 3" xfId="25765" xr:uid="{DC2E8D2C-AC19-4F0E-B843-71DE9E4649E3}"/>
    <cellStyle name="40 % - Markeringsfarve1 3 3 9 2 4" xfId="40752" xr:uid="{49B9EE84-93E1-4E04-BEBE-BD87A320687E}"/>
    <cellStyle name="40 % - Markeringsfarve1 3 3 9 3" xfId="11820" xr:uid="{31682F96-80EA-4196-A965-8FBCDC2D05B7}"/>
    <cellStyle name="40 % - Markeringsfarve1 3 3 9 3 2" xfId="28140" xr:uid="{8357D1F9-CD40-47B2-9C36-C69DC2D16E20}"/>
    <cellStyle name="40 % - Markeringsfarve1 3 3 9 3 3" xfId="43105" xr:uid="{41C6A732-817D-43DA-A4FC-107F963A7C48}"/>
    <cellStyle name="40 % - Markeringsfarve1 3 3 9 4" xfId="21118" xr:uid="{EB406A66-D3AA-4D8C-A813-81AAAF3D0399}"/>
    <cellStyle name="40 % - Markeringsfarve1 3 3 9 5" xfId="36106" xr:uid="{4C225275-D154-4916-962F-7530AF16C755}"/>
    <cellStyle name="40 % - Markeringsfarve1 3 4" xfId="3265" xr:uid="{6E75C3A7-7E44-441C-850D-87E8FCFD7F9D}"/>
    <cellStyle name="40 % - Markeringsfarve1 3 4 2" xfId="3266" xr:uid="{8814C1EB-4210-4DB7-B725-A2209190ABB4}"/>
    <cellStyle name="40 % - Markeringsfarve1 3 4 2 2" xfId="3267" xr:uid="{9C8D770F-8FE7-472E-A889-F43BBFFA2CE7}"/>
    <cellStyle name="40 % - Markeringsfarve1 3 4 2 2 2" xfId="7568" xr:uid="{72062A62-A021-4A23-830B-AF0A39622E96}"/>
    <cellStyle name="40 % - Markeringsfarve1 3 4 2 2 2 2" xfId="15468" xr:uid="{D8CF2DAB-BAF0-4D21-B4FD-F112EC398D13}"/>
    <cellStyle name="40 % - Markeringsfarve1 3 4 2 2 2 2 2" xfId="31783" xr:uid="{B2EE35F9-12EA-4F1C-AABD-7E9AD61533C1}"/>
    <cellStyle name="40 % - Markeringsfarve1 3 4 2 2 2 2 3" xfId="46747" xr:uid="{5E230312-4163-438D-8FE4-23EF2F58A261}"/>
    <cellStyle name="40 % - Markeringsfarve1 3 4 2 2 2 3" xfId="24761" xr:uid="{0E3FA410-FE78-4C09-AD56-D25AF5552714}"/>
    <cellStyle name="40 % - Markeringsfarve1 3 4 2 2 2 4" xfId="39748" xr:uid="{9CF77A2D-9EB7-4536-838E-8D4EFBFE4CBB}"/>
    <cellStyle name="40 % - Markeringsfarve1 3 4 2 2 3" xfId="11823" xr:uid="{B5E14E94-A746-42A4-B466-284EF3FBFF08}"/>
    <cellStyle name="40 % - Markeringsfarve1 3 4 2 2 3 2" xfId="28143" xr:uid="{F508B546-23A6-4FE0-8FDA-BE64A5C4A0EE}"/>
    <cellStyle name="40 % - Markeringsfarve1 3 4 2 2 3 3" xfId="43108" xr:uid="{95BDE0C5-5AF4-4546-8174-5CE14C40CA64}"/>
    <cellStyle name="40 % - Markeringsfarve1 3 4 2 2 4" xfId="21121" xr:uid="{F89D4B78-5C4C-4C85-A829-6B83217AD40F}"/>
    <cellStyle name="40 % - Markeringsfarve1 3 4 2 2 5" xfId="36109" xr:uid="{149FE80B-2ECD-4E13-80EC-DD5E2DABF7F8}"/>
    <cellStyle name="40 % - Markeringsfarve1 3 4 2 3" xfId="6149" xr:uid="{46CFA04C-6CA5-4A2C-A110-D1DA46A40918}"/>
    <cellStyle name="40 % - Markeringsfarve1 3 4 2 3 2" xfId="14065" xr:uid="{87B870C0-6BF1-4BE8-9C18-2E0D094C60BC}"/>
    <cellStyle name="40 % - Markeringsfarve1 3 4 2 3 2 2" xfId="30380" xr:uid="{E98A5B64-A527-4AB8-879B-434D78589E18}"/>
    <cellStyle name="40 % - Markeringsfarve1 3 4 2 3 2 3" xfId="45344" xr:uid="{19E545D9-BC29-457F-9E83-DBB87779E7BE}"/>
    <cellStyle name="40 % - Markeringsfarve1 3 4 2 3 3" xfId="23358" xr:uid="{8B62E00A-A76A-47AA-A118-184EE8C5CB6B}"/>
    <cellStyle name="40 % - Markeringsfarve1 3 4 2 3 4" xfId="38345" xr:uid="{5B0E2E87-16A9-4B66-93B7-546011FB070F}"/>
    <cellStyle name="40 % - Markeringsfarve1 3 4 2 4" xfId="11822" xr:uid="{F3C4DF08-2365-4F40-AAAA-1DDE6FE66104}"/>
    <cellStyle name="40 % - Markeringsfarve1 3 4 2 4 2" xfId="28142" xr:uid="{73A74EE3-4B67-4B56-B982-A24D71A11699}"/>
    <cellStyle name="40 % - Markeringsfarve1 3 4 2 4 3" xfId="43107" xr:uid="{3D0546F2-E56B-41DB-A0F8-201E59AC85D6}"/>
    <cellStyle name="40 % - Markeringsfarve1 3 4 2 5" xfId="21120" xr:uid="{3EFFD46D-2B0D-428B-964A-4F7EF7CAE784}"/>
    <cellStyle name="40 % - Markeringsfarve1 3 4 2 6" xfId="36108" xr:uid="{9773B5DC-2C0C-4546-AFEE-5F85E13F2348}"/>
    <cellStyle name="40 % - Markeringsfarve1 3 4 3" xfId="3268" xr:uid="{C436A923-76BA-493F-8B63-EE2286C92B69}"/>
    <cellStyle name="40 % - Markeringsfarve1 3 4 3 2" xfId="6798" xr:uid="{FA0E1512-3009-4C63-9732-5979F272F2D7}"/>
    <cellStyle name="40 % - Markeringsfarve1 3 4 3 2 2" xfId="14708" xr:uid="{D1F6DCF6-6876-42E4-9909-4B4337DABC47}"/>
    <cellStyle name="40 % - Markeringsfarve1 3 4 3 2 2 2" xfId="31023" xr:uid="{5740F1A0-EB2D-41BF-B888-E4005E4AC4E0}"/>
    <cellStyle name="40 % - Markeringsfarve1 3 4 3 2 2 3" xfId="45987" xr:uid="{525B9379-98E7-47C2-9202-07558DF96A36}"/>
    <cellStyle name="40 % - Markeringsfarve1 3 4 3 2 3" xfId="24001" xr:uid="{34DFB6D9-6733-4CEA-B4D6-3C16C5D32147}"/>
    <cellStyle name="40 % - Markeringsfarve1 3 4 3 2 4" xfId="38988" xr:uid="{EA0F9C40-FAFB-442D-8CCC-99427D3FC249}"/>
    <cellStyle name="40 % - Markeringsfarve1 3 4 3 3" xfId="11824" xr:uid="{FA9370F8-56F3-426F-AAD7-AD12EEB80A0B}"/>
    <cellStyle name="40 % - Markeringsfarve1 3 4 3 3 2" xfId="28144" xr:uid="{C2DEDF2F-EF0F-433F-A8D0-2CF09CF08EF2}"/>
    <cellStyle name="40 % - Markeringsfarve1 3 4 3 3 3" xfId="43109" xr:uid="{E942969A-85B3-4C3D-AC7F-4E30F62AA82E}"/>
    <cellStyle name="40 % - Markeringsfarve1 3 4 3 4" xfId="21122" xr:uid="{25A236EB-6300-4936-896A-B0C72ADD4820}"/>
    <cellStyle name="40 % - Markeringsfarve1 3 4 3 5" xfId="36110" xr:uid="{0B4D7646-0EE1-4653-83E1-F5BE56637A6B}"/>
    <cellStyle name="40 % - Markeringsfarve1 3 4 4" xfId="3269" xr:uid="{7488B94D-C86B-4CE0-9CC9-75276423707D}"/>
    <cellStyle name="40 % - Markeringsfarve1 3 4 4 2" xfId="8722" xr:uid="{39BB5BC9-8CEA-42B1-B462-E02A77D81234}"/>
    <cellStyle name="40 % - Markeringsfarve1 3 4 4 2 2" xfId="16597" xr:uid="{3D2B5104-EE6F-4E30-8016-576788333BF8}"/>
    <cellStyle name="40 % - Markeringsfarve1 3 4 4 2 2 2" xfId="32912" xr:uid="{70457F15-EC83-4BBA-B40D-AF138BCF4ADB}"/>
    <cellStyle name="40 % - Markeringsfarve1 3 4 4 2 2 3" xfId="47876" xr:uid="{405AE7E1-9971-4BFC-A982-E5D01453C6D4}"/>
    <cellStyle name="40 % - Markeringsfarve1 3 4 4 2 3" xfId="25890" xr:uid="{9678F405-5F78-40D6-9C06-25023E89A235}"/>
    <cellStyle name="40 % - Markeringsfarve1 3 4 4 2 4" xfId="40877" xr:uid="{691F3218-4B3E-4EA0-9876-4B94958F596B}"/>
    <cellStyle name="40 % - Markeringsfarve1 3 4 4 3" xfId="11825" xr:uid="{CB6B39A7-AA37-4067-81CA-73F338FA1BDE}"/>
    <cellStyle name="40 % - Markeringsfarve1 3 4 4 3 2" xfId="28145" xr:uid="{6AFBE2C1-9B27-46F9-BD13-42D59979CD7F}"/>
    <cellStyle name="40 % - Markeringsfarve1 3 4 4 3 3" xfId="43110" xr:uid="{29AAF53F-2364-443B-9B9D-43F15400E840}"/>
    <cellStyle name="40 % - Markeringsfarve1 3 4 4 4" xfId="21123" xr:uid="{119032F2-80D3-4BB0-A2D6-7520292FE27E}"/>
    <cellStyle name="40 % - Markeringsfarve1 3 4 4 5" xfId="36111" xr:uid="{8295F331-DFA8-4336-B643-9F35D52707A4}"/>
    <cellStyle name="40 % - Markeringsfarve1 3 4 5" xfId="5726" xr:uid="{939F626D-E41F-4AAF-B91D-F367B3EF5FE1}"/>
    <cellStyle name="40 % - Markeringsfarve1 3 4 5 2" xfId="13643" xr:uid="{6EE824EB-A134-4DD6-9BEC-4D6590E9B579}"/>
    <cellStyle name="40 % - Markeringsfarve1 3 4 5 2 2" xfId="29958" xr:uid="{2C4C2998-647E-4B8A-AAF9-49A699273D52}"/>
    <cellStyle name="40 % - Markeringsfarve1 3 4 5 2 3" xfId="44922" xr:uid="{85A0A80B-5D46-40BE-A553-1AFEF2187539}"/>
    <cellStyle name="40 % - Markeringsfarve1 3 4 5 3" xfId="22936" xr:uid="{F2E390E6-D8DB-48EF-9F69-EF6910632AA4}"/>
    <cellStyle name="40 % - Markeringsfarve1 3 4 5 4" xfId="37923" xr:uid="{0444ABE1-131E-477F-B76E-04C11D25691D}"/>
    <cellStyle name="40 % - Markeringsfarve1 3 4 6" xfId="11821" xr:uid="{E6D660F5-863C-403B-8672-CDA2ABB151F2}"/>
    <cellStyle name="40 % - Markeringsfarve1 3 4 6 2" xfId="28141" xr:uid="{DFC1045B-F1C6-4AEC-9566-ECFD5905F9E1}"/>
    <cellStyle name="40 % - Markeringsfarve1 3 4 6 3" xfId="43106" xr:uid="{165CDD3F-7977-423D-BD01-02DEC83B57A6}"/>
    <cellStyle name="40 % - Markeringsfarve1 3 4 7" xfId="21119" xr:uid="{47389BB8-8455-4B31-AA10-6AF1F5FDE9D2}"/>
    <cellStyle name="40 % - Markeringsfarve1 3 4 8" xfId="36107" xr:uid="{B6C53844-C63B-4474-99BD-7CC32D4224DC}"/>
    <cellStyle name="40 % - Markeringsfarve1 3 5" xfId="3270" xr:uid="{EE7E73E1-66AD-418D-9550-872FA0E72916}"/>
    <cellStyle name="40 % - Markeringsfarve1 3 5 2" xfId="3271" xr:uid="{9C11843F-2A6B-43A2-B557-287C4830A010}"/>
    <cellStyle name="40 % - Markeringsfarve1 3 5 2 2" xfId="3272" xr:uid="{968D15EE-BF12-4F05-AFD2-88DF345A3201}"/>
    <cellStyle name="40 % - Markeringsfarve1 3 5 2 2 2" xfId="7729" xr:uid="{70D3199D-D038-4A6A-A186-E3D074107D70}"/>
    <cellStyle name="40 % - Markeringsfarve1 3 5 2 2 2 2" xfId="15629" xr:uid="{BD9A41B9-01DF-4726-904D-037EF666C104}"/>
    <cellStyle name="40 % - Markeringsfarve1 3 5 2 2 2 2 2" xfId="31944" xr:uid="{3E44563C-8E7F-4016-AF43-6BB3B09F9E99}"/>
    <cellStyle name="40 % - Markeringsfarve1 3 5 2 2 2 2 3" xfId="46908" xr:uid="{6B8ACF32-85EA-4138-ACB7-78EE39F06CD7}"/>
    <cellStyle name="40 % - Markeringsfarve1 3 5 2 2 2 3" xfId="24922" xr:uid="{B8863DE2-1973-40B1-88BA-E567B50ECC6F}"/>
    <cellStyle name="40 % - Markeringsfarve1 3 5 2 2 2 4" xfId="39909" xr:uid="{8BD18ED2-2290-4B5D-A766-AFBC19229D8B}"/>
    <cellStyle name="40 % - Markeringsfarve1 3 5 2 2 3" xfId="11828" xr:uid="{690510BB-147B-4C3F-814C-9616D1CCB892}"/>
    <cellStyle name="40 % - Markeringsfarve1 3 5 2 2 3 2" xfId="28148" xr:uid="{C6AFF06E-21CC-4D54-A524-E5D4216C0E1F}"/>
    <cellStyle name="40 % - Markeringsfarve1 3 5 2 2 3 3" xfId="43113" xr:uid="{AEF0F24C-CDCA-4159-8E53-BAC0B7FEB95F}"/>
    <cellStyle name="40 % - Markeringsfarve1 3 5 2 2 4" xfId="21126" xr:uid="{6C9C67F5-2F6E-4D32-8BC9-7C7D17AAF2D1}"/>
    <cellStyle name="40 % - Markeringsfarve1 3 5 2 2 5" xfId="36114" xr:uid="{5B9CD919-CB34-4F53-BD85-DBB172D89A92}"/>
    <cellStyle name="40 % - Markeringsfarve1 3 5 2 3" xfId="6284" xr:uid="{86ED08B0-3F63-4C7B-86C4-E4BF573CF564}"/>
    <cellStyle name="40 % - Markeringsfarve1 3 5 2 3 2" xfId="14200" xr:uid="{A89CE6FE-9FF9-4E54-AD81-EE9BE24DF528}"/>
    <cellStyle name="40 % - Markeringsfarve1 3 5 2 3 2 2" xfId="30515" xr:uid="{29A22121-107B-4E7E-A4CE-B2038B2DDE09}"/>
    <cellStyle name="40 % - Markeringsfarve1 3 5 2 3 2 3" xfId="45479" xr:uid="{FC25F482-AD97-4E96-8DF4-57EF75E9AE41}"/>
    <cellStyle name="40 % - Markeringsfarve1 3 5 2 3 3" xfId="23493" xr:uid="{AC6571DA-139B-480A-83D6-EAAC61520070}"/>
    <cellStyle name="40 % - Markeringsfarve1 3 5 2 3 4" xfId="38480" xr:uid="{7CF2054D-848C-41AD-87B8-529FBACBEB4B}"/>
    <cellStyle name="40 % - Markeringsfarve1 3 5 2 4" xfId="11827" xr:uid="{C72F8539-3A56-4CD4-9098-B61BDA36AFFA}"/>
    <cellStyle name="40 % - Markeringsfarve1 3 5 2 4 2" xfId="28147" xr:uid="{7C9707E5-F7D6-40D3-B3D8-24F253A116D2}"/>
    <cellStyle name="40 % - Markeringsfarve1 3 5 2 4 3" xfId="43112" xr:uid="{D70F0767-0869-47D3-8FAF-D22130016F9F}"/>
    <cellStyle name="40 % - Markeringsfarve1 3 5 2 5" xfId="21125" xr:uid="{30EB009F-F5B4-4DA9-9378-34AF3A6F23B6}"/>
    <cellStyle name="40 % - Markeringsfarve1 3 5 2 6" xfId="36113" xr:uid="{C725085A-68E4-4669-A429-F35A07430749}"/>
    <cellStyle name="40 % - Markeringsfarve1 3 5 3" xfId="3273" xr:uid="{0691A66F-B4E5-49D8-9148-401C89E75AD0}"/>
    <cellStyle name="40 % - Markeringsfarve1 3 5 3 2" xfId="6959" xr:uid="{8F4758DD-42D8-46C0-8C5D-503C9261C613}"/>
    <cellStyle name="40 % - Markeringsfarve1 3 5 3 2 2" xfId="14869" xr:uid="{78B521C6-9895-439C-B70B-F5A4533B0D30}"/>
    <cellStyle name="40 % - Markeringsfarve1 3 5 3 2 2 2" xfId="31184" xr:uid="{8A379816-4261-448A-9925-1708C5707B32}"/>
    <cellStyle name="40 % - Markeringsfarve1 3 5 3 2 2 3" xfId="46148" xr:uid="{8D9FB9CE-7767-4878-8744-91DB2B4F901D}"/>
    <cellStyle name="40 % - Markeringsfarve1 3 5 3 2 3" xfId="24162" xr:uid="{445E3034-2760-4221-9E6F-10D3DBC3271A}"/>
    <cellStyle name="40 % - Markeringsfarve1 3 5 3 2 4" xfId="39149" xr:uid="{FE4CDB0E-A766-40D0-B46E-8E1C1FB627B5}"/>
    <cellStyle name="40 % - Markeringsfarve1 3 5 3 3" xfId="11829" xr:uid="{8C5A9671-FC01-44FC-BF6D-4AA5712A5F52}"/>
    <cellStyle name="40 % - Markeringsfarve1 3 5 3 3 2" xfId="28149" xr:uid="{60173159-FCD7-4B68-8B76-D795D4AB7AAD}"/>
    <cellStyle name="40 % - Markeringsfarve1 3 5 3 3 3" xfId="43114" xr:uid="{8EDC592B-A583-4831-A573-47BCD2570959}"/>
    <cellStyle name="40 % - Markeringsfarve1 3 5 3 4" xfId="21127" xr:uid="{56ED1759-0619-4CFC-B69C-FCBFA0AC5BDA}"/>
    <cellStyle name="40 % - Markeringsfarve1 3 5 3 5" xfId="36115" xr:uid="{D28C0A8F-20C4-4880-A51C-204DDD9F3239}"/>
    <cellStyle name="40 % - Markeringsfarve1 3 5 4" xfId="3274" xr:uid="{AD7C40DB-7966-43CE-9E40-4D062DBC21A4}"/>
    <cellStyle name="40 % - Markeringsfarve1 3 5 4 2" xfId="8442" xr:uid="{8918DBC6-BA3C-49F5-83ED-7AF6236F92D2}"/>
    <cellStyle name="40 % - Markeringsfarve1 3 5 4 2 2" xfId="16330" xr:uid="{784D571B-BAB7-47A8-BE04-E72D97203F00}"/>
    <cellStyle name="40 % - Markeringsfarve1 3 5 4 2 2 2" xfId="32645" xr:uid="{77443B65-1101-40DB-A21E-2107B7920590}"/>
    <cellStyle name="40 % - Markeringsfarve1 3 5 4 2 2 3" xfId="47609" xr:uid="{33EEA821-208D-4A17-98D0-EE79CC506074}"/>
    <cellStyle name="40 % - Markeringsfarve1 3 5 4 2 3" xfId="25623" xr:uid="{6CE3D486-C446-4633-AA81-9884E6D44DF3}"/>
    <cellStyle name="40 % - Markeringsfarve1 3 5 4 2 4" xfId="40610" xr:uid="{E32EB310-B6E9-415E-BD6D-6C7231657B36}"/>
    <cellStyle name="40 % - Markeringsfarve1 3 5 4 3" xfId="11830" xr:uid="{BBE2B7B4-AC30-443D-8DD6-4ACE9ED59E90}"/>
    <cellStyle name="40 % - Markeringsfarve1 3 5 4 3 2" xfId="28150" xr:uid="{FEF6C3AB-9CC2-489A-BEDC-3F4C6EDC1008}"/>
    <cellStyle name="40 % - Markeringsfarve1 3 5 4 3 3" xfId="43115" xr:uid="{16D24591-1C7F-4DD3-976B-3CF1713EAC42}"/>
    <cellStyle name="40 % - Markeringsfarve1 3 5 4 4" xfId="21128" xr:uid="{6FBBE510-70B8-4DB3-B5DB-6C6001A75480}"/>
    <cellStyle name="40 % - Markeringsfarve1 3 5 4 5" xfId="36116" xr:uid="{E5356F7F-BCD1-479C-B903-36D71294E329}"/>
    <cellStyle name="40 % - Markeringsfarve1 3 5 5" xfId="5727" xr:uid="{EE093C09-2922-48D7-8D5F-248BA420A02B}"/>
    <cellStyle name="40 % - Markeringsfarve1 3 5 5 2" xfId="13644" xr:uid="{60ECF2C6-D6BA-42DF-8714-89F96C5938C2}"/>
    <cellStyle name="40 % - Markeringsfarve1 3 5 5 2 2" xfId="29959" xr:uid="{34CB0A46-BABD-477D-83A7-1B0076DD24E7}"/>
    <cellStyle name="40 % - Markeringsfarve1 3 5 5 2 3" xfId="44923" xr:uid="{392CFFB2-A738-431C-98CC-AD7D96D7B6D9}"/>
    <cellStyle name="40 % - Markeringsfarve1 3 5 5 3" xfId="22937" xr:uid="{D37739EA-44BB-40C4-9F82-D61D36F7D32F}"/>
    <cellStyle name="40 % - Markeringsfarve1 3 5 5 4" xfId="37924" xr:uid="{93275E2A-CD4C-4E8A-B81A-09637BB68564}"/>
    <cellStyle name="40 % - Markeringsfarve1 3 5 6" xfId="11826" xr:uid="{EE038951-13B9-4518-8800-A27BC5CE300E}"/>
    <cellStyle name="40 % - Markeringsfarve1 3 5 6 2" xfId="28146" xr:uid="{E0F92612-BB89-43B0-892D-CEC5DDEE6F5F}"/>
    <cellStyle name="40 % - Markeringsfarve1 3 5 6 3" xfId="43111" xr:uid="{7561A751-DEC8-4451-9248-B24DF34C7D97}"/>
    <cellStyle name="40 % - Markeringsfarve1 3 5 7" xfId="21124" xr:uid="{5FE21A71-2F17-45FD-876B-D7047F158DC5}"/>
    <cellStyle name="40 % - Markeringsfarve1 3 5 8" xfId="36112" xr:uid="{674C59AD-4B4E-467D-B486-6740589171A9}"/>
    <cellStyle name="40 % - Markeringsfarve1 3 6" xfId="3275" xr:uid="{F1E13591-8992-4CAB-8556-BAA5B681BB48}"/>
    <cellStyle name="40 % - Markeringsfarve1 3 6 2" xfId="3276" xr:uid="{368C3659-A43D-48FE-9446-8AE2D26322D1}"/>
    <cellStyle name="40 % - Markeringsfarve1 3 6 2 2" xfId="3277" xr:uid="{79B7CE85-764F-4EAD-87FF-A8FC896F5278}"/>
    <cellStyle name="40 % - Markeringsfarve1 3 6 2 2 2" xfId="7806" xr:uid="{3E5AEC3F-B171-49B0-BA50-78FB1A85C44D}"/>
    <cellStyle name="40 % - Markeringsfarve1 3 6 2 2 2 2" xfId="15706" xr:uid="{89D207E2-C538-48C8-8010-6DAD0A5F8577}"/>
    <cellStyle name="40 % - Markeringsfarve1 3 6 2 2 2 2 2" xfId="32021" xr:uid="{D94E915B-6EE4-457C-A370-EC4533AFC167}"/>
    <cellStyle name="40 % - Markeringsfarve1 3 6 2 2 2 2 3" xfId="46985" xr:uid="{F99644A2-8768-491F-A7E9-EE3AD4CBF194}"/>
    <cellStyle name="40 % - Markeringsfarve1 3 6 2 2 2 3" xfId="24999" xr:uid="{DF673F14-E84E-4F7B-B3AD-3E2E4FEC44FC}"/>
    <cellStyle name="40 % - Markeringsfarve1 3 6 2 2 2 4" xfId="39986" xr:uid="{57F2599A-290A-418D-995F-5A48DFA058C3}"/>
    <cellStyle name="40 % - Markeringsfarve1 3 6 2 2 3" xfId="11833" xr:uid="{01F92CFF-4E38-43B7-B6D1-6977EA90030C}"/>
    <cellStyle name="40 % - Markeringsfarve1 3 6 2 2 3 2" xfId="28153" xr:uid="{2F57C2D5-8BC7-49D1-9609-2A9E2D73F94D}"/>
    <cellStyle name="40 % - Markeringsfarve1 3 6 2 2 3 3" xfId="43118" xr:uid="{B468A64A-ADF5-4F33-AB38-25274BF5589B}"/>
    <cellStyle name="40 % - Markeringsfarve1 3 6 2 2 4" xfId="21131" xr:uid="{CFF45C31-4285-45D6-8113-8ED48C992CEB}"/>
    <cellStyle name="40 % - Markeringsfarve1 3 6 2 2 5" xfId="36119" xr:uid="{0E25DBAC-7BCC-4284-B904-FA64DADEDC62}"/>
    <cellStyle name="40 % - Markeringsfarve1 3 6 2 3" xfId="6351" xr:uid="{A538151B-CDC2-49D7-A297-CFBCCBE1680C}"/>
    <cellStyle name="40 % - Markeringsfarve1 3 6 2 3 2" xfId="14264" xr:uid="{016C6931-A381-4CBD-B31C-B4E354954583}"/>
    <cellStyle name="40 % - Markeringsfarve1 3 6 2 3 2 2" xfId="30579" xr:uid="{8D94DF3F-EC37-4C69-A4A0-643DE13FC9A4}"/>
    <cellStyle name="40 % - Markeringsfarve1 3 6 2 3 2 3" xfId="45543" xr:uid="{DC283F5C-9799-4E7B-A3B9-6B1CB61A45EC}"/>
    <cellStyle name="40 % - Markeringsfarve1 3 6 2 3 3" xfId="23557" xr:uid="{6E82F6FC-F8DE-4017-8B4A-DC56009A8DE1}"/>
    <cellStyle name="40 % - Markeringsfarve1 3 6 2 3 4" xfId="38544" xr:uid="{22EBCCC4-7585-46E7-A3D6-2C32CAA490CF}"/>
    <cellStyle name="40 % - Markeringsfarve1 3 6 2 4" xfId="11832" xr:uid="{F59C804B-4AD0-49B1-81BF-F99C12D26708}"/>
    <cellStyle name="40 % - Markeringsfarve1 3 6 2 4 2" xfId="28152" xr:uid="{2B070F85-670D-42F3-BB1A-0E9A6D5C2E6B}"/>
    <cellStyle name="40 % - Markeringsfarve1 3 6 2 4 3" xfId="43117" xr:uid="{25F7C6E8-A189-49EE-88D3-7F0E1884A882}"/>
    <cellStyle name="40 % - Markeringsfarve1 3 6 2 5" xfId="21130" xr:uid="{C5F5522C-6854-47FB-AB1E-B7E66A068128}"/>
    <cellStyle name="40 % - Markeringsfarve1 3 6 2 6" xfId="36118" xr:uid="{DAFD7F68-8F84-4C8E-AE47-2F6A94B83174}"/>
    <cellStyle name="40 % - Markeringsfarve1 3 6 3" xfId="3278" xr:uid="{3434FECA-CFB5-41CB-9C7F-0544D5BC0B98}"/>
    <cellStyle name="40 % - Markeringsfarve1 3 6 3 2" xfId="7082" xr:uid="{7969F10F-7640-4E8B-974C-00768C1F6338}"/>
    <cellStyle name="40 % - Markeringsfarve1 3 6 3 2 2" xfId="14991" xr:uid="{72BC91D8-E5CC-4895-9F8D-01B1DD6B2EB3}"/>
    <cellStyle name="40 % - Markeringsfarve1 3 6 3 2 2 2" xfId="31306" xr:uid="{9D9B2FAD-CDC2-42E0-9019-AECC4FA4D231}"/>
    <cellStyle name="40 % - Markeringsfarve1 3 6 3 2 2 3" xfId="46270" xr:uid="{31702FFB-EC09-44E5-A86D-B220D5958D8F}"/>
    <cellStyle name="40 % - Markeringsfarve1 3 6 3 2 3" xfId="24284" xr:uid="{6D952769-E706-4D10-8164-8DC898CF2165}"/>
    <cellStyle name="40 % - Markeringsfarve1 3 6 3 2 4" xfId="39271" xr:uid="{35E71A23-3991-4CF5-86E9-7ED4F1843E95}"/>
    <cellStyle name="40 % - Markeringsfarve1 3 6 3 3" xfId="11834" xr:uid="{EDF4B773-9769-4288-8736-045AC814AF5B}"/>
    <cellStyle name="40 % - Markeringsfarve1 3 6 3 3 2" xfId="28154" xr:uid="{8D769FF0-02FB-4D47-9E03-FCDA20CAB5BF}"/>
    <cellStyle name="40 % - Markeringsfarve1 3 6 3 3 3" xfId="43119" xr:uid="{062FD3B1-D708-4B18-BCC2-C021C0783842}"/>
    <cellStyle name="40 % - Markeringsfarve1 3 6 3 4" xfId="21132" xr:uid="{D36ECD24-FD2E-4C84-9CF8-DBCE0AC48A37}"/>
    <cellStyle name="40 % - Markeringsfarve1 3 6 3 5" xfId="36120" xr:uid="{F00290C5-A972-4E8A-B5B9-BF10C2D51A4D}"/>
    <cellStyle name="40 % - Markeringsfarve1 3 6 4" xfId="3279" xr:uid="{3C5B8B99-F635-41FF-9262-CC3B7D52F8AC}"/>
    <cellStyle name="40 % - Markeringsfarve1 3 6 4 2" xfId="8675" xr:uid="{4AB97B08-0515-46DB-B13A-CD9D1C9E813A}"/>
    <cellStyle name="40 % - Markeringsfarve1 3 6 4 2 2" xfId="16554" xr:uid="{145ED88C-155F-4FE3-92C8-2B6667430B92}"/>
    <cellStyle name="40 % - Markeringsfarve1 3 6 4 2 2 2" xfId="32869" xr:uid="{33326DCF-4911-4A67-8F5E-F584B2C0D53B}"/>
    <cellStyle name="40 % - Markeringsfarve1 3 6 4 2 2 3" xfId="47833" xr:uid="{1CFE2E1B-3CB0-4A2B-829F-63A3ADFE327F}"/>
    <cellStyle name="40 % - Markeringsfarve1 3 6 4 2 3" xfId="25847" xr:uid="{D32509B7-43B4-409A-B470-D1C48263E3E9}"/>
    <cellStyle name="40 % - Markeringsfarve1 3 6 4 2 4" xfId="40834" xr:uid="{58DCE53D-EB8B-4046-B6D3-E0E94C7B8B5F}"/>
    <cellStyle name="40 % - Markeringsfarve1 3 6 4 3" xfId="11835" xr:uid="{0BA52A10-E6BA-4894-B4EE-3D6664A6F747}"/>
    <cellStyle name="40 % - Markeringsfarve1 3 6 4 3 2" xfId="28155" xr:uid="{F6B173D5-22F0-4BA9-9E99-4277EDBB9458}"/>
    <cellStyle name="40 % - Markeringsfarve1 3 6 4 3 3" xfId="43120" xr:uid="{770E3C3C-9EBD-4C69-AF95-BF7A96CD3D90}"/>
    <cellStyle name="40 % - Markeringsfarve1 3 6 4 4" xfId="21133" xr:uid="{B5990D7C-DD54-42BE-82FC-0E6137D283DE}"/>
    <cellStyle name="40 % - Markeringsfarve1 3 6 4 5" xfId="36121" xr:uid="{82EB44FB-4804-4AF7-A27B-BF8F3CC6FEDD}"/>
    <cellStyle name="40 % - Markeringsfarve1 3 6 5" xfId="5728" xr:uid="{EFCA63D7-1930-4E35-9F71-EF11300B9201}"/>
    <cellStyle name="40 % - Markeringsfarve1 3 6 5 2" xfId="13645" xr:uid="{00C75C1D-B963-4780-A18C-BD43DE6A014F}"/>
    <cellStyle name="40 % - Markeringsfarve1 3 6 5 2 2" xfId="29960" xr:uid="{55C92B19-60E3-42A2-971C-9ABCD0D2F889}"/>
    <cellStyle name="40 % - Markeringsfarve1 3 6 5 2 3" xfId="44924" xr:uid="{5F3EB3CB-F4CC-466F-9F7A-798A8C23A8E8}"/>
    <cellStyle name="40 % - Markeringsfarve1 3 6 5 3" xfId="22938" xr:uid="{8A80A323-3561-4120-A442-F72067C332CE}"/>
    <cellStyle name="40 % - Markeringsfarve1 3 6 5 4" xfId="37925" xr:uid="{318D84D3-E73C-4ED1-817E-F613676C5566}"/>
    <cellStyle name="40 % - Markeringsfarve1 3 6 6" xfId="11831" xr:uid="{D6F85CA6-CBB8-42E4-B1E2-421D02984992}"/>
    <cellStyle name="40 % - Markeringsfarve1 3 6 6 2" xfId="28151" xr:uid="{DD6887B1-C0BB-4176-BC0A-31963DAD7FEF}"/>
    <cellStyle name="40 % - Markeringsfarve1 3 6 6 3" xfId="43116" xr:uid="{9BD96467-97F9-4915-B4D2-0F5DD96A05F9}"/>
    <cellStyle name="40 % - Markeringsfarve1 3 6 7" xfId="21129" xr:uid="{CBE640D1-4C33-49EB-A511-D3A1B74F5D47}"/>
    <cellStyle name="40 % - Markeringsfarve1 3 6 8" xfId="36117" xr:uid="{BE4BCC23-7688-4B54-BB9D-E3EBBF7FE35C}"/>
    <cellStyle name="40 % - Markeringsfarve1 3 7" xfId="3280" xr:uid="{81AC3128-AC02-4CF9-A9F3-911AA94E6145}"/>
    <cellStyle name="40 % - Markeringsfarve1 3 7 2" xfId="3281" xr:uid="{6A3F81A3-1256-45CC-91F2-B936E274C195}"/>
    <cellStyle name="40 % - Markeringsfarve1 3 7 2 2" xfId="3282" xr:uid="{B9B56097-F752-4E31-85AE-EDFE09A0F822}"/>
    <cellStyle name="40 % - Markeringsfarve1 3 7 2 2 2" xfId="7923" xr:uid="{24F9EBDE-B975-4B3C-82FB-018F866D293C}"/>
    <cellStyle name="40 % - Markeringsfarve1 3 7 2 2 2 2" xfId="15823" xr:uid="{EBAD6B70-96F4-4EF9-9BBE-D32FBCA1842E}"/>
    <cellStyle name="40 % - Markeringsfarve1 3 7 2 2 2 2 2" xfId="32138" xr:uid="{E1845F43-3812-46EB-8B53-4844CF5F4A74}"/>
    <cellStyle name="40 % - Markeringsfarve1 3 7 2 2 2 2 3" xfId="47102" xr:uid="{F6EFC6F2-C393-4D4A-8A5C-07D2FD305D0E}"/>
    <cellStyle name="40 % - Markeringsfarve1 3 7 2 2 2 3" xfId="25116" xr:uid="{1CB2D967-6F94-43E1-8AD4-057BB133C741}"/>
    <cellStyle name="40 % - Markeringsfarve1 3 7 2 2 2 4" xfId="40103" xr:uid="{B86349F8-3456-4B7A-A1C2-616F3F155ED3}"/>
    <cellStyle name="40 % - Markeringsfarve1 3 7 2 2 3" xfId="11838" xr:uid="{A86EBE05-B697-42E6-8422-E47FC226B320}"/>
    <cellStyle name="40 % - Markeringsfarve1 3 7 2 2 3 2" xfId="28158" xr:uid="{9D6D0E64-F06B-4312-A9F9-E576768D9D10}"/>
    <cellStyle name="40 % - Markeringsfarve1 3 7 2 2 3 3" xfId="43123" xr:uid="{CBF6A4BA-5421-4422-9840-2EF3B7C1810E}"/>
    <cellStyle name="40 % - Markeringsfarve1 3 7 2 2 4" xfId="21136" xr:uid="{101415AF-B10B-4D0D-A765-2E971C9CEA39}"/>
    <cellStyle name="40 % - Markeringsfarve1 3 7 2 2 5" xfId="36124" xr:uid="{49684020-6CE3-4AEC-BDCA-59B54508DE96}"/>
    <cellStyle name="40 % - Markeringsfarve1 3 7 2 3" xfId="6450" xr:uid="{BA76A1E2-8830-4A71-8AE5-9593CE22E0D5}"/>
    <cellStyle name="40 % - Markeringsfarve1 3 7 2 3 2" xfId="14363" xr:uid="{0E3B3F53-772A-4527-B52C-BD84520322A0}"/>
    <cellStyle name="40 % - Markeringsfarve1 3 7 2 3 2 2" xfId="30678" xr:uid="{ED4E0FEA-AB16-4723-AA81-972381FF88C5}"/>
    <cellStyle name="40 % - Markeringsfarve1 3 7 2 3 2 3" xfId="45642" xr:uid="{30A62395-F2C7-4FA6-8980-97B5AB571492}"/>
    <cellStyle name="40 % - Markeringsfarve1 3 7 2 3 3" xfId="23656" xr:uid="{DFD1FC74-AD85-44A4-B54D-6525D0CEF181}"/>
    <cellStyle name="40 % - Markeringsfarve1 3 7 2 3 4" xfId="38643" xr:uid="{8BC22AAD-9811-4BB8-BE8A-7DB72DE24D27}"/>
    <cellStyle name="40 % - Markeringsfarve1 3 7 2 4" xfId="11837" xr:uid="{3CE4F4EE-7C75-48FA-B57B-79EC733F30D9}"/>
    <cellStyle name="40 % - Markeringsfarve1 3 7 2 4 2" xfId="28157" xr:uid="{7C45735A-B4A3-480F-9D02-877D099A159A}"/>
    <cellStyle name="40 % - Markeringsfarve1 3 7 2 4 3" xfId="43122" xr:uid="{58AF5905-7E07-447C-A15A-ED4DC2A4C8E0}"/>
    <cellStyle name="40 % - Markeringsfarve1 3 7 2 5" xfId="21135" xr:uid="{0BAB5E63-E25F-45C5-AF31-D71ED5577184}"/>
    <cellStyle name="40 % - Markeringsfarve1 3 7 2 6" xfId="36123" xr:uid="{B3646111-3A2E-49E4-A4E6-734C9ABFCBC9}"/>
    <cellStyle name="40 % - Markeringsfarve1 3 7 3" xfId="3283" xr:uid="{B87AC66D-CE99-475B-A238-63C630B15735}"/>
    <cellStyle name="40 % - Markeringsfarve1 3 7 3 2" xfId="7199" xr:uid="{E3D59BF4-EC39-4314-87D9-38FA25E24D13}"/>
    <cellStyle name="40 % - Markeringsfarve1 3 7 3 2 2" xfId="15108" xr:uid="{6325C0A7-0076-46F3-A267-5B2C3FCCF5BB}"/>
    <cellStyle name="40 % - Markeringsfarve1 3 7 3 2 2 2" xfId="31423" xr:uid="{7867E566-AD77-405A-89DC-FEF896C4C9AC}"/>
    <cellStyle name="40 % - Markeringsfarve1 3 7 3 2 2 3" xfId="46387" xr:uid="{AFDBB245-2627-4E3B-98B2-059DF70B3C68}"/>
    <cellStyle name="40 % - Markeringsfarve1 3 7 3 2 3" xfId="24401" xr:uid="{6B4AA120-A24D-4CC3-97CF-DB597D2CF06C}"/>
    <cellStyle name="40 % - Markeringsfarve1 3 7 3 2 4" xfId="39388" xr:uid="{DF8FDC69-4063-4903-A77F-AC5DCBC571A2}"/>
    <cellStyle name="40 % - Markeringsfarve1 3 7 3 3" xfId="11839" xr:uid="{A2B6215C-9FCA-495E-8DEA-C12B45F79C6E}"/>
    <cellStyle name="40 % - Markeringsfarve1 3 7 3 3 2" xfId="28159" xr:uid="{68367D0D-A217-4E48-B5F1-96AA300D0FE4}"/>
    <cellStyle name="40 % - Markeringsfarve1 3 7 3 3 3" xfId="43124" xr:uid="{62950EDE-538E-40AA-94FC-EB3B56C3162F}"/>
    <cellStyle name="40 % - Markeringsfarve1 3 7 3 4" xfId="21137" xr:uid="{C7EF25B0-F979-4F88-A787-8D4B2C08F558}"/>
    <cellStyle name="40 % - Markeringsfarve1 3 7 3 5" xfId="36125" xr:uid="{6F169724-03A6-46F4-86B4-436658DFDFA6}"/>
    <cellStyle name="40 % - Markeringsfarve1 3 7 4" xfId="3284" xr:uid="{194ABAF9-09FC-4C93-ABE3-E27D782FCB14}"/>
    <cellStyle name="40 % - Markeringsfarve1 3 7 4 2" xfId="8399" xr:uid="{960187BA-9CE8-4548-B213-02A35805DF81}"/>
    <cellStyle name="40 % - Markeringsfarve1 3 7 4 2 2" xfId="16290" xr:uid="{FC64EF9C-6C2E-4A39-A883-956EA842FCB8}"/>
    <cellStyle name="40 % - Markeringsfarve1 3 7 4 2 2 2" xfId="32605" xr:uid="{9C6C4747-4F2F-4F99-B8AC-D4B3CC050895}"/>
    <cellStyle name="40 % - Markeringsfarve1 3 7 4 2 2 3" xfId="47569" xr:uid="{1AAA5449-942B-4207-A77E-72463E6A1452}"/>
    <cellStyle name="40 % - Markeringsfarve1 3 7 4 2 3" xfId="25583" xr:uid="{CD78A7DA-1D4E-4A50-9AD0-6E359B00394E}"/>
    <cellStyle name="40 % - Markeringsfarve1 3 7 4 2 4" xfId="40570" xr:uid="{038134E3-B334-4F34-B9FE-773AD13BD5EF}"/>
    <cellStyle name="40 % - Markeringsfarve1 3 7 4 3" xfId="11840" xr:uid="{1CEEE22B-3AAA-44D8-AA7A-4F34672CF077}"/>
    <cellStyle name="40 % - Markeringsfarve1 3 7 4 3 2" xfId="28160" xr:uid="{95B4D7BA-A240-4EA2-A14E-4E8971D8BEE5}"/>
    <cellStyle name="40 % - Markeringsfarve1 3 7 4 3 3" xfId="43125" xr:uid="{64CA44DA-D4E4-48EF-A7D3-B73EB1DEA52E}"/>
    <cellStyle name="40 % - Markeringsfarve1 3 7 4 4" xfId="21138" xr:uid="{E2E80305-94F8-4F52-9797-7A394E32422B}"/>
    <cellStyle name="40 % - Markeringsfarve1 3 7 4 5" xfId="36126" xr:uid="{09671897-30FF-483F-B9EC-488456C88758}"/>
    <cellStyle name="40 % - Markeringsfarve1 3 7 5" xfId="5729" xr:uid="{BA7C68E4-520F-4929-A1AF-D8DB2F1B9A65}"/>
    <cellStyle name="40 % - Markeringsfarve1 3 7 5 2" xfId="13646" xr:uid="{DA68A050-EE98-4F5F-9D71-B17FCC033260}"/>
    <cellStyle name="40 % - Markeringsfarve1 3 7 5 2 2" xfId="29961" xr:uid="{665513A8-656C-421E-B262-04E3728A98BB}"/>
    <cellStyle name="40 % - Markeringsfarve1 3 7 5 2 3" xfId="44925" xr:uid="{A1E3BE76-68E1-421F-A854-D9FFACDE9006}"/>
    <cellStyle name="40 % - Markeringsfarve1 3 7 5 3" xfId="22939" xr:uid="{B3D09934-20E3-47FD-9240-CA635F836082}"/>
    <cellStyle name="40 % - Markeringsfarve1 3 7 5 4" xfId="37926" xr:uid="{4439FD22-8663-4FA8-AC84-4F0D332D601B}"/>
    <cellStyle name="40 % - Markeringsfarve1 3 7 6" xfId="11836" xr:uid="{E38FB28E-479B-4C86-9B01-F2E4A927B329}"/>
    <cellStyle name="40 % - Markeringsfarve1 3 7 6 2" xfId="28156" xr:uid="{572EF232-80C8-49BF-A9D7-62E34495E5F5}"/>
    <cellStyle name="40 % - Markeringsfarve1 3 7 6 3" xfId="43121" xr:uid="{CAC92068-4664-4F24-BFE1-F0EE2BC51C64}"/>
    <cellStyle name="40 % - Markeringsfarve1 3 7 7" xfId="21134" xr:uid="{F16C4DB2-631D-4CA1-B52A-C798F89B2E66}"/>
    <cellStyle name="40 % - Markeringsfarve1 3 7 8" xfId="36122" xr:uid="{1778CDAF-F30D-4C00-BAA2-293B92FBA2EC}"/>
    <cellStyle name="40 % - Markeringsfarve1 3 8" xfId="3285" xr:uid="{F1A3D699-0975-4913-AB13-DE73E0B3E821}"/>
    <cellStyle name="40 % - Markeringsfarve1 3 8 2" xfId="3286" xr:uid="{0EED8129-9D9F-4A33-968B-73584A5F3473}"/>
    <cellStyle name="40 % - Markeringsfarve1 3 8 2 2" xfId="3287" xr:uid="{7AF757E0-A711-4DF7-9231-9CFB1AF88DDF}"/>
    <cellStyle name="40 % - Markeringsfarve1 3 8 2 2 2" xfId="8083" xr:uid="{2417B0A5-7556-44EA-81ED-4D6A50CBF093}"/>
    <cellStyle name="40 % - Markeringsfarve1 3 8 2 2 2 2" xfId="15983" xr:uid="{3A538F23-C817-4374-A4CA-5F9FBFA50895}"/>
    <cellStyle name="40 % - Markeringsfarve1 3 8 2 2 2 2 2" xfId="32298" xr:uid="{9C161D6B-FC9C-4E90-947B-C644F853A6D8}"/>
    <cellStyle name="40 % - Markeringsfarve1 3 8 2 2 2 2 3" xfId="47262" xr:uid="{C35798BF-AE9A-4CB2-8164-CB614389D5E0}"/>
    <cellStyle name="40 % - Markeringsfarve1 3 8 2 2 2 3" xfId="25276" xr:uid="{8A21E5DF-D590-4254-B5F8-E3C2D7F244A7}"/>
    <cellStyle name="40 % - Markeringsfarve1 3 8 2 2 2 4" xfId="40263" xr:uid="{77E79F75-0EFD-480E-B5CA-938BDB3EBA5E}"/>
    <cellStyle name="40 % - Markeringsfarve1 3 8 2 2 3" xfId="11843" xr:uid="{03942209-711E-4BE4-9C0E-7F26F5317C45}"/>
    <cellStyle name="40 % - Markeringsfarve1 3 8 2 2 3 2" xfId="28163" xr:uid="{C1273879-0BCF-4615-A446-2D364C47AD34}"/>
    <cellStyle name="40 % - Markeringsfarve1 3 8 2 2 3 3" xfId="43128" xr:uid="{E38068DA-03E7-4D26-A567-A37B2E7B8C0E}"/>
    <cellStyle name="40 % - Markeringsfarve1 3 8 2 2 4" xfId="21141" xr:uid="{B792B29E-BA92-48A9-AD16-128DCF783D19}"/>
    <cellStyle name="40 % - Markeringsfarve1 3 8 2 2 5" xfId="36129" xr:uid="{480B336C-BBE4-4D05-9E35-E24A9E7A3CE8}"/>
    <cellStyle name="40 % - Markeringsfarve1 3 8 2 3" xfId="6585" xr:uid="{4000805B-F441-46F1-9A2D-215FB075D7C5}"/>
    <cellStyle name="40 % - Markeringsfarve1 3 8 2 3 2" xfId="14498" xr:uid="{863930B9-B218-4BCF-9EEE-A020A0ACB6D7}"/>
    <cellStyle name="40 % - Markeringsfarve1 3 8 2 3 2 2" xfId="30813" xr:uid="{345EAE23-920D-45B2-AE3D-76B6BAFB9FFF}"/>
    <cellStyle name="40 % - Markeringsfarve1 3 8 2 3 2 3" xfId="45777" xr:uid="{968A112B-B602-4B40-828B-3D797954789A}"/>
    <cellStyle name="40 % - Markeringsfarve1 3 8 2 3 3" xfId="23791" xr:uid="{8FC41CCF-CB93-4E18-B9C0-600DED5A2603}"/>
    <cellStyle name="40 % - Markeringsfarve1 3 8 2 3 4" xfId="38778" xr:uid="{C5605440-F1E6-4631-BA35-B926B850E0D0}"/>
    <cellStyle name="40 % - Markeringsfarve1 3 8 2 4" xfId="11842" xr:uid="{C6EE6B19-79CD-438F-B9A6-5BEDBBE152D6}"/>
    <cellStyle name="40 % - Markeringsfarve1 3 8 2 4 2" xfId="28162" xr:uid="{6248343E-9AE1-41BF-9442-A6ED36BD3FAE}"/>
    <cellStyle name="40 % - Markeringsfarve1 3 8 2 4 3" xfId="43127" xr:uid="{02A4D58A-1D6A-485A-B1A9-37B54A956BD8}"/>
    <cellStyle name="40 % - Markeringsfarve1 3 8 2 5" xfId="21140" xr:uid="{425D55CD-B1E9-434E-A30E-15F52F9D1D62}"/>
    <cellStyle name="40 % - Markeringsfarve1 3 8 2 6" xfId="36128" xr:uid="{C34353DC-6421-457D-8F02-565A64C4AF78}"/>
    <cellStyle name="40 % - Markeringsfarve1 3 8 3" xfId="3288" xr:uid="{4A9EC91C-E04D-4784-B206-9F72D25C3EE5}"/>
    <cellStyle name="40 % - Markeringsfarve1 3 8 3 2" xfId="7360" xr:uid="{54CD05B8-0CF8-49F9-B341-CBA4768739F6}"/>
    <cellStyle name="40 % - Markeringsfarve1 3 8 3 2 2" xfId="15269" xr:uid="{54FB41B7-1C2D-4E01-88A9-3FA147327574}"/>
    <cellStyle name="40 % - Markeringsfarve1 3 8 3 2 2 2" xfId="31584" xr:uid="{02315AF5-2D65-4D79-969B-E6EF49B6D04A}"/>
    <cellStyle name="40 % - Markeringsfarve1 3 8 3 2 2 3" xfId="46548" xr:uid="{F4B1BE32-8D23-42F1-AAD8-2C6D645A1609}"/>
    <cellStyle name="40 % - Markeringsfarve1 3 8 3 2 3" xfId="24562" xr:uid="{FBA683D2-FD09-4F30-9EA7-EFB0DCA9E93B}"/>
    <cellStyle name="40 % - Markeringsfarve1 3 8 3 2 4" xfId="39549" xr:uid="{1C92110D-A21B-4F7A-8903-3E780BEC9573}"/>
    <cellStyle name="40 % - Markeringsfarve1 3 8 3 3" xfId="11844" xr:uid="{80C42574-FD24-419A-900F-9F8CF24243CF}"/>
    <cellStyle name="40 % - Markeringsfarve1 3 8 3 3 2" xfId="28164" xr:uid="{0E749B7E-1ADF-4E7D-8852-3698D2B59376}"/>
    <cellStyle name="40 % - Markeringsfarve1 3 8 3 3 3" xfId="43129" xr:uid="{2C585A49-6F90-47D0-9010-C12A3F9A35BD}"/>
    <cellStyle name="40 % - Markeringsfarve1 3 8 3 4" xfId="21142" xr:uid="{738617A5-7F2D-47B3-8EFE-A872A4AB8373}"/>
    <cellStyle name="40 % - Markeringsfarve1 3 8 3 5" xfId="36130" xr:uid="{C2CBB3E9-6717-4F7F-8C13-0A05E9ACD1B6}"/>
    <cellStyle name="40 % - Markeringsfarve1 3 8 4" xfId="3289" xr:uid="{4614CCEE-ADA4-4FDA-BA22-C41914290CF3}"/>
    <cellStyle name="40 % - Markeringsfarve1 3 8 4 2" xfId="8634" xr:uid="{F4AACB04-6A82-4D2D-B193-E987740A6330}"/>
    <cellStyle name="40 % - Markeringsfarve1 3 8 4 2 2" xfId="16514" xr:uid="{D4645AF4-7616-4736-82D8-738EEF6D66D9}"/>
    <cellStyle name="40 % - Markeringsfarve1 3 8 4 2 2 2" xfId="32829" xr:uid="{58A5F87B-2516-4EC6-8F0C-4BE6412FD368}"/>
    <cellStyle name="40 % - Markeringsfarve1 3 8 4 2 2 3" xfId="47793" xr:uid="{8F041AD9-4754-4E10-B0C4-D47934D744CD}"/>
    <cellStyle name="40 % - Markeringsfarve1 3 8 4 2 3" xfId="25807" xr:uid="{767CC9AB-EF78-479A-9B4E-CF927C4AD68A}"/>
    <cellStyle name="40 % - Markeringsfarve1 3 8 4 2 4" xfId="40794" xr:uid="{350D9519-701E-4AB7-A490-7EDC95F08DE5}"/>
    <cellStyle name="40 % - Markeringsfarve1 3 8 4 3" xfId="11845" xr:uid="{3D6F6DA3-820D-4D00-9682-97A7E84A5243}"/>
    <cellStyle name="40 % - Markeringsfarve1 3 8 4 3 2" xfId="28165" xr:uid="{9911F9EB-67FA-4828-A7CA-70A51189F509}"/>
    <cellStyle name="40 % - Markeringsfarve1 3 8 4 3 3" xfId="43130" xr:uid="{FF5E317F-4467-4B2A-AF49-E5278C825CC2}"/>
    <cellStyle name="40 % - Markeringsfarve1 3 8 4 4" xfId="21143" xr:uid="{4CC3EEDD-5FA1-4893-9D0A-297E7C668A0E}"/>
    <cellStyle name="40 % - Markeringsfarve1 3 8 4 5" xfId="36131" xr:uid="{70AF22D7-D867-49D1-93AC-E2001D2F1E1B}"/>
    <cellStyle name="40 % - Markeringsfarve1 3 8 5" xfId="5730" xr:uid="{D35EE8A8-2533-4F56-AA6E-47BEAFA62AEB}"/>
    <cellStyle name="40 % - Markeringsfarve1 3 8 5 2" xfId="13647" xr:uid="{59DBE1A1-374F-4E6E-B372-0348A763798D}"/>
    <cellStyle name="40 % - Markeringsfarve1 3 8 5 2 2" xfId="29962" xr:uid="{7B131D05-27C1-40E9-816B-9B9D2C2CE7BC}"/>
    <cellStyle name="40 % - Markeringsfarve1 3 8 5 2 3" xfId="44926" xr:uid="{8BF3CB91-B8C0-4A5A-9203-19B993DF66AC}"/>
    <cellStyle name="40 % - Markeringsfarve1 3 8 5 3" xfId="22940" xr:uid="{930A5FC2-AFA2-4B2B-8940-2A495EF5444C}"/>
    <cellStyle name="40 % - Markeringsfarve1 3 8 5 4" xfId="37927" xr:uid="{EE79F031-75A7-43B2-9115-4FFF09D2D46D}"/>
    <cellStyle name="40 % - Markeringsfarve1 3 8 6" xfId="11841" xr:uid="{63645C4F-D6A4-4C2D-B46B-500E590742C6}"/>
    <cellStyle name="40 % - Markeringsfarve1 3 8 6 2" xfId="28161" xr:uid="{8C5E39D2-5B34-49D1-977E-0601C1C26049}"/>
    <cellStyle name="40 % - Markeringsfarve1 3 8 6 3" xfId="43126" xr:uid="{8D328332-4A05-4C12-B84E-F36B09F1D223}"/>
    <cellStyle name="40 % - Markeringsfarve1 3 8 7" xfId="21139" xr:uid="{4D4A8AD6-2668-41FB-AF09-AC29F7C708E8}"/>
    <cellStyle name="40 % - Markeringsfarve1 3 8 8" xfId="36127" xr:uid="{9AD61079-1F10-443C-B343-B245235EB86D}"/>
    <cellStyle name="40 % - Markeringsfarve1 3 9" xfId="3290" xr:uid="{13E57CD2-A8A0-47A1-A524-BB63D9D18BB2}"/>
    <cellStyle name="40 % - Markeringsfarve1 3 9 2" xfId="3291" xr:uid="{692EEAE1-A14E-4FC7-9946-1981454CDAE9}"/>
    <cellStyle name="40 % - Markeringsfarve1 3 9 2 2" xfId="7449" xr:uid="{F98CE525-AE36-4E7A-A956-9B0AD03F4768}"/>
    <cellStyle name="40 % - Markeringsfarve1 3 9 2 2 2" xfId="15349" xr:uid="{9746C97C-0A2B-46F0-B135-FB12FD74B618}"/>
    <cellStyle name="40 % - Markeringsfarve1 3 9 2 2 2 2" xfId="31664" xr:uid="{F5A298F4-946F-4778-A83C-3533D5BCF993}"/>
    <cellStyle name="40 % - Markeringsfarve1 3 9 2 2 2 3" xfId="46628" xr:uid="{370EA829-F0AC-4141-80EB-E8BBCB3D4959}"/>
    <cellStyle name="40 % - Markeringsfarve1 3 9 2 2 3" xfId="24642" xr:uid="{39F24950-1D29-4F8E-A73A-A656B8201240}"/>
    <cellStyle name="40 % - Markeringsfarve1 3 9 2 2 4" xfId="39629" xr:uid="{30C02167-84FF-4BCB-9CDC-1D90410E62DB}"/>
    <cellStyle name="40 % - Markeringsfarve1 3 9 2 3" xfId="11847" xr:uid="{EB2619D3-407A-4CA8-80D6-C10A814CDAAF}"/>
    <cellStyle name="40 % - Markeringsfarve1 3 9 2 3 2" xfId="28167" xr:uid="{6DFD44A0-4267-472F-8E38-FE18D73DB45F}"/>
    <cellStyle name="40 % - Markeringsfarve1 3 9 2 3 3" xfId="43132" xr:uid="{B0B1CB5D-3873-495A-BA7B-77ECCCB124BD}"/>
    <cellStyle name="40 % - Markeringsfarve1 3 9 2 4" xfId="21145" xr:uid="{A8CF9930-80D7-4D2A-97A8-27098093DB99}"/>
    <cellStyle name="40 % - Markeringsfarve1 3 9 2 5" xfId="36133" xr:uid="{998D9B5D-6010-4B1F-9120-30509886A0DD}"/>
    <cellStyle name="40 % - Markeringsfarve1 3 9 3" xfId="6050" xr:uid="{480B9C9F-4C42-443E-AFC7-5ABF7B7DA055}"/>
    <cellStyle name="40 % - Markeringsfarve1 3 9 3 2" xfId="13966" xr:uid="{8EC607B5-A3A2-43D2-94E1-B21BC3BEDB82}"/>
    <cellStyle name="40 % - Markeringsfarve1 3 9 3 2 2" xfId="30281" xr:uid="{CBDD9555-B72C-456E-9AD7-B986E473B846}"/>
    <cellStyle name="40 % - Markeringsfarve1 3 9 3 2 3" xfId="45245" xr:uid="{616EA456-7E87-49CE-BFEE-EE99B508E0BB}"/>
    <cellStyle name="40 % - Markeringsfarve1 3 9 3 3" xfId="23259" xr:uid="{E5D33803-E7B4-4105-94A7-1D57715BA104}"/>
    <cellStyle name="40 % - Markeringsfarve1 3 9 3 4" xfId="38246" xr:uid="{ACF62C26-C166-48EA-91B5-61F72541F74B}"/>
    <cellStyle name="40 % - Markeringsfarve1 3 9 4" xfId="11846" xr:uid="{DA10122E-2AA3-49D5-ABCA-DD3C8F667B9F}"/>
    <cellStyle name="40 % - Markeringsfarve1 3 9 4 2" xfId="28166" xr:uid="{A51A6D53-01EA-42C8-AAF2-FEC9E1B1DB24}"/>
    <cellStyle name="40 % - Markeringsfarve1 3 9 4 3" xfId="43131" xr:uid="{2448ECCE-529F-479A-BBD5-45E1CA77D637}"/>
    <cellStyle name="40 % - Markeringsfarve1 3 9 5" xfId="21144" xr:uid="{C5C6FAA7-5F6C-4D7F-AB4B-CFEF456FC4BD}"/>
    <cellStyle name="40 % - Markeringsfarve1 3 9 6" xfId="36132" xr:uid="{B4477270-263F-474C-83BF-5EFF8C72CB65}"/>
    <cellStyle name="40 % - Markeringsfarve1 4" xfId="3292" xr:uid="{0E4B403B-B9A5-4CCF-82C5-48D0F5A92FF4}"/>
    <cellStyle name="40 % - Markeringsfarve1 4 10" xfId="5731" xr:uid="{A13B067B-B975-461B-BA8B-01D45B51BFD2}"/>
    <cellStyle name="40 % - Markeringsfarve1 4 10 2" xfId="13648" xr:uid="{77589BE8-2ACB-4778-9DAC-7029B2E4F469}"/>
    <cellStyle name="40 % - Markeringsfarve1 4 10 2 2" xfId="29963" xr:uid="{7B97923D-C9DF-4114-A913-F885FA63F778}"/>
    <cellStyle name="40 % - Markeringsfarve1 4 10 2 3" xfId="44927" xr:uid="{6D0CA8EB-3EBF-4031-8169-4A7DBD999810}"/>
    <cellStyle name="40 % - Markeringsfarve1 4 10 3" xfId="22941" xr:uid="{64BF90BA-518E-408B-AF6C-C6B488E585B1}"/>
    <cellStyle name="40 % - Markeringsfarve1 4 10 4" xfId="37928" xr:uid="{D2D12EA9-0A60-4084-948E-A78E855B6384}"/>
    <cellStyle name="40 % - Markeringsfarve1 4 11" xfId="11848" xr:uid="{0C156735-1E5A-4E67-9FB9-F66BB367FDBC}"/>
    <cellStyle name="40 % - Markeringsfarve1 4 11 2" xfId="28168" xr:uid="{9307487F-A797-4DCE-B51D-E8326C76AF21}"/>
    <cellStyle name="40 % - Markeringsfarve1 4 11 3" xfId="43133" xr:uid="{09316F23-1904-4CD5-BDE5-6702A4184285}"/>
    <cellStyle name="40 % - Markeringsfarve1 4 12" xfId="21146" xr:uid="{D1E117A8-2185-42D5-8AB6-0BF0316ABE4A}"/>
    <cellStyle name="40 % - Markeringsfarve1 4 13" xfId="36134" xr:uid="{8BFF623B-7C41-4381-8745-91CA250E1AA1}"/>
    <cellStyle name="40 % - Markeringsfarve1 4 14" xfId="53280" xr:uid="{69FB559D-5B35-48F5-B15C-FBB811AFA39F}"/>
    <cellStyle name="40 % - Markeringsfarve1 4 2" xfId="3293" xr:uid="{36CA56BF-721E-451D-96D3-F6AE5BAEF201}"/>
    <cellStyle name="40 % - Markeringsfarve1 4 2 2" xfId="3294" xr:uid="{DA9F7E54-C4F5-415F-A952-3818F97ABEEF}"/>
    <cellStyle name="40 % - Markeringsfarve1 4 2 2 2" xfId="3295" xr:uid="{9B440E7F-4EC2-408E-89B9-D97E22FE1CB0}"/>
    <cellStyle name="40 % - Markeringsfarve1 4 2 2 2 2" xfId="7593" xr:uid="{92E08D08-3145-4624-A3A9-F842446A0B01}"/>
    <cellStyle name="40 % - Markeringsfarve1 4 2 2 2 2 2" xfId="15493" xr:uid="{3A8EE836-AF67-4554-AE40-26F49C033A43}"/>
    <cellStyle name="40 % - Markeringsfarve1 4 2 2 2 2 2 2" xfId="31808" xr:uid="{DEB0E1C2-1A50-4DF5-A1D2-9DA021FDF8B0}"/>
    <cellStyle name="40 % - Markeringsfarve1 4 2 2 2 2 2 3" xfId="46772" xr:uid="{BF3E36ED-798B-40C6-9EED-577ADC5447D0}"/>
    <cellStyle name="40 % - Markeringsfarve1 4 2 2 2 2 3" xfId="24786" xr:uid="{ED16A2E2-B545-4308-AF85-935B67DEDBA6}"/>
    <cellStyle name="40 % - Markeringsfarve1 4 2 2 2 2 4" xfId="39773" xr:uid="{A2C003CB-766E-459F-981C-3170A2E7A904}"/>
    <cellStyle name="40 % - Markeringsfarve1 4 2 2 2 3" xfId="11851" xr:uid="{32F240D3-98BD-4842-8006-93E2609F786B}"/>
    <cellStyle name="40 % - Markeringsfarve1 4 2 2 2 3 2" xfId="28171" xr:uid="{F3F4399C-B8C2-4E85-A541-C1FB31C43E29}"/>
    <cellStyle name="40 % - Markeringsfarve1 4 2 2 2 3 3" xfId="43136" xr:uid="{75766505-7D3B-40A9-9505-9D7D504F585B}"/>
    <cellStyle name="40 % - Markeringsfarve1 4 2 2 2 4" xfId="21149" xr:uid="{76BB301E-6128-46EF-8688-BDB3F61D8C15}"/>
    <cellStyle name="40 % - Markeringsfarve1 4 2 2 2 5" xfId="36137" xr:uid="{C6E347A5-76A1-4736-9429-81056EFF9F8C}"/>
    <cellStyle name="40 % - Markeringsfarve1 4 2 2 3" xfId="6170" xr:uid="{3FF78C46-BD30-4A98-8ED9-6F31CB8A6A36}"/>
    <cellStyle name="40 % - Markeringsfarve1 4 2 2 3 2" xfId="14086" xr:uid="{9F6DFFD2-F901-43D2-BC38-6460F907C466}"/>
    <cellStyle name="40 % - Markeringsfarve1 4 2 2 3 2 2" xfId="30401" xr:uid="{A9E09F0A-A5A7-407C-87B8-3825146040AE}"/>
    <cellStyle name="40 % - Markeringsfarve1 4 2 2 3 2 3" xfId="45365" xr:uid="{D2A3FC4C-EFDB-4E11-8C9B-6558548E266C}"/>
    <cellStyle name="40 % - Markeringsfarve1 4 2 2 3 3" xfId="23379" xr:uid="{64D5683F-5356-42AF-964C-97244A4C4C9A}"/>
    <cellStyle name="40 % - Markeringsfarve1 4 2 2 3 4" xfId="38366" xr:uid="{18A066D0-5C88-4CC4-B1CC-3467D558F220}"/>
    <cellStyle name="40 % - Markeringsfarve1 4 2 2 4" xfId="11850" xr:uid="{9B5FA234-D16E-49A9-A34D-C62FBD5CC98A}"/>
    <cellStyle name="40 % - Markeringsfarve1 4 2 2 4 2" xfId="28170" xr:uid="{61B035A5-DFE7-4204-BA49-124CEDFE985F}"/>
    <cellStyle name="40 % - Markeringsfarve1 4 2 2 4 3" xfId="43135" xr:uid="{E18E8567-5854-437A-AA88-27AEE7EBDC49}"/>
    <cellStyle name="40 % - Markeringsfarve1 4 2 2 5" xfId="21148" xr:uid="{BD9A0613-D0C9-4C71-818F-D190A3ED10B2}"/>
    <cellStyle name="40 % - Markeringsfarve1 4 2 2 6" xfId="36136" xr:uid="{58639439-DDB2-47B9-90CA-6FEEED99841E}"/>
    <cellStyle name="40 % - Markeringsfarve1 4 2 2 7" xfId="57084" xr:uid="{45EDE3D0-FA28-4791-A160-A2D472FFF45F}"/>
    <cellStyle name="40 % - Markeringsfarve1 4 2 3" xfId="3296" xr:uid="{4708490C-943D-4E31-908B-6BDB6B9E5C6E}"/>
    <cellStyle name="40 % - Markeringsfarve1 4 2 3 2" xfId="6823" xr:uid="{9D2D237E-7E70-41EB-81C2-BD2BC73AFC1C}"/>
    <cellStyle name="40 % - Markeringsfarve1 4 2 3 2 2" xfId="14733" xr:uid="{7CB96C0E-74C3-461E-80A7-B697AB7B0085}"/>
    <cellStyle name="40 % - Markeringsfarve1 4 2 3 2 2 2" xfId="31048" xr:uid="{1A99F4E6-B7EE-41C2-8AFA-0F22A89933EC}"/>
    <cellStyle name="40 % - Markeringsfarve1 4 2 3 2 2 3" xfId="46012" xr:uid="{5B520594-4745-4323-A3C4-8E5F6F4B0DC9}"/>
    <cellStyle name="40 % - Markeringsfarve1 4 2 3 2 3" xfId="24026" xr:uid="{AEC57EB2-01F4-4BB5-8FE7-1CDEDCCF70CB}"/>
    <cellStyle name="40 % - Markeringsfarve1 4 2 3 2 4" xfId="39013" xr:uid="{DEDFB33C-E8CE-4F21-844B-C83C8C70D36F}"/>
    <cellStyle name="40 % - Markeringsfarve1 4 2 3 3" xfId="11852" xr:uid="{959DC6B0-21BC-47ED-9D4E-A6B5024FF187}"/>
    <cellStyle name="40 % - Markeringsfarve1 4 2 3 3 2" xfId="28172" xr:uid="{E46D9E2D-63CD-4180-870B-2D90C61784CA}"/>
    <cellStyle name="40 % - Markeringsfarve1 4 2 3 3 3" xfId="43137" xr:uid="{BA6ED946-2A01-4E47-BEE0-E2D132419114}"/>
    <cellStyle name="40 % - Markeringsfarve1 4 2 3 4" xfId="21150" xr:uid="{03BF7FA0-4DB8-4BF0-B26D-604F734EFBF7}"/>
    <cellStyle name="40 % - Markeringsfarve1 4 2 3 5" xfId="36138" xr:uid="{9A278AAB-F148-428F-99B1-A2E739D6C1BD}"/>
    <cellStyle name="40 % - Markeringsfarve1 4 2 4" xfId="3297" xr:uid="{9BA19DDC-64A0-4FAC-BA3A-05954CD630C2}"/>
    <cellStyle name="40 % - Markeringsfarve1 4 2 4 2" xfId="8589" xr:uid="{9B6F784E-D26B-43D5-A800-E281669B069A}"/>
    <cellStyle name="40 % - Markeringsfarve1 4 2 4 2 2" xfId="16471" xr:uid="{E8D6E5BD-2D9D-45D8-A88A-5D1C7C596CDB}"/>
    <cellStyle name="40 % - Markeringsfarve1 4 2 4 2 2 2" xfId="32786" xr:uid="{E6F547C7-DBA0-4FCA-B145-6696BBC536D1}"/>
    <cellStyle name="40 % - Markeringsfarve1 4 2 4 2 2 3" xfId="47750" xr:uid="{43337DD1-5DD3-408B-B63C-7C783CE983FC}"/>
    <cellStyle name="40 % - Markeringsfarve1 4 2 4 2 3" xfId="25764" xr:uid="{93DE86AE-69FB-470F-AABF-4CEBCEC129E2}"/>
    <cellStyle name="40 % - Markeringsfarve1 4 2 4 2 4" xfId="40751" xr:uid="{446C7517-AB6A-4924-A292-FBFFC4EA6E54}"/>
    <cellStyle name="40 % - Markeringsfarve1 4 2 4 3" xfId="11853" xr:uid="{E214BD8F-B2FC-44A7-BF27-281CAEA21D98}"/>
    <cellStyle name="40 % - Markeringsfarve1 4 2 4 3 2" xfId="28173" xr:uid="{DDF14AD1-E24C-4AC6-8A05-24D79EFCD2C3}"/>
    <cellStyle name="40 % - Markeringsfarve1 4 2 4 3 3" xfId="43138" xr:uid="{B1C324E5-1741-486B-9668-2052B5ADCC6D}"/>
    <cellStyle name="40 % - Markeringsfarve1 4 2 4 4" xfId="21151" xr:uid="{31486729-32DE-4284-A8ED-C1C69CD33636}"/>
    <cellStyle name="40 % - Markeringsfarve1 4 2 4 5" xfId="36139" xr:uid="{18763E9D-6CF2-4DF8-B0FE-2DA2C45775BB}"/>
    <cellStyle name="40 % - Markeringsfarve1 4 2 5" xfId="5732" xr:uid="{92C8D4F6-58C3-45B6-BC0C-130845CA08D7}"/>
    <cellStyle name="40 % - Markeringsfarve1 4 2 5 2" xfId="13649" xr:uid="{649927FF-0F5B-40B3-B11E-6C33CAC48FD8}"/>
    <cellStyle name="40 % - Markeringsfarve1 4 2 5 2 2" xfId="29964" xr:uid="{AB553A4A-165C-4C30-B29E-1B741A85664C}"/>
    <cellStyle name="40 % - Markeringsfarve1 4 2 5 2 3" xfId="44928" xr:uid="{6984B2BB-7046-488A-BBBF-2FCA78A93CAF}"/>
    <cellStyle name="40 % - Markeringsfarve1 4 2 5 3" xfId="22942" xr:uid="{9954D648-9ACC-494D-AA9D-2F07736C740A}"/>
    <cellStyle name="40 % - Markeringsfarve1 4 2 5 4" xfId="37929" xr:uid="{6C67DED7-59A1-4E0C-83AC-FF18F293C64E}"/>
    <cellStyle name="40 % - Markeringsfarve1 4 2 6" xfId="11849" xr:uid="{9A96143B-26A3-4DE0-963C-64BDEB1A16A6}"/>
    <cellStyle name="40 % - Markeringsfarve1 4 2 6 2" xfId="28169" xr:uid="{610C2FE0-8D29-420A-B8BF-87AF7BEA8848}"/>
    <cellStyle name="40 % - Markeringsfarve1 4 2 6 3" xfId="43134" xr:uid="{EC682304-1929-4D66-9FB8-1B2679EDEA22}"/>
    <cellStyle name="40 % - Markeringsfarve1 4 2 7" xfId="21147" xr:uid="{69DA55DA-7869-4157-A623-5E285EC8BC90}"/>
    <cellStyle name="40 % - Markeringsfarve1 4 2 8" xfId="36135" xr:uid="{2F6D8AB5-A23D-4BA2-9B6F-F7E7200953BD}"/>
    <cellStyle name="40 % - Markeringsfarve1 4 2 9" xfId="53917" xr:uid="{B91A8024-852A-459B-AD64-B7FE52649A23}"/>
    <cellStyle name="40 % - Markeringsfarve1 4 3" xfId="3298" xr:uid="{E3B275F1-63B4-44E6-8F4F-A404E65D98E1}"/>
    <cellStyle name="40 % - Markeringsfarve1 4 3 2" xfId="3299" xr:uid="{31752B16-18F5-47AE-9C24-BF1B2B4FFE3A}"/>
    <cellStyle name="40 % - Markeringsfarve1 4 3 2 2" xfId="3300" xr:uid="{2312B570-5452-49CF-BB1B-C84B580465C3}"/>
    <cellStyle name="40 % - Markeringsfarve1 4 3 2 2 2" xfId="7732" xr:uid="{BE447D06-7DC9-4E7E-9706-60C618F598FC}"/>
    <cellStyle name="40 % - Markeringsfarve1 4 3 2 2 2 2" xfId="15632" xr:uid="{08033160-094D-4C14-892C-DBF0F59886D1}"/>
    <cellStyle name="40 % - Markeringsfarve1 4 3 2 2 2 2 2" xfId="31947" xr:uid="{C7F36B38-1A5C-4C50-8F42-B7F2E404B592}"/>
    <cellStyle name="40 % - Markeringsfarve1 4 3 2 2 2 2 3" xfId="46911" xr:uid="{976C37D9-22EB-4990-A925-AFFED054D0DF}"/>
    <cellStyle name="40 % - Markeringsfarve1 4 3 2 2 2 3" xfId="24925" xr:uid="{D8EE210B-526A-4ADE-B891-591A6AC0DBA8}"/>
    <cellStyle name="40 % - Markeringsfarve1 4 3 2 2 2 4" xfId="39912" xr:uid="{230BB86A-16FB-4E0A-AE8C-C38EA345B557}"/>
    <cellStyle name="40 % - Markeringsfarve1 4 3 2 2 3" xfId="11856" xr:uid="{1734733D-4A2D-4E75-9F23-4949BDA791E8}"/>
    <cellStyle name="40 % - Markeringsfarve1 4 3 2 2 3 2" xfId="28176" xr:uid="{7E422681-4416-482E-95A1-CC6E012655BE}"/>
    <cellStyle name="40 % - Markeringsfarve1 4 3 2 2 3 3" xfId="43141" xr:uid="{40C669EE-5989-47EF-A83E-1AD11B86D647}"/>
    <cellStyle name="40 % - Markeringsfarve1 4 3 2 2 4" xfId="21154" xr:uid="{BC2FFDA7-5CFA-4DFD-B7C9-EBD322063F1B}"/>
    <cellStyle name="40 % - Markeringsfarve1 4 3 2 2 5" xfId="36142" xr:uid="{8E6B6008-312C-4905-B4E3-4BB0D6ADDCDD}"/>
    <cellStyle name="40 % - Markeringsfarve1 4 3 2 3" xfId="6287" xr:uid="{DCF4E68A-D2A6-4160-86CC-030ECDE076DC}"/>
    <cellStyle name="40 % - Markeringsfarve1 4 3 2 3 2" xfId="14203" xr:uid="{5683DF14-42A8-44E1-9537-8F6437B67DAB}"/>
    <cellStyle name="40 % - Markeringsfarve1 4 3 2 3 2 2" xfId="30518" xr:uid="{6DE7E53C-AD6A-4026-948A-0BCE4BB51B32}"/>
    <cellStyle name="40 % - Markeringsfarve1 4 3 2 3 2 3" xfId="45482" xr:uid="{A579721B-297F-4D40-8CD1-8CF649B88287}"/>
    <cellStyle name="40 % - Markeringsfarve1 4 3 2 3 3" xfId="23496" xr:uid="{EFDEBC6F-3635-41D5-8A0E-93175903A4AF}"/>
    <cellStyle name="40 % - Markeringsfarve1 4 3 2 3 4" xfId="38483" xr:uid="{5EB2D920-8E71-42D6-9ECD-E90D757799E7}"/>
    <cellStyle name="40 % - Markeringsfarve1 4 3 2 4" xfId="11855" xr:uid="{D7CE6549-CC12-4E3A-B1FA-838C565FF3BA}"/>
    <cellStyle name="40 % - Markeringsfarve1 4 3 2 4 2" xfId="28175" xr:uid="{2E33BC47-7E18-4899-89CA-7CB0BF752053}"/>
    <cellStyle name="40 % - Markeringsfarve1 4 3 2 4 3" xfId="43140" xr:uid="{D21541F1-4EF3-43EE-B5CD-BD0236049A3A}"/>
    <cellStyle name="40 % - Markeringsfarve1 4 3 2 5" xfId="21153" xr:uid="{43BE4546-D922-42E6-AE8D-6E878306891D}"/>
    <cellStyle name="40 % - Markeringsfarve1 4 3 2 6" xfId="36141" xr:uid="{BF84F34F-D0E4-4978-AC5D-DA012C88CFE1}"/>
    <cellStyle name="40 % - Markeringsfarve1 4 3 3" xfId="3301" xr:uid="{079697CA-4DB1-4B85-A080-00445773435A}"/>
    <cellStyle name="40 % - Markeringsfarve1 4 3 3 2" xfId="6962" xr:uid="{A95EB66D-CC0A-428C-ADC4-5360767C827F}"/>
    <cellStyle name="40 % - Markeringsfarve1 4 3 3 2 2" xfId="14872" xr:uid="{71376B98-3B7C-46DC-B697-AB8BC1A36301}"/>
    <cellStyle name="40 % - Markeringsfarve1 4 3 3 2 2 2" xfId="31187" xr:uid="{6E1DC949-46A1-4F80-A7BA-53A33C7C0EBF}"/>
    <cellStyle name="40 % - Markeringsfarve1 4 3 3 2 2 3" xfId="46151" xr:uid="{9546E134-A21C-4A90-8299-7366D70ADBCD}"/>
    <cellStyle name="40 % - Markeringsfarve1 4 3 3 2 3" xfId="24165" xr:uid="{3B6C2CFF-D656-494D-81D7-83277836CDCD}"/>
    <cellStyle name="40 % - Markeringsfarve1 4 3 3 2 4" xfId="39152" xr:uid="{E11621AB-2F4F-43C8-BB77-696F314BB4BA}"/>
    <cellStyle name="40 % - Markeringsfarve1 4 3 3 3" xfId="11857" xr:uid="{1235B54A-5D38-4ACA-8705-160AC192FA2E}"/>
    <cellStyle name="40 % - Markeringsfarve1 4 3 3 3 2" xfId="28177" xr:uid="{6AFD5ED5-00FB-4530-BD09-A1DF49D46D0A}"/>
    <cellStyle name="40 % - Markeringsfarve1 4 3 3 3 3" xfId="43142" xr:uid="{C72BD432-B9B9-41C4-81DE-95A281FD9062}"/>
    <cellStyle name="40 % - Markeringsfarve1 4 3 3 4" xfId="21155" xr:uid="{E8094775-BC13-4429-A4F4-17A25BCF4ED6}"/>
    <cellStyle name="40 % - Markeringsfarve1 4 3 3 5" xfId="36143" xr:uid="{964DAA00-6ACF-4D64-88D8-31666D288ABC}"/>
    <cellStyle name="40 % - Markeringsfarve1 4 3 4" xfId="3302" xr:uid="{810D7194-B005-4BB3-9050-BFF8860FEBD3}"/>
    <cellStyle name="40 % - Markeringsfarve1 4 3 4 2" xfId="8238" xr:uid="{D91ABD63-1B71-4244-A9CA-61964E7C0B56}"/>
    <cellStyle name="40 % - Markeringsfarve1 4 3 4 2 2" xfId="16131" xr:uid="{14CF2FC4-BAE2-47A5-8A84-CA1B0D4C2CC2}"/>
    <cellStyle name="40 % - Markeringsfarve1 4 3 4 2 2 2" xfId="32446" xr:uid="{403F4C6B-1481-4983-B861-BD9E4FEE2872}"/>
    <cellStyle name="40 % - Markeringsfarve1 4 3 4 2 2 3" xfId="47410" xr:uid="{9D736CA7-514B-46C8-A43D-55DA3C6C9DA5}"/>
    <cellStyle name="40 % - Markeringsfarve1 4 3 4 2 3" xfId="25424" xr:uid="{AF746394-4A7D-4CED-A27E-7CD6C4DF988A}"/>
    <cellStyle name="40 % - Markeringsfarve1 4 3 4 2 4" xfId="40411" xr:uid="{A16EB09D-DA39-433F-A3D5-406D3C7AF4B5}"/>
    <cellStyle name="40 % - Markeringsfarve1 4 3 4 3" xfId="11858" xr:uid="{FE1E52C7-49D6-4EC8-8951-1394FEC4B5CC}"/>
    <cellStyle name="40 % - Markeringsfarve1 4 3 4 3 2" xfId="28178" xr:uid="{767AF04C-B492-4373-9E9A-14B78BD4BDAA}"/>
    <cellStyle name="40 % - Markeringsfarve1 4 3 4 3 3" xfId="43143" xr:uid="{28EDDAC5-3CFC-4FA5-8FAE-8CB7B0DB8448}"/>
    <cellStyle name="40 % - Markeringsfarve1 4 3 4 4" xfId="21156" xr:uid="{013A77B7-EECF-486E-9544-6BC66223B6EB}"/>
    <cellStyle name="40 % - Markeringsfarve1 4 3 4 5" xfId="36144" xr:uid="{AA539A0F-63D7-4BC4-878F-4730186EC142}"/>
    <cellStyle name="40 % - Markeringsfarve1 4 3 5" xfId="5733" xr:uid="{32D5E0BD-B857-499A-9178-DC7A284344F7}"/>
    <cellStyle name="40 % - Markeringsfarve1 4 3 5 2" xfId="13650" xr:uid="{3733BC62-1D2A-4EA3-867E-CB4C812C8A32}"/>
    <cellStyle name="40 % - Markeringsfarve1 4 3 5 2 2" xfId="29965" xr:uid="{C75C2B69-7D09-4AD9-8BEA-B97465B12FD3}"/>
    <cellStyle name="40 % - Markeringsfarve1 4 3 5 2 3" xfId="44929" xr:uid="{B06F180B-4C18-4228-ADC4-3C37D3F6354A}"/>
    <cellStyle name="40 % - Markeringsfarve1 4 3 5 3" xfId="22943" xr:uid="{EC50C93F-615C-4F88-946C-6F0EF9E8571E}"/>
    <cellStyle name="40 % - Markeringsfarve1 4 3 5 4" xfId="37930" xr:uid="{353BAF13-E32F-453F-86BD-3F77819BA098}"/>
    <cellStyle name="40 % - Markeringsfarve1 4 3 6" xfId="11854" xr:uid="{D0A72F8B-970B-4871-8E78-1636C24012BD}"/>
    <cellStyle name="40 % - Markeringsfarve1 4 3 6 2" xfId="28174" xr:uid="{F95ADBC0-326E-4665-BECB-E66ADF600577}"/>
    <cellStyle name="40 % - Markeringsfarve1 4 3 6 3" xfId="43139" xr:uid="{4F68C71F-D07C-42E1-9A34-320E4875E25F}"/>
    <cellStyle name="40 % - Markeringsfarve1 4 3 7" xfId="21152" xr:uid="{029BBC76-2B91-4D4E-BFF7-5265E4B2F21B}"/>
    <cellStyle name="40 % - Markeringsfarve1 4 3 8" xfId="36140" xr:uid="{CD045590-B877-44B8-A2BB-DCDBA09F4373}"/>
    <cellStyle name="40 % - Markeringsfarve1 4 3 9" xfId="56461" xr:uid="{C96E3B09-20B4-48EC-A236-9C6DD7700A62}"/>
    <cellStyle name="40 % - Markeringsfarve1 4 4" xfId="3303" xr:uid="{AA0A74AD-5674-401F-9AC0-021378697344}"/>
    <cellStyle name="40 % - Markeringsfarve1 4 4 2" xfId="3304" xr:uid="{1CEFC441-1F9B-4E28-BC5F-01EDC1BDEC98}"/>
    <cellStyle name="40 % - Markeringsfarve1 4 4 2 2" xfId="3305" xr:uid="{83953B32-2984-418E-BD2F-26BBA734C059}"/>
    <cellStyle name="40 % - Markeringsfarve1 4 4 2 2 2" xfId="7831" xr:uid="{90045A06-F340-48EE-94B7-72D150EB597D}"/>
    <cellStyle name="40 % - Markeringsfarve1 4 4 2 2 2 2" xfId="15731" xr:uid="{171CCE57-30B3-429A-9D31-DC1ADF721265}"/>
    <cellStyle name="40 % - Markeringsfarve1 4 4 2 2 2 2 2" xfId="32046" xr:uid="{8AAA6D99-6C0F-4D6E-B79F-4FEBCB944C24}"/>
    <cellStyle name="40 % - Markeringsfarve1 4 4 2 2 2 2 3" xfId="47010" xr:uid="{2C1AB53D-BE81-4EEC-9A19-C1DAB49AE963}"/>
    <cellStyle name="40 % - Markeringsfarve1 4 4 2 2 2 3" xfId="25024" xr:uid="{8A1FB9CE-9F6F-4A1A-A2D3-1BACACACBF16}"/>
    <cellStyle name="40 % - Markeringsfarve1 4 4 2 2 2 4" xfId="40011" xr:uid="{3D2773EF-E910-49F7-A11D-3CD096C70FF1}"/>
    <cellStyle name="40 % - Markeringsfarve1 4 4 2 2 3" xfId="11861" xr:uid="{647757F9-F9CD-48E4-ACF2-51EC5FE50B3C}"/>
    <cellStyle name="40 % - Markeringsfarve1 4 4 2 2 3 2" xfId="28181" xr:uid="{E84F37EA-E3E0-40C6-8F3C-830FE6684C73}"/>
    <cellStyle name="40 % - Markeringsfarve1 4 4 2 2 3 3" xfId="43146" xr:uid="{6DD05606-9DA7-4C28-BEAE-BBA8F6BE9105}"/>
    <cellStyle name="40 % - Markeringsfarve1 4 4 2 2 4" xfId="21159" xr:uid="{BA304BA8-9A68-494A-B945-3834F852374A}"/>
    <cellStyle name="40 % - Markeringsfarve1 4 4 2 2 5" xfId="36147" xr:uid="{E289B00A-7951-40EF-A504-5D25821336B4}"/>
    <cellStyle name="40 % - Markeringsfarve1 4 4 2 3" xfId="6372" xr:uid="{7F18EB78-9EBF-4170-815D-AF3258306BE5}"/>
    <cellStyle name="40 % - Markeringsfarve1 4 4 2 3 2" xfId="14285" xr:uid="{C360B1B9-8E10-4FFC-972C-738D3C3ACBEB}"/>
    <cellStyle name="40 % - Markeringsfarve1 4 4 2 3 2 2" xfId="30600" xr:uid="{56D96749-153E-4D33-A08C-AE88313DF8E8}"/>
    <cellStyle name="40 % - Markeringsfarve1 4 4 2 3 2 3" xfId="45564" xr:uid="{9E77620E-F591-4796-B9E0-03435409C6BA}"/>
    <cellStyle name="40 % - Markeringsfarve1 4 4 2 3 3" xfId="23578" xr:uid="{673423C3-3321-4473-889D-E36DA55DC2AF}"/>
    <cellStyle name="40 % - Markeringsfarve1 4 4 2 3 4" xfId="38565" xr:uid="{30D79003-861D-482C-AC09-5726FB9532AE}"/>
    <cellStyle name="40 % - Markeringsfarve1 4 4 2 4" xfId="11860" xr:uid="{DAEBC21A-5898-4616-BFF9-3565BA16016C}"/>
    <cellStyle name="40 % - Markeringsfarve1 4 4 2 4 2" xfId="28180" xr:uid="{8BCAA232-E373-4B0F-B214-FB61FDCF79AC}"/>
    <cellStyle name="40 % - Markeringsfarve1 4 4 2 4 3" xfId="43145" xr:uid="{72F69B8F-12BB-441A-9808-84A99702E6C6}"/>
    <cellStyle name="40 % - Markeringsfarve1 4 4 2 5" xfId="21158" xr:uid="{5A517340-E3B6-4CF6-9B26-74BBDA12FF09}"/>
    <cellStyle name="40 % - Markeringsfarve1 4 4 2 6" xfId="36146" xr:uid="{6B38DE7C-4BEA-48BB-BC54-4647CADA886B}"/>
    <cellStyle name="40 % - Markeringsfarve1 4 4 3" xfId="3306" xr:uid="{0ECFE4FA-61A0-4657-847F-E2F90EA9C893}"/>
    <cellStyle name="40 % - Markeringsfarve1 4 4 3 2" xfId="7107" xr:uid="{9EE3371F-CFB9-4BD9-8231-1BA6CE5230DF}"/>
    <cellStyle name="40 % - Markeringsfarve1 4 4 3 2 2" xfId="15016" xr:uid="{5C4B5F1C-8320-4B95-941E-60A7A057B025}"/>
    <cellStyle name="40 % - Markeringsfarve1 4 4 3 2 2 2" xfId="31331" xr:uid="{91DB8052-6024-4408-9F3D-5C538A837A8C}"/>
    <cellStyle name="40 % - Markeringsfarve1 4 4 3 2 2 3" xfId="46295" xr:uid="{EE3CC0D3-5DE9-4FBC-8081-29DCD98FD24C}"/>
    <cellStyle name="40 % - Markeringsfarve1 4 4 3 2 3" xfId="24309" xr:uid="{118BEAA7-A32A-498E-9040-26D62334C4AE}"/>
    <cellStyle name="40 % - Markeringsfarve1 4 4 3 2 4" xfId="39296" xr:uid="{8B3A8FAD-583E-40B0-8D03-101EE99BDDC5}"/>
    <cellStyle name="40 % - Markeringsfarve1 4 4 3 3" xfId="11862" xr:uid="{028579A6-9399-40B1-BA55-FCB31EBC436F}"/>
    <cellStyle name="40 % - Markeringsfarve1 4 4 3 3 2" xfId="28182" xr:uid="{5301F9A7-94C5-4470-A5A1-79D7C620401F}"/>
    <cellStyle name="40 % - Markeringsfarve1 4 4 3 3 3" xfId="43147" xr:uid="{B963FBAF-6F6F-41AF-B085-7A190A497FAD}"/>
    <cellStyle name="40 % - Markeringsfarve1 4 4 3 4" xfId="21160" xr:uid="{CF52C645-92A6-4D74-AA47-05CA15100343}"/>
    <cellStyle name="40 % - Markeringsfarve1 4 4 3 5" xfId="36148" xr:uid="{C22B2B1A-31C1-4D0D-8B34-2B13836D9723}"/>
    <cellStyle name="40 % - Markeringsfarve1 4 4 4" xfId="3307" xr:uid="{8EA718E9-4B4B-4FCF-9AE8-126FE80BE453}"/>
    <cellStyle name="40 % - Markeringsfarve1 4 4 4 2" xfId="8543" xr:uid="{C90864F2-5267-4442-92C0-71388FEEF6FC}"/>
    <cellStyle name="40 % - Markeringsfarve1 4 4 4 2 2" xfId="16428" xr:uid="{D650F7D8-AF0A-4698-825E-4A27D99CFD97}"/>
    <cellStyle name="40 % - Markeringsfarve1 4 4 4 2 2 2" xfId="32743" xr:uid="{7C0968C6-2365-4A8B-A510-1B722C8D2684}"/>
    <cellStyle name="40 % - Markeringsfarve1 4 4 4 2 2 3" xfId="47707" xr:uid="{BEBAEDA4-709F-441B-ABEE-D7E8BBD2472D}"/>
    <cellStyle name="40 % - Markeringsfarve1 4 4 4 2 3" xfId="25721" xr:uid="{E27F041B-0FBB-4648-ABE4-2E39F1C327BA}"/>
    <cellStyle name="40 % - Markeringsfarve1 4 4 4 2 4" xfId="40708" xr:uid="{A437D861-D4EC-4D5B-8E68-AD6D074B87B7}"/>
    <cellStyle name="40 % - Markeringsfarve1 4 4 4 3" xfId="11863" xr:uid="{11825D66-FE14-4323-8192-C46D7B696F19}"/>
    <cellStyle name="40 % - Markeringsfarve1 4 4 4 3 2" xfId="28183" xr:uid="{9A857F50-B10F-48F2-9A5A-9D0AB9DD23DF}"/>
    <cellStyle name="40 % - Markeringsfarve1 4 4 4 3 3" xfId="43148" xr:uid="{8EB05525-6CF4-42B6-AE14-2A2A464101A8}"/>
    <cellStyle name="40 % - Markeringsfarve1 4 4 4 4" xfId="21161" xr:uid="{25664CD2-4616-4EA2-B270-5F2172D0197C}"/>
    <cellStyle name="40 % - Markeringsfarve1 4 4 4 5" xfId="36149" xr:uid="{B75687EF-A22C-4557-B3C2-FB93C65F9D27}"/>
    <cellStyle name="40 % - Markeringsfarve1 4 4 5" xfId="5734" xr:uid="{6A88D51E-BDBB-41BE-BE66-BE8A793A114B}"/>
    <cellStyle name="40 % - Markeringsfarve1 4 4 5 2" xfId="13651" xr:uid="{2E542969-B3F2-485D-A103-7CFCD5E9436F}"/>
    <cellStyle name="40 % - Markeringsfarve1 4 4 5 2 2" xfId="29966" xr:uid="{A8E114F3-7909-48A6-9E4A-1DC2FFA9911A}"/>
    <cellStyle name="40 % - Markeringsfarve1 4 4 5 2 3" xfId="44930" xr:uid="{F42D01F7-C50A-4B5A-A59C-10A0B742E2DF}"/>
    <cellStyle name="40 % - Markeringsfarve1 4 4 5 3" xfId="22944" xr:uid="{E67FB04F-0F83-4D79-824E-EF4F0959CD6D}"/>
    <cellStyle name="40 % - Markeringsfarve1 4 4 5 4" xfId="37931" xr:uid="{90303174-BE2F-44EA-8452-C8FB3E315429}"/>
    <cellStyle name="40 % - Markeringsfarve1 4 4 6" xfId="11859" xr:uid="{C948458E-F30B-48A2-BE1F-EA6813B41436}"/>
    <cellStyle name="40 % - Markeringsfarve1 4 4 6 2" xfId="28179" xr:uid="{2F7235C7-E283-442B-A1BE-273C2CA958D7}"/>
    <cellStyle name="40 % - Markeringsfarve1 4 4 6 3" xfId="43144" xr:uid="{8FBEBB32-D1E2-48DC-BF5A-1B8C6B35A847}"/>
    <cellStyle name="40 % - Markeringsfarve1 4 4 7" xfId="21157" xr:uid="{3A4A147F-79C0-403F-8167-B936EA03C874}"/>
    <cellStyle name="40 % - Markeringsfarve1 4 4 8" xfId="36145" xr:uid="{09CD0B0A-64AF-41E1-B54E-360F7ED4736C}"/>
    <cellStyle name="40 % - Markeringsfarve1 4 5" xfId="3308" xr:uid="{89E3A86B-8C0E-49DF-9D20-858130CAD30F}"/>
    <cellStyle name="40 % - Markeringsfarve1 4 5 2" xfId="3309" xr:uid="{3ECCC34D-99BA-4A49-ABD9-988CEBA8064F}"/>
    <cellStyle name="40 % - Markeringsfarve1 4 5 2 2" xfId="3310" xr:uid="{B484472A-0EC8-4E6C-81FA-E1998A542430}"/>
    <cellStyle name="40 % - Markeringsfarve1 4 5 2 2 2" xfId="7948" xr:uid="{F68F8A10-9C90-429D-BFE7-E6490ABAE7A7}"/>
    <cellStyle name="40 % - Markeringsfarve1 4 5 2 2 2 2" xfId="15848" xr:uid="{C8D98C02-59D7-456E-8FE5-F5172F1852A9}"/>
    <cellStyle name="40 % - Markeringsfarve1 4 5 2 2 2 2 2" xfId="32163" xr:uid="{DD4522F2-D5D7-4AFD-80F8-BA1CE90E9E6E}"/>
    <cellStyle name="40 % - Markeringsfarve1 4 5 2 2 2 2 3" xfId="47127" xr:uid="{C1A10DD8-B8E0-40F5-8B64-84787CEF1003}"/>
    <cellStyle name="40 % - Markeringsfarve1 4 5 2 2 2 3" xfId="25141" xr:uid="{265B74F5-1CA2-4987-B4EF-0D0AB4FFE5D3}"/>
    <cellStyle name="40 % - Markeringsfarve1 4 5 2 2 2 4" xfId="40128" xr:uid="{1F4520B4-B90C-4EA6-8C7D-BA2D224C4C0C}"/>
    <cellStyle name="40 % - Markeringsfarve1 4 5 2 2 3" xfId="11866" xr:uid="{449C5949-BC44-41AF-B90C-3542C7737D70}"/>
    <cellStyle name="40 % - Markeringsfarve1 4 5 2 2 3 2" xfId="28186" xr:uid="{BF1DC73F-3B7B-45DD-9A4D-ED8D751616E6}"/>
    <cellStyle name="40 % - Markeringsfarve1 4 5 2 2 3 3" xfId="43151" xr:uid="{D1330F92-19E4-4959-9A2D-C6F89E1A5D7C}"/>
    <cellStyle name="40 % - Markeringsfarve1 4 5 2 2 4" xfId="21164" xr:uid="{5908F67C-4958-4C89-B1A2-E48260924208}"/>
    <cellStyle name="40 % - Markeringsfarve1 4 5 2 2 5" xfId="36152" xr:uid="{51975F6B-B597-4DB2-80E7-E561885D50AB}"/>
    <cellStyle name="40 % - Markeringsfarve1 4 5 2 3" xfId="6471" xr:uid="{6A0760F0-1D4D-4E09-ADAA-866D55AB80BE}"/>
    <cellStyle name="40 % - Markeringsfarve1 4 5 2 3 2" xfId="14384" xr:uid="{E0FF3712-4257-4EE1-8611-D793BB2699E7}"/>
    <cellStyle name="40 % - Markeringsfarve1 4 5 2 3 2 2" xfId="30699" xr:uid="{EB9D3B02-EE88-4C63-8D2F-62EEC0EACA6B}"/>
    <cellStyle name="40 % - Markeringsfarve1 4 5 2 3 2 3" xfId="45663" xr:uid="{09C309D3-A12A-47A2-AE40-193F20F3E422}"/>
    <cellStyle name="40 % - Markeringsfarve1 4 5 2 3 3" xfId="23677" xr:uid="{F082EE2F-F472-460D-B3E8-6E2C5098C8AC}"/>
    <cellStyle name="40 % - Markeringsfarve1 4 5 2 3 4" xfId="38664" xr:uid="{1D92F72B-5340-4284-9F01-F739515C2306}"/>
    <cellStyle name="40 % - Markeringsfarve1 4 5 2 4" xfId="11865" xr:uid="{D2D6E175-E0AB-4776-808A-6B58794A6E2D}"/>
    <cellStyle name="40 % - Markeringsfarve1 4 5 2 4 2" xfId="28185" xr:uid="{30D15E78-CEF9-47F6-AB47-FD2B54674FEA}"/>
    <cellStyle name="40 % - Markeringsfarve1 4 5 2 4 3" xfId="43150" xr:uid="{BF253C0C-B575-4B40-8004-192EBAAE6382}"/>
    <cellStyle name="40 % - Markeringsfarve1 4 5 2 5" xfId="21163" xr:uid="{7D1ADE97-7E59-4465-BAF2-DD6D350B9893}"/>
    <cellStyle name="40 % - Markeringsfarve1 4 5 2 6" xfId="36151" xr:uid="{84327C5C-9AD5-4E81-8ACB-86B48300E102}"/>
    <cellStyle name="40 % - Markeringsfarve1 4 5 3" xfId="3311" xr:uid="{850DD2D6-F75C-4ABB-BC21-AD9A030664D6}"/>
    <cellStyle name="40 % - Markeringsfarve1 4 5 3 2" xfId="7224" xr:uid="{AA646CBF-F77A-45B1-91CE-D05E66E24E1F}"/>
    <cellStyle name="40 % - Markeringsfarve1 4 5 3 2 2" xfId="15133" xr:uid="{95640677-3147-49CA-97E9-17C2586DE87B}"/>
    <cellStyle name="40 % - Markeringsfarve1 4 5 3 2 2 2" xfId="31448" xr:uid="{769F6EF0-DC25-419A-A4EE-9D1F9F4DE248}"/>
    <cellStyle name="40 % - Markeringsfarve1 4 5 3 2 2 3" xfId="46412" xr:uid="{1606ABF7-81AA-4412-B3E6-485225B6EC52}"/>
    <cellStyle name="40 % - Markeringsfarve1 4 5 3 2 3" xfId="24426" xr:uid="{F9D534A4-F3C1-4119-A451-E1D0F47F53B3}"/>
    <cellStyle name="40 % - Markeringsfarve1 4 5 3 2 4" xfId="39413" xr:uid="{52AAD9A2-1847-4ACA-BE95-52B4FAA83736}"/>
    <cellStyle name="40 % - Markeringsfarve1 4 5 3 3" xfId="11867" xr:uid="{4DAD639D-100E-4B6A-8883-80EB30185B84}"/>
    <cellStyle name="40 % - Markeringsfarve1 4 5 3 3 2" xfId="28187" xr:uid="{3403DC0B-6337-43AE-B497-D8DD47116FD6}"/>
    <cellStyle name="40 % - Markeringsfarve1 4 5 3 3 3" xfId="43152" xr:uid="{747D0E57-D9E3-401D-905F-8806B37F0A42}"/>
    <cellStyle name="40 % - Markeringsfarve1 4 5 3 4" xfId="21165" xr:uid="{5E3FA7C7-B95D-4986-A92C-2356CC44928C}"/>
    <cellStyle name="40 % - Markeringsfarve1 4 5 3 5" xfId="36153" xr:uid="{C8109DF3-0A26-4605-9445-150A8D7953DA}"/>
    <cellStyle name="40 % - Markeringsfarve1 4 5 4" xfId="3312" xr:uid="{70904D17-A3A5-4246-9304-17007BB85E20}"/>
    <cellStyle name="40 % - Markeringsfarve1 4 5 4 2" xfId="8195" xr:uid="{C8851ADB-4C49-4885-9F1E-7B11569716D6}"/>
    <cellStyle name="40 % - Markeringsfarve1 4 5 4 2 2" xfId="16090" xr:uid="{30C7ABBD-C350-4ED6-82D1-097B9A298E42}"/>
    <cellStyle name="40 % - Markeringsfarve1 4 5 4 2 2 2" xfId="32405" xr:uid="{CCBFE818-370D-4BEA-8C84-127AB7738987}"/>
    <cellStyle name="40 % - Markeringsfarve1 4 5 4 2 2 3" xfId="47369" xr:uid="{2F435760-12BA-4891-9C86-811AA486FE8C}"/>
    <cellStyle name="40 % - Markeringsfarve1 4 5 4 2 3" xfId="25383" xr:uid="{F956B212-BB63-450A-8D85-2E56C707B98A}"/>
    <cellStyle name="40 % - Markeringsfarve1 4 5 4 2 4" xfId="40370" xr:uid="{AF055699-FC7D-4792-A23B-95FE8727D66B}"/>
    <cellStyle name="40 % - Markeringsfarve1 4 5 4 3" xfId="11868" xr:uid="{C2BF9390-C4D5-4FF4-AC2F-30F22E159E43}"/>
    <cellStyle name="40 % - Markeringsfarve1 4 5 4 3 2" xfId="28188" xr:uid="{B6BE44BD-401F-41C4-85DF-E39F1C4CBD48}"/>
    <cellStyle name="40 % - Markeringsfarve1 4 5 4 3 3" xfId="43153" xr:uid="{BB0576B3-3BE8-4884-8642-7758E9A4B477}"/>
    <cellStyle name="40 % - Markeringsfarve1 4 5 4 4" xfId="21166" xr:uid="{A9FC3F7D-B112-43EC-B3AF-97F0C7902400}"/>
    <cellStyle name="40 % - Markeringsfarve1 4 5 4 5" xfId="36154" xr:uid="{17E6DE4F-CC49-4730-90BD-926A1186C6CB}"/>
    <cellStyle name="40 % - Markeringsfarve1 4 5 5" xfId="5735" xr:uid="{36D8FD75-C3C2-40DD-8F54-AA0B59B02192}"/>
    <cellStyle name="40 % - Markeringsfarve1 4 5 5 2" xfId="13652" xr:uid="{63FC3647-FE3C-4BBC-BDDF-44B6C3A59E6A}"/>
    <cellStyle name="40 % - Markeringsfarve1 4 5 5 2 2" xfId="29967" xr:uid="{5176A85E-96BC-4E9C-8B3F-3BA726853938}"/>
    <cellStyle name="40 % - Markeringsfarve1 4 5 5 2 3" xfId="44931" xr:uid="{71A22AD3-A1FD-4AE5-A320-F5C5847A543A}"/>
    <cellStyle name="40 % - Markeringsfarve1 4 5 5 3" xfId="22945" xr:uid="{1585C756-142B-4B79-B7E3-9EE0400507FB}"/>
    <cellStyle name="40 % - Markeringsfarve1 4 5 5 4" xfId="37932" xr:uid="{61955938-98F0-4919-A34C-918C841D199C}"/>
    <cellStyle name="40 % - Markeringsfarve1 4 5 6" xfId="11864" xr:uid="{5BC946AD-9278-4A81-A344-9115E7773241}"/>
    <cellStyle name="40 % - Markeringsfarve1 4 5 6 2" xfId="28184" xr:uid="{D671DBDE-3838-45A5-A238-5F568CE7F854}"/>
    <cellStyle name="40 % - Markeringsfarve1 4 5 6 3" xfId="43149" xr:uid="{03FFE5D3-22C9-4B6F-9621-2D8A530B3FD2}"/>
    <cellStyle name="40 % - Markeringsfarve1 4 5 7" xfId="21162" xr:uid="{50427434-5740-4B4E-B016-7C80A38FBAAE}"/>
    <cellStyle name="40 % - Markeringsfarve1 4 5 8" xfId="36150" xr:uid="{EBD5384C-5A64-46CF-A2FD-7B4EAEFE8576}"/>
    <cellStyle name="40 % - Markeringsfarve1 4 6" xfId="3313" xr:uid="{98C2CDC3-3E10-43FC-B4F4-D78584FB96A5}"/>
    <cellStyle name="40 % - Markeringsfarve1 4 6 2" xfId="3314" xr:uid="{B3332BD0-4C67-43AB-B0DE-CE372D3C6ECD}"/>
    <cellStyle name="40 % - Markeringsfarve1 4 6 2 2" xfId="3315" xr:uid="{31566DD3-9296-42EE-8B6A-EC1099378706}"/>
    <cellStyle name="40 % - Markeringsfarve1 4 6 2 2 2" xfId="8086" xr:uid="{E1C08299-DC5A-422F-841F-A3145EF47D93}"/>
    <cellStyle name="40 % - Markeringsfarve1 4 6 2 2 2 2" xfId="15986" xr:uid="{F0C7BA1E-3BA7-4139-929D-68CF4252EA3E}"/>
    <cellStyle name="40 % - Markeringsfarve1 4 6 2 2 2 2 2" xfId="32301" xr:uid="{D7B19287-85E0-4A01-A855-409CFAD4FD03}"/>
    <cellStyle name="40 % - Markeringsfarve1 4 6 2 2 2 2 3" xfId="47265" xr:uid="{EA24E71E-6B2B-45C0-9260-BC3CAA49E3C1}"/>
    <cellStyle name="40 % - Markeringsfarve1 4 6 2 2 2 3" xfId="25279" xr:uid="{84F46F98-7C1B-4EA1-8780-3632A62A6A82}"/>
    <cellStyle name="40 % - Markeringsfarve1 4 6 2 2 2 4" xfId="40266" xr:uid="{3138EE2A-1FE7-43CF-8474-D633C235EE9D}"/>
    <cellStyle name="40 % - Markeringsfarve1 4 6 2 2 3" xfId="11871" xr:uid="{D209BFD4-0E4F-4E99-B72F-205C84A19736}"/>
    <cellStyle name="40 % - Markeringsfarve1 4 6 2 2 3 2" xfId="28191" xr:uid="{2E57B7BE-6AA5-4544-ADB4-37A22BB6AE9E}"/>
    <cellStyle name="40 % - Markeringsfarve1 4 6 2 2 3 3" xfId="43156" xr:uid="{61C68BA4-7E33-49C5-9ABE-18AAF3DDD2F1}"/>
    <cellStyle name="40 % - Markeringsfarve1 4 6 2 2 4" xfId="21169" xr:uid="{DF76A244-8BFA-497E-B12F-784EC3279038}"/>
    <cellStyle name="40 % - Markeringsfarve1 4 6 2 2 5" xfId="36157" xr:uid="{3416CC00-EAC8-4A4F-BA36-2656940B2F36}"/>
    <cellStyle name="40 % - Markeringsfarve1 4 6 2 3" xfId="6588" xr:uid="{1BBFCF17-C43D-402E-AE0B-B06EDB80DF77}"/>
    <cellStyle name="40 % - Markeringsfarve1 4 6 2 3 2" xfId="14501" xr:uid="{6CA55828-579D-4928-8BE6-5286E6145F1C}"/>
    <cellStyle name="40 % - Markeringsfarve1 4 6 2 3 2 2" xfId="30816" xr:uid="{C955A7FD-BBA8-499F-9170-E2FF1D405828}"/>
    <cellStyle name="40 % - Markeringsfarve1 4 6 2 3 2 3" xfId="45780" xr:uid="{9FAE1DC2-FF71-48D5-AEF8-2FF32E545D73}"/>
    <cellStyle name="40 % - Markeringsfarve1 4 6 2 3 3" xfId="23794" xr:uid="{B20EF467-F1E9-4EAF-9926-D0F0AD4BB2C5}"/>
    <cellStyle name="40 % - Markeringsfarve1 4 6 2 3 4" xfId="38781" xr:uid="{C63766B0-181A-48B8-AEF0-2D86105DA801}"/>
    <cellStyle name="40 % - Markeringsfarve1 4 6 2 4" xfId="11870" xr:uid="{74390543-43DB-456C-A2C5-B8C707695059}"/>
    <cellStyle name="40 % - Markeringsfarve1 4 6 2 4 2" xfId="28190" xr:uid="{98E255A8-9C2B-45FB-ABE1-E85AB9568C6E}"/>
    <cellStyle name="40 % - Markeringsfarve1 4 6 2 4 3" xfId="43155" xr:uid="{06B4A0E0-C1F0-4117-8D5E-EE1068B56288}"/>
    <cellStyle name="40 % - Markeringsfarve1 4 6 2 5" xfId="21168" xr:uid="{25008EE7-AB0E-456A-951A-C051583E3A82}"/>
    <cellStyle name="40 % - Markeringsfarve1 4 6 2 6" xfId="36156" xr:uid="{5D64AC3F-871B-4C86-B2E7-D6595E3D0073}"/>
    <cellStyle name="40 % - Markeringsfarve1 4 6 3" xfId="3316" xr:uid="{0D199489-1263-44C0-854E-402F645403BE}"/>
    <cellStyle name="40 % - Markeringsfarve1 4 6 3 2" xfId="7363" xr:uid="{08FC66AC-6DF7-4092-97B0-3EC6032A3636}"/>
    <cellStyle name="40 % - Markeringsfarve1 4 6 3 2 2" xfId="15272" xr:uid="{4443E560-9C77-4815-8784-F7F7940539D3}"/>
    <cellStyle name="40 % - Markeringsfarve1 4 6 3 2 2 2" xfId="31587" xr:uid="{D8FD8CAB-7E3B-4229-81A4-13AF716A3B5B}"/>
    <cellStyle name="40 % - Markeringsfarve1 4 6 3 2 2 3" xfId="46551" xr:uid="{9AED09A4-5490-4BB1-B488-B2368BAF014C}"/>
    <cellStyle name="40 % - Markeringsfarve1 4 6 3 2 3" xfId="24565" xr:uid="{314A60F7-2D0C-4212-AD5E-3CB2AB6AFB8F}"/>
    <cellStyle name="40 % - Markeringsfarve1 4 6 3 2 4" xfId="39552" xr:uid="{B0244641-34C8-4A6D-8A71-6CDCA8F05913}"/>
    <cellStyle name="40 % - Markeringsfarve1 4 6 3 3" xfId="11872" xr:uid="{DBCAC1B2-CE7F-432B-A82C-E29CED133EE6}"/>
    <cellStyle name="40 % - Markeringsfarve1 4 6 3 3 2" xfId="28192" xr:uid="{7C9DFFA9-D793-4053-8C65-4B0F8E0755E0}"/>
    <cellStyle name="40 % - Markeringsfarve1 4 6 3 3 3" xfId="43157" xr:uid="{CE61DBCF-F431-4D80-B5EA-EFFF4CB8D588}"/>
    <cellStyle name="40 % - Markeringsfarve1 4 6 3 4" xfId="21170" xr:uid="{F53C0594-2A0E-418B-B4CF-4C23C9373578}"/>
    <cellStyle name="40 % - Markeringsfarve1 4 6 3 5" xfId="36158" xr:uid="{27A4112D-482C-4883-9A72-BB34E1A5B906}"/>
    <cellStyle name="40 % - Markeringsfarve1 4 6 4" xfId="3317" xr:uid="{D087433E-1128-461C-B281-9F44EDC195AD}"/>
    <cellStyle name="40 % - Markeringsfarve1 4 6 4 2" xfId="6667" xr:uid="{A2AAD4AC-EA5A-4E9A-904F-9E591BEC04C7}"/>
    <cellStyle name="40 % - Markeringsfarve1 4 6 4 2 2" xfId="14579" xr:uid="{5E469803-6D75-4E48-AEB7-32443E5472C4}"/>
    <cellStyle name="40 % - Markeringsfarve1 4 6 4 2 2 2" xfId="30894" xr:uid="{B75133C7-1BA1-4136-8A18-A93052933DF2}"/>
    <cellStyle name="40 % - Markeringsfarve1 4 6 4 2 2 3" xfId="45858" xr:uid="{0EA20C3C-15CE-4DA1-986F-E813434E3FCB}"/>
    <cellStyle name="40 % - Markeringsfarve1 4 6 4 2 3" xfId="23872" xr:uid="{B236C1FF-FC87-4F32-BE3E-D72C652B1C24}"/>
    <cellStyle name="40 % - Markeringsfarve1 4 6 4 2 4" xfId="38859" xr:uid="{C3FF46E2-EE98-4B59-A36B-A11CD9395ECC}"/>
    <cellStyle name="40 % - Markeringsfarve1 4 6 4 3" xfId="11873" xr:uid="{4A329793-C4DE-45A8-823C-B552755DF603}"/>
    <cellStyle name="40 % - Markeringsfarve1 4 6 4 3 2" xfId="28193" xr:uid="{3C09D046-D266-494B-BFBF-C6E411A88C09}"/>
    <cellStyle name="40 % - Markeringsfarve1 4 6 4 3 3" xfId="43158" xr:uid="{7EF1241D-AF5B-46F7-A045-230B830886CD}"/>
    <cellStyle name="40 % - Markeringsfarve1 4 6 4 4" xfId="21171" xr:uid="{CB451F68-E944-4218-A77A-C1E74A2CB6B2}"/>
    <cellStyle name="40 % - Markeringsfarve1 4 6 4 5" xfId="36159" xr:uid="{F9C93A93-8CA2-4DFE-B825-03649D79F946}"/>
    <cellStyle name="40 % - Markeringsfarve1 4 6 5" xfId="5736" xr:uid="{D9A981C8-5E24-4D9B-AA3A-7733A96E56F2}"/>
    <cellStyle name="40 % - Markeringsfarve1 4 6 5 2" xfId="13653" xr:uid="{CC9698B3-6CDE-4E50-B7BE-915AC786BD77}"/>
    <cellStyle name="40 % - Markeringsfarve1 4 6 5 2 2" xfId="29968" xr:uid="{9CC0F9ED-6FF0-466B-9873-28CDED2C6F2B}"/>
    <cellStyle name="40 % - Markeringsfarve1 4 6 5 2 3" xfId="44932" xr:uid="{DCEA7ACE-2AD3-42CE-A8CF-9BFC8EC80D6F}"/>
    <cellStyle name="40 % - Markeringsfarve1 4 6 5 3" xfId="22946" xr:uid="{6DF9C943-8CFC-4360-AFEB-E03F2A103C66}"/>
    <cellStyle name="40 % - Markeringsfarve1 4 6 5 4" xfId="37933" xr:uid="{B68387F8-F38C-450E-A39B-CE6539EA0DBC}"/>
    <cellStyle name="40 % - Markeringsfarve1 4 6 6" xfId="11869" xr:uid="{A8AD680D-3DB5-48E8-8333-913B80327D30}"/>
    <cellStyle name="40 % - Markeringsfarve1 4 6 6 2" xfId="28189" xr:uid="{17609871-DAFB-4321-846D-87ECFC475AE5}"/>
    <cellStyle name="40 % - Markeringsfarve1 4 6 6 3" xfId="43154" xr:uid="{B330C741-FAFA-427B-9830-604058A47231}"/>
    <cellStyle name="40 % - Markeringsfarve1 4 6 7" xfId="21167" xr:uid="{A52052E7-FB5B-4741-A21A-552F1CE1EF26}"/>
    <cellStyle name="40 % - Markeringsfarve1 4 6 8" xfId="36155" xr:uid="{55DF8508-3F44-4160-8645-FAE3AE4BAA05}"/>
    <cellStyle name="40 % - Markeringsfarve1 4 7" xfId="3318" xr:uid="{A5779864-FE6C-4CCA-9AC9-4C320577E9FB}"/>
    <cellStyle name="40 % - Markeringsfarve1 4 7 2" xfId="3319" xr:uid="{4F3C8343-A58D-4DD2-8997-E6846C73AFA4}"/>
    <cellStyle name="40 % - Markeringsfarve1 4 7 2 2" xfId="7474" xr:uid="{BF5273A6-AD4B-4D9E-95EB-CF9309B0119D}"/>
    <cellStyle name="40 % - Markeringsfarve1 4 7 2 2 2" xfId="15374" xr:uid="{8A348FD1-66E8-4D55-829B-AB1217425ADA}"/>
    <cellStyle name="40 % - Markeringsfarve1 4 7 2 2 2 2" xfId="31689" xr:uid="{980845E2-8772-4B4F-8703-77639839094E}"/>
    <cellStyle name="40 % - Markeringsfarve1 4 7 2 2 2 3" xfId="46653" xr:uid="{AF05C6A1-5040-403B-9CC0-4F23E3D7C324}"/>
    <cellStyle name="40 % - Markeringsfarve1 4 7 2 2 3" xfId="24667" xr:uid="{42A99699-02FA-444C-8F24-4838F908F6AD}"/>
    <cellStyle name="40 % - Markeringsfarve1 4 7 2 2 4" xfId="39654" xr:uid="{0F28D1FA-4274-4EE4-8595-FC1BD1176CAB}"/>
    <cellStyle name="40 % - Markeringsfarve1 4 7 2 3" xfId="11875" xr:uid="{446B1A1D-7DD8-46C2-852D-68E75E44D40F}"/>
    <cellStyle name="40 % - Markeringsfarve1 4 7 2 3 2" xfId="28195" xr:uid="{A3E49E64-6161-4BB2-9E82-A8E409BD73D3}"/>
    <cellStyle name="40 % - Markeringsfarve1 4 7 2 3 3" xfId="43160" xr:uid="{8D447E6B-AB03-40A8-ADAF-890BEC89A47B}"/>
    <cellStyle name="40 % - Markeringsfarve1 4 7 2 4" xfId="21173" xr:uid="{930EFC4E-61D1-44C3-A8E6-61707867D042}"/>
    <cellStyle name="40 % - Markeringsfarve1 4 7 2 5" xfId="36161" xr:uid="{84EFB939-49D9-472B-BD03-7C7577579C89}"/>
    <cellStyle name="40 % - Markeringsfarve1 4 7 3" xfId="6071" xr:uid="{A3396DD9-D995-48F0-AD22-F91033FACE71}"/>
    <cellStyle name="40 % - Markeringsfarve1 4 7 3 2" xfId="13987" xr:uid="{43118E8F-61C2-444F-9FAC-61D41ECB3A8F}"/>
    <cellStyle name="40 % - Markeringsfarve1 4 7 3 2 2" xfId="30302" xr:uid="{7826CEAC-CDC6-40B8-AB56-C16501C485F8}"/>
    <cellStyle name="40 % - Markeringsfarve1 4 7 3 2 3" xfId="45266" xr:uid="{7EDFBEAE-E2F8-4E04-905F-D3D0161AB436}"/>
    <cellStyle name="40 % - Markeringsfarve1 4 7 3 3" xfId="23280" xr:uid="{35391DEC-AF46-49B9-B0BB-E37CCE11823D}"/>
    <cellStyle name="40 % - Markeringsfarve1 4 7 3 4" xfId="38267" xr:uid="{5CD2FCE0-0963-43BD-A25B-C365695F0103}"/>
    <cellStyle name="40 % - Markeringsfarve1 4 7 4" xfId="11874" xr:uid="{0785F18B-381C-4E64-8B58-5AD3513A5C07}"/>
    <cellStyle name="40 % - Markeringsfarve1 4 7 4 2" xfId="28194" xr:uid="{48BEBB77-82B9-48D7-B26A-FBA2CFC9B3B1}"/>
    <cellStyle name="40 % - Markeringsfarve1 4 7 4 3" xfId="43159" xr:uid="{AE6EA2A7-C9E0-493D-A6B7-B97FC5C4352F}"/>
    <cellStyle name="40 % - Markeringsfarve1 4 7 5" xfId="21172" xr:uid="{F9A9E3F3-CC4C-4C13-8E37-7C42948040E5}"/>
    <cellStyle name="40 % - Markeringsfarve1 4 7 6" xfId="36160" xr:uid="{B462B36D-15EA-4531-8917-5BC754DF3328}"/>
    <cellStyle name="40 % - Markeringsfarve1 4 8" xfId="3320" xr:uid="{EA28941B-7A32-4889-928F-D10782E3C09F}"/>
    <cellStyle name="40 % - Markeringsfarve1 4 8 2" xfId="6702" xr:uid="{5CE94C54-E2E8-4904-97B5-899DB27F55DA}"/>
    <cellStyle name="40 % - Markeringsfarve1 4 8 2 2" xfId="14612" xr:uid="{F57ED37A-10FA-4A31-AD0B-B13B70E681FE}"/>
    <cellStyle name="40 % - Markeringsfarve1 4 8 2 2 2" xfId="30927" xr:uid="{13DF2F79-9561-426F-9F02-1C72B7D24BBD}"/>
    <cellStyle name="40 % - Markeringsfarve1 4 8 2 2 3" xfId="45891" xr:uid="{98A78A08-11AC-4BDE-A150-E0CC13BF4095}"/>
    <cellStyle name="40 % - Markeringsfarve1 4 8 2 3" xfId="23905" xr:uid="{F586E72E-4C6A-4C41-A087-90B7652C7F46}"/>
    <cellStyle name="40 % - Markeringsfarve1 4 8 2 4" xfId="38892" xr:uid="{3A5D49C6-75E7-486C-AA02-0728EE05C57E}"/>
    <cellStyle name="40 % - Markeringsfarve1 4 8 3" xfId="11876" xr:uid="{874A3A59-EA07-42DC-8F02-591BDA6087B4}"/>
    <cellStyle name="40 % - Markeringsfarve1 4 8 3 2" xfId="28196" xr:uid="{901A7CD4-7917-4B81-B2E6-B9AE3A89DC1D}"/>
    <cellStyle name="40 % - Markeringsfarve1 4 8 3 3" xfId="43161" xr:uid="{E0A571A3-A96F-45C1-BED9-54940C31EDB9}"/>
    <cellStyle name="40 % - Markeringsfarve1 4 8 4" xfId="21174" xr:uid="{19C1D46A-2288-4E62-B8C9-EA139B8F75BD}"/>
    <cellStyle name="40 % - Markeringsfarve1 4 8 5" xfId="36162" xr:uid="{88E4C676-C014-4A5F-BCA0-BC0CBA261CE7}"/>
    <cellStyle name="40 % - Markeringsfarve1 4 9" xfId="3321" xr:uid="{8972DC87-AD45-478A-969F-30DB95956CB0}"/>
    <cellStyle name="40 % - Markeringsfarve1 4 9 2" xfId="8358" xr:uid="{231F15F1-648E-4C5B-950E-DBBB80E28061}"/>
    <cellStyle name="40 % - Markeringsfarve1 4 9 2 2" xfId="16250" xr:uid="{3FFBE103-D78F-47D5-ADDB-09A8F8327D6A}"/>
    <cellStyle name="40 % - Markeringsfarve1 4 9 2 2 2" xfId="32565" xr:uid="{0E643654-FB10-4083-9726-66681E9FC116}"/>
    <cellStyle name="40 % - Markeringsfarve1 4 9 2 2 3" xfId="47529" xr:uid="{9E80CFDD-6AB5-4160-99BB-948B86DD3CB3}"/>
    <cellStyle name="40 % - Markeringsfarve1 4 9 2 3" xfId="25543" xr:uid="{35E664F6-3055-428E-8556-657B2E37E467}"/>
    <cellStyle name="40 % - Markeringsfarve1 4 9 2 4" xfId="40530" xr:uid="{720B0AA4-B6B7-47FE-B1BC-6C297B65C6BE}"/>
    <cellStyle name="40 % - Markeringsfarve1 4 9 3" xfId="11877" xr:uid="{5E84B0F2-8EF3-4D2E-A43E-58EC33B86D38}"/>
    <cellStyle name="40 % - Markeringsfarve1 4 9 3 2" xfId="28197" xr:uid="{9B555330-690E-4272-8CFE-748B1B2CD4A1}"/>
    <cellStyle name="40 % - Markeringsfarve1 4 9 3 3" xfId="43162" xr:uid="{3DAFDEF1-7146-446D-9316-A86F1DF06230}"/>
    <cellStyle name="40 % - Markeringsfarve1 4 9 4" xfId="21175" xr:uid="{0F5B7012-229C-49DF-BB20-4EA3F0F251DB}"/>
    <cellStyle name="40 % - Markeringsfarve1 4 9 5" xfId="36163" xr:uid="{7FED4711-057A-4C4A-86C7-839971BAC82B}"/>
    <cellStyle name="40 % - Markeringsfarve1 5" xfId="3322" xr:uid="{3C99F753-3263-4F67-AB71-4D296A90FAEC}"/>
    <cellStyle name="40 % - Markeringsfarve1 5 10" xfId="5737" xr:uid="{133C21CE-784D-4510-92DF-51DCD3AF228B}"/>
    <cellStyle name="40 % - Markeringsfarve1 5 10 2" xfId="13654" xr:uid="{F3C40421-8F51-451B-81A8-9A2EA4D1463F}"/>
    <cellStyle name="40 % - Markeringsfarve1 5 10 2 2" xfId="29969" xr:uid="{4541A127-5182-49EC-91F7-26F46D6DFA32}"/>
    <cellStyle name="40 % - Markeringsfarve1 5 10 2 3" xfId="44933" xr:uid="{BC9F12C1-153D-4A19-826C-E41EB81205A0}"/>
    <cellStyle name="40 % - Markeringsfarve1 5 10 3" xfId="22947" xr:uid="{7E53203B-2BB7-4145-8F69-45ED909FB94D}"/>
    <cellStyle name="40 % - Markeringsfarve1 5 10 4" xfId="37934" xr:uid="{A66F51C6-A6B6-48E1-B2E7-DDB8723377FA}"/>
    <cellStyle name="40 % - Markeringsfarve1 5 11" xfId="11878" xr:uid="{AD6ADD3E-B23B-4184-8FCC-C60C364DC939}"/>
    <cellStyle name="40 % - Markeringsfarve1 5 11 2" xfId="28198" xr:uid="{4A5DD211-A0C2-48D8-92BD-B87DB6E85165}"/>
    <cellStyle name="40 % - Markeringsfarve1 5 11 3" xfId="43163" xr:uid="{3242E67E-CE3C-4923-B63B-A3BFB369FE01}"/>
    <cellStyle name="40 % - Markeringsfarve1 5 12" xfId="21176" xr:uid="{36842C81-85EA-4AAF-99D7-851E3DF9551E}"/>
    <cellStyle name="40 % - Markeringsfarve1 5 13" xfId="36164" xr:uid="{592830C0-EE4B-4CE0-98A9-0D1BD1D59A16}"/>
    <cellStyle name="40 % - Markeringsfarve1 5 14" xfId="53279" xr:uid="{045FBAC7-0374-4509-9D64-7D7E25C13839}"/>
    <cellStyle name="40 % - Markeringsfarve1 5 2" xfId="3323" xr:uid="{C8E601A0-AD51-46DA-A0DF-406B2ACC2C68}"/>
    <cellStyle name="40 % - Markeringsfarve1 5 2 2" xfId="3324" xr:uid="{E748E054-48F1-473C-8A3C-9E2679CFF32B}"/>
    <cellStyle name="40 % - Markeringsfarve1 5 2 2 2" xfId="3325" xr:uid="{FF456FE7-490A-43F9-8187-6A9F3435ED07}"/>
    <cellStyle name="40 % - Markeringsfarve1 5 2 2 2 2" xfId="7632" xr:uid="{4A311904-BA6C-48E8-90AC-C251EAB8DC20}"/>
    <cellStyle name="40 % - Markeringsfarve1 5 2 2 2 2 2" xfId="15532" xr:uid="{500AC4FA-76BC-406B-81BD-BF1D27A60F28}"/>
    <cellStyle name="40 % - Markeringsfarve1 5 2 2 2 2 2 2" xfId="31847" xr:uid="{DC2856CA-4CDE-433C-9E4F-0F04411A4B15}"/>
    <cellStyle name="40 % - Markeringsfarve1 5 2 2 2 2 2 3" xfId="46811" xr:uid="{F8187EEF-DC83-4B35-B5F7-4F43A5E9A008}"/>
    <cellStyle name="40 % - Markeringsfarve1 5 2 2 2 2 3" xfId="24825" xr:uid="{28F1ECA8-AA95-4262-9C75-C62240314B46}"/>
    <cellStyle name="40 % - Markeringsfarve1 5 2 2 2 2 4" xfId="39812" xr:uid="{70D52AF6-4EE1-45B9-8D89-7473EFE472FB}"/>
    <cellStyle name="40 % - Markeringsfarve1 5 2 2 2 3" xfId="11881" xr:uid="{7E2F4655-90D8-4D4F-A027-D60FDAA7889B}"/>
    <cellStyle name="40 % - Markeringsfarve1 5 2 2 2 3 2" xfId="28201" xr:uid="{B16523C2-95F3-4B45-8434-6FA90EEBDD0B}"/>
    <cellStyle name="40 % - Markeringsfarve1 5 2 2 2 3 3" xfId="43166" xr:uid="{3BB6045D-F4C1-488E-8B9B-C44ADDF6F671}"/>
    <cellStyle name="40 % - Markeringsfarve1 5 2 2 2 4" xfId="21179" xr:uid="{42388886-7AF5-455B-97D7-5AA512E6F1C8}"/>
    <cellStyle name="40 % - Markeringsfarve1 5 2 2 2 5" xfId="36167" xr:uid="{31EEA481-7F9C-4C83-B308-99DA137FDC3B}"/>
    <cellStyle name="40 % - Markeringsfarve1 5 2 2 3" xfId="6203" xr:uid="{1FAB33E8-866D-4E90-A65E-B2960BDBF970}"/>
    <cellStyle name="40 % - Markeringsfarve1 5 2 2 3 2" xfId="14119" xr:uid="{DD9ED96A-8A9B-4F39-AD1A-128068E3B7D9}"/>
    <cellStyle name="40 % - Markeringsfarve1 5 2 2 3 2 2" xfId="30434" xr:uid="{EE864AB9-13D8-4E2A-90D1-31012A852C1B}"/>
    <cellStyle name="40 % - Markeringsfarve1 5 2 2 3 2 3" xfId="45398" xr:uid="{096D14E0-525B-49BA-A796-EC8B37543F28}"/>
    <cellStyle name="40 % - Markeringsfarve1 5 2 2 3 3" xfId="23412" xr:uid="{C5C7094A-5D2E-46F7-93CC-085F1C755E9C}"/>
    <cellStyle name="40 % - Markeringsfarve1 5 2 2 3 4" xfId="38399" xr:uid="{DE143872-F376-45F7-8172-1D5CAAFADAF9}"/>
    <cellStyle name="40 % - Markeringsfarve1 5 2 2 4" xfId="11880" xr:uid="{9FDB37AF-3DAC-4D25-982D-BF9F85AB31C5}"/>
    <cellStyle name="40 % - Markeringsfarve1 5 2 2 4 2" xfId="28200" xr:uid="{CA34D97E-5E5A-4002-8B17-CC49EEC22ABE}"/>
    <cellStyle name="40 % - Markeringsfarve1 5 2 2 4 3" xfId="43165" xr:uid="{5A1A24B1-8EDD-4B3A-A96F-79D852477862}"/>
    <cellStyle name="40 % - Markeringsfarve1 5 2 2 5" xfId="21178" xr:uid="{6F9F71DD-D689-43AE-93CB-B7C738802D40}"/>
    <cellStyle name="40 % - Markeringsfarve1 5 2 2 6" xfId="36166" xr:uid="{93E17146-DD73-4826-B5D7-802B456AF512}"/>
    <cellStyle name="40 % - Markeringsfarve1 5 2 2 7" xfId="57083" xr:uid="{C65E4F71-87E5-4E9E-B5B8-C698499E8176}"/>
    <cellStyle name="40 % - Markeringsfarve1 5 2 3" xfId="3326" xr:uid="{8E7A0B54-884F-4659-82F9-45E4B420A7C1}"/>
    <cellStyle name="40 % - Markeringsfarve1 5 2 3 2" xfId="6862" xr:uid="{0AE4621E-693A-43B7-80E4-A7BA6A1B3A2A}"/>
    <cellStyle name="40 % - Markeringsfarve1 5 2 3 2 2" xfId="14772" xr:uid="{AEFD8DCA-91AC-4812-8E3E-BC835642A4E3}"/>
    <cellStyle name="40 % - Markeringsfarve1 5 2 3 2 2 2" xfId="31087" xr:uid="{2183076D-3D51-42BE-A589-D6610D209000}"/>
    <cellStyle name="40 % - Markeringsfarve1 5 2 3 2 2 3" xfId="46051" xr:uid="{D6977342-B974-439D-A367-B41A7A99C66D}"/>
    <cellStyle name="40 % - Markeringsfarve1 5 2 3 2 3" xfId="24065" xr:uid="{14617141-497B-45EA-A0C5-B12BCAD3F5FC}"/>
    <cellStyle name="40 % - Markeringsfarve1 5 2 3 2 4" xfId="39052" xr:uid="{7A067153-5380-4631-B722-C5F6958E7516}"/>
    <cellStyle name="40 % - Markeringsfarve1 5 2 3 3" xfId="11882" xr:uid="{6DB81F16-BA21-44A2-99A4-9170BDB85E07}"/>
    <cellStyle name="40 % - Markeringsfarve1 5 2 3 3 2" xfId="28202" xr:uid="{8015C7FE-9D7D-4C2C-8730-3A93401A41A7}"/>
    <cellStyle name="40 % - Markeringsfarve1 5 2 3 3 3" xfId="43167" xr:uid="{02630357-165C-483E-B1C1-CEBA720FADCB}"/>
    <cellStyle name="40 % - Markeringsfarve1 5 2 3 4" xfId="21180" xr:uid="{0328588A-A92F-4A34-8B2F-32F888086D06}"/>
    <cellStyle name="40 % - Markeringsfarve1 5 2 3 5" xfId="36168" xr:uid="{61367C56-4F0C-4695-95FC-679C36C0D919}"/>
    <cellStyle name="40 % - Markeringsfarve1 5 2 4" xfId="3327" xr:uid="{B8078C1E-205E-4DDE-BE45-AE5BED3B0632}"/>
    <cellStyle name="40 % - Markeringsfarve1 5 2 4 2" xfId="8475" xr:uid="{6875E11A-BEA4-4536-A41A-D8FE056FA049}"/>
    <cellStyle name="40 % - Markeringsfarve1 5 2 4 2 2" xfId="16362" xr:uid="{7704A6F2-35BE-4218-A637-0E3762D022F0}"/>
    <cellStyle name="40 % - Markeringsfarve1 5 2 4 2 2 2" xfId="32677" xr:uid="{FB9F9390-CF49-4017-9257-61D483363392}"/>
    <cellStyle name="40 % - Markeringsfarve1 5 2 4 2 2 3" xfId="47641" xr:uid="{81D1227B-3A81-47F5-9054-7480E6AFDD7F}"/>
    <cellStyle name="40 % - Markeringsfarve1 5 2 4 2 3" xfId="25655" xr:uid="{13A7147E-10E5-4529-BFCE-B85D0A8C751F}"/>
    <cellStyle name="40 % - Markeringsfarve1 5 2 4 2 4" xfId="40642" xr:uid="{705EB531-8F8A-4054-87AC-14A2DA7DEAFB}"/>
    <cellStyle name="40 % - Markeringsfarve1 5 2 4 3" xfId="11883" xr:uid="{FA6C2FAC-3D56-44DD-867C-8991549C453F}"/>
    <cellStyle name="40 % - Markeringsfarve1 5 2 4 3 2" xfId="28203" xr:uid="{7FC6162C-F028-4ECE-921B-47C697D43996}"/>
    <cellStyle name="40 % - Markeringsfarve1 5 2 4 3 3" xfId="43168" xr:uid="{C5A0F4CE-7A27-4DD1-B603-B8F853B126DE}"/>
    <cellStyle name="40 % - Markeringsfarve1 5 2 4 4" xfId="21181" xr:uid="{81004F80-7E98-4012-9B5E-87CDBD1C4CB7}"/>
    <cellStyle name="40 % - Markeringsfarve1 5 2 4 5" xfId="36169" xr:uid="{A823D8A4-4F34-4129-9D9F-1D0E7B470C09}"/>
    <cellStyle name="40 % - Markeringsfarve1 5 2 5" xfId="5738" xr:uid="{CD9908A4-DD26-4450-9CDD-CA32F4420820}"/>
    <cellStyle name="40 % - Markeringsfarve1 5 2 5 2" xfId="13655" xr:uid="{BEEEC0F6-E7FB-44B2-95F3-7BA586D207AB}"/>
    <cellStyle name="40 % - Markeringsfarve1 5 2 5 2 2" xfId="29970" xr:uid="{C0CEE9B7-C7C4-4398-9947-C3F6F959B93C}"/>
    <cellStyle name="40 % - Markeringsfarve1 5 2 5 2 3" xfId="44934" xr:uid="{18248EBD-69CC-46A3-8170-2F2F7F5C05B7}"/>
    <cellStyle name="40 % - Markeringsfarve1 5 2 5 3" xfId="22948" xr:uid="{D9A16A64-2F6B-4D15-B12B-14CD9EFA3792}"/>
    <cellStyle name="40 % - Markeringsfarve1 5 2 5 4" xfId="37935" xr:uid="{B53D286B-BE75-4287-95FD-EF5FD0388D2D}"/>
    <cellStyle name="40 % - Markeringsfarve1 5 2 6" xfId="11879" xr:uid="{524E558A-C78A-4230-B4DD-959E7D714032}"/>
    <cellStyle name="40 % - Markeringsfarve1 5 2 6 2" xfId="28199" xr:uid="{F13AFDC8-1BF1-42B5-8DCC-3704420C48C5}"/>
    <cellStyle name="40 % - Markeringsfarve1 5 2 6 3" xfId="43164" xr:uid="{530F5DDA-D919-427E-804D-0C4CAADAE2C2}"/>
    <cellStyle name="40 % - Markeringsfarve1 5 2 7" xfId="21177" xr:uid="{4BBDF2A0-0A52-4A51-9DDF-9A97A17D51E1}"/>
    <cellStyle name="40 % - Markeringsfarve1 5 2 8" xfId="36165" xr:uid="{2427B025-6E79-4DE1-BDB0-45B5BAF82D47}"/>
    <cellStyle name="40 % - Markeringsfarve1 5 2 9" xfId="53916" xr:uid="{65C97612-F1C8-4866-89BE-B4A2AD972703}"/>
    <cellStyle name="40 % - Markeringsfarve1 5 3" xfId="3328" xr:uid="{B711B30F-19FE-4002-A0DC-2D2C7069803C}"/>
    <cellStyle name="40 % - Markeringsfarve1 5 3 2" xfId="3329" xr:uid="{12F55D56-1CE2-4930-A207-1D075A6C8964}"/>
    <cellStyle name="40 % - Markeringsfarve1 5 3 2 2" xfId="3330" xr:uid="{0EB61A6C-9439-4F99-94B3-AC667419CC3E}"/>
    <cellStyle name="40 % - Markeringsfarve1 5 3 2 2 2" xfId="7733" xr:uid="{035CA4A3-7496-4E67-94A3-1A0385EB6149}"/>
    <cellStyle name="40 % - Markeringsfarve1 5 3 2 2 2 2" xfId="15633" xr:uid="{58102238-5890-43E2-87D5-61C447844233}"/>
    <cellStyle name="40 % - Markeringsfarve1 5 3 2 2 2 2 2" xfId="31948" xr:uid="{E2D59285-AB60-4775-9684-49AD5693D481}"/>
    <cellStyle name="40 % - Markeringsfarve1 5 3 2 2 2 2 3" xfId="46912" xr:uid="{81D048D8-85DF-4F29-99E8-17302DB8A0F8}"/>
    <cellStyle name="40 % - Markeringsfarve1 5 3 2 2 2 3" xfId="24926" xr:uid="{ABA05079-A060-4DCF-91EF-5924B2665320}"/>
    <cellStyle name="40 % - Markeringsfarve1 5 3 2 2 2 4" xfId="39913" xr:uid="{8836CDC2-CBC0-44ED-85CD-98C5958780CD}"/>
    <cellStyle name="40 % - Markeringsfarve1 5 3 2 2 3" xfId="11886" xr:uid="{62CFCBC7-0440-48B5-920B-192161B7D170}"/>
    <cellStyle name="40 % - Markeringsfarve1 5 3 2 2 3 2" xfId="28206" xr:uid="{6D8B934F-7C08-4015-9D43-DB405AB02261}"/>
    <cellStyle name="40 % - Markeringsfarve1 5 3 2 2 3 3" xfId="43171" xr:uid="{764F15CE-3789-4CDC-9A17-F327F526F817}"/>
    <cellStyle name="40 % - Markeringsfarve1 5 3 2 2 4" xfId="21184" xr:uid="{1B3D088B-2903-4C0D-9C4D-B4BC06CA99ED}"/>
    <cellStyle name="40 % - Markeringsfarve1 5 3 2 2 5" xfId="36172" xr:uid="{76B90CD4-768E-4F6A-9D60-310933EDAF6C}"/>
    <cellStyle name="40 % - Markeringsfarve1 5 3 2 3" xfId="6288" xr:uid="{EF758FBE-D59C-4C32-B89D-84A5B4044979}"/>
    <cellStyle name="40 % - Markeringsfarve1 5 3 2 3 2" xfId="14204" xr:uid="{8E8A865D-6B79-4179-9415-7860C40350C9}"/>
    <cellStyle name="40 % - Markeringsfarve1 5 3 2 3 2 2" xfId="30519" xr:uid="{E6716873-894F-4B43-AF50-352BB4A29432}"/>
    <cellStyle name="40 % - Markeringsfarve1 5 3 2 3 2 3" xfId="45483" xr:uid="{1CC262CE-B21B-4101-87EF-02EC1580C779}"/>
    <cellStyle name="40 % - Markeringsfarve1 5 3 2 3 3" xfId="23497" xr:uid="{79B52F64-ACCE-4B5A-B928-83800C42EDE7}"/>
    <cellStyle name="40 % - Markeringsfarve1 5 3 2 3 4" xfId="38484" xr:uid="{18BCECC7-2CE7-4772-A97A-145C6F24E57B}"/>
    <cellStyle name="40 % - Markeringsfarve1 5 3 2 4" xfId="11885" xr:uid="{CF879127-15C0-4B5F-ACED-1CC8AFD0D25E}"/>
    <cellStyle name="40 % - Markeringsfarve1 5 3 2 4 2" xfId="28205" xr:uid="{33BF94A5-53E8-4C7A-AE6C-8780906FC253}"/>
    <cellStyle name="40 % - Markeringsfarve1 5 3 2 4 3" xfId="43170" xr:uid="{56F17812-9965-4D7D-AE47-5F802DF319C4}"/>
    <cellStyle name="40 % - Markeringsfarve1 5 3 2 5" xfId="21183" xr:uid="{954EB86E-61D9-4D5F-A73C-4CF4F41AE241}"/>
    <cellStyle name="40 % - Markeringsfarve1 5 3 2 6" xfId="36171" xr:uid="{B9D8F7A3-BAF4-4072-8984-6E86FA72865C}"/>
    <cellStyle name="40 % - Markeringsfarve1 5 3 3" xfId="3331" xr:uid="{A9D84602-DEEB-4642-B446-7C7734203A2E}"/>
    <cellStyle name="40 % - Markeringsfarve1 5 3 3 2" xfId="6963" xr:uid="{E0EA08DA-3D57-464C-85A5-36284B340943}"/>
    <cellStyle name="40 % - Markeringsfarve1 5 3 3 2 2" xfId="14873" xr:uid="{546518FC-A6B2-463A-8EE5-A8C1650FC707}"/>
    <cellStyle name="40 % - Markeringsfarve1 5 3 3 2 2 2" xfId="31188" xr:uid="{7E702309-FED5-493F-ABE3-C1AC326994E5}"/>
    <cellStyle name="40 % - Markeringsfarve1 5 3 3 2 2 3" xfId="46152" xr:uid="{B19A70DD-96A8-486C-BDAB-3170658560C5}"/>
    <cellStyle name="40 % - Markeringsfarve1 5 3 3 2 3" xfId="24166" xr:uid="{38DAF5F6-C76D-405E-AF4F-A98D7057C6EA}"/>
    <cellStyle name="40 % - Markeringsfarve1 5 3 3 2 4" xfId="39153" xr:uid="{B1F183F3-53AA-4F88-BE3F-652710ADE419}"/>
    <cellStyle name="40 % - Markeringsfarve1 5 3 3 3" xfId="11887" xr:uid="{5A9EE45E-FB81-4479-BFE2-8930A8304E36}"/>
    <cellStyle name="40 % - Markeringsfarve1 5 3 3 3 2" xfId="28207" xr:uid="{79A6848E-CD26-429D-81CA-B5313A397FB9}"/>
    <cellStyle name="40 % - Markeringsfarve1 5 3 3 3 3" xfId="43172" xr:uid="{02BA5F46-CBED-49FB-ADEA-18DD8B6B1ABB}"/>
    <cellStyle name="40 % - Markeringsfarve1 5 3 3 4" xfId="21185" xr:uid="{038E0BB3-0E5E-4220-9A61-0082D77F294C}"/>
    <cellStyle name="40 % - Markeringsfarve1 5 3 3 5" xfId="36173" xr:uid="{629A9941-276A-499F-BE23-D59141B3C9E0}"/>
    <cellStyle name="40 % - Markeringsfarve1 5 3 4" xfId="3332" xr:uid="{E94C2E69-7999-48AC-9983-21154A1BD36E}"/>
    <cellStyle name="40 % - Markeringsfarve1 5 3 4 2" xfId="8720" xr:uid="{E182CD59-4B6E-4EB1-9B6F-9D8FC3FC766B}"/>
    <cellStyle name="40 % - Markeringsfarve1 5 3 4 2 2" xfId="16595" xr:uid="{9E055955-80B5-4393-A993-ABC721284E9B}"/>
    <cellStyle name="40 % - Markeringsfarve1 5 3 4 2 2 2" xfId="32910" xr:uid="{DD93D16B-5CB0-4CB7-9CB2-9738037D9557}"/>
    <cellStyle name="40 % - Markeringsfarve1 5 3 4 2 2 3" xfId="47874" xr:uid="{4BD04F0E-1678-4A15-9381-9E7C4E8F63EF}"/>
    <cellStyle name="40 % - Markeringsfarve1 5 3 4 2 3" xfId="25888" xr:uid="{C32A70A2-D26A-4E35-80FA-057734F8756F}"/>
    <cellStyle name="40 % - Markeringsfarve1 5 3 4 2 4" xfId="40875" xr:uid="{0E27BD71-1C47-47F4-BC15-3A974D497294}"/>
    <cellStyle name="40 % - Markeringsfarve1 5 3 4 3" xfId="11888" xr:uid="{E15CC23A-D526-4171-B5DC-B66465B594A3}"/>
    <cellStyle name="40 % - Markeringsfarve1 5 3 4 3 2" xfId="28208" xr:uid="{23DB8E5D-60BA-47EE-B382-25BE1035DFBF}"/>
    <cellStyle name="40 % - Markeringsfarve1 5 3 4 3 3" xfId="43173" xr:uid="{9F1A12E0-C605-4604-BA31-0D5329FAA215}"/>
    <cellStyle name="40 % - Markeringsfarve1 5 3 4 4" xfId="21186" xr:uid="{C7AB1B79-51A3-43FD-8ADF-44C42C1F6EA9}"/>
    <cellStyle name="40 % - Markeringsfarve1 5 3 4 5" xfId="36174" xr:uid="{37924A20-10EB-476E-93D0-E22F5FDD8C72}"/>
    <cellStyle name="40 % - Markeringsfarve1 5 3 5" xfId="5739" xr:uid="{229134CD-2FD0-42C0-BCF6-EE70199DB60A}"/>
    <cellStyle name="40 % - Markeringsfarve1 5 3 5 2" xfId="13656" xr:uid="{BC60E5C2-6ABB-4031-8102-135417219816}"/>
    <cellStyle name="40 % - Markeringsfarve1 5 3 5 2 2" xfId="29971" xr:uid="{17C71EBE-643A-43C7-9895-AD4B4DEE07B6}"/>
    <cellStyle name="40 % - Markeringsfarve1 5 3 5 2 3" xfId="44935" xr:uid="{D3474B7C-7C45-49EF-A08E-BBAB2BA5A299}"/>
    <cellStyle name="40 % - Markeringsfarve1 5 3 5 3" xfId="22949" xr:uid="{C545AA48-4AFC-4E1F-9492-338B7B91E82E}"/>
    <cellStyle name="40 % - Markeringsfarve1 5 3 5 4" xfId="37936" xr:uid="{3FE1E960-ED2F-4951-BA65-77E4E86AF4D4}"/>
    <cellStyle name="40 % - Markeringsfarve1 5 3 6" xfId="11884" xr:uid="{ED1C638F-24B5-403A-A308-067268A31332}"/>
    <cellStyle name="40 % - Markeringsfarve1 5 3 6 2" xfId="28204" xr:uid="{B380B524-4BC9-4CE7-B09E-6E4A34B4B732}"/>
    <cellStyle name="40 % - Markeringsfarve1 5 3 6 3" xfId="43169" xr:uid="{9D399343-0C17-445F-8BC1-00E190DB1E51}"/>
    <cellStyle name="40 % - Markeringsfarve1 5 3 7" xfId="21182" xr:uid="{FBA15C19-B91F-4862-BF24-EA139714CA1D}"/>
    <cellStyle name="40 % - Markeringsfarve1 5 3 8" xfId="36170" xr:uid="{E2C7FD05-5B8A-4150-8C6D-E13169E64232}"/>
    <cellStyle name="40 % - Markeringsfarve1 5 3 9" xfId="56460" xr:uid="{F457A961-5431-421C-BCEE-94398DBFEB2E}"/>
    <cellStyle name="40 % - Markeringsfarve1 5 4" xfId="3333" xr:uid="{2BDF30B2-24DF-48CE-91D5-C598878BBA17}"/>
    <cellStyle name="40 % - Markeringsfarve1 5 4 2" xfId="3334" xr:uid="{1F161B68-03C5-414D-9504-ED7A53990491}"/>
    <cellStyle name="40 % - Markeringsfarve1 5 4 2 2" xfId="3335" xr:uid="{73AFD470-6CE3-47B3-B695-EE1A0EABF86E}"/>
    <cellStyle name="40 % - Markeringsfarve1 5 4 2 2 2" xfId="7870" xr:uid="{43E7C5A7-4C79-4858-9124-CE1299DD8986}"/>
    <cellStyle name="40 % - Markeringsfarve1 5 4 2 2 2 2" xfId="15770" xr:uid="{FB16BF2F-4734-4FCD-B3B4-B9623FE50C35}"/>
    <cellStyle name="40 % - Markeringsfarve1 5 4 2 2 2 2 2" xfId="32085" xr:uid="{3DA88B10-E4FD-45F9-88B6-425DAEE479F1}"/>
    <cellStyle name="40 % - Markeringsfarve1 5 4 2 2 2 2 3" xfId="47049" xr:uid="{0732861D-45A0-43A6-95ED-87470FBFAB85}"/>
    <cellStyle name="40 % - Markeringsfarve1 5 4 2 2 2 3" xfId="25063" xr:uid="{06C50E72-5948-43AC-B992-2649A2266DE9}"/>
    <cellStyle name="40 % - Markeringsfarve1 5 4 2 2 2 4" xfId="40050" xr:uid="{9CFA55E8-E501-4689-BEB4-7AF397FF4876}"/>
    <cellStyle name="40 % - Markeringsfarve1 5 4 2 2 3" xfId="11891" xr:uid="{08AE40AA-4C7F-41C5-A259-16DEF87E5B8E}"/>
    <cellStyle name="40 % - Markeringsfarve1 5 4 2 2 3 2" xfId="28211" xr:uid="{ED913630-60E1-49AD-A8D9-43014A14E999}"/>
    <cellStyle name="40 % - Markeringsfarve1 5 4 2 2 3 3" xfId="43176" xr:uid="{64399A27-2404-4663-9D4E-AFB6E912D9AE}"/>
    <cellStyle name="40 % - Markeringsfarve1 5 4 2 2 4" xfId="21189" xr:uid="{08DB9791-E4A7-4C8F-A916-777399D74D14}"/>
    <cellStyle name="40 % - Markeringsfarve1 5 4 2 2 5" xfId="36177" xr:uid="{9CEBE0A1-92C7-4D88-92F5-8E4E3F35F96C}"/>
    <cellStyle name="40 % - Markeringsfarve1 5 4 2 3" xfId="6405" xr:uid="{3EB4FE02-9773-491B-A066-791855ABDC4C}"/>
    <cellStyle name="40 % - Markeringsfarve1 5 4 2 3 2" xfId="14318" xr:uid="{F40F3945-5FF4-4FA0-8088-33839CFE604F}"/>
    <cellStyle name="40 % - Markeringsfarve1 5 4 2 3 2 2" xfId="30633" xr:uid="{C6136D6B-BEBE-4D60-9D20-8B35412B0138}"/>
    <cellStyle name="40 % - Markeringsfarve1 5 4 2 3 2 3" xfId="45597" xr:uid="{AF839250-CE9E-4CB7-A6D5-ED43C256F88B}"/>
    <cellStyle name="40 % - Markeringsfarve1 5 4 2 3 3" xfId="23611" xr:uid="{24983453-4BE9-4F30-9904-8AB7A3582886}"/>
    <cellStyle name="40 % - Markeringsfarve1 5 4 2 3 4" xfId="38598" xr:uid="{EC44C109-155F-46FE-A177-045BB0D645EA}"/>
    <cellStyle name="40 % - Markeringsfarve1 5 4 2 4" xfId="11890" xr:uid="{4B392B6F-781F-4672-8BF7-CE2246B217AE}"/>
    <cellStyle name="40 % - Markeringsfarve1 5 4 2 4 2" xfId="28210" xr:uid="{2EA21F1C-1AE9-48CC-A5D0-D7C89E709830}"/>
    <cellStyle name="40 % - Markeringsfarve1 5 4 2 4 3" xfId="43175" xr:uid="{E8630828-F937-4509-BA37-80692192349F}"/>
    <cellStyle name="40 % - Markeringsfarve1 5 4 2 5" xfId="21188" xr:uid="{634A7566-5B42-4DA5-B227-090BF47918FE}"/>
    <cellStyle name="40 % - Markeringsfarve1 5 4 2 6" xfId="36176" xr:uid="{D5BE5932-ABE8-44FE-9618-AAB36508B0EF}"/>
    <cellStyle name="40 % - Markeringsfarve1 5 4 3" xfId="3336" xr:uid="{B5394579-62F8-49A9-BCCB-5194AD66713F}"/>
    <cellStyle name="40 % - Markeringsfarve1 5 4 3 2" xfId="7146" xr:uid="{9D1B9EA2-D206-4B9B-B858-B6877A286713}"/>
    <cellStyle name="40 % - Markeringsfarve1 5 4 3 2 2" xfId="15055" xr:uid="{6E22B969-F034-482F-8B63-8DB101DBB3F9}"/>
    <cellStyle name="40 % - Markeringsfarve1 5 4 3 2 2 2" xfId="31370" xr:uid="{1BAC2AA1-AE5F-4D06-AE24-310600D23FA8}"/>
    <cellStyle name="40 % - Markeringsfarve1 5 4 3 2 2 3" xfId="46334" xr:uid="{78968D99-9100-40CF-8CC9-AA9428D4F05A}"/>
    <cellStyle name="40 % - Markeringsfarve1 5 4 3 2 3" xfId="24348" xr:uid="{EEB1B5D2-0ACF-4627-8167-480CF1068DA5}"/>
    <cellStyle name="40 % - Markeringsfarve1 5 4 3 2 4" xfId="39335" xr:uid="{B9B72E73-5F4A-45E5-8716-0D88F9AC45E1}"/>
    <cellStyle name="40 % - Markeringsfarve1 5 4 3 3" xfId="11892" xr:uid="{DF68B64D-8581-46ED-8004-98F02DC67B47}"/>
    <cellStyle name="40 % - Markeringsfarve1 5 4 3 3 2" xfId="28212" xr:uid="{45D8B4A5-3F61-4522-850A-3A8C201F0038}"/>
    <cellStyle name="40 % - Markeringsfarve1 5 4 3 3 3" xfId="43177" xr:uid="{FA07EB5B-03B1-4581-AEE0-3433ADD2E225}"/>
    <cellStyle name="40 % - Markeringsfarve1 5 4 3 4" xfId="21190" xr:uid="{702657D2-45A2-47DD-891D-8AA99A358827}"/>
    <cellStyle name="40 % - Markeringsfarve1 5 4 3 5" xfId="36178" xr:uid="{7EF6FF9B-56C6-4937-A642-CC4C7295A910}"/>
    <cellStyle name="40 % - Markeringsfarve1 5 4 4" xfId="3337" xr:uid="{0F5DB268-A01D-4DF3-9448-B6043F265D5E}"/>
    <cellStyle name="40 % - Markeringsfarve1 5 4 4 2" xfId="8440" xr:uid="{19CA8BA5-E955-4675-8913-030CE1E30F4E}"/>
    <cellStyle name="40 % - Markeringsfarve1 5 4 4 2 2" xfId="16328" xr:uid="{6BEFD73D-11E1-4051-BC7C-6DE09E4911CA}"/>
    <cellStyle name="40 % - Markeringsfarve1 5 4 4 2 2 2" xfId="32643" xr:uid="{CC10277C-882F-425C-92AD-7233F16E08D7}"/>
    <cellStyle name="40 % - Markeringsfarve1 5 4 4 2 2 3" xfId="47607" xr:uid="{ED893289-8ABF-4702-B501-7BAAE6737F6A}"/>
    <cellStyle name="40 % - Markeringsfarve1 5 4 4 2 3" xfId="25621" xr:uid="{97727553-4210-4C7D-BDE0-4E85E1A9A12A}"/>
    <cellStyle name="40 % - Markeringsfarve1 5 4 4 2 4" xfId="40608" xr:uid="{F8E426B6-0DCC-495B-A96A-AEFF7D41DF4F}"/>
    <cellStyle name="40 % - Markeringsfarve1 5 4 4 3" xfId="11893" xr:uid="{BCD11596-EED9-45ED-9B69-B49C4C09A8CB}"/>
    <cellStyle name="40 % - Markeringsfarve1 5 4 4 3 2" xfId="28213" xr:uid="{76E272F5-6EC9-4E95-BB50-B675FEC88D58}"/>
    <cellStyle name="40 % - Markeringsfarve1 5 4 4 3 3" xfId="43178" xr:uid="{5D52A3AB-13EE-4614-A5CC-AA3E328E1692}"/>
    <cellStyle name="40 % - Markeringsfarve1 5 4 4 4" xfId="21191" xr:uid="{EED6311C-8B0A-4A28-ABE6-FE72C648FB60}"/>
    <cellStyle name="40 % - Markeringsfarve1 5 4 4 5" xfId="36179" xr:uid="{F76043E8-5577-476F-AEFE-E481A2F11CF5}"/>
    <cellStyle name="40 % - Markeringsfarve1 5 4 5" xfId="5740" xr:uid="{A1A4695F-24F6-4480-B7CB-40BCFF6BF204}"/>
    <cellStyle name="40 % - Markeringsfarve1 5 4 5 2" xfId="13657" xr:uid="{C4C6DB62-A1F6-4963-BE2C-48DDD684E463}"/>
    <cellStyle name="40 % - Markeringsfarve1 5 4 5 2 2" xfId="29972" xr:uid="{801F3CFF-E14B-449F-BE13-0CCA59C19A83}"/>
    <cellStyle name="40 % - Markeringsfarve1 5 4 5 2 3" xfId="44936" xr:uid="{BF599816-7797-41F1-AC24-3B4E6CACA549}"/>
    <cellStyle name="40 % - Markeringsfarve1 5 4 5 3" xfId="22950" xr:uid="{ECB8AA0B-020A-46DB-BE4A-D258D754B218}"/>
    <cellStyle name="40 % - Markeringsfarve1 5 4 5 4" xfId="37937" xr:uid="{CFD35D94-5E80-427A-B00E-6D489853F3F0}"/>
    <cellStyle name="40 % - Markeringsfarve1 5 4 6" xfId="11889" xr:uid="{728D674F-87E7-4149-90A7-4BC8E41F3FD5}"/>
    <cellStyle name="40 % - Markeringsfarve1 5 4 6 2" xfId="28209" xr:uid="{B3E5A016-3AB3-474D-9973-8996E9C600CD}"/>
    <cellStyle name="40 % - Markeringsfarve1 5 4 6 3" xfId="43174" xr:uid="{69999E61-B8E7-4A6F-BFC6-7DB8F078961A}"/>
    <cellStyle name="40 % - Markeringsfarve1 5 4 7" xfId="21187" xr:uid="{6FD1B6D7-D19A-4E8C-80FD-AA8CDD019325}"/>
    <cellStyle name="40 % - Markeringsfarve1 5 4 8" xfId="36175" xr:uid="{1BBC9898-7166-41E5-87DE-C3756FEA98AF}"/>
    <cellStyle name="40 % - Markeringsfarve1 5 5" xfId="3338" xr:uid="{8EB70AC9-A21B-4D99-939A-E4117360FB89}"/>
    <cellStyle name="40 % - Markeringsfarve1 5 5 2" xfId="3339" xr:uid="{65579CCC-717A-4AC5-89F8-2AFA5B93053D}"/>
    <cellStyle name="40 % - Markeringsfarve1 5 5 2 2" xfId="3340" xr:uid="{D825CCA0-1A4E-47BF-87FF-2D2CB2A13535}"/>
    <cellStyle name="40 % - Markeringsfarve1 5 5 2 2 2" xfId="7987" xr:uid="{D0828B5A-2E04-4951-9543-D81B4701D620}"/>
    <cellStyle name="40 % - Markeringsfarve1 5 5 2 2 2 2" xfId="15887" xr:uid="{62B89A23-6474-4EA4-AE6A-3FA1B89DBE2F}"/>
    <cellStyle name="40 % - Markeringsfarve1 5 5 2 2 2 2 2" xfId="32202" xr:uid="{9E8AFB04-08F3-4F98-A85D-0DBA1DC9C379}"/>
    <cellStyle name="40 % - Markeringsfarve1 5 5 2 2 2 2 3" xfId="47166" xr:uid="{9AC71C0C-5D25-4CE6-9C7B-FB34111D84EA}"/>
    <cellStyle name="40 % - Markeringsfarve1 5 5 2 2 2 3" xfId="25180" xr:uid="{B1454819-97AE-4C03-9892-3C5A6F7EAD7C}"/>
    <cellStyle name="40 % - Markeringsfarve1 5 5 2 2 2 4" xfId="40167" xr:uid="{48E42624-909E-44E3-B205-E360ABF29FE1}"/>
    <cellStyle name="40 % - Markeringsfarve1 5 5 2 2 3" xfId="11896" xr:uid="{65C6CF69-5A2F-416C-BBC2-041A09AC23B6}"/>
    <cellStyle name="40 % - Markeringsfarve1 5 5 2 2 3 2" xfId="28216" xr:uid="{31ECDA24-678C-4BBE-9282-6E06F3FE0004}"/>
    <cellStyle name="40 % - Markeringsfarve1 5 5 2 2 3 3" xfId="43181" xr:uid="{01194779-BD6D-4BD7-A4E6-E41E50BD8A68}"/>
    <cellStyle name="40 % - Markeringsfarve1 5 5 2 2 4" xfId="21194" xr:uid="{18D4A7BD-9E1F-4C4B-A9CD-4D626BC3D15D}"/>
    <cellStyle name="40 % - Markeringsfarve1 5 5 2 2 5" xfId="36182" xr:uid="{8C0E3CE2-3A7F-41FE-BC12-B18FC32253FC}"/>
    <cellStyle name="40 % - Markeringsfarve1 5 5 2 3" xfId="6504" xr:uid="{64CA4BD4-078B-4F1F-A673-E106C03B0D34}"/>
    <cellStyle name="40 % - Markeringsfarve1 5 5 2 3 2" xfId="14417" xr:uid="{67AD3BD3-CADA-462E-A102-8DD673ECCB4C}"/>
    <cellStyle name="40 % - Markeringsfarve1 5 5 2 3 2 2" xfId="30732" xr:uid="{E7EFD99B-0F4C-4FCC-B33A-EF09677C89D4}"/>
    <cellStyle name="40 % - Markeringsfarve1 5 5 2 3 2 3" xfId="45696" xr:uid="{AB02D301-582E-41AC-8CFD-E629AB5BF9C9}"/>
    <cellStyle name="40 % - Markeringsfarve1 5 5 2 3 3" xfId="23710" xr:uid="{F404737F-4A74-4316-A009-107CE9A5A801}"/>
    <cellStyle name="40 % - Markeringsfarve1 5 5 2 3 4" xfId="38697" xr:uid="{66A3484D-88BC-49EB-AE3E-B447EDFA4A45}"/>
    <cellStyle name="40 % - Markeringsfarve1 5 5 2 4" xfId="11895" xr:uid="{BCCEE770-487F-4660-9D7E-C227499EEDBE}"/>
    <cellStyle name="40 % - Markeringsfarve1 5 5 2 4 2" xfId="28215" xr:uid="{4B37FE17-C113-4E46-8916-EC279DCB5475}"/>
    <cellStyle name="40 % - Markeringsfarve1 5 5 2 4 3" xfId="43180" xr:uid="{2DC16713-1B01-429B-A4CE-78ABF48C7FCA}"/>
    <cellStyle name="40 % - Markeringsfarve1 5 5 2 5" xfId="21193" xr:uid="{9CFE6F9F-AE35-4078-A90E-F5ACBC8AE607}"/>
    <cellStyle name="40 % - Markeringsfarve1 5 5 2 6" xfId="36181" xr:uid="{1CCEF96E-34BA-4FD2-8E7C-83854E661DD3}"/>
    <cellStyle name="40 % - Markeringsfarve1 5 5 3" xfId="3341" xr:uid="{FE20D0B4-2D33-45DF-94A0-09D2F3761A8D}"/>
    <cellStyle name="40 % - Markeringsfarve1 5 5 3 2" xfId="7263" xr:uid="{433CD0FD-CB94-4AB2-8B5E-FDE9BE3BC6A3}"/>
    <cellStyle name="40 % - Markeringsfarve1 5 5 3 2 2" xfId="15172" xr:uid="{8A78E136-17C9-4153-A4BD-3F6AF9610F9D}"/>
    <cellStyle name="40 % - Markeringsfarve1 5 5 3 2 2 2" xfId="31487" xr:uid="{55C00BC2-E82A-464B-829E-ED379C593D65}"/>
    <cellStyle name="40 % - Markeringsfarve1 5 5 3 2 2 3" xfId="46451" xr:uid="{B601A006-33A9-429A-AC9F-032FC1AB3585}"/>
    <cellStyle name="40 % - Markeringsfarve1 5 5 3 2 3" xfId="24465" xr:uid="{E4B5572D-B8CC-457C-ABE1-8AC73590E17B}"/>
    <cellStyle name="40 % - Markeringsfarve1 5 5 3 2 4" xfId="39452" xr:uid="{3A8649F4-8569-41CD-BBD3-20C023A6BBEB}"/>
    <cellStyle name="40 % - Markeringsfarve1 5 5 3 3" xfId="11897" xr:uid="{4FA36EEC-9592-41BC-B8C5-E9040DF69410}"/>
    <cellStyle name="40 % - Markeringsfarve1 5 5 3 3 2" xfId="28217" xr:uid="{69723B00-22F6-4476-B42B-670AD5C36F87}"/>
    <cellStyle name="40 % - Markeringsfarve1 5 5 3 3 3" xfId="43182" xr:uid="{ECF369BA-07A5-4BAA-A43F-9AA58965BC2E}"/>
    <cellStyle name="40 % - Markeringsfarve1 5 5 3 4" xfId="21195" xr:uid="{8379B0DF-F86A-402F-AC68-77CE72377620}"/>
    <cellStyle name="40 % - Markeringsfarve1 5 5 3 5" xfId="36183" xr:uid="{FF1A8BCB-5D5A-4FD2-B0FC-6B576E646590}"/>
    <cellStyle name="40 % - Markeringsfarve1 5 5 4" xfId="3342" xr:uid="{59276F11-AA79-4FA8-84AE-7B37A1455652}"/>
    <cellStyle name="40 % - Markeringsfarve1 5 5 4 2" xfId="6649" xr:uid="{1CE5CA90-CDB7-45AC-B972-528EB42E6C99}"/>
    <cellStyle name="40 % - Markeringsfarve1 5 5 4 2 2" xfId="14561" xr:uid="{0E9B0D42-AAAC-402B-9DD8-05FAB73E4A80}"/>
    <cellStyle name="40 % - Markeringsfarve1 5 5 4 2 2 2" xfId="30876" xr:uid="{114A2E53-5706-4599-8138-5F78E12BD4C3}"/>
    <cellStyle name="40 % - Markeringsfarve1 5 5 4 2 2 3" xfId="45840" xr:uid="{AF843F5B-48C3-4BB5-A04B-A7B7C6A281BD}"/>
    <cellStyle name="40 % - Markeringsfarve1 5 5 4 2 3" xfId="23854" xr:uid="{6C5EA932-7683-4277-A668-DFD8BC1BA00A}"/>
    <cellStyle name="40 % - Markeringsfarve1 5 5 4 2 4" xfId="38841" xr:uid="{186290D6-8C75-4FF0-A2DE-C8AB36E9EFC0}"/>
    <cellStyle name="40 % - Markeringsfarve1 5 5 4 3" xfId="11898" xr:uid="{A424D5AE-8204-45C2-A411-1E7B029D29A3}"/>
    <cellStyle name="40 % - Markeringsfarve1 5 5 4 3 2" xfId="28218" xr:uid="{0B20E2BD-AF5A-4811-9B68-3988374E99E8}"/>
    <cellStyle name="40 % - Markeringsfarve1 5 5 4 3 3" xfId="43183" xr:uid="{6D6476EA-623C-44A3-B5C9-636D5C8F4C21}"/>
    <cellStyle name="40 % - Markeringsfarve1 5 5 4 4" xfId="21196" xr:uid="{F1EEDBED-5DFE-467D-BDB8-A2845A8DD063}"/>
    <cellStyle name="40 % - Markeringsfarve1 5 5 4 5" xfId="36184" xr:uid="{5CE866FA-2A6B-46B7-B41F-A7989BA74F6E}"/>
    <cellStyle name="40 % - Markeringsfarve1 5 5 5" xfId="5741" xr:uid="{1A024D2D-AAC1-462D-BB78-3EF786831520}"/>
    <cellStyle name="40 % - Markeringsfarve1 5 5 5 2" xfId="13658" xr:uid="{C55BC598-3A4C-445B-A0E4-E16864CA9253}"/>
    <cellStyle name="40 % - Markeringsfarve1 5 5 5 2 2" xfId="29973" xr:uid="{DBCFD30C-0A16-461A-B1DC-98EFEB0401F6}"/>
    <cellStyle name="40 % - Markeringsfarve1 5 5 5 2 3" xfId="44937" xr:uid="{A3F70F24-9FFB-45A6-A446-A7575646FDF4}"/>
    <cellStyle name="40 % - Markeringsfarve1 5 5 5 3" xfId="22951" xr:uid="{CF64268B-134B-4BE5-AB44-E692E9F3BE3A}"/>
    <cellStyle name="40 % - Markeringsfarve1 5 5 5 4" xfId="37938" xr:uid="{3F19CB08-0BEE-4979-9C63-73A7801B4F77}"/>
    <cellStyle name="40 % - Markeringsfarve1 5 5 6" xfId="11894" xr:uid="{F5E17D2A-5829-41E7-82B3-C5025128C474}"/>
    <cellStyle name="40 % - Markeringsfarve1 5 5 6 2" xfId="28214" xr:uid="{50C1B83F-F647-4514-9F64-97CC4DF045AE}"/>
    <cellStyle name="40 % - Markeringsfarve1 5 5 6 3" xfId="43179" xr:uid="{9DCE577B-5B8B-4B7F-B3CD-0E9C656323A8}"/>
    <cellStyle name="40 % - Markeringsfarve1 5 5 7" xfId="21192" xr:uid="{CFC0C1EC-2B02-4094-B248-832F3F4B2290}"/>
    <cellStyle name="40 % - Markeringsfarve1 5 5 8" xfId="36180" xr:uid="{2C61F455-2B01-4F1B-B62C-5CB5CDB61164}"/>
    <cellStyle name="40 % - Markeringsfarve1 5 6" xfId="3343" xr:uid="{013B597E-DF51-4F7E-B52E-3B31DCB43569}"/>
    <cellStyle name="40 % - Markeringsfarve1 5 6 2" xfId="3344" xr:uid="{37B5BF39-B9AB-4463-904C-03E9EDB9D4E2}"/>
    <cellStyle name="40 % - Markeringsfarve1 5 6 2 2" xfId="3345" xr:uid="{22080172-1813-4F51-A585-11BBD2B0B959}"/>
    <cellStyle name="40 % - Markeringsfarve1 5 6 2 2 2" xfId="8087" xr:uid="{7F1AD28C-7719-43E8-947A-99DC76FBF116}"/>
    <cellStyle name="40 % - Markeringsfarve1 5 6 2 2 2 2" xfId="15987" xr:uid="{F71FFDF8-8BF5-406F-B98C-C14C481EA90A}"/>
    <cellStyle name="40 % - Markeringsfarve1 5 6 2 2 2 2 2" xfId="32302" xr:uid="{D6BA66D5-C017-416E-8E99-B1C2FFBF604E}"/>
    <cellStyle name="40 % - Markeringsfarve1 5 6 2 2 2 2 3" xfId="47266" xr:uid="{4F272CE4-5BCE-4362-A885-ED61887E38BB}"/>
    <cellStyle name="40 % - Markeringsfarve1 5 6 2 2 2 3" xfId="25280" xr:uid="{294F9F1C-9B39-4E87-AEEA-373C67AC8E3D}"/>
    <cellStyle name="40 % - Markeringsfarve1 5 6 2 2 2 4" xfId="40267" xr:uid="{146DE947-7775-4424-BEAD-1753D29E03C1}"/>
    <cellStyle name="40 % - Markeringsfarve1 5 6 2 2 3" xfId="11901" xr:uid="{DA438FAC-24F9-4B29-AA9D-791042F9B93F}"/>
    <cellStyle name="40 % - Markeringsfarve1 5 6 2 2 3 2" xfId="28221" xr:uid="{2171DD8C-CBAE-443F-8A35-37CB017198FB}"/>
    <cellStyle name="40 % - Markeringsfarve1 5 6 2 2 3 3" xfId="43186" xr:uid="{871A61F6-EE08-444F-A589-AFF3E74886C0}"/>
    <cellStyle name="40 % - Markeringsfarve1 5 6 2 2 4" xfId="21199" xr:uid="{A80E9059-7405-4A30-BF64-4580F8E79B5E}"/>
    <cellStyle name="40 % - Markeringsfarve1 5 6 2 2 5" xfId="36187" xr:uid="{858B5789-2CF2-4071-93E1-C689F0D18A51}"/>
    <cellStyle name="40 % - Markeringsfarve1 5 6 2 3" xfId="6589" xr:uid="{87864970-7DA2-42A0-94A5-7F63E0269C37}"/>
    <cellStyle name="40 % - Markeringsfarve1 5 6 2 3 2" xfId="14502" xr:uid="{1BD19FD7-1AB4-469C-9A0A-8C0A6056C480}"/>
    <cellStyle name="40 % - Markeringsfarve1 5 6 2 3 2 2" xfId="30817" xr:uid="{68D5988E-D08F-4ADC-94F6-2C113A497161}"/>
    <cellStyle name="40 % - Markeringsfarve1 5 6 2 3 2 3" xfId="45781" xr:uid="{FF61D32C-1BE5-4E94-B5CA-A7EF89A40641}"/>
    <cellStyle name="40 % - Markeringsfarve1 5 6 2 3 3" xfId="23795" xr:uid="{6AEF2786-7698-4292-8759-DFF38932A909}"/>
    <cellStyle name="40 % - Markeringsfarve1 5 6 2 3 4" xfId="38782" xr:uid="{0EB9D2C4-CEB3-42E8-A9B4-121902643C89}"/>
    <cellStyle name="40 % - Markeringsfarve1 5 6 2 4" xfId="11900" xr:uid="{AF0CBCC6-0896-4265-A767-8FC6400119A0}"/>
    <cellStyle name="40 % - Markeringsfarve1 5 6 2 4 2" xfId="28220" xr:uid="{4E5A6B04-AFB6-46EC-9AE8-C834B644FF26}"/>
    <cellStyle name="40 % - Markeringsfarve1 5 6 2 4 3" xfId="43185" xr:uid="{C2AB2E87-4E4F-4A6F-8FD3-511588475CB3}"/>
    <cellStyle name="40 % - Markeringsfarve1 5 6 2 5" xfId="21198" xr:uid="{C58480F7-7D07-4678-8B13-A7937142E2B5}"/>
    <cellStyle name="40 % - Markeringsfarve1 5 6 2 6" xfId="36186" xr:uid="{9C873261-7DA0-484B-99FD-F5920CC44205}"/>
    <cellStyle name="40 % - Markeringsfarve1 5 6 3" xfId="3346" xr:uid="{C820A1BD-6762-43EB-99AD-4E3B52F328AA}"/>
    <cellStyle name="40 % - Markeringsfarve1 5 6 3 2" xfId="7364" xr:uid="{D86E9ED1-EAE7-47EE-B667-70063378D468}"/>
    <cellStyle name="40 % - Markeringsfarve1 5 6 3 2 2" xfId="15273" xr:uid="{C02D9278-32C1-4F40-82CD-A6ADFC8056DA}"/>
    <cellStyle name="40 % - Markeringsfarve1 5 6 3 2 2 2" xfId="31588" xr:uid="{15EB4F31-0DAB-487E-A61D-64BD7954AA59}"/>
    <cellStyle name="40 % - Markeringsfarve1 5 6 3 2 2 3" xfId="46552" xr:uid="{1FF65B12-B877-493D-A7E1-AC82FF432A49}"/>
    <cellStyle name="40 % - Markeringsfarve1 5 6 3 2 3" xfId="24566" xr:uid="{E401B1C9-A9E9-4FEC-B6FA-F958A6E705F5}"/>
    <cellStyle name="40 % - Markeringsfarve1 5 6 3 2 4" xfId="39553" xr:uid="{1535FEE7-F653-47B0-988F-53BFBEC2AED2}"/>
    <cellStyle name="40 % - Markeringsfarve1 5 6 3 3" xfId="11902" xr:uid="{B44823F5-C5F3-4198-A2A0-8FD97EBE9E93}"/>
    <cellStyle name="40 % - Markeringsfarve1 5 6 3 3 2" xfId="28222" xr:uid="{1CFB7B2C-AA98-4B7F-844F-B34F7FC4EBB4}"/>
    <cellStyle name="40 % - Markeringsfarve1 5 6 3 3 3" xfId="43187" xr:uid="{8A255DEA-899C-4A42-BA0C-C09C485A8F96}"/>
    <cellStyle name="40 % - Markeringsfarve1 5 6 3 4" xfId="21200" xr:uid="{FF29B756-14D3-400E-992C-776DA9F65F65}"/>
    <cellStyle name="40 % - Markeringsfarve1 5 6 3 5" xfId="36188" xr:uid="{FC4718F3-17AE-45AF-84FD-0E09E0F59A5C}"/>
    <cellStyle name="40 % - Markeringsfarve1 5 6 4" xfId="3347" xr:uid="{5D01615B-59B5-4E21-A823-B9AA1C9F090D}"/>
    <cellStyle name="40 % - Markeringsfarve1 5 6 4 2" xfId="8650" xr:uid="{79B9A7A9-78F5-419C-BC24-18A40037990D}"/>
    <cellStyle name="40 % - Markeringsfarve1 5 6 4 2 2" xfId="16529" xr:uid="{EB9F79B4-8C67-4518-9AD8-417ECCD5D597}"/>
    <cellStyle name="40 % - Markeringsfarve1 5 6 4 2 2 2" xfId="32844" xr:uid="{F0AC0FEF-4D4D-4F3F-8548-AC0A0C2AB6E7}"/>
    <cellStyle name="40 % - Markeringsfarve1 5 6 4 2 2 3" xfId="47808" xr:uid="{C8870AD7-35B8-425E-9E49-A3F350F1DF92}"/>
    <cellStyle name="40 % - Markeringsfarve1 5 6 4 2 3" xfId="25822" xr:uid="{03620FA6-A4C5-4384-A234-D175EF46B264}"/>
    <cellStyle name="40 % - Markeringsfarve1 5 6 4 2 4" xfId="40809" xr:uid="{CE84599E-1141-46BC-AEAB-C1B1B7FEF2DA}"/>
    <cellStyle name="40 % - Markeringsfarve1 5 6 4 3" xfId="11903" xr:uid="{B3AFCA79-732C-4089-BA9F-E2186D1C9EBB}"/>
    <cellStyle name="40 % - Markeringsfarve1 5 6 4 3 2" xfId="28223" xr:uid="{421DD722-AC77-49B7-8CD4-06FCFF1F56D6}"/>
    <cellStyle name="40 % - Markeringsfarve1 5 6 4 3 3" xfId="43188" xr:uid="{1FE290D8-90F2-45C6-BB9B-26F2DCB6913B}"/>
    <cellStyle name="40 % - Markeringsfarve1 5 6 4 4" xfId="21201" xr:uid="{DF73F2DB-A7E5-486C-BFF6-676C08ED1E2E}"/>
    <cellStyle name="40 % - Markeringsfarve1 5 6 4 5" xfId="36189" xr:uid="{5E143816-FACC-4305-8180-E2DA37A5F37B}"/>
    <cellStyle name="40 % - Markeringsfarve1 5 6 5" xfId="5742" xr:uid="{85F281E0-93E4-47D8-ADA3-01D1DE64AC89}"/>
    <cellStyle name="40 % - Markeringsfarve1 5 6 5 2" xfId="13659" xr:uid="{03889F57-241C-4892-9F9B-7B9729DF76E2}"/>
    <cellStyle name="40 % - Markeringsfarve1 5 6 5 2 2" xfId="29974" xr:uid="{F22264E9-3D48-44C5-A00F-9B90C977F08E}"/>
    <cellStyle name="40 % - Markeringsfarve1 5 6 5 2 3" xfId="44938" xr:uid="{AFB35549-C8A0-46B6-87B5-2DCEDF6BACEB}"/>
    <cellStyle name="40 % - Markeringsfarve1 5 6 5 3" xfId="22952" xr:uid="{5B1FE398-9EE2-471B-A6D0-9E23C98AE6D0}"/>
    <cellStyle name="40 % - Markeringsfarve1 5 6 5 4" xfId="37939" xr:uid="{6B909A53-6E02-4182-9526-08570909BAD7}"/>
    <cellStyle name="40 % - Markeringsfarve1 5 6 6" xfId="11899" xr:uid="{ECFD513F-7911-4643-8426-55BF70485A7C}"/>
    <cellStyle name="40 % - Markeringsfarve1 5 6 6 2" xfId="28219" xr:uid="{094293C6-3BED-4588-9371-50D69943EF06}"/>
    <cellStyle name="40 % - Markeringsfarve1 5 6 6 3" xfId="43184" xr:uid="{67C78253-BB29-44A8-AE86-B5C99216C990}"/>
    <cellStyle name="40 % - Markeringsfarve1 5 6 7" xfId="21197" xr:uid="{8A5DD421-A2B9-4B85-BD42-6823A2266EEE}"/>
    <cellStyle name="40 % - Markeringsfarve1 5 6 8" xfId="36185" xr:uid="{542B7159-7291-49C2-AAA2-4E0DD9FBC13A}"/>
    <cellStyle name="40 % - Markeringsfarve1 5 7" xfId="3348" xr:uid="{5F4BD416-1AA2-440A-95BC-D6E24A4F1FA0}"/>
    <cellStyle name="40 % - Markeringsfarve1 5 7 2" xfId="3349" xr:uid="{9AF7281C-6B54-4DFD-AD0D-E3B0ACDABD18}"/>
    <cellStyle name="40 % - Markeringsfarve1 5 7 2 2" xfId="7513" xr:uid="{250E72DF-9A85-4342-B94E-77763F75324A}"/>
    <cellStyle name="40 % - Markeringsfarve1 5 7 2 2 2" xfId="15413" xr:uid="{9267992F-1607-403A-AE66-29495F58760C}"/>
    <cellStyle name="40 % - Markeringsfarve1 5 7 2 2 2 2" xfId="31728" xr:uid="{4838CA0B-0F22-4A7B-8EE8-D1F4E17EF896}"/>
    <cellStyle name="40 % - Markeringsfarve1 5 7 2 2 2 3" xfId="46692" xr:uid="{3058FE17-B2EA-4A07-B6B6-1C1C3BA9BAE0}"/>
    <cellStyle name="40 % - Markeringsfarve1 5 7 2 2 3" xfId="24706" xr:uid="{A4CC7C35-7876-4A3C-AF75-34F37F2528DD}"/>
    <cellStyle name="40 % - Markeringsfarve1 5 7 2 2 4" xfId="39693" xr:uid="{BCA9073C-7B4F-462A-8064-84289B17C353}"/>
    <cellStyle name="40 % - Markeringsfarve1 5 7 2 3" xfId="11905" xr:uid="{8DD565AB-69CC-4BE3-9B1F-94875ADA69F6}"/>
    <cellStyle name="40 % - Markeringsfarve1 5 7 2 3 2" xfId="28225" xr:uid="{79A49499-67A4-482F-9EC9-D917C185A82E}"/>
    <cellStyle name="40 % - Markeringsfarve1 5 7 2 3 3" xfId="43190" xr:uid="{D3DE6F37-9FEC-4F46-902F-9B369F387224}"/>
    <cellStyle name="40 % - Markeringsfarve1 5 7 2 4" xfId="21203" xr:uid="{16AB004B-88DA-4CC9-9904-01E305E1DBAE}"/>
    <cellStyle name="40 % - Markeringsfarve1 5 7 2 5" xfId="36191" xr:uid="{3920C2A2-08D4-4D4A-AA3C-67523EE09D7B}"/>
    <cellStyle name="40 % - Markeringsfarve1 5 7 3" xfId="6104" xr:uid="{DD698B52-5D20-4850-BD37-438876490EB1}"/>
    <cellStyle name="40 % - Markeringsfarve1 5 7 3 2" xfId="14020" xr:uid="{C9A15138-95B6-4118-B0AF-EB5ED00DF623}"/>
    <cellStyle name="40 % - Markeringsfarve1 5 7 3 2 2" xfId="30335" xr:uid="{6E46CAE3-8131-4073-BEF8-BA3E325CEBEE}"/>
    <cellStyle name="40 % - Markeringsfarve1 5 7 3 2 3" xfId="45299" xr:uid="{1F5D4100-0DC8-42FD-9050-D714E37C337E}"/>
    <cellStyle name="40 % - Markeringsfarve1 5 7 3 3" xfId="23313" xr:uid="{5D3234ED-2C16-47FB-80FF-B148F66DA704}"/>
    <cellStyle name="40 % - Markeringsfarve1 5 7 3 4" xfId="38300" xr:uid="{675B9479-5C97-4AE8-810A-94792429C03C}"/>
    <cellStyle name="40 % - Markeringsfarve1 5 7 4" xfId="11904" xr:uid="{4BB7513F-C7B0-4F5F-9D64-6FC7B82B2F95}"/>
    <cellStyle name="40 % - Markeringsfarve1 5 7 4 2" xfId="28224" xr:uid="{6AB4BBC7-030A-43BA-9E00-E600E2002AB0}"/>
    <cellStyle name="40 % - Markeringsfarve1 5 7 4 3" xfId="43189" xr:uid="{06C9F765-0AD9-40A2-9250-7AF7AB5146E1}"/>
    <cellStyle name="40 % - Markeringsfarve1 5 7 5" xfId="21202" xr:uid="{675CD595-F333-4DF2-90E5-11746CD78701}"/>
    <cellStyle name="40 % - Markeringsfarve1 5 7 6" xfId="36190" xr:uid="{CC3B4887-45EA-4DDA-8C2F-0651BAD33516}"/>
    <cellStyle name="40 % - Markeringsfarve1 5 8" xfId="3350" xr:uid="{E6E4AACA-D0BE-41AA-8166-9AF05E354FC2}"/>
    <cellStyle name="40 % - Markeringsfarve1 5 8 2" xfId="6741" xr:uid="{F00727CC-CDB4-4463-8C7C-B3885FEE1EAE}"/>
    <cellStyle name="40 % - Markeringsfarve1 5 8 2 2" xfId="14651" xr:uid="{DFB28D7B-81CD-4DFE-BAA1-A85B073C2E60}"/>
    <cellStyle name="40 % - Markeringsfarve1 5 8 2 2 2" xfId="30966" xr:uid="{410A2FF4-6AB8-4B17-B128-63B61DBD2ADE}"/>
    <cellStyle name="40 % - Markeringsfarve1 5 8 2 2 3" xfId="45930" xr:uid="{125764E9-54A7-4318-87E5-22EB14C960FB}"/>
    <cellStyle name="40 % - Markeringsfarve1 5 8 2 3" xfId="23944" xr:uid="{0D85523A-6ABF-4F88-BD9F-CAC28F112607}"/>
    <cellStyle name="40 % - Markeringsfarve1 5 8 2 4" xfId="38931" xr:uid="{F56CD68E-42CF-4983-9FFD-A7C81E15F2ED}"/>
    <cellStyle name="40 % - Markeringsfarve1 5 8 3" xfId="11906" xr:uid="{2D549974-DF5F-4DB6-B7FD-D0C52A1EE5EF}"/>
    <cellStyle name="40 % - Markeringsfarve1 5 8 3 2" xfId="28226" xr:uid="{904F7B64-6C0C-4D1F-B085-FFEF487CC96B}"/>
    <cellStyle name="40 % - Markeringsfarve1 5 8 3 3" xfId="43191" xr:uid="{D16A613C-7038-4FC8-829B-D77D8379A3E8}"/>
    <cellStyle name="40 % - Markeringsfarve1 5 8 4" xfId="21204" xr:uid="{621D0A52-E415-4FA7-9027-8FD1FB44768A}"/>
    <cellStyle name="40 % - Markeringsfarve1 5 8 5" xfId="36192" xr:uid="{8D3A0558-D863-4BAB-8420-E651584A20C8}"/>
    <cellStyle name="40 % - Markeringsfarve1 5 9" xfId="3351" xr:uid="{6E3B256E-CC40-4B74-A18D-682244F9480F}"/>
    <cellStyle name="40 % - Markeringsfarve1 5 9 2" xfId="6638" xr:uid="{1688CE5B-BD2D-4C71-9C6D-4AFBE60D5290}"/>
    <cellStyle name="40 % - Markeringsfarve1 5 9 2 2" xfId="14550" xr:uid="{53DB48E8-EC58-46F8-969B-54423CF6A887}"/>
    <cellStyle name="40 % - Markeringsfarve1 5 9 2 2 2" xfId="30865" xr:uid="{C4C38A59-A00F-4058-A5FE-6BF2180FF98C}"/>
    <cellStyle name="40 % - Markeringsfarve1 5 9 2 2 3" xfId="45829" xr:uid="{69191005-A159-4636-9A4E-5EB47F9593BA}"/>
    <cellStyle name="40 % - Markeringsfarve1 5 9 2 3" xfId="23843" xr:uid="{6309BBC0-7765-4D9A-9821-6858CA877332}"/>
    <cellStyle name="40 % - Markeringsfarve1 5 9 2 4" xfId="38830" xr:uid="{2BC6863B-933A-4BA9-872E-9B238129F909}"/>
    <cellStyle name="40 % - Markeringsfarve1 5 9 3" xfId="11907" xr:uid="{AFC976E4-A42B-4464-AD6D-3D7A8D522FD9}"/>
    <cellStyle name="40 % - Markeringsfarve1 5 9 3 2" xfId="28227" xr:uid="{467FB7A2-7921-4DFE-80D9-511518BA6DC3}"/>
    <cellStyle name="40 % - Markeringsfarve1 5 9 3 3" xfId="43192" xr:uid="{3942B888-2397-409B-82D9-9D76BE1CBAC2}"/>
    <cellStyle name="40 % - Markeringsfarve1 5 9 4" xfId="21205" xr:uid="{F6161FF3-EB65-4676-89B2-C76F5E67DDCD}"/>
    <cellStyle name="40 % - Markeringsfarve1 5 9 5" xfId="36193" xr:uid="{1974DBA5-38B7-46F6-8498-CC08A1640F00}"/>
    <cellStyle name="40 % - Markeringsfarve1 6" xfId="3352" xr:uid="{F97A1C28-6373-4165-910E-6E3DBDF6A2D0}"/>
    <cellStyle name="40 % - Markeringsfarve1 6 2" xfId="3353" xr:uid="{86F64943-717C-48C3-87D8-CE49D16E1358}"/>
    <cellStyle name="40 % - Markeringsfarve1 6 2 2" xfId="3354" xr:uid="{1A836F3C-50CF-4B2F-8B4A-15022AA9C32B}"/>
    <cellStyle name="40 % - Markeringsfarve1 6 2 2 2" xfId="7554" xr:uid="{F8CFB304-31D6-4455-ACA4-7E274AFF39E8}"/>
    <cellStyle name="40 % - Markeringsfarve1 6 2 2 2 2" xfId="15454" xr:uid="{0EF7DC6E-AE94-4D34-988B-B017028AD1F3}"/>
    <cellStyle name="40 % - Markeringsfarve1 6 2 2 2 2 2" xfId="31769" xr:uid="{08DD76A8-8BEB-4A8D-BBFD-D85D660A67FB}"/>
    <cellStyle name="40 % - Markeringsfarve1 6 2 2 2 2 3" xfId="46733" xr:uid="{B6A3F9DB-5064-42C9-98C8-C975F233FF5F}"/>
    <cellStyle name="40 % - Markeringsfarve1 6 2 2 2 3" xfId="24747" xr:uid="{ABD34036-5829-498C-A9AC-B90567252DA5}"/>
    <cellStyle name="40 % - Markeringsfarve1 6 2 2 2 4" xfId="39734" xr:uid="{AF146DA2-0DB6-450E-8B2D-BC6DEE062A1F}"/>
    <cellStyle name="40 % - Markeringsfarve1 6 2 2 3" xfId="11910" xr:uid="{CB3DC083-4BB0-4158-801B-CC3750FE4598}"/>
    <cellStyle name="40 % - Markeringsfarve1 6 2 2 3 2" xfId="28230" xr:uid="{162D0D49-A507-4C87-804D-B0DC6C5D88C7}"/>
    <cellStyle name="40 % - Markeringsfarve1 6 2 2 3 3" xfId="43195" xr:uid="{D4DFD19F-4909-43F7-9026-19A68F5FE600}"/>
    <cellStyle name="40 % - Markeringsfarve1 6 2 2 4" xfId="21208" xr:uid="{260048EA-2218-471F-9BF9-EEAEDA504E15}"/>
    <cellStyle name="40 % - Markeringsfarve1 6 2 2 5" xfId="36196" xr:uid="{30FD2F8C-955C-46E8-8E22-554466A3F563}"/>
    <cellStyle name="40 % - Markeringsfarve1 6 2 2 6" xfId="57082" xr:uid="{DF2D625D-D885-4AA6-AC70-65EC66083C28}"/>
    <cellStyle name="40 % - Markeringsfarve1 6 2 3" xfId="6137" xr:uid="{E70B3AE8-1B30-44C2-9113-6C460085A8D8}"/>
    <cellStyle name="40 % - Markeringsfarve1 6 2 3 2" xfId="14053" xr:uid="{1984D6AC-207A-4247-BF94-AB0DC7493F0F}"/>
    <cellStyle name="40 % - Markeringsfarve1 6 2 3 2 2" xfId="30368" xr:uid="{C471D14B-2288-4282-8D74-82E016B283B3}"/>
    <cellStyle name="40 % - Markeringsfarve1 6 2 3 2 3" xfId="45332" xr:uid="{47EF9DD0-800D-4E28-8781-A8AE87576BE3}"/>
    <cellStyle name="40 % - Markeringsfarve1 6 2 3 3" xfId="23346" xr:uid="{00D3EDC8-B265-493C-A7EB-FCBD0078D41D}"/>
    <cellStyle name="40 % - Markeringsfarve1 6 2 3 4" xfId="38333" xr:uid="{922A4A1F-5E19-4AE6-81A2-E88B347060CF}"/>
    <cellStyle name="40 % - Markeringsfarve1 6 2 4" xfId="11909" xr:uid="{35A55ED3-F101-45F5-A6D6-EFDA1207916D}"/>
    <cellStyle name="40 % - Markeringsfarve1 6 2 4 2" xfId="28229" xr:uid="{9667821E-E45E-41C2-8391-5F0EFDAD0FF1}"/>
    <cellStyle name="40 % - Markeringsfarve1 6 2 4 3" xfId="43194" xr:uid="{E7EBF327-B3F2-4DD8-820C-A425185A5AE3}"/>
    <cellStyle name="40 % - Markeringsfarve1 6 2 5" xfId="21207" xr:uid="{17DA6DFB-194A-451A-BABE-120CC4EA0EE4}"/>
    <cellStyle name="40 % - Markeringsfarve1 6 2 6" xfId="36195" xr:uid="{0B26573C-7E2E-48AC-83EF-3F821CD734C0}"/>
    <cellStyle name="40 % - Markeringsfarve1 6 2 7" xfId="53915" xr:uid="{9DEE0FF8-2FD8-4B6F-A870-B667E4BB5A47}"/>
    <cellStyle name="40 % - Markeringsfarve1 6 3" xfId="3355" xr:uid="{BE916633-3A37-40FE-ABB5-5A224BE9E7D2}"/>
    <cellStyle name="40 % - Markeringsfarve1 6 3 2" xfId="6784" xr:uid="{11D36D97-018C-44CA-8904-99092EF384ED}"/>
    <cellStyle name="40 % - Markeringsfarve1 6 3 2 2" xfId="14694" xr:uid="{D109207E-0290-4D90-9301-E8ABBDB5BF2F}"/>
    <cellStyle name="40 % - Markeringsfarve1 6 3 2 2 2" xfId="31009" xr:uid="{7759E6E5-DCAC-4455-A2F9-66089205B49A}"/>
    <cellStyle name="40 % - Markeringsfarve1 6 3 2 2 3" xfId="45973" xr:uid="{2CF2218D-5BFA-41CC-A23D-93211F67EDA4}"/>
    <cellStyle name="40 % - Markeringsfarve1 6 3 2 3" xfId="23987" xr:uid="{7B2EED1A-D6D8-46ED-AFC1-312EB739A365}"/>
    <cellStyle name="40 % - Markeringsfarve1 6 3 2 4" xfId="38974" xr:uid="{DA369E19-1C84-4D70-ABF5-18E178998726}"/>
    <cellStyle name="40 % - Markeringsfarve1 6 3 3" xfId="11911" xr:uid="{D07D75D2-0E73-4BE6-A06B-5DEF57DB9E57}"/>
    <cellStyle name="40 % - Markeringsfarve1 6 3 3 2" xfId="28231" xr:uid="{BEB1AB8E-14DD-43CF-BBDB-89EA8CC26310}"/>
    <cellStyle name="40 % - Markeringsfarve1 6 3 3 3" xfId="43196" xr:uid="{70FB2759-A9D1-453A-9C47-AE870B169954}"/>
    <cellStyle name="40 % - Markeringsfarve1 6 3 4" xfId="21209" xr:uid="{61F86BDF-EC83-4ADC-BED3-4D5C1163619D}"/>
    <cellStyle name="40 % - Markeringsfarve1 6 3 5" xfId="36197" xr:uid="{AF84606E-F12F-4516-8BB5-0B54CEA52383}"/>
    <cellStyle name="40 % - Markeringsfarve1 6 3 6" xfId="56459" xr:uid="{DD1ACBC9-9457-4791-A060-DCEC8B74583C}"/>
    <cellStyle name="40 % - Markeringsfarve1 6 4" xfId="3356" xr:uid="{B174E312-D5BF-478B-BFD2-887395D4F6C2}"/>
    <cellStyle name="40 % - Markeringsfarve1 6 4 2" xfId="8375" xr:uid="{8032908E-C42D-49D1-9A7A-06B55C6ECA57}"/>
    <cellStyle name="40 % - Markeringsfarve1 6 4 2 2" xfId="16266" xr:uid="{385C063B-A1F4-494F-B1C2-1C5E8F5D5CA4}"/>
    <cellStyle name="40 % - Markeringsfarve1 6 4 2 2 2" xfId="32581" xr:uid="{DF4BEB9A-919C-436D-A628-5AA070D73EA3}"/>
    <cellStyle name="40 % - Markeringsfarve1 6 4 2 2 3" xfId="47545" xr:uid="{68EFEC08-F3E0-4FA5-995F-B5057FFA88F7}"/>
    <cellStyle name="40 % - Markeringsfarve1 6 4 2 3" xfId="25559" xr:uid="{B99E8FE1-94B5-4192-8341-777E5765BB53}"/>
    <cellStyle name="40 % - Markeringsfarve1 6 4 2 4" xfId="40546" xr:uid="{8CC42814-87D1-496C-B660-6C85548D1F45}"/>
    <cellStyle name="40 % - Markeringsfarve1 6 4 3" xfId="11912" xr:uid="{77A2F927-29ED-4CB7-8260-DBD2871A59D5}"/>
    <cellStyle name="40 % - Markeringsfarve1 6 4 3 2" xfId="28232" xr:uid="{B0162383-B96D-4013-AABD-122E973E27E4}"/>
    <cellStyle name="40 % - Markeringsfarve1 6 4 3 3" xfId="43197" xr:uid="{8AF06C18-62C0-4BE8-A5BD-C63F7007C2D4}"/>
    <cellStyle name="40 % - Markeringsfarve1 6 4 4" xfId="21210" xr:uid="{0077D194-3688-4685-B923-5D4A243EC374}"/>
    <cellStyle name="40 % - Markeringsfarve1 6 4 5" xfId="36198" xr:uid="{9188C2AF-B870-4394-9B3F-799C01103A7E}"/>
    <cellStyle name="40 % - Markeringsfarve1 6 5" xfId="5743" xr:uid="{7AEE6FFA-A8DA-4718-8BB6-E9C51281DF78}"/>
    <cellStyle name="40 % - Markeringsfarve1 6 5 2" xfId="13660" xr:uid="{314A6204-0BA1-4833-975F-44AAF91C8921}"/>
    <cellStyle name="40 % - Markeringsfarve1 6 5 2 2" xfId="29975" xr:uid="{621C0069-B9E8-4134-9E8D-1534F2C7C7CA}"/>
    <cellStyle name="40 % - Markeringsfarve1 6 5 2 3" xfId="44939" xr:uid="{DFE05525-9C5B-47AC-8E68-82A41C5CB09C}"/>
    <cellStyle name="40 % - Markeringsfarve1 6 5 3" xfId="22953" xr:uid="{4D627465-B6C2-48D2-80A0-1D1DFAD5E45E}"/>
    <cellStyle name="40 % - Markeringsfarve1 6 5 4" xfId="37940" xr:uid="{AB68D526-7042-4F74-A7CC-AF5EC2A827FE}"/>
    <cellStyle name="40 % - Markeringsfarve1 6 6" xfId="11908" xr:uid="{883BC964-1A77-4FA0-89BE-079E9FC661B4}"/>
    <cellStyle name="40 % - Markeringsfarve1 6 6 2" xfId="28228" xr:uid="{1EEB0EE0-6FF8-40BF-9C37-EFE224A4AEA1}"/>
    <cellStyle name="40 % - Markeringsfarve1 6 6 3" xfId="43193" xr:uid="{12BBF462-0B2B-43C4-9E0D-0FD689D1FD0F}"/>
    <cellStyle name="40 % - Markeringsfarve1 6 7" xfId="21206" xr:uid="{C7FC52CB-4F17-47C9-85FE-5E7C04EEB2D2}"/>
    <cellStyle name="40 % - Markeringsfarve1 6 8" xfId="36194" xr:uid="{33E9681B-1DD0-47FE-9651-FACC0251D8C3}"/>
    <cellStyle name="40 % - Markeringsfarve1 6 9" xfId="53278" xr:uid="{29629CE6-2A21-4016-B58E-FFAC2D88CDE1}"/>
    <cellStyle name="40 % - Markeringsfarve1 7" xfId="3357" xr:uid="{3E926CF6-8091-4345-BD53-399F94F03F2A}"/>
    <cellStyle name="40 % - Markeringsfarve1 7 2" xfId="3358" xr:uid="{1199CD92-C8FA-4F0D-AB24-19CACA23551A}"/>
    <cellStyle name="40 % - Markeringsfarve1 7 2 2" xfId="3359" xr:uid="{C72C8E73-3B72-45A2-B8D5-8600A42C8FD7}"/>
    <cellStyle name="40 % - Markeringsfarve1 7 2 2 2" xfId="7725" xr:uid="{B0974174-24B3-413A-A482-5F7F374F91FF}"/>
    <cellStyle name="40 % - Markeringsfarve1 7 2 2 2 2" xfId="15625" xr:uid="{1E521D87-07AC-405B-B023-3705764FDAA0}"/>
    <cellStyle name="40 % - Markeringsfarve1 7 2 2 2 2 2" xfId="31940" xr:uid="{EB92DF9C-B67C-4A67-85AA-5E8C86B65E5D}"/>
    <cellStyle name="40 % - Markeringsfarve1 7 2 2 2 2 3" xfId="46904" xr:uid="{366CB988-450D-45E5-B5CC-0529844C9725}"/>
    <cellStyle name="40 % - Markeringsfarve1 7 2 2 2 3" xfId="24918" xr:uid="{D0964E5C-DD04-4810-B7EB-036E0811B6A6}"/>
    <cellStyle name="40 % - Markeringsfarve1 7 2 2 2 4" xfId="39905" xr:uid="{2FDB350B-6E61-46DA-8566-E88607EBB223}"/>
    <cellStyle name="40 % - Markeringsfarve1 7 2 2 3" xfId="11915" xr:uid="{4F08D661-3F56-4987-B046-863E7A1271A1}"/>
    <cellStyle name="40 % - Markeringsfarve1 7 2 2 3 2" xfId="28235" xr:uid="{394E58DA-0920-4CA4-9E6C-655B3EE208E0}"/>
    <cellStyle name="40 % - Markeringsfarve1 7 2 2 3 3" xfId="43200" xr:uid="{AAA3E5D1-9B5F-4E4D-892B-B739FC98C31C}"/>
    <cellStyle name="40 % - Markeringsfarve1 7 2 2 4" xfId="21213" xr:uid="{CC5505B6-8123-4775-9B96-AA1362DDF3B5}"/>
    <cellStyle name="40 % - Markeringsfarve1 7 2 2 5" xfId="36201" xr:uid="{7D3693A3-7B9E-4A53-A93F-DB8AD83C6AEC}"/>
    <cellStyle name="40 % - Markeringsfarve1 7 2 3" xfId="6280" xr:uid="{FB5DF113-5FF5-4001-8E4B-661A008AD738}"/>
    <cellStyle name="40 % - Markeringsfarve1 7 2 3 2" xfId="14196" xr:uid="{91C47B69-BE7C-49F6-A827-8697C988846B}"/>
    <cellStyle name="40 % - Markeringsfarve1 7 2 3 2 2" xfId="30511" xr:uid="{7FFCE103-B29F-43FC-87A9-6A2BA5FF4BEB}"/>
    <cellStyle name="40 % - Markeringsfarve1 7 2 3 2 3" xfId="45475" xr:uid="{F7EE0EF3-CD05-44CC-93E1-DA7AFD2CB617}"/>
    <cellStyle name="40 % - Markeringsfarve1 7 2 3 3" xfId="23489" xr:uid="{FBEF9E72-4C97-404D-BFAB-642D76C2C670}"/>
    <cellStyle name="40 % - Markeringsfarve1 7 2 3 4" xfId="38476" xr:uid="{D15B17FF-0CBD-4B4D-BC30-C79B570C4EBB}"/>
    <cellStyle name="40 % - Markeringsfarve1 7 2 4" xfId="11914" xr:uid="{48C41E8E-F040-4601-BD4B-99C24962DBD8}"/>
    <cellStyle name="40 % - Markeringsfarve1 7 2 4 2" xfId="28234" xr:uid="{F84D53D2-9713-4F60-9CFC-F050E69235BC}"/>
    <cellStyle name="40 % - Markeringsfarve1 7 2 4 3" xfId="43199" xr:uid="{6F799318-DB1C-414D-AC8D-EFB29F8C2C33}"/>
    <cellStyle name="40 % - Markeringsfarve1 7 2 5" xfId="21212" xr:uid="{B4F38787-0733-4AA3-AEA2-815C6905EFC2}"/>
    <cellStyle name="40 % - Markeringsfarve1 7 2 6" xfId="36200" xr:uid="{66155877-2693-4643-8EFE-095CC1789A5D}"/>
    <cellStyle name="40 % - Markeringsfarve1 7 2 7" xfId="57057" xr:uid="{243A01E4-E849-4E4B-93C4-8CCAD1DE9540}"/>
    <cellStyle name="40 % - Markeringsfarve1 7 3" xfId="3360" xr:uid="{1598813C-0A8E-46B0-B8C0-676938A44630}"/>
    <cellStyle name="40 % - Markeringsfarve1 7 3 2" xfId="6955" xr:uid="{3EA4556C-A529-40B3-A5D2-D31A71741101}"/>
    <cellStyle name="40 % - Markeringsfarve1 7 3 2 2" xfId="14865" xr:uid="{22238EC5-95D1-47EF-82F9-4E588B1D5F9E}"/>
    <cellStyle name="40 % - Markeringsfarve1 7 3 2 2 2" xfId="31180" xr:uid="{43CF9A3B-CB30-44D1-913E-B78E4F0A4378}"/>
    <cellStyle name="40 % - Markeringsfarve1 7 3 2 2 3" xfId="46144" xr:uid="{74D46053-869D-48B8-8F84-DA504293C4DF}"/>
    <cellStyle name="40 % - Markeringsfarve1 7 3 2 3" xfId="24158" xr:uid="{FD0355A4-5E43-427F-BB55-5A3CC56FC304}"/>
    <cellStyle name="40 % - Markeringsfarve1 7 3 2 4" xfId="39145" xr:uid="{9EF3C971-D984-4A63-9EF6-C4D4F06DAA68}"/>
    <cellStyle name="40 % - Markeringsfarve1 7 3 3" xfId="11916" xr:uid="{61A697D2-F483-418A-86A3-55279C997F2A}"/>
    <cellStyle name="40 % - Markeringsfarve1 7 3 3 2" xfId="28236" xr:uid="{B5C8B237-D7C5-4286-B4D7-2FFA6622D84A}"/>
    <cellStyle name="40 % - Markeringsfarve1 7 3 3 3" xfId="43201" xr:uid="{64CBD649-0F3C-4788-8E5B-A9C0AAD51076}"/>
    <cellStyle name="40 % - Markeringsfarve1 7 3 4" xfId="21214" xr:uid="{A154DD4E-DA8A-477F-BDC9-C359F1216BA8}"/>
    <cellStyle name="40 % - Markeringsfarve1 7 3 5" xfId="36202" xr:uid="{BD2CA655-3B22-4557-BBD7-E6D8FA1196AE}"/>
    <cellStyle name="40 % - Markeringsfarve1 7 4" xfId="3361" xr:uid="{9B2F41B8-B038-481E-9510-7D26153C6DB4}"/>
    <cellStyle name="40 % - Markeringsfarve1 7 4 2" xfId="8611" xr:uid="{09499F61-47DE-4A04-A447-2FF8705C1CEE}"/>
    <cellStyle name="40 % - Markeringsfarve1 7 4 2 2" xfId="16492" xr:uid="{35C7410B-2107-4EA3-A673-30E18CF03E3C}"/>
    <cellStyle name="40 % - Markeringsfarve1 7 4 2 2 2" xfId="32807" xr:uid="{A0112804-6E87-4890-A433-A511359E201F}"/>
    <cellStyle name="40 % - Markeringsfarve1 7 4 2 2 3" xfId="47771" xr:uid="{12ABA9DD-1801-414A-A56A-46577C90E1A2}"/>
    <cellStyle name="40 % - Markeringsfarve1 7 4 2 3" xfId="25785" xr:uid="{248D4636-D33D-449C-9E4F-D31B66BF0993}"/>
    <cellStyle name="40 % - Markeringsfarve1 7 4 2 4" xfId="40772" xr:uid="{8E1647FB-3F53-4022-A881-44B3FA0A125D}"/>
    <cellStyle name="40 % - Markeringsfarve1 7 4 3" xfId="11917" xr:uid="{9B149773-FA10-4914-9BA7-F6165C4E42F4}"/>
    <cellStyle name="40 % - Markeringsfarve1 7 4 3 2" xfId="28237" xr:uid="{BC5AB896-7594-4923-A5BE-2797C5D18B46}"/>
    <cellStyle name="40 % - Markeringsfarve1 7 4 3 3" xfId="43202" xr:uid="{362CBB22-98D1-4575-90D6-172792D39448}"/>
    <cellStyle name="40 % - Markeringsfarve1 7 4 4" xfId="21215" xr:uid="{5D868BD0-EEBD-495C-8BB2-574E66F5B549}"/>
    <cellStyle name="40 % - Markeringsfarve1 7 4 5" xfId="36203" xr:uid="{E77C43FF-F033-4080-924A-2990CD55B505}"/>
    <cellStyle name="40 % - Markeringsfarve1 7 5" xfId="5744" xr:uid="{E192BF8A-A777-491E-902F-EB3F9E8E1297}"/>
    <cellStyle name="40 % - Markeringsfarve1 7 5 2" xfId="13661" xr:uid="{EB95CEF1-D879-4E39-A8EF-EA7AFAC5A10B}"/>
    <cellStyle name="40 % - Markeringsfarve1 7 5 2 2" xfId="29976" xr:uid="{A0E33EFB-4AE4-428C-ABF3-25020E2A38D5}"/>
    <cellStyle name="40 % - Markeringsfarve1 7 5 2 3" xfId="44940" xr:uid="{13AD383C-92D6-4A13-A257-5F0274BAD63D}"/>
    <cellStyle name="40 % - Markeringsfarve1 7 5 3" xfId="22954" xr:uid="{D1B93385-7215-4404-AB3F-515706BBB15C}"/>
    <cellStyle name="40 % - Markeringsfarve1 7 5 4" xfId="37941" xr:uid="{614FA668-C856-4238-A77E-D4FD4E46F2E0}"/>
    <cellStyle name="40 % - Markeringsfarve1 7 6" xfId="11913" xr:uid="{D548F5B8-AA6C-4E99-A112-33358E741C1B}"/>
    <cellStyle name="40 % - Markeringsfarve1 7 6 2" xfId="28233" xr:uid="{835338D0-6BC5-42CA-A9D8-82BF2779AC89}"/>
    <cellStyle name="40 % - Markeringsfarve1 7 6 3" xfId="43198" xr:uid="{E4DDCDE2-E1F7-4AEE-B61E-9900B8428C73}"/>
    <cellStyle name="40 % - Markeringsfarve1 7 7" xfId="21211" xr:uid="{E4AB1948-9621-4989-80E4-2BBDB6D33FA5}"/>
    <cellStyle name="40 % - Markeringsfarve1 7 8" xfId="36199" xr:uid="{DA32623E-8BA1-42B1-8E10-72206CBAE3F2}"/>
    <cellStyle name="40 % - Markeringsfarve1 7 9" xfId="53890" xr:uid="{AAE8A85F-DF80-4F9D-A9EE-57634FE3D19E}"/>
    <cellStyle name="40 % - Markeringsfarve1 8" xfId="3362" xr:uid="{0CDB75BE-A9EA-4AD4-A70F-EBC9197147B3}"/>
    <cellStyle name="40 % - Markeringsfarve1 8 2" xfId="3363" xr:uid="{3B6B14C6-5202-4913-A46A-ED21A267C168}"/>
    <cellStyle name="40 % - Markeringsfarve1 8 2 2" xfId="3364" xr:uid="{A391558E-81E0-40B1-B984-5E8E50A08994}"/>
    <cellStyle name="40 % - Markeringsfarve1 8 2 2 2" xfId="7792" xr:uid="{357A61CD-B4E7-4660-BC76-DDB96034F4AA}"/>
    <cellStyle name="40 % - Markeringsfarve1 8 2 2 2 2" xfId="15692" xr:uid="{EC09C9B0-4A9E-442D-856F-94F03E5936CC}"/>
    <cellStyle name="40 % - Markeringsfarve1 8 2 2 2 2 2" xfId="32007" xr:uid="{FD6FB941-27A5-4E54-8CCB-7D58F42943A0}"/>
    <cellStyle name="40 % - Markeringsfarve1 8 2 2 2 2 3" xfId="46971" xr:uid="{478669E1-DD99-4E64-AE3D-A30AE851FF13}"/>
    <cellStyle name="40 % - Markeringsfarve1 8 2 2 2 3" xfId="24985" xr:uid="{B546FBB0-8AE5-4747-9CAE-539421EA3130}"/>
    <cellStyle name="40 % - Markeringsfarve1 8 2 2 2 4" xfId="39972" xr:uid="{16C38A68-1119-48F9-901B-0D72DA17213B}"/>
    <cellStyle name="40 % - Markeringsfarve1 8 2 2 3" xfId="11920" xr:uid="{30DE07DA-F592-4B16-BB02-E09274C755EB}"/>
    <cellStyle name="40 % - Markeringsfarve1 8 2 2 3 2" xfId="28240" xr:uid="{63F129C8-2163-4988-804F-F648C86F0650}"/>
    <cellStyle name="40 % - Markeringsfarve1 8 2 2 3 3" xfId="43205" xr:uid="{882ABD7D-29DE-40F9-9E64-FB0FEF85DC65}"/>
    <cellStyle name="40 % - Markeringsfarve1 8 2 2 4" xfId="21218" xr:uid="{4B2DDC4F-8C65-448A-B3F5-E78F12E3A848}"/>
    <cellStyle name="40 % - Markeringsfarve1 8 2 2 5" xfId="36206" xr:uid="{6E2235E1-5A9F-46B1-9648-4065EE19BFCA}"/>
    <cellStyle name="40 % - Markeringsfarve1 8 2 3" xfId="6339" xr:uid="{276768C7-84AB-4D46-B6D9-3F236D36A1A7}"/>
    <cellStyle name="40 % - Markeringsfarve1 8 2 3 2" xfId="14252" xr:uid="{A0FC0D0E-6112-43E4-AC7D-DD6027C179FD}"/>
    <cellStyle name="40 % - Markeringsfarve1 8 2 3 2 2" xfId="30567" xr:uid="{81EF0175-D8B3-4F6C-BFDA-86E9FBBEE228}"/>
    <cellStyle name="40 % - Markeringsfarve1 8 2 3 2 3" xfId="45531" xr:uid="{DE174D89-BD0B-4AD7-BF96-206C5678ADC2}"/>
    <cellStyle name="40 % - Markeringsfarve1 8 2 3 3" xfId="23545" xr:uid="{6D317511-68AD-491A-8D72-C7C67BE280EC}"/>
    <cellStyle name="40 % - Markeringsfarve1 8 2 3 4" xfId="38532" xr:uid="{D25C7E69-CB31-4E7E-964D-08E2E6023D9A}"/>
    <cellStyle name="40 % - Markeringsfarve1 8 2 4" xfId="11919" xr:uid="{3A029466-060F-4C25-B481-56683AE99CA7}"/>
    <cellStyle name="40 % - Markeringsfarve1 8 2 4 2" xfId="28239" xr:uid="{583758AD-90CB-4FE1-81DD-B5E5B09EA5F8}"/>
    <cellStyle name="40 % - Markeringsfarve1 8 2 4 3" xfId="43204" xr:uid="{70D55041-B96A-4129-8BF2-0D857EF4453D}"/>
    <cellStyle name="40 % - Markeringsfarve1 8 2 5" xfId="21217" xr:uid="{E48E52E7-F60E-44F3-B0DB-DC2DDFE83FFD}"/>
    <cellStyle name="40 % - Markeringsfarve1 8 2 6" xfId="36205" xr:uid="{04DB8854-B5EA-4FC2-A33C-549D602F003A}"/>
    <cellStyle name="40 % - Markeringsfarve1 8 3" xfId="3365" xr:uid="{580D6C0C-D4FE-4632-8798-BCA6989A4EB8}"/>
    <cellStyle name="40 % - Markeringsfarve1 8 3 2" xfId="7068" xr:uid="{100AB3C9-1A5A-440A-B698-F7E74FD6F0E7}"/>
    <cellStyle name="40 % - Markeringsfarve1 8 3 2 2" xfId="14977" xr:uid="{1A92E1C2-B615-4CE1-AA0D-0049CCADA734}"/>
    <cellStyle name="40 % - Markeringsfarve1 8 3 2 2 2" xfId="31292" xr:uid="{5388BC4E-C2A1-4532-B2B2-C64655FB9408}"/>
    <cellStyle name="40 % - Markeringsfarve1 8 3 2 2 3" xfId="46256" xr:uid="{3E0F652C-762F-4D92-8C7B-712AA6185A2E}"/>
    <cellStyle name="40 % - Markeringsfarve1 8 3 2 3" xfId="24270" xr:uid="{DA630A7B-294C-4E6A-85DF-E8D0233B9660}"/>
    <cellStyle name="40 % - Markeringsfarve1 8 3 2 4" xfId="39257" xr:uid="{97F59D5D-13C1-49F8-9B15-E41C74708FA7}"/>
    <cellStyle name="40 % - Markeringsfarve1 8 3 3" xfId="11921" xr:uid="{3D35A301-4F42-4C9D-8906-8739C5BFE65E}"/>
    <cellStyle name="40 % - Markeringsfarve1 8 3 3 2" xfId="28241" xr:uid="{7135C257-2DE0-4C44-8EBF-C02DADFA1E86}"/>
    <cellStyle name="40 % - Markeringsfarve1 8 3 3 3" xfId="43206" xr:uid="{4A1E38FB-CF7F-4892-9EB2-EF3F4055997F}"/>
    <cellStyle name="40 % - Markeringsfarve1 8 3 4" xfId="21219" xr:uid="{792632FB-3B95-40AA-94D0-95CFAC359146}"/>
    <cellStyle name="40 % - Markeringsfarve1 8 3 5" xfId="36207" xr:uid="{985C2B47-1C28-4B8E-91F4-390C1937C5EF}"/>
    <cellStyle name="40 % - Markeringsfarve1 8 4" xfId="3366" xr:uid="{8C5E62F3-EF9D-4C9A-A1AB-1B651933F01C}"/>
    <cellStyle name="40 % - Markeringsfarve1 8 4 2" xfId="8333" xr:uid="{C211786C-670C-45FE-A90F-F71DA8623F73}"/>
    <cellStyle name="40 % - Markeringsfarve1 8 4 2 2" xfId="16225" xr:uid="{F1FE83D6-2FC5-4DD4-BEB1-AD3A3823D81C}"/>
    <cellStyle name="40 % - Markeringsfarve1 8 4 2 2 2" xfId="32540" xr:uid="{FF68D817-3CEB-408C-B7C7-77C114BAC1A1}"/>
    <cellStyle name="40 % - Markeringsfarve1 8 4 2 2 3" xfId="47504" xr:uid="{4948FE40-F02A-4F52-BFC1-7DA3CFC09BED}"/>
    <cellStyle name="40 % - Markeringsfarve1 8 4 2 3" xfId="25518" xr:uid="{E059E37D-07DB-4059-A24A-8FB9F26C5D6D}"/>
    <cellStyle name="40 % - Markeringsfarve1 8 4 2 4" xfId="40505" xr:uid="{193D6CBA-9636-4CEF-8435-DA28641EF8D6}"/>
    <cellStyle name="40 % - Markeringsfarve1 8 4 3" xfId="11922" xr:uid="{13FE2669-79E5-42BB-9A9D-0B107E485A0D}"/>
    <cellStyle name="40 % - Markeringsfarve1 8 4 3 2" xfId="28242" xr:uid="{F535B2D0-52FD-4E50-B676-149C5771A86B}"/>
    <cellStyle name="40 % - Markeringsfarve1 8 4 3 3" xfId="43207" xr:uid="{E4CA4FAE-A70F-4B47-80DE-C90C3899C11C}"/>
    <cellStyle name="40 % - Markeringsfarve1 8 4 4" xfId="21220" xr:uid="{0E22590E-86AB-44FB-8DE5-CAA212B0A3A3}"/>
    <cellStyle name="40 % - Markeringsfarve1 8 4 5" xfId="36208" xr:uid="{E8BFF005-7B81-4C7D-851C-34BF7882FD5C}"/>
    <cellStyle name="40 % - Markeringsfarve1 8 5" xfId="5745" xr:uid="{32FF0AEE-B675-4250-8258-0B27431D000A}"/>
    <cellStyle name="40 % - Markeringsfarve1 8 5 2" xfId="13662" xr:uid="{01DD936C-C2F5-42B5-AA94-C11AE2130F46}"/>
    <cellStyle name="40 % - Markeringsfarve1 8 5 2 2" xfId="29977" xr:uid="{77F50FAC-1E10-49D2-9901-F676029DB5E0}"/>
    <cellStyle name="40 % - Markeringsfarve1 8 5 2 3" xfId="44941" xr:uid="{831995F5-A6DD-414D-9697-1A37C1D01EAC}"/>
    <cellStyle name="40 % - Markeringsfarve1 8 5 3" xfId="22955" xr:uid="{362848A7-ABAA-4657-98CB-23EDDECD5B6B}"/>
    <cellStyle name="40 % - Markeringsfarve1 8 5 4" xfId="37942" xr:uid="{731976A2-944B-43C9-B683-047EA460A443}"/>
    <cellStyle name="40 % - Markeringsfarve1 8 6" xfId="11918" xr:uid="{38CDA1FA-1B66-493B-93EA-BAAC4B4B6C9A}"/>
    <cellStyle name="40 % - Markeringsfarve1 8 6 2" xfId="28238" xr:uid="{4E38478C-BEBA-45EE-8755-63393E087BEF}"/>
    <cellStyle name="40 % - Markeringsfarve1 8 6 3" xfId="43203" xr:uid="{D08879E8-AACA-465C-B8A7-21AD836654EE}"/>
    <cellStyle name="40 % - Markeringsfarve1 8 7" xfId="21216" xr:uid="{58468E5F-3E9B-418B-8A25-6D91660A854B}"/>
    <cellStyle name="40 % - Markeringsfarve1 8 8" xfId="36204" xr:uid="{2639F4B1-2E61-4645-A14C-3964BB03BE44}"/>
    <cellStyle name="40 % - Markeringsfarve1 9" xfId="3367" xr:uid="{E5587A52-6931-445E-B3FE-AD3852FE015B}"/>
    <cellStyle name="40 % - Markeringsfarve1 9 2" xfId="3368" xr:uid="{1729140D-5707-4551-A408-F40C1B0B9501}"/>
    <cellStyle name="40 % - Markeringsfarve1 9 2 2" xfId="3369" xr:uid="{257348D5-AAB4-423D-A00E-D1BEDC6E4241}"/>
    <cellStyle name="40 % - Markeringsfarve1 9 2 2 2" xfId="7909" xr:uid="{D2815620-4862-4606-A100-2E3159926F68}"/>
    <cellStyle name="40 % - Markeringsfarve1 9 2 2 2 2" xfId="15809" xr:uid="{B8B59D85-AF00-4496-AD4B-12198B2FD57D}"/>
    <cellStyle name="40 % - Markeringsfarve1 9 2 2 2 2 2" xfId="32124" xr:uid="{26B297AC-E5F0-4551-B794-3541E55FE8AD}"/>
    <cellStyle name="40 % - Markeringsfarve1 9 2 2 2 2 3" xfId="47088" xr:uid="{2EED8ABB-D28F-48BF-A55C-77EB5573C350}"/>
    <cellStyle name="40 % - Markeringsfarve1 9 2 2 2 3" xfId="25102" xr:uid="{87680973-D269-4B78-90D0-3E9910FB7905}"/>
    <cellStyle name="40 % - Markeringsfarve1 9 2 2 2 4" xfId="40089" xr:uid="{A65D6CDB-FFEF-4722-8E0E-70863A707740}"/>
    <cellStyle name="40 % - Markeringsfarve1 9 2 2 3" xfId="11925" xr:uid="{E7602C5E-4D6F-4C44-8FF5-8040AD70A7F7}"/>
    <cellStyle name="40 % - Markeringsfarve1 9 2 2 3 2" xfId="28245" xr:uid="{1BD772FF-DE14-4A1A-8369-1BBEE4C934A3}"/>
    <cellStyle name="40 % - Markeringsfarve1 9 2 2 3 3" xfId="43210" xr:uid="{572CC241-22B9-4FAF-B043-D46C8346BF77}"/>
    <cellStyle name="40 % - Markeringsfarve1 9 2 2 4" xfId="21223" xr:uid="{2B5E2959-D8E3-4514-936C-B061F5F4C056}"/>
    <cellStyle name="40 % - Markeringsfarve1 9 2 2 5" xfId="36211" xr:uid="{6CC7E09F-42D0-4600-93BB-2050197A498D}"/>
    <cellStyle name="40 % - Markeringsfarve1 9 2 3" xfId="6438" xr:uid="{958D1D37-DF7D-4E96-A574-06389B3B7601}"/>
    <cellStyle name="40 % - Markeringsfarve1 9 2 3 2" xfId="14351" xr:uid="{51C7A694-905F-4486-965D-ABBC928C7CC5}"/>
    <cellStyle name="40 % - Markeringsfarve1 9 2 3 2 2" xfId="30666" xr:uid="{AAC7A46E-1CE1-4615-8880-067F9548E4E4}"/>
    <cellStyle name="40 % - Markeringsfarve1 9 2 3 2 3" xfId="45630" xr:uid="{B54CED26-866B-49F5-BBE9-139993D53824}"/>
    <cellStyle name="40 % - Markeringsfarve1 9 2 3 3" xfId="23644" xr:uid="{909974EE-C689-4913-8DA2-A7B38613074F}"/>
    <cellStyle name="40 % - Markeringsfarve1 9 2 3 4" xfId="38631" xr:uid="{3FB2D2FA-30B3-465B-B61C-EB6C6000A8E4}"/>
    <cellStyle name="40 % - Markeringsfarve1 9 2 4" xfId="11924" xr:uid="{03FA5CAC-8F51-4169-91F7-1C9332E8347A}"/>
    <cellStyle name="40 % - Markeringsfarve1 9 2 4 2" xfId="28244" xr:uid="{1304A0FE-EF28-47E3-809E-AB7380AF1AE3}"/>
    <cellStyle name="40 % - Markeringsfarve1 9 2 4 3" xfId="43209" xr:uid="{35E6CC72-9776-41D1-BEDD-883B1EACC7A4}"/>
    <cellStyle name="40 % - Markeringsfarve1 9 2 5" xfId="21222" xr:uid="{F369F4B3-F3DB-4484-AFD5-B0495FEB598E}"/>
    <cellStyle name="40 % - Markeringsfarve1 9 2 6" xfId="36210" xr:uid="{20AD40DA-AD24-4049-8375-C45EE0B771FC}"/>
    <cellStyle name="40 % - Markeringsfarve1 9 3" xfId="3370" xr:uid="{36C263B0-0028-456F-A461-4DE4FBB8480A}"/>
    <cellStyle name="40 % - Markeringsfarve1 9 3 2" xfId="7185" xr:uid="{530D876E-1B24-4694-8CDD-C002258AAE7A}"/>
    <cellStyle name="40 % - Markeringsfarve1 9 3 2 2" xfId="15094" xr:uid="{0CCC7659-9E1B-4AC6-AD02-C08BBBE85084}"/>
    <cellStyle name="40 % - Markeringsfarve1 9 3 2 2 2" xfId="31409" xr:uid="{16D0E2FC-1053-477C-8602-6B9F752C9972}"/>
    <cellStyle name="40 % - Markeringsfarve1 9 3 2 2 3" xfId="46373" xr:uid="{1B82CC57-E426-42C2-82CF-2C14B843AC68}"/>
    <cellStyle name="40 % - Markeringsfarve1 9 3 2 3" xfId="24387" xr:uid="{D6DE9AD6-D187-42F9-9BE3-DDD1B75468D2}"/>
    <cellStyle name="40 % - Markeringsfarve1 9 3 2 4" xfId="39374" xr:uid="{4B435BCD-B593-427A-BBBF-D3D0B493DA10}"/>
    <cellStyle name="40 % - Markeringsfarve1 9 3 3" xfId="11926" xr:uid="{B942D209-30EE-47EE-B7F1-06DC230F228A}"/>
    <cellStyle name="40 % - Markeringsfarve1 9 3 3 2" xfId="28246" xr:uid="{5E89207D-FB00-41DD-A840-82576D5C1391}"/>
    <cellStyle name="40 % - Markeringsfarve1 9 3 3 3" xfId="43211" xr:uid="{81D44058-4A42-4E5A-8C33-57C5D65D64EF}"/>
    <cellStyle name="40 % - Markeringsfarve1 9 3 4" xfId="21224" xr:uid="{475F99A5-EC96-4CE6-9030-A1258790B8DC}"/>
    <cellStyle name="40 % - Markeringsfarve1 9 3 5" xfId="36212" xr:uid="{EE538C71-4025-4090-A589-D48F0E12E0A1}"/>
    <cellStyle name="40 % - Markeringsfarve1 9 4" xfId="3371" xr:uid="{B13EC12F-0A6B-4040-BB0E-047257DA76DE}"/>
    <cellStyle name="40 % - Markeringsfarve1 9 4 2" xfId="8582" xr:uid="{EBEB2D95-7B76-4235-8067-4FB98419F724}"/>
    <cellStyle name="40 % - Markeringsfarve1 9 4 2 2" xfId="16464" xr:uid="{32F02C35-0009-4DB4-BD45-529B70974FAA}"/>
    <cellStyle name="40 % - Markeringsfarve1 9 4 2 2 2" xfId="32779" xr:uid="{399D7151-9D66-4BBB-BCB2-6974D1C7A95C}"/>
    <cellStyle name="40 % - Markeringsfarve1 9 4 2 2 3" xfId="47743" xr:uid="{B4663D3F-9C3F-4916-9139-C1C97CC9AA43}"/>
    <cellStyle name="40 % - Markeringsfarve1 9 4 2 3" xfId="25757" xr:uid="{8252C5A1-B96A-4D9E-8CA1-B3E27016B2EB}"/>
    <cellStyle name="40 % - Markeringsfarve1 9 4 2 4" xfId="40744" xr:uid="{78950F59-9282-498C-988D-DDDDBC032059}"/>
    <cellStyle name="40 % - Markeringsfarve1 9 4 3" xfId="11927" xr:uid="{92ED5608-9EE6-4BD4-8F97-1471F96594DF}"/>
    <cellStyle name="40 % - Markeringsfarve1 9 4 3 2" xfId="28247" xr:uid="{93EF0949-6BCC-4AEF-8BC4-B50429BD18A3}"/>
    <cellStyle name="40 % - Markeringsfarve1 9 4 3 3" xfId="43212" xr:uid="{F912774D-11EF-4E8F-B2CE-EDB43B5B35F9}"/>
    <cellStyle name="40 % - Markeringsfarve1 9 4 4" xfId="21225" xr:uid="{34E2FF28-DB6C-4E85-ABF1-5660F8452F3E}"/>
    <cellStyle name="40 % - Markeringsfarve1 9 4 5" xfId="36213" xr:uid="{B9BB9626-6A32-494F-B2F2-EAE7546B7E10}"/>
    <cellStyle name="40 % - Markeringsfarve1 9 5" xfId="5746" xr:uid="{51CD7499-8C1A-4284-B7AA-8C7CB98EC8EC}"/>
    <cellStyle name="40 % - Markeringsfarve1 9 5 2" xfId="13663" xr:uid="{537C1A28-1D48-4CA1-92CE-BD5BDBB1E14F}"/>
    <cellStyle name="40 % - Markeringsfarve1 9 5 2 2" xfId="29978" xr:uid="{5C6030BA-B94F-492E-AEDD-B88DDE4BDFBD}"/>
    <cellStyle name="40 % - Markeringsfarve1 9 5 2 3" xfId="44942" xr:uid="{F7281043-AB4E-4DF2-923C-AB92CDB1D535}"/>
    <cellStyle name="40 % - Markeringsfarve1 9 5 3" xfId="22956" xr:uid="{F96E8560-2FEE-4463-8952-41BBFA25DD2F}"/>
    <cellStyle name="40 % - Markeringsfarve1 9 5 4" xfId="37943" xr:uid="{AA63FC23-3750-4376-AF01-850A2DB8838F}"/>
    <cellStyle name="40 % - Markeringsfarve1 9 6" xfId="11923" xr:uid="{693C517E-B71E-476C-B2BC-7200BB2157D2}"/>
    <cellStyle name="40 % - Markeringsfarve1 9 6 2" xfId="28243" xr:uid="{C72AF159-0B09-458E-AA34-A0A6788FF32F}"/>
    <cellStyle name="40 % - Markeringsfarve1 9 6 3" xfId="43208" xr:uid="{614EE061-346F-48E0-9134-542A88C99E95}"/>
    <cellStyle name="40 % - Markeringsfarve1 9 7" xfId="21221" xr:uid="{668E3AB9-2CC9-49DC-9E95-0A0E3F3EB90E}"/>
    <cellStyle name="40 % - Markeringsfarve1 9 8" xfId="36209" xr:uid="{B0A21D40-111D-4E95-9C45-78E148FCE959}"/>
    <cellStyle name="40 % - Markeringsfarve2 10" xfId="3372" xr:uid="{C80DAFE3-2E05-4DC6-BBF8-9C47CE2E17DD}"/>
    <cellStyle name="40 % - Markeringsfarve2 10 2" xfId="3373" xr:uid="{12116441-76A8-4BA1-88D7-251AAF2FBB1A}"/>
    <cellStyle name="40 % - Markeringsfarve2 10 2 2" xfId="8088" xr:uid="{CD85CFE2-7982-4B90-A42E-DD016698D32B}"/>
    <cellStyle name="40 % - Markeringsfarve2 10 2 2 2" xfId="15988" xr:uid="{D60F554B-C76D-4C45-82C9-4848C95F12CB}"/>
    <cellStyle name="40 % - Markeringsfarve2 10 2 2 2 2" xfId="32303" xr:uid="{C120C0BA-6DF4-4024-ABFD-0D7D8ADD316C}"/>
    <cellStyle name="40 % - Markeringsfarve2 10 2 2 2 3" xfId="47267" xr:uid="{93465158-8FC0-4B7A-AEF7-0CF387ED9CB1}"/>
    <cellStyle name="40 % - Markeringsfarve2 10 2 2 3" xfId="25281" xr:uid="{17D270EC-523A-44C6-80AF-54FA5DF941FB}"/>
    <cellStyle name="40 % - Markeringsfarve2 10 2 2 4" xfId="40268" xr:uid="{22373463-8BA3-4EB0-994A-815232D7E89B}"/>
    <cellStyle name="40 % - Markeringsfarve2 10 2 3" xfId="11929" xr:uid="{9DA90B33-3442-471E-A740-A3E5FE2CD47A}"/>
    <cellStyle name="40 % - Markeringsfarve2 10 2 3 2" xfId="28249" xr:uid="{8FB4FB06-7881-4C8B-AD4C-D707C3FE53E7}"/>
    <cellStyle name="40 % - Markeringsfarve2 10 2 3 3" xfId="43214" xr:uid="{DCFE9B6A-DE92-4F95-A8DB-2E116FD9E2E8}"/>
    <cellStyle name="40 % - Markeringsfarve2 10 2 4" xfId="21227" xr:uid="{20B9C4A8-1E49-4026-B565-6F77D124B9F4}"/>
    <cellStyle name="40 % - Markeringsfarve2 10 2 5" xfId="36215" xr:uid="{3FE54C90-3F7D-48BF-9AE8-3810B6C1ECDB}"/>
    <cellStyle name="40 % - Markeringsfarve2 10 3" xfId="3374" xr:uid="{00339DD0-FAF6-4333-9146-7E5A605A6B6F}"/>
    <cellStyle name="40 % - Markeringsfarve2 10 3 2" xfId="7365" xr:uid="{9AD8ADBD-695A-4CF3-9181-1F1AB7C24802}"/>
    <cellStyle name="40 % - Markeringsfarve2 10 3 2 2" xfId="15274" xr:uid="{8D6CB468-6850-42D0-AE41-FBC0141B21C1}"/>
    <cellStyle name="40 % - Markeringsfarve2 10 3 2 2 2" xfId="31589" xr:uid="{689F1115-1D7F-498D-A58B-B3CAD89EBD49}"/>
    <cellStyle name="40 % - Markeringsfarve2 10 3 2 2 3" xfId="46553" xr:uid="{E9B76E44-2328-464D-AF79-FF1CE860411A}"/>
    <cellStyle name="40 % - Markeringsfarve2 10 3 2 3" xfId="24567" xr:uid="{9BFBC5EC-0F2B-4ACD-B2D7-491C2B3DDD7C}"/>
    <cellStyle name="40 % - Markeringsfarve2 10 3 2 4" xfId="39554" xr:uid="{A23EDBC4-AAE6-4050-BDF3-3D60812807EC}"/>
    <cellStyle name="40 % - Markeringsfarve2 10 3 3" xfId="11930" xr:uid="{DFBE17BC-B75F-42B3-A3FD-903DD9DBFF39}"/>
    <cellStyle name="40 % - Markeringsfarve2 10 3 3 2" xfId="28250" xr:uid="{CFC93D4A-314F-4AB9-944B-63A79D5CB88F}"/>
    <cellStyle name="40 % - Markeringsfarve2 10 3 3 3" xfId="43215" xr:uid="{AEFE0B41-435D-44F6-AF12-DAEECDDF6A5A}"/>
    <cellStyle name="40 % - Markeringsfarve2 10 3 4" xfId="21228" xr:uid="{3827612B-0ED0-4735-B197-08F57053048A}"/>
    <cellStyle name="40 % - Markeringsfarve2 10 3 5" xfId="36216" xr:uid="{E53A26BA-27FA-4D02-A97B-B67545B3F1F2}"/>
    <cellStyle name="40 % - Markeringsfarve2 10 4" xfId="5747" xr:uid="{3297F01D-7B24-48BC-B045-E9B7D3E3F40E}"/>
    <cellStyle name="40 % - Markeringsfarve2 10 4 2" xfId="13664" xr:uid="{1EDBCB45-28C9-4CC1-A228-5C885EA27CA4}"/>
    <cellStyle name="40 % - Markeringsfarve2 10 4 2 2" xfId="29979" xr:uid="{BFCC0AF8-B17C-49F8-80EF-356B58BE0279}"/>
    <cellStyle name="40 % - Markeringsfarve2 10 4 2 3" xfId="44943" xr:uid="{9A5B0536-6B85-4553-8AE0-463DBF56359D}"/>
    <cellStyle name="40 % - Markeringsfarve2 10 4 3" xfId="22957" xr:uid="{0C64C55E-CA35-404C-85A0-1B5C3CA51862}"/>
    <cellStyle name="40 % - Markeringsfarve2 10 4 4" xfId="37944" xr:uid="{58BDEB20-0F8C-4BC7-B002-C769198D33A9}"/>
    <cellStyle name="40 % - Markeringsfarve2 10 5" xfId="11928" xr:uid="{4A813A1C-846D-4554-AC74-C602B33B30BB}"/>
    <cellStyle name="40 % - Markeringsfarve2 10 5 2" xfId="28248" xr:uid="{2CCD52A3-87EC-4783-98E0-F7EFADAB0408}"/>
    <cellStyle name="40 % - Markeringsfarve2 10 5 3" xfId="43213" xr:uid="{C577CA98-139A-4613-9148-02ADA5297E6F}"/>
    <cellStyle name="40 % - Markeringsfarve2 10 6" xfId="21226" xr:uid="{2EAD378F-97D6-46EA-9ACF-27E20B5C3C0F}"/>
    <cellStyle name="40 % - Markeringsfarve2 10 7" xfId="36214" xr:uid="{6B0400DB-512C-4C44-AD13-CC1E657121EB}"/>
    <cellStyle name="40 % - Markeringsfarve2 11" xfId="3375" xr:uid="{8C5AF0B7-5E61-4859-9DE5-B41E15DF9D33}"/>
    <cellStyle name="40 % - Markeringsfarve2 11 2" xfId="3376" xr:uid="{4B8582EA-77BF-4FF2-9C69-2AA613473022}"/>
    <cellStyle name="40 % - Markeringsfarve2 11 2 2" xfId="7436" xr:uid="{1E6AAC65-351D-4141-AF1B-B528C0BC17B7}"/>
    <cellStyle name="40 % - Markeringsfarve2 11 2 2 2" xfId="15336" xr:uid="{71996F1D-4535-436D-A4D6-29DFDB362593}"/>
    <cellStyle name="40 % - Markeringsfarve2 11 2 2 2 2" xfId="31651" xr:uid="{2221A721-90E0-4A15-9003-E64FC7BE96BE}"/>
    <cellStyle name="40 % - Markeringsfarve2 11 2 2 2 3" xfId="46615" xr:uid="{65CE1EC9-E323-4BBA-86B2-0B28925BCF54}"/>
    <cellStyle name="40 % - Markeringsfarve2 11 2 2 3" xfId="24629" xr:uid="{F390BF56-8DC8-4B39-A72B-B20D9F06D821}"/>
    <cellStyle name="40 % - Markeringsfarve2 11 2 2 4" xfId="39616" xr:uid="{DAD04EE0-2450-4F56-AE7A-BE4A89205FA4}"/>
    <cellStyle name="40 % - Markeringsfarve2 11 2 3" xfId="11932" xr:uid="{C5C0DE8C-D6C7-445C-8A42-E5EDD4E1308D}"/>
    <cellStyle name="40 % - Markeringsfarve2 11 2 3 2" xfId="28252" xr:uid="{84799375-A3F1-4707-BD10-B1F31BC2DBD1}"/>
    <cellStyle name="40 % - Markeringsfarve2 11 2 3 3" xfId="43217" xr:uid="{2F92F59B-E8E6-4F89-98DC-2442421C9DD5}"/>
    <cellStyle name="40 % - Markeringsfarve2 11 2 4" xfId="21230" xr:uid="{A42F343C-A15F-4706-8245-235F8DF2D404}"/>
    <cellStyle name="40 % - Markeringsfarve2 11 2 5" xfId="36218" xr:uid="{343E8455-B704-4C9C-9D8B-C35C50EBF3D7}"/>
    <cellStyle name="40 % - Markeringsfarve2 11 3" xfId="5748" xr:uid="{CC109DDE-22FA-430F-99B9-7737AB933264}"/>
    <cellStyle name="40 % - Markeringsfarve2 11 3 2" xfId="13665" xr:uid="{40ECBC4C-45C4-449E-B28A-7667ED4EE784}"/>
    <cellStyle name="40 % - Markeringsfarve2 11 3 2 2" xfId="29980" xr:uid="{2645C2C0-525C-4D3F-A982-BCC07298C487}"/>
    <cellStyle name="40 % - Markeringsfarve2 11 3 2 3" xfId="44944" xr:uid="{1BAE20CA-A81A-43CF-9426-93EE8A5970EF}"/>
    <cellStyle name="40 % - Markeringsfarve2 11 3 3" xfId="22958" xr:uid="{918C600D-A075-4F61-8F1C-AA9AD37E387B}"/>
    <cellStyle name="40 % - Markeringsfarve2 11 3 4" xfId="37945" xr:uid="{9586B7D4-062E-4252-922C-21CF4683279F}"/>
    <cellStyle name="40 % - Markeringsfarve2 11 4" xfId="11931" xr:uid="{D33BFE3D-355A-4D77-81BA-76948AC8F4DD}"/>
    <cellStyle name="40 % - Markeringsfarve2 11 4 2" xfId="28251" xr:uid="{851817C5-C77C-4596-BD27-D172412B7ACB}"/>
    <cellStyle name="40 % - Markeringsfarve2 11 4 3" xfId="43216" xr:uid="{C6C2B6C7-8352-46B2-887D-60CB3F36CE8C}"/>
    <cellStyle name="40 % - Markeringsfarve2 11 5" xfId="21229" xr:uid="{EEB0BC8E-3D3D-43BA-BC75-221B5C0601BA}"/>
    <cellStyle name="40 % - Markeringsfarve2 11 6" xfId="36217" xr:uid="{11636A9C-ABD2-4744-92FE-71B977E4FC74}"/>
    <cellStyle name="40 % - Markeringsfarve2 12" xfId="3377" xr:uid="{3D4F0B26-9112-4E8C-96F2-1A85D61D2A2A}"/>
    <cellStyle name="40 % - Markeringsfarve2 12 2" xfId="6658" xr:uid="{8AA77EEA-1AFF-42BA-B058-1E42791D4B53}"/>
    <cellStyle name="40 % - Markeringsfarve2 12 2 2" xfId="14570" xr:uid="{04A74E2F-60E1-4A4D-9051-48AD453602A7}"/>
    <cellStyle name="40 % - Markeringsfarve2 12 2 2 2" xfId="30885" xr:uid="{11830FF5-8A69-4786-9D47-BA5F73ED4FC8}"/>
    <cellStyle name="40 % - Markeringsfarve2 12 2 2 3" xfId="45849" xr:uid="{280B65CD-C786-4688-A457-683B5484A6B4}"/>
    <cellStyle name="40 % - Markeringsfarve2 12 2 3" xfId="23863" xr:uid="{77C2507C-3FC3-4BD9-8EC1-9475A8D21213}"/>
    <cellStyle name="40 % - Markeringsfarve2 12 2 4" xfId="38850" xr:uid="{705B275F-B10A-43F8-84D3-51150F70B830}"/>
    <cellStyle name="40 % - Markeringsfarve2 12 3" xfId="11933" xr:uid="{3ED61269-42AA-42A4-9968-5B80D3C999B4}"/>
    <cellStyle name="40 % - Markeringsfarve2 12 3 2" xfId="28253" xr:uid="{78D6628A-8C6E-4E0F-9B8C-EF1E5A16AF75}"/>
    <cellStyle name="40 % - Markeringsfarve2 12 3 3" xfId="43218" xr:uid="{8EEB751A-8D81-4CC8-8AD8-5FA8DE2A7818}"/>
    <cellStyle name="40 % - Markeringsfarve2 12 4" xfId="21231" xr:uid="{2CDE8754-1F85-48FC-A8ED-168B2CE852E8}"/>
    <cellStyle name="40 % - Markeringsfarve2 12 5" xfId="36219" xr:uid="{79E39372-FD9B-4F18-A3CA-7B599583B5E8}"/>
    <cellStyle name="40 % - Markeringsfarve2 13" xfId="5334" xr:uid="{C61BD32A-E498-432E-9CDE-B2B79E273BA6}"/>
    <cellStyle name="40 % - Markeringsfarve2 13 2" xfId="13259" xr:uid="{7505BC98-0783-400C-A958-96D57DF60A62}"/>
    <cellStyle name="40 % - Markeringsfarve2 13 2 2" xfId="29574" xr:uid="{02BDF506-734A-4CEA-B6B7-CE464B11B7B4}"/>
    <cellStyle name="40 % - Markeringsfarve2 13 2 3" xfId="44538" xr:uid="{CEE027C6-1E6C-408C-862F-63B904DCCBDA}"/>
    <cellStyle name="40 % - Markeringsfarve2 13 3" xfId="22552" xr:uid="{A85E5C5A-A2D8-4706-82C5-DC4E6920FE44}"/>
    <cellStyle name="40 % - Markeringsfarve2 13 4" xfId="37539" xr:uid="{B552AB4E-0C27-4888-82CF-1FF60343B8AB}"/>
    <cellStyle name="40 % - Markeringsfarve2 2" xfId="3378" xr:uid="{A30F5938-6FCA-4D6C-B9FD-2F95C3DDFA91}"/>
    <cellStyle name="40 % - Markeringsfarve2 2 10" xfId="3379" xr:uid="{6BD72051-B0AD-449E-B845-4D84DA1D808D}"/>
    <cellStyle name="40 % - Markeringsfarve2 2 10 2" xfId="6690" xr:uid="{F06A0171-09D1-4F8A-9A20-691E497E41BB}"/>
    <cellStyle name="40 % - Markeringsfarve2 2 10 2 2" xfId="14600" xr:uid="{FF22DF61-8D18-4419-A78B-9017921C9818}"/>
    <cellStyle name="40 % - Markeringsfarve2 2 10 2 2 2" xfId="30915" xr:uid="{525223EA-E3C5-4206-B943-444A5D25E4D3}"/>
    <cellStyle name="40 % - Markeringsfarve2 2 10 2 2 3" xfId="45879" xr:uid="{31CB8A31-8671-4114-9B9A-D6D51E6FB197}"/>
    <cellStyle name="40 % - Markeringsfarve2 2 10 2 3" xfId="23893" xr:uid="{E227CF57-A0F5-45FD-B563-14962DE3ADFE}"/>
    <cellStyle name="40 % - Markeringsfarve2 2 10 2 4" xfId="38880" xr:uid="{3247DABC-107B-4843-9639-DF80C92C561F}"/>
    <cellStyle name="40 % - Markeringsfarve2 2 10 3" xfId="11935" xr:uid="{E5E42BDB-D4D3-479B-BDF5-D776CF2C1F9B}"/>
    <cellStyle name="40 % - Markeringsfarve2 2 10 3 2" xfId="28255" xr:uid="{AE0E2C94-7298-4C77-8946-F4C150DF4F2D}"/>
    <cellStyle name="40 % - Markeringsfarve2 2 10 3 3" xfId="43220" xr:uid="{D3161D42-6549-4D57-B47B-19F949EE2A86}"/>
    <cellStyle name="40 % - Markeringsfarve2 2 10 4" xfId="21233" xr:uid="{3C4C8569-41F9-4F49-87D8-070CE2BD869C}"/>
    <cellStyle name="40 % - Markeringsfarve2 2 10 5" xfId="36221" xr:uid="{2C66023C-2E9E-47BB-9D7C-5079E326CA0A}"/>
    <cellStyle name="40 % - Markeringsfarve2 2 11" xfId="5749" xr:uid="{BF5F68D7-2923-492A-957A-0EB41AEC30D3}"/>
    <cellStyle name="40 % - Markeringsfarve2 2 11 2" xfId="13666" xr:uid="{B05D28F8-4DB0-4C68-B8CD-615231319F96}"/>
    <cellStyle name="40 % - Markeringsfarve2 2 11 2 2" xfId="29981" xr:uid="{7C98BFDC-137D-4CE1-8D41-857C34E41509}"/>
    <cellStyle name="40 % - Markeringsfarve2 2 11 2 3" xfId="44945" xr:uid="{ABB429E1-2106-4552-A89C-77EA867A8DA8}"/>
    <cellStyle name="40 % - Markeringsfarve2 2 11 3" xfId="22959" xr:uid="{D2456B4B-718E-4ED7-BBA5-F6388ED19841}"/>
    <cellStyle name="40 % - Markeringsfarve2 2 11 4" xfId="37946" xr:uid="{FED6D216-8512-49C5-96C0-AE64F101F82C}"/>
    <cellStyle name="40 % - Markeringsfarve2 2 12" xfId="11934" xr:uid="{76A9162B-481B-4E14-81AD-DFDD5F98E653}"/>
    <cellStyle name="40 % - Markeringsfarve2 2 12 2" xfId="28254" xr:uid="{5821DCDC-66C1-4F56-A2A3-9CA1ECA8CA72}"/>
    <cellStyle name="40 % - Markeringsfarve2 2 12 3" xfId="43219" xr:uid="{15017B48-1034-4BAF-AD4C-97067CDCA610}"/>
    <cellStyle name="40 % - Markeringsfarve2 2 13" xfId="21232" xr:uid="{3F26020E-CFE3-4CC2-8580-C36D353EDE8F}"/>
    <cellStyle name="40 % - Markeringsfarve2 2 14" xfId="36220" xr:uid="{7F8D1C42-126F-4510-9A17-C4930100C8B7}"/>
    <cellStyle name="40 % - Markeringsfarve2 2 15" xfId="53277" xr:uid="{3F408A37-E19E-4A83-9D87-BAC869CEC520}"/>
    <cellStyle name="40 % - Markeringsfarve2 2 2" xfId="3380" xr:uid="{93386F65-5C2E-4B4A-B14E-E05133537E2A}"/>
    <cellStyle name="40 % - Markeringsfarve2 2 2 10" xfId="11936" xr:uid="{5E85E0C1-5628-4DA2-9F6C-CD4C00FA5AFA}"/>
    <cellStyle name="40 % - Markeringsfarve2 2 2 10 2" xfId="28256" xr:uid="{06D0FF81-061D-4E33-9613-31AE22FB7A5D}"/>
    <cellStyle name="40 % - Markeringsfarve2 2 2 10 3" xfId="43221" xr:uid="{59820AA0-7CE2-4D3E-BE96-ACE3074C76E1}"/>
    <cellStyle name="40 % - Markeringsfarve2 2 2 11" xfId="21234" xr:uid="{7E7C5355-1E7D-474A-A6EA-404D609BB50A}"/>
    <cellStyle name="40 % - Markeringsfarve2 2 2 12" xfId="36222" xr:uid="{E8684D27-A3A6-46C2-B992-AD484F314196}"/>
    <cellStyle name="40 % - Markeringsfarve2 2 2 13" xfId="53276" xr:uid="{0C73E2DE-28DB-4D06-9B83-3708EFF8AED6}"/>
    <cellStyle name="40 % - Markeringsfarve2 2 2 2" xfId="3381" xr:uid="{15632973-49BB-4E74-83CF-433011C675F0}"/>
    <cellStyle name="40 % - Markeringsfarve2 2 2 2 2" xfId="3382" xr:uid="{E1ED8FFA-2BFE-41CB-90C4-CB3019723FDC}"/>
    <cellStyle name="40 % - Markeringsfarve2 2 2 2 2 2" xfId="7621" xr:uid="{A6C6CBD3-6749-4F97-B163-117DC135E19C}"/>
    <cellStyle name="40 % - Markeringsfarve2 2 2 2 2 2 2" xfId="15521" xr:uid="{FBF8ABBE-5A11-4E55-A9D1-ACB7E81C9185}"/>
    <cellStyle name="40 % - Markeringsfarve2 2 2 2 2 2 2 2" xfId="31836" xr:uid="{DC933BED-9F00-4308-9CF1-413FB7B22965}"/>
    <cellStyle name="40 % - Markeringsfarve2 2 2 2 2 2 2 3" xfId="46800" xr:uid="{48C50904-D436-4F54-880B-03FFA570B335}"/>
    <cellStyle name="40 % - Markeringsfarve2 2 2 2 2 2 3" xfId="24814" xr:uid="{A186E4CD-1FE1-43C8-97DA-265DDA59A5B2}"/>
    <cellStyle name="40 % - Markeringsfarve2 2 2 2 2 2 4" xfId="39801" xr:uid="{01AE7FEF-2CA3-469F-9E38-8A954914AC0D}"/>
    <cellStyle name="40 % - Markeringsfarve2 2 2 2 2 3" xfId="11938" xr:uid="{22297398-E892-499E-ADE6-D33AA6DCA1C8}"/>
    <cellStyle name="40 % - Markeringsfarve2 2 2 2 2 3 2" xfId="28258" xr:uid="{57690792-5C4A-48A8-9E55-FB94B6634792}"/>
    <cellStyle name="40 % - Markeringsfarve2 2 2 2 2 3 3" xfId="43223" xr:uid="{93255531-0E9B-45C0-8B21-DD5B41DC3012}"/>
    <cellStyle name="40 % - Markeringsfarve2 2 2 2 2 4" xfId="21236" xr:uid="{FAAB4F24-0ED6-48BE-B0F8-8912FC7709CA}"/>
    <cellStyle name="40 % - Markeringsfarve2 2 2 2 2 5" xfId="36224" xr:uid="{5A584558-EF03-47E2-A703-DCC7B24A4DB1}"/>
    <cellStyle name="40 % - Markeringsfarve2 2 2 2 2 6" xfId="57080" xr:uid="{A005212A-C413-4781-BEBD-B7C3E123814F}"/>
    <cellStyle name="40 % - Markeringsfarve2 2 2 2 3" xfId="3383" xr:uid="{9EBCF86A-99DA-44EA-A3A0-43F878507BA9}"/>
    <cellStyle name="40 % - Markeringsfarve2 2 2 2 3 2" xfId="6851" xr:uid="{0E4A908B-3F04-442D-B552-66F76C7DB359}"/>
    <cellStyle name="40 % - Markeringsfarve2 2 2 2 3 2 2" xfId="14761" xr:uid="{D2F30EB2-FB55-4A69-824A-5B5A35402F56}"/>
    <cellStyle name="40 % - Markeringsfarve2 2 2 2 3 2 2 2" xfId="31076" xr:uid="{C50BB6A2-F1A4-44BA-AC49-215309276B35}"/>
    <cellStyle name="40 % - Markeringsfarve2 2 2 2 3 2 2 3" xfId="46040" xr:uid="{F60092EC-000B-4232-B86D-0286D8D5353D}"/>
    <cellStyle name="40 % - Markeringsfarve2 2 2 2 3 2 3" xfId="24054" xr:uid="{D2C5AE58-9F6D-4C67-AD9E-2A06ADE41D38}"/>
    <cellStyle name="40 % - Markeringsfarve2 2 2 2 3 2 4" xfId="39041" xr:uid="{55308389-82EF-4059-8C08-6DBACAF8F460}"/>
    <cellStyle name="40 % - Markeringsfarve2 2 2 2 3 3" xfId="11939" xr:uid="{E84BF099-3A98-451B-9417-90A8799ED75F}"/>
    <cellStyle name="40 % - Markeringsfarve2 2 2 2 3 3 2" xfId="28259" xr:uid="{DD187AB8-5083-4BD2-ADA8-836F1D33784E}"/>
    <cellStyle name="40 % - Markeringsfarve2 2 2 2 3 3 3" xfId="43224" xr:uid="{73022FDD-FF7D-4E65-B7EA-6D5F6B8BB916}"/>
    <cellStyle name="40 % - Markeringsfarve2 2 2 2 3 4" xfId="21237" xr:uid="{22BACC4E-8DE9-4FAA-BE86-707C09B53BC2}"/>
    <cellStyle name="40 % - Markeringsfarve2 2 2 2 3 5" xfId="36225" xr:uid="{817FCA65-2C33-4BE1-9ED2-7272EBE7F834}"/>
    <cellStyle name="40 % - Markeringsfarve2 2 2 2 4" xfId="5751" xr:uid="{9BBE42CF-7AB3-4A5E-969D-2DA609D8CB59}"/>
    <cellStyle name="40 % - Markeringsfarve2 2 2 2 4 2" xfId="13668" xr:uid="{07ADA742-58EB-4B30-BA21-CE6D8B5CB200}"/>
    <cellStyle name="40 % - Markeringsfarve2 2 2 2 4 2 2" xfId="29983" xr:uid="{180BFEC2-BD1B-40B0-9C38-D6292254EF33}"/>
    <cellStyle name="40 % - Markeringsfarve2 2 2 2 4 2 3" xfId="44947" xr:uid="{7E5B6B49-27B6-4162-8FA3-CC8443BAB0C6}"/>
    <cellStyle name="40 % - Markeringsfarve2 2 2 2 4 3" xfId="22961" xr:uid="{2C8066BF-B1CA-43A3-9642-D87413CA3AFC}"/>
    <cellStyle name="40 % - Markeringsfarve2 2 2 2 4 4" xfId="37948" xr:uid="{390198DE-7F0D-42BA-915F-DAFC57B48ADE}"/>
    <cellStyle name="40 % - Markeringsfarve2 2 2 2 5" xfId="11937" xr:uid="{4473E072-32E4-4954-A9BB-404A0B30F097}"/>
    <cellStyle name="40 % - Markeringsfarve2 2 2 2 5 2" xfId="28257" xr:uid="{CE5AE32D-DDEA-4307-B824-E7D7AB36B478}"/>
    <cellStyle name="40 % - Markeringsfarve2 2 2 2 5 3" xfId="43222" xr:uid="{40F491A6-AF51-4F3F-B7C5-FD20FE4BAFE7}"/>
    <cellStyle name="40 % - Markeringsfarve2 2 2 2 6" xfId="21235" xr:uid="{9F8F9228-8145-4DA5-B795-69C7F828957A}"/>
    <cellStyle name="40 % - Markeringsfarve2 2 2 2 7" xfId="36223" xr:uid="{66874C32-8F23-41DC-89A7-4F33FD49D8E1}"/>
    <cellStyle name="40 % - Markeringsfarve2 2 2 2 8" xfId="53913" xr:uid="{CA909512-4402-409D-89C2-6DFDC3A8FA83}"/>
    <cellStyle name="40 % - Markeringsfarve2 2 2 3" xfId="3384" xr:uid="{6DDFA114-F5DD-4F64-AF96-6F754A5D0838}"/>
    <cellStyle name="40 % - Markeringsfarve2 2 2 3 2" xfId="3385" xr:uid="{37156539-FF64-457B-BB68-7B20495C327B}"/>
    <cellStyle name="40 % - Markeringsfarve2 2 2 3 2 2" xfId="7736" xr:uid="{14976A32-FB77-4D68-AE57-150866D50826}"/>
    <cellStyle name="40 % - Markeringsfarve2 2 2 3 2 2 2" xfId="15636" xr:uid="{6E31DB57-3FE3-4207-89FE-02247174141E}"/>
    <cellStyle name="40 % - Markeringsfarve2 2 2 3 2 2 2 2" xfId="31951" xr:uid="{BE8FB5F6-B59E-4BF9-AFD3-7B4716C26D16}"/>
    <cellStyle name="40 % - Markeringsfarve2 2 2 3 2 2 2 3" xfId="46915" xr:uid="{06AF3659-1F74-4B62-AAC4-74C15AC0576E}"/>
    <cellStyle name="40 % - Markeringsfarve2 2 2 3 2 2 3" xfId="24929" xr:uid="{670B02CD-23F2-4B5C-96A4-33ED6C5DD9A8}"/>
    <cellStyle name="40 % - Markeringsfarve2 2 2 3 2 2 4" xfId="39916" xr:uid="{7AB15622-D74D-4FFC-AAA9-AC57822FF37C}"/>
    <cellStyle name="40 % - Markeringsfarve2 2 2 3 2 3" xfId="11941" xr:uid="{B0F16591-DF56-47E1-B277-DDD64DBB3B78}"/>
    <cellStyle name="40 % - Markeringsfarve2 2 2 3 2 3 2" xfId="28261" xr:uid="{F881C656-6E9D-4A34-A45A-6DD9176BB587}"/>
    <cellStyle name="40 % - Markeringsfarve2 2 2 3 2 3 3" xfId="43226" xr:uid="{5454FD62-DE19-4378-BEBB-34923A6272FD}"/>
    <cellStyle name="40 % - Markeringsfarve2 2 2 3 2 4" xfId="21239" xr:uid="{67B3F97A-14CE-489F-AEF9-4A7B3603FD87}"/>
    <cellStyle name="40 % - Markeringsfarve2 2 2 3 2 5" xfId="36227" xr:uid="{ACE7EAD9-DBC5-40B1-88F9-B1DF7FFF4294}"/>
    <cellStyle name="40 % - Markeringsfarve2 2 2 3 3" xfId="3386" xr:uid="{6DF59F94-ADD3-45EF-952D-FF7161AAB7B9}"/>
    <cellStyle name="40 % - Markeringsfarve2 2 2 3 3 2" xfId="6966" xr:uid="{02DEEB76-C5FA-4217-92B7-D6707A7076BF}"/>
    <cellStyle name="40 % - Markeringsfarve2 2 2 3 3 2 2" xfId="14876" xr:uid="{5859F334-EC6A-4D93-B85B-E74DC8A447B4}"/>
    <cellStyle name="40 % - Markeringsfarve2 2 2 3 3 2 2 2" xfId="31191" xr:uid="{EBA24C33-A607-4CA9-9A2A-5BD9CD00B6C9}"/>
    <cellStyle name="40 % - Markeringsfarve2 2 2 3 3 2 2 3" xfId="46155" xr:uid="{48BE8AC5-5B3C-4D1A-8F9F-F19E00B005ED}"/>
    <cellStyle name="40 % - Markeringsfarve2 2 2 3 3 2 3" xfId="24169" xr:uid="{3C6213BA-064B-4CCA-90DD-7AFAA309DB38}"/>
    <cellStyle name="40 % - Markeringsfarve2 2 2 3 3 2 4" xfId="39156" xr:uid="{C5074649-7C7A-49CF-A07E-48E01A35E622}"/>
    <cellStyle name="40 % - Markeringsfarve2 2 2 3 3 3" xfId="11942" xr:uid="{9895A1DF-44F0-44E1-8AAA-4B4140B1156E}"/>
    <cellStyle name="40 % - Markeringsfarve2 2 2 3 3 3 2" xfId="28262" xr:uid="{AAD22E4E-E264-4796-8987-A31BDAFAEF2D}"/>
    <cellStyle name="40 % - Markeringsfarve2 2 2 3 3 3 3" xfId="43227" xr:uid="{40A754B1-E09C-4AE7-B6A5-52A9989BFFA3}"/>
    <cellStyle name="40 % - Markeringsfarve2 2 2 3 3 4" xfId="21240" xr:uid="{4A6EEF97-1B3D-4634-A624-6E20CD817579}"/>
    <cellStyle name="40 % - Markeringsfarve2 2 2 3 3 5" xfId="36228" xr:uid="{3C13E132-D30D-40EB-A826-4F6C90335F65}"/>
    <cellStyle name="40 % - Markeringsfarve2 2 2 3 4" xfId="5752" xr:uid="{D0E33F2B-DAAB-49DE-8E9E-7F44644D10D9}"/>
    <cellStyle name="40 % - Markeringsfarve2 2 2 3 4 2" xfId="13669" xr:uid="{3DEF0D5E-08C7-47C1-A57C-403785F08DAB}"/>
    <cellStyle name="40 % - Markeringsfarve2 2 2 3 4 2 2" xfId="29984" xr:uid="{D81839BC-C0B3-4F42-96F1-2A9F4E0C3C41}"/>
    <cellStyle name="40 % - Markeringsfarve2 2 2 3 4 2 3" xfId="44948" xr:uid="{3ED13194-F9FB-47BA-B219-5AC86FD05E61}"/>
    <cellStyle name="40 % - Markeringsfarve2 2 2 3 4 3" xfId="22962" xr:uid="{77944390-A471-4E52-885D-F56C2A6F513A}"/>
    <cellStyle name="40 % - Markeringsfarve2 2 2 3 4 4" xfId="37949" xr:uid="{F464F513-3AE8-43BF-B0E0-08394A1C7833}"/>
    <cellStyle name="40 % - Markeringsfarve2 2 2 3 5" xfId="11940" xr:uid="{EE0B0075-F69E-4438-9103-454F8984FD5A}"/>
    <cellStyle name="40 % - Markeringsfarve2 2 2 3 5 2" xfId="28260" xr:uid="{6B4F0DC8-F608-454B-80DA-A5A424BD6609}"/>
    <cellStyle name="40 % - Markeringsfarve2 2 2 3 5 3" xfId="43225" xr:uid="{7EBAE9BD-58EB-446F-8879-6E9A64C7CD94}"/>
    <cellStyle name="40 % - Markeringsfarve2 2 2 3 6" xfId="21238" xr:uid="{87641A1B-F8A3-4AF3-BCD2-1E10EFC156DC}"/>
    <cellStyle name="40 % - Markeringsfarve2 2 2 3 7" xfId="36226" xr:uid="{D3EBDE9A-2C96-4421-AFDB-B249B896D21D}"/>
    <cellStyle name="40 % - Markeringsfarve2 2 2 3 8" xfId="56457" xr:uid="{F1EACA03-5407-4EA9-B476-3189581291BB}"/>
    <cellStyle name="40 % - Markeringsfarve2 2 2 4" xfId="3387" xr:uid="{12355801-9C4D-47B2-8C74-74F1D1961A6E}"/>
    <cellStyle name="40 % - Markeringsfarve2 2 2 4 2" xfId="3388" xr:uid="{E07BB284-B28B-433E-AD1B-626FAB25572C}"/>
    <cellStyle name="40 % - Markeringsfarve2 2 2 4 2 2" xfId="7859" xr:uid="{C9EB1D88-1BB5-4411-940F-A1E5FF5D967D}"/>
    <cellStyle name="40 % - Markeringsfarve2 2 2 4 2 2 2" xfId="15759" xr:uid="{0C6BBB25-A8C9-4DDC-BBDF-005FC4765349}"/>
    <cellStyle name="40 % - Markeringsfarve2 2 2 4 2 2 2 2" xfId="32074" xr:uid="{6EF62B14-AAB0-490C-BFD3-E1773FDE23CF}"/>
    <cellStyle name="40 % - Markeringsfarve2 2 2 4 2 2 2 3" xfId="47038" xr:uid="{3B4ED4FB-483C-4A0D-AFD0-0A51AC8E2966}"/>
    <cellStyle name="40 % - Markeringsfarve2 2 2 4 2 2 3" xfId="25052" xr:uid="{EE52BF0E-CB0E-412D-919A-326824CEDC52}"/>
    <cellStyle name="40 % - Markeringsfarve2 2 2 4 2 2 4" xfId="40039" xr:uid="{1BD73E12-684E-408E-A9C7-7948C5C409B2}"/>
    <cellStyle name="40 % - Markeringsfarve2 2 2 4 2 3" xfId="11944" xr:uid="{DB1D96E0-EE44-489F-9B8F-F63A4F2F2AA9}"/>
    <cellStyle name="40 % - Markeringsfarve2 2 2 4 2 3 2" xfId="28264" xr:uid="{C09676F9-DD29-4764-BB56-5FDF3BC8D807}"/>
    <cellStyle name="40 % - Markeringsfarve2 2 2 4 2 3 3" xfId="43229" xr:uid="{79C7432E-717C-4162-AA7C-CEF6E614C802}"/>
    <cellStyle name="40 % - Markeringsfarve2 2 2 4 2 4" xfId="21242" xr:uid="{133B0060-C711-43B0-AB9A-E3C46749447E}"/>
    <cellStyle name="40 % - Markeringsfarve2 2 2 4 2 5" xfId="36230" xr:uid="{72FA7849-B1BD-482B-9CC5-9CCAD9793EFE}"/>
    <cellStyle name="40 % - Markeringsfarve2 2 2 4 3" xfId="3389" xr:uid="{79E17664-D4D6-40B2-9F2C-A64F44451F72}"/>
    <cellStyle name="40 % - Markeringsfarve2 2 2 4 3 2" xfId="7135" xr:uid="{CE9980C2-1E1E-444A-9CE3-595456BC2882}"/>
    <cellStyle name="40 % - Markeringsfarve2 2 2 4 3 2 2" xfId="15044" xr:uid="{8FC088A4-4D79-4EFA-948F-8B81688402FE}"/>
    <cellStyle name="40 % - Markeringsfarve2 2 2 4 3 2 2 2" xfId="31359" xr:uid="{D3E42317-AF4E-49FB-AB7B-FAEFFAFBB697}"/>
    <cellStyle name="40 % - Markeringsfarve2 2 2 4 3 2 2 3" xfId="46323" xr:uid="{1E5442C6-4DFA-4ABB-B3CB-70EE8F89656A}"/>
    <cellStyle name="40 % - Markeringsfarve2 2 2 4 3 2 3" xfId="24337" xr:uid="{434C7A12-D4AB-411C-9C29-107F4D239444}"/>
    <cellStyle name="40 % - Markeringsfarve2 2 2 4 3 2 4" xfId="39324" xr:uid="{5C20AD55-AAD7-4988-9A8D-23E9CA2AA3A6}"/>
    <cellStyle name="40 % - Markeringsfarve2 2 2 4 3 3" xfId="11945" xr:uid="{128AB526-88E0-4A3D-80AD-DE94F5BCB04D}"/>
    <cellStyle name="40 % - Markeringsfarve2 2 2 4 3 3 2" xfId="28265" xr:uid="{0415F41B-971D-4529-8646-3F1498F2FFC1}"/>
    <cellStyle name="40 % - Markeringsfarve2 2 2 4 3 3 3" xfId="43230" xr:uid="{1D821DDB-1775-45F8-91D2-A4E31FBF9DF0}"/>
    <cellStyle name="40 % - Markeringsfarve2 2 2 4 3 4" xfId="21243" xr:uid="{D7EDC69D-C2FD-4661-BFF7-CF8BB73BD19C}"/>
    <cellStyle name="40 % - Markeringsfarve2 2 2 4 3 5" xfId="36231" xr:uid="{97805886-1F0A-4A86-B958-BBA6D4222D47}"/>
    <cellStyle name="40 % - Markeringsfarve2 2 2 4 4" xfId="5753" xr:uid="{5E9DB40A-C50F-43CE-8372-7DD83B257A75}"/>
    <cellStyle name="40 % - Markeringsfarve2 2 2 4 4 2" xfId="13670" xr:uid="{CD992F26-893B-4B91-A3FB-FAC24F7E1868}"/>
    <cellStyle name="40 % - Markeringsfarve2 2 2 4 4 2 2" xfId="29985" xr:uid="{C012696F-6087-40B7-AE0D-FD99DC7F5803}"/>
    <cellStyle name="40 % - Markeringsfarve2 2 2 4 4 2 3" xfId="44949" xr:uid="{6493DF0B-749A-4869-83CF-B00FF17D78A7}"/>
    <cellStyle name="40 % - Markeringsfarve2 2 2 4 4 3" xfId="22963" xr:uid="{0723D881-F9DE-47AC-AD85-CBBEA51149DD}"/>
    <cellStyle name="40 % - Markeringsfarve2 2 2 4 4 4" xfId="37950" xr:uid="{6480DB7A-61C1-4A04-91E1-06302751B021}"/>
    <cellStyle name="40 % - Markeringsfarve2 2 2 4 5" xfId="11943" xr:uid="{4B602428-B7C9-4BDF-A46C-0B924E9FCB48}"/>
    <cellStyle name="40 % - Markeringsfarve2 2 2 4 5 2" xfId="28263" xr:uid="{C1697A55-896B-4AA7-9EF3-D4301FF18A5C}"/>
    <cellStyle name="40 % - Markeringsfarve2 2 2 4 5 3" xfId="43228" xr:uid="{E35945D8-627C-44F5-BBCE-297F4AAB17C9}"/>
    <cellStyle name="40 % - Markeringsfarve2 2 2 4 6" xfId="21241" xr:uid="{14F8BAB6-5E1B-4653-9811-78694BB64B58}"/>
    <cellStyle name="40 % - Markeringsfarve2 2 2 4 7" xfId="36229" xr:uid="{77C98681-1B9E-4CF2-869A-0483E0C45724}"/>
    <cellStyle name="40 % - Markeringsfarve2 2 2 5" xfId="3390" xr:uid="{159B62CA-44C1-4C37-981A-7BC05D708747}"/>
    <cellStyle name="40 % - Markeringsfarve2 2 2 5 2" xfId="3391" xr:uid="{ACE59197-68A2-4A74-B375-1EEC636BFF3F}"/>
    <cellStyle name="40 % - Markeringsfarve2 2 2 5 2 2" xfId="7976" xr:uid="{5047D729-7565-4F38-9CFD-F29211FF2310}"/>
    <cellStyle name="40 % - Markeringsfarve2 2 2 5 2 2 2" xfId="15876" xr:uid="{41CE27C2-23D7-49B3-ADC3-8C76826DC7A7}"/>
    <cellStyle name="40 % - Markeringsfarve2 2 2 5 2 2 2 2" xfId="32191" xr:uid="{D6605F66-B31F-4DE7-92A6-1C39651E5BC8}"/>
    <cellStyle name="40 % - Markeringsfarve2 2 2 5 2 2 2 3" xfId="47155" xr:uid="{C7CADB11-E8F0-4B40-A0C2-2ECB2FC880A4}"/>
    <cellStyle name="40 % - Markeringsfarve2 2 2 5 2 2 3" xfId="25169" xr:uid="{7947E558-3EFD-4791-AE56-3EA82E872B3F}"/>
    <cellStyle name="40 % - Markeringsfarve2 2 2 5 2 2 4" xfId="40156" xr:uid="{AEBF9C04-D20C-42C1-8C21-A3F0BA105C6C}"/>
    <cellStyle name="40 % - Markeringsfarve2 2 2 5 2 3" xfId="11947" xr:uid="{9733FB60-BD4E-4726-9DF0-0BB179A16EF6}"/>
    <cellStyle name="40 % - Markeringsfarve2 2 2 5 2 3 2" xfId="28267" xr:uid="{9021E1E5-76C0-4BE1-8173-9C8C8C8EEFF3}"/>
    <cellStyle name="40 % - Markeringsfarve2 2 2 5 2 3 3" xfId="43232" xr:uid="{9E4B8581-2191-4F5A-823A-E03D6BE9F46D}"/>
    <cellStyle name="40 % - Markeringsfarve2 2 2 5 2 4" xfId="21245" xr:uid="{3FAB6B3A-ACDC-4C34-829E-780F394552C6}"/>
    <cellStyle name="40 % - Markeringsfarve2 2 2 5 2 5" xfId="36233" xr:uid="{60A8E937-5A53-41BE-AC43-BFA56C7B0F8C}"/>
    <cellStyle name="40 % - Markeringsfarve2 2 2 5 3" xfId="3392" xr:uid="{8F3FB3B0-D08F-4AE9-A54A-9FAD144EAEBD}"/>
    <cellStyle name="40 % - Markeringsfarve2 2 2 5 3 2" xfId="7252" xr:uid="{A5C4E758-EFDD-4CD0-AA5F-2FE996EED17F}"/>
    <cellStyle name="40 % - Markeringsfarve2 2 2 5 3 2 2" xfId="15161" xr:uid="{C31E81A8-9AFA-4EC5-B309-D205C2800DAC}"/>
    <cellStyle name="40 % - Markeringsfarve2 2 2 5 3 2 2 2" xfId="31476" xr:uid="{0F717AA6-9023-446C-B612-3470A3AD86B3}"/>
    <cellStyle name="40 % - Markeringsfarve2 2 2 5 3 2 2 3" xfId="46440" xr:uid="{55A883E6-9F9F-475A-A245-B2C167559502}"/>
    <cellStyle name="40 % - Markeringsfarve2 2 2 5 3 2 3" xfId="24454" xr:uid="{80D812CF-C3A0-45AC-8B79-C61014A7DA83}"/>
    <cellStyle name="40 % - Markeringsfarve2 2 2 5 3 2 4" xfId="39441" xr:uid="{FE96B756-D95D-4114-95C5-F5B960220D8E}"/>
    <cellStyle name="40 % - Markeringsfarve2 2 2 5 3 3" xfId="11948" xr:uid="{C2A2975D-4282-4794-BCD4-1503245BAC6B}"/>
    <cellStyle name="40 % - Markeringsfarve2 2 2 5 3 3 2" xfId="28268" xr:uid="{31825BC0-0FB0-40A9-BE18-C8EE806EE2A4}"/>
    <cellStyle name="40 % - Markeringsfarve2 2 2 5 3 3 3" xfId="43233" xr:uid="{9E238F08-AA7C-44BC-85B9-4E5C51306CE3}"/>
    <cellStyle name="40 % - Markeringsfarve2 2 2 5 3 4" xfId="21246" xr:uid="{25C5D214-04CF-4268-B133-294F1059E94D}"/>
    <cellStyle name="40 % - Markeringsfarve2 2 2 5 3 5" xfId="36234" xr:uid="{8C6AACDC-C603-48B2-9137-91C0CD9C86D5}"/>
    <cellStyle name="40 % - Markeringsfarve2 2 2 5 4" xfId="5754" xr:uid="{B9CFE6D8-87C2-4F4C-B625-BA7FDC06F2BB}"/>
    <cellStyle name="40 % - Markeringsfarve2 2 2 5 4 2" xfId="13671" xr:uid="{002679EB-73C9-40B3-9618-D204D688188E}"/>
    <cellStyle name="40 % - Markeringsfarve2 2 2 5 4 2 2" xfId="29986" xr:uid="{4DB60652-8959-4FC0-B264-8B3C1BDF7F85}"/>
    <cellStyle name="40 % - Markeringsfarve2 2 2 5 4 2 3" xfId="44950" xr:uid="{FE4A325A-1A16-490E-8149-88377D6D0409}"/>
    <cellStyle name="40 % - Markeringsfarve2 2 2 5 4 3" xfId="22964" xr:uid="{0719CF68-3344-4334-86D0-B679E0C8D2DD}"/>
    <cellStyle name="40 % - Markeringsfarve2 2 2 5 4 4" xfId="37951" xr:uid="{4C5A9933-C010-49A2-92BD-4D0F1BD7776D}"/>
    <cellStyle name="40 % - Markeringsfarve2 2 2 5 5" xfId="11946" xr:uid="{2CAED850-C342-49BD-B1C4-1B5C171774DE}"/>
    <cellStyle name="40 % - Markeringsfarve2 2 2 5 5 2" xfId="28266" xr:uid="{8DC3ED01-0334-4BD1-9F8E-C67F610D936C}"/>
    <cellStyle name="40 % - Markeringsfarve2 2 2 5 5 3" xfId="43231" xr:uid="{ABDE2089-527C-428C-B80B-735A6D290559}"/>
    <cellStyle name="40 % - Markeringsfarve2 2 2 5 6" xfId="21244" xr:uid="{0BEFA435-738A-4A5C-81CD-80035BF54F58}"/>
    <cellStyle name="40 % - Markeringsfarve2 2 2 5 7" xfId="36232" xr:uid="{D1D54435-9176-432D-AF88-8688275B3EB1}"/>
    <cellStyle name="40 % - Markeringsfarve2 2 2 6" xfId="3393" xr:uid="{318730E3-1F2C-4D4F-A54B-64960DB803EB}"/>
    <cellStyle name="40 % - Markeringsfarve2 2 2 6 2" xfId="3394" xr:uid="{AFFF12EE-15E7-4449-84E0-DB3BAA0D716D}"/>
    <cellStyle name="40 % - Markeringsfarve2 2 2 6 2 2" xfId="8090" xr:uid="{07E79F1F-ACB1-4BC9-BD15-66E9FAA1F1B5}"/>
    <cellStyle name="40 % - Markeringsfarve2 2 2 6 2 2 2" xfId="15990" xr:uid="{CDB81EAA-359F-48F7-BBD7-78C8AA9FDD3E}"/>
    <cellStyle name="40 % - Markeringsfarve2 2 2 6 2 2 2 2" xfId="32305" xr:uid="{0FCF7831-E209-4792-AB44-C760E48EF23A}"/>
    <cellStyle name="40 % - Markeringsfarve2 2 2 6 2 2 2 3" xfId="47269" xr:uid="{1AD4646E-2949-405D-8903-B26ABFB74B09}"/>
    <cellStyle name="40 % - Markeringsfarve2 2 2 6 2 2 3" xfId="25283" xr:uid="{35BCB4BB-A476-4F71-828E-587BADCE2A22}"/>
    <cellStyle name="40 % - Markeringsfarve2 2 2 6 2 2 4" xfId="40270" xr:uid="{84475457-CB38-40C8-AFA6-09DD36EC6BCA}"/>
    <cellStyle name="40 % - Markeringsfarve2 2 2 6 2 3" xfId="11950" xr:uid="{1879C286-C538-42B6-9938-442A92EDA176}"/>
    <cellStyle name="40 % - Markeringsfarve2 2 2 6 2 3 2" xfId="28270" xr:uid="{71119725-2628-4759-8E99-1C305BFADFC1}"/>
    <cellStyle name="40 % - Markeringsfarve2 2 2 6 2 3 3" xfId="43235" xr:uid="{E6907333-2AF7-48E8-BDD1-CE6609BF0C28}"/>
    <cellStyle name="40 % - Markeringsfarve2 2 2 6 2 4" xfId="21248" xr:uid="{A20E1DC3-BF95-4B03-93BC-6A6E499C3CB3}"/>
    <cellStyle name="40 % - Markeringsfarve2 2 2 6 2 5" xfId="36236" xr:uid="{86AE486A-1C0E-4C43-953B-54E84687ED5F}"/>
    <cellStyle name="40 % - Markeringsfarve2 2 2 6 3" xfId="3395" xr:uid="{2ED9C926-904B-4C35-8748-D562BB50675E}"/>
    <cellStyle name="40 % - Markeringsfarve2 2 2 6 3 2" xfId="7367" xr:uid="{E47DB215-B885-4208-A860-46150A160155}"/>
    <cellStyle name="40 % - Markeringsfarve2 2 2 6 3 2 2" xfId="15276" xr:uid="{655C903B-D300-48B4-87EC-D28DD2C8F830}"/>
    <cellStyle name="40 % - Markeringsfarve2 2 2 6 3 2 2 2" xfId="31591" xr:uid="{7B6CCF39-16B8-4CFF-9BBF-4B04936BAD43}"/>
    <cellStyle name="40 % - Markeringsfarve2 2 2 6 3 2 2 3" xfId="46555" xr:uid="{FB8CF6BC-1887-4E00-A86F-3E1584959A16}"/>
    <cellStyle name="40 % - Markeringsfarve2 2 2 6 3 2 3" xfId="24569" xr:uid="{30CD2AE4-44A3-42C6-99B2-29E2E5A42683}"/>
    <cellStyle name="40 % - Markeringsfarve2 2 2 6 3 2 4" xfId="39556" xr:uid="{4B3EF637-0D3C-4C1C-9E6A-B23B9579FAF7}"/>
    <cellStyle name="40 % - Markeringsfarve2 2 2 6 3 3" xfId="11951" xr:uid="{0D3B527C-2715-4539-A741-628134A84838}"/>
    <cellStyle name="40 % - Markeringsfarve2 2 2 6 3 3 2" xfId="28271" xr:uid="{978D11C7-F69E-4F02-8DAA-CDC5BCFC9E7A}"/>
    <cellStyle name="40 % - Markeringsfarve2 2 2 6 3 3 3" xfId="43236" xr:uid="{FBE424FA-6C67-43E2-85B7-3BEFC7D6AF75}"/>
    <cellStyle name="40 % - Markeringsfarve2 2 2 6 3 4" xfId="21249" xr:uid="{9B7CB4AF-936B-4D9C-886A-18E43494495F}"/>
    <cellStyle name="40 % - Markeringsfarve2 2 2 6 3 5" xfId="36237" xr:uid="{F3A7793B-4FDC-4016-9263-5A471645BF05}"/>
    <cellStyle name="40 % - Markeringsfarve2 2 2 6 4" xfId="5755" xr:uid="{BEFFB271-C2D0-441B-8772-A5C072FDCF0C}"/>
    <cellStyle name="40 % - Markeringsfarve2 2 2 6 4 2" xfId="13672" xr:uid="{B55A0E1F-9520-4FE4-B6AE-6B302F485494}"/>
    <cellStyle name="40 % - Markeringsfarve2 2 2 6 4 2 2" xfId="29987" xr:uid="{A1A415C0-0C9A-49DA-BA0A-B8A6A45B845F}"/>
    <cellStyle name="40 % - Markeringsfarve2 2 2 6 4 2 3" xfId="44951" xr:uid="{4850E2A1-4778-45EE-ACB2-5E8A4BD444F4}"/>
    <cellStyle name="40 % - Markeringsfarve2 2 2 6 4 3" xfId="22965" xr:uid="{327BABCE-740D-4D26-9911-4B2C34211AAB}"/>
    <cellStyle name="40 % - Markeringsfarve2 2 2 6 4 4" xfId="37952" xr:uid="{566153EF-F109-4671-9F21-95D179AB4E4E}"/>
    <cellStyle name="40 % - Markeringsfarve2 2 2 6 5" xfId="11949" xr:uid="{3C86B1FF-29C2-4AD1-A0DE-9CBB11440BFF}"/>
    <cellStyle name="40 % - Markeringsfarve2 2 2 6 5 2" xfId="28269" xr:uid="{7155E3F2-F777-4A1F-898B-0FFDB70AC9DE}"/>
    <cellStyle name="40 % - Markeringsfarve2 2 2 6 5 3" xfId="43234" xr:uid="{568B9F0B-574C-44DD-8B91-3941BF77E1FC}"/>
    <cellStyle name="40 % - Markeringsfarve2 2 2 6 6" xfId="21247" xr:uid="{CDB4AD02-A6BC-4D5C-9327-56937B80BEA3}"/>
    <cellStyle name="40 % - Markeringsfarve2 2 2 6 7" xfId="36235" xr:uid="{48C38CAB-B13A-47ED-AC8E-120CDDD61106}"/>
    <cellStyle name="40 % - Markeringsfarve2 2 2 7" xfId="3396" xr:uid="{225D294E-8DEE-475F-8AC8-4C7AF33835EC}"/>
    <cellStyle name="40 % - Markeringsfarve2 2 2 7 2" xfId="7502" xr:uid="{6E6AC6D3-FC5D-4065-BBAA-BEDA2EEC9958}"/>
    <cellStyle name="40 % - Markeringsfarve2 2 2 7 2 2" xfId="15402" xr:uid="{5F83B1A5-A05B-46A8-8B01-60B73DC6AC4C}"/>
    <cellStyle name="40 % - Markeringsfarve2 2 2 7 2 2 2" xfId="31717" xr:uid="{987B77D9-567B-4CB0-B108-2BBA3FBC9207}"/>
    <cellStyle name="40 % - Markeringsfarve2 2 2 7 2 2 3" xfId="46681" xr:uid="{7D577837-D7AB-421C-B0B7-A804BF84A501}"/>
    <cellStyle name="40 % - Markeringsfarve2 2 2 7 2 3" xfId="24695" xr:uid="{9D5B4B97-CC90-4AF4-B103-3EAFB5E6FAF2}"/>
    <cellStyle name="40 % - Markeringsfarve2 2 2 7 2 4" xfId="39682" xr:uid="{D177D8FA-134F-4745-A42D-E5AFE5D3947C}"/>
    <cellStyle name="40 % - Markeringsfarve2 2 2 7 3" xfId="11952" xr:uid="{069140F8-1487-44AF-93EC-C920B58F37D6}"/>
    <cellStyle name="40 % - Markeringsfarve2 2 2 7 3 2" xfId="28272" xr:uid="{31E3AB0B-1EF5-4C02-999D-BCC64A2E6A08}"/>
    <cellStyle name="40 % - Markeringsfarve2 2 2 7 3 3" xfId="43237" xr:uid="{A26CB5E8-6B8B-4294-8EE9-CFABB7D4BE5B}"/>
    <cellStyle name="40 % - Markeringsfarve2 2 2 7 4" xfId="21250" xr:uid="{6E51F2D4-7ABB-4F6A-8093-EF2AD20138BE}"/>
    <cellStyle name="40 % - Markeringsfarve2 2 2 7 5" xfId="36238" xr:uid="{962FCF06-6C7F-412F-B0D5-53A3EF1CB87D}"/>
    <cellStyle name="40 % - Markeringsfarve2 2 2 8" xfId="3397" xr:uid="{06FB1564-DCBC-4010-98B7-82435BD6DD13}"/>
    <cellStyle name="40 % - Markeringsfarve2 2 2 8 2" xfId="6730" xr:uid="{EE4FA5A1-B764-405E-8965-D8871F4FC358}"/>
    <cellStyle name="40 % - Markeringsfarve2 2 2 8 2 2" xfId="14640" xr:uid="{2E001815-6320-4954-AF7E-CA4AF0701F19}"/>
    <cellStyle name="40 % - Markeringsfarve2 2 2 8 2 2 2" xfId="30955" xr:uid="{57559392-6F15-4DCC-831C-C2575D6FE447}"/>
    <cellStyle name="40 % - Markeringsfarve2 2 2 8 2 2 3" xfId="45919" xr:uid="{7F7E1B25-7D6E-4C0C-8C75-A56D2BD7EBDA}"/>
    <cellStyle name="40 % - Markeringsfarve2 2 2 8 2 3" xfId="23933" xr:uid="{53E575D2-E367-4DCA-9850-A9DA14E18596}"/>
    <cellStyle name="40 % - Markeringsfarve2 2 2 8 2 4" xfId="38920" xr:uid="{66F74482-09E3-4AD0-A165-C628058A0AC2}"/>
    <cellStyle name="40 % - Markeringsfarve2 2 2 8 3" xfId="11953" xr:uid="{A83D8450-03AA-4A70-8EA0-9C80B2372302}"/>
    <cellStyle name="40 % - Markeringsfarve2 2 2 8 3 2" xfId="28273" xr:uid="{3F17B53C-C60B-4292-B0EA-3DC3B81C9276}"/>
    <cellStyle name="40 % - Markeringsfarve2 2 2 8 3 3" xfId="43238" xr:uid="{DE546DC6-B8CE-45E0-BF81-4C1508B40DB8}"/>
    <cellStyle name="40 % - Markeringsfarve2 2 2 8 4" xfId="21251" xr:uid="{4829297B-83C3-487F-AE22-CD217F60BB82}"/>
    <cellStyle name="40 % - Markeringsfarve2 2 2 8 5" xfId="36239" xr:uid="{E3018B94-C7EF-4278-BBD5-89B746771427}"/>
    <cellStyle name="40 % - Markeringsfarve2 2 2 9" xfId="5750" xr:uid="{901381FC-5A14-41F7-BAF6-C20ED85792C8}"/>
    <cellStyle name="40 % - Markeringsfarve2 2 2 9 2" xfId="13667" xr:uid="{45AF1953-A69E-4FC1-9570-24BE5891504B}"/>
    <cellStyle name="40 % - Markeringsfarve2 2 2 9 2 2" xfId="29982" xr:uid="{60D1DCDA-7048-409A-B9D0-D653A8381889}"/>
    <cellStyle name="40 % - Markeringsfarve2 2 2 9 2 3" xfId="44946" xr:uid="{0BB36D22-27C4-4DD0-8196-28C6D37666D8}"/>
    <cellStyle name="40 % - Markeringsfarve2 2 2 9 3" xfId="22960" xr:uid="{2420CD44-A050-4710-9BF6-3D2806FF0CBA}"/>
    <cellStyle name="40 % - Markeringsfarve2 2 2 9 4" xfId="37947" xr:uid="{853F582C-2B1B-4885-880E-47311BE0F355}"/>
    <cellStyle name="40 % - Markeringsfarve2 2 3" xfId="3398" xr:uid="{02A2E91F-2151-4FF7-89D7-E2BF8410CCC6}"/>
    <cellStyle name="40 % - Markeringsfarve2 2 3 10" xfId="11954" xr:uid="{2779883F-99DC-492A-B2AF-31BC03265F93}"/>
    <cellStyle name="40 % - Markeringsfarve2 2 3 10 2" xfId="28274" xr:uid="{6ECA8DBE-1260-4314-8AEE-D00FEF0E3F11}"/>
    <cellStyle name="40 % - Markeringsfarve2 2 3 10 3" xfId="43239" xr:uid="{F1FE0815-9975-44DB-9165-32DB1D38C9B2}"/>
    <cellStyle name="40 % - Markeringsfarve2 2 3 11" xfId="21252" xr:uid="{D61B5BD0-DF9A-4EA1-B3A1-D0BCB283FB78}"/>
    <cellStyle name="40 % - Markeringsfarve2 2 3 12" xfId="36240" xr:uid="{85A27017-DEFF-45AA-BE0E-BE412FD227B4}"/>
    <cellStyle name="40 % - Markeringsfarve2 2 3 13" xfId="53275" xr:uid="{7B079668-30AA-4C01-95B6-AE9DD6BFEA99}"/>
    <cellStyle name="40 % - Markeringsfarve2 2 3 2" xfId="3399" xr:uid="{27F6D23B-1ECF-42C0-B86D-77ACC24D1FD0}"/>
    <cellStyle name="40 % - Markeringsfarve2 2 3 2 2" xfId="3400" xr:uid="{48C5AA24-6876-4A1C-96A9-05C85E3E696D}"/>
    <cellStyle name="40 % - Markeringsfarve2 2 3 2 2 2" xfId="7660" xr:uid="{B4A534C3-6154-48EB-84BF-808EC329B04C}"/>
    <cellStyle name="40 % - Markeringsfarve2 2 3 2 2 2 2" xfId="15560" xr:uid="{667F42B3-03DC-4BF6-819B-A0BE00254F8E}"/>
    <cellStyle name="40 % - Markeringsfarve2 2 3 2 2 2 2 2" xfId="31875" xr:uid="{B71E411E-9ADD-4E35-B208-68E368BA7C7F}"/>
    <cellStyle name="40 % - Markeringsfarve2 2 3 2 2 2 2 3" xfId="46839" xr:uid="{F0AD9754-3C15-4DEE-A566-39F46D92C93E}"/>
    <cellStyle name="40 % - Markeringsfarve2 2 3 2 2 2 3" xfId="24853" xr:uid="{C8758468-ECFD-4A3B-B1FC-A37F235D2F3B}"/>
    <cellStyle name="40 % - Markeringsfarve2 2 3 2 2 2 4" xfId="39840" xr:uid="{194E6F25-635C-4DC0-B89B-5217265807E6}"/>
    <cellStyle name="40 % - Markeringsfarve2 2 3 2 2 3" xfId="11956" xr:uid="{48354F6B-DC4E-420B-8289-DF247FE67F42}"/>
    <cellStyle name="40 % - Markeringsfarve2 2 3 2 2 3 2" xfId="28276" xr:uid="{327A8B23-139D-46B7-AC20-62A5DB14B751}"/>
    <cellStyle name="40 % - Markeringsfarve2 2 3 2 2 3 3" xfId="43241" xr:uid="{23F7ED0C-32EF-4BD3-BE88-3449F1EC75A8}"/>
    <cellStyle name="40 % - Markeringsfarve2 2 3 2 2 4" xfId="21254" xr:uid="{FD1AA87A-8851-43B4-8F26-57296991A40B}"/>
    <cellStyle name="40 % - Markeringsfarve2 2 3 2 2 5" xfId="36242" xr:uid="{73D5FDD3-0956-49B0-B551-A05DADC661F0}"/>
    <cellStyle name="40 % - Markeringsfarve2 2 3 2 2 6" xfId="57079" xr:uid="{FDB0E75F-62FC-4EA2-911A-66BBA4FA03E0}"/>
    <cellStyle name="40 % - Markeringsfarve2 2 3 2 3" xfId="3401" xr:uid="{7F772F26-41D3-4A78-ADE9-B2DF258A42EB}"/>
    <cellStyle name="40 % - Markeringsfarve2 2 3 2 3 2" xfId="6890" xr:uid="{F3B51CDA-2C4C-446F-9010-4D94A8BFBA80}"/>
    <cellStyle name="40 % - Markeringsfarve2 2 3 2 3 2 2" xfId="14800" xr:uid="{A79D6DB7-3EE9-4738-B2A6-D80197D7BDF8}"/>
    <cellStyle name="40 % - Markeringsfarve2 2 3 2 3 2 2 2" xfId="31115" xr:uid="{7941EEAB-78DC-4C51-AA28-FF3C93239293}"/>
    <cellStyle name="40 % - Markeringsfarve2 2 3 2 3 2 2 3" xfId="46079" xr:uid="{434FBB3A-754C-4E7B-8D5D-4504190FD4FD}"/>
    <cellStyle name="40 % - Markeringsfarve2 2 3 2 3 2 3" xfId="24093" xr:uid="{06FE7107-1DE0-484E-9342-16412097A25C}"/>
    <cellStyle name="40 % - Markeringsfarve2 2 3 2 3 2 4" xfId="39080" xr:uid="{3FFD53D5-A548-4851-A731-50209675104B}"/>
    <cellStyle name="40 % - Markeringsfarve2 2 3 2 3 3" xfId="11957" xr:uid="{7304E141-A219-4FF0-880B-52A3A507CCBC}"/>
    <cellStyle name="40 % - Markeringsfarve2 2 3 2 3 3 2" xfId="28277" xr:uid="{FA207DFD-BDC7-472A-810C-FBBB1361AA93}"/>
    <cellStyle name="40 % - Markeringsfarve2 2 3 2 3 3 3" xfId="43242" xr:uid="{EDC1ABC9-38B7-4EAF-822D-A91594C61EB0}"/>
    <cellStyle name="40 % - Markeringsfarve2 2 3 2 3 4" xfId="21255" xr:uid="{F6DCEF53-98DE-4DC7-8A70-225CED5E52D7}"/>
    <cellStyle name="40 % - Markeringsfarve2 2 3 2 3 5" xfId="36243" xr:uid="{C5259F3D-C30A-4B89-BA21-8088FDEF6105}"/>
    <cellStyle name="40 % - Markeringsfarve2 2 3 2 4" xfId="5757" xr:uid="{6EB7407F-0D9E-47DE-ACD9-F0DE5F4045D4}"/>
    <cellStyle name="40 % - Markeringsfarve2 2 3 2 4 2" xfId="13674" xr:uid="{9EC95BFF-493E-4137-847E-A55E160D0687}"/>
    <cellStyle name="40 % - Markeringsfarve2 2 3 2 4 2 2" xfId="29989" xr:uid="{B0A1C503-64A7-443F-9470-47805D6D29D6}"/>
    <cellStyle name="40 % - Markeringsfarve2 2 3 2 4 2 3" xfId="44953" xr:uid="{13AEC62F-E6B9-44A8-AC62-78626BBFB924}"/>
    <cellStyle name="40 % - Markeringsfarve2 2 3 2 4 3" xfId="22967" xr:uid="{71221909-A8A2-44D5-8FB9-52875D27A66F}"/>
    <cellStyle name="40 % - Markeringsfarve2 2 3 2 4 4" xfId="37954" xr:uid="{42934775-4405-4133-905E-D0F103D1D6A9}"/>
    <cellStyle name="40 % - Markeringsfarve2 2 3 2 5" xfId="11955" xr:uid="{19474891-27ED-4698-9F80-6B6D2D2C8280}"/>
    <cellStyle name="40 % - Markeringsfarve2 2 3 2 5 2" xfId="28275" xr:uid="{82BE3C65-2FAF-49BE-9C6B-7CEACE620BAA}"/>
    <cellStyle name="40 % - Markeringsfarve2 2 3 2 5 3" xfId="43240" xr:uid="{05ABBC9A-5C83-4514-8F78-08CED8B77B9D}"/>
    <cellStyle name="40 % - Markeringsfarve2 2 3 2 6" xfId="21253" xr:uid="{7B44944F-B063-4C28-A128-ED5381A87B11}"/>
    <cellStyle name="40 % - Markeringsfarve2 2 3 2 7" xfId="36241" xr:uid="{C3754A60-2B97-403A-9D28-952FD6CA7715}"/>
    <cellStyle name="40 % - Markeringsfarve2 2 3 2 8" xfId="53912" xr:uid="{38437873-4EBD-4700-8846-9DFF5639979F}"/>
    <cellStyle name="40 % - Markeringsfarve2 2 3 3" xfId="3402" xr:uid="{1E42F31C-D8E1-4688-89E5-E1423DA63B7C}"/>
    <cellStyle name="40 % - Markeringsfarve2 2 3 3 2" xfId="3403" xr:uid="{CCF83F18-5986-4D85-B751-A19AA9119C68}"/>
    <cellStyle name="40 % - Markeringsfarve2 2 3 3 2 2" xfId="7737" xr:uid="{851CA377-4EA3-49C7-ADA0-EA7D544F9128}"/>
    <cellStyle name="40 % - Markeringsfarve2 2 3 3 2 2 2" xfId="15637" xr:uid="{D1CDC605-31BD-433B-B0E1-380287482661}"/>
    <cellStyle name="40 % - Markeringsfarve2 2 3 3 2 2 2 2" xfId="31952" xr:uid="{4541FE0A-7CC7-413F-BC1B-8336E8341DE2}"/>
    <cellStyle name="40 % - Markeringsfarve2 2 3 3 2 2 2 3" xfId="46916" xr:uid="{3E3FD74B-3BD6-4352-A83C-3BBFCC1FFBDF}"/>
    <cellStyle name="40 % - Markeringsfarve2 2 3 3 2 2 3" xfId="24930" xr:uid="{0296DD46-1CBF-4C59-AD7F-E8E28A18DC8B}"/>
    <cellStyle name="40 % - Markeringsfarve2 2 3 3 2 2 4" xfId="39917" xr:uid="{132E86F1-DBD6-4B04-A7E8-1CFA8D873373}"/>
    <cellStyle name="40 % - Markeringsfarve2 2 3 3 2 3" xfId="11959" xr:uid="{488001BB-1FE7-4ACD-9823-283E7EAF86AB}"/>
    <cellStyle name="40 % - Markeringsfarve2 2 3 3 2 3 2" xfId="28279" xr:uid="{6C93B009-BB29-4BD1-BB34-25C278DA0ACC}"/>
    <cellStyle name="40 % - Markeringsfarve2 2 3 3 2 3 3" xfId="43244" xr:uid="{90842940-9290-4363-80B5-E47BBF009831}"/>
    <cellStyle name="40 % - Markeringsfarve2 2 3 3 2 4" xfId="21257" xr:uid="{0B857791-CBDA-46AE-B26F-4C340523D147}"/>
    <cellStyle name="40 % - Markeringsfarve2 2 3 3 2 5" xfId="36245" xr:uid="{B17804D1-69A1-40DF-9B90-774388FB1959}"/>
    <cellStyle name="40 % - Markeringsfarve2 2 3 3 3" xfId="3404" xr:uid="{1A319C60-0591-4DBB-B7C8-C43B30943468}"/>
    <cellStyle name="40 % - Markeringsfarve2 2 3 3 3 2" xfId="6967" xr:uid="{76DE37C6-128F-4D52-A220-F9B78D193309}"/>
    <cellStyle name="40 % - Markeringsfarve2 2 3 3 3 2 2" xfId="14877" xr:uid="{427C5D4A-5EBA-4B50-99E4-0D4DB75AFB59}"/>
    <cellStyle name="40 % - Markeringsfarve2 2 3 3 3 2 2 2" xfId="31192" xr:uid="{186F08D6-0C5B-4999-86C3-4CCB91DF7FFC}"/>
    <cellStyle name="40 % - Markeringsfarve2 2 3 3 3 2 2 3" xfId="46156" xr:uid="{69ED1425-7C34-46C8-9EC8-362FD9456B2F}"/>
    <cellStyle name="40 % - Markeringsfarve2 2 3 3 3 2 3" xfId="24170" xr:uid="{AA21073E-72F9-4D0B-9810-7F3AE564D3EA}"/>
    <cellStyle name="40 % - Markeringsfarve2 2 3 3 3 2 4" xfId="39157" xr:uid="{016B73CE-068B-4B60-AC82-BA32CBFE93FF}"/>
    <cellStyle name="40 % - Markeringsfarve2 2 3 3 3 3" xfId="11960" xr:uid="{D2739908-66A0-4D24-8CE3-4679F438D132}"/>
    <cellStyle name="40 % - Markeringsfarve2 2 3 3 3 3 2" xfId="28280" xr:uid="{C8FFCEE1-D098-4840-8C58-7D8DD8C45F73}"/>
    <cellStyle name="40 % - Markeringsfarve2 2 3 3 3 3 3" xfId="43245" xr:uid="{196BA41D-806D-4B67-A9E8-5F33D2916375}"/>
    <cellStyle name="40 % - Markeringsfarve2 2 3 3 3 4" xfId="21258" xr:uid="{CFDCAE3F-773A-4941-9117-C2D461F92B29}"/>
    <cellStyle name="40 % - Markeringsfarve2 2 3 3 3 5" xfId="36246" xr:uid="{2EEE3B47-2746-4A21-B662-A545468C0768}"/>
    <cellStyle name="40 % - Markeringsfarve2 2 3 3 4" xfId="5758" xr:uid="{6D39AC58-F8E4-443E-9A58-CA000FBB0744}"/>
    <cellStyle name="40 % - Markeringsfarve2 2 3 3 4 2" xfId="13675" xr:uid="{A8E13BC1-A7EF-4A62-AE6B-570170B77620}"/>
    <cellStyle name="40 % - Markeringsfarve2 2 3 3 4 2 2" xfId="29990" xr:uid="{772CA26C-B94A-458A-9169-E287A337275A}"/>
    <cellStyle name="40 % - Markeringsfarve2 2 3 3 4 2 3" xfId="44954" xr:uid="{4BB0D3B9-A1BC-4D07-8109-62E88E24335E}"/>
    <cellStyle name="40 % - Markeringsfarve2 2 3 3 4 3" xfId="22968" xr:uid="{BC9CFA7A-2310-49BE-8A15-047C7F201144}"/>
    <cellStyle name="40 % - Markeringsfarve2 2 3 3 4 4" xfId="37955" xr:uid="{AF5BD564-4996-4791-9895-3B39A77701D4}"/>
    <cellStyle name="40 % - Markeringsfarve2 2 3 3 5" xfId="11958" xr:uid="{4CE486F0-3D8F-48F8-BAD6-90663D44D3DF}"/>
    <cellStyle name="40 % - Markeringsfarve2 2 3 3 5 2" xfId="28278" xr:uid="{1713A753-4FA6-42A8-9749-C11F6EFFC1DB}"/>
    <cellStyle name="40 % - Markeringsfarve2 2 3 3 5 3" xfId="43243" xr:uid="{FEDB0AE5-3EB1-4C44-A919-BAB2343D9CBA}"/>
    <cellStyle name="40 % - Markeringsfarve2 2 3 3 6" xfId="21256" xr:uid="{6C88CBC4-62AA-43E7-93DA-F66B8B008CC1}"/>
    <cellStyle name="40 % - Markeringsfarve2 2 3 3 7" xfId="36244" xr:uid="{964E6128-C12E-4E70-876D-4A6A5CE9F140}"/>
    <cellStyle name="40 % - Markeringsfarve2 2 3 3 8" xfId="56456" xr:uid="{B05F0F98-E2A8-4264-BA45-A63BE5F6F9C9}"/>
    <cellStyle name="40 % - Markeringsfarve2 2 3 4" xfId="3405" xr:uid="{9A4B66FB-B212-473B-8161-CB476C86E4E5}"/>
    <cellStyle name="40 % - Markeringsfarve2 2 3 4 2" xfId="3406" xr:uid="{91213CE5-399C-472B-B31F-B41C00FAEA7A}"/>
    <cellStyle name="40 % - Markeringsfarve2 2 3 4 2 2" xfId="7898" xr:uid="{4D5643B5-86E7-49CD-867E-A44D806BE5BA}"/>
    <cellStyle name="40 % - Markeringsfarve2 2 3 4 2 2 2" xfId="15798" xr:uid="{92CF5721-C9C0-4A86-BA48-5710EA3EE41F}"/>
    <cellStyle name="40 % - Markeringsfarve2 2 3 4 2 2 2 2" xfId="32113" xr:uid="{7D86722E-6DAB-416F-AAA4-F56F842A1641}"/>
    <cellStyle name="40 % - Markeringsfarve2 2 3 4 2 2 2 3" xfId="47077" xr:uid="{ECF849C7-94F4-4B75-8DDE-CCD75CCE28CE}"/>
    <cellStyle name="40 % - Markeringsfarve2 2 3 4 2 2 3" xfId="25091" xr:uid="{6DB717EE-7025-45D9-BA8E-3DA1B7FA2B85}"/>
    <cellStyle name="40 % - Markeringsfarve2 2 3 4 2 2 4" xfId="40078" xr:uid="{3A8403FB-10BC-44D6-A8D4-763A74DE44C0}"/>
    <cellStyle name="40 % - Markeringsfarve2 2 3 4 2 3" xfId="11962" xr:uid="{6A313110-13A8-4578-92B2-B432487DF915}"/>
    <cellStyle name="40 % - Markeringsfarve2 2 3 4 2 3 2" xfId="28282" xr:uid="{66653497-2786-4EAD-AC33-72C89B8A7514}"/>
    <cellStyle name="40 % - Markeringsfarve2 2 3 4 2 3 3" xfId="43247" xr:uid="{489874CB-AC72-4B78-A0FB-BCCA76F613B7}"/>
    <cellStyle name="40 % - Markeringsfarve2 2 3 4 2 4" xfId="21260" xr:uid="{147D4567-C31D-4DCD-ABC0-FC765B6666F3}"/>
    <cellStyle name="40 % - Markeringsfarve2 2 3 4 2 5" xfId="36248" xr:uid="{7B27F6F3-60CA-4496-90B4-8ADD63AF332C}"/>
    <cellStyle name="40 % - Markeringsfarve2 2 3 4 3" xfId="3407" xr:uid="{5F92677B-11BF-4107-9431-B375AB3BDE49}"/>
    <cellStyle name="40 % - Markeringsfarve2 2 3 4 3 2" xfId="7174" xr:uid="{08309BD3-A5DA-4C20-A613-204C0BA23C75}"/>
    <cellStyle name="40 % - Markeringsfarve2 2 3 4 3 2 2" xfId="15083" xr:uid="{8ED2A281-145E-417B-8B30-673F8F0335B6}"/>
    <cellStyle name="40 % - Markeringsfarve2 2 3 4 3 2 2 2" xfId="31398" xr:uid="{7CF7EF41-37DC-4AF1-BF22-4381C7BAF001}"/>
    <cellStyle name="40 % - Markeringsfarve2 2 3 4 3 2 2 3" xfId="46362" xr:uid="{EF90F96B-F8F9-4A29-827C-ECA30B381FD0}"/>
    <cellStyle name="40 % - Markeringsfarve2 2 3 4 3 2 3" xfId="24376" xr:uid="{BCB243FD-E0B1-46DE-BFE1-66658F2C23A0}"/>
    <cellStyle name="40 % - Markeringsfarve2 2 3 4 3 2 4" xfId="39363" xr:uid="{33D1B4C4-511D-4DF2-AF48-46658928E2D3}"/>
    <cellStyle name="40 % - Markeringsfarve2 2 3 4 3 3" xfId="11963" xr:uid="{3A357E12-5D61-4B5A-B244-E1689D4A65C1}"/>
    <cellStyle name="40 % - Markeringsfarve2 2 3 4 3 3 2" xfId="28283" xr:uid="{6B2A753A-54B1-4DDC-85C4-97C8FB659503}"/>
    <cellStyle name="40 % - Markeringsfarve2 2 3 4 3 3 3" xfId="43248" xr:uid="{55C611AC-7FC6-44FD-9863-D47F0E4301D1}"/>
    <cellStyle name="40 % - Markeringsfarve2 2 3 4 3 4" xfId="21261" xr:uid="{F71A4642-6E66-4181-AD10-DF1D7A42A5B0}"/>
    <cellStyle name="40 % - Markeringsfarve2 2 3 4 3 5" xfId="36249" xr:uid="{9AAB77B6-94F1-40E7-82A5-8C5960EF129F}"/>
    <cellStyle name="40 % - Markeringsfarve2 2 3 4 4" xfId="5759" xr:uid="{94085974-A940-413B-A5EF-E761F7F4E7C6}"/>
    <cellStyle name="40 % - Markeringsfarve2 2 3 4 4 2" xfId="13676" xr:uid="{F8CB2DD4-C940-42BC-8D2E-5A168C3D43A4}"/>
    <cellStyle name="40 % - Markeringsfarve2 2 3 4 4 2 2" xfId="29991" xr:uid="{2E0B722E-5837-4CA4-AC3D-00F5B1E18562}"/>
    <cellStyle name="40 % - Markeringsfarve2 2 3 4 4 2 3" xfId="44955" xr:uid="{8D68CC96-E283-44AE-8BAB-3E74F0797842}"/>
    <cellStyle name="40 % - Markeringsfarve2 2 3 4 4 3" xfId="22969" xr:uid="{75008FD3-687A-4699-93EA-6594CCD499F6}"/>
    <cellStyle name="40 % - Markeringsfarve2 2 3 4 4 4" xfId="37956" xr:uid="{A5B73E67-FB9E-4BB0-9289-2A5F31E0C651}"/>
    <cellStyle name="40 % - Markeringsfarve2 2 3 4 5" xfId="11961" xr:uid="{224B1472-53DA-42EC-ABEB-E00535A9A5C0}"/>
    <cellStyle name="40 % - Markeringsfarve2 2 3 4 5 2" xfId="28281" xr:uid="{0350DB69-247E-4C19-84C1-B887BCB5E113}"/>
    <cellStyle name="40 % - Markeringsfarve2 2 3 4 5 3" xfId="43246" xr:uid="{C371670B-AA51-4045-ACA2-9BEB25D99AC9}"/>
    <cellStyle name="40 % - Markeringsfarve2 2 3 4 6" xfId="21259" xr:uid="{408E91D1-E87F-4D5F-82AA-ED13321D6942}"/>
    <cellStyle name="40 % - Markeringsfarve2 2 3 4 7" xfId="36247" xr:uid="{E1AEDF1A-B672-4BFA-801C-03D316EB5FE2}"/>
    <cellStyle name="40 % - Markeringsfarve2 2 3 5" xfId="3408" xr:uid="{45E1F7CB-F1FC-466B-B73E-5374FEF01451}"/>
    <cellStyle name="40 % - Markeringsfarve2 2 3 5 2" xfId="3409" xr:uid="{95D6B684-B02A-42E2-9EA0-F3B95BA5822B}"/>
    <cellStyle name="40 % - Markeringsfarve2 2 3 5 2 2" xfId="8015" xr:uid="{1CA1F0B6-CFBB-4027-9E56-17D67EB74220}"/>
    <cellStyle name="40 % - Markeringsfarve2 2 3 5 2 2 2" xfId="15915" xr:uid="{C00235F8-2B37-4EF6-97A1-4F580788E459}"/>
    <cellStyle name="40 % - Markeringsfarve2 2 3 5 2 2 2 2" xfId="32230" xr:uid="{E9525C61-58ED-48E8-AEF3-6E5DB6194190}"/>
    <cellStyle name="40 % - Markeringsfarve2 2 3 5 2 2 2 3" xfId="47194" xr:uid="{680FDA79-A134-43A0-9AF2-D03DD1D4761F}"/>
    <cellStyle name="40 % - Markeringsfarve2 2 3 5 2 2 3" xfId="25208" xr:uid="{67403E85-8F47-4E78-83F2-28ECD4C1FE75}"/>
    <cellStyle name="40 % - Markeringsfarve2 2 3 5 2 2 4" xfId="40195" xr:uid="{CF44C5E2-C13C-4D1E-8DEC-FA1E464451D2}"/>
    <cellStyle name="40 % - Markeringsfarve2 2 3 5 2 3" xfId="11965" xr:uid="{D2FE43C5-CB5E-4A9C-90DF-B0260197D710}"/>
    <cellStyle name="40 % - Markeringsfarve2 2 3 5 2 3 2" xfId="28285" xr:uid="{EA5959EE-A725-43E0-B47A-794CFA16A9F1}"/>
    <cellStyle name="40 % - Markeringsfarve2 2 3 5 2 3 3" xfId="43250" xr:uid="{EE420678-0C8B-40E8-9FC7-C33212546272}"/>
    <cellStyle name="40 % - Markeringsfarve2 2 3 5 2 4" xfId="21263" xr:uid="{BD1449AA-DF30-4B48-9B5F-467E8DFB6B6E}"/>
    <cellStyle name="40 % - Markeringsfarve2 2 3 5 2 5" xfId="36251" xr:uid="{C2FCBAB3-58D9-43EB-8F25-0FFBB366BCEF}"/>
    <cellStyle name="40 % - Markeringsfarve2 2 3 5 3" xfId="3410" xr:uid="{BCDCC129-74F7-4784-A4D0-FB047C1D0353}"/>
    <cellStyle name="40 % - Markeringsfarve2 2 3 5 3 2" xfId="7291" xr:uid="{A79D2F37-45FE-4B02-935B-BB064D397AA2}"/>
    <cellStyle name="40 % - Markeringsfarve2 2 3 5 3 2 2" xfId="15200" xr:uid="{B80869A0-8997-47AB-9041-2687EE7B2E75}"/>
    <cellStyle name="40 % - Markeringsfarve2 2 3 5 3 2 2 2" xfId="31515" xr:uid="{0F2BC69E-3B7A-4B53-82FC-7F0EA62F3873}"/>
    <cellStyle name="40 % - Markeringsfarve2 2 3 5 3 2 2 3" xfId="46479" xr:uid="{36E246FA-3C3F-4EE9-B955-CAA1BC11C897}"/>
    <cellStyle name="40 % - Markeringsfarve2 2 3 5 3 2 3" xfId="24493" xr:uid="{3E18E5CB-459D-4AA0-B91A-FA22BBC91DCE}"/>
    <cellStyle name="40 % - Markeringsfarve2 2 3 5 3 2 4" xfId="39480" xr:uid="{667A9AC6-3B1B-4D1A-AD15-A8B5BAAE2EC6}"/>
    <cellStyle name="40 % - Markeringsfarve2 2 3 5 3 3" xfId="11966" xr:uid="{DCC7BEC2-A27E-4694-8C06-E32C93440FCD}"/>
    <cellStyle name="40 % - Markeringsfarve2 2 3 5 3 3 2" xfId="28286" xr:uid="{923B4DA2-854A-4D3E-A33B-BE7E121CA3F2}"/>
    <cellStyle name="40 % - Markeringsfarve2 2 3 5 3 3 3" xfId="43251" xr:uid="{18EDB0E8-180E-4BCB-A393-01E7F9FE65A4}"/>
    <cellStyle name="40 % - Markeringsfarve2 2 3 5 3 4" xfId="21264" xr:uid="{72314E55-B682-4889-A8E2-213128E7D9E4}"/>
    <cellStyle name="40 % - Markeringsfarve2 2 3 5 3 5" xfId="36252" xr:uid="{0E48D1AF-B9D6-482D-A3AE-DD0EE03BD35B}"/>
    <cellStyle name="40 % - Markeringsfarve2 2 3 5 4" xfId="5760" xr:uid="{C0F4615A-EE2E-4B5F-B4F5-B89393336D97}"/>
    <cellStyle name="40 % - Markeringsfarve2 2 3 5 4 2" xfId="13677" xr:uid="{B08F4657-414D-4F20-AC21-574443D2B82D}"/>
    <cellStyle name="40 % - Markeringsfarve2 2 3 5 4 2 2" xfId="29992" xr:uid="{DC0960FB-B0CE-457E-8A68-E9DDFF183FBB}"/>
    <cellStyle name="40 % - Markeringsfarve2 2 3 5 4 2 3" xfId="44956" xr:uid="{FB1583AC-E8D2-4EAD-A82F-DB44520378F6}"/>
    <cellStyle name="40 % - Markeringsfarve2 2 3 5 4 3" xfId="22970" xr:uid="{39196BD1-A49B-4B3A-907D-7EF1D9A2E6C6}"/>
    <cellStyle name="40 % - Markeringsfarve2 2 3 5 4 4" xfId="37957" xr:uid="{8CBA83A2-6909-4ACD-B1EA-9BF6F7B60B78}"/>
    <cellStyle name="40 % - Markeringsfarve2 2 3 5 5" xfId="11964" xr:uid="{B7997E19-CA4C-48A0-9C1C-F8ACAC10B22B}"/>
    <cellStyle name="40 % - Markeringsfarve2 2 3 5 5 2" xfId="28284" xr:uid="{3E9F64C6-BC21-4B7E-A3CF-A5E49C23E97B}"/>
    <cellStyle name="40 % - Markeringsfarve2 2 3 5 5 3" xfId="43249" xr:uid="{1E95DBFD-3B29-41FA-B55B-ADB66F44B511}"/>
    <cellStyle name="40 % - Markeringsfarve2 2 3 5 6" xfId="21262" xr:uid="{10C93B16-7307-442F-9B44-C5DD6B518572}"/>
    <cellStyle name="40 % - Markeringsfarve2 2 3 5 7" xfId="36250" xr:uid="{F60D0BB5-F6CF-4094-BA48-877201A30825}"/>
    <cellStyle name="40 % - Markeringsfarve2 2 3 6" xfId="3411" xr:uid="{F9C47589-23CF-4B29-A24A-5F63C0BE3F66}"/>
    <cellStyle name="40 % - Markeringsfarve2 2 3 6 2" xfId="3412" xr:uid="{385B66E8-8E0D-4EBF-9426-2F046A42D5E8}"/>
    <cellStyle name="40 % - Markeringsfarve2 2 3 6 2 2" xfId="8091" xr:uid="{F3037095-0EBC-48BC-AF00-1AA510B56764}"/>
    <cellStyle name="40 % - Markeringsfarve2 2 3 6 2 2 2" xfId="15991" xr:uid="{5108171A-69B1-49BD-98A4-23FE4968031A}"/>
    <cellStyle name="40 % - Markeringsfarve2 2 3 6 2 2 2 2" xfId="32306" xr:uid="{46873277-52D9-436E-9159-2C1DA01698FE}"/>
    <cellStyle name="40 % - Markeringsfarve2 2 3 6 2 2 2 3" xfId="47270" xr:uid="{723CCA05-EEE6-49E7-8C80-2150CCEA24A8}"/>
    <cellStyle name="40 % - Markeringsfarve2 2 3 6 2 2 3" xfId="25284" xr:uid="{0E9ABB1D-1F90-4196-86FB-D0BABE8BF524}"/>
    <cellStyle name="40 % - Markeringsfarve2 2 3 6 2 2 4" xfId="40271" xr:uid="{3538BA3C-C15C-4B45-BCBA-110F7CF38CF1}"/>
    <cellStyle name="40 % - Markeringsfarve2 2 3 6 2 3" xfId="11968" xr:uid="{F89ECE6C-E15F-4622-AB17-7BF41B0304F9}"/>
    <cellStyle name="40 % - Markeringsfarve2 2 3 6 2 3 2" xfId="28288" xr:uid="{CDAAEE35-5ECD-48E7-8DA6-3944B56B150A}"/>
    <cellStyle name="40 % - Markeringsfarve2 2 3 6 2 3 3" xfId="43253" xr:uid="{F9D1B352-D5C8-4D85-A632-3FFF7EFF16AC}"/>
    <cellStyle name="40 % - Markeringsfarve2 2 3 6 2 4" xfId="21266" xr:uid="{99B3054B-9EC8-48A6-A7B8-929939E9B426}"/>
    <cellStyle name="40 % - Markeringsfarve2 2 3 6 2 5" xfId="36254" xr:uid="{7D925119-9379-4BC8-B226-C101FC243670}"/>
    <cellStyle name="40 % - Markeringsfarve2 2 3 6 3" xfId="3413" xr:uid="{B1946357-0ED9-42DE-9CF0-4FB668BA5207}"/>
    <cellStyle name="40 % - Markeringsfarve2 2 3 6 3 2" xfId="7368" xr:uid="{A76008A5-AF76-4113-8EE3-D2211667CF48}"/>
    <cellStyle name="40 % - Markeringsfarve2 2 3 6 3 2 2" xfId="15277" xr:uid="{794DA1B4-8AFE-4B87-8C6F-D5AF2B2CB1AA}"/>
    <cellStyle name="40 % - Markeringsfarve2 2 3 6 3 2 2 2" xfId="31592" xr:uid="{9045A310-9F3C-4819-B197-4F692F389880}"/>
    <cellStyle name="40 % - Markeringsfarve2 2 3 6 3 2 2 3" xfId="46556" xr:uid="{FEFB0D67-18F0-425E-BBB9-3BC7F6C02F43}"/>
    <cellStyle name="40 % - Markeringsfarve2 2 3 6 3 2 3" xfId="24570" xr:uid="{374A7631-960D-486D-B6E4-29E4991F8A7E}"/>
    <cellStyle name="40 % - Markeringsfarve2 2 3 6 3 2 4" xfId="39557" xr:uid="{0BFDF780-F250-4163-95E0-4F827B746D75}"/>
    <cellStyle name="40 % - Markeringsfarve2 2 3 6 3 3" xfId="11969" xr:uid="{99945196-9597-429B-914B-E2B7BAE794F8}"/>
    <cellStyle name="40 % - Markeringsfarve2 2 3 6 3 3 2" xfId="28289" xr:uid="{4241D7A6-5F25-49D7-B3E9-C4B3CD250316}"/>
    <cellStyle name="40 % - Markeringsfarve2 2 3 6 3 3 3" xfId="43254" xr:uid="{7B6636F7-83B5-4DE0-989D-468AB750C9D9}"/>
    <cellStyle name="40 % - Markeringsfarve2 2 3 6 3 4" xfId="21267" xr:uid="{1F6BB28D-5E00-4343-97D5-6BE0DDC18FCE}"/>
    <cellStyle name="40 % - Markeringsfarve2 2 3 6 3 5" xfId="36255" xr:uid="{9E2139AD-1FC0-490E-A5C2-7852C6ABE399}"/>
    <cellStyle name="40 % - Markeringsfarve2 2 3 6 4" xfId="5761" xr:uid="{9334F528-1B69-40CA-A139-C6221E02606E}"/>
    <cellStyle name="40 % - Markeringsfarve2 2 3 6 4 2" xfId="13678" xr:uid="{492CB9EC-DDB6-4199-804A-D5AA1C3ADD0D}"/>
    <cellStyle name="40 % - Markeringsfarve2 2 3 6 4 2 2" xfId="29993" xr:uid="{FCBD4CDF-7A20-4373-8D62-2A00078A2280}"/>
    <cellStyle name="40 % - Markeringsfarve2 2 3 6 4 2 3" xfId="44957" xr:uid="{9347D62B-C3FB-4F82-89CB-10FDFB02A3A3}"/>
    <cellStyle name="40 % - Markeringsfarve2 2 3 6 4 3" xfId="22971" xr:uid="{D328E4A9-68CE-44CB-A346-1610CBDF6D7D}"/>
    <cellStyle name="40 % - Markeringsfarve2 2 3 6 4 4" xfId="37958" xr:uid="{9E3AE113-87F2-452E-81D5-B731F39076C9}"/>
    <cellStyle name="40 % - Markeringsfarve2 2 3 6 5" xfId="11967" xr:uid="{933D4C80-D30C-4858-AD3D-86603202FCC4}"/>
    <cellStyle name="40 % - Markeringsfarve2 2 3 6 5 2" xfId="28287" xr:uid="{F98C1060-834A-4363-94D8-10D9778C9D39}"/>
    <cellStyle name="40 % - Markeringsfarve2 2 3 6 5 3" xfId="43252" xr:uid="{503BF5CF-289F-4542-A0C3-E31458FFCB85}"/>
    <cellStyle name="40 % - Markeringsfarve2 2 3 6 6" xfId="21265" xr:uid="{E2407F21-F48A-465A-A655-BDDB71708E6D}"/>
    <cellStyle name="40 % - Markeringsfarve2 2 3 6 7" xfId="36253" xr:uid="{8886E6E2-AACA-4324-827E-8F81700B9394}"/>
    <cellStyle name="40 % - Markeringsfarve2 2 3 7" xfId="3414" xr:uid="{E09BD122-D0F5-452C-8CD8-53C735A977A6}"/>
    <cellStyle name="40 % - Markeringsfarve2 2 3 7 2" xfId="7541" xr:uid="{E3874A54-CBE9-4D02-88B2-53B89DDDD375}"/>
    <cellStyle name="40 % - Markeringsfarve2 2 3 7 2 2" xfId="15441" xr:uid="{E2242462-BF4D-4EA2-B44F-4621329D6866}"/>
    <cellStyle name="40 % - Markeringsfarve2 2 3 7 2 2 2" xfId="31756" xr:uid="{58AD37D4-DF0C-4185-95EE-6CF3B1C46821}"/>
    <cellStyle name="40 % - Markeringsfarve2 2 3 7 2 2 3" xfId="46720" xr:uid="{1459D362-4F93-40A3-9E4F-51B7DCF5ACA8}"/>
    <cellStyle name="40 % - Markeringsfarve2 2 3 7 2 3" xfId="24734" xr:uid="{A0B1768E-1E3E-48D9-936C-14C763276040}"/>
    <cellStyle name="40 % - Markeringsfarve2 2 3 7 2 4" xfId="39721" xr:uid="{3687B43A-9C0E-4394-9F87-16824044A606}"/>
    <cellStyle name="40 % - Markeringsfarve2 2 3 7 3" xfId="11970" xr:uid="{CA07CACA-85B3-4A78-B895-8B623D520CBF}"/>
    <cellStyle name="40 % - Markeringsfarve2 2 3 7 3 2" xfId="28290" xr:uid="{01AF261B-D092-46D6-A91B-93C036D55890}"/>
    <cellStyle name="40 % - Markeringsfarve2 2 3 7 3 3" xfId="43255" xr:uid="{6B350F8F-2139-4AE5-9956-283B8EB56DFA}"/>
    <cellStyle name="40 % - Markeringsfarve2 2 3 7 4" xfId="21268" xr:uid="{6D5B8AA2-1DB5-491C-A2E0-90A3367C6B7A}"/>
    <cellStyle name="40 % - Markeringsfarve2 2 3 7 5" xfId="36256" xr:uid="{0E46869B-3CF8-4CB8-87D1-83272C008F8C}"/>
    <cellStyle name="40 % - Markeringsfarve2 2 3 8" xfId="3415" xr:uid="{1E978059-40C7-4554-B1E6-71CBF87911F4}"/>
    <cellStyle name="40 % - Markeringsfarve2 2 3 8 2" xfId="6769" xr:uid="{B66534FC-6D68-4E0B-B896-51C758A7A4CD}"/>
    <cellStyle name="40 % - Markeringsfarve2 2 3 8 2 2" xfId="14679" xr:uid="{C717FEE4-082E-41E2-96E7-35FB69F81B9B}"/>
    <cellStyle name="40 % - Markeringsfarve2 2 3 8 2 2 2" xfId="30994" xr:uid="{70D250CB-CE59-41A3-8D65-4C47E1CF28C2}"/>
    <cellStyle name="40 % - Markeringsfarve2 2 3 8 2 2 3" xfId="45958" xr:uid="{312BC05E-B9D7-448F-8BCC-4D612189654E}"/>
    <cellStyle name="40 % - Markeringsfarve2 2 3 8 2 3" xfId="23972" xr:uid="{A74C1FA9-FDC5-4569-B521-CEC76BE41CB4}"/>
    <cellStyle name="40 % - Markeringsfarve2 2 3 8 2 4" xfId="38959" xr:uid="{91BD7CF4-5DE0-422C-ACDC-B9543A1E1799}"/>
    <cellStyle name="40 % - Markeringsfarve2 2 3 8 3" xfId="11971" xr:uid="{2CFA229E-6225-44CB-94D9-4235850EE963}"/>
    <cellStyle name="40 % - Markeringsfarve2 2 3 8 3 2" xfId="28291" xr:uid="{11852071-212C-42BB-AF94-9712A138534D}"/>
    <cellStyle name="40 % - Markeringsfarve2 2 3 8 3 3" xfId="43256" xr:uid="{3AB190D8-EE86-446B-8289-A98D8F9101FD}"/>
    <cellStyle name="40 % - Markeringsfarve2 2 3 8 4" xfId="21269" xr:uid="{46E18FB9-A58F-43ED-AAB6-5C85F876C337}"/>
    <cellStyle name="40 % - Markeringsfarve2 2 3 8 5" xfId="36257" xr:uid="{4ACA7316-AA2C-402E-8444-AE5E12F13B95}"/>
    <cellStyle name="40 % - Markeringsfarve2 2 3 9" xfId="5756" xr:uid="{256C3844-752B-4CFE-A24D-05251B6BFF47}"/>
    <cellStyle name="40 % - Markeringsfarve2 2 3 9 2" xfId="13673" xr:uid="{33504182-5E7C-4D86-A4CF-158741F7C417}"/>
    <cellStyle name="40 % - Markeringsfarve2 2 3 9 2 2" xfId="29988" xr:uid="{4943C3CE-A5A0-424E-A62B-00CA668C375E}"/>
    <cellStyle name="40 % - Markeringsfarve2 2 3 9 2 3" xfId="44952" xr:uid="{9F419FD5-42EA-4D65-B723-E684DB00F280}"/>
    <cellStyle name="40 % - Markeringsfarve2 2 3 9 3" xfId="22966" xr:uid="{6DCF5BB4-9989-4118-B480-45307269A911}"/>
    <cellStyle name="40 % - Markeringsfarve2 2 3 9 4" xfId="37953" xr:uid="{E80C0306-86E3-444A-86C4-750F80A2851D}"/>
    <cellStyle name="40 % - Markeringsfarve2 2 4" xfId="3416" xr:uid="{0C9F1DEE-349C-44DD-A4E3-D6EECCE8FAA1}"/>
    <cellStyle name="40 % - Markeringsfarve2 2 4 2" xfId="3417" xr:uid="{4F4C3C86-8B16-476D-892C-841B29F6A991}"/>
    <cellStyle name="40 % - Markeringsfarve2 2 4 2 2" xfId="7582" xr:uid="{0898E0A9-F40F-4F5C-987B-3E1C497291E2}"/>
    <cellStyle name="40 % - Markeringsfarve2 2 4 2 2 2" xfId="15482" xr:uid="{3721207C-5950-430A-BE2A-9D6269B24FFB}"/>
    <cellStyle name="40 % - Markeringsfarve2 2 4 2 2 2 2" xfId="31797" xr:uid="{965E28E4-A301-4199-B4C0-6E4A6A686F03}"/>
    <cellStyle name="40 % - Markeringsfarve2 2 4 2 2 2 3" xfId="46761" xr:uid="{3321F977-70D3-4533-A628-D302193DBBA4}"/>
    <cellStyle name="40 % - Markeringsfarve2 2 4 2 2 3" xfId="24775" xr:uid="{9FCE0A48-F5F8-4FE4-8D2C-36D54447170A}"/>
    <cellStyle name="40 % - Markeringsfarve2 2 4 2 2 4" xfId="39762" xr:uid="{C9DF6D6C-D6FC-4CBA-BF11-01A21840967C}"/>
    <cellStyle name="40 % - Markeringsfarve2 2 4 2 3" xfId="11973" xr:uid="{D922ACE1-3039-4864-B400-534B9204C760}"/>
    <cellStyle name="40 % - Markeringsfarve2 2 4 2 3 2" xfId="28293" xr:uid="{10E07274-1FC2-4E37-B1BE-23A479721E2E}"/>
    <cellStyle name="40 % - Markeringsfarve2 2 4 2 3 3" xfId="43258" xr:uid="{EDB78224-E687-430E-B7EE-29607BCAC7B0}"/>
    <cellStyle name="40 % - Markeringsfarve2 2 4 2 4" xfId="21271" xr:uid="{9B061F26-117A-4843-8BCC-38D8EF397331}"/>
    <cellStyle name="40 % - Markeringsfarve2 2 4 2 5" xfId="36259" xr:uid="{FBD5F23D-ABCC-4861-B1E1-8E2D5BE5E3C1}"/>
    <cellStyle name="40 % - Markeringsfarve2 2 4 2 6" xfId="57081" xr:uid="{DF21FC52-C2B8-4568-B56B-630AB47E71EE}"/>
    <cellStyle name="40 % - Markeringsfarve2 2 4 3" xfId="3418" xr:uid="{DC3A921F-4FBF-45DC-9D41-CAE96525F316}"/>
    <cellStyle name="40 % - Markeringsfarve2 2 4 3 2" xfId="6812" xr:uid="{D08C10C5-B7D4-4A51-ACE6-CAD21D8CB1C0}"/>
    <cellStyle name="40 % - Markeringsfarve2 2 4 3 2 2" xfId="14722" xr:uid="{3CF0B50B-3B43-4D7F-92B4-ECF7C3A5AF04}"/>
    <cellStyle name="40 % - Markeringsfarve2 2 4 3 2 2 2" xfId="31037" xr:uid="{44D297B4-3BAC-4600-92D6-00FF9D0A07EA}"/>
    <cellStyle name="40 % - Markeringsfarve2 2 4 3 2 2 3" xfId="46001" xr:uid="{420E56F1-4569-423C-AA43-F6BB45B9D7B2}"/>
    <cellStyle name="40 % - Markeringsfarve2 2 4 3 2 3" xfId="24015" xr:uid="{DF0C9D83-EFE9-4044-A10C-B9253DCAC965}"/>
    <cellStyle name="40 % - Markeringsfarve2 2 4 3 2 4" xfId="39002" xr:uid="{1A631506-FC36-470F-9BF5-C427BADBA155}"/>
    <cellStyle name="40 % - Markeringsfarve2 2 4 3 3" xfId="11974" xr:uid="{09DED2BB-8DCE-4199-95CD-FB50FB48A470}"/>
    <cellStyle name="40 % - Markeringsfarve2 2 4 3 3 2" xfId="28294" xr:uid="{B441B74F-6D3B-4310-A40F-55C7FE2E8B59}"/>
    <cellStyle name="40 % - Markeringsfarve2 2 4 3 3 3" xfId="43259" xr:uid="{A55F97A1-A2EE-41AC-BA71-ADE6FB13673B}"/>
    <cellStyle name="40 % - Markeringsfarve2 2 4 3 4" xfId="21272" xr:uid="{07287D11-50BC-4D7F-8209-1B4420D71BA9}"/>
    <cellStyle name="40 % - Markeringsfarve2 2 4 3 5" xfId="36260" xr:uid="{CF591221-3F21-46C7-AEBD-BB1A6DB42073}"/>
    <cellStyle name="40 % - Markeringsfarve2 2 4 4" xfId="5762" xr:uid="{470DFEFE-9AC0-4B86-A9DF-271B3594144B}"/>
    <cellStyle name="40 % - Markeringsfarve2 2 4 4 2" xfId="13679" xr:uid="{902D7314-3D04-4F07-922B-0EA3805C0A09}"/>
    <cellStyle name="40 % - Markeringsfarve2 2 4 4 2 2" xfId="29994" xr:uid="{E753250F-CAE6-409F-B361-A71B1D1CE6B9}"/>
    <cellStyle name="40 % - Markeringsfarve2 2 4 4 2 3" xfId="44958" xr:uid="{6024DFCD-5A82-47D3-82BA-91C6147E3101}"/>
    <cellStyle name="40 % - Markeringsfarve2 2 4 4 3" xfId="22972" xr:uid="{095160CF-7A56-4712-A65E-28D465484D49}"/>
    <cellStyle name="40 % - Markeringsfarve2 2 4 4 4" xfId="37959" xr:uid="{2B876FE8-F1A9-48F6-8686-37AE8D178BAD}"/>
    <cellStyle name="40 % - Markeringsfarve2 2 4 5" xfId="11972" xr:uid="{C7DDB222-6E38-4ABD-B9E7-1BAB29587C33}"/>
    <cellStyle name="40 % - Markeringsfarve2 2 4 5 2" xfId="28292" xr:uid="{59CB54B2-F05A-480B-A8C6-7DADA3855CE8}"/>
    <cellStyle name="40 % - Markeringsfarve2 2 4 5 3" xfId="43257" xr:uid="{A554B660-7502-4AF5-B98E-A016568145F5}"/>
    <cellStyle name="40 % - Markeringsfarve2 2 4 6" xfId="21270" xr:uid="{BDC186A1-02EF-48FA-A9EF-576F4F5FCC0A}"/>
    <cellStyle name="40 % - Markeringsfarve2 2 4 7" xfId="36258" xr:uid="{566401DC-4D61-42B0-83D9-77C0381C0290}"/>
    <cellStyle name="40 % - Markeringsfarve2 2 4 8" xfId="53914" xr:uid="{BD65A7F3-231F-402C-A2DE-BEC1E2F83E93}"/>
    <cellStyle name="40 % - Markeringsfarve2 2 5" xfId="3419" xr:uid="{B2EFD8E7-81E5-417A-93EE-390C65440071}"/>
    <cellStyle name="40 % - Markeringsfarve2 2 5 2" xfId="3420" xr:uid="{84731C22-34DA-46C8-A2F8-C55D729FA20F}"/>
    <cellStyle name="40 % - Markeringsfarve2 2 5 2 2" xfId="7735" xr:uid="{B0090614-6D9B-484B-92BE-17B40DFAC003}"/>
    <cellStyle name="40 % - Markeringsfarve2 2 5 2 2 2" xfId="15635" xr:uid="{0AFA0A0D-BBF1-4B87-97D2-C79F11D8AE2B}"/>
    <cellStyle name="40 % - Markeringsfarve2 2 5 2 2 2 2" xfId="31950" xr:uid="{FBC7905E-C0E3-4F04-B390-4FF984090D4D}"/>
    <cellStyle name="40 % - Markeringsfarve2 2 5 2 2 2 3" xfId="46914" xr:uid="{14771AB0-8F01-4C44-80F1-AC01E9619DF2}"/>
    <cellStyle name="40 % - Markeringsfarve2 2 5 2 2 3" xfId="24928" xr:uid="{F530A4DA-D387-47C2-B2F5-248671E13333}"/>
    <cellStyle name="40 % - Markeringsfarve2 2 5 2 2 4" xfId="39915" xr:uid="{CC497907-7A8E-452C-8185-C91126DD91C7}"/>
    <cellStyle name="40 % - Markeringsfarve2 2 5 2 3" xfId="11976" xr:uid="{0E49DC19-03A1-4E3F-9C98-DE5DEEE9DD9F}"/>
    <cellStyle name="40 % - Markeringsfarve2 2 5 2 3 2" xfId="28296" xr:uid="{B92446AA-3BB4-4674-A1F6-99A5CB88000B}"/>
    <cellStyle name="40 % - Markeringsfarve2 2 5 2 3 3" xfId="43261" xr:uid="{1561E1C4-0208-417A-B511-44EE9152C7D1}"/>
    <cellStyle name="40 % - Markeringsfarve2 2 5 2 4" xfId="21274" xr:uid="{0B74F2E8-267B-43D6-8EF7-16CA3AF40AA8}"/>
    <cellStyle name="40 % - Markeringsfarve2 2 5 2 5" xfId="36262" xr:uid="{4B269EEA-601A-4E7E-A655-7B9F2A182363}"/>
    <cellStyle name="40 % - Markeringsfarve2 2 5 3" xfId="3421" xr:uid="{854E87D0-6F21-47D5-9D94-907D8197484B}"/>
    <cellStyle name="40 % - Markeringsfarve2 2 5 3 2" xfId="6965" xr:uid="{6A8C1219-D810-47D3-9425-D0F9A3081AC9}"/>
    <cellStyle name="40 % - Markeringsfarve2 2 5 3 2 2" xfId="14875" xr:uid="{6BC53644-2940-46E1-B69E-5092B7EEC219}"/>
    <cellStyle name="40 % - Markeringsfarve2 2 5 3 2 2 2" xfId="31190" xr:uid="{49760CA8-EFCC-452D-9174-61A11EC0E7F5}"/>
    <cellStyle name="40 % - Markeringsfarve2 2 5 3 2 2 3" xfId="46154" xr:uid="{FECF203F-319F-4D35-A87A-2C9CF7F5E647}"/>
    <cellStyle name="40 % - Markeringsfarve2 2 5 3 2 3" xfId="24168" xr:uid="{3101EF2F-6F3D-4C41-A4FD-3BA9271E60A1}"/>
    <cellStyle name="40 % - Markeringsfarve2 2 5 3 2 4" xfId="39155" xr:uid="{D945E65B-1839-47CF-9918-67F109F86EE6}"/>
    <cellStyle name="40 % - Markeringsfarve2 2 5 3 3" xfId="11977" xr:uid="{B7216164-F3DF-4658-8236-F77607DE8423}"/>
    <cellStyle name="40 % - Markeringsfarve2 2 5 3 3 2" xfId="28297" xr:uid="{5ABCEAB6-F9F1-4048-B7C9-49C45B01B36F}"/>
    <cellStyle name="40 % - Markeringsfarve2 2 5 3 3 3" xfId="43262" xr:uid="{DE16646E-4E98-4539-995C-A69DC04BE12C}"/>
    <cellStyle name="40 % - Markeringsfarve2 2 5 3 4" xfId="21275" xr:uid="{54D82569-646A-4B07-98AD-74DE3B2C2E2B}"/>
    <cellStyle name="40 % - Markeringsfarve2 2 5 3 5" xfId="36263" xr:uid="{F14AFA86-9B51-45E5-8C8A-F1DC6804AD9E}"/>
    <cellStyle name="40 % - Markeringsfarve2 2 5 4" xfId="5763" xr:uid="{9800FFA2-72D7-4FFB-8822-6B1D2B4E3BAD}"/>
    <cellStyle name="40 % - Markeringsfarve2 2 5 4 2" xfId="13680" xr:uid="{82C4F906-E400-4520-AD6F-CA6AA6EDDB2D}"/>
    <cellStyle name="40 % - Markeringsfarve2 2 5 4 2 2" xfId="29995" xr:uid="{F878AF5D-B5A7-44C5-B0CF-D50460EFFE42}"/>
    <cellStyle name="40 % - Markeringsfarve2 2 5 4 2 3" xfId="44959" xr:uid="{6731F497-59D7-41E0-A886-C1EDBF428FBC}"/>
    <cellStyle name="40 % - Markeringsfarve2 2 5 4 3" xfId="22973" xr:uid="{605BDFA7-0762-4A5E-A874-B54D739A1646}"/>
    <cellStyle name="40 % - Markeringsfarve2 2 5 4 4" xfId="37960" xr:uid="{3A7BBD8D-AC09-4DDF-AD0C-FD79F16D5CB5}"/>
    <cellStyle name="40 % - Markeringsfarve2 2 5 5" xfId="11975" xr:uid="{76571413-061F-4565-ADF3-3B6C27E633DA}"/>
    <cellStyle name="40 % - Markeringsfarve2 2 5 5 2" xfId="28295" xr:uid="{A8238837-D608-4320-87A0-5E91EAF6D96B}"/>
    <cellStyle name="40 % - Markeringsfarve2 2 5 5 3" xfId="43260" xr:uid="{B550FA2E-F69B-4FEB-BECA-3F59BC852A18}"/>
    <cellStyle name="40 % - Markeringsfarve2 2 5 6" xfId="21273" xr:uid="{5631C353-5D0D-4B7E-A53E-0BD5E824C41F}"/>
    <cellStyle name="40 % - Markeringsfarve2 2 5 7" xfId="36261" xr:uid="{9C2B12FE-6439-4CC8-B973-71294462C536}"/>
    <cellStyle name="40 % - Markeringsfarve2 2 5 8" xfId="56458" xr:uid="{6D29A5CA-BE65-4615-A0B8-FF056E51CBD4}"/>
    <cellStyle name="40 % - Markeringsfarve2 2 6" xfId="3422" xr:uid="{3E402040-727C-4E96-BDA2-D97A3E804B02}"/>
    <cellStyle name="40 % - Markeringsfarve2 2 6 2" xfId="3423" xr:uid="{5E2E2A53-E19B-4166-A211-1FCFDBB30D29}"/>
    <cellStyle name="40 % - Markeringsfarve2 2 6 2 2" xfId="7820" xr:uid="{2D18745E-6197-44ED-9CBE-97E2CE4153DC}"/>
    <cellStyle name="40 % - Markeringsfarve2 2 6 2 2 2" xfId="15720" xr:uid="{F5D693E6-9A73-4978-BDF8-90014BD1742B}"/>
    <cellStyle name="40 % - Markeringsfarve2 2 6 2 2 2 2" xfId="32035" xr:uid="{05AC8E88-E8DC-476C-8E21-EDDB606568AB}"/>
    <cellStyle name="40 % - Markeringsfarve2 2 6 2 2 2 3" xfId="46999" xr:uid="{20CDCEE8-A1A9-4C6F-8600-4E722B7A9863}"/>
    <cellStyle name="40 % - Markeringsfarve2 2 6 2 2 3" xfId="25013" xr:uid="{3877F854-4763-43A5-9B71-95AECEF0DC04}"/>
    <cellStyle name="40 % - Markeringsfarve2 2 6 2 2 4" xfId="40000" xr:uid="{8314EEB0-53E8-4A81-8DB0-E7996872EE95}"/>
    <cellStyle name="40 % - Markeringsfarve2 2 6 2 3" xfId="11979" xr:uid="{357A2767-5D1E-4D44-B875-0760A027F18A}"/>
    <cellStyle name="40 % - Markeringsfarve2 2 6 2 3 2" xfId="28299" xr:uid="{D0493B9E-0275-4061-9F55-BA6D97A010ED}"/>
    <cellStyle name="40 % - Markeringsfarve2 2 6 2 3 3" xfId="43264" xr:uid="{4AB9DAD4-A612-49E0-8FD1-C0CB453BCCF8}"/>
    <cellStyle name="40 % - Markeringsfarve2 2 6 2 4" xfId="21277" xr:uid="{AAF5C77E-278F-4144-B0A4-6658401546B7}"/>
    <cellStyle name="40 % - Markeringsfarve2 2 6 2 5" xfId="36265" xr:uid="{4CB52340-B0CB-44B3-9CDA-C894C8FD31D5}"/>
    <cellStyle name="40 % - Markeringsfarve2 2 6 3" xfId="3424" xr:uid="{C287C9DB-0093-483B-885F-491EC31D1E71}"/>
    <cellStyle name="40 % - Markeringsfarve2 2 6 3 2" xfId="7096" xr:uid="{CB73431C-2616-43EA-B13B-310E1080335C}"/>
    <cellStyle name="40 % - Markeringsfarve2 2 6 3 2 2" xfId="15005" xr:uid="{F3354CCC-2845-4791-BF9F-3A03B63C003A}"/>
    <cellStyle name="40 % - Markeringsfarve2 2 6 3 2 2 2" xfId="31320" xr:uid="{04AC3D6E-2CE3-46A3-8881-AA1A1616BA5D}"/>
    <cellStyle name="40 % - Markeringsfarve2 2 6 3 2 2 3" xfId="46284" xr:uid="{28D65CC2-FB0C-4B06-874E-69A172F4A189}"/>
    <cellStyle name="40 % - Markeringsfarve2 2 6 3 2 3" xfId="24298" xr:uid="{945A5387-22FC-430C-BD31-2D608DB93D1C}"/>
    <cellStyle name="40 % - Markeringsfarve2 2 6 3 2 4" xfId="39285" xr:uid="{CD760861-BD1B-4B93-BC6E-050FB7CDD9F0}"/>
    <cellStyle name="40 % - Markeringsfarve2 2 6 3 3" xfId="11980" xr:uid="{A8926923-D070-4079-AB31-9835EAB94C15}"/>
    <cellStyle name="40 % - Markeringsfarve2 2 6 3 3 2" xfId="28300" xr:uid="{08BCC29C-EEC7-4A8C-9004-B9CA82E6169D}"/>
    <cellStyle name="40 % - Markeringsfarve2 2 6 3 3 3" xfId="43265" xr:uid="{3589390C-2FB1-4E89-A747-A11FE5E2A877}"/>
    <cellStyle name="40 % - Markeringsfarve2 2 6 3 4" xfId="21278" xr:uid="{D6CC85CC-84C8-4E92-ACAD-4247D5A8E117}"/>
    <cellStyle name="40 % - Markeringsfarve2 2 6 3 5" xfId="36266" xr:uid="{AB6461BF-7669-4D92-A74E-AF97A1086497}"/>
    <cellStyle name="40 % - Markeringsfarve2 2 6 4" xfId="5764" xr:uid="{571E990D-8099-4D98-8763-301307CD54AA}"/>
    <cellStyle name="40 % - Markeringsfarve2 2 6 4 2" xfId="13681" xr:uid="{41D38B9B-B0E2-444B-8D16-7E8FAA46ED2C}"/>
    <cellStyle name="40 % - Markeringsfarve2 2 6 4 2 2" xfId="29996" xr:uid="{F6750D28-C06B-42D6-83FC-CEF8AD71ECA1}"/>
    <cellStyle name="40 % - Markeringsfarve2 2 6 4 2 3" xfId="44960" xr:uid="{F101DF27-9B8F-48DA-9913-0D280043BB00}"/>
    <cellStyle name="40 % - Markeringsfarve2 2 6 4 3" xfId="22974" xr:uid="{9EBA759A-D8DA-450C-916B-F30556C662D3}"/>
    <cellStyle name="40 % - Markeringsfarve2 2 6 4 4" xfId="37961" xr:uid="{F34464DF-C20B-4A63-8246-91610DD635BA}"/>
    <cellStyle name="40 % - Markeringsfarve2 2 6 5" xfId="11978" xr:uid="{7AC8B1D9-A73C-419C-9673-FE074F3992BA}"/>
    <cellStyle name="40 % - Markeringsfarve2 2 6 5 2" xfId="28298" xr:uid="{3C4862A1-D5DD-4289-A3F4-C15C0B3C2BD6}"/>
    <cellStyle name="40 % - Markeringsfarve2 2 6 5 3" xfId="43263" xr:uid="{6E577586-8A01-45A0-9E0D-86AD48CCD1BE}"/>
    <cellStyle name="40 % - Markeringsfarve2 2 6 6" xfId="21276" xr:uid="{DF8EDBE2-9E1A-410B-AA45-2236909BE052}"/>
    <cellStyle name="40 % - Markeringsfarve2 2 6 7" xfId="36264" xr:uid="{E9966527-A096-49EA-BABC-32B89B2E90CF}"/>
    <cellStyle name="40 % - Markeringsfarve2 2 7" xfId="3425" xr:uid="{B2CBBF76-D7E8-4C87-ABD3-9271569BB103}"/>
    <cellStyle name="40 % - Markeringsfarve2 2 7 2" xfId="3426" xr:uid="{7A71ABA9-742B-43DD-8C10-812E8E3ADD25}"/>
    <cellStyle name="40 % - Markeringsfarve2 2 7 2 2" xfId="7937" xr:uid="{C399E987-5C17-4FC7-AD96-346F34F27DD8}"/>
    <cellStyle name="40 % - Markeringsfarve2 2 7 2 2 2" xfId="15837" xr:uid="{FF6BC4B3-9AE9-4CB4-85A5-799600BF6F89}"/>
    <cellStyle name="40 % - Markeringsfarve2 2 7 2 2 2 2" xfId="32152" xr:uid="{C7B9124F-6C70-44D4-8D3C-0B7B70D34C99}"/>
    <cellStyle name="40 % - Markeringsfarve2 2 7 2 2 2 3" xfId="47116" xr:uid="{49AD88E6-653B-4686-994A-640CCB57A3D7}"/>
    <cellStyle name="40 % - Markeringsfarve2 2 7 2 2 3" xfId="25130" xr:uid="{35BB1086-0E3D-4D58-B114-8C48106B779C}"/>
    <cellStyle name="40 % - Markeringsfarve2 2 7 2 2 4" xfId="40117" xr:uid="{64B50183-7E63-4F06-8148-EA8158D19E91}"/>
    <cellStyle name="40 % - Markeringsfarve2 2 7 2 3" xfId="11982" xr:uid="{2D9830DE-0A45-4028-B9F7-B27715367CE0}"/>
    <cellStyle name="40 % - Markeringsfarve2 2 7 2 3 2" xfId="28302" xr:uid="{849B74A7-9FFB-46EB-BDFE-E7701CAA6E87}"/>
    <cellStyle name="40 % - Markeringsfarve2 2 7 2 3 3" xfId="43267" xr:uid="{67522B8D-E9F7-44B9-B26B-785845B8C901}"/>
    <cellStyle name="40 % - Markeringsfarve2 2 7 2 4" xfId="21280" xr:uid="{03C5B971-C426-493B-B940-2F70C7B14F97}"/>
    <cellStyle name="40 % - Markeringsfarve2 2 7 2 5" xfId="36268" xr:uid="{9E30824E-3825-4C08-A043-04EF3C812488}"/>
    <cellStyle name="40 % - Markeringsfarve2 2 7 3" xfId="3427" xr:uid="{48CE981D-B2EB-4C8E-89E7-1CCFD71161FC}"/>
    <cellStyle name="40 % - Markeringsfarve2 2 7 3 2" xfId="7213" xr:uid="{F1AC2EAF-31F0-4EF1-97DB-B361741DE51C}"/>
    <cellStyle name="40 % - Markeringsfarve2 2 7 3 2 2" xfId="15122" xr:uid="{2D5F8A8E-A459-4AE1-BAF8-C04B8A9036F6}"/>
    <cellStyle name="40 % - Markeringsfarve2 2 7 3 2 2 2" xfId="31437" xr:uid="{7CFA69B4-F69E-4E06-A2F9-CA1120053EDD}"/>
    <cellStyle name="40 % - Markeringsfarve2 2 7 3 2 2 3" xfId="46401" xr:uid="{B7EE1EDE-6E60-424A-B2D0-9809DF8BE3B9}"/>
    <cellStyle name="40 % - Markeringsfarve2 2 7 3 2 3" xfId="24415" xr:uid="{3753D99C-EDB3-4E00-A3F0-7B2C54380EF5}"/>
    <cellStyle name="40 % - Markeringsfarve2 2 7 3 2 4" xfId="39402" xr:uid="{DB8860A8-ED39-421F-9981-EB18102E6703}"/>
    <cellStyle name="40 % - Markeringsfarve2 2 7 3 3" xfId="11983" xr:uid="{2F1888EB-0BBB-4676-A6E3-6F27EF020BCA}"/>
    <cellStyle name="40 % - Markeringsfarve2 2 7 3 3 2" xfId="28303" xr:uid="{2AEF2499-3BF5-470A-8DAB-152FE6BC8DAA}"/>
    <cellStyle name="40 % - Markeringsfarve2 2 7 3 3 3" xfId="43268" xr:uid="{7E0EB605-478B-40AA-A447-68A294002E2D}"/>
    <cellStyle name="40 % - Markeringsfarve2 2 7 3 4" xfId="21281" xr:uid="{D87F9D6D-BF2D-4190-8FB1-384D181193C6}"/>
    <cellStyle name="40 % - Markeringsfarve2 2 7 3 5" xfId="36269" xr:uid="{B10758D5-8B18-4D30-B6B8-8760C1AF203F}"/>
    <cellStyle name="40 % - Markeringsfarve2 2 7 4" xfId="5765" xr:uid="{BA425FF1-DF3C-405E-9D5A-7671146432CE}"/>
    <cellStyle name="40 % - Markeringsfarve2 2 7 4 2" xfId="13682" xr:uid="{65105281-67C9-4358-B681-437002A33ADA}"/>
    <cellStyle name="40 % - Markeringsfarve2 2 7 4 2 2" xfId="29997" xr:uid="{C1182009-AD72-43D3-905D-D324AE8C19FC}"/>
    <cellStyle name="40 % - Markeringsfarve2 2 7 4 2 3" xfId="44961" xr:uid="{AB13BBE0-AD7A-44F9-87EF-FEB969CC9A15}"/>
    <cellStyle name="40 % - Markeringsfarve2 2 7 4 3" xfId="22975" xr:uid="{0B302ED8-6F8F-46F5-9009-9F783F787CBB}"/>
    <cellStyle name="40 % - Markeringsfarve2 2 7 4 4" xfId="37962" xr:uid="{C103A321-41A0-43A1-80DA-4578121235E7}"/>
    <cellStyle name="40 % - Markeringsfarve2 2 7 5" xfId="11981" xr:uid="{8A8FE65C-2399-47FC-8AC8-83C155C8B68A}"/>
    <cellStyle name="40 % - Markeringsfarve2 2 7 5 2" xfId="28301" xr:uid="{488BD7E4-931F-4B3A-909C-8C23F7FA99CB}"/>
    <cellStyle name="40 % - Markeringsfarve2 2 7 5 3" xfId="43266" xr:uid="{CCEC7555-F7FF-4FA0-8DE9-80289FC352C1}"/>
    <cellStyle name="40 % - Markeringsfarve2 2 7 6" xfId="21279" xr:uid="{42EFF9CE-CE96-4E57-B887-24A335F2A022}"/>
    <cellStyle name="40 % - Markeringsfarve2 2 7 7" xfId="36267" xr:uid="{586798B2-699A-4B74-9303-13631CE2F644}"/>
    <cellStyle name="40 % - Markeringsfarve2 2 8" xfId="3428" xr:uid="{1335C623-249A-44F8-B204-87F8C774E414}"/>
    <cellStyle name="40 % - Markeringsfarve2 2 8 2" xfId="3429" xr:uid="{06E1C4B6-A419-453D-9CCF-DA0C7E06DCB6}"/>
    <cellStyle name="40 % - Markeringsfarve2 2 8 2 2" xfId="8089" xr:uid="{6F4CE8CD-458F-47BD-B8D6-C756BCE63FE6}"/>
    <cellStyle name="40 % - Markeringsfarve2 2 8 2 2 2" xfId="15989" xr:uid="{D19FE84F-0359-4CE6-99E4-2AB346AFF850}"/>
    <cellStyle name="40 % - Markeringsfarve2 2 8 2 2 2 2" xfId="32304" xr:uid="{F9C0A242-C29D-4221-9F95-5D86D230BE3D}"/>
    <cellStyle name="40 % - Markeringsfarve2 2 8 2 2 2 3" xfId="47268" xr:uid="{9955E078-5616-4277-A4FC-077841CD9B79}"/>
    <cellStyle name="40 % - Markeringsfarve2 2 8 2 2 3" xfId="25282" xr:uid="{A79A4EBB-0AAE-497A-BDBD-0B3660D4B6E6}"/>
    <cellStyle name="40 % - Markeringsfarve2 2 8 2 2 4" xfId="40269" xr:uid="{C318CF94-EBED-4197-99F5-7952B110C64A}"/>
    <cellStyle name="40 % - Markeringsfarve2 2 8 2 3" xfId="11985" xr:uid="{316CF10E-516B-4F2C-91D5-4F8CCFCA53DA}"/>
    <cellStyle name="40 % - Markeringsfarve2 2 8 2 3 2" xfId="28305" xr:uid="{3EBDA20A-85AF-4F7D-A7B2-195202095738}"/>
    <cellStyle name="40 % - Markeringsfarve2 2 8 2 3 3" xfId="43270" xr:uid="{116FA387-02D8-4607-A703-8B3FC96E7BA6}"/>
    <cellStyle name="40 % - Markeringsfarve2 2 8 2 4" xfId="21283" xr:uid="{7FA67AF2-CEA9-4FC8-80A2-A04CFE394AB5}"/>
    <cellStyle name="40 % - Markeringsfarve2 2 8 2 5" xfId="36271" xr:uid="{55CD6F99-8B04-4D97-845C-AC5CD9826F4C}"/>
    <cellStyle name="40 % - Markeringsfarve2 2 8 3" xfId="3430" xr:uid="{6E7D702E-2C35-4B07-9229-A29F81F54B38}"/>
    <cellStyle name="40 % - Markeringsfarve2 2 8 3 2" xfId="7366" xr:uid="{B5B00084-D7D0-4D14-9190-7980F0DCEF1A}"/>
    <cellStyle name="40 % - Markeringsfarve2 2 8 3 2 2" xfId="15275" xr:uid="{DA5254B1-9DBA-40F4-AAB6-86DDBB9AA963}"/>
    <cellStyle name="40 % - Markeringsfarve2 2 8 3 2 2 2" xfId="31590" xr:uid="{DE646C39-CD44-43C5-B1B1-D9FBFC0349B6}"/>
    <cellStyle name="40 % - Markeringsfarve2 2 8 3 2 2 3" xfId="46554" xr:uid="{C563EF3E-2F8A-4A58-BDCB-C0963F40311A}"/>
    <cellStyle name="40 % - Markeringsfarve2 2 8 3 2 3" xfId="24568" xr:uid="{01D3F8B8-FA2F-4DB6-8773-950E22499237}"/>
    <cellStyle name="40 % - Markeringsfarve2 2 8 3 2 4" xfId="39555" xr:uid="{31ED392D-C857-4C9F-81FB-8E8687F396C6}"/>
    <cellStyle name="40 % - Markeringsfarve2 2 8 3 3" xfId="11986" xr:uid="{5F49848D-848D-4412-B2F8-E00706B09967}"/>
    <cellStyle name="40 % - Markeringsfarve2 2 8 3 3 2" xfId="28306" xr:uid="{56F2C1E7-9C56-4F66-A761-7C86F253B8DF}"/>
    <cellStyle name="40 % - Markeringsfarve2 2 8 3 3 3" xfId="43271" xr:uid="{C5CD26F1-3513-4EA7-917D-A4752DDB2C84}"/>
    <cellStyle name="40 % - Markeringsfarve2 2 8 3 4" xfId="21284" xr:uid="{4E48C4C5-FB0F-4229-897C-F5F21365E868}"/>
    <cellStyle name="40 % - Markeringsfarve2 2 8 3 5" xfId="36272" xr:uid="{104CCC80-1D52-4696-AE55-52BCC8DFE7B4}"/>
    <cellStyle name="40 % - Markeringsfarve2 2 8 4" xfId="5766" xr:uid="{1BF91E02-CB00-47B2-A6C3-48C1B52B928F}"/>
    <cellStyle name="40 % - Markeringsfarve2 2 8 4 2" xfId="13683" xr:uid="{689EE482-1E91-44AF-89A1-C2D6BA685369}"/>
    <cellStyle name="40 % - Markeringsfarve2 2 8 4 2 2" xfId="29998" xr:uid="{11B221B7-DEE1-4FEA-9C5F-6D9DC760C621}"/>
    <cellStyle name="40 % - Markeringsfarve2 2 8 4 2 3" xfId="44962" xr:uid="{EF88F70B-223F-49E5-AF5A-657F0437EAA2}"/>
    <cellStyle name="40 % - Markeringsfarve2 2 8 4 3" xfId="22976" xr:uid="{F15B4F47-64F3-43C2-8685-246CCBAC2A8A}"/>
    <cellStyle name="40 % - Markeringsfarve2 2 8 4 4" xfId="37963" xr:uid="{EF04C25C-3E64-4E95-A558-D347D62C3CD2}"/>
    <cellStyle name="40 % - Markeringsfarve2 2 8 5" xfId="11984" xr:uid="{56A22C4F-71C4-454F-A45E-D568EBD2DF17}"/>
    <cellStyle name="40 % - Markeringsfarve2 2 8 5 2" xfId="28304" xr:uid="{38700874-6B30-4B3C-9AA3-2D86FF7C06C4}"/>
    <cellStyle name="40 % - Markeringsfarve2 2 8 5 3" xfId="43269" xr:uid="{AC01BA2F-D436-455D-AE42-2CB70E24932B}"/>
    <cellStyle name="40 % - Markeringsfarve2 2 8 6" xfId="21282" xr:uid="{AAF4B330-3D72-4590-8807-67B1CD83C105}"/>
    <cellStyle name="40 % - Markeringsfarve2 2 8 7" xfId="36270" xr:uid="{01728601-FE5A-4D65-BB5A-E56956802C2A}"/>
    <cellStyle name="40 % - Markeringsfarve2 2 9" xfId="3431" xr:uid="{8006B452-3AB4-4F79-8965-BE7A1D1DBF64}"/>
    <cellStyle name="40 % - Markeringsfarve2 2 9 2" xfId="7463" xr:uid="{CDD46F0A-7317-44CC-BB27-1800B438D550}"/>
    <cellStyle name="40 % - Markeringsfarve2 2 9 2 2" xfId="15363" xr:uid="{B1CFF919-88EA-4436-8F3F-BDABC19BD53C}"/>
    <cellStyle name="40 % - Markeringsfarve2 2 9 2 2 2" xfId="31678" xr:uid="{AD40CDDF-57E8-4906-AADE-9DAC0601CD7D}"/>
    <cellStyle name="40 % - Markeringsfarve2 2 9 2 2 3" xfId="46642" xr:uid="{6AEA6E98-1405-4DE8-B342-ACF1C7F2C23B}"/>
    <cellStyle name="40 % - Markeringsfarve2 2 9 2 3" xfId="24656" xr:uid="{32145A8B-FD6B-4AD0-BD53-69C125FA9989}"/>
    <cellStyle name="40 % - Markeringsfarve2 2 9 2 4" xfId="39643" xr:uid="{8A0BA9A4-E376-453A-B788-10462D3BAB4E}"/>
    <cellStyle name="40 % - Markeringsfarve2 2 9 3" xfId="11987" xr:uid="{E4579179-B0E3-4D59-97DD-15D22082F4F9}"/>
    <cellStyle name="40 % - Markeringsfarve2 2 9 3 2" xfId="28307" xr:uid="{8C60593F-58E6-40DE-94D2-5E16F5713739}"/>
    <cellStyle name="40 % - Markeringsfarve2 2 9 3 3" xfId="43272" xr:uid="{6647995E-B301-41DA-BCA3-EA9C65BFED53}"/>
    <cellStyle name="40 % - Markeringsfarve2 2 9 4" xfId="21285" xr:uid="{38E56204-16E9-4F9E-ABFC-A82814E20ED8}"/>
    <cellStyle name="40 % - Markeringsfarve2 2 9 5" xfId="36273" xr:uid="{ACB18D2D-5FF7-4310-A457-6DFD7F37D1D8}"/>
    <cellStyle name="40 % - Markeringsfarve2 3" xfId="3432" xr:uid="{98CCB6BF-9AB2-421F-BE0E-BCC490B9B155}"/>
    <cellStyle name="40 % - Markeringsfarve2 3 10" xfId="3433" xr:uid="{14FAE0F8-DB30-49DC-ACA9-C8DB3D0DF9E8}"/>
    <cellStyle name="40 % - Markeringsfarve2 3 10 2" xfId="6676" xr:uid="{6EC2F415-5475-4A46-A8E7-FCB2B4B17E00}"/>
    <cellStyle name="40 % - Markeringsfarve2 3 10 2 2" xfId="14587" xr:uid="{B32B49E7-D2A7-46F8-974A-FAE5CB97D3B5}"/>
    <cellStyle name="40 % - Markeringsfarve2 3 10 2 2 2" xfId="30902" xr:uid="{A9515FAD-AE8A-4ADE-8B24-1E9D5349257F}"/>
    <cellStyle name="40 % - Markeringsfarve2 3 10 2 2 3" xfId="45866" xr:uid="{D34FC333-AEFF-443E-A162-43EDAAD96E31}"/>
    <cellStyle name="40 % - Markeringsfarve2 3 10 2 3" xfId="23880" xr:uid="{8C4FC77F-EF2E-44A1-94C5-40D075EBD8B8}"/>
    <cellStyle name="40 % - Markeringsfarve2 3 10 2 4" xfId="38867" xr:uid="{A37028CB-D2D1-414C-B70B-E72918347B88}"/>
    <cellStyle name="40 % - Markeringsfarve2 3 10 3" xfId="11989" xr:uid="{FA0256B8-A53D-487A-BE4A-033DE4484103}"/>
    <cellStyle name="40 % - Markeringsfarve2 3 10 3 2" xfId="28309" xr:uid="{9620C0A6-ABBA-434A-A775-BB531C06D8EB}"/>
    <cellStyle name="40 % - Markeringsfarve2 3 10 3 3" xfId="43274" xr:uid="{BACFC079-348E-42D2-ACDB-F20A1E061327}"/>
    <cellStyle name="40 % - Markeringsfarve2 3 10 4" xfId="21287" xr:uid="{AB17EF93-6C4D-4D22-B547-08A5B978D6E0}"/>
    <cellStyle name="40 % - Markeringsfarve2 3 10 5" xfId="36275" xr:uid="{2A9ECC4B-CD3E-40E4-8EF6-5DF57ED62D26}"/>
    <cellStyle name="40 % - Markeringsfarve2 3 11" xfId="5767" xr:uid="{7FE76503-87D0-44E4-981D-64C7C92DA04C}"/>
    <cellStyle name="40 % - Markeringsfarve2 3 11 2" xfId="13684" xr:uid="{4F79232C-559E-4CD8-BEF6-D3820C15D83C}"/>
    <cellStyle name="40 % - Markeringsfarve2 3 11 2 2" xfId="29999" xr:uid="{2004C0EE-0EDF-4E31-8394-C20799790748}"/>
    <cellStyle name="40 % - Markeringsfarve2 3 11 2 3" xfId="44963" xr:uid="{02170EBE-7714-48B7-B259-A69F5DA92534}"/>
    <cellStyle name="40 % - Markeringsfarve2 3 11 3" xfId="22977" xr:uid="{FD20DA6E-92F7-41CC-9A00-D38F806AFEBA}"/>
    <cellStyle name="40 % - Markeringsfarve2 3 11 4" xfId="37964" xr:uid="{CA693FFC-AA28-46BA-BFEF-A9BB0C2AE9DB}"/>
    <cellStyle name="40 % - Markeringsfarve2 3 12" xfId="11988" xr:uid="{244E1D89-36F5-4A74-9E54-7342909DD7D5}"/>
    <cellStyle name="40 % - Markeringsfarve2 3 12 2" xfId="28308" xr:uid="{42DA85CC-E801-4C21-9CE9-E6B6B5B958A7}"/>
    <cellStyle name="40 % - Markeringsfarve2 3 12 3" xfId="43273" xr:uid="{B496B490-0C0E-4D6E-9938-6037EB0D3C2D}"/>
    <cellStyle name="40 % - Markeringsfarve2 3 13" xfId="21286" xr:uid="{C333DCD2-DB8E-4764-A1DF-ACAFCDF4A919}"/>
    <cellStyle name="40 % - Markeringsfarve2 3 14" xfId="36274" xr:uid="{7E99A381-4EB4-48E4-AD17-47BF0B6CD79D}"/>
    <cellStyle name="40 % - Markeringsfarve2 3 15" xfId="53274" xr:uid="{7BD650A6-7D2D-41FC-94AD-FC995E55D3BA}"/>
    <cellStyle name="40 % - Markeringsfarve2 3 2" xfId="3434" xr:uid="{7E4E8658-00CA-407A-98F2-121DB6A46CBB}"/>
    <cellStyle name="40 % - Markeringsfarve2 3 2 10" xfId="11990" xr:uid="{4B4E97A3-2ECB-4F02-8559-75556CB7BE5F}"/>
    <cellStyle name="40 % - Markeringsfarve2 3 2 10 2" xfId="28310" xr:uid="{CE55E9D3-60EF-42E6-9ECC-E6DF780D88C7}"/>
    <cellStyle name="40 % - Markeringsfarve2 3 2 10 3" xfId="43275" xr:uid="{4C01C69E-5FB5-49B7-A805-9D6925A651A6}"/>
    <cellStyle name="40 % - Markeringsfarve2 3 2 11" xfId="21288" xr:uid="{46049C02-46B6-4144-AADB-41F7C14BBF2A}"/>
    <cellStyle name="40 % - Markeringsfarve2 3 2 12" xfId="36276" xr:uid="{15443AE1-6D55-4701-BAEF-3D394271ECC9}"/>
    <cellStyle name="40 % - Markeringsfarve2 3 2 13" xfId="53911" xr:uid="{F81B99E6-9536-4B8A-AA5B-9F7DC37D2A01}"/>
    <cellStyle name="40 % - Markeringsfarve2 3 2 2" xfId="3435" xr:uid="{3EF9952F-D481-4D67-9833-367B1B18F5A3}"/>
    <cellStyle name="40 % - Markeringsfarve2 3 2 2 2" xfId="3436" xr:uid="{EAFFB0B5-4157-4DA6-8046-115A053BE3C4}"/>
    <cellStyle name="40 % - Markeringsfarve2 3 2 2 2 2" xfId="7609" xr:uid="{9466F2C3-737E-4C84-9C54-BB5EE0E97D41}"/>
    <cellStyle name="40 % - Markeringsfarve2 3 2 2 2 2 2" xfId="15509" xr:uid="{F02E9142-4269-4D47-8AF6-6A0D6AEC1EDC}"/>
    <cellStyle name="40 % - Markeringsfarve2 3 2 2 2 2 2 2" xfId="31824" xr:uid="{30E1927F-2913-4A97-A098-C6D4627B99EC}"/>
    <cellStyle name="40 % - Markeringsfarve2 3 2 2 2 2 2 3" xfId="46788" xr:uid="{DBD37629-755C-4D7A-93A6-D2D01531FBFA}"/>
    <cellStyle name="40 % - Markeringsfarve2 3 2 2 2 2 3" xfId="24802" xr:uid="{FB423597-1DB2-4F01-A39E-5BBB6CDDB4B0}"/>
    <cellStyle name="40 % - Markeringsfarve2 3 2 2 2 2 4" xfId="39789" xr:uid="{5603CD20-68A9-4E0E-9323-D37AB5FEA460}"/>
    <cellStyle name="40 % - Markeringsfarve2 3 2 2 2 3" xfId="11992" xr:uid="{1B6E1720-9848-4C60-9FB8-99D5D9C8B680}"/>
    <cellStyle name="40 % - Markeringsfarve2 3 2 2 2 3 2" xfId="28312" xr:uid="{265A459C-8F8B-481A-AC14-ACE2B4215EBF}"/>
    <cellStyle name="40 % - Markeringsfarve2 3 2 2 2 3 3" xfId="43277" xr:uid="{B6FD1E83-446E-48A9-A143-45C4100F76D6}"/>
    <cellStyle name="40 % - Markeringsfarve2 3 2 2 2 4" xfId="21290" xr:uid="{F41663FF-83A7-4870-9C75-5DFCE566BD11}"/>
    <cellStyle name="40 % - Markeringsfarve2 3 2 2 2 5" xfId="36278" xr:uid="{B4EF24F5-229B-411B-85D6-C7561BFBEAD2}"/>
    <cellStyle name="40 % - Markeringsfarve2 3 2 2 3" xfId="3437" xr:uid="{C2804AAF-29D4-4341-BE32-20E35716C3BC}"/>
    <cellStyle name="40 % - Markeringsfarve2 3 2 2 3 2" xfId="6839" xr:uid="{35B3F4F1-23F8-413E-B9F2-9DC33EFFD021}"/>
    <cellStyle name="40 % - Markeringsfarve2 3 2 2 3 2 2" xfId="14749" xr:uid="{1086FF98-5F6C-45DD-AECE-3C335E1F03B7}"/>
    <cellStyle name="40 % - Markeringsfarve2 3 2 2 3 2 2 2" xfId="31064" xr:uid="{2B406121-0724-4081-BBBE-B8ED7FC278E9}"/>
    <cellStyle name="40 % - Markeringsfarve2 3 2 2 3 2 2 3" xfId="46028" xr:uid="{7C2AB4E7-6EF4-4CA2-8C23-BB59C3BE2A53}"/>
    <cellStyle name="40 % - Markeringsfarve2 3 2 2 3 2 3" xfId="24042" xr:uid="{B0F80BE3-F8FF-47FA-99E6-3BA40F1358C6}"/>
    <cellStyle name="40 % - Markeringsfarve2 3 2 2 3 2 4" xfId="39029" xr:uid="{E8DEBF51-8AFA-45CF-A107-4FB5195CF60F}"/>
    <cellStyle name="40 % - Markeringsfarve2 3 2 2 3 3" xfId="11993" xr:uid="{DF68A14E-0E5D-4536-B8CA-00CE513577B5}"/>
    <cellStyle name="40 % - Markeringsfarve2 3 2 2 3 3 2" xfId="28313" xr:uid="{B79CDFB2-947E-48BB-AB47-A5521613ECE5}"/>
    <cellStyle name="40 % - Markeringsfarve2 3 2 2 3 3 3" xfId="43278" xr:uid="{D23DD6EF-4197-41A5-ADBE-7EE0FF6F0A83}"/>
    <cellStyle name="40 % - Markeringsfarve2 3 2 2 3 4" xfId="21291" xr:uid="{E9368256-F38C-44C9-85CB-9CE065175636}"/>
    <cellStyle name="40 % - Markeringsfarve2 3 2 2 3 5" xfId="36279" xr:uid="{79DAB37B-873A-4514-A419-7C9D344FF67D}"/>
    <cellStyle name="40 % - Markeringsfarve2 3 2 2 4" xfId="5769" xr:uid="{0355B311-BFF5-4EC2-9727-EB76FA147B0B}"/>
    <cellStyle name="40 % - Markeringsfarve2 3 2 2 4 2" xfId="13686" xr:uid="{C0066F6E-1D38-45AB-A0A5-06FE07A4FE38}"/>
    <cellStyle name="40 % - Markeringsfarve2 3 2 2 4 2 2" xfId="30001" xr:uid="{AB2BE5C7-1DC9-405B-AEEC-C452C1265F74}"/>
    <cellStyle name="40 % - Markeringsfarve2 3 2 2 4 2 3" xfId="44965" xr:uid="{56FB8EF8-A434-49BD-BFC4-152AA6C4CACE}"/>
    <cellStyle name="40 % - Markeringsfarve2 3 2 2 4 3" xfId="22979" xr:uid="{E4265A24-54B3-47C6-9B9D-7E71111444C6}"/>
    <cellStyle name="40 % - Markeringsfarve2 3 2 2 4 4" xfId="37966" xr:uid="{665699F4-CC62-4220-8D1E-8025684ABC95}"/>
    <cellStyle name="40 % - Markeringsfarve2 3 2 2 5" xfId="11991" xr:uid="{22991A91-D0F5-4250-9337-37DD95418DC4}"/>
    <cellStyle name="40 % - Markeringsfarve2 3 2 2 5 2" xfId="28311" xr:uid="{AAE20116-81F8-4F19-819C-27E94BAFC499}"/>
    <cellStyle name="40 % - Markeringsfarve2 3 2 2 5 3" xfId="43276" xr:uid="{52C3FC5A-3D2F-430B-860B-C6C6C4D40E1C}"/>
    <cellStyle name="40 % - Markeringsfarve2 3 2 2 6" xfId="21289" xr:uid="{D8EB3E90-1DD4-48DB-943F-504AB3808BEB}"/>
    <cellStyle name="40 % - Markeringsfarve2 3 2 2 7" xfId="36277" xr:uid="{D1AA3780-7AB2-482E-81C0-7517DA0145EE}"/>
    <cellStyle name="40 % - Markeringsfarve2 3 2 2 8" xfId="57078" xr:uid="{D1F00320-F51B-466C-97FF-AC2D623D2771}"/>
    <cellStyle name="40 % - Markeringsfarve2 3 2 3" xfId="3438" xr:uid="{F7E9693A-4D13-47D4-8D0C-19CB47333D15}"/>
    <cellStyle name="40 % - Markeringsfarve2 3 2 3 2" xfId="3439" xr:uid="{23210B28-99AE-4918-BB0B-11CE0402136C}"/>
    <cellStyle name="40 % - Markeringsfarve2 3 2 3 2 2" xfId="7739" xr:uid="{4E738C00-DC4D-4042-9D25-779101117863}"/>
    <cellStyle name="40 % - Markeringsfarve2 3 2 3 2 2 2" xfId="15639" xr:uid="{947D95C1-01F5-42A4-AE9C-45FF8007EF9F}"/>
    <cellStyle name="40 % - Markeringsfarve2 3 2 3 2 2 2 2" xfId="31954" xr:uid="{AD9DED84-2986-43F5-9837-173327C68DB2}"/>
    <cellStyle name="40 % - Markeringsfarve2 3 2 3 2 2 2 3" xfId="46918" xr:uid="{E26945CE-B446-48F0-8EAD-7E22548CC7D8}"/>
    <cellStyle name="40 % - Markeringsfarve2 3 2 3 2 2 3" xfId="24932" xr:uid="{1FDED9A0-12C7-4C2D-A75E-5674069B56A5}"/>
    <cellStyle name="40 % - Markeringsfarve2 3 2 3 2 2 4" xfId="39919" xr:uid="{73C5DFA7-D183-433F-9965-EF5F0385B51E}"/>
    <cellStyle name="40 % - Markeringsfarve2 3 2 3 2 3" xfId="11995" xr:uid="{6F10A582-6615-4048-954B-A5347957DB8C}"/>
    <cellStyle name="40 % - Markeringsfarve2 3 2 3 2 3 2" xfId="28315" xr:uid="{FD77947F-A8A6-435F-B826-C1E47281580C}"/>
    <cellStyle name="40 % - Markeringsfarve2 3 2 3 2 3 3" xfId="43280" xr:uid="{4CAD5838-8784-4889-BE07-F404031102CA}"/>
    <cellStyle name="40 % - Markeringsfarve2 3 2 3 2 4" xfId="21293" xr:uid="{065D5924-0882-4B4C-98BD-8CAAB2777586}"/>
    <cellStyle name="40 % - Markeringsfarve2 3 2 3 2 5" xfId="36281" xr:uid="{C18BD01D-1720-485B-AD8B-0785576DCB7D}"/>
    <cellStyle name="40 % - Markeringsfarve2 3 2 3 3" xfId="3440" xr:uid="{56B50CD8-2B57-4392-8BC5-2AF0D82877DD}"/>
    <cellStyle name="40 % - Markeringsfarve2 3 2 3 3 2" xfId="6969" xr:uid="{C4428384-2B0F-42D2-AD0E-CA1839EC1945}"/>
    <cellStyle name="40 % - Markeringsfarve2 3 2 3 3 2 2" xfId="14879" xr:uid="{98ADB58C-A0E4-4DE6-952A-6CEE6D2BBCE9}"/>
    <cellStyle name="40 % - Markeringsfarve2 3 2 3 3 2 2 2" xfId="31194" xr:uid="{63812EA3-EB27-40BB-A13C-36334C18FD25}"/>
    <cellStyle name="40 % - Markeringsfarve2 3 2 3 3 2 2 3" xfId="46158" xr:uid="{41B6D14C-514F-4BF1-B739-C64205E01C6F}"/>
    <cellStyle name="40 % - Markeringsfarve2 3 2 3 3 2 3" xfId="24172" xr:uid="{B3FF603B-04DE-4BA8-8021-67FAC5E63746}"/>
    <cellStyle name="40 % - Markeringsfarve2 3 2 3 3 2 4" xfId="39159" xr:uid="{C46A85A7-D750-4CC5-B331-9B5FCD69C971}"/>
    <cellStyle name="40 % - Markeringsfarve2 3 2 3 3 3" xfId="11996" xr:uid="{433ABADB-36A5-4FD0-BC02-B6E003577360}"/>
    <cellStyle name="40 % - Markeringsfarve2 3 2 3 3 3 2" xfId="28316" xr:uid="{A688D8F6-5E09-4ADE-94CB-74A6E42A0FE2}"/>
    <cellStyle name="40 % - Markeringsfarve2 3 2 3 3 3 3" xfId="43281" xr:uid="{D7CF5829-BC5F-410E-9611-A84892AE8EE4}"/>
    <cellStyle name="40 % - Markeringsfarve2 3 2 3 3 4" xfId="21294" xr:uid="{4FB33B2E-3053-4EE6-A767-CEE291979B5C}"/>
    <cellStyle name="40 % - Markeringsfarve2 3 2 3 3 5" xfId="36282" xr:uid="{9F7A2F5B-9DD5-475A-BEB2-78F0DAD9CCCB}"/>
    <cellStyle name="40 % - Markeringsfarve2 3 2 3 4" xfId="5770" xr:uid="{99881830-F3D3-4C28-9B66-02D37D290913}"/>
    <cellStyle name="40 % - Markeringsfarve2 3 2 3 4 2" xfId="13687" xr:uid="{543D0936-A848-4D22-855E-41A062C1948B}"/>
    <cellStyle name="40 % - Markeringsfarve2 3 2 3 4 2 2" xfId="30002" xr:uid="{10E7D664-C412-47E7-B536-E5076B3D3778}"/>
    <cellStyle name="40 % - Markeringsfarve2 3 2 3 4 2 3" xfId="44966" xr:uid="{F278D000-62F8-4CC0-954C-DD20AD8327C7}"/>
    <cellStyle name="40 % - Markeringsfarve2 3 2 3 4 3" xfId="22980" xr:uid="{876EC66E-6F88-4D4B-BFBE-EB7F8220EBC1}"/>
    <cellStyle name="40 % - Markeringsfarve2 3 2 3 4 4" xfId="37967" xr:uid="{E4D5C817-6978-4679-86C4-29302173F479}"/>
    <cellStyle name="40 % - Markeringsfarve2 3 2 3 5" xfId="11994" xr:uid="{B46B5820-18CF-4626-A7EA-2AAC03E5EC9E}"/>
    <cellStyle name="40 % - Markeringsfarve2 3 2 3 5 2" xfId="28314" xr:uid="{99AED70F-378A-4C76-B56B-BAFFF55EA125}"/>
    <cellStyle name="40 % - Markeringsfarve2 3 2 3 5 3" xfId="43279" xr:uid="{5B08E10B-0097-4663-9779-609B039DE664}"/>
    <cellStyle name="40 % - Markeringsfarve2 3 2 3 6" xfId="21292" xr:uid="{54F28BBB-8ED9-4A3F-B8C8-96B1F203D900}"/>
    <cellStyle name="40 % - Markeringsfarve2 3 2 3 7" xfId="36280" xr:uid="{037D7167-331E-4C74-9693-33C1190D7470}"/>
    <cellStyle name="40 % - Markeringsfarve2 3 2 4" xfId="3441" xr:uid="{3F45F38C-A865-46FB-9793-FBBF01C40415}"/>
    <cellStyle name="40 % - Markeringsfarve2 3 2 4 2" xfId="3442" xr:uid="{4342D1A3-423B-4F57-89F8-FB2E0BA73D60}"/>
    <cellStyle name="40 % - Markeringsfarve2 3 2 4 2 2" xfId="7847" xr:uid="{6CC875E3-F66A-436B-8913-2EF6BDEA2769}"/>
    <cellStyle name="40 % - Markeringsfarve2 3 2 4 2 2 2" xfId="15747" xr:uid="{AABABCA3-E6EA-46DA-868C-1CE41159B446}"/>
    <cellStyle name="40 % - Markeringsfarve2 3 2 4 2 2 2 2" xfId="32062" xr:uid="{17E5790A-AB7A-4EC0-9DB4-5FAA13B329DF}"/>
    <cellStyle name="40 % - Markeringsfarve2 3 2 4 2 2 2 3" xfId="47026" xr:uid="{54542CBA-DA3A-4D1C-8A18-20A614C0A019}"/>
    <cellStyle name="40 % - Markeringsfarve2 3 2 4 2 2 3" xfId="25040" xr:uid="{A17F3ACB-6B19-43D9-9706-60F98ED7C0C1}"/>
    <cellStyle name="40 % - Markeringsfarve2 3 2 4 2 2 4" xfId="40027" xr:uid="{DC082153-BB94-4694-B9C9-25F64133EB3B}"/>
    <cellStyle name="40 % - Markeringsfarve2 3 2 4 2 3" xfId="11998" xr:uid="{2557165F-E76E-4E16-88AF-9547F440BF77}"/>
    <cellStyle name="40 % - Markeringsfarve2 3 2 4 2 3 2" xfId="28318" xr:uid="{E4C7AF32-23F8-44E0-96FD-CC704FFEDD76}"/>
    <cellStyle name="40 % - Markeringsfarve2 3 2 4 2 3 3" xfId="43283" xr:uid="{697D3C82-891D-47B0-803F-339FA0D346D4}"/>
    <cellStyle name="40 % - Markeringsfarve2 3 2 4 2 4" xfId="21296" xr:uid="{70CC8614-8A3F-4B75-980D-BF286CB89CFA}"/>
    <cellStyle name="40 % - Markeringsfarve2 3 2 4 2 5" xfId="36284" xr:uid="{CEF7E33B-1F81-42F2-9433-DB8FE3AFDDD0}"/>
    <cellStyle name="40 % - Markeringsfarve2 3 2 4 3" xfId="3443" xr:uid="{886B9410-C83A-47DA-88AE-C604DC556DEC}"/>
    <cellStyle name="40 % - Markeringsfarve2 3 2 4 3 2" xfId="7123" xr:uid="{A05254D3-4D44-4D42-903E-8E2790DC8D00}"/>
    <cellStyle name="40 % - Markeringsfarve2 3 2 4 3 2 2" xfId="15032" xr:uid="{4CE6D2A6-303F-4A89-BEAD-87FE2D9028BC}"/>
    <cellStyle name="40 % - Markeringsfarve2 3 2 4 3 2 2 2" xfId="31347" xr:uid="{D7C2BE2A-D4CA-4B13-87E0-7543E0FFC068}"/>
    <cellStyle name="40 % - Markeringsfarve2 3 2 4 3 2 2 3" xfId="46311" xr:uid="{383159BE-A0A7-43F6-91DD-36AD94E68320}"/>
    <cellStyle name="40 % - Markeringsfarve2 3 2 4 3 2 3" xfId="24325" xr:uid="{EA91B7AC-2F70-4AFB-9BA4-437DB47D69E8}"/>
    <cellStyle name="40 % - Markeringsfarve2 3 2 4 3 2 4" xfId="39312" xr:uid="{4BA415C7-D57B-4A1B-83C1-2F96CB35BC68}"/>
    <cellStyle name="40 % - Markeringsfarve2 3 2 4 3 3" xfId="11999" xr:uid="{B7B582F5-DF42-449D-AE5E-807E420948B0}"/>
    <cellStyle name="40 % - Markeringsfarve2 3 2 4 3 3 2" xfId="28319" xr:uid="{ECB503A8-6030-45B6-A4C8-5286210DD0B9}"/>
    <cellStyle name="40 % - Markeringsfarve2 3 2 4 3 3 3" xfId="43284" xr:uid="{B9598F2B-3E3D-46CB-B57E-D43A77AA54EC}"/>
    <cellStyle name="40 % - Markeringsfarve2 3 2 4 3 4" xfId="21297" xr:uid="{11C5D1AE-1C63-4AB3-ADB2-7773E5DC74E0}"/>
    <cellStyle name="40 % - Markeringsfarve2 3 2 4 3 5" xfId="36285" xr:uid="{FD04BCEF-CC77-4155-8164-F37BB82927C1}"/>
    <cellStyle name="40 % - Markeringsfarve2 3 2 4 4" xfId="5771" xr:uid="{953F1D82-B8CC-46A0-B2F0-FAE483F1DC1F}"/>
    <cellStyle name="40 % - Markeringsfarve2 3 2 4 4 2" xfId="13688" xr:uid="{AC7958CE-6951-4ABE-A49E-522C200B5B0B}"/>
    <cellStyle name="40 % - Markeringsfarve2 3 2 4 4 2 2" xfId="30003" xr:uid="{10AEEF12-97ED-4D62-81BD-29084B7B444A}"/>
    <cellStyle name="40 % - Markeringsfarve2 3 2 4 4 2 3" xfId="44967" xr:uid="{008D46AE-334E-4882-949F-53AF1498438A}"/>
    <cellStyle name="40 % - Markeringsfarve2 3 2 4 4 3" xfId="22981" xr:uid="{1F4C1FD2-6D6E-41D6-82BF-547AD1DEBF32}"/>
    <cellStyle name="40 % - Markeringsfarve2 3 2 4 4 4" xfId="37968" xr:uid="{80472560-FED6-4782-93D1-5155B5C2AA87}"/>
    <cellStyle name="40 % - Markeringsfarve2 3 2 4 5" xfId="11997" xr:uid="{E0E2EE9E-54D7-411F-87BD-F6303EC081F1}"/>
    <cellStyle name="40 % - Markeringsfarve2 3 2 4 5 2" xfId="28317" xr:uid="{5947121D-C580-4A12-AFE2-B99951817632}"/>
    <cellStyle name="40 % - Markeringsfarve2 3 2 4 5 3" xfId="43282" xr:uid="{2C548FEB-8C02-49EA-80A4-201CD3E84F4B}"/>
    <cellStyle name="40 % - Markeringsfarve2 3 2 4 6" xfId="21295" xr:uid="{DA4B0AB2-FC43-4C92-BC0F-B5FA7A42E44B}"/>
    <cellStyle name="40 % - Markeringsfarve2 3 2 4 7" xfId="36283" xr:uid="{5D17E210-D6E2-444B-B79D-C7951DFF358C}"/>
    <cellStyle name="40 % - Markeringsfarve2 3 2 5" xfId="3444" xr:uid="{B23A50F8-768F-4E37-BD1E-43F80271338A}"/>
    <cellStyle name="40 % - Markeringsfarve2 3 2 5 2" xfId="3445" xr:uid="{94F64007-9981-4DC2-9139-25BC31C5F0C4}"/>
    <cellStyle name="40 % - Markeringsfarve2 3 2 5 2 2" xfId="7964" xr:uid="{E050687F-2CA5-41B5-A581-E4E92140F6BF}"/>
    <cellStyle name="40 % - Markeringsfarve2 3 2 5 2 2 2" xfId="15864" xr:uid="{2E0B986C-EA14-4E21-9C52-E7E6C201764A}"/>
    <cellStyle name="40 % - Markeringsfarve2 3 2 5 2 2 2 2" xfId="32179" xr:uid="{793ADBC9-A755-4E4B-8FDE-E882D76CFD67}"/>
    <cellStyle name="40 % - Markeringsfarve2 3 2 5 2 2 2 3" xfId="47143" xr:uid="{04A7338F-1661-4CB6-9E8B-EE7740CB8993}"/>
    <cellStyle name="40 % - Markeringsfarve2 3 2 5 2 2 3" xfId="25157" xr:uid="{CEDE8531-7539-4DB1-A1EC-600A02FA3D35}"/>
    <cellStyle name="40 % - Markeringsfarve2 3 2 5 2 2 4" xfId="40144" xr:uid="{9CA0FA1A-A9D1-430D-B835-EDBD9A3FDC09}"/>
    <cellStyle name="40 % - Markeringsfarve2 3 2 5 2 3" xfId="12001" xr:uid="{3D7003B2-932F-44BC-B458-6417CF98C8E4}"/>
    <cellStyle name="40 % - Markeringsfarve2 3 2 5 2 3 2" xfId="28321" xr:uid="{7A17AF20-3165-4A77-8FF7-78DC29835B7A}"/>
    <cellStyle name="40 % - Markeringsfarve2 3 2 5 2 3 3" xfId="43286" xr:uid="{A7834F7B-31A4-4FD4-8E6C-586B9A5EC5AE}"/>
    <cellStyle name="40 % - Markeringsfarve2 3 2 5 2 4" xfId="21299" xr:uid="{6C96B28F-D33E-4367-B8D4-F140FD0A65D4}"/>
    <cellStyle name="40 % - Markeringsfarve2 3 2 5 2 5" xfId="36287" xr:uid="{21FF0C46-6C31-460D-9BFF-D00DC88D4E75}"/>
    <cellStyle name="40 % - Markeringsfarve2 3 2 5 3" xfId="3446" xr:uid="{835104F9-7F44-404A-9B59-E654AF924C94}"/>
    <cellStyle name="40 % - Markeringsfarve2 3 2 5 3 2" xfId="7240" xr:uid="{E38D19BD-B788-408F-AD7D-244F5322ABC3}"/>
    <cellStyle name="40 % - Markeringsfarve2 3 2 5 3 2 2" xfId="15149" xr:uid="{D001A563-AAC3-4046-B1C5-142E5E54F7F6}"/>
    <cellStyle name="40 % - Markeringsfarve2 3 2 5 3 2 2 2" xfId="31464" xr:uid="{8AA82515-5B0B-4ED0-BC02-F299142D2B61}"/>
    <cellStyle name="40 % - Markeringsfarve2 3 2 5 3 2 2 3" xfId="46428" xr:uid="{6E588841-A6B5-4AB3-81C4-563B8590F850}"/>
    <cellStyle name="40 % - Markeringsfarve2 3 2 5 3 2 3" xfId="24442" xr:uid="{DBCC30BE-34FC-4EA1-8F5E-DAC38F2671E6}"/>
    <cellStyle name="40 % - Markeringsfarve2 3 2 5 3 2 4" xfId="39429" xr:uid="{228DAD09-115D-4E5D-948D-E9FCBBF38BD8}"/>
    <cellStyle name="40 % - Markeringsfarve2 3 2 5 3 3" xfId="12002" xr:uid="{7D01AC8B-E6C4-4EB3-9BAE-71742F44BAC7}"/>
    <cellStyle name="40 % - Markeringsfarve2 3 2 5 3 3 2" xfId="28322" xr:uid="{11B6FCA6-A0D7-41E3-944A-357BEB781D1A}"/>
    <cellStyle name="40 % - Markeringsfarve2 3 2 5 3 3 3" xfId="43287" xr:uid="{F3CBA0BB-5B25-43CB-AE3F-556E39B5F9BE}"/>
    <cellStyle name="40 % - Markeringsfarve2 3 2 5 3 4" xfId="21300" xr:uid="{96CB7297-F78C-4ACE-8C3D-BC5B900A3FA4}"/>
    <cellStyle name="40 % - Markeringsfarve2 3 2 5 3 5" xfId="36288" xr:uid="{3DF11452-F91D-49B3-AE5A-15E6B4D5FBF8}"/>
    <cellStyle name="40 % - Markeringsfarve2 3 2 5 4" xfId="5772" xr:uid="{BACA4E93-5E43-4582-A757-94E134875592}"/>
    <cellStyle name="40 % - Markeringsfarve2 3 2 5 4 2" xfId="13689" xr:uid="{B1AD4F36-6972-427A-A9D0-A2377F2CCEAB}"/>
    <cellStyle name="40 % - Markeringsfarve2 3 2 5 4 2 2" xfId="30004" xr:uid="{318DCCD1-5550-453B-B67A-5B381A9D15BE}"/>
    <cellStyle name="40 % - Markeringsfarve2 3 2 5 4 2 3" xfId="44968" xr:uid="{D15A4DED-3442-4319-998E-14DFDB108C88}"/>
    <cellStyle name="40 % - Markeringsfarve2 3 2 5 4 3" xfId="22982" xr:uid="{5B1C58E4-8576-4A1B-9321-C4796DF26212}"/>
    <cellStyle name="40 % - Markeringsfarve2 3 2 5 4 4" xfId="37969" xr:uid="{6AABA8BF-A386-4011-91C4-8D140A29C6F0}"/>
    <cellStyle name="40 % - Markeringsfarve2 3 2 5 5" xfId="12000" xr:uid="{2377C1CB-DCD5-48E7-A22C-53F58F3EC050}"/>
    <cellStyle name="40 % - Markeringsfarve2 3 2 5 5 2" xfId="28320" xr:uid="{CE46C836-AB1B-412F-9C25-E9D23CBEC59A}"/>
    <cellStyle name="40 % - Markeringsfarve2 3 2 5 5 3" xfId="43285" xr:uid="{C521ADE5-FCF2-4D3D-B151-CEC4EAC56652}"/>
    <cellStyle name="40 % - Markeringsfarve2 3 2 5 6" xfId="21298" xr:uid="{15716C86-5EA2-4503-881C-0B64B933B0B0}"/>
    <cellStyle name="40 % - Markeringsfarve2 3 2 5 7" xfId="36286" xr:uid="{3348B511-AA72-41EC-A9F6-18579081AEAF}"/>
    <cellStyle name="40 % - Markeringsfarve2 3 2 6" xfId="3447" xr:uid="{71C8C5E9-6199-4B87-B9D7-21ED86611F9A}"/>
    <cellStyle name="40 % - Markeringsfarve2 3 2 6 2" xfId="3448" xr:uid="{B375A12E-F720-4C40-A1A5-338B8AD4D355}"/>
    <cellStyle name="40 % - Markeringsfarve2 3 2 6 2 2" xfId="8093" xr:uid="{8202F7CB-4197-41F5-B578-0FF4D5BEED6E}"/>
    <cellStyle name="40 % - Markeringsfarve2 3 2 6 2 2 2" xfId="15993" xr:uid="{EF517F0A-3924-453D-82F0-2D6815E87E36}"/>
    <cellStyle name="40 % - Markeringsfarve2 3 2 6 2 2 2 2" xfId="32308" xr:uid="{D5F0C0F7-9A8D-4C0A-8E3C-172178438742}"/>
    <cellStyle name="40 % - Markeringsfarve2 3 2 6 2 2 2 3" xfId="47272" xr:uid="{75BB7975-BF11-4A75-A9DF-05814D184F18}"/>
    <cellStyle name="40 % - Markeringsfarve2 3 2 6 2 2 3" xfId="25286" xr:uid="{66C9F9EC-4F0F-45A2-AA18-3957AEC1E83E}"/>
    <cellStyle name="40 % - Markeringsfarve2 3 2 6 2 2 4" xfId="40273" xr:uid="{DFEB2B76-52A9-464F-84DE-33266CF8D937}"/>
    <cellStyle name="40 % - Markeringsfarve2 3 2 6 2 3" xfId="12004" xr:uid="{2075DAEF-D68A-4134-8AD2-26BBB80AE2B6}"/>
    <cellStyle name="40 % - Markeringsfarve2 3 2 6 2 3 2" xfId="28324" xr:uid="{BCF544BB-A023-4BA7-B16C-A6AEC07E85F9}"/>
    <cellStyle name="40 % - Markeringsfarve2 3 2 6 2 3 3" xfId="43289" xr:uid="{0430E453-AAC7-42FE-A5C3-A53AC893516F}"/>
    <cellStyle name="40 % - Markeringsfarve2 3 2 6 2 4" xfId="21302" xr:uid="{221C7BAD-749D-4C96-9125-9269A89510ED}"/>
    <cellStyle name="40 % - Markeringsfarve2 3 2 6 2 5" xfId="36290" xr:uid="{CE9D70D2-F520-45B8-B006-2C718E7BA97B}"/>
    <cellStyle name="40 % - Markeringsfarve2 3 2 6 3" xfId="3449" xr:uid="{FE3C115C-6A44-4069-8F64-C0C5577194A7}"/>
    <cellStyle name="40 % - Markeringsfarve2 3 2 6 3 2" xfId="7370" xr:uid="{06C80D08-2087-4751-8769-15AE10AF331F}"/>
    <cellStyle name="40 % - Markeringsfarve2 3 2 6 3 2 2" xfId="15279" xr:uid="{2989D881-4331-411A-AC44-0EB21C713701}"/>
    <cellStyle name="40 % - Markeringsfarve2 3 2 6 3 2 2 2" xfId="31594" xr:uid="{2AA7D473-B794-48F6-A64E-DA9B2BB06B74}"/>
    <cellStyle name="40 % - Markeringsfarve2 3 2 6 3 2 2 3" xfId="46558" xr:uid="{A3B0A8BD-5FEE-4B47-B7EC-1382DD127ECA}"/>
    <cellStyle name="40 % - Markeringsfarve2 3 2 6 3 2 3" xfId="24572" xr:uid="{7F222CC7-3726-41B1-81C8-7A7E4ACF1538}"/>
    <cellStyle name="40 % - Markeringsfarve2 3 2 6 3 2 4" xfId="39559" xr:uid="{6B3E456A-A117-425A-B0DF-E16973D0D315}"/>
    <cellStyle name="40 % - Markeringsfarve2 3 2 6 3 3" xfId="12005" xr:uid="{A10B4363-D898-4AF9-A314-9474D3717880}"/>
    <cellStyle name="40 % - Markeringsfarve2 3 2 6 3 3 2" xfId="28325" xr:uid="{24F56244-0A85-4AB7-8B12-B031CACD7553}"/>
    <cellStyle name="40 % - Markeringsfarve2 3 2 6 3 3 3" xfId="43290" xr:uid="{230C65AE-E248-4059-8054-FFA5B0C951A5}"/>
    <cellStyle name="40 % - Markeringsfarve2 3 2 6 3 4" xfId="21303" xr:uid="{54675FA3-1C24-46FC-A3A9-99CDEC35DE65}"/>
    <cellStyle name="40 % - Markeringsfarve2 3 2 6 3 5" xfId="36291" xr:uid="{D786DB83-2FF0-4595-8C53-BE26A5481EB8}"/>
    <cellStyle name="40 % - Markeringsfarve2 3 2 6 4" xfId="5773" xr:uid="{47C4EBCD-91D6-47A0-A6AF-DD956831680E}"/>
    <cellStyle name="40 % - Markeringsfarve2 3 2 6 4 2" xfId="13690" xr:uid="{CE6B72F7-8C9C-4D8C-BD42-68E973EE11FD}"/>
    <cellStyle name="40 % - Markeringsfarve2 3 2 6 4 2 2" xfId="30005" xr:uid="{749DE33E-32A1-428B-85BA-B32C68CE914C}"/>
    <cellStyle name="40 % - Markeringsfarve2 3 2 6 4 2 3" xfId="44969" xr:uid="{FAEF606E-486A-41A0-8482-4A52AA99F9EE}"/>
    <cellStyle name="40 % - Markeringsfarve2 3 2 6 4 3" xfId="22983" xr:uid="{017DF57E-458B-40E1-A3ED-B4B42F72C9D9}"/>
    <cellStyle name="40 % - Markeringsfarve2 3 2 6 4 4" xfId="37970" xr:uid="{E50915D3-8CF8-4C3A-9570-EA3FF00170BE}"/>
    <cellStyle name="40 % - Markeringsfarve2 3 2 6 5" xfId="12003" xr:uid="{87168209-2E05-4A2F-847A-B816612B17DC}"/>
    <cellStyle name="40 % - Markeringsfarve2 3 2 6 5 2" xfId="28323" xr:uid="{C81A8993-F850-4AD4-B1A2-A3857ADFD041}"/>
    <cellStyle name="40 % - Markeringsfarve2 3 2 6 5 3" xfId="43288" xr:uid="{10B2B0E2-A79F-46F3-A147-1626DB0A068F}"/>
    <cellStyle name="40 % - Markeringsfarve2 3 2 6 6" xfId="21301" xr:uid="{76A27FCB-580B-4A7F-8CB8-FA347E71AE2A}"/>
    <cellStyle name="40 % - Markeringsfarve2 3 2 6 7" xfId="36289" xr:uid="{B026CB6F-0F39-47F6-A678-B8525D2B25EF}"/>
    <cellStyle name="40 % - Markeringsfarve2 3 2 7" xfId="3450" xr:uid="{801A1478-5D81-4BB2-A1BB-3E9454AA1E9D}"/>
    <cellStyle name="40 % - Markeringsfarve2 3 2 7 2" xfId="7490" xr:uid="{CC12AF7C-4D77-4DC9-B014-D69A60FBD329}"/>
    <cellStyle name="40 % - Markeringsfarve2 3 2 7 2 2" xfId="15390" xr:uid="{909365EB-6ED8-46BB-B2F7-868119A23EE1}"/>
    <cellStyle name="40 % - Markeringsfarve2 3 2 7 2 2 2" xfId="31705" xr:uid="{AE4CF48A-6BA2-4B44-96BC-4E03B5A8B634}"/>
    <cellStyle name="40 % - Markeringsfarve2 3 2 7 2 2 3" xfId="46669" xr:uid="{363BD742-33A1-4253-BCA9-99E63F782BF0}"/>
    <cellStyle name="40 % - Markeringsfarve2 3 2 7 2 3" xfId="24683" xr:uid="{0FEF38AA-EC73-423A-8761-DF31396AAA1F}"/>
    <cellStyle name="40 % - Markeringsfarve2 3 2 7 2 4" xfId="39670" xr:uid="{CDA3FD83-DE83-46A5-BB78-7B4902621373}"/>
    <cellStyle name="40 % - Markeringsfarve2 3 2 7 3" xfId="12006" xr:uid="{394914D0-62A0-4F1F-9503-966A192C558C}"/>
    <cellStyle name="40 % - Markeringsfarve2 3 2 7 3 2" xfId="28326" xr:uid="{5E9E33C1-B663-400F-AB04-E84E07332554}"/>
    <cellStyle name="40 % - Markeringsfarve2 3 2 7 3 3" xfId="43291" xr:uid="{F8F2784E-E91D-42B2-9424-9A80B9050DC6}"/>
    <cellStyle name="40 % - Markeringsfarve2 3 2 7 4" xfId="21304" xr:uid="{E47710A2-1427-432F-868D-739515736ED7}"/>
    <cellStyle name="40 % - Markeringsfarve2 3 2 7 5" xfId="36292" xr:uid="{BE37D99F-8CD2-4D85-B962-E08D6B60BB88}"/>
    <cellStyle name="40 % - Markeringsfarve2 3 2 8" xfId="3451" xr:uid="{E1C218CD-A0D9-4F2E-BCB3-DE53D44EE282}"/>
    <cellStyle name="40 % - Markeringsfarve2 3 2 8 2" xfId="6718" xr:uid="{998150EA-B502-4186-BB57-AA4123305144}"/>
    <cellStyle name="40 % - Markeringsfarve2 3 2 8 2 2" xfId="14628" xr:uid="{178EC3A0-1AC4-487F-91BF-00080F953989}"/>
    <cellStyle name="40 % - Markeringsfarve2 3 2 8 2 2 2" xfId="30943" xr:uid="{97B073B9-BFFE-4AB3-B8F3-E5D7284E8240}"/>
    <cellStyle name="40 % - Markeringsfarve2 3 2 8 2 2 3" xfId="45907" xr:uid="{59161CC3-BA8F-477C-9B7F-235B35A2D939}"/>
    <cellStyle name="40 % - Markeringsfarve2 3 2 8 2 3" xfId="23921" xr:uid="{7CC6008D-CEAC-4F88-AE56-757B275F6720}"/>
    <cellStyle name="40 % - Markeringsfarve2 3 2 8 2 4" xfId="38908" xr:uid="{0C093099-9B31-4185-8D9C-16CC766386BA}"/>
    <cellStyle name="40 % - Markeringsfarve2 3 2 8 3" xfId="12007" xr:uid="{3DF85093-4427-4334-9BFD-951D64994BCB}"/>
    <cellStyle name="40 % - Markeringsfarve2 3 2 8 3 2" xfId="28327" xr:uid="{BFDBF054-A18D-460F-B244-1D8204B1A5DF}"/>
    <cellStyle name="40 % - Markeringsfarve2 3 2 8 3 3" xfId="43292" xr:uid="{F171DDAE-52A5-411F-A89F-D461B595C7EF}"/>
    <cellStyle name="40 % - Markeringsfarve2 3 2 8 4" xfId="21305" xr:uid="{ECE4F4AB-893D-4CA6-9B3D-FF69D78E904D}"/>
    <cellStyle name="40 % - Markeringsfarve2 3 2 8 5" xfId="36293" xr:uid="{3E5D6AAC-7F94-4960-9959-C9C6FDA56839}"/>
    <cellStyle name="40 % - Markeringsfarve2 3 2 9" xfId="5768" xr:uid="{63E3E3A8-F0B5-4153-B563-100E3679FE63}"/>
    <cellStyle name="40 % - Markeringsfarve2 3 2 9 2" xfId="13685" xr:uid="{59551E35-6FA6-4F0E-AC90-11F386EAA3AD}"/>
    <cellStyle name="40 % - Markeringsfarve2 3 2 9 2 2" xfId="30000" xr:uid="{C9DB0C8D-C2C4-4BBF-A3C6-A70246F747AD}"/>
    <cellStyle name="40 % - Markeringsfarve2 3 2 9 2 3" xfId="44964" xr:uid="{C2DD3E03-4A81-4D97-AC3D-F94E43370D5E}"/>
    <cellStyle name="40 % - Markeringsfarve2 3 2 9 3" xfId="22978" xr:uid="{0A4CDCCE-1020-4E3B-8DE0-2D7D1E3DE026}"/>
    <cellStyle name="40 % - Markeringsfarve2 3 2 9 4" xfId="37965" xr:uid="{5A8E435B-19F3-41A0-AD34-E2998A77578D}"/>
    <cellStyle name="40 % - Markeringsfarve2 3 3" xfId="3452" xr:uid="{3FE54AF5-0479-4544-804E-ECC109B67C10}"/>
    <cellStyle name="40 % - Markeringsfarve2 3 3 10" xfId="12008" xr:uid="{9B122429-8EF8-4364-8E9C-1EF38F7AB041}"/>
    <cellStyle name="40 % - Markeringsfarve2 3 3 10 2" xfId="28328" xr:uid="{A425ADCB-3B85-427E-9779-551A59F1220F}"/>
    <cellStyle name="40 % - Markeringsfarve2 3 3 10 3" xfId="43293" xr:uid="{290502E4-351B-4E85-859F-8ADE6147DF0B}"/>
    <cellStyle name="40 % - Markeringsfarve2 3 3 11" xfId="21306" xr:uid="{0F3B773B-A084-466F-9B32-7893CB8F8126}"/>
    <cellStyle name="40 % - Markeringsfarve2 3 3 12" xfId="36294" xr:uid="{FB4B6B19-9A53-4BE7-BF97-6C7E841F097C}"/>
    <cellStyle name="40 % - Markeringsfarve2 3 3 13" xfId="56455" xr:uid="{85F4B37B-A7A7-4D69-A6D5-875352A67680}"/>
    <cellStyle name="40 % - Markeringsfarve2 3 3 2" xfId="3453" xr:uid="{A65F8E33-0C24-4583-8539-55B2DCE37BB7}"/>
    <cellStyle name="40 % - Markeringsfarve2 3 3 2 2" xfId="3454" xr:uid="{FC72B31F-7418-4165-AE26-314FA36266FE}"/>
    <cellStyle name="40 % - Markeringsfarve2 3 3 2 2 2" xfId="7648" xr:uid="{A9B8FB16-9CC6-45F8-B3DE-EF6A8F13E304}"/>
    <cellStyle name="40 % - Markeringsfarve2 3 3 2 2 2 2" xfId="15548" xr:uid="{9949C9F0-AB7B-43F2-8B12-D9051E258B29}"/>
    <cellStyle name="40 % - Markeringsfarve2 3 3 2 2 2 2 2" xfId="31863" xr:uid="{B94A1FDC-8DD9-4297-B98A-E48462C8F921}"/>
    <cellStyle name="40 % - Markeringsfarve2 3 3 2 2 2 2 3" xfId="46827" xr:uid="{4CECB2B6-8CC5-45F2-9D90-4D8F5B06B83D}"/>
    <cellStyle name="40 % - Markeringsfarve2 3 3 2 2 2 3" xfId="24841" xr:uid="{8E789D50-E27A-4CAA-9B16-500BB8C68668}"/>
    <cellStyle name="40 % - Markeringsfarve2 3 3 2 2 2 4" xfId="39828" xr:uid="{087962A4-AA7F-4B14-87A1-268D6A85CDA3}"/>
    <cellStyle name="40 % - Markeringsfarve2 3 3 2 2 3" xfId="12010" xr:uid="{DD60DE25-13C7-437E-9F29-CFE0887751A3}"/>
    <cellStyle name="40 % - Markeringsfarve2 3 3 2 2 3 2" xfId="28330" xr:uid="{CB296C0F-89E0-4C1A-A71C-01A938D469F4}"/>
    <cellStyle name="40 % - Markeringsfarve2 3 3 2 2 3 3" xfId="43295" xr:uid="{74D402A1-D86B-4A73-964D-EC75EE0F5863}"/>
    <cellStyle name="40 % - Markeringsfarve2 3 3 2 2 4" xfId="21308" xr:uid="{FABDDADC-B596-424E-82E2-7DC49D707BBC}"/>
    <cellStyle name="40 % - Markeringsfarve2 3 3 2 2 5" xfId="36296" xr:uid="{5B7F102D-B7DA-48CF-9EB1-63D8647FA391}"/>
    <cellStyle name="40 % - Markeringsfarve2 3 3 2 3" xfId="3455" xr:uid="{84BF9729-8FEA-403F-B93B-BABBC0B7321B}"/>
    <cellStyle name="40 % - Markeringsfarve2 3 3 2 3 2" xfId="6878" xr:uid="{5531A01B-C13D-4390-A5C5-324A3E4486E7}"/>
    <cellStyle name="40 % - Markeringsfarve2 3 3 2 3 2 2" xfId="14788" xr:uid="{79D32ECD-A8CD-4993-8148-52C870BBA073}"/>
    <cellStyle name="40 % - Markeringsfarve2 3 3 2 3 2 2 2" xfId="31103" xr:uid="{264AC3DA-298B-45A5-AEB8-10782C43EF48}"/>
    <cellStyle name="40 % - Markeringsfarve2 3 3 2 3 2 2 3" xfId="46067" xr:uid="{EAE83A23-E4AD-4D58-AAE8-DF081D10B296}"/>
    <cellStyle name="40 % - Markeringsfarve2 3 3 2 3 2 3" xfId="24081" xr:uid="{F0896DFE-999D-4708-B47F-41C26A5AFCB2}"/>
    <cellStyle name="40 % - Markeringsfarve2 3 3 2 3 2 4" xfId="39068" xr:uid="{C2AC6FA9-F38F-4708-ACB7-EF43BF01D239}"/>
    <cellStyle name="40 % - Markeringsfarve2 3 3 2 3 3" xfId="12011" xr:uid="{9732C2B1-B7F0-4986-AE83-D046CF5D51DB}"/>
    <cellStyle name="40 % - Markeringsfarve2 3 3 2 3 3 2" xfId="28331" xr:uid="{FA110505-A8E2-4717-BA91-BAC5F0E1DBE4}"/>
    <cellStyle name="40 % - Markeringsfarve2 3 3 2 3 3 3" xfId="43296" xr:uid="{35512A79-E03A-4384-A12A-537D94B2625B}"/>
    <cellStyle name="40 % - Markeringsfarve2 3 3 2 3 4" xfId="21309" xr:uid="{C9C21258-AA9E-4BC3-AC8B-51FF653265D2}"/>
    <cellStyle name="40 % - Markeringsfarve2 3 3 2 3 5" xfId="36297" xr:uid="{277E88D6-AFE9-4D3B-84F0-5C49796C7DD9}"/>
    <cellStyle name="40 % - Markeringsfarve2 3 3 2 4" xfId="5775" xr:uid="{FBC294BF-74D5-4BEF-AAC3-549FB3CC82F2}"/>
    <cellStyle name="40 % - Markeringsfarve2 3 3 2 4 2" xfId="13692" xr:uid="{3E411494-A2DC-41FC-8C17-6DCEA34D31F2}"/>
    <cellStyle name="40 % - Markeringsfarve2 3 3 2 4 2 2" xfId="30007" xr:uid="{708E3E3D-483D-413F-9DE0-40ED96C1A9C8}"/>
    <cellStyle name="40 % - Markeringsfarve2 3 3 2 4 2 3" xfId="44971" xr:uid="{D6CF50EA-1526-457B-802C-A6505320ED93}"/>
    <cellStyle name="40 % - Markeringsfarve2 3 3 2 4 3" xfId="22985" xr:uid="{89915858-A02A-4843-833D-3417720A23C1}"/>
    <cellStyle name="40 % - Markeringsfarve2 3 3 2 4 4" xfId="37972" xr:uid="{A146F6BC-CB64-46F7-BA43-0D137A4A2C87}"/>
    <cellStyle name="40 % - Markeringsfarve2 3 3 2 5" xfId="12009" xr:uid="{5814FCC8-FE08-4226-976D-674521A7060D}"/>
    <cellStyle name="40 % - Markeringsfarve2 3 3 2 5 2" xfId="28329" xr:uid="{505AFB26-3948-40A3-878C-805BA331073E}"/>
    <cellStyle name="40 % - Markeringsfarve2 3 3 2 5 3" xfId="43294" xr:uid="{D2F677B1-5BEA-4569-9B22-7C819E308D89}"/>
    <cellStyle name="40 % - Markeringsfarve2 3 3 2 6" xfId="21307" xr:uid="{851CB05E-1F0F-4105-8DFC-AE93A26B61BB}"/>
    <cellStyle name="40 % - Markeringsfarve2 3 3 2 7" xfId="36295" xr:uid="{0F253CD6-7304-48F2-8AE9-F1C2E7A10BE6}"/>
    <cellStyle name="40 % - Markeringsfarve2 3 3 3" xfId="3456" xr:uid="{9BA95175-7C2E-4951-BDA9-CAA0526CFD45}"/>
    <cellStyle name="40 % - Markeringsfarve2 3 3 3 2" xfId="3457" xr:uid="{B7555FE6-104B-457A-82EB-87DFDA47A601}"/>
    <cellStyle name="40 % - Markeringsfarve2 3 3 3 2 2" xfId="7740" xr:uid="{BBEF7777-B600-4968-A9DF-EEC396CD7787}"/>
    <cellStyle name="40 % - Markeringsfarve2 3 3 3 2 2 2" xfId="15640" xr:uid="{2751F703-8037-419D-9BAB-B1942387673C}"/>
    <cellStyle name="40 % - Markeringsfarve2 3 3 3 2 2 2 2" xfId="31955" xr:uid="{407D76DE-565E-41AA-86D0-DA293B18E895}"/>
    <cellStyle name="40 % - Markeringsfarve2 3 3 3 2 2 2 3" xfId="46919" xr:uid="{3A46ED7E-23E1-41AF-BA50-83F288C1D8E7}"/>
    <cellStyle name="40 % - Markeringsfarve2 3 3 3 2 2 3" xfId="24933" xr:uid="{BDB3186D-0955-44E9-9CC0-29451160A3BA}"/>
    <cellStyle name="40 % - Markeringsfarve2 3 3 3 2 2 4" xfId="39920" xr:uid="{71AE0A8D-DECE-4CC6-95DC-425DD98020BF}"/>
    <cellStyle name="40 % - Markeringsfarve2 3 3 3 2 3" xfId="12013" xr:uid="{175141F9-22B9-4E62-B17B-C18F0141CE23}"/>
    <cellStyle name="40 % - Markeringsfarve2 3 3 3 2 3 2" xfId="28333" xr:uid="{A466EFC9-4576-40B8-8363-E29624B1FA45}"/>
    <cellStyle name="40 % - Markeringsfarve2 3 3 3 2 3 3" xfId="43298" xr:uid="{719F3942-5C7A-4040-8C96-DAAEE8266F6E}"/>
    <cellStyle name="40 % - Markeringsfarve2 3 3 3 2 4" xfId="21311" xr:uid="{4A03C05F-B2CD-49AF-816A-67DCD18BFD79}"/>
    <cellStyle name="40 % - Markeringsfarve2 3 3 3 2 5" xfId="36299" xr:uid="{04F9CB52-7818-412D-BEC7-B7D9F398CB2D}"/>
    <cellStyle name="40 % - Markeringsfarve2 3 3 3 3" xfId="3458" xr:uid="{B0BBDF3B-9752-4180-A175-26BC9E9EB6EC}"/>
    <cellStyle name="40 % - Markeringsfarve2 3 3 3 3 2" xfId="6970" xr:uid="{D1B63343-EE19-4445-9551-B32270407827}"/>
    <cellStyle name="40 % - Markeringsfarve2 3 3 3 3 2 2" xfId="14880" xr:uid="{EAB943F6-5C39-4779-BF64-2612A91240EA}"/>
    <cellStyle name="40 % - Markeringsfarve2 3 3 3 3 2 2 2" xfId="31195" xr:uid="{F51B43F7-0340-4762-A485-9386566D21C4}"/>
    <cellStyle name="40 % - Markeringsfarve2 3 3 3 3 2 2 3" xfId="46159" xr:uid="{9CC3D5B7-007A-41A2-BBE6-3CEB3FD32B3F}"/>
    <cellStyle name="40 % - Markeringsfarve2 3 3 3 3 2 3" xfId="24173" xr:uid="{C632D7AA-1CAD-4B66-8A69-734018FDA55D}"/>
    <cellStyle name="40 % - Markeringsfarve2 3 3 3 3 2 4" xfId="39160" xr:uid="{3277AC09-4B3E-4937-9247-8D5AEE164C4A}"/>
    <cellStyle name="40 % - Markeringsfarve2 3 3 3 3 3" xfId="12014" xr:uid="{2DD8BFF3-C5CD-4512-89DA-39DC6B463A98}"/>
    <cellStyle name="40 % - Markeringsfarve2 3 3 3 3 3 2" xfId="28334" xr:uid="{7936FD95-468B-4B92-987E-7ED213561E47}"/>
    <cellStyle name="40 % - Markeringsfarve2 3 3 3 3 3 3" xfId="43299" xr:uid="{9A8A87E2-4B0C-4086-9737-8B6A65114751}"/>
    <cellStyle name="40 % - Markeringsfarve2 3 3 3 3 4" xfId="21312" xr:uid="{008EBBEB-6636-4217-BCDD-260627B2C8FC}"/>
    <cellStyle name="40 % - Markeringsfarve2 3 3 3 3 5" xfId="36300" xr:uid="{095AAB4B-277F-43D2-8608-1CDBC08A3250}"/>
    <cellStyle name="40 % - Markeringsfarve2 3 3 3 4" xfId="5776" xr:uid="{4C5E2582-683E-4364-A72C-369906428C58}"/>
    <cellStyle name="40 % - Markeringsfarve2 3 3 3 4 2" xfId="13693" xr:uid="{3FB6A557-4215-462B-A1C5-CB1ED397BC9A}"/>
    <cellStyle name="40 % - Markeringsfarve2 3 3 3 4 2 2" xfId="30008" xr:uid="{93F0054E-D300-4EFE-8454-77F5B718162F}"/>
    <cellStyle name="40 % - Markeringsfarve2 3 3 3 4 2 3" xfId="44972" xr:uid="{7021DF36-D3C5-4804-9717-018E666E071A}"/>
    <cellStyle name="40 % - Markeringsfarve2 3 3 3 4 3" xfId="22986" xr:uid="{83B661A2-A4CE-4ABD-92DD-5B6C0F3A742B}"/>
    <cellStyle name="40 % - Markeringsfarve2 3 3 3 4 4" xfId="37973" xr:uid="{48A7F2DA-3156-4FD4-A6EA-079AD8994697}"/>
    <cellStyle name="40 % - Markeringsfarve2 3 3 3 5" xfId="12012" xr:uid="{5DF0105E-9E85-40E9-AF82-6F2E2672D80B}"/>
    <cellStyle name="40 % - Markeringsfarve2 3 3 3 5 2" xfId="28332" xr:uid="{9C67D821-D494-4434-8B52-C8EC19CD9CB1}"/>
    <cellStyle name="40 % - Markeringsfarve2 3 3 3 5 3" xfId="43297" xr:uid="{028366F8-AC1E-45D1-99DE-5ECF6309C7A9}"/>
    <cellStyle name="40 % - Markeringsfarve2 3 3 3 6" xfId="21310" xr:uid="{D6E089E2-2171-4FB5-94CF-37EAD1C3620A}"/>
    <cellStyle name="40 % - Markeringsfarve2 3 3 3 7" xfId="36298" xr:uid="{7ED10852-D1DC-4CD5-9E6F-9B5C6416DEB8}"/>
    <cellStyle name="40 % - Markeringsfarve2 3 3 4" xfId="3459" xr:uid="{861F4BE4-0BE8-470A-959A-CBC1C28FB4CB}"/>
    <cellStyle name="40 % - Markeringsfarve2 3 3 4 2" xfId="3460" xr:uid="{B40F8931-C8F4-4978-AAA9-E329EE282929}"/>
    <cellStyle name="40 % - Markeringsfarve2 3 3 4 2 2" xfId="7886" xr:uid="{A131D681-B5D0-410A-AFD1-8D887E4F75B5}"/>
    <cellStyle name="40 % - Markeringsfarve2 3 3 4 2 2 2" xfId="15786" xr:uid="{0A808132-36FF-494E-A287-EB5D56A0A6FA}"/>
    <cellStyle name="40 % - Markeringsfarve2 3 3 4 2 2 2 2" xfId="32101" xr:uid="{15E6DDF9-76EE-4897-B06F-ECFCC9635EFF}"/>
    <cellStyle name="40 % - Markeringsfarve2 3 3 4 2 2 2 3" xfId="47065" xr:uid="{FD334BA4-09B3-4FCF-B0BF-7255BCF19B43}"/>
    <cellStyle name="40 % - Markeringsfarve2 3 3 4 2 2 3" xfId="25079" xr:uid="{98EB51CD-E58F-40BC-8758-92CD9FFD55C9}"/>
    <cellStyle name="40 % - Markeringsfarve2 3 3 4 2 2 4" xfId="40066" xr:uid="{8D0A1366-E0F8-4F51-B885-72D5127A4660}"/>
    <cellStyle name="40 % - Markeringsfarve2 3 3 4 2 3" xfId="12016" xr:uid="{2AC079A4-B2C2-4046-8CB9-7430EC95076F}"/>
    <cellStyle name="40 % - Markeringsfarve2 3 3 4 2 3 2" xfId="28336" xr:uid="{DEB8594B-5928-4C33-AF21-CC9A9E5CC957}"/>
    <cellStyle name="40 % - Markeringsfarve2 3 3 4 2 3 3" xfId="43301" xr:uid="{50D25BA7-C4F9-4F1F-90CA-9AFEB65F2846}"/>
    <cellStyle name="40 % - Markeringsfarve2 3 3 4 2 4" xfId="21314" xr:uid="{334BD538-94CD-4CB6-83BD-DACCB8EC54B8}"/>
    <cellStyle name="40 % - Markeringsfarve2 3 3 4 2 5" xfId="36302" xr:uid="{736CD6A3-F59C-4377-A23F-1C2398E7141C}"/>
    <cellStyle name="40 % - Markeringsfarve2 3 3 4 3" xfId="3461" xr:uid="{7B57FC56-DB76-4F47-9869-1F56C74D4FE6}"/>
    <cellStyle name="40 % - Markeringsfarve2 3 3 4 3 2" xfId="7162" xr:uid="{1DA92A8C-DCB6-4DC0-B26A-BA5809832EAB}"/>
    <cellStyle name="40 % - Markeringsfarve2 3 3 4 3 2 2" xfId="15071" xr:uid="{11674104-73D8-4E33-A3CD-1B0803399491}"/>
    <cellStyle name="40 % - Markeringsfarve2 3 3 4 3 2 2 2" xfId="31386" xr:uid="{9DEF999F-C4F1-4FED-A7F3-DDAE03A5DEA7}"/>
    <cellStyle name="40 % - Markeringsfarve2 3 3 4 3 2 2 3" xfId="46350" xr:uid="{2997A352-F4F7-4519-A253-150A4D3D329A}"/>
    <cellStyle name="40 % - Markeringsfarve2 3 3 4 3 2 3" xfId="24364" xr:uid="{599F0F38-3482-4F75-9B8A-17DD0888CB6F}"/>
    <cellStyle name="40 % - Markeringsfarve2 3 3 4 3 2 4" xfId="39351" xr:uid="{0E379A91-1CDA-4D10-914A-F47763C61E48}"/>
    <cellStyle name="40 % - Markeringsfarve2 3 3 4 3 3" xfId="12017" xr:uid="{E5E7E766-96EA-414A-9D78-66FB16C071FB}"/>
    <cellStyle name="40 % - Markeringsfarve2 3 3 4 3 3 2" xfId="28337" xr:uid="{4CFB6E78-DD05-400D-BA2A-A37536CB4DCB}"/>
    <cellStyle name="40 % - Markeringsfarve2 3 3 4 3 3 3" xfId="43302" xr:uid="{9E574B88-10F6-4275-9F26-32B76AF42B03}"/>
    <cellStyle name="40 % - Markeringsfarve2 3 3 4 3 4" xfId="21315" xr:uid="{D528DD36-AB26-4E19-81FE-B1CDCE23D32D}"/>
    <cellStyle name="40 % - Markeringsfarve2 3 3 4 3 5" xfId="36303" xr:uid="{9C02B517-C6CE-4F50-9256-8914454618DE}"/>
    <cellStyle name="40 % - Markeringsfarve2 3 3 4 4" xfId="5777" xr:uid="{84FB0F50-B9B5-4F6C-A8DD-D2B23E340C2B}"/>
    <cellStyle name="40 % - Markeringsfarve2 3 3 4 4 2" xfId="13694" xr:uid="{33750514-E00A-4FC8-889B-989E3C549169}"/>
    <cellStyle name="40 % - Markeringsfarve2 3 3 4 4 2 2" xfId="30009" xr:uid="{D947E96B-E5DE-4DB9-9BD5-CC379A3FFEE2}"/>
    <cellStyle name="40 % - Markeringsfarve2 3 3 4 4 2 3" xfId="44973" xr:uid="{64DD50F9-3AD7-409F-820F-31EF37FA508B}"/>
    <cellStyle name="40 % - Markeringsfarve2 3 3 4 4 3" xfId="22987" xr:uid="{F227B61A-0634-41B8-ACDA-6506C3C8970E}"/>
    <cellStyle name="40 % - Markeringsfarve2 3 3 4 4 4" xfId="37974" xr:uid="{00C6E51E-F2CC-4F21-8054-859B0C8BD239}"/>
    <cellStyle name="40 % - Markeringsfarve2 3 3 4 5" xfId="12015" xr:uid="{F66715D8-253C-4404-A928-061A79AB2206}"/>
    <cellStyle name="40 % - Markeringsfarve2 3 3 4 5 2" xfId="28335" xr:uid="{9397A73D-C0CC-4BBA-940D-9F8A6DD80BC9}"/>
    <cellStyle name="40 % - Markeringsfarve2 3 3 4 5 3" xfId="43300" xr:uid="{E73D5B42-84C5-43D3-97DA-7FC67E7F34DE}"/>
    <cellStyle name="40 % - Markeringsfarve2 3 3 4 6" xfId="21313" xr:uid="{777F1590-A797-4964-87E4-F686BFDC6BF4}"/>
    <cellStyle name="40 % - Markeringsfarve2 3 3 4 7" xfId="36301" xr:uid="{58427AE4-7FEC-42AA-A390-F002CD243F15}"/>
    <cellStyle name="40 % - Markeringsfarve2 3 3 5" xfId="3462" xr:uid="{32652828-61D0-42A1-9EFA-90CF86795277}"/>
    <cellStyle name="40 % - Markeringsfarve2 3 3 5 2" xfId="3463" xr:uid="{927160DC-85F5-49C5-B928-1AF67BC752D6}"/>
    <cellStyle name="40 % - Markeringsfarve2 3 3 5 2 2" xfId="8003" xr:uid="{412E2DB4-8F7E-4396-8CA7-F7B83A87F9DD}"/>
    <cellStyle name="40 % - Markeringsfarve2 3 3 5 2 2 2" xfId="15903" xr:uid="{094CAC04-BEF9-4E6C-827E-5FCE48B7A311}"/>
    <cellStyle name="40 % - Markeringsfarve2 3 3 5 2 2 2 2" xfId="32218" xr:uid="{76840185-5E00-4CC3-BD48-06712BFC89F0}"/>
    <cellStyle name="40 % - Markeringsfarve2 3 3 5 2 2 2 3" xfId="47182" xr:uid="{38494535-84CE-418C-AD78-6668BFB226AF}"/>
    <cellStyle name="40 % - Markeringsfarve2 3 3 5 2 2 3" xfId="25196" xr:uid="{CDF12E73-614E-46B1-A7F2-40341B047CB9}"/>
    <cellStyle name="40 % - Markeringsfarve2 3 3 5 2 2 4" xfId="40183" xr:uid="{74F83E73-F9E9-4D21-9ADA-B2935ED6A2D0}"/>
    <cellStyle name="40 % - Markeringsfarve2 3 3 5 2 3" xfId="12019" xr:uid="{32EE89E1-8889-467C-915D-E35A7C648D8E}"/>
    <cellStyle name="40 % - Markeringsfarve2 3 3 5 2 3 2" xfId="28339" xr:uid="{F5E3D2CF-ADCC-46AB-81AE-48163D38C87E}"/>
    <cellStyle name="40 % - Markeringsfarve2 3 3 5 2 3 3" xfId="43304" xr:uid="{D1077764-98B0-4D75-B6D3-A57A73FFBB7D}"/>
    <cellStyle name="40 % - Markeringsfarve2 3 3 5 2 4" xfId="21317" xr:uid="{751C3D42-5CFD-49FC-A4C7-2D80D4B82440}"/>
    <cellStyle name="40 % - Markeringsfarve2 3 3 5 2 5" xfId="36305" xr:uid="{64D72BBA-2EAE-4A24-9827-0E8ADD6C387B}"/>
    <cellStyle name="40 % - Markeringsfarve2 3 3 5 3" xfId="3464" xr:uid="{2FF6DE29-7E24-417B-81C7-561E4F9B9358}"/>
    <cellStyle name="40 % - Markeringsfarve2 3 3 5 3 2" xfId="7279" xr:uid="{B015FDC2-9839-413C-B451-5C49C27B19F2}"/>
    <cellStyle name="40 % - Markeringsfarve2 3 3 5 3 2 2" xfId="15188" xr:uid="{A3711F46-B363-4DA0-BF35-5CF55C94722D}"/>
    <cellStyle name="40 % - Markeringsfarve2 3 3 5 3 2 2 2" xfId="31503" xr:uid="{87B64DD9-4CA9-423B-BF8F-D5EC068C9AE6}"/>
    <cellStyle name="40 % - Markeringsfarve2 3 3 5 3 2 2 3" xfId="46467" xr:uid="{EFB451DE-E6F7-438F-A808-4F684D112CAD}"/>
    <cellStyle name="40 % - Markeringsfarve2 3 3 5 3 2 3" xfId="24481" xr:uid="{6D9C2222-CA91-427F-BE80-86AE85FD0A35}"/>
    <cellStyle name="40 % - Markeringsfarve2 3 3 5 3 2 4" xfId="39468" xr:uid="{D6B42FA8-8115-4747-B5BE-50B86C417AA6}"/>
    <cellStyle name="40 % - Markeringsfarve2 3 3 5 3 3" xfId="12020" xr:uid="{F0203962-7576-4415-BCF2-47D69E8B37CC}"/>
    <cellStyle name="40 % - Markeringsfarve2 3 3 5 3 3 2" xfId="28340" xr:uid="{36ACD046-DD3E-45D2-A9DA-87948266DB5B}"/>
    <cellStyle name="40 % - Markeringsfarve2 3 3 5 3 3 3" xfId="43305" xr:uid="{13A79634-5B2F-4E64-ABB5-8935177FC5DC}"/>
    <cellStyle name="40 % - Markeringsfarve2 3 3 5 3 4" xfId="21318" xr:uid="{43B660A2-1AF4-4B61-96CF-E88BE3D33A5B}"/>
    <cellStyle name="40 % - Markeringsfarve2 3 3 5 3 5" xfId="36306" xr:uid="{E09D30E3-28CB-4F5B-8702-118013E88AAE}"/>
    <cellStyle name="40 % - Markeringsfarve2 3 3 5 4" xfId="5778" xr:uid="{56E5815A-840D-45CD-A0DA-77F468266F2D}"/>
    <cellStyle name="40 % - Markeringsfarve2 3 3 5 4 2" xfId="13695" xr:uid="{A4C16E7D-6997-430B-A6D0-48C72ECA71C3}"/>
    <cellStyle name="40 % - Markeringsfarve2 3 3 5 4 2 2" xfId="30010" xr:uid="{7E2EA4D5-41C0-4919-BF48-EB308D95BF31}"/>
    <cellStyle name="40 % - Markeringsfarve2 3 3 5 4 2 3" xfId="44974" xr:uid="{6E617AB5-3F82-4A5B-8DEF-00DCBADBD75A}"/>
    <cellStyle name="40 % - Markeringsfarve2 3 3 5 4 3" xfId="22988" xr:uid="{279AA7E5-371C-4099-929E-A9E36A9EB184}"/>
    <cellStyle name="40 % - Markeringsfarve2 3 3 5 4 4" xfId="37975" xr:uid="{6B90B6CD-8A79-43E7-BC7B-D10C0134564D}"/>
    <cellStyle name="40 % - Markeringsfarve2 3 3 5 5" xfId="12018" xr:uid="{0590691F-9C84-415A-861E-31AF4A927CDF}"/>
    <cellStyle name="40 % - Markeringsfarve2 3 3 5 5 2" xfId="28338" xr:uid="{AACC3D0F-5C58-40C3-AF1F-049EF9A58594}"/>
    <cellStyle name="40 % - Markeringsfarve2 3 3 5 5 3" xfId="43303" xr:uid="{771455A4-29B0-45C7-B359-290EFDE1550B}"/>
    <cellStyle name="40 % - Markeringsfarve2 3 3 5 6" xfId="21316" xr:uid="{A28B3DEE-964D-4C31-AD74-3C0301C223F5}"/>
    <cellStyle name="40 % - Markeringsfarve2 3 3 5 7" xfId="36304" xr:uid="{E9B5F409-205B-41B5-BE12-176B1458B348}"/>
    <cellStyle name="40 % - Markeringsfarve2 3 3 6" xfId="3465" xr:uid="{AFE09FE7-1A3C-47BB-AECF-FE8A38B38127}"/>
    <cellStyle name="40 % - Markeringsfarve2 3 3 6 2" xfId="3466" xr:uid="{90404480-C5FF-476E-8985-97FBF7CABA83}"/>
    <cellStyle name="40 % - Markeringsfarve2 3 3 6 2 2" xfId="8094" xr:uid="{12283C99-EBF8-4620-A9DC-96C14AB50DDE}"/>
    <cellStyle name="40 % - Markeringsfarve2 3 3 6 2 2 2" xfId="15994" xr:uid="{4285AF26-2D19-42DA-9691-C048101E5A7C}"/>
    <cellStyle name="40 % - Markeringsfarve2 3 3 6 2 2 2 2" xfId="32309" xr:uid="{F44CD8AE-0902-4086-A3C5-338FF82D6A75}"/>
    <cellStyle name="40 % - Markeringsfarve2 3 3 6 2 2 2 3" xfId="47273" xr:uid="{078BDC2E-3F0D-479F-A21D-24FC78B4B194}"/>
    <cellStyle name="40 % - Markeringsfarve2 3 3 6 2 2 3" xfId="25287" xr:uid="{A48A22A1-6CB3-468A-A4FB-3A0A8C83A119}"/>
    <cellStyle name="40 % - Markeringsfarve2 3 3 6 2 2 4" xfId="40274" xr:uid="{94DB5182-6715-4AEA-A77B-7345AF92BFBE}"/>
    <cellStyle name="40 % - Markeringsfarve2 3 3 6 2 3" xfId="12022" xr:uid="{2BDFE6CA-8BA0-4352-8695-CA50EA618C64}"/>
    <cellStyle name="40 % - Markeringsfarve2 3 3 6 2 3 2" xfId="28342" xr:uid="{3F88516E-558A-4363-A054-44FFFCEC961A}"/>
    <cellStyle name="40 % - Markeringsfarve2 3 3 6 2 3 3" xfId="43307" xr:uid="{1A244C04-22B6-4C45-8B2A-E14CB88E9141}"/>
    <cellStyle name="40 % - Markeringsfarve2 3 3 6 2 4" xfId="21320" xr:uid="{6A3A5AF5-F38B-4B18-87E7-F86048A38384}"/>
    <cellStyle name="40 % - Markeringsfarve2 3 3 6 2 5" xfId="36308" xr:uid="{822DA005-A6D4-4E20-B484-6C43A19ACABD}"/>
    <cellStyle name="40 % - Markeringsfarve2 3 3 6 3" xfId="3467" xr:uid="{841916D4-8769-4CA1-BC8C-1A056A2C14F1}"/>
    <cellStyle name="40 % - Markeringsfarve2 3 3 6 3 2" xfId="7371" xr:uid="{1B424687-5181-42DF-85C9-C17609A1373A}"/>
    <cellStyle name="40 % - Markeringsfarve2 3 3 6 3 2 2" xfId="15280" xr:uid="{868FF2CB-1DB7-444E-91ED-18BD996068BB}"/>
    <cellStyle name="40 % - Markeringsfarve2 3 3 6 3 2 2 2" xfId="31595" xr:uid="{74C8CDDC-7E38-430E-9962-7E26EDEC81CE}"/>
    <cellStyle name="40 % - Markeringsfarve2 3 3 6 3 2 2 3" xfId="46559" xr:uid="{A61D295C-D3C1-4160-A1FF-D072D57DCA10}"/>
    <cellStyle name="40 % - Markeringsfarve2 3 3 6 3 2 3" xfId="24573" xr:uid="{60C6D548-548B-481A-8792-EDB58A294762}"/>
    <cellStyle name="40 % - Markeringsfarve2 3 3 6 3 2 4" xfId="39560" xr:uid="{151EF398-FD10-44AB-9D64-A9E05E0656FB}"/>
    <cellStyle name="40 % - Markeringsfarve2 3 3 6 3 3" xfId="12023" xr:uid="{89BA4E71-BC25-45C0-902C-FE334120F1C3}"/>
    <cellStyle name="40 % - Markeringsfarve2 3 3 6 3 3 2" xfId="28343" xr:uid="{9D010C61-164D-43A1-8859-416A370E542A}"/>
    <cellStyle name="40 % - Markeringsfarve2 3 3 6 3 3 3" xfId="43308" xr:uid="{7BF3DD3A-A0DD-4806-8ACE-0FA5B37745C0}"/>
    <cellStyle name="40 % - Markeringsfarve2 3 3 6 3 4" xfId="21321" xr:uid="{75D804BD-F400-4FC3-BCFE-C76F2CB3E21A}"/>
    <cellStyle name="40 % - Markeringsfarve2 3 3 6 3 5" xfId="36309" xr:uid="{54DBE3CE-F051-407A-829B-233C96E65D83}"/>
    <cellStyle name="40 % - Markeringsfarve2 3 3 6 4" xfId="5779" xr:uid="{67845438-D7CE-41DA-A820-820B8B7E87F0}"/>
    <cellStyle name="40 % - Markeringsfarve2 3 3 6 4 2" xfId="13696" xr:uid="{4ED45BF0-3E80-4B86-BBFF-88F1D7B05C61}"/>
    <cellStyle name="40 % - Markeringsfarve2 3 3 6 4 2 2" xfId="30011" xr:uid="{64E33540-1F11-4FB6-AEAB-A16D289F8A77}"/>
    <cellStyle name="40 % - Markeringsfarve2 3 3 6 4 2 3" xfId="44975" xr:uid="{5A79CACF-4DA0-4833-993D-6AF043B83912}"/>
    <cellStyle name="40 % - Markeringsfarve2 3 3 6 4 3" xfId="22989" xr:uid="{B0E41005-AE41-4689-ABBB-BCC54EA5FAF5}"/>
    <cellStyle name="40 % - Markeringsfarve2 3 3 6 4 4" xfId="37976" xr:uid="{7FB3B26D-1AC6-47FE-9096-438C82EAB5CC}"/>
    <cellStyle name="40 % - Markeringsfarve2 3 3 6 5" xfId="12021" xr:uid="{D7C0D989-5E08-4825-B6EC-EB961CE51381}"/>
    <cellStyle name="40 % - Markeringsfarve2 3 3 6 5 2" xfId="28341" xr:uid="{87F2C1A0-6813-42F3-82A5-15A52F03C11C}"/>
    <cellStyle name="40 % - Markeringsfarve2 3 3 6 5 3" xfId="43306" xr:uid="{EA6330C4-EBF9-4978-A0E0-01D2E6775892}"/>
    <cellStyle name="40 % - Markeringsfarve2 3 3 6 6" xfId="21319" xr:uid="{DFD92BBF-89D2-459D-BF57-74B821633B59}"/>
    <cellStyle name="40 % - Markeringsfarve2 3 3 6 7" xfId="36307" xr:uid="{ED00A64F-E1EB-4933-8BEB-A432D8DEA7EA}"/>
    <cellStyle name="40 % - Markeringsfarve2 3 3 7" xfId="3468" xr:uid="{6E6229BD-0AB3-4154-9F62-6344D35A08FF}"/>
    <cellStyle name="40 % - Markeringsfarve2 3 3 7 2" xfId="7529" xr:uid="{8D119799-1E24-402D-BDF3-BB8CED0B4F24}"/>
    <cellStyle name="40 % - Markeringsfarve2 3 3 7 2 2" xfId="15429" xr:uid="{4A9C4174-DC26-42B5-B9AF-504452ECEF96}"/>
    <cellStyle name="40 % - Markeringsfarve2 3 3 7 2 2 2" xfId="31744" xr:uid="{138C36D3-1906-4871-ADB3-244E612A299C}"/>
    <cellStyle name="40 % - Markeringsfarve2 3 3 7 2 2 3" xfId="46708" xr:uid="{709A616B-B4D5-41EE-8DA2-97DF352F02BF}"/>
    <cellStyle name="40 % - Markeringsfarve2 3 3 7 2 3" xfId="24722" xr:uid="{55FE0D36-E423-4B51-81A0-75FD2FFCA0D7}"/>
    <cellStyle name="40 % - Markeringsfarve2 3 3 7 2 4" xfId="39709" xr:uid="{D3F54189-4BB5-477A-8976-0E8016983E3C}"/>
    <cellStyle name="40 % - Markeringsfarve2 3 3 7 3" xfId="12024" xr:uid="{8252FA44-3D5E-4D37-81A0-86BC861F3AB9}"/>
    <cellStyle name="40 % - Markeringsfarve2 3 3 7 3 2" xfId="28344" xr:uid="{55186A8F-122F-4D34-A86E-C3954EF78289}"/>
    <cellStyle name="40 % - Markeringsfarve2 3 3 7 3 3" xfId="43309" xr:uid="{30410618-FDC4-44FC-BC65-C327F29D5A9E}"/>
    <cellStyle name="40 % - Markeringsfarve2 3 3 7 4" xfId="21322" xr:uid="{824772B6-80AF-4BCE-B1AC-0010CFAB2551}"/>
    <cellStyle name="40 % - Markeringsfarve2 3 3 7 5" xfId="36310" xr:uid="{A355BCA1-3988-4853-B6AE-4BE8CEB82C8B}"/>
    <cellStyle name="40 % - Markeringsfarve2 3 3 8" xfId="3469" xr:uid="{890F66DB-00B1-48FB-ABF6-B07DFC0B9C3B}"/>
    <cellStyle name="40 % - Markeringsfarve2 3 3 8 2" xfId="6757" xr:uid="{37545578-0697-41BD-8970-600AE63A96C3}"/>
    <cellStyle name="40 % - Markeringsfarve2 3 3 8 2 2" xfId="14667" xr:uid="{F7CF6441-9AC3-4270-A581-82F47A230AD5}"/>
    <cellStyle name="40 % - Markeringsfarve2 3 3 8 2 2 2" xfId="30982" xr:uid="{BB755BE4-781C-435B-86BE-DB92EE2B6576}"/>
    <cellStyle name="40 % - Markeringsfarve2 3 3 8 2 2 3" xfId="45946" xr:uid="{23952542-B379-4BCA-9EB9-168A5DEE879E}"/>
    <cellStyle name="40 % - Markeringsfarve2 3 3 8 2 3" xfId="23960" xr:uid="{F114A763-9B70-4225-A80B-31FEC264D8B0}"/>
    <cellStyle name="40 % - Markeringsfarve2 3 3 8 2 4" xfId="38947" xr:uid="{B085A7EC-88E1-41A2-8A62-EA658D57C131}"/>
    <cellStyle name="40 % - Markeringsfarve2 3 3 8 3" xfId="12025" xr:uid="{CF8DF589-BD49-4DF4-88A9-12E4C53296A0}"/>
    <cellStyle name="40 % - Markeringsfarve2 3 3 8 3 2" xfId="28345" xr:uid="{741514B8-5B90-4DBF-9EEA-995F094CE64D}"/>
    <cellStyle name="40 % - Markeringsfarve2 3 3 8 3 3" xfId="43310" xr:uid="{9CC9125F-4D90-459F-9A78-E644EF669E32}"/>
    <cellStyle name="40 % - Markeringsfarve2 3 3 8 4" xfId="21323" xr:uid="{4CD7FFB8-C4EC-4E59-8D42-3F425BADCE45}"/>
    <cellStyle name="40 % - Markeringsfarve2 3 3 8 5" xfId="36311" xr:uid="{A0FD56DD-0F1F-489C-B4CE-B00DA4A11338}"/>
    <cellStyle name="40 % - Markeringsfarve2 3 3 9" xfId="5774" xr:uid="{1A17898B-89B1-4E39-B906-B90339138148}"/>
    <cellStyle name="40 % - Markeringsfarve2 3 3 9 2" xfId="13691" xr:uid="{6291E809-50E1-4687-B887-5F1A5117A523}"/>
    <cellStyle name="40 % - Markeringsfarve2 3 3 9 2 2" xfId="30006" xr:uid="{6A72CF87-F2CC-4ABE-AECD-5EF466ED09E9}"/>
    <cellStyle name="40 % - Markeringsfarve2 3 3 9 2 3" xfId="44970" xr:uid="{685FA91D-450D-42D5-A7E0-0D5DBABF6C17}"/>
    <cellStyle name="40 % - Markeringsfarve2 3 3 9 3" xfId="22984" xr:uid="{0E30D5AE-94A3-4469-8C3C-6ADF649A01AF}"/>
    <cellStyle name="40 % - Markeringsfarve2 3 3 9 4" xfId="37971" xr:uid="{CAE05C6D-94DA-48C6-859F-07B33965B49A}"/>
    <cellStyle name="40 % - Markeringsfarve2 3 4" xfId="3470" xr:uid="{A33D13AF-2B1F-4FD1-8930-8D19C2234ADA}"/>
    <cellStyle name="40 % - Markeringsfarve2 3 4 2" xfId="3471" xr:uid="{FEBE1D07-4DDE-4929-929C-81A15C916FA2}"/>
    <cellStyle name="40 % - Markeringsfarve2 3 4 2 2" xfId="7570" xr:uid="{025D4886-C7A4-4049-AAF4-D689838A49F8}"/>
    <cellStyle name="40 % - Markeringsfarve2 3 4 2 2 2" xfId="15470" xr:uid="{F480545C-D151-4BAB-A68A-1A9747FCAC22}"/>
    <cellStyle name="40 % - Markeringsfarve2 3 4 2 2 2 2" xfId="31785" xr:uid="{690018AD-223D-416F-AFFE-23444BD31CB7}"/>
    <cellStyle name="40 % - Markeringsfarve2 3 4 2 2 2 3" xfId="46749" xr:uid="{B6922E69-85CF-4CA8-ADEF-4A84FD584294}"/>
    <cellStyle name="40 % - Markeringsfarve2 3 4 2 2 3" xfId="24763" xr:uid="{813FB90E-1DE7-4622-A6E7-CFC8C8B932F5}"/>
    <cellStyle name="40 % - Markeringsfarve2 3 4 2 2 4" xfId="39750" xr:uid="{15B6DC72-D610-4B05-BEBE-96F8BACAA3D3}"/>
    <cellStyle name="40 % - Markeringsfarve2 3 4 2 3" xfId="12027" xr:uid="{7F05A782-1D61-4BD8-8548-D37E4758F37C}"/>
    <cellStyle name="40 % - Markeringsfarve2 3 4 2 3 2" xfId="28347" xr:uid="{D2514C69-6EC4-4028-9155-6EA150C02973}"/>
    <cellStyle name="40 % - Markeringsfarve2 3 4 2 3 3" xfId="43312" xr:uid="{636D3657-4488-4110-B5BB-D735AD9AABA2}"/>
    <cellStyle name="40 % - Markeringsfarve2 3 4 2 4" xfId="21325" xr:uid="{277ABFA6-7305-4879-8547-2E5CF01B08B2}"/>
    <cellStyle name="40 % - Markeringsfarve2 3 4 2 5" xfId="36313" xr:uid="{4C904464-A269-493B-BECB-595F07FF79D0}"/>
    <cellStyle name="40 % - Markeringsfarve2 3 4 3" xfId="3472" xr:uid="{B35D870C-92A0-42F5-AF36-0353B1D6885A}"/>
    <cellStyle name="40 % - Markeringsfarve2 3 4 3 2" xfId="6800" xr:uid="{2FA949C7-FBDE-4A3E-B085-C043AB97C070}"/>
    <cellStyle name="40 % - Markeringsfarve2 3 4 3 2 2" xfId="14710" xr:uid="{87DF72BF-23BE-499D-8271-F5FCB05138F3}"/>
    <cellStyle name="40 % - Markeringsfarve2 3 4 3 2 2 2" xfId="31025" xr:uid="{7B0ADC94-3B95-4685-B740-1483F76D3166}"/>
    <cellStyle name="40 % - Markeringsfarve2 3 4 3 2 2 3" xfId="45989" xr:uid="{2F915E08-6014-47FC-A7C7-4876C45B9098}"/>
    <cellStyle name="40 % - Markeringsfarve2 3 4 3 2 3" xfId="24003" xr:uid="{7C79D906-AD60-4D63-97A9-43E964FF5E34}"/>
    <cellStyle name="40 % - Markeringsfarve2 3 4 3 2 4" xfId="38990" xr:uid="{D7983948-B379-4861-B99B-1AA1E036914F}"/>
    <cellStyle name="40 % - Markeringsfarve2 3 4 3 3" xfId="12028" xr:uid="{A3EFA99D-F81E-4224-87E1-EAB8F4497CEE}"/>
    <cellStyle name="40 % - Markeringsfarve2 3 4 3 3 2" xfId="28348" xr:uid="{C2DBE506-E1CE-4930-8B2C-3A482C9E0412}"/>
    <cellStyle name="40 % - Markeringsfarve2 3 4 3 3 3" xfId="43313" xr:uid="{73D73AF0-0EEF-41EC-998D-475BB79E8FAD}"/>
    <cellStyle name="40 % - Markeringsfarve2 3 4 3 4" xfId="21326" xr:uid="{C55D7015-5E98-4E59-8DB9-A705C12B1961}"/>
    <cellStyle name="40 % - Markeringsfarve2 3 4 3 5" xfId="36314" xr:uid="{8292D45D-EF39-4257-A15A-E8B3A4AE2D29}"/>
    <cellStyle name="40 % - Markeringsfarve2 3 4 4" xfId="5780" xr:uid="{2CB74B2D-E87B-4BFD-A515-D7F1B1B01457}"/>
    <cellStyle name="40 % - Markeringsfarve2 3 4 4 2" xfId="13697" xr:uid="{65FA0512-1766-4412-98E5-E5F9A79F29C0}"/>
    <cellStyle name="40 % - Markeringsfarve2 3 4 4 2 2" xfId="30012" xr:uid="{29E1C7CC-6686-4499-A9E9-CA5AB499050E}"/>
    <cellStyle name="40 % - Markeringsfarve2 3 4 4 2 3" xfId="44976" xr:uid="{FAAB1E03-0466-4A99-8F7B-BD10326F0F67}"/>
    <cellStyle name="40 % - Markeringsfarve2 3 4 4 3" xfId="22990" xr:uid="{BE68A450-FAB1-469B-9F44-C2E7923920A8}"/>
    <cellStyle name="40 % - Markeringsfarve2 3 4 4 4" xfId="37977" xr:uid="{62ECD039-4F1E-4937-A807-ED7D6CA52367}"/>
    <cellStyle name="40 % - Markeringsfarve2 3 4 5" xfId="12026" xr:uid="{02A7B029-A982-4669-B8E0-70FB70108D6E}"/>
    <cellStyle name="40 % - Markeringsfarve2 3 4 5 2" xfId="28346" xr:uid="{1AA442A7-F4BC-4415-A636-3ED17B26B563}"/>
    <cellStyle name="40 % - Markeringsfarve2 3 4 5 3" xfId="43311" xr:uid="{7185914D-BF57-47BC-8542-7D66D9E39032}"/>
    <cellStyle name="40 % - Markeringsfarve2 3 4 6" xfId="21324" xr:uid="{CF1D3083-036C-4425-A131-BBB1A6F65358}"/>
    <cellStyle name="40 % - Markeringsfarve2 3 4 7" xfId="36312" xr:uid="{772197A6-6FEA-4D12-971D-5E9A315F5DC7}"/>
    <cellStyle name="40 % - Markeringsfarve2 3 5" xfId="3473" xr:uid="{A8FDEF9A-6642-4CCC-A125-6DC83002AC02}"/>
    <cellStyle name="40 % - Markeringsfarve2 3 5 2" xfId="3474" xr:uid="{B6FDD8E0-8B0D-453F-94C9-8D86563BF164}"/>
    <cellStyle name="40 % - Markeringsfarve2 3 5 2 2" xfId="7738" xr:uid="{076A360B-FF11-4ECA-867A-F969238E545E}"/>
    <cellStyle name="40 % - Markeringsfarve2 3 5 2 2 2" xfId="15638" xr:uid="{1F1FBDFF-D6F6-4582-B2F3-2F94DA67E4C5}"/>
    <cellStyle name="40 % - Markeringsfarve2 3 5 2 2 2 2" xfId="31953" xr:uid="{571166B9-48F2-45EF-B751-8BE2BE7A330C}"/>
    <cellStyle name="40 % - Markeringsfarve2 3 5 2 2 2 3" xfId="46917" xr:uid="{A8462DB0-B76A-42D6-BB6F-E7E157F31784}"/>
    <cellStyle name="40 % - Markeringsfarve2 3 5 2 2 3" xfId="24931" xr:uid="{6AD8094E-53EA-4FDC-A070-CE1914B98167}"/>
    <cellStyle name="40 % - Markeringsfarve2 3 5 2 2 4" xfId="39918" xr:uid="{3B900966-0E85-4C66-97A0-891C5A11A160}"/>
    <cellStyle name="40 % - Markeringsfarve2 3 5 2 3" xfId="12030" xr:uid="{225B4A22-53D4-44C8-A18E-E3A9D86EC47C}"/>
    <cellStyle name="40 % - Markeringsfarve2 3 5 2 3 2" xfId="28350" xr:uid="{B91990B9-3476-4FE3-890C-35874139DBAA}"/>
    <cellStyle name="40 % - Markeringsfarve2 3 5 2 3 3" xfId="43315" xr:uid="{AC0B52CC-F517-49E3-8FC0-EF4FAD153FCF}"/>
    <cellStyle name="40 % - Markeringsfarve2 3 5 2 4" xfId="21328" xr:uid="{B571500D-966F-4CD2-B434-7006FAD4C06F}"/>
    <cellStyle name="40 % - Markeringsfarve2 3 5 2 5" xfId="36316" xr:uid="{9001C23C-C700-443F-85CB-7C813EEBA75E}"/>
    <cellStyle name="40 % - Markeringsfarve2 3 5 3" xfId="3475" xr:uid="{74B0BB7B-57F3-4439-B301-562A686ABD73}"/>
    <cellStyle name="40 % - Markeringsfarve2 3 5 3 2" xfId="6968" xr:uid="{BEB67A11-FEFA-44D8-8811-A7CC731B481E}"/>
    <cellStyle name="40 % - Markeringsfarve2 3 5 3 2 2" xfId="14878" xr:uid="{6F55A9FD-C549-4FBC-BD0E-73E5DA4B4121}"/>
    <cellStyle name="40 % - Markeringsfarve2 3 5 3 2 2 2" xfId="31193" xr:uid="{A5448DE0-A835-4CC2-A558-6902A35CA926}"/>
    <cellStyle name="40 % - Markeringsfarve2 3 5 3 2 2 3" xfId="46157" xr:uid="{DDE33793-9D99-4E72-8F4A-1F7609D89421}"/>
    <cellStyle name="40 % - Markeringsfarve2 3 5 3 2 3" xfId="24171" xr:uid="{B760DE5F-B928-4DA6-88F7-DABFA0ECE946}"/>
    <cellStyle name="40 % - Markeringsfarve2 3 5 3 2 4" xfId="39158" xr:uid="{33F79030-4C87-4A5B-BBBF-CE97601AA536}"/>
    <cellStyle name="40 % - Markeringsfarve2 3 5 3 3" xfId="12031" xr:uid="{E161E331-A18F-4D20-9B2E-AC9112E1F670}"/>
    <cellStyle name="40 % - Markeringsfarve2 3 5 3 3 2" xfId="28351" xr:uid="{CCDB9F2F-38E5-4E98-86E1-DD0E82DA0E4A}"/>
    <cellStyle name="40 % - Markeringsfarve2 3 5 3 3 3" xfId="43316" xr:uid="{415CFE27-8041-4E6B-902C-CB0FAC3B69D5}"/>
    <cellStyle name="40 % - Markeringsfarve2 3 5 3 4" xfId="21329" xr:uid="{394A98DE-631C-4DB3-A13B-C15B92444D43}"/>
    <cellStyle name="40 % - Markeringsfarve2 3 5 3 5" xfId="36317" xr:uid="{22602C53-829E-40E6-BEB3-847DD646F522}"/>
    <cellStyle name="40 % - Markeringsfarve2 3 5 4" xfId="5781" xr:uid="{68AEFEC9-BB71-40B1-8D12-0B9F660A6FAE}"/>
    <cellStyle name="40 % - Markeringsfarve2 3 5 4 2" xfId="13698" xr:uid="{F106F5CD-FBFA-4552-901D-5FBE5DD28276}"/>
    <cellStyle name="40 % - Markeringsfarve2 3 5 4 2 2" xfId="30013" xr:uid="{C80BA107-6B8E-4C4E-A5C4-82BCF387E80B}"/>
    <cellStyle name="40 % - Markeringsfarve2 3 5 4 2 3" xfId="44977" xr:uid="{CC1B34E7-1EB7-4C29-857D-00914B3CA41E}"/>
    <cellStyle name="40 % - Markeringsfarve2 3 5 4 3" xfId="22991" xr:uid="{284A3CF7-43A1-4E97-9170-341E939455BC}"/>
    <cellStyle name="40 % - Markeringsfarve2 3 5 4 4" xfId="37978" xr:uid="{A44C4241-C882-462A-ACEE-7049D11D3FB1}"/>
    <cellStyle name="40 % - Markeringsfarve2 3 5 5" xfId="12029" xr:uid="{54E7A04E-3124-4998-AA9F-853599ABA259}"/>
    <cellStyle name="40 % - Markeringsfarve2 3 5 5 2" xfId="28349" xr:uid="{58873088-F5A3-4970-B9EF-04504A03406E}"/>
    <cellStyle name="40 % - Markeringsfarve2 3 5 5 3" xfId="43314" xr:uid="{5BDB8775-B3FC-4147-BF71-7DB328849212}"/>
    <cellStyle name="40 % - Markeringsfarve2 3 5 6" xfId="21327" xr:uid="{865EDD0D-8352-4CB1-9F86-BE578D1E9FE9}"/>
    <cellStyle name="40 % - Markeringsfarve2 3 5 7" xfId="36315" xr:uid="{397DB08B-EE99-4655-88D8-2994F67DD4CC}"/>
    <cellStyle name="40 % - Markeringsfarve2 3 6" xfId="3476" xr:uid="{75BFD6CF-1367-47AD-807A-6563FD785E8E}"/>
    <cellStyle name="40 % - Markeringsfarve2 3 6 2" xfId="3477" xr:uid="{10246D9F-3509-4332-B172-95475FA00D05}"/>
    <cellStyle name="40 % - Markeringsfarve2 3 6 2 2" xfId="7808" xr:uid="{7D78EE17-F3F7-480E-BE41-0E985A330DFE}"/>
    <cellStyle name="40 % - Markeringsfarve2 3 6 2 2 2" xfId="15708" xr:uid="{4D9C5716-BF09-4EBD-A174-675B7883C866}"/>
    <cellStyle name="40 % - Markeringsfarve2 3 6 2 2 2 2" xfId="32023" xr:uid="{D0D6BFEC-45F2-4466-A711-01070B8FE6C2}"/>
    <cellStyle name="40 % - Markeringsfarve2 3 6 2 2 2 3" xfId="46987" xr:uid="{9C47A825-3F32-40E4-B49E-72C27E3D2EAA}"/>
    <cellStyle name="40 % - Markeringsfarve2 3 6 2 2 3" xfId="25001" xr:uid="{85B5BF7C-DB85-457F-A615-ECAA50E6ECE0}"/>
    <cellStyle name="40 % - Markeringsfarve2 3 6 2 2 4" xfId="39988" xr:uid="{694CCC15-DD37-43C2-BD78-6D2C3247CEF1}"/>
    <cellStyle name="40 % - Markeringsfarve2 3 6 2 3" xfId="12033" xr:uid="{3FFEA717-035A-4F69-BE6C-F73BAA7DA7BC}"/>
    <cellStyle name="40 % - Markeringsfarve2 3 6 2 3 2" xfId="28353" xr:uid="{358CF7DB-AB08-4A9A-AB3F-F62CECA320D1}"/>
    <cellStyle name="40 % - Markeringsfarve2 3 6 2 3 3" xfId="43318" xr:uid="{4860B535-FE01-4D96-9F7C-0ED2217CD303}"/>
    <cellStyle name="40 % - Markeringsfarve2 3 6 2 4" xfId="21331" xr:uid="{C765F3E3-449C-4FF7-81CF-A17D088FEBDC}"/>
    <cellStyle name="40 % - Markeringsfarve2 3 6 2 5" xfId="36319" xr:uid="{4008C9F7-DA31-44D1-9998-9DACF2968BC7}"/>
    <cellStyle name="40 % - Markeringsfarve2 3 6 3" xfId="3478" xr:uid="{5958E77F-99AF-4302-A0EE-D0E7EE26F200}"/>
    <cellStyle name="40 % - Markeringsfarve2 3 6 3 2" xfId="7084" xr:uid="{E7B34AD7-FFA8-45FF-8354-80F05AD42B6F}"/>
    <cellStyle name="40 % - Markeringsfarve2 3 6 3 2 2" xfId="14993" xr:uid="{798C0A98-0788-46BA-A33E-7D3CACD8CE28}"/>
    <cellStyle name="40 % - Markeringsfarve2 3 6 3 2 2 2" xfId="31308" xr:uid="{1DB8E781-BDFA-4DF6-98CF-F9AB0F20FA55}"/>
    <cellStyle name="40 % - Markeringsfarve2 3 6 3 2 2 3" xfId="46272" xr:uid="{81BE0C49-C243-4BA6-97D8-9AE3DAE0A997}"/>
    <cellStyle name="40 % - Markeringsfarve2 3 6 3 2 3" xfId="24286" xr:uid="{A9752B4C-6DF1-4B7E-82D3-CADFFF7A97C6}"/>
    <cellStyle name="40 % - Markeringsfarve2 3 6 3 2 4" xfId="39273" xr:uid="{3722ED03-0BF7-42D3-9EC8-5B95035831A3}"/>
    <cellStyle name="40 % - Markeringsfarve2 3 6 3 3" xfId="12034" xr:uid="{D0626DEC-CEEB-417C-9555-B0CDB337F1BD}"/>
    <cellStyle name="40 % - Markeringsfarve2 3 6 3 3 2" xfId="28354" xr:uid="{78F2872F-CB11-4E78-ACFD-67C9728D3E3C}"/>
    <cellStyle name="40 % - Markeringsfarve2 3 6 3 3 3" xfId="43319" xr:uid="{FB09A6A6-EEBE-42A5-8EA0-6AD5EA5A205D}"/>
    <cellStyle name="40 % - Markeringsfarve2 3 6 3 4" xfId="21332" xr:uid="{95BC9C20-04CD-4389-9DE7-5966C633A1BA}"/>
    <cellStyle name="40 % - Markeringsfarve2 3 6 3 5" xfId="36320" xr:uid="{8F1A158F-88B8-4559-A756-6179CE25FC24}"/>
    <cellStyle name="40 % - Markeringsfarve2 3 6 4" xfId="5782" xr:uid="{CC993AD4-732A-408C-B06C-E6BF7AE7E1D6}"/>
    <cellStyle name="40 % - Markeringsfarve2 3 6 4 2" xfId="13699" xr:uid="{9292819C-1699-4474-A291-DA21ADD480F5}"/>
    <cellStyle name="40 % - Markeringsfarve2 3 6 4 2 2" xfId="30014" xr:uid="{0862247E-B253-4501-943E-A755DF26348B}"/>
    <cellStyle name="40 % - Markeringsfarve2 3 6 4 2 3" xfId="44978" xr:uid="{B69079DB-0EA6-4F1A-AB86-23343F65B1EB}"/>
    <cellStyle name="40 % - Markeringsfarve2 3 6 4 3" xfId="22992" xr:uid="{4FDF1B6E-CB18-461B-BBE7-08B1544EFB2C}"/>
    <cellStyle name="40 % - Markeringsfarve2 3 6 4 4" xfId="37979" xr:uid="{1E298388-E358-41FC-80E0-06D222D8EEA4}"/>
    <cellStyle name="40 % - Markeringsfarve2 3 6 5" xfId="12032" xr:uid="{70281828-756E-4ACE-B11B-851DEC8F336C}"/>
    <cellStyle name="40 % - Markeringsfarve2 3 6 5 2" xfId="28352" xr:uid="{60106BEC-DBEF-4FDF-BF32-F34BEC3EA83C}"/>
    <cellStyle name="40 % - Markeringsfarve2 3 6 5 3" xfId="43317" xr:uid="{63DA1D5E-EFF6-4168-8ECE-5FC948A2CD38}"/>
    <cellStyle name="40 % - Markeringsfarve2 3 6 6" xfId="21330" xr:uid="{B98874A3-8202-462E-8B24-4EC0D8ADB66E}"/>
    <cellStyle name="40 % - Markeringsfarve2 3 6 7" xfId="36318" xr:uid="{9FA8027E-B551-460F-BD97-F305B5B68A83}"/>
    <cellStyle name="40 % - Markeringsfarve2 3 7" xfId="3479" xr:uid="{94D88C25-0066-46BE-A27E-B2B441B154AB}"/>
    <cellStyle name="40 % - Markeringsfarve2 3 7 2" xfId="3480" xr:uid="{AC51144A-FE9B-4935-97CA-92B978F46FE6}"/>
    <cellStyle name="40 % - Markeringsfarve2 3 7 2 2" xfId="7925" xr:uid="{5545C421-8161-42B3-B540-394D66F73BB4}"/>
    <cellStyle name="40 % - Markeringsfarve2 3 7 2 2 2" xfId="15825" xr:uid="{E7475F8F-7581-45B8-9C7C-4AB8734A4697}"/>
    <cellStyle name="40 % - Markeringsfarve2 3 7 2 2 2 2" xfId="32140" xr:uid="{E0F9ABF6-B326-4C05-AF90-7F657AABDF67}"/>
    <cellStyle name="40 % - Markeringsfarve2 3 7 2 2 2 3" xfId="47104" xr:uid="{2A626C00-C0E1-44EB-B327-A747644628F8}"/>
    <cellStyle name="40 % - Markeringsfarve2 3 7 2 2 3" xfId="25118" xr:uid="{6B32F9AA-DD68-43AA-87E5-92388560BF02}"/>
    <cellStyle name="40 % - Markeringsfarve2 3 7 2 2 4" xfId="40105" xr:uid="{E8EA5973-3C98-4DE7-A853-994E491EBE8A}"/>
    <cellStyle name="40 % - Markeringsfarve2 3 7 2 3" xfId="12036" xr:uid="{B2147D6D-FC3E-4254-9F23-636E03D2DB89}"/>
    <cellStyle name="40 % - Markeringsfarve2 3 7 2 3 2" xfId="28356" xr:uid="{35F4E7DD-4D85-4B31-B402-98F25D7B6049}"/>
    <cellStyle name="40 % - Markeringsfarve2 3 7 2 3 3" xfId="43321" xr:uid="{87D7389D-2317-4965-AEF1-22F101A5288F}"/>
    <cellStyle name="40 % - Markeringsfarve2 3 7 2 4" xfId="21334" xr:uid="{A491DD40-CF84-4C5D-A14B-FFC3A62BC2E2}"/>
    <cellStyle name="40 % - Markeringsfarve2 3 7 2 5" xfId="36322" xr:uid="{95BAA62A-B753-4085-BB65-B64E88001ABD}"/>
    <cellStyle name="40 % - Markeringsfarve2 3 7 3" xfId="3481" xr:uid="{87A08C6A-3628-436A-8C89-E6B0196B5226}"/>
    <cellStyle name="40 % - Markeringsfarve2 3 7 3 2" xfId="7201" xr:uid="{72AEE86A-673A-4F72-892A-08FA869D5EB4}"/>
    <cellStyle name="40 % - Markeringsfarve2 3 7 3 2 2" xfId="15110" xr:uid="{A85A7A90-FE7E-4E2F-BEBB-1B07FA06C9FC}"/>
    <cellStyle name="40 % - Markeringsfarve2 3 7 3 2 2 2" xfId="31425" xr:uid="{B6D8C326-F7CC-48F0-AB25-8797406E8885}"/>
    <cellStyle name="40 % - Markeringsfarve2 3 7 3 2 2 3" xfId="46389" xr:uid="{7A612F73-C0EB-45F6-8D6A-CA02AFBAA26F}"/>
    <cellStyle name="40 % - Markeringsfarve2 3 7 3 2 3" xfId="24403" xr:uid="{64E40EB3-65D8-449E-9D0D-0A7B965E2DC6}"/>
    <cellStyle name="40 % - Markeringsfarve2 3 7 3 2 4" xfId="39390" xr:uid="{FC73319D-1CE7-4EEB-BE84-4EA22682F215}"/>
    <cellStyle name="40 % - Markeringsfarve2 3 7 3 3" xfId="12037" xr:uid="{A194E565-EF7A-4B66-BFB0-C374EDD72590}"/>
    <cellStyle name="40 % - Markeringsfarve2 3 7 3 3 2" xfId="28357" xr:uid="{D76970C4-FF9A-4A08-8917-3D6B0BB506F3}"/>
    <cellStyle name="40 % - Markeringsfarve2 3 7 3 3 3" xfId="43322" xr:uid="{00D1C0D1-B7E9-4A74-AE2F-337EACF83345}"/>
    <cellStyle name="40 % - Markeringsfarve2 3 7 3 4" xfId="21335" xr:uid="{F460E266-15D0-4B13-8D63-C6171DA1E254}"/>
    <cellStyle name="40 % - Markeringsfarve2 3 7 3 5" xfId="36323" xr:uid="{6B85579D-3697-43B4-B1A7-93D1944202F3}"/>
    <cellStyle name="40 % - Markeringsfarve2 3 7 4" xfId="5783" xr:uid="{3463FEAB-E7E7-4CF4-8327-7B832EF6BAFC}"/>
    <cellStyle name="40 % - Markeringsfarve2 3 7 4 2" xfId="13700" xr:uid="{C8E935AD-2FFB-4D74-A439-7A78F791F78A}"/>
    <cellStyle name="40 % - Markeringsfarve2 3 7 4 2 2" xfId="30015" xr:uid="{15855071-FA73-4C22-BE25-983FEE8073B5}"/>
    <cellStyle name="40 % - Markeringsfarve2 3 7 4 2 3" xfId="44979" xr:uid="{69451041-5310-4D61-983C-9C2FC950A36D}"/>
    <cellStyle name="40 % - Markeringsfarve2 3 7 4 3" xfId="22993" xr:uid="{829273CC-B0E9-4686-A0E4-ADBA064BCD86}"/>
    <cellStyle name="40 % - Markeringsfarve2 3 7 4 4" xfId="37980" xr:uid="{46B2A7FA-3747-474F-BC10-0EF233E747B5}"/>
    <cellStyle name="40 % - Markeringsfarve2 3 7 5" xfId="12035" xr:uid="{05ADF2A6-B4D3-4B3B-96D5-BB6CB116D3A8}"/>
    <cellStyle name="40 % - Markeringsfarve2 3 7 5 2" xfId="28355" xr:uid="{C814B166-D452-404C-BA70-2E7F3BC4C9F6}"/>
    <cellStyle name="40 % - Markeringsfarve2 3 7 5 3" xfId="43320" xr:uid="{A4C91D6E-7A69-4C26-8262-A9F6DD074211}"/>
    <cellStyle name="40 % - Markeringsfarve2 3 7 6" xfId="21333" xr:uid="{4B279D1E-5D2C-4DC2-935D-F19E37CAF1B2}"/>
    <cellStyle name="40 % - Markeringsfarve2 3 7 7" xfId="36321" xr:uid="{ECAB8CBF-305F-4A72-8E9D-8B5C07A2F5FD}"/>
    <cellStyle name="40 % - Markeringsfarve2 3 8" xfId="3482" xr:uid="{A2DC30EE-BBEA-42DF-B3F0-8C919169B295}"/>
    <cellStyle name="40 % - Markeringsfarve2 3 8 2" xfId="3483" xr:uid="{FA939077-5A1D-412C-9E06-19B71CFCAB59}"/>
    <cellStyle name="40 % - Markeringsfarve2 3 8 2 2" xfId="8092" xr:uid="{9C0FD6B1-15D3-4B44-8D37-C1A702C48A5D}"/>
    <cellStyle name="40 % - Markeringsfarve2 3 8 2 2 2" xfId="15992" xr:uid="{7EA6BB82-B296-43FE-A19B-8BCE880DB958}"/>
    <cellStyle name="40 % - Markeringsfarve2 3 8 2 2 2 2" xfId="32307" xr:uid="{F016B280-62CE-45E7-A387-7F7353ED4E82}"/>
    <cellStyle name="40 % - Markeringsfarve2 3 8 2 2 2 3" xfId="47271" xr:uid="{1AA4C393-3859-4C40-9F18-931AA9BBB478}"/>
    <cellStyle name="40 % - Markeringsfarve2 3 8 2 2 3" xfId="25285" xr:uid="{742C1929-A74F-4BC1-BEDC-0EBD8348118F}"/>
    <cellStyle name="40 % - Markeringsfarve2 3 8 2 2 4" xfId="40272" xr:uid="{02B9637D-3026-40DF-94E5-4ACCF5D7381D}"/>
    <cellStyle name="40 % - Markeringsfarve2 3 8 2 3" xfId="12039" xr:uid="{99FC766F-4334-43DC-AB86-EA7F0E3D6721}"/>
    <cellStyle name="40 % - Markeringsfarve2 3 8 2 3 2" xfId="28359" xr:uid="{BAC17F9E-1592-4B1A-B316-6327122B6DC4}"/>
    <cellStyle name="40 % - Markeringsfarve2 3 8 2 3 3" xfId="43324" xr:uid="{E668E474-DE20-4CC9-A8F8-3AE70E94DB86}"/>
    <cellStyle name="40 % - Markeringsfarve2 3 8 2 4" xfId="21337" xr:uid="{07993340-0C42-4439-A84D-274122685780}"/>
    <cellStyle name="40 % - Markeringsfarve2 3 8 2 5" xfId="36325" xr:uid="{17CA56A7-2C5A-45DE-B457-E699FFA98A4C}"/>
    <cellStyle name="40 % - Markeringsfarve2 3 8 3" xfId="3484" xr:uid="{2958395A-CCD2-4207-A83D-868EDF0F7F46}"/>
    <cellStyle name="40 % - Markeringsfarve2 3 8 3 2" xfId="7369" xr:uid="{65CB9AD8-CDAF-4E5F-887C-F0B1D535E116}"/>
    <cellStyle name="40 % - Markeringsfarve2 3 8 3 2 2" xfId="15278" xr:uid="{DFBFF8DA-8CDD-4E0F-857E-6D26D6743891}"/>
    <cellStyle name="40 % - Markeringsfarve2 3 8 3 2 2 2" xfId="31593" xr:uid="{E8763045-512B-47F1-8924-1F3809814CC7}"/>
    <cellStyle name="40 % - Markeringsfarve2 3 8 3 2 2 3" xfId="46557" xr:uid="{0C0677CE-E5E2-408A-9ECC-D56C587A1BA2}"/>
    <cellStyle name="40 % - Markeringsfarve2 3 8 3 2 3" xfId="24571" xr:uid="{9E43594F-10F5-4967-B4D6-207C39B0879F}"/>
    <cellStyle name="40 % - Markeringsfarve2 3 8 3 2 4" xfId="39558" xr:uid="{1893FB76-47F0-4C74-ACFC-83FD99B4EA3A}"/>
    <cellStyle name="40 % - Markeringsfarve2 3 8 3 3" xfId="12040" xr:uid="{89B0D31F-1B46-48F3-AA6A-E1024AE5CD0B}"/>
    <cellStyle name="40 % - Markeringsfarve2 3 8 3 3 2" xfId="28360" xr:uid="{A9D8A92D-66BD-43FE-9B6A-22D7BE13B145}"/>
    <cellStyle name="40 % - Markeringsfarve2 3 8 3 3 3" xfId="43325" xr:uid="{67496FB7-7D1A-47C9-946B-9B323E1BE1AF}"/>
    <cellStyle name="40 % - Markeringsfarve2 3 8 3 4" xfId="21338" xr:uid="{7DC3A45D-C7F4-4597-ADB8-A915DA48B69C}"/>
    <cellStyle name="40 % - Markeringsfarve2 3 8 3 5" xfId="36326" xr:uid="{7A74AFA0-5EAE-4F2E-BF38-0EEC5B4C0D2A}"/>
    <cellStyle name="40 % - Markeringsfarve2 3 8 4" xfId="5784" xr:uid="{C87B58ED-1085-40EC-92DD-FA350203A633}"/>
    <cellStyle name="40 % - Markeringsfarve2 3 8 4 2" xfId="13701" xr:uid="{5592D1D4-9260-44E1-B7B4-D870D380752E}"/>
    <cellStyle name="40 % - Markeringsfarve2 3 8 4 2 2" xfId="30016" xr:uid="{557893A1-C8DF-4B76-B91F-5F5C4D7FFB2D}"/>
    <cellStyle name="40 % - Markeringsfarve2 3 8 4 2 3" xfId="44980" xr:uid="{BB4BBC37-65E6-4CA4-9257-D097F81271A4}"/>
    <cellStyle name="40 % - Markeringsfarve2 3 8 4 3" xfId="22994" xr:uid="{3005881A-3C4E-49E5-A87E-3FA245F77230}"/>
    <cellStyle name="40 % - Markeringsfarve2 3 8 4 4" xfId="37981" xr:uid="{75FEAFF3-2BD1-4A51-B3AA-2DCFB96B1AB6}"/>
    <cellStyle name="40 % - Markeringsfarve2 3 8 5" xfId="12038" xr:uid="{01144FB9-979A-4C07-BEAF-B1017416453E}"/>
    <cellStyle name="40 % - Markeringsfarve2 3 8 5 2" xfId="28358" xr:uid="{AC4EED28-7F6E-49D3-83D7-71551B90EBB8}"/>
    <cellStyle name="40 % - Markeringsfarve2 3 8 5 3" xfId="43323" xr:uid="{F5858EA7-72D8-4415-BBC1-6B66108E209E}"/>
    <cellStyle name="40 % - Markeringsfarve2 3 8 6" xfId="21336" xr:uid="{B784F9CE-9D73-4351-87B8-FBC012E6A161}"/>
    <cellStyle name="40 % - Markeringsfarve2 3 8 7" xfId="36324" xr:uid="{8A29B420-8BD5-4315-8E40-5FFE347B74C3}"/>
    <cellStyle name="40 % - Markeringsfarve2 3 9" xfId="3485" xr:uid="{9F207A45-A54C-45B1-A305-0134195D82BE}"/>
    <cellStyle name="40 % - Markeringsfarve2 3 9 2" xfId="7451" xr:uid="{8D3439F1-DC38-451D-9D81-AD20CF9898F0}"/>
    <cellStyle name="40 % - Markeringsfarve2 3 9 2 2" xfId="15351" xr:uid="{247E710D-5DC9-4E0C-839F-180EB0B396F2}"/>
    <cellStyle name="40 % - Markeringsfarve2 3 9 2 2 2" xfId="31666" xr:uid="{3C441754-0025-4B25-9A86-2B6F9ADDE576}"/>
    <cellStyle name="40 % - Markeringsfarve2 3 9 2 2 3" xfId="46630" xr:uid="{705308FB-DDA3-42A3-8C40-C896B6EBF6A2}"/>
    <cellStyle name="40 % - Markeringsfarve2 3 9 2 3" xfId="24644" xr:uid="{5415A087-5037-445A-9C15-9298E524AB26}"/>
    <cellStyle name="40 % - Markeringsfarve2 3 9 2 4" xfId="39631" xr:uid="{32A4DDE1-5F89-4C26-99F5-5997CE4B3B0E}"/>
    <cellStyle name="40 % - Markeringsfarve2 3 9 3" xfId="12041" xr:uid="{5418A936-5BFC-4B06-A7DA-698F1751F0D0}"/>
    <cellStyle name="40 % - Markeringsfarve2 3 9 3 2" xfId="28361" xr:uid="{82ACEBEE-6C24-42F4-B19C-5F9E4ACAB716}"/>
    <cellStyle name="40 % - Markeringsfarve2 3 9 3 3" xfId="43326" xr:uid="{C20EC68D-EACC-480A-A4BC-A1D273277DAB}"/>
    <cellStyle name="40 % - Markeringsfarve2 3 9 4" xfId="21339" xr:uid="{866358CB-B16D-4794-AC7B-3978977E6AC9}"/>
    <cellStyle name="40 % - Markeringsfarve2 3 9 5" xfId="36327" xr:uid="{35140EB0-9D95-422D-AD36-B4B5CFA4B26A}"/>
    <cellStyle name="40 % - Markeringsfarve2 4" xfId="3486" xr:uid="{1CA455D8-1FDF-409D-A147-7D375F31178D}"/>
    <cellStyle name="40 % - Markeringsfarve2 4 10" xfId="12042" xr:uid="{68D74DBC-001C-49D9-B8D1-82BDC75D2E22}"/>
    <cellStyle name="40 % - Markeringsfarve2 4 10 2" xfId="28362" xr:uid="{52F6914F-22ED-4FC9-9198-25CEE5C295AF}"/>
    <cellStyle name="40 % - Markeringsfarve2 4 10 3" xfId="43327" xr:uid="{D8782E22-6F60-4C13-A54F-D395497B8A70}"/>
    <cellStyle name="40 % - Markeringsfarve2 4 11" xfId="21340" xr:uid="{5853DBE6-F3DE-4FCB-8FE7-F159D9321452}"/>
    <cellStyle name="40 % - Markeringsfarve2 4 12" xfId="36328" xr:uid="{202AAB57-8F28-4A72-B719-286C1567AFAF}"/>
    <cellStyle name="40 % - Markeringsfarve2 4 13" xfId="53273" xr:uid="{9C9E74B3-FAD7-4B6D-A1C4-90B4D048989B}"/>
    <cellStyle name="40 % - Markeringsfarve2 4 2" xfId="3487" xr:uid="{EDE10767-0935-46EB-8C21-7E25C3A68324}"/>
    <cellStyle name="40 % - Markeringsfarve2 4 2 2" xfId="3488" xr:uid="{4D38FF49-3B30-4652-ADDB-8B5F7A21D735}"/>
    <cellStyle name="40 % - Markeringsfarve2 4 2 2 2" xfId="7595" xr:uid="{E80D859A-8EEF-4FC4-81AE-ED19D189ED76}"/>
    <cellStyle name="40 % - Markeringsfarve2 4 2 2 2 2" xfId="15495" xr:uid="{3A42973D-88EF-432B-8665-0E48A20BDC53}"/>
    <cellStyle name="40 % - Markeringsfarve2 4 2 2 2 2 2" xfId="31810" xr:uid="{BCD4008B-D737-44E9-882E-B573B7D0B2AE}"/>
    <cellStyle name="40 % - Markeringsfarve2 4 2 2 2 2 3" xfId="46774" xr:uid="{8C0920FD-33C9-499D-B8F5-9884C87A6D82}"/>
    <cellStyle name="40 % - Markeringsfarve2 4 2 2 2 3" xfId="24788" xr:uid="{D2C978E6-A7C9-4E9F-A1F2-40E9A4BA7A9F}"/>
    <cellStyle name="40 % - Markeringsfarve2 4 2 2 2 4" xfId="39775" xr:uid="{8693CCB0-0344-497F-8155-40313016F2C0}"/>
    <cellStyle name="40 % - Markeringsfarve2 4 2 2 3" xfId="12044" xr:uid="{A60F13F6-679F-4E6D-9BFE-0A47C263D463}"/>
    <cellStyle name="40 % - Markeringsfarve2 4 2 2 3 2" xfId="28364" xr:uid="{00DBE439-BB10-4DC8-940D-D00B1814B5B4}"/>
    <cellStyle name="40 % - Markeringsfarve2 4 2 2 3 3" xfId="43329" xr:uid="{3B24C68C-D793-4ABF-8F33-4477E80C5037}"/>
    <cellStyle name="40 % - Markeringsfarve2 4 2 2 4" xfId="21342" xr:uid="{89D7F5D9-7825-437E-82BD-EB7BA5EFB110}"/>
    <cellStyle name="40 % - Markeringsfarve2 4 2 2 5" xfId="36330" xr:uid="{4DCCC177-08F7-4E17-8574-851CC85EFB74}"/>
    <cellStyle name="40 % - Markeringsfarve2 4 2 2 6" xfId="57077" xr:uid="{6A58B359-DCE8-4154-920D-E7A154C400D7}"/>
    <cellStyle name="40 % - Markeringsfarve2 4 2 3" xfId="3489" xr:uid="{BFCBE725-41C7-484F-9AE0-AFB39C146B1D}"/>
    <cellStyle name="40 % - Markeringsfarve2 4 2 3 2" xfId="6825" xr:uid="{F4EFD35E-22A1-4F21-83FC-1D0BD893C2CB}"/>
    <cellStyle name="40 % - Markeringsfarve2 4 2 3 2 2" xfId="14735" xr:uid="{0A35C18E-EDB8-4A5F-8792-F7CD272FF963}"/>
    <cellStyle name="40 % - Markeringsfarve2 4 2 3 2 2 2" xfId="31050" xr:uid="{C7D9E0E1-049C-43F5-9469-B2626F1016CF}"/>
    <cellStyle name="40 % - Markeringsfarve2 4 2 3 2 2 3" xfId="46014" xr:uid="{59987BC1-ADB7-4552-B159-533E4F2AC06B}"/>
    <cellStyle name="40 % - Markeringsfarve2 4 2 3 2 3" xfId="24028" xr:uid="{5E47A2C5-5171-40F0-8945-529F64F546D0}"/>
    <cellStyle name="40 % - Markeringsfarve2 4 2 3 2 4" xfId="39015" xr:uid="{2B346B2A-791E-4EE0-8830-6AB62240953F}"/>
    <cellStyle name="40 % - Markeringsfarve2 4 2 3 3" xfId="12045" xr:uid="{88EB03AF-D6E5-4E08-8E32-07CDD2095BF8}"/>
    <cellStyle name="40 % - Markeringsfarve2 4 2 3 3 2" xfId="28365" xr:uid="{FD47434F-440B-4F23-9648-69D6D0305ECA}"/>
    <cellStyle name="40 % - Markeringsfarve2 4 2 3 3 3" xfId="43330" xr:uid="{3448B6D4-305A-48F6-B58B-ACA94415FC4F}"/>
    <cellStyle name="40 % - Markeringsfarve2 4 2 3 4" xfId="21343" xr:uid="{543E23E5-C725-4D67-88C8-E95EB5F91DA3}"/>
    <cellStyle name="40 % - Markeringsfarve2 4 2 3 5" xfId="36331" xr:uid="{C5C1C819-324F-45C2-8A7C-EA22AFD421FA}"/>
    <cellStyle name="40 % - Markeringsfarve2 4 2 4" xfId="5786" xr:uid="{234970C8-A31B-4BCD-BABD-AA52ED5B1F34}"/>
    <cellStyle name="40 % - Markeringsfarve2 4 2 4 2" xfId="13703" xr:uid="{03D221F0-6FBB-4ECC-9EE2-D792459E6C06}"/>
    <cellStyle name="40 % - Markeringsfarve2 4 2 4 2 2" xfId="30018" xr:uid="{F6E70773-6C8A-4431-8C0C-53C872D242C4}"/>
    <cellStyle name="40 % - Markeringsfarve2 4 2 4 2 3" xfId="44982" xr:uid="{99BEE92D-69EA-4B21-91D6-B5B06E4CBD73}"/>
    <cellStyle name="40 % - Markeringsfarve2 4 2 4 3" xfId="22996" xr:uid="{1D167AFC-9D87-4135-A61A-71F8814BEFAF}"/>
    <cellStyle name="40 % - Markeringsfarve2 4 2 4 4" xfId="37983" xr:uid="{F0AD832D-71F3-48E8-B9E3-C388066010DE}"/>
    <cellStyle name="40 % - Markeringsfarve2 4 2 5" xfId="12043" xr:uid="{CC47A8EB-E7E1-4AC7-A51E-97052A545718}"/>
    <cellStyle name="40 % - Markeringsfarve2 4 2 5 2" xfId="28363" xr:uid="{F30E05D4-7EC3-4214-84DC-9F06AE929CAC}"/>
    <cellStyle name="40 % - Markeringsfarve2 4 2 5 3" xfId="43328" xr:uid="{AB578BB9-F906-4232-8314-046930BBE6AD}"/>
    <cellStyle name="40 % - Markeringsfarve2 4 2 6" xfId="21341" xr:uid="{D45262CB-72E7-4B01-816E-9DE52E316369}"/>
    <cellStyle name="40 % - Markeringsfarve2 4 2 7" xfId="36329" xr:uid="{E68D47E0-6ED9-467D-811A-E871F5E9AD9B}"/>
    <cellStyle name="40 % - Markeringsfarve2 4 2 8" xfId="53910" xr:uid="{E9E79177-06AB-4ECF-B18B-AFFBF8BAC812}"/>
    <cellStyle name="40 % - Markeringsfarve2 4 3" xfId="3490" xr:uid="{518547AF-F57D-4B00-977C-1EFFFD84C7D5}"/>
    <cellStyle name="40 % - Markeringsfarve2 4 3 2" xfId="3491" xr:uid="{370D8CA2-BD97-4B54-943C-62E52D5E7454}"/>
    <cellStyle name="40 % - Markeringsfarve2 4 3 2 2" xfId="7741" xr:uid="{DF921213-8610-49E8-B213-61A0CB0E2DD3}"/>
    <cellStyle name="40 % - Markeringsfarve2 4 3 2 2 2" xfId="15641" xr:uid="{342AD233-50D5-45EE-B419-5619277D827A}"/>
    <cellStyle name="40 % - Markeringsfarve2 4 3 2 2 2 2" xfId="31956" xr:uid="{779A4E12-4D77-41BB-A5A3-4BF39F3F7A59}"/>
    <cellStyle name="40 % - Markeringsfarve2 4 3 2 2 2 3" xfId="46920" xr:uid="{86CAE286-049D-4E7F-92F1-54B4AC604EB2}"/>
    <cellStyle name="40 % - Markeringsfarve2 4 3 2 2 3" xfId="24934" xr:uid="{8A820560-1921-440A-9D2E-628BB9C63ED7}"/>
    <cellStyle name="40 % - Markeringsfarve2 4 3 2 2 4" xfId="39921" xr:uid="{9B10FA82-9DBF-4371-8DE4-B595355A035D}"/>
    <cellStyle name="40 % - Markeringsfarve2 4 3 2 3" xfId="12047" xr:uid="{FA45E0A6-B56A-40B8-8C36-DB51503BFB24}"/>
    <cellStyle name="40 % - Markeringsfarve2 4 3 2 3 2" xfId="28367" xr:uid="{65EE1D31-C040-492B-A7D6-F38F767F21C9}"/>
    <cellStyle name="40 % - Markeringsfarve2 4 3 2 3 3" xfId="43332" xr:uid="{D9712E01-0CB9-4AC5-871C-3E1A2B7FBF9B}"/>
    <cellStyle name="40 % - Markeringsfarve2 4 3 2 4" xfId="21345" xr:uid="{D3E093D4-8731-4CF9-B717-2CA91C3FE48D}"/>
    <cellStyle name="40 % - Markeringsfarve2 4 3 2 5" xfId="36333" xr:uid="{DF36F577-E129-4B52-921A-B0819284DACC}"/>
    <cellStyle name="40 % - Markeringsfarve2 4 3 3" xfId="3492" xr:uid="{01B7F257-F3A3-4A5E-8334-33997E344349}"/>
    <cellStyle name="40 % - Markeringsfarve2 4 3 3 2" xfId="6971" xr:uid="{01461CB8-F8B8-47CB-8B6B-946AE9538429}"/>
    <cellStyle name="40 % - Markeringsfarve2 4 3 3 2 2" xfId="14881" xr:uid="{DA2A2CE5-026D-459B-B5C8-6810977A558F}"/>
    <cellStyle name="40 % - Markeringsfarve2 4 3 3 2 2 2" xfId="31196" xr:uid="{096A2831-1954-491D-9158-9363AAE8E602}"/>
    <cellStyle name="40 % - Markeringsfarve2 4 3 3 2 2 3" xfId="46160" xr:uid="{93278F55-D53E-45B7-8DFE-22A5CFA9DE38}"/>
    <cellStyle name="40 % - Markeringsfarve2 4 3 3 2 3" xfId="24174" xr:uid="{5D83F1EE-896F-4E6A-8E18-73210BB6994F}"/>
    <cellStyle name="40 % - Markeringsfarve2 4 3 3 2 4" xfId="39161" xr:uid="{21C62F6B-AE3F-461B-9B5A-735B5A2BF7EE}"/>
    <cellStyle name="40 % - Markeringsfarve2 4 3 3 3" xfId="12048" xr:uid="{3CE70C83-06FF-482B-BC6F-13138F9084F8}"/>
    <cellStyle name="40 % - Markeringsfarve2 4 3 3 3 2" xfId="28368" xr:uid="{E409EC11-8DD8-4601-8FBA-AEEF1D890200}"/>
    <cellStyle name="40 % - Markeringsfarve2 4 3 3 3 3" xfId="43333" xr:uid="{C8BD2A1E-72FE-4239-9112-36FBC8843265}"/>
    <cellStyle name="40 % - Markeringsfarve2 4 3 3 4" xfId="21346" xr:uid="{D8CA445B-B023-4F02-890A-C7E70CD56B3E}"/>
    <cellStyle name="40 % - Markeringsfarve2 4 3 3 5" xfId="36334" xr:uid="{A6B1A8B0-5592-4D1D-AF50-DDDDB4B8E902}"/>
    <cellStyle name="40 % - Markeringsfarve2 4 3 4" xfId="5787" xr:uid="{CEC7753F-88BA-44B3-819D-CBE601E8A143}"/>
    <cellStyle name="40 % - Markeringsfarve2 4 3 4 2" xfId="13704" xr:uid="{3F38D945-79E3-44CA-A368-73383587C028}"/>
    <cellStyle name="40 % - Markeringsfarve2 4 3 4 2 2" xfId="30019" xr:uid="{3556404B-7345-48FD-8204-5448B113AC73}"/>
    <cellStyle name="40 % - Markeringsfarve2 4 3 4 2 3" xfId="44983" xr:uid="{493B3C1F-EC1B-47F4-A863-29130F79B8C3}"/>
    <cellStyle name="40 % - Markeringsfarve2 4 3 4 3" xfId="22997" xr:uid="{1E98EF8D-870B-4508-A2FF-D087A7B6E20C}"/>
    <cellStyle name="40 % - Markeringsfarve2 4 3 4 4" xfId="37984" xr:uid="{638C31CE-96E8-4232-A1EB-5EAA89FC67BD}"/>
    <cellStyle name="40 % - Markeringsfarve2 4 3 5" xfId="12046" xr:uid="{D647D714-1AE2-4DA7-9FA1-1F928F175F85}"/>
    <cellStyle name="40 % - Markeringsfarve2 4 3 5 2" xfId="28366" xr:uid="{8EE7182D-1D63-4601-B704-1BE1A2EB8F0D}"/>
    <cellStyle name="40 % - Markeringsfarve2 4 3 5 3" xfId="43331" xr:uid="{4460A774-DA35-4E04-92C6-B566152B8A0D}"/>
    <cellStyle name="40 % - Markeringsfarve2 4 3 6" xfId="21344" xr:uid="{35A08D40-990A-40C7-B211-CC248AD326B0}"/>
    <cellStyle name="40 % - Markeringsfarve2 4 3 7" xfId="36332" xr:uid="{74101C8C-F05E-49D6-9AD1-822ED2AC7AD7}"/>
    <cellStyle name="40 % - Markeringsfarve2 4 3 8" xfId="56454" xr:uid="{3C666E17-991E-4091-88C2-B95D856B1EF7}"/>
    <cellStyle name="40 % - Markeringsfarve2 4 4" xfId="3493" xr:uid="{D966BA26-AC1B-409B-9F04-D11EE688D761}"/>
    <cellStyle name="40 % - Markeringsfarve2 4 4 2" xfId="3494" xr:uid="{2D764ED1-D936-463D-84CC-C453F21FACC0}"/>
    <cellStyle name="40 % - Markeringsfarve2 4 4 2 2" xfId="7833" xr:uid="{B89E74D5-BD3E-41C9-AD01-4FB6D175A8DA}"/>
    <cellStyle name="40 % - Markeringsfarve2 4 4 2 2 2" xfId="15733" xr:uid="{44231FBE-0EAC-4B15-AB7B-D291F177B02A}"/>
    <cellStyle name="40 % - Markeringsfarve2 4 4 2 2 2 2" xfId="32048" xr:uid="{136F6CBD-1951-4140-9A09-987D02FCEFDA}"/>
    <cellStyle name="40 % - Markeringsfarve2 4 4 2 2 2 3" xfId="47012" xr:uid="{93B6CBA0-2C1A-4105-9749-998B02B0383F}"/>
    <cellStyle name="40 % - Markeringsfarve2 4 4 2 2 3" xfId="25026" xr:uid="{3A4E0147-7F2E-4CB3-BD6F-C28ED703FABA}"/>
    <cellStyle name="40 % - Markeringsfarve2 4 4 2 2 4" xfId="40013" xr:uid="{046D1AE2-8B3E-4D1C-9214-DB35B8B5A2F8}"/>
    <cellStyle name="40 % - Markeringsfarve2 4 4 2 3" xfId="12050" xr:uid="{0CBEE8B2-B36E-47E5-8CAB-AF430F5F7A5A}"/>
    <cellStyle name="40 % - Markeringsfarve2 4 4 2 3 2" xfId="28370" xr:uid="{517F839E-BD44-4528-A01B-0096F53237D8}"/>
    <cellStyle name="40 % - Markeringsfarve2 4 4 2 3 3" xfId="43335" xr:uid="{376D3BD6-9B88-4828-90EE-10A394394A38}"/>
    <cellStyle name="40 % - Markeringsfarve2 4 4 2 4" xfId="21348" xr:uid="{1F2FDF2B-B032-432F-87C0-8269D7EE3F4A}"/>
    <cellStyle name="40 % - Markeringsfarve2 4 4 2 5" xfId="36336" xr:uid="{9B143ADF-6BD0-486B-920E-5D8C84CFE3D1}"/>
    <cellStyle name="40 % - Markeringsfarve2 4 4 3" xfId="3495" xr:uid="{02D0450A-71B2-4385-AFFA-84BEED3E2258}"/>
    <cellStyle name="40 % - Markeringsfarve2 4 4 3 2" xfId="7109" xr:uid="{5C1C8D40-1128-4046-959C-7AE769BD97A8}"/>
    <cellStyle name="40 % - Markeringsfarve2 4 4 3 2 2" xfId="15018" xr:uid="{9C948D87-7301-4DBF-B7A7-874068ACD62A}"/>
    <cellStyle name="40 % - Markeringsfarve2 4 4 3 2 2 2" xfId="31333" xr:uid="{16F6AC0F-B20A-4C9F-9518-A860A5C7B8F8}"/>
    <cellStyle name="40 % - Markeringsfarve2 4 4 3 2 2 3" xfId="46297" xr:uid="{49337ADF-E916-4E39-9EAD-AA8A798F671B}"/>
    <cellStyle name="40 % - Markeringsfarve2 4 4 3 2 3" xfId="24311" xr:uid="{3254CB91-F2C4-4468-87BE-B8EA1CC971AB}"/>
    <cellStyle name="40 % - Markeringsfarve2 4 4 3 2 4" xfId="39298" xr:uid="{D2995489-C68E-4144-BCBF-EDB7386F8556}"/>
    <cellStyle name="40 % - Markeringsfarve2 4 4 3 3" xfId="12051" xr:uid="{16E24D8E-5838-40B1-8FE3-C7ED4F967275}"/>
    <cellStyle name="40 % - Markeringsfarve2 4 4 3 3 2" xfId="28371" xr:uid="{6D46F94A-7B27-4065-B1EE-70CB799A2E11}"/>
    <cellStyle name="40 % - Markeringsfarve2 4 4 3 3 3" xfId="43336" xr:uid="{F42EBD86-17FF-4B52-A25C-C8B74185816A}"/>
    <cellStyle name="40 % - Markeringsfarve2 4 4 3 4" xfId="21349" xr:uid="{D6ECE5E5-EBB8-4BC1-B4A3-E881BD017EE6}"/>
    <cellStyle name="40 % - Markeringsfarve2 4 4 3 5" xfId="36337" xr:uid="{1D2B9481-CCAF-4AAC-9AA7-13DCC3DEF1AA}"/>
    <cellStyle name="40 % - Markeringsfarve2 4 4 4" xfId="5788" xr:uid="{03DB86F0-A23E-4010-8B52-1D7BBA07AB46}"/>
    <cellStyle name="40 % - Markeringsfarve2 4 4 4 2" xfId="13705" xr:uid="{C5E5FF36-C166-4EC1-84B5-C0A9A1405672}"/>
    <cellStyle name="40 % - Markeringsfarve2 4 4 4 2 2" xfId="30020" xr:uid="{61A9509F-49B4-4A0A-A060-A1FFE8EE04BA}"/>
    <cellStyle name="40 % - Markeringsfarve2 4 4 4 2 3" xfId="44984" xr:uid="{E2FFEFA9-250B-4C9E-874D-E95217D463C9}"/>
    <cellStyle name="40 % - Markeringsfarve2 4 4 4 3" xfId="22998" xr:uid="{24303AB8-E5C3-4B2E-92F7-FB9E77C0BBC1}"/>
    <cellStyle name="40 % - Markeringsfarve2 4 4 4 4" xfId="37985" xr:uid="{642E274A-8390-49D4-B9EC-75AED8C1B4B4}"/>
    <cellStyle name="40 % - Markeringsfarve2 4 4 5" xfId="12049" xr:uid="{5DD3651B-3422-411A-83DC-0CD02CCA6322}"/>
    <cellStyle name="40 % - Markeringsfarve2 4 4 5 2" xfId="28369" xr:uid="{6822C4D5-0581-4551-A978-BA34C7ACCF1D}"/>
    <cellStyle name="40 % - Markeringsfarve2 4 4 5 3" xfId="43334" xr:uid="{02CB4206-BF81-4A2D-912F-27E329EF750C}"/>
    <cellStyle name="40 % - Markeringsfarve2 4 4 6" xfId="21347" xr:uid="{0E08D205-743F-491D-8D7A-58374997F2E2}"/>
    <cellStyle name="40 % - Markeringsfarve2 4 4 7" xfId="36335" xr:uid="{2386928A-3572-45B2-9693-18D1DC774DF7}"/>
    <cellStyle name="40 % - Markeringsfarve2 4 5" xfId="3496" xr:uid="{B559592C-E290-448E-A4D6-41E05E3ABF6E}"/>
    <cellStyle name="40 % - Markeringsfarve2 4 5 2" xfId="3497" xr:uid="{58E67E1A-26B2-4A80-AFFA-E531DD4FB04C}"/>
    <cellStyle name="40 % - Markeringsfarve2 4 5 2 2" xfId="7950" xr:uid="{68920F18-C277-4E0E-B9C3-FCDCD516543F}"/>
    <cellStyle name="40 % - Markeringsfarve2 4 5 2 2 2" xfId="15850" xr:uid="{F4905C71-7E5F-4672-806F-C7577D1ABB0E}"/>
    <cellStyle name="40 % - Markeringsfarve2 4 5 2 2 2 2" xfId="32165" xr:uid="{838303E7-1599-476F-ABBD-89E57C0F0275}"/>
    <cellStyle name="40 % - Markeringsfarve2 4 5 2 2 2 3" xfId="47129" xr:uid="{65E8B1FD-8568-4440-A3C0-4396FFBAE421}"/>
    <cellStyle name="40 % - Markeringsfarve2 4 5 2 2 3" xfId="25143" xr:uid="{6C76E80C-A73A-498A-A617-DC24AF9EA3C7}"/>
    <cellStyle name="40 % - Markeringsfarve2 4 5 2 2 4" xfId="40130" xr:uid="{D404A8E4-41E6-45B9-B1D7-7BC7127AD615}"/>
    <cellStyle name="40 % - Markeringsfarve2 4 5 2 3" xfId="12053" xr:uid="{13E78695-EC6E-442F-B1D2-1B8D769A36E9}"/>
    <cellStyle name="40 % - Markeringsfarve2 4 5 2 3 2" xfId="28373" xr:uid="{8E2CB984-DBF0-45E8-B30F-7F1B4E48FFCF}"/>
    <cellStyle name="40 % - Markeringsfarve2 4 5 2 3 3" xfId="43338" xr:uid="{1DFE63CA-2931-40F4-8DBB-BFB1DBC1D024}"/>
    <cellStyle name="40 % - Markeringsfarve2 4 5 2 4" xfId="21351" xr:uid="{5621BFF5-32C1-4CC6-94D6-21FB8FD62622}"/>
    <cellStyle name="40 % - Markeringsfarve2 4 5 2 5" xfId="36339" xr:uid="{2D0211BB-BA13-4449-9D7F-3F69BBE0668D}"/>
    <cellStyle name="40 % - Markeringsfarve2 4 5 3" xfId="3498" xr:uid="{8717CA54-DCF5-457E-B94F-18A883666B09}"/>
    <cellStyle name="40 % - Markeringsfarve2 4 5 3 2" xfId="7226" xr:uid="{CC3A7A36-2D68-4C01-944D-3798FC25AAEF}"/>
    <cellStyle name="40 % - Markeringsfarve2 4 5 3 2 2" xfId="15135" xr:uid="{26A66AE7-E510-464B-BAB3-E321F6C01EF8}"/>
    <cellStyle name="40 % - Markeringsfarve2 4 5 3 2 2 2" xfId="31450" xr:uid="{29E6FC56-1101-42F0-99A7-EFF03F8910C6}"/>
    <cellStyle name="40 % - Markeringsfarve2 4 5 3 2 2 3" xfId="46414" xr:uid="{7470F2AD-E03F-4CC6-8A5C-878EACBD1DE4}"/>
    <cellStyle name="40 % - Markeringsfarve2 4 5 3 2 3" xfId="24428" xr:uid="{0B170A70-723D-4742-9564-F698088BF8F9}"/>
    <cellStyle name="40 % - Markeringsfarve2 4 5 3 2 4" xfId="39415" xr:uid="{187EB4B9-CA6A-4753-8783-60DBAC96E8D8}"/>
    <cellStyle name="40 % - Markeringsfarve2 4 5 3 3" xfId="12054" xr:uid="{97F0D8F0-BC3C-48B7-9F92-10D18E6886FC}"/>
    <cellStyle name="40 % - Markeringsfarve2 4 5 3 3 2" xfId="28374" xr:uid="{BAC14A5D-0BB9-48EA-A6DB-FA1F04DFE434}"/>
    <cellStyle name="40 % - Markeringsfarve2 4 5 3 3 3" xfId="43339" xr:uid="{B1F076D4-69A4-4F03-8B19-8CD424480426}"/>
    <cellStyle name="40 % - Markeringsfarve2 4 5 3 4" xfId="21352" xr:uid="{6B867CCB-E567-4AE3-A841-E30104E5E478}"/>
    <cellStyle name="40 % - Markeringsfarve2 4 5 3 5" xfId="36340" xr:uid="{139E449F-C0F0-45C7-9C8B-F589BA467E60}"/>
    <cellStyle name="40 % - Markeringsfarve2 4 5 4" xfId="5789" xr:uid="{0DC4AEC5-9584-4E2B-9D2D-E75E14145072}"/>
    <cellStyle name="40 % - Markeringsfarve2 4 5 4 2" xfId="13706" xr:uid="{CE520DAB-05DA-425C-AA59-5A3BEC1BFA49}"/>
    <cellStyle name="40 % - Markeringsfarve2 4 5 4 2 2" xfId="30021" xr:uid="{A361E253-E13F-485D-AB65-218909E6034F}"/>
    <cellStyle name="40 % - Markeringsfarve2 4 5 4 2 3" xfId="44985" xr:uid="{D0F764DE-643F-477D-876B-673A5810FFFF}"/>
    <cellStyle name="40 % - Markeringsfarve2 4 5 4 3" xfId="22999" xr:uid="{99D41906-EE4A-45D6-AF51-487A9817914C}"/>
    <cellStyle name="40 % - Markeringsfarve2 4 5 4 4" xfId="37986" xr:uid="{28136B18-1C1E-4E85-B906-EDA364DCD04A}"/>
    <cellStyle name="40 % - Markeringsfarve2 4 5 5" xfId="12052" xr:uid="{03459C35-F3F2-42D0-A1DE-2BBE4537F15E}"/>
    <cellStyle name="40 % - Markeringsfarve2 4 5 5 2" xfId="28372" xr:uid="{791320BA-5A35-4C41-9075-5E0E65F95A01}"/>
    <cellStyle name="40 % - Markeringsfarve2 4 5 5 3" xfId="43337" xr:uid="{79FC1B6F-C4A1-48BF-A27C-5C14740DD780}"/>
    <cellStyle name="40 % - Markeringsfarve2 4 5 6" xfId="21350" xr:uid="{64C6A3C2-7211-4B29-AA8A-EC11C4E8580C}"/>
    <cellStyle name="40 % - Markeringsfarve2 4 5 7" xfId="36338" xr:uid="{38C3F0A3-04E0-48F2-B663-A5A38D70B96A}"/>
    <cellStyle name="40 % - Markeringsfarve2 4 6" xfId="3499" xr:uid="{F980DB06-0404-4097-8989-8BB084705243}"/>
    <cellStyle name="40 % - Markeringsfarve2 4 6 2" xfId="3500" xr:uid="{67C2A672-B937-48D5-BF96-80A4FCC04278}"/>
    <cellStyle name="40 % - Markeringsfarve2 4 6 2 2" xfId="8095" xr:uid="{9D53FE54-5B6E-49BB-B184-BAFE67644534}"/>
    <cellStyle name="40 % - Markeringsfarve2 4 6 2 2 2" xfId="15995" xr:uid="{80A8AFCE-1B43-41E9-B4A1-9C8CD636E243}"/>
    <cellStyle name="40 % - Markeringsfarve2 4 6 2 2 2 2" xfId="32310" xr:uid="{FB157073-5803-46F5-BBCE-95CEF3EF7CDC}"/>
    <cellStyle name="40 % - Markeringsfarve2 4 6 2 2 2 3" xfId="47274" xr:uid="{89B0FCF2-65CC-4182-B2B8-A8DB37B1010B}"/>
    <cellStyle name="40 % - Markeringsfarve2 4 6 2 2 3" xfId="25288" xr:uid="{57774B09-7C24-449B-B56C-FEF16F3AFF40}"/>
    <cellStyle name="40 % - Markeringsfarve2 4 6 2 2 4" xfId="40275" xr:uid="{18131C43-11B1-47F6-AA1B-EA039246B64A}"/>
    <cellStyle name="40 % - Markeringsfarve2 4 6 2 3" xfId="12056" xr:uid="{7326812B-7693-4732-B83F-6B360A25EF45}"/>
    <cellStyle name="40 % - Markeringsfarve2 4 6 2 3 2" xfId="28376" xr:uid="{7C29DF06-C371-4071-9751-D5C72696BF14}"/>
    <cellStyle name="40 % - Markeringsfarve2 4 6 2 3 3" xfId="43341" xr:uid="{CDAE1480-15C3-4DAB-A308-22D2E2D8134F}"/>
    <cellStyle name="40 % - Markeringsfarve2 4 6 2 4" xfId="21354" xr:uid="{44FC9FB6-61D6-4C0D-BC8E-37316E142F50}"/>
    <cellStyle name="40 % - Markeringsfarve2 4 6 2 5" xfId="36342" xr:uid="{FA4BAADD-EC64-467A-960B-838E8EB66624}"/>
    <cellStyle name="40 % - Markeringsfarve2 4 6 3" xfId="3501" xr:uid="{9B3E03FA-5A79-45A8-996D-F65061E3225B}"/>
    <cellStyle name="40 % - Markeringsfarve2 4 6 3 2" xfId="7372" xr:uid="{C7FB7C90-35DE-4A93-8DF1-D38F7F9377FB}"/>
    <cellStyle name="40 % - Markeringsfarve2 4 6 3 2 2" xfId="15281" xr:uid="{97EF3727-E411-4E50-A0FF-6376659C05CD}"/>
    <cellStyle name="40 % - Markeringsfarve2 4 6 3 2 2 2" xfId="31596" xr:uid="{07B6BA67-6E03-4764-950D-3E140E2FE496}"/>
    <cellStyle name="40 % - Markeringsfarve2 4 6 3 2 2 3" xfId="46560" xr:uid="{30360E6E-64FF-4D71-B326-7CF4003D4406}"/>
    <cellStyle name="40 % - Markeringsfarve2 4 6 3 2 3" xfId="24574" xr:uid="{906F767F-EA94-49A1-A1EA-C81682A98FB4}"/>
    <cellStyle name="40 % - Markeringsfarve2 4 6 3 2 4" xfId="39561" xr:uid="{861C5331-490C-491C-95BB-83ADD051D514}"/>
    <cellStyle name="40 % - Markeringsfarve2 4 6 3 3" xfId="12057" xr:uid="{EDECA6FA-25DA-43D9-AB1D-472BEE1ED0CB}"/>
    <cellStyle name="40 % - Markeringsfarve2 4 6 3 3 2" xfId="28377" xr:uid="{69AF5B45-D8C2-459F-99F8-E303AFFD3A9F}"/>
    <cellStyle name="40 % - Markeringsfarve2 4 6 3 3 3" xfId="43342" xr:uid="{16798E37-147F-4E3F-AE12-127AFAB07C88}"/>
    <cellStyle name="40 % - Markeringsfarve2 4 6 3 4" xfId="21355" xr:uid="{7B332D3C-852D-49D9-AFA4-52A3129AD9E2}"/>
    <cellStyle name="40 % - Markeringsfarve2 4 6 3 5" xfId="36343" xr:uid="{E622EE83-DA63-4BE0-8B75-64C7B670E625}"/>
    <cellStyle name="40 % - Markeringsfarve2 4 6 4" xfId="5790" xr:uid="{B3FD665C-EDCB-45E2-B947-EEF297A8F2C9}"/>
    <cellStyle name="40 % - Markeringsfarve2 4 6 4 2" xfId="13707" xr:uid="{104AE0AD-C649-4575-BA09-FA2A3BC08547}"/>
    <cellStyle name="40 % - Markeringsfarve2 4 6 4 2 2" xfId="30022" xr:uid="{F2057025-685D-4D78-A04C-2D6957844ADC}"/>
    <cellStyle name="40 % - Markeringsfarve2 4 6 4 2 3" xfId="44986" xr:uid="{54B7AD59-90C4-4904-AAC5-3F52AB015493}"/>
    <cellStyle name="40 % - Markeringsfarve2 4 6 4 3" xfId="23000" xr:uid="{AC98DF44-7DAA-4618-8337-D5DD41B08773}"/>
    <cellStyle name="40 % - Markeringsfarve2 4 6 4 4" xfId="37987" xr:uid="{99B4B082-6BB2-4CF6-8F31-1C245667B9A6}"/>
    <cellStyle name="40 % - Markeringsfarve2 4 6 5" xfId="12055" xr:uid="{54428D08-1740-470F-AC9F-89B75ECD9B16}"/>
    <cellStyle name="40 % - Markeringsfarve2 4 6 5 2" xfId="28375" xr:uid="{F78CFB7C-A529-4A99-8C9F-8F1963507B9F}"/>
    <cellStyle name="40 % - Markeringsfarve2 4 6 5 3" xfId="43340" xr:uid="{F2AD31D6-6491-4C17-ADD6-521EECA804CC}"/>
    <cellStyle name="40 % - Markeringsfarve2 4 6 6" xfId="21353" xr:uid="{A37D9AE3-1415-4BEA-AE4A-6A64AD2F94E2}"/>
    <cellStyle name="40 % - Markeringsfarve2 4 6 7" xfId="36341" xr:uid="{73A319E5-0503-41CB-B28A-52288191844E}"/>
    <cellStyle name="40 % - Markeringsfarve2 4 7" xfId="3502" xr:uid="{E8F5821F-8FB5-4B77-8496-BC33E52B0C5A}"/>
    <cellStyle name="40 % - Markeringsfarve2 4 7 2" xfId="7476" xr:uid="{5E99263F-3BFD-448B-A9CB-849D8CAACCBF}"/>
    <cellStyle name="40 % - Markeringsfarve2 4 7 2 2" xfId="15376" xr:uid="{27F970AD-DED4-43C8-BE29-BC069763E24F}"/>
    <cellStyle name="40 % - Markeringsfarve2 4 7 2 2 2" xfId="31691" xr:uid="{B4A3CF83-D9C8-47DC-8579-6211FE880A02}"/>
    <cellStyle name="40 % - Markeringsfarve2 4 7 2 2 3" xfId="46655" xr:uid="{171D053B-FBD5-4D7B-B388-CA7B1DB5CB71}"/>
    <cellStyle name="40 % - Markeringsfarve2 4 7 2 3" xfId="24669" xr:uid="{FF450E6C-0E86-40F2-8CAA-8DD511A5DE80}"/>
    <cellStyle name="40 % - Markeringsfarve2 4 7 2 4" xfId="39656" xr:uid="{3E2695E1-C607-4FDB-9A22-AFF85E5F8E93}"/>
    <cellStyle name="40 % - Markeringsfarve2 4 7 3" xfId="12058" xr:uid="{CF816C13-0975-4E55-BE50-3D6DCBA20492}"/>
    <cellStyle name="40 % - Markeringsfarve2 4 7 3 2" xfId="28378" xr:uid="{0B81B8F6-FD1D-43E2-B639-2632F694529B}"/>
    <cellStyle name="40 % - Markeringsfarve2 4 7 3 3" xfId="43343" xr:uid="{29209743-A081-454A-9185-95B6823D6384}"/>
    <cellStyle name="40 % - Markeringsfarve2 4 7 4" xfId="21356" xr:uid="{02C026E0-B3EA-4FC5-AD95-7333C9E7D204}"/>
    <cellStyle name="40 % - Markeringsfarve2 4 7 5" xfId="36344" xr:uid="{DEA593AC-B647-4CD9-9CC8-8608DEBCC990}"/>
    <cellStyle name="40 % - Markeringsfarve2 4 8" xfId="3503" xr:uid="{6AFA0E53-8557-45C7-95B3-2D0B7519558E}"/>
    <cellStyle name="40 % - Markeringsfarve2 4 8 2" xfId="6704" xr:uid="{1A9B0D67-0B5A-475A-8A64-7A89A14B1DB7}"/>
    <cellStyle name="40 % - Markeringsfarve2 4 8 2 2" xfId="14614" xr:uid="{85AB8720-F539-4959-9C20-234453CBA500}"/>
    <cellStyle name="40 % - Markeringsfarve2 4 8 2 2 2" xfId="30929" xr:uid="{F20151A5-25D6-40CE-8D23-BB5A52C69AAF}"/>
    <cellStyle name="40 % - Markeringsfarve2 4 8 2 2 3" xfId="45893" xr:uid="{43AF47BA-9BAD-4E8D-BF6F-87922CDCF6AE}"/>
    <cellStyle name="40 % - Markeringsfarve2 4 8 2 3" xfId="23907" xr:uid="{9B035503-FA0F-4948-AB14-13CAE63A1D09}"/>
    <cellStyle name="40 % - Markeringsfarve2 4 8 2 4" xfId="38894" xr:uid="{6A578DCA-01F8-41AF-8339-9ACEEF8EE615}"/>
    <cellStyle name="40 % - Markeringsfarve2 4 8 3" xfId="12059" xr:uid="{7086CDF3-17A0-4432-ADB5-FC11E3DDD477}"/>
    <cellStyle name="40 % - Markeringsfarve2 4 8 3 2" xfId="28379" xr:uid="{28C8689C-ACAC-448C-B9AF-71C63E0E9E81}"/>
    <cellStyle name="40 % - Markeringsfarve2 4 8 3 3" xfId="43344" xr:uid="{045AF738-7165-43BE-B1F4-4D28AEFBACF3}"/>
    <cellStyle name="40 % - Markeringsfarve2 4 8 4" xfId="21357" xr:uid="{66E9309D-8554-4AA6-973D-5A169C6A32B3}"/>
    <cellStyle name="40 % - Markeringsfarve2 4 8 5" xfId="36345" xr:uid="{761DFF84-ACEB-4C6A-BF9A-3FA90F7F48A8}"/>
    <cellStyle name="40 % - Markeringsfarve2 4 9" xfId="5785" xr:uid="{CCE10580-A9D6-4670-878E-E6082621F1C6}"/>
    <cellStyle name="40 % - Markeringsfarve2 4 9 2" xfId="13702" xr:uid="{68FEFFDD-AD80-4773-9AC5-CB12F53C1FD5}"/>
    <cellStyle name="40 % - Markeringsfarve2 4 9 2 2" xfId="30017" xr:uid="{E183EEB5-B893-4A62-8ACC-EA2220A9EE0C}"/>
    <cellStyle name="40 % - Markeringsfarve2 4 9 2 3" xfId="44981" xr:uid="{4117CD47-31E7-4962-8D97-84A8DA0092D5}"/>
    <cellStyle name="40 % - Markeringsfarve2 4 9 3" xfId="22995" xr:uid="{9EA378A1-68E9-40A5-807E-6D77346349CC}"/>
    <cellStyle name="40 % - Markeringsfarve2 4 9 4" xfId="37982" xr:uid="{89E226D5-1CE2-4032-A895-35C8E57CF367}"/>
    <cellStyle name="40 % - Markeringsfarve2 5" xfId="3504" xr:uid="{EC312F17-B234-4E8B-8187-48A849963093}"/>
    <cellStyle name="40 % - Markeringsfarve2 5 10" xfId="12060" xr:uid="{23022110-756C-47B3-B73B-657E67E5A640}"/>
    <cellStyle name="40 % - Markeringsfarve2 5 10 2" xfId="28380" xr:uid="{1D64FAF8-729B-45E4-A19D-84F3EC683FB7}"/>
    <cellStyle name="40 % - Markeringsfarve2 5 10 3" xfId="43345" xr:uid="{9B9291C0-513C-49DC-82FE-2DC264BAB164}"/>
    <cellStyle name="40 % - Markeringsfarve2 5 11" xfId="21358" xr:uid="{069FBC2A-CA56-4F3E-BF1A-A469FCBCD7E1}"/>
    <cellStyle name="40 % - Markeringsfarve2 5 12" xfId="36346" xr:uid="{6CE77AA2-E90A-4D84-A19F-93887A51BA63}"/>
    <cellStyle name="40 % - Markeringsfarve2 5 13" xfId="53272" xr:uid="{5F1EEB58-C58D-4BC5-94DB-30173456B094}"/>
    <cellStyle name="40 % - Markeringsfarve2 5 2" xfId="3505" xr:uid="{4035ABF7-F1FE-4EC6-A952-AE765AF125BE}"/>
    <cellStyle name="40 % - Markeringsfarve2 5 2 2" xfId="3506" xr:uid="{07D58B22-130E-41EE-AEED-9EE8BF9E1418}"/>
    <cellStyle name="40 % - Markeringsfarve2 5 2 2 2" xfId="7634" xr:uid="{6C99C881-4287-4B2D-9FFA-387EFBA43BE2}"/>
    <cellStyle name="40 % - Markeringsfarve2 5 2 2 2 2" xfId="15534" xr:uid="{6D4062D9-BF4B-40FC-9BB5-1B53BEF0382E}"/>
    <cellStyle name="40 % - Markeringsfarve2 5 2 2 2 2 2" xfId="31849" xr:uid="{33765B45-9DF0-4AC0-8E6E-7FAF8F8C95A2}"/>
    <cellStyle name="40 % - Markeringsfarve2 5 2 2 2 2 3" xfId="46813" xr:uid="{41260157-B230-4A7F-8A6F-B11906E09529}"/>
    <cellStyle name="40 % - Markeringsfarve2 5 2 2 2 3" xfId="24827" xr:uid="{3CF019ED-C3EF-4DB5-B7D6-CA6120606891}"/>
    <cellStyle name="40 % - Markeringsfarve2 5 2 2 2 4" xfId="39814" xr:uid="{B5369575-2D02-477C-B7FC-F32AA6F24CFF}"/>
    <cellStyle name="40 % - Markeringsfarve2 5 2 2 3" xfId="12062" xr:uid="{8325A5D6-7014-4827-B336-C4F87F13DDAE}"/>
    <cellStyle name="40 % - Markeringsfarve2 5 2 2 3 2" xfId="28382" xr:uid="{4CEB919C-C61C-432D-B03B-F608EAD4422F}"/>
    <cellStyle name="40 % - Markeringsfarve2 5 2 2 3 3" xfId="43347" xr:uid="{026CF04D-D5A9-4BB3-9F9C-1E0C91E16A26}"/>
    <cellStyle name="40 % - Markeringsfarve2 5 2 2 4" xfId="21360" xr:uid="{BA0DDFD9-0A1F-4960-B473-8153D1A2126A}"/>
    <cellStyle name="40 % - Markeringsfarve2 5 2 2 5" xfId="36348" xr:uid="{FD708DDC-2111-4D21-A696-73B249DFF988}"/>
    <cellStyle name="40 % - Markeringsfarve2 5 2 2 6" xfId="57076" xr:uid="{114C8335-E2F9-4DD4-BFFD-18584A732486}"/>
    <cellStyle name="40 % - Markeringsfarve2 5 2 3" xfId="3507" xr:uid="{A9550C81-8659-4AB2-ACB6-D63E7ADC94A0}"/>
    <cellStyle name="40 % - Markeringsfarve2 5 2 3 2" xfId="6864" xr:uid="{7277A939-0DE1-4A9B-84FF-45311F82B810}"/>
    <cellStyle name="40 % - Markeringsfarve2 5 2 3 2 2" xfId="14774" xr:uid="{06343D13-C17E-4AF5-9713-E1D3DFF9762D}"/>
    <cellStyle name="40 % - Markeringsfarve2 5 2 3 2 2 2" xfId="31089" xr:uid="{2CA44302-85D5-4FAF-B6F0-C04149E294EA}"/>
    <cellStyle name="40 % - Markeringsfarve2 5 2 3 2 2 3" xfId="46053" xr:uid="{63155C6B-21C5-4572-8EAC-1D26D5F4505A}"/>
    <cellStyle name="40 % - Markeringsfarve2 5 2 3 2 3" xfId="24067" xr:uid="{07FE1C94-EDE7-4072-A896-B24A9B1FC36E}"/>
    <cellStyle name="40 % - Markeringsfarve2 5 2 3 2 4" xfId="39054" xr:uid="{5D37EB18-D405-402C-AE33-BEB6F84B9963}"/>
    <cellStyle name="40 % - Markeringsfarve2 5 2 3 3" xfId="12063" xr:uid="{9D552242-159B-4248-94B9-38ED84BFCC69}"/>
    <cellStyle name="40 % - Markeringsfarve2 5 2 3 3 2" xfId="28383" xr:uid="{D7712F71-7D5D-434C-ADEC-F1EC72DB16B0}"/>
    <cellStyle name="40 % - Markeringsfarve2 5 2 3 3 3" xfId="43348" xr:uid="{6334A07D-5B4A-4349-9A27-1B894D17DD0B}"/>
    <cellStyle name="40 % - Markeringsfarve2 5 2 3 4" xfId="21361" xr:uid="{E888D4A9-2DEE-4BB9-986F-AE936176BEF7}"/>
    <cellStyle name="40 % - Markeringsfarve2 5 2 3 5" xfId="36349" xr:uid="{524A0758-67C8-4CD6-B9AF-0EABD0CBEBA9}"/>
    <cellStyle name="40 % - Markeringsfarve2 5 2 4" xfId="5792" xr:uid="{FC27BBD1-E9E0-4551-9E2E-ACA9BBABB149}"/>
    <cellStyle name="40 % - Markeringsfarve2 5 2 4 2" xfId="13709" xr:uid="{A6DAA836-06A4-4A71-8BF4-376E2BCBE889}"/>
    <cellStyle name="40 % - Markeringsfarve2 5 2 4 2 2" xfId="30024" xr:uid="{4CC70DAB-1913-4571-9667-023F0CE8094A}"/>
    <cellStyle name="40 % - Markeringsfarve2 5 2 4 2 3" xfId="44988" xr:uid="{7221B588-3DA9-4581-82F5-566E472C452B}"/>
    <cellStyle name="40 % - Markeringsfarve2 5 2 4 3" xfId="23002" xr:uid="{0BBF1486-5C5A-4F19-9F2D-D1E87BDD82A6}"/>
    <cellStyle name="40 % - Markeringsfarve2 5 2 4 4" xfId="37989" xr:uid="{5E191AF0-1008-4136-80BE-058A0FD6A460}"/>
    <cellStyle name="40 % - Markeringsfarve2 5 2 5" xfId="12061" xr:uid="{1CF29E2B-6DCB-4374-9904-1D14AC2CA841}"/>
    <cellStyle name="40 % - Markeringsfarve2 5 2 5 2" xfId="28381" xr:uid="{A81ABF6E-9440-4C3F-91FB-E4380F523145}"/>
    <cellStyle name="40 % - Markeringsfarve2 5 2 5 3" xfId="43346" xr:uid="{1AD5086C-6A67-4DD5-A2E9-5933356DF423}"/>
    <cellStyle name="40 % - Markeringsfarve2 5 2 6" xfId="21359" xr:uid="{E6FCBA45-E61F-4E46-9815-0D055D1E97FF}"/>
    <cellStyle name="40 % - Markeringsfarve2 5 2 7" xfId="36347" xr:uid="{71C3916C-276D-4940-BEC1-F60B4F38113E}"/>
    <cellStyle name="40 % - Markeringsfarve2 5 2 8" xfId="53909" xr:uid="{F3ECB387-6436-4CCD-B5DD-74D4FD27474F}"/>
    <cellStyle name="40 % - Markeringsfarve2 5 3" xfId="3508" xr:uid="{6BC5851E-5270-4654-A509-710436C9F63D}"/>
    <cellStyle name="40 % - Markeringsfarve2 5 3 2" xfId="3509" xr:uid="{E46BF88B-B49C-401B-9712-00555EB60594}"/>
    <cellStyle name="40 % - Markeringsfarve2 5 3 2 2" xfId="7742" xr:uid="{D658538C-F04D-4CD5-A2A4-5E59D7E2F330}"/>
    <cellStyle name="40 % - Markeringsfarve2 5 3 2 2 2" xfId="15642" xr:uid="{A86730CE-368A-41C2-9A2B-D612CFA75321}"/>
    <cellStyle name="40 % - Markeringsfarve2 5 3 2 2 2 2" xfId="31957" xr:uid="{6CDCFC03-7476-446E-A820-7E9BBD96892B}"/>
    <cellStyle name="40 % - Markeringsfarve2 5 3 2 2 2 3" xfId="46921" xr:uid="{69045A2C-FC99-45BB-933E-9E17F6740480}"/>
    <cellStyle name="40 % - Markeringsfarve2 5 3 2 2 3" xfId="24935" xr:uid="{1005FA00-C7D8-4F86-92DB-BFA3EBEDE56A}"/>
    <cellStyle name="40 % - Markeringsfarve2 5 3 2 2 4" xfId="39922" xr:uid="{BC120F12-F58D-4C6F-A100-76344E0E17C2}"/>
    <cellStyle name="40 % - Markeringsfarve2 5 3 2 3" xfId="12065" xr:uid="{71BE0347-A4A4-4958-8A1F-028A3F01463F}"/>
    <cellStyle name="40 % - Markeringsfarve2 5 3 2 3 2" xfId="28385" xr:uid="{A31C4440-1780-424D-9E74-57039C3EF85A}"/>
    <cellStyle name="40 % - Markeringsfarve2 5 3 2 3 3" xfId="43350" xr:uid="{736CE117-223E-48C6-BA3A-D804BD79FA52}"/>
    <cellStyle name="40 % - Markeringsfarve2 5 3 2 4" xfId="21363" xr:uid="{25251685-3026-4A0A-9B4B-B88F77C217CF}"/>
    <cellStyle name="40 % - Markeringsfarve2 5 3 2 5" xfId="36351" xr:uid="{1A2D5616-78B0-48E6-8D33-98BD9B46B5CA}"/>
    <cellStyle name="40 % - Markeringsfarve2 5 3 3" xfId="3510" xr:uid="{4A65E75D-B1DF-4B9A-B25B-F1D868FDDBB7}"/>
    <cellStyle name="40 % - Markeringsfarve2 5 3 3 2" xfId="6972" xr:uid="{E7DB768E-B4F2-4104-AC0E-ADD62EF93C43}"/>
    <cellStyle name="40 % - Markeringsfarve2 5 3 3 2 2" xfId="14882" xr:uid="{301A95EE-7659-4D0C-8C9C-82F6A81B7B06}"/>
    <cellStyle name="40 % - Markeringsfarve2 5 3 3 2 2 2" xfId="31197" xr:uid="{31224D26-2570-4979-85FC-2F2BF91DF5E4}"/>
    <cellStyle name="40 % - Markeringsfarve2 5 3 3 2 2 3" xfId="46161" xr:uid="{4692D1A5-B936-4CB9-9358-1573754D060C}"/>
    <cellStyle name="40 % - Markeringsfarve2 5 3 3 2 3" xfId="24175" xr:uid="{C62E9EB2-0F77-4698-8E3F-8E10396B684F}"/>
    <cellStyle name="40 % - Markeringsfarve2 5 3 3 2 4" xfId="39162" xr:uid="{6E34E6F1-90F4-4D26-9E5A-4AFF908D3CF0}"/>
    <cellStyle name="40 % - Markeringsfarve2 5 3 3 3" xfId="12066" xr:uid="{ED933F60-5C9D-4AE6-92C5-C5CFE9EE6D7B}"/>
    <cellStyle name="40 % - Markeringsfarve2 5 3 3 3 2" xfId="28386" xr:uid="{EF24C601-858B-4B5C-B9AB-D77F04E037C4}"/>
    <cellStyle name="40 % - Markeringsfarve2 5 3 3 3 3" xfId="43351" xr:uid="{8F88FE6E-92EA-4F80-8A3C-B4529C1FEBC2}"/>
    <cellStyle name="40 % - Markeringsfarve2 5 3 3 4" xfId="21364" xr:uid="{D94E9B25-4FB5-471B-8F42-0BD202D042F9}"/>
    <cellStyle name="40 % - Markeringsfarve2 5 3 3 5" xfId="36352" xr:uid="{E6DD5337-9683-4C36-89E0-4EA65386A13E}"/>
    <cellStyle name="40 % - Markeringsfarve2 5 3 4" xfId="5793" xr:uid="{83F80303-D914-461D-879A-C45B402FF304}"/>
    <cellStyle name="40 % - Markeringsfarve2 5 3 4 2" xfId="13710" xr:uid="{6E7A1EE6-40BC-4C98-B211-8360FB177F8F}"/>
    <cellStyle name="40 % - Markeringsfarve2 5 3 4 2 2" xfId="30025" xr:uid="{68A2D9B2-9895-47B2-8EA7-9C9DCC2A91FB}"/>
    <cellStyle name="40 % - Markeringsfarve2 5 3 4 2 3" xfId="44989" xr:uid="{84BD4E7A-24EF-43E3-94D5-F032793807F0}"/>
    <cellStyle name="40 % - Markeringsfarve2 5 3 4 3" xfId="23003" xr:uid="{AEB4C810-D441-402D-B091-7C8A6A283F40}"/>
    <cellStyle name="40 % - Markeringsfarve2 5 3 4 4" xfId="37990" xr:uid="{D3F43C07-9443-4A16-82CA-42A75FFE251E}"/>
    <cellStyle name="40 % - Markeringsfarve2 5 3 5" xfId="12064" xr:uid="{7F4C414E-F51B-4913-A0DF-FEBB9241B1E9}"/>
    <cellStyle name="40 % - Markeringsfarve2 5 3 5 2" xfId="28384" xr:uid="{79E62E02-4CF4-429B-83B5-79CDBE2418DE}"/>
    <cellStyle name="40 % - Markeringsfarve2 5 3 5 3" xfId="43349" xr:uid="{D15C2114-6FA8-43ED-A3EC-6D7B92059D14}"/>
    <cellStyle name="40 % - Markeringsfarve2 5 3 6" xfId="21362" xr:uid="{6304C72F-8B3A-4948-A3AD-E8FE2410F15B}"/>
    <cellStyle name="40 % - Markeringsfarve2 5 3 7" xfId="36350" xr:uid="{3501BA76-81F9-454D-9445-DF4591BEC4EE}"/>
    <cellStyle name="40 % - Markeringsfarve2 5 3 8" xfId="56453" xr:uid="{03F3AFE9-FABA-4222-BD3B-76E021927763}"/>
    <cellStyle name="40 % - Markeringsfarve2 5 4" xfId="3511" xr:uid="{6947F315-BF51-4D6F-9DA3-7E7F14CFD644}"/>
    <cellStyle name="40 % - Markeringsfarve2 5 4 2" xfId="3512" xr:uid="{7B6C2888-67E6-41A1-9AD6-6D87D2DAEE71}"/>
    <cellStyle name="40 % - Markeringsfarve2 5 4 2 2" xfId="7872" xr:uid="{16CDF3F5-2DD0-42D8-830B-2CF337954B19}"/>
    <cellStyle name="40 % - Markeringsfarve2 5 4 2 2 2" xfId="15772" xr:uid="{C1BC8D10-7F8F-468F-B72D-686C53FC1D9E}"/>
    <cellStyle name="40 % - Markeringsfarve2 5 4 2 2 2 2" xfId="32087" xr:uid="{A737EFCF-8F8D-49B5-A1E6-E61DC1CC8301}"/>
    <cellStyle name="40 % - Markeringsfarve2 5 4 2 2 2 3" xfId="47051" xr:uid="{04C525ED-BE23-48A8-9771-386FBD6F5119}"/>
    <cellStyle name="40 % - Markeringsfarve2 5 4 2 2 3" xfId="25065" xr:uid="{58D8AA40-555E-4ED4-AE23-A48A09C94885}"/>
    <cellStyle name="40 % - Markeringsfarve2 5 4 2 2 4" xfId="40052" xr:uid="{96A68485-A07B-4A73-A96A-50D75660A4DB}"/>
    <cellStyle name="40 % - Markeringsfarve2 5 4 2 3" xfId="12068" xr:uid="{3CF3B067-D6EC-423A-AD89-4D442BFA7BE9}"/>
    <cellStyle name="40 % - Markeringsfarve2 5 4 2 3 2" xfId="28388" xr:uid="{7ACE974D-9372-46F9-BF5B-A270FD5918AC}"/>
    <cellStyle name="40 % - Markeringsfarve2 5 4 2 3 3" xfId="43353" xr:uid="{44E2C474-A2D8-4FD2-A365-8CCC4AD8905C}"/>
    <cellStyle name="40 % - Markeringsfarve2 5 4 2 4" xfId="21366" xr:uid="{03BF7A32-E6B2-49F6-AAAC-97BF0EDAE985}"/>
    <cellStyle name="40 % - Markeringsfarve2 5 4 2 5" xfId="36354" xr:uid="{4016AACD-0530-4DC1-9150-236A027E62F8}"/>
    <cellStyle name="40 % - Markeringsfarve2 5 4 3" xfId="3513" xr:uid="{98E66C4F-E632-44A5-80CB-8C1A097D02F7}"/>
    <cellStyle name="40 % - Markeringsfarve2 5 4 3 2" xfId="7148" xr:uid="{55702411-7F66-45FB-A823-0F0B6B7F284A}"/>
    <cellStyle name="40 % - Markeringsfarve2 5 4 3 2 2" xfId="15057" xr:uid="{5849A42A-DBAC-4B0D-BCA6-0B2480A66F54}"/>
    <cellStyle name="40 % - Markeringsfarve2 5 4 3 2 2 2" xfId="31372" xr:uid="{F8375BBC-4DEF-4C9A-8E79-0205DA0B3A38}"/>
    <cellStyle name="40 % - Markeringsfarve2 5 4 3 2 2 3" xfId="46336" xr:uid="{54964634-F3C6-4041-A3BA-2ABADFD03290}"/>
    <cellStyle name="40 % - Markeringsfarve2 5 4 3 2 3" xfId="24350" xr:uid="{C0856280-2016-4967-AEC7-7C9C87F02BBE}"/>
    <cellStyle name="40 % - Markeringsfarve2 5 4 3 2 4" xfId="39337" xr:uid="{BC9A0D8B-01BD-48B4-9DDC-7A6593675415}"/>
    <cellStyle name="40 % - Markeringsfarve2 5 4 3 3" xfId="12069" xr:uid="{EDCD2CD1-4565-47C2-84D5-3250A1DAA26A}"/>
    <cellStyle name="40 % - Markeringsfarve2 5 4 3 3 2" xfId="28389" xr:uid="{A8199EB4-7C21-4233-904B-672AB1163576}"/>
    <cellStyle name="40 % - Markeringsfarve2 5 4 3 3 3" xfId="43354" xr:uid="{86118047-DBD2-4A68-8F95-4CBE2E752B05}"/>
    <cellStyle name="40 % - Markeringsfarve2 5 4 3 4" xfId="21367" xr:uid="{6FE09DFB-22DB-4C4F-99DB-873F21CEA735}"/>
    <cellStyle name="40 % - Markeringsfarve2 5 4 3 5" xfId="36355" xr:uid="{6A9AC7F8-2D89-41B1-A7F5-9128346D6A72}"/>
    <cellStyle name="40 % - Markeringsfarve2 5 4 4" xfId="5794" xr:uid="{4D40A5AA-A3A9-4BF2-921C-C85213BF3274}"/>
    <cellStyle name="40 % - Markeringsfarve2 5 4 4 2" xfId="13711" xr:uid="{6FCF9A7D-C9B2-409F-872F-D1E4A10C0BAA}"/>
    <cellStyle name="40 % - Markeringsfarve2 5 4 4 2 2" xfId="30026" xr:uid="{44B87D7F-CBF4-498C-AEE2-2AC3935141AD}"/>
    <cellStyle name="40 % - Markeringsfarve2 5 4 4 2 3" xfId="44990" xr:uid="{04F40721-9524-417E-8706-AA6965B40A45}"/>
    <cellStyle name="40 % - Markeringsfarve2 5 4 4 3" xfId="23004" xr:uid="{694883A5-20C6-430C-B9A8-B82C70773C30}"/>
    <cellStyle name="40 % - Markeringsfarve2 5 4 4 4" xfId="37991" xr:uid="{DD78BAB9-4BCA-4506-9D1C-18D6EC989C74}"/>
    <cellStyle name="40 % - Markeringsfarve2 5 4 5" xfId="12067" xr:uid="{2C7A820A-45CD-4CFE-8675-1B08F6B33B47}"/>
    <cellStyle name="40 % - Markeringsfarve2 5 4 5 2" xfId="28387" xr:uid="{1305EE77-32B4-474B-A769-32BB051A0DC6}"/>
    <cellStyle name="40 % - Markeringsfarve2 5 4 5 3" xfId="43352" xr:uid="{2673EDBF-E8C8-4DE8-AE81-28AD47F816D4}"/>
    <cellStyle name="40 % - Markeringsfarve2 5 4 6" xfId="21365" xr:uid="{EEAFC774-06EB-47A6-9B4D-ECF0AB2C39CC}"/>
    <cellStyle name="40 % - Markeringsfarve2 5 4 7" xfId="36353" xr:uid="{67979DC1-140B-4855-BB35-4A07415586C2}"/>
    <cellStyle name="40 % - Markeringsfarve2 5 5" xfId="3514" xr:uid="{2B1CAD43-1435-4041-9418-9DCAE59F5FA7}"/>
    <cellStyle name="40 % - Markeringsfarve2 5 5 2" xfId="3515" xr:uid="{47B31422-3BA9-4ABC-8A28-57EEAF101492}"/>
    <cellStyle name="40 % - Markeringsfarve2 5 5 2 2" xfId="7989" xr:uid="{1C29A833-C58E-4220-9AD3-0C7871B8852E}"/>
    <cellStyle name="40 % - Markeringsfarve2 5 5 2 2 2" xfId="15889" xr:uid="{3C10947A-F9F5-401F-9FB1-916A68C6F7DB}"/>
    <cellStyle name="40 % - Markeringsfarve2 5 5 2 2 2 2" xfId="32204" xr:uid="{A31E8157-3B41-4E8B-8890-3AF15891F628}"/>
    <cellStyle name="40 % - Markeringsfarve2 5 5 2 2 2 3" xfId="47168" xr:uid="{C6C09059-C1DF-415F-B950-BC3A1EA89940}"/>
    <cellStyle name="40 % - Markeringsfarve2 5 5 2 2 3" xfId="25182" xr:uid="{0055A4A3-51C9-4C86-8D93-4D5ABF1A727D}"/>
    <cellStyle name="40 % - Markeringsfarve2 5 5 2 2 4" xfId="40169" xr:uid="{FD0CAFBC-7A09-492E-897C-892281F0B572}"/>
    <cellStyle name="40 % - Markeringsfarve2 5 5 2 3" xfId="12071" xr:uid="{E61FB05A-18C1-42EF-824C-4F90619FB4BD}"/>
    <cellStyle name="40 % - Markeringsfarve2 5 5 2 3 2" xfId="28391" xr:uid="{D5ED19DF-4DB5-4529-B996-D702084D133E}"/>
    <cellStyle name="40 % - Markeringsfarve2 5 5 2 3 3" xfId="43356" xr:uid="{751B03E1-C991-4AF9-ADBC-A07817261B83}"/>
    <cellStyle name="40 % - Markeringsfarve2 5 5 2 4" xfId="21369" xr:uid="{D8030740-1017-4B0F-AD15-A32EB60BC937}"/>
    <cellStyle name="40 % - Markeringsfarve2 5 5 2 5" xfId="36357" xr:uid="{977AFD54-CF6F-4519-A986-1AC2C671F278}"/>
    <cellStyle name="40 % - Markeringsfarve2 5 5 3" xfId="3516" xr:uid="{09F88EE6-A32B-4A2A-84F1-81BB2C72462B}"/>
    <cellStyle name="40 % - Markeringsfarve2 5 5 3 2" xfId="7265" xr:uid="{FB3B3CA3-0226-403B-9FB9-F3B97524D2D3}"/>
    <cellStyle name="40 % - Markeringsfarve2 5 5 3 2 2" xfId="15174" xr:uid="{955D49BC-112A-4DF1-825F-995FAD73C6AA}"/>
    <cellStyle name="40 % - Markeringsfarve2 5 5 3 2 2 2" xfId="31489" xr:uid="{E58CD473-225F-4038-832B-B07A268155D7}"/>
    <cellStyle name="40 % - Markeringsfarve2 5 5 3 2 2 3" xfId="46453" xr:uid="{C054AD7C-DD44-4FF1-975B-3F5BE76D040F}"/>
    <cellStyle name="40 % - Markeringsfarve2 5 5 3 2 3" xfId="24467" xr:uid="{22A59D16-7AB9-4E67-9ACD-814D38CDCA99}"/>
    <cellStyle name="40 % - Markeringsfarve2 5 5 3 2 4" xfId="39454" xr:uid="{22CAC7EF-0B2B-420F-BD72-D2887C66A8EF}"/>
    <cellStyle name="40 % - Markeringsfarve2 5 5 3 3" xfId="12072" xr:uid="{8EE71E17-9D12-4A47-8B73-E968E47C5903}"/>
    <cellStyle name="40 % - Markeringsfarve2 5 5 3 3 2" xfId="28392" xr:uid="{2CA1BAED-BE6A-4902-AA4A-3821069830D4}"/>
    <cellStyle name="40 % - Markeringsfarve2 5 5 3 3 3" xfId="43357" xr:uid="{C60F8A93-32C9-4C11-9CB5-D0602D4433E6}"/>
    <cellStyle name="40 % - Markeringsfarve2 5 5 3 4" xfId="21370" xr:uid="{5B6DC94C-9B42-4D95-A454-49D2A6235777}"/>
    <cellStyle name="40 % - Markeringsfarve2 5 5 3 5" xfId="36358" xr:uid="{CA86624E-1942-45E2-9DA7-C1519B562C8B}"/>
    <cellStyle name="40 % - Markeringsfarve2 5 5 4" xfId="5795" xr:uid="{7EE8039A-5AF5-4F1B-B752-368D00494B80}"/>
    <cellStyle name="40 % - Markeringsfarve2 5 5 4 2" xfId="13712" xr:uid="{32E67876-E679-4EB0-B086-A8EBABDAC59C}"/>
    <cellStyle name="40 % - Markeringsfarve2 5 5 4 2 2" xfId="30027" xr:uid="{47136011-CECF-49DB-A11F-0F2C07505456}"/>
    <cellStyle name="40 % - Markeringsfarve2 5 5 4 2 3" xfId="44991" xr:uid="{679C30AC-501F-4BC3-AAB5-654CA08921DA}"/>
    <cellStyle name="40 % - Markeringsfarve2 5 5 4 3" xfId="23005" xr:uid="{892DD54F-2102-4BD1-867F-F114E684AD4A}"/>
    <cellStyle name="40 % - Markeringsfarve2 5 5 4 4" xfId="37992" xr:uid="{66B35340-D38C-4031-893B-18FB720A546F}"/>
    <cellStyle name="40 % - Markeringsfarve2 5 5 5" xfId="12070" xr:uid="{9D5547E3-A6C0-42DE-8CDE-D8D6AABF931A}"/>
    <cellStyle name="40 % - Markeringsfarve2 5 5 5 2" xfId="28390" xr:uid="{13415483-6365-40CD-A70B-C0DD369CE2C6}"/>
    <cellStyle name="40 % - Markeringsfarve2 5 5 5 3" xfId="43355" xr:uid="{359E7A12-7AFC-4AFF-B972-E1AF596663A9}"/>
    <cellStyle name="40 % - Markeringsfarve2 5 5 6" xfId="21368" xr:uid="{852D0530-0EB7-46FE-9153-33045262AE30}"/>
    <cellStyle name="40 % - Markeringsfarve2 5 5 7" xfId="36356" xr:uid="{69004BF8-42BE-41BB-9639-ED6AACBFAE2B}"/>
    <cellStyle name="40 % - Markeringsfarve2 5 6" xfId="3517" xr:uid="{8BB0C174-305A-43F8-AA60-E9CA7FA36F28}"/>
    <cellStyle name="40 % - Markeringsfarve2 5 6 2" xfId="3518" xr:uid="{A5564701-3C07-4A82-8351-54F24ABD8510}"/>
    <cellStyle name="40 % - Markeringsfarve2 5 6 2 2" xfId="8096" xr:uid="{A67FF05E-1145-4408-8B61-B5C671EB3A94}"/>
    <cellStyle name="40 % - Markeringsfarve2 5 6 2 2 2" xfId="15996" xr:uid="{E287E4FF-10E3-4C4F-BB0C-4E59B330C955}"/>
    <cellStyle name="40 % - Markeringsfarve2 5 6 2 2 2 2" xfId="32311" xr:uid="{2CF2610F-703C-4C9B-A165-ED3785BD873F}"/>
    <cellStyle name="40 % - Markeringsfarve2 5 6 2 2 2 3" xfId="47275" xr:uid="{3FA80189-BB49-4079-BDE1-92296C124BBF}"/>
    <cellStyle name="40 % - Markeringsfarve2 5 6 2 2 3" xfId="25289" xr:uid="{906D8009-07AF-408B-B95D-B11EE7F3485E}"/>
    <cellStyle name="40 % - Markeringsfarve2 5 6 2 2 4" xfId="40276" xr:uid="{95F8E9D2-9DE1-48C7-9FED-B7E87732C9BD}"/>
    <cellStyle name="40 % - Markeringsfarve2 5 6 2 3" xfId="12074" xr:uid="{9B479DED-D283-4FA3-9E8E-0F124B1CA7DA}"/>
    <cellStyle name="40 % - Markeringsfarve2 5 6 2 3 2" xfId="28394" xr:uid="{3632E410-A19B-4E73-8FCC-95BC4C505290}"/>
    <cellStyle name="40 % - Markeringsfarve2 5 6 2 3 3" xfId="43359" xr:uid="{752ABC32-B43E-46D6-9AD2-40F4E6C798E8}"/>
    <cellStyle name="40 % - Markeringsfarve2 5 6 2 4" xfId="21372" xr:uid="{51C88255-88E2-4077-8F55-9E1617E901F2}"/>
    <cellStyle name="40 % - Markeringsfarve2 5 6 2 5" xfId="36360" xr:uid="{E0442895-ECAB-40C9-B901-8FAB85ECC1CB}"/>
    <cellStyle name="40 % - Markeringsfarve2 5 6 3" xfId="3519" xr:uid="{02E7FC6C-A59D-4DE2-AB65-EDAF43F259E4}"/>
    <cellStyle name="40 % - Markeringsfarve2 5 6 3 2" xfId="7373" xr:uid="{DFE74E82-10F9-4A8A-B8E9-1D1E6AF0962F}"/>
    <cellStyle name="40 % - Markeringsfarve2 5 6 3 2 2" xfId="15282" xr:uid="{8D0BAA4B-249B-4842-AE79-2373D7D3B79C}"/>
    <cellStyle name="40 % - Markeringsfarve2 5 6 3 2 2 2" xfId="31597" xr:uid="{2B3A22CD-45A7-4EEA-BAE0-B7AF5E27DEAA}"/>
    <cellStyle name="40 % - Markeringsfarve2 5 6 3 2 2 3" xfId="46561" xr:uid="{39F24146-59D0-4499-9003-499D4D56FE78}"/>
    <cellStyle name="40 % - Markeringsfarve2 5 6 3 2 3" xfId="24575" xr:uid="{C23A6BF7-88F9-437E-9DBD-0A9467647E79}"/>
    <cellStyle name="40 % - Markeringsfarve2 5 6 3 2 4" xfId="39562" xr:uid="{3F49DA02-049F-4E7A-A09F-70AE5FEFDE46}"/>
    <cellStyle name="40 % - Markeringsfarve2 5 6 3 3" xfId="12075" xr:uid="{0E10F92C-9A8A-46FF-B2B3-6E38DE0F684A}"/>
    <cellStyle name="40 % - Markeringsfarve2 5 6 3 3 2" xfId="28395" xr:uid="{354EEDA3-AC22-4D80-A798-6BF0BF4336DA}"/>
    <cellStyle name="40 % - Markeringsfarve2 5 6 3 3 3" xfId="43360" xr:uid="{31848A42-0FA1-44D8-90A4-494C9166A53A}"/>
    <cellStyle name="40 % - Markeringsfarve2 5 6 3 4" xfId="21373" xr:uid="{AB92A00D-189F-4B0D-BBC9-3DA32DC675CC}"/>
    <cellStyle name="40 % - Markeringsfarve2 5 6 3 5" xfId="36361" xr:uid="{871FD148-C62D-4E33-812A-F767C5FF53D7}"/>
    <cellStyle name="40 % - Markeringsfarve2 5 6 4" xfId="5796" xr:uid="{68B8DBC5-F3A9-49C1-A936-560D516ED224}"/>
    <cellStyle name="40 % - Markeringsfarve2 5 6 4 2" xfId="13713" xr:uid="{34200F3B-7EA9-497A-9122-D4E42AAE87A6}"/>
    <cellStyle name="40 % - Markeringsfarve2 5 6 4 2 2" xfId="30028" xr:uid="{0D87907D-E085-4E17-AE20-FAAF5273244E}"/>
    <cellStyle name="40 % - Markeringsfarve2 5 6 4 2 3" xfId="44992" xr:uid="{1DAE41EB-7F07-4A8B-89A1-DD85787D87CA}"/>
    <cellStyle name="40 % - Markeringsfarve2 5 6 4 3" xfId="23006" xr:uid="{29D7FABF-C3F5-41EE-ADD7-88E1430E4CF8}"/>
    <cellStyle name="40 % - Markeringsfarve2 5 6 4 4" xfId="37993" xr:uid="{3432D420-5273-4E4E-B325-90AE64D0BB4F}"/>
    <cellStyle name="40 % - Markeringsfarve2 5 6 5" xfId="12073" xr:uid="{FCEBC63B-5CB5-45ED-B678-94E6A6796F85}"/>
    <cellStyle name="40 % - Markeringsfarve2 5 6 5 2" xfId="28393" xr:uid="{9AB515E2-4D00-47A6-AB18-C79ABC24F185}"/>
    <cellStyle name="40 % - Markeringsfarve2 5 6 5 3" xfId="43358" xr:uid="{3CD8B88D-A7FD-4B31-8698-A521A666C357}"/>
    <cellStyle name="40 % - Markeringsfarve2 5 6 6" xfId="21371" xr:uid="{9E1D9B89-5D25-49DC-812B-574C90D2230D}"/>
    <cellStyle name="40 % - Markeringsfarve2 5 6 7" xfId="36359" xr:uid="{71D2269B-0017-48C3-BFD4-7D53006D450E}"/>
    <cellStyle name="40 % - Markeringsfarve2 5 7" xfId="3520" xr:uid="{66DE515D-9388-4922-B27B-900D85EF435A}"/>
    <cellStyle name="40 % - Markeringsfarve2 5 7 2" xfId="7515" xr:uid="{13EC913E-94AD-491E-A919-68EEB96E7D9E}"/>
    <cellStyle name="40 % - Markeringsfarve2 5 7 2 2" xfId="15415" xr:uid="{8DA73D27-43A5-4977-A927-F58143BF8AD2}"/>
    <cellStyle name="40 % - Markeringsfarve2 5 7 2 2 2" xfId="31730" xr:uid="{8457AC3E-108C-4ABB-B720-8CC20B1932C7}"/>
    <cellStyle name="40 % - Markeringsfarve2 5 7 2 2 3" xfId="46694" xr:uid="{3237A201-E00A-41F4-B811-4D6F7286A936}"/>
    <cellStyle name="40 % - Markeringsfarve2 5 7 2 3" xfId="24708" xr:uid="{A9B3F42D-5D91-42B9-B9B8-835105B58641}"/>
    <cellStyle name="40 % - Markeringsfarve2 5 7 2 4" xfId="39695" xr:uid="{3C707D45-14D5-496B-8D87-7C4D115FFA2B}"/>
    <cellStyle name="40 % - Markeringsfarve2 5 7 3" xfId="12076" xr:uid="{0DBB0932-F473-4F34-9D84-0A2CEAC33730}"/>
    <cellStyle name="40 % - Markeringsfarve2 5 7 3 2" xfId="28396" xr:uid="{55CBEBA2-E85E-4D24-8543-4F097C2E452E}"/>
    <cellStyle name="40 % - Markeringsfarve2 5 7 3 3" xfId="43361" xr:uid="{373CFA18-E63B-4101-8885-4EBACE3575F4}"/>
    <cellStyle name="40 % - Markeringsfarve2 5 7 4" xfId="21374" xr:uid="{6E6274F6-ECDB-467B-87B5-75CBB06834D6}"/>
    <cellStyle name="40 % - Markeringsfarve2 5 7 5" xfId="36362" xr:uid="{CA2EF840-3771-499E-B9F3-DD61BEB1501D}"/>
    <cellStyle name="40 % - Markeringsfarve2 5 8" xfId="3521" xr:uid="{A19E0A95-AD1A-4DF3-9A57-86F23CF05AC7}"/>
    <cellStyle name="40 % - Markeringsfarve2 5 8 2" xfId="6743" xr:uid="{30882D85-0E8F-45C0-806D-74653E3D9E2D}"/>
    <cellStyle name="40 % - Markeringsfarve2 5 8 2 2" xfId="14653" xr:uid="{83651643-83DF-44E5-8AB6-5959849F5239}"/>
    <cellStyle name="40 % - Markeringsfarve2 5 8 2 2 2" xfId="30968" xr:uid="{617E619F-DACC-4DC0-AE6D-0558A5F0E640}"/>
    <cellStyle name="40 % - Markeringsfarve2 5 8 2 2 3" xfId="45932" xr:uid="{D3104E1D-D8A5-4206-B4C6-145EE0AEF4E2}"/>
    <cellStyle name="40 % - Markeringsfarve2 5 8 2 3" xfId="23946" xr:uid="{1778582E-DED5-4929-82BD-A21921FEEAC7}"/>
    <cellStyle name="40 % - Markeringsfarve2 5 8 2 4" xfId="38933" xr:uid="{7A78AC8C-0A46-401D-AA5E-5370975DAB81}"/>
    <cellStyle name="40 % - Markeringsfarve2 5 8 3" xfId="12077" xr:uid="{F68091A2-3E0E-4F95-A436-EDCE8F4EE6C5}"/>
    <cellStyle name="40 % - Markeringsfarve2 5 8 3 2" xfId="28397" xr:uid="{0FBC3504-9ADC-49E8-9415-EB98AA89E3DF}"/>
    <cellStyle name="40 % - Markeringsfarve2 5 8 3 3" xfId="43362" xr:uid="{16EC93DD-74F6-4C69-B5FA-DB4C4E427272}"/>
    <cellStyle name="40 % - Markeringsfarve2 5 8 4" xfId="21375" xr:uid="{46B8D03C-7199-4252-AC1D-02F5B962884C}"/>
    <cellStyle name="40 % - Markeringsfarve2 5 8 5" xfId="36363" xr:uid="{C9612A8F-86A9-4B64-86FD-1B899C6B0CA5}"/>
    <cellStyle name="40 % - Markeringsfarve2 5 9" xfId="5791" xr:uid="{C5EEE1C5-B7A1-45C6-B1AA-E18E54174A40}"/>
    <cellStyle name="40 % - Markeringsfarve2 5 9 2" xfId="13708" xr:uid="{1294DCED-C422-4F6B-8BDD-6C593DE6F308}"/>
    <cellStyle name="40 % - Markeringsfarve2 5 9 2 2" xfId="30023" xr:uid="{1D6DD964-BAFF-458C-985B-08C4796DFE17}"/>
    <cellStyle name="40 % - Markeringsfarve2 5 9 2 3" xfId="44987" xr:uid="{686E3B97-0E89-4972-9E53-8973EE570CE3}"/>
    <cellStyle name="40 % - Markeringsfarve2 5 9 3" xfId="23001" xr:uid="{256EDE0E-E93B-4AED-ADFB-AD228537B8B1}"/>
    <cellStyle name="40 % - Markeringsfarve2 5 9 4" xfId="37988" xr:uid="{8E9BFFE2-075E-45C7-A1BB-FC15F60216EA}"/>
    <cellStyle name="40 % - Markeringsfarve2 6" xfId="3522" xr:uid="{A1DDBC62-EB6E-4B8B-8C23-EE10D657F451}"/>
    <cellStyle name="40 % - Markeringsfarve2 6 2" xfId="3523" xr:uid="{1E9CEA89-06E1-47B2-9EE6-FDFA80705CAD}"/>
    <cellStyle name="40 % - Markeringsfarve2 6 2 2" xfId="7556" xr:uid="{1AB14F61-4E05-4F4C-986D-20F9738B7E7D}"/>
    <cellStyle name="40 % - Markeringsfarve2 6 2 2 2" xfId="15456" xr:uid="{80F4BAF3-E550-4403-AC82-65275BF6E575}"/>
    <cellStyle name="40 % - Markeringsfarve2 6 2 2 2 2" xfId="31771" xr:uid="{5F08447F-9659-465A-BBB3-791DF862CF78}"/>
    <cellStyle name="40 % - Markeringsfarve2 6 2 2 2 3" xfId="46735" xr:uid="{6CEF40CE-E223-465C-BEAC-3F62446AC603}"/>
    <cellStyle name="40 % - Markeringsfarve2 6 2 2 3" xfId="24749" xr:uid="{49F7D7F1-CF1B-46A8-A899-B97A5ADD310A}"/>
    <cellStyle name="40 % - Markeringsfarve2 6 2 2 4" xfId="39736" xr:uid="{DF311BEC-8A92-4AB5-8ADB-B4AAB4A7DFCC}"/>
    <cellStyle name="40 % - Markeringsfarve2 6 2 2 5" xfId="57075" xr:uid="{96E87D3E-A663-4CC9-9E83-6E17C81CAA91}"/>
    <cellStyle name="40 % - Markeringsfarve2 6 2 3" xfId="12079" xr:uid="{5525F712-90F5-4148-B8A2-227485A15D5F}"/>
    <cellStyle name="40 % - Markeringsfarve2 6 2 3 2" xfId="28399" xr:uid="{1FDD764B-C073-4E70-978D-5A58C21FF530}"/>
    <cellStyle name="40 % - Markeringsfarve2 6 2 3 3" xfId="43364" xr:uid="{2849845C-50BF-4198-9D5F-B907305BF777}"/>
    <cellStyle name="40 % - Markeringsfarve2 6 2 4" xfId="21377" xr:uid="{9B451CBB-A9FA-4BED-8F69-2127B11FBA07}"/>
    <cellStyle name="40 % - Markeringsfarve2 6 2 5" xfId="36365" xr:uid="{30DAC047-2B01-4F4C-9B87-200C857518DC}"/>
    <cellStyle name="40 % - Markeringsfarve2 6 2 6" xfId="53908" xr:uid="{70E6716D-91B5-4C0C-BE3B-185D13017FA2}"/>
    <cellStyle name="40 % - Markeringsfarve2 6 3" xfId="3524" xr:uid="{7A8C1EDE-C488-4818-80DD-81B12D9CD929}"/>
    <cellStyle name="40 % - Markeringsfarve2 6 3 2" xfId="6786" xr:uid="{A5266456-B186-4686-99FE-ADB52317708F}"/>
    <cellStyle name="40 % - Markeringsfarve2 6 3 2 2" xfId="14696" xr:uid="{8FCEDF83-0C6A-4B87-87A6-AB2C78268F9B}"/>
    <cellStyle name="40 % - Markeringsfarve2 6 3 2 2 2" xfId="31011" xr:uid="{CDA5FA59-2302-424F-8BCC-11DABBCAEDD2}"/>
    <cellStyle name="40 % - Markeringsfarve2 6 3 2 2 3" xfId="45975" xr:uid="{3DA94403-ABA6-4B51-A080-063975AC09B1}"/>
    <cellStyle name="40 % - Markeringsfarve2 6 3 2 3" xfId="23989" xr:uid="{907DDBE2-BC63-4CC5-84EE-6F55DCAB9087}"/>
    <cellStyle name="40 % - Markeringsfarve2 6 3 2 4" xfId="38976" xr:uid="{D8215C12-2590-4442-99EB-E3973BA93E8E}"/>
    <cellStyle name="40 % - Markeringsfarve2 6 3 3" xfId="12080" xr:uid="{28FE223C-4A9D-498F-B14C-AD3106D56770}"/>
    <cellStyle name="40 % - Markeringsfarve2 6 3 3 2" xfId="28400" xr:uid="{4A9369AB-EDF4-4D17-A1C6-A21AA38C2755}"/>
    <cellStyle name="40 % - Markeringsfarve2 6 3 3 3" xfId="43365" xr:uid="{CAF22273-2DC3-4EF2-B6C7-A01B8B9DE750}"/>
    <cellStyle name="40 % - Markeringsfarve2 6 3 4" xfId="21378" xr:uid="{709EA249-459F-497D-9AD3-E335B3689508}"/>
    <cellStyle name="40 % - Markeringsfarve2 6 3 5" xfId="36366" xr:uid="{A7333F03-FD16-4315-AD0B-AEB3B3B79383}"/>
    <cellStyle name="40 % - Markeringsfarve2 6 3 6" xfId="56452" xr:uid="{AAE4537A-3FF2-4808-803D-A0AAC78F3F8D}"/>
    <cellStyle name="40 % - Markeringsfarve2 6 4" xfId="5797" xr:uid="{D819246E-7EA7-4AAF-9744-B2352FAC0EED}"/>
    <cellStyle name="40 % - Markeringsfarve2 6 4 2" xfId="13714" xr:uid="{3311A285-CF42-4097-A8ED-38F618279915}"/>
    <cellStyle name="40 % - Markeringsfarve2 6 4 2 2" xfId="30029" xr:uid="{FD9F0E0B-897D-4992-A47C-6246AFB9C63D}"/>
    <cellStyle name="40 % - Markeringsfarve2 6 4 2 3" xfId="44993" xr:uid="{E0BEBCE4-26DD-4A5A-9E06-1F0C82ED30C5}"/>
    <cellStyle name="40 % - Markeringsfarve2 6 4 3" xfId="23007" xr:uid="{DCFB376D-D84D-4EAA-BA7D-A34788FC871B}"/>
    <cellStyle name="40 % - Markeringsfarve2 6 4 4" xfId="37994" xr:uid="{0A160AAB-E50F-4BD9-9DA5-A3D91985B756}"/>
    <cellStyle name="40 % - Markeringsfarve2 6 5" xfId="12078" xr:uid="{9209D43F-78C7-4271-BD74-7A1E7E3C6244}"/>
    <cellStyle name="40 % - Markeringsfarve2 6 5 2" xfId="28398" xr:uid="{22420BAF-7FC3-4C6D-8FFB-CA714DD581CA}"/>
    <cellStyle name="40 % - Markeringsfarve2 6 5 3" xfId="43363" xr:uid="{7F992F85-FF4B-484F-8863-C49125B4E799}"/>
    <cellStyle name="40 % - Markeringsfarve2 6 6" xfId="21376" xr:uid="{4682C139-BA01-48AF-B509-3586A6C1CFD9}"/>
    <cellStyle name="40 % - Markeringsfarve2 6 7" xfId="36364" xr:uid="{15963BA1-FA03-42B9-933B-11C6744C0017}"/>
    <cellStyle name="40 % - Markeringsfarve2 6 8" xfId="53271" xr:uid="{A11BB577-033B-44B2-BA27-D018417DBFC0}"/>
    <cellStyle name="40 % - Markeringsfarve2 7" xfId="3525" xr:uid="{4626A234-D10D-4980-9365-96D418373B86}"/>
    <cellStyle name="40 % - Markeringsfarve2 7 2" xfId="3526" xr:uid="{1D816E76-A290-4A77-A67C-7B5E7C67AB31}"/>
    <cellStyle name="40 % - Markeringsfarve2 7 2 2" xfId="7734" xr:uid="{AA830FB6-E229-4ED2-B0D9-F553DE9AA3C1}"/>
    <cellStyle name="40 % - Markeringsfarve2 7 2 2 2" xfId="15634" xr:uid="{1EA48E92-555E-439F-B6F6-4F2A203E3609}"/>
    <cellStyle name="40 % - Markeringsfarve2 7 2 2 2 2" xfId="31949" xr:uid="{582219C9-FFAF-4434-9D5F-5EB4CF043080}"/>
    <cellStyle name="40 % - Markeringsfarve2 7 2 2 2 3" xfId="46913" xr:uid="{AF24996D-C420-48F3-8F1F-202FCF48C148}"/>
    <cellStyle name="40 % - Markeringsfarve2 7 2 2 3" xfId="24927" xr:uid="{F550DD89-43F7-45AF-B7BE-18CC108DA675}"/>
    <cellStyle name="40 % - Markeringsfarve2 7 2 2 4" xfId="39914" xr:uid="{DCFF1496-4958-41FF-A49C-740E1F454677}"/>
    <cellStyle name="40 % - Markeringsfarve2 7 2 3" xfId="12082" xr:uid="{BD00F2AB-F7DB-4AF8-BEDD-F181AD43A450}"/>
    <cellStyle name="40 % - Markeringsfarve2 7 2 3 2" xfId="28402" xr:uid="{3BE5F81B-34A5-431F-B176-188436F64A49}"/>
    <cellStyle name="40 % - Markeringsfarve2 7 2 3 3" xfId="43367" xr:uid="{45C07E7D-7C0F-41E3-BF7A-C0FEBAE33AA6}"/>
    <cellStyle name="40 % - Markeringsfarve2 7 2 4" xfId="21380" xr:uid="{B8138D5A-90AE-45C3-9BCD-5177965BCA5F}"/>
    <cellStyle name="40 % - Markeringsfarve2 7 2 5" xfId="36368" xr:uid="{0DADCCDA-306E-4DF6-87C3-B31485FF5220}"/>
    <cellStyle name="40 % - Markeringsfarve2 7 2 6" xfId="57059" xr:uid="{9613E5AE-E92B-4250-B9B0-B6B5E6B153BC}"/>
    <cellStyle name="40 % - Markeringsfarve2 7 3" xfId="3527" xr:uid="{0B308B1D-8011-4C7B-B272-331AD8721253}"/>
    <cellStyle name="40 % - Markeringsfarve2 7 3 2" xfId="6964" xr:uid="{91EBEFAC-B972-4C31-9548-88D8273A29B4}"/>
    <cellStyle name="40 % - Markeringsfarve2 7 3 2 2" xfId="14874" xr:uid="{75FD6CD9-B760-415F-8DA3-3DD449ED6872}"/>
    <cellStyle name="40 % - Markeringsfarve2 7 3 2 2 2" xfId="31189" xr:uid="{933D64F6-57E4-4E0A-B77F-EB76D7862B67}"/>
    <cellStyle name="40 % - Markeringsfarve2 7 3 2 2 3" xfId="46153" xr:uid="{2B4663E5-106D-4AE3-ADA8-847C13E1CCED}"/>
    <cellStyle name="40 % - Markeringsfarve2 7 3 2 3" xfId="24167" xr:uid="{84FB606A-DE59-441D-B523-D9212D88BEAF}"/>
    <cellStyle name="40 % - Markeringsfarve2 7 3 2 4" xfId="39154" xr:uid="{6EA6DE4A-CCB4-4110-8A4A-EFA2747A5B12}"/>
    <cellStyle name="40 % - Markeringsfarve2 7 3 3" xfId="12083" xr:uid="{062AB54A-2CF9-42FA-B57D-61321938A47F}"/>
    <cellStyle name="40 % - Markeringsfarve2 7 3 3 2" xfId="28403" xr:uid="{B04AA165-D54C-4F02-B457-B5CF8F6E6EEE}"/>
    <cellStyle name="40 % - Markeringsfarve2 7 3 3 3" xfId="43368" xr:uid="{6D4D0F18-6F3A-455D-9034-12C3A28F62BC}"/>
    <cellStyle name="40 % - Markeringsfarve2 7 3 4" xfId="21381" xr:uid="{824EC993-6E1C-49FC-AD38-76672C64F773}"/>
    <cellStyle name="40 % - Markeringsfarve2 7 3 5" xfId="36369" xr:uid="{483B93D9-2F29-48AF-BC8D-234F9E44ED4F}"/>
    <cellStyle name="40 % - Markeringsfarve2 7 4" xfId="5798" xr:uid="{AFFD7D19-5447-40FE-AC9E-A5E88FB30EEE}"/>
    <cellStyle name="40 % - Markeringsfarve2 7 4 2" xfId="13715" xr:uid="{2989EDAC-2A7E-4360-A21E-E1DE9F9F27AB}"/>
    <cellStyle name="40 % - Markeringsfarve2 7 4 2 2" xfId="30030" xr:uid="{943F09B9-6AFA-47FC-AD48-579CD99D6B9E}"/>
    <cellStyle name="40 % - Markeringsfarve2 7 4 2 3" xfId="44994" xr:uid="{54193F15-9996-42B5-B325-751196F64444}"/>
    <cellStyle name="40 % - Markeringsfarve2 7 4 3" xfId="23008" xr:uid="{A9FE1E3D-C0F2-4743-B223-63F4C5A97A3B}"/>
    <cellStyle name="40 % - Markeringsfarve2 7 4 4" xfId="37995" xr:uid="{B3F348E3-92F1-4FC1-A0E2-204008E2591D}"/>
    <cellStyle name="40 % - Markeringsfarve2 7 5" xfId="12081" xr:uid="{6A245913-538E-4AA7-B288-C932C7DF9D98}"/>
    <cellStyle name="40 % - Markeringsfarve2 7 5 2" xfId="28401" xr:uid="{21F0271B-8EF8-4430-AA92-E749441F8591}"/>
    <cellStyle name="40 % - Markeringsfarve2 7 5 3" xfId="43366" xr:uid="{FB855EAE-5F67-42CD-8502-59E3109A0B7D}"/>
    <cellStyle name="40 % - Markeringsfarve2 7 6" xfId="21379" xr:uid="{1F64DC1C-A567-4B68-BD93-9C26D107DB5C}"/>
    <cellStyle name="40 % - Markeringsfarve2 7 7" xfId="36367" xr:uid="{07F7EC1C-ED4E-4FD7-B39A-C9297E9351F9}"/>
    <cellStyle name="40 % - Markeringsfarve2 7 8" xfId="53892" xr:uid="{64F8B5BB-F75C-450E-8FF1-F9CC8BB1C456}"/>
    <cellStyle name="40 % - Markeringsfarve2 8" xfId="3528" xr:uid="{D8D78D7B-1291-439A-A327-EE94B61C4D42}"/>
    <cellStyle name="40 % - Markeringsfarve2 8 2" xfId="3529" xr:uid="{700B15BB-9B56-4BC4-ACC5-0EB62A105D72}"/>
    <cellStyle name="40 % - Markeringsfarve2 8 2 2" xfId="7794" xr:uid="{6CEA31AD-2F78-47CA-852E-6AE3813FD927}"/>
    <cellStyle name="40 % - Markeringsfarve2 8 2 2 2" xfId="15694" xr:uid="{9F3D1101-5CFB-45E2-8117-5E55D8602D51}"/>
    <cellStyle name="40 % - Markeringsfarve2 8 2 2 2 2" xfId="32009" xr:uid="{3BF18DD2-6093-46AF-A0F2-B6B606CB901B}"/>
    <cellStyle name="40 % - Markeringsfarve2 8 2 2 2 3" xfId="46973" xr:uid="{CD191C31-B90A-4975-8699-867F4EBACD21}"/>
    <cellStyle name="40 % - Markeringsfarve2 8 2 2 3" xfId="24987" xr:uid="{6184AB58-9B07-4D9E-9A3E-C60B9AB87B44}"/>
    <cellStyle name="40 % - Markeringsfarve2 8 2 2 4" xfId="39974" xr:uid="{55808052-783B-4B76-AABC-C9EFA20850D9}"/>
    <cellStyle name="40 % - Markeringsfarve2 8 2 3" xfId="12085" xr:uid="{DF6F3B14-046E-4817-AE5C-F798271A0319}"/>
    <cellStyle name="40 % - Markeringsfarve2 8 2 3 2" xfId="28405" xr:uid="{4DA287A1-CA6D-4EC6-A1AF-09B96207F584}"/>
    <cellStyle name="40 % - Markeringsfarve2 8 2 3 3" xfId="43370" xr:uid="{BE4D6053-E042-4D3E-971F-B2A25BFE2D7C}"/>
    <cellStyle name="40 % - Markeringsfarve2 8 2 4" xfId="21383" xr:uid="{5E311F84-6211-4235-BE20-FB40F54B83D6}"/>
    <cellStyle name="40 % - Markeringsfarve2 8 2 5" xfId="36371" xr:uid="{3FFB950C-9557-4B92-A7B6-2D4FAEADD025}"/>
    <cellStyle name="40 % - Markeringsfarve2 8 3" xfId="3530" xr:uid="{6B7B7450-4094-4C90-BFEA-0F58CB71FF5D}"/>
    <cellStyle name="40 % - Markeringsfarve2 8 3 2" xfId="7070" xr:uid="{F3A7564B-2F84-4B9D-9E53-94E5D6238FE7}"/>
    <cellStyle name="40 % - Markeringsfarve2 8 3 2 2" xfId="14979" xr:uid="{B0D0F875-4743-4AA2-A45E-49919C4228C1}"/>
    <cellStyle name="40 % - Markeringsfarve2 8 3 2 2 2" xfId="31294" xr:uid="{C7FC8358-7E0D-4394-ADD7-2B56ED0D1D60}"/>
    <cellStyle name="40 % - Markeringsfarve2 8 3 2 2 3" xfId="46258" xr:uid="{E6CD04EA-4877-474C-ADC5-7B0350667B83}"/>
    <cellStyle name="40 % - Markeringsfarve2 8 3 2 3" xfId="24272" xr:uid="{C7FB26E6-9E38-482F-99AF-AF93EFDB7214}"/>
    <cellStyle name="40 % - Markeringsfarve2 8 3 2 4" xfId="39259" xr:uid="{1FDF796C-817E-4A83-9E9B-6365E5B4FA17}"/>
    <cellStyle name="40 % - Markeringsfarve2 8 3 3" xfId="12086" xr:uid="{06B8BD12-93E3-488B-94AA-CF4597B7C114}"/>
    <cellStyle name="40 % - Markeringsfarve2 8 3 3 2" xfId="28406" xr:uid="{8CDBD80C-8784-46B8-B448-C232BAD70386}"/>
    <cellStyle name="40 % - Markeringsfarve2 8 3 3 3" xfId="43371" xr:uid="{627E6798-4E45-4692-887C-1E86D980265F}"/>
    <cellStyle name="40 % - Markeringsfarve2 8 3 4" xfId="21384" xr:uid="{E4A4DD57-60D5-42A2-AA93-961952A7BDF7}"/>
    <cellStyle name="40 % - Markeringsfarve2 8 3 5" xfId="36372" xr:uid="{C0AF4EBA-F409-4F01-9E59-43CB96023088}"/>
    <cellStyle name="40 % - Markeringsfarve2 8 4" xfId="5799" xr:uid="{59E2ACA9-D96A-491A-B65F-4C803A4361EB}"/>
    <cellStyle name="40 % - Markeringsfarve2 8 4 2" xfId="13716" xr:uid="{C6E3D9E6-477E-48BA-83D6-0B2716E7E14B}"/>
    <cellStyle name="40 % - Markeringsfarve2 8 4 2 2" xfId="30031" xr:uid="{DA06FB0F-5528-4704-9897-6E6EAC995BC0}"/>
    <cellStyle name="40 % - Markeringsfarve2 8 4 2 3" xfId="44995" xr:uid="{47ADFAF8-7FCA-41FD-B97E-0F320A68DED6}"/>
    <cellStyle name="40 % - Markeringsfarve2 8 4 3" xfId="23009" xr:uid="{201CF5D1-DFD6-40B5-9F1A-A40E2462BE1C}"/>
    <cellStyle name="40 % - Markeringsfarve2 8 4 4" xfId="37996" xr:uid="{ECE012D2-3909-47C6-99C0-5283B804BF96}"/>
    <cellStyle name="40 % - Markeringsfarve2 8 5" xfId="12084" xr:uid="{021800B2-CE8E-48E6-A7CE-3CF081EAD443}"/>
    <cellStyle name="40 % - Markeringsfarve2 8 5 2" xfId="28404" xr:uid="{8C5DDBFF-E25B-46BE-82AD-4A2F28432EF2}"/>
    <cellStyle name="40 % - Markeringsfarve2 8 5 3" xfId="43369" xr:uid="{1F016C70-F5B2-4DC5-92D3-558F764A6FE3}"/>
    <cellStyle name="40 % - Markeringsfarve2 8 6" xfId="21382" xr:uid="{4E6BB222-D62F-4D32-95D1-14BA84AAF134}"/>
    <cellStyle name="40 % - Markeringsfarve2 8 7" xfId="36370" xr:uid="{CFA3D36B-7BFA-473A-90E5-984E35AD2C61}"/>
    <cellStyle name="40 % - Markeringsfarve2 9" xfId="3531" xr:uid="{8134F608-F00B-4878-A30D-AFD8A5FABD74}"/>
    <cellStyle name="40 % - Markeringsfarve2 9 2" xfId="3532" xr:uid="{9787AC6C-FF9B-40CF-A507-6F0470FE61F8}"/>
    <cellStyle name="40 % - Markeringsfarve2 9 2 2" xfId="7911" xr:uid="{9C35044B-622C-4967-A198-646894CB1B2D}"/>
    <cellStyle name="40 % - Markeringsfarve2 9 2 2 2" xfId="15811" xr:uid="{AD8E2AFC-CB7F-4EA1-BE21-6291A5AC7832}"/>
    <cellStyle name="40 % - Markeringsfarve2 9 2 2 2 2" xfId="32126" xr:uid="{60BEB5D5-8C51-4504-9C52-E7F82693C115}"/>
    <cellStyle name="40 % - Markeringsfarve2 9 2 2 2 3" xfId="47090" xr:uid="{2647436B-4748-4EF7-8563-029807EE4C2F}"/>
    <cellStyle name="40 % - Markeringsfarve2 9 2 2 3" xfId="25104" xr:uid="{2C0AE115-0E0A-4488-BCA4-09134FED18D7}"/>
    <cellStyle name="40 % - Markeringsfarve2 9 2 2 4" xfId="40091" xr:uid="{3B4C0E9F-DDF3-48AC-BE06-9A3DE7CB75FE}"/>
    <cellStyle name="40 % - Markeringsfarve2 9 2 3" xfId="12088" xr:uid="{E10AC80F-A9C3-434B-BA2C-7779E4A5BBFC}"/>
    <cellStyle name="40 % - Markeringsfarve2 9 2 3 2" xfId="28408" xr:uid="{0D565665-85AB-4188-8CC8-2B58D82118B5}"/>
    <cellStyle name="40 % - Markeringsfarve2 9 2 3 3" xfId="43373" xr:uid="{1C1AFFA8-21A6-4B32-BEED-198361DFF212}"/>
    <cellStyle name="40 % - Markeringsfarve2 9 2 4" xfId="21386" xr:uid="{825FD5A4-361B-4580-8F33-2AE5B777216E}"/>
    <cellStyle name="40 % - Markeringsfarve2 9 2 5" xfId="36374" xr:uid="{E97027C5-7AA8-427A-848B-8CC34F302601}"/>
    <cellStyle name="40 % - Markeringsfarve2 9 3" xfId="3533" xr:uid="{0540377A-ABCA-4AAF-9CE1-9409503B25FF}"/>
    <cellStyle name="40 % - Markeringsfarve2 9 3 2" xfId="7187" xr:uid="{577E08C0-7694-4C46-9AC8-D8E7148ED981}"/>
    <cellStyle name="40 % - Markeringsfarve2 9 3 2 2" xfId="15096" xr:uid="{FB9BFBBB-4468-41F6-96FF-93CCB92C91C8}"/>
    <cellStyle name="40 % - Markeringsfarve2 9 3 2 2 2" xfId="31411" xr:uid="{240B733D-E81B-4BAE-A966-70EBF8C494FD}"/>
    <cellStyle name="40 % - Markeringsfarve2 9 3 2 2 3" xfId="46375" xr:uid="{E347FA85-05E3-4FAE-BC11-4650BB37FEB6}"/>
    <cellStyle name="40 % - Markeringsfarve2 9 3 2 3" xfId="24389" xr:uid="{F397826B-6C90-4AB5-B5E3-DFA6F96F2C46}"/>
    <cellStyle name="40 % - Markeringsfarve2 9 3 2 4" xfId="39376" xr:uid="{03E9A938-20DB-4235-8CE6-6FF17A76F9A0}"/>
    <cellStyle name="40 % - Markeringsfarve2 9 3 3" xfId="12089" xr:uid="{4E4269A1-189A-444B-AC84-156CE158F84B}"/>
    <cellStyle name="40 % - Markeringsfarve2 9 3 3 2" xfId="28409" xr:uid="{7BA016EC-B719-4AB3-A967-6ABAD75DCDD4}"/>
    <cellStyle name="40 % - Markeringsfarve2 9 3 3 3" xfId="43374" xr:uid="{85BC2585-1EE6-411C-A193-5D501DCAE5E7}"/>
    <cellStyle name="40 % - Markeringsfarve2 9 3 4" xfId="21387" xr:uid="{EA81640B-5A88-47CA-AA54-4C51ABCEC11D}"/>
    <cellStyle name="40 % - Markeringsfarve2 9 3 5" xfId="36375" xr:uid="{9EC9FFFC-F6BD-414C-A129-5B17944B8D90}"/>
    <cellStyle name="40 % - Markeringsfarve2 9 4" xfId="5800" xr:uid="{88F1D3ED-95FD-4879-A036-8299C419F17E}"/>
    <cellStyle name="40 % - Markeringsfarve2 9 4 2" xfId="13717" xr:uid="{9A8BBCB0-6398-4FFE-8745-CD7C0D4B11F4}"/>
    <cellStyle name="40 % - Markeringsfarve2 9 4 2 2" xfId="30032" xr:uid="{9A0AA510-68BF-453D-9489-CF6C2CFA0227}"/>
    <cellStyle name="40 % - Markeringsfarve2 9 4 2 3" xfId="44996" xr:uid="{F4062731-4290-4DD8-A8A9-4BFA66879375}"/>
    <cellStyle name="40 % - Markeringsfarve2 9 4 3" xfId="23010" xr:uid="{5580DFBB-3024-449A-9972-267B69A20E83}"/>
    <cellStyle name="40 % - Markeringsfarve2 9 4 4" xfId="37997" xr:uid="{71774AA8-5376-4A7D-A8A9-8819C5CF8886}"/>
    <cellStyle name="40 % - Markeringsfarve2 9 5" xfId="12087" xr:uid="{7C8DE1AD-6138-4BED-9E41-52D1C70B4B98}"/>
    <cellStyle name="40 % - Markeringsfarve2 9 5 2" xfId="28407" xr:uid="{F5831A98-78B7-41AF-AB80-D5E755CE8C98}"/>
    <cellStyle name="40 % - Markeringsfarve2 9 5 3" xfId="43372" xr:uid="{34B84221-DB48-43AF-BAF9-2DED2687C061}"/>
    <cellStyle name="40 % - Markeringsfarve2 9 6" xfId="21385" xr:uid="{0A601E0B-8E81-49EF-89D9-0ABCE97DE724}"/>
    <cellStyle name="40 % - Markeringsfarve2 9 7" xfId="36373" xr:uid="{630FB3F3-0B57-49EE-A04D-879219DCB768}"/>
    <cellStyle name="40 % - Markeringsfarve3 10" xfId="3535" xr:uid="{C8A71935-16A9-4833-A7D5-FDAADAA52591}"/>
    <cellStyle name="40 % - Markeringsfarve3 10 2" xfId="3536" xr:uid="{D845AA61-7A7D-4303-94C0-F8264DD3BE24}"/>
    <cellStyle name="40 % - Markeringsfarve3 10 2 2" xfId="7438" xr:uid="{6FD7113E-A694-4589-9432-ADD93BBD7F92}"/>
    <cellStyle name="40 % - Markeringsfarve3 10 2 2 2" xfId="15338" xr:uid="{43BE691D-5F5B-4752-ACE8-EADF68409B45}"/>
    <cellStyle name="40 % - Markeringsfarve3 10 2 2 2 2" xfId="31653" xr:uid="{FD2FF1A1-7739-4696-B82D-51CD49080840}"/>
    <cellStyle name="40 % - Markeringsfarve3 10 2 2 2 3" xfId="46617" xr:uid="{16542DB5-4EF1-4A98-A07F-B1324A6DE7B8}"/>
    <cellStyle name="40 % - Markeringsfarve3 10 2 2 3" xfId="24631" xr:uid="{9067294C-45FD-45B6-93E2-0494725A8DFF}"/>
    <cellStyle name="40 % - Markeringsfarve3 10 2 2 4" xfId="39618" xr:uid="{72B81956-2CCC-46C9-B9BF-4E1C5520D7C5}"/>
    <cellStyle name="40 % - Markeringsfarve3 10 2 3" xfId="12092" xr:uid="{006B98E5-46FE-4423-93F1-E2A3F3C6EF13}"/>
    <cellStyle name="40 % - Markeringsfarve3 10 2 3 2" xfId="28412" xr:uid="{F7859538-1100-4F91-8903-36AF8CC5EFFF}"/>
    <cellStyle name="40 % - Markeringsfarve3 10 2 3 3" xfId="43377" xr:uid="{2D3F588D-9325-489E-9162-AF17F0423295}"/>
    <cellStyle name="40 % - Markeringsfarve3 10 2 4" xfId="21390" xr:uid="{7BC017F7-0600-41F6-A5CF-111AC92411DC}"/>
    <cellStyle name="40 % - Markeringsfarve3 10 2 5" xfId="36378" xr:uid="{2D4D61BA-3511-4745-AD28-0B8E087493E8}"/>
    <cellStyle name="40 % - Markeringsfarve3 10 3" xfId="3537" xr:uid="{07941EA3-F6BB-4655-BB78-D3A226C1395B}"/>
    <cellStyle name="40 % - Markeringsfarve3 10 3 2" xfId="8354" xr:uid="{97A40C5F-E583-4AB5-BC23-A3D6277EC8AD}"/>
    <cellStyle name="40 % - Markeringsfarve3 10 3 2 2" xfId="16246" xr:uid="{98AC680A-C0E0-4A82-BA6C-5B8D845758D5}"/>
    <cellStyle name="40 % - Markeringsfarve3 10 3 2 2 2" xfId="32561" xr:uid="{068D88A1-012F-4DEB-902E-B37A89437171}"/>
    <cellStyle name="40 % - Markeringsfarve3 10 3 2 2 3" xfId="47525" xr:uid="{8B5CB88A-8AB7-4FE4-882D-E18C20C86674}"/>
    <cellStyle name="40 % - Markeringsfarve3 10 3 2 3" xfId="25539" xr:uid="{08E5E42F-5AF7-4CB3-AA25-3BA653DAC8E5}"/>
    <cellStyle name="40 % - Markeringsfarve3 10 3 2 4" xfId="40526" xr:uid="{8CA6F2FE-5315-418B-A27F-740425D19C20}"/>
    <cellStyle name="40 % - Markeringsfarve3 10 3 3" xfId="12093" xr:uid="{C5A95603-7C1C-4F37-A22C-6DF0682BC151}"/>
    <cellStyle name="40 % - Markeringsfarve3 10 3 3 2" xfId="28413" xr:uid="{1C8D06DA-1861-4015-82C5-B30DC0C945B5}"/>
    <cellStyle name="40 % - Markeringsfarve3 10 3 3 3" xfId="43378" xr:uid="{A1E52316-F3D4-4FA4-8257-2B80B85DE72C}"/>
    <cellStyle name="40 % - Markeringsfarve3 10 3 4" xfId="21391" xr:uid="{9DB7FA6B-084E-4FB0-A656-E00D199B0289}"/>
    <cellStyle name="40 % - Markeringsfarve3 10 3 5" xfId="36379" xr:uid="{27531340-A5EC-4972-AB22-E66C10D6F7CB}"/>
    <cellStyle name="40 % - Markeringsfarve3 10 4" xfId="5802" xr:uid="{63E39B87-EEB2-42E1-883D-2843FE952F6A}"/>
    <cellStyle name="40 % - Markeringsfarve3 10 4 2" xfId="13719" xr:uid="{56785A1B-B3AC-4FBE-BD50-CE8FC17628F8}"/>
    <cellStyle name="40 % - Markeringsfarve3 10 4 2 2" xfId="30034" xr:uid="{8A9B5BB2-B975-4447-BD18-10782F534BCC}"/>
    <cellStyle name="40 % - Markeringsfarve3 10 4 2 3" xfId="44998" xr:uid="{71117426-5C1E-48D2-A869-496F3F4B61C7}"/>
    <cellStyle name="40 % - Markeringsfarve3 10 4 3" xfId="23012" xr:uid="{23FFCB9C-6403-4B94-BC37-97BA78D00B31}"/>
    <cellStyle name="40 % - Markeringsfarve3 10 4 4" xfId="37999" xr:uid="{3C241782-2E34-4838-92C5-FA3A972084EA}"/>
    <cellStyle name="40 % - Markeringsfarve3 10 5" xfId="12091" xr:uid="{1CA2B098-DD49-4131-9B1D-065EE6C2A425}"/>
    <cellStyle name="40 % - Markeringsfarve3 10 5 2" xfId="28411" xr:uid="{19D4E5E3-CFA8-4F29-A9FE-68552D84F4B5}"/>
    <cellStyle name="40 % - Markeringsfarve3 10 5 3" xfId="43376" xr:uid="{4F979CDE-4928-4578-9DCC-F469B6F2A9C8}"/>
    <cellStyle name="40 % - Markeringsfarve3 10 6" xfId="21389" xr:uid="{72A2C937-C9E5-4BF9-B1B0-B457FEE71F86}"/>
    <cellStyle name="40 % - Markeringsfarve3 10 7" xfId="36377" xr:uid="{2F0B097F-DCA8-4B7A-B58C-B449E8CD3F1C}"/>
    <cellStyle name="40 % - Markeringsfarve3 11" xfId="3538" xr:uid="{E4B37875-2131-448D-9069-EF3BB78090D3}"/>
    <cellStyle name="40 % - Markeringsfarve3 11 2" xfId="3539" xr:uid="{B76F98FB-E0A0-471D-A24D-F74C7A962646}"/>
    <cellStyle name="40 % - Markeringsfarve3 11 2 2" xfId="8586" xr:uid="{ECD272D8-E13B-4ABA-842E-70C422CA4EC5}"/>
    <cellStyle name="40 % - Markeringsfarve3 11 2 2 2" xfId="16468" xr:uid="{CCD730FD-D8F2-4C36-9545-3F7EA3A5A729}"/>
    <cellStyle name="40 % - Markeringsfarve3 11 2 2 2 2" xfId="32783" xr:uid="{330F4810-01A2-4147-B927-567F5A03D97B}"/>
    <cellStyle name="40 % - Markeringsfarve3 11 2 2 2 3" xfId="47747" xr:uid="{FDE00A11-AEC2-4248-866F-8B890F0AF75C}"/>
    <cellStyle name="40 % - Markeringsfarve3 11 2 2 3" xfId="25761" xr:uid="{AA66C734-ECBF-43BD-ACAA-FC6377F662AB}"/>
    <cellStyle name="40 % - Markeringsfarve3 11 2 2 4" xfId="40748" xr:uid="{D830FE70-23C1-46E0-BA30-FF9A5251679C}"/>
    <cellStyle name="40 % - Markeringsfarve3 11 2 3" xfId="12095" xr:uid="{C6A91B70-188C-48C3-A488-32C85E51D005}"/>
    <cellStyle name="40 % - Markeringsfarve3 11 2 3 2" xfId="28415" xr:uid="{213B7249-6E59-4D25-9C96-7F1229853116}"/>
    <cellStyle name="40 % - Markeringsfarve3 11 2 3 3" xfId="43380" xr:uid="{8EC9A019-5E92-44E4-863E-44473342671F}"/>
    <cellStyle name="40 % - Markeringsfarve3 11 2 4" xfId="21393" xr:uid="{910B7C2B-066D-4E7B-90C0-71B39E87B62F}"/>
    <cellStyle name="40 % - Markeringsfarve3 11 2 5" xfId="36381" xr:uid="{631587B3-8E3A-4350-A1EA-A69AD0133D93}"/>
    <cellStyle name="40 % - Markeringsfarve3 11 3" xfId="5803" xr:uid="{E439AD1C-EE66-4F85-9B16-5C61491F7D15}"/>
    <cellStyle name="40 % - Markeringsfarve3 11 3 2" xfId="13720" xr:uid="{9DCBD661-1C86-4766-9FFE-25FAF586B4D0}"/>
    <cellStyle name="40 % - Markeringsfarve3 11 3 2 2" xfId="30035" xr:uid="{117E58E5-67FC-40AB-A812-FDA23CC5BB1E}"/>
    <cellStyle name="40 % - Markeringsfarve3 11 3 2 3" xfId="44999" xr:uid="{F1F937F4-65CD-454C-9CD7-2463D0B15FA4}"/>
    <cellStyle name="40 % - Markeringsfarve3 11 3 3" xfId="23013" xr:uid="{BD48D172-CF5E-4F15-88F3-E178C5E35799}"/>
    <cellStyle name="40 % - Markeringsfarve3 11 3 4" xfId="38000" xr:uid="{CB6E1862-6DA1-47FA-A8A8-0C038EDE48C1}"/>
    <cellStyle name="40 % - Markeringsfarve3 11 4" xfId="12094" xr:uid="{E164172D-F678-437C-BB2B-DB93406CC0BB}"/>
    <cellStyle name="40 % - Markeringsfarve3 11 4 2" xfId="28414" xr:uid="{DE64D257-78A8-43A0-A347-7E10CF25ED8D}"/>
    <cellStyle name="40 % - Markeringsfarve3 11 4 3" xfId="43379" xr:uid="{AF1AD6B2-F064-453B-B04E-27E9D9C12F6A}"/>
    <cellStyle name="40 % - Markeringsfarve3 11 5" xfId="21392" xr:uid="{D29C475B-058E-4387-9FAE-490235D454E4}"/>
    <cellStyle name="40 % - Markeringsfarve3 11 6" xfId="36380" xr:uid="{6FD1CBF3-D2CB-44C4-9318-3A88926BA04C}"/>
    <cellStyle name="40 % - Markeringsfarve3 12" xfId="3540" xr:uid="{8A48CC8B-2761-4FCD-A895-838620FD3204}"/>
    <cellStyle name="40 % - Markeringsfarve3 12 2" xfId="3541" xr:uid="{03C0CF75-5899-458D-8FDC-DA2C3468E63C}"/>
    <cellStyle name="40 % - Markeringsfarve3 12 2 2" xfId="8235" xr:uid="{AE773A48-4005-4AB7-AAC7-6E460347F72A}"/>
    <cellStyle name="40 % - Markeringsfarve3 12 2 2 2" xfId="16128" xr:uid="{C87B97BD-047D-4894-B36A-DF2E7BCB94DC}"/>
    <cellStyle name="40 % - Markeringsfarve3 12 2 2 2 2" xfId="32443" xr:uid="{7ADEA3F8-44A3-4B83-94DE-92AA400C4F4C}"/>
    <cellStyle name="40 % - Markeringsfarve3 12 2 2 2 3" xfId="47407" xr:uid="{798F78F0-42AF-4BF6-9442-1D0BAB5DE795}"/>
    <cellStyle name="40 % - Markeringsfarve3 12 2 2 3" xfId="25421" xr:uid="{48050034-60A9-480E-BD89-E21E2B0295C3}"/>
    <cellStyle name="40 % - Markeringsfarve3 12 2 2 4" xfId="40408" xr:uid="{2EBA7E99-1CC6-4CD6-985D-F9B1BEAE9649}"/>
    <cellStyle name="40 % - Markeringsfarve3 12 2 3" xfId="12097" xr:uid="{B45F6C15-7FCC-4B8C-80A4-4076A2DD3FB8}"/>
    <cellStyle name="40 % - Markeringsfarve3 12 2 3 2" xfId="28417" xr:uid="{BBCBA3C5-561F-476E-886C-1E3CBF61B2DC}"/>
    <cellStyle name="40 % - Markeringsfarve3 12 2 3 3" xfId="43382" xr:uid="{8DBD089A-FD5A-4F00-9159-9D6C49EBD23F}"/>
    <cellStyle name="40 % - Markeringsfarve3 12 2 4" xfId="21395" xr:uid="{F130BE07-B16A-4834-B572-010D359CF060}"/>
    <cellStyle name="40 % - Markeringsfarve3 12 2 5" xfId="36383" xr:uid="{CAC20D8C-9414-4D84-B787-C5D344A75827}"/>
    <cellStyle name="40 % - Markeringsfarve3 12 3" xfId="5804" xr:uid="{D6A7B4C9-FC38-4AFC-B53C-E267D0A302B7}"/>
    <cellStyle name="40 % - Markeringsfarve3 12 3 2" xfId="13721" xr:uid="{F480036F-9A40-44F6-8FCF-0A8AE12C4007}"/>
    <cellStyle name="40 % - Markeringsfarve3 12 3 2 2" xfId="30036" xr:uid="{CD482885-43A5-4428-9444-9A5BD4ECB28E}"/>
    <cellStyle name="40 % - Markeringsfarve3 12 3 2 3" xfId="45000" xr:uid="{00F196A0-DC06-4F5B-B8AB-7C6693157BFB}"/>
    <cellStyle name="40 % - Markeringsfarve3 12 3 3" xfId="23014" xr:uid="{9E6D1E9D-F698-46DA-A12C-31C4874BD3EF}"/>
    <cellStyle name="40 % - Markeringsfarve3 12 3 4" xfId="38001" xr:uid="{600E7B1C-AC4C-43DB-8ABC-6B47374C9D64}"/>
    <cellStyle name="40 % - Markeringsfarve3 12 4" xfId="12096" xr:uid="{E078D67D-1B68-4E29-BA11-6DF7C1FBB17B}"/>
    <cellStyle name="40 % - Markeringsfarve3 12 4 2" xfId="28416" xr:uid="{8EF0030F-07A2-4EC1-A69B-0041E973822B}"/>
    <cellStyle name="40 % - Markeringsfarve3 12 4 3" xfId="43381" xr:uid="{6B857061-B86A-4C82-9713-2033CC30AD50}"/>
    <cellStyle name="40 % - Markeringsfarve3 12 5" xfId="21394" xr:uid="{616F377B-4265-40C4-876E-E844B530C9AA}"/>
    <cellStyle name="40 % - Markeringsfarve3 12 6" xfId="36382" xr:uid="{B981E8E5-1D7F-4EC7-8FA3-F163D965433D}"/>
    <cellStyle name="40 % - Markeringsfarve3 13" xfId="3542" xr:uid="{A242175B-9587-4362-A41B-1EABBA219332}"/>
    <cellStyle name="40 % - Markeringsfarve3 13 2" xfId="3543" xr:uid="{38A4F151-247B-43CC-8E41-C1E192B7A5F5}"/>
    <cellStyle name="40 % - Markeringsfarve3 13 2 2" xfId="8483" xr:uid="{8CC5390C-359D-4B0D-8CFE-B6253010AA9E}"/>
    <cellStyle name="40 % - Markeringsfarve3 13 2 2 2" xfId="16370" xr:uid="{0BD0F5E5-EEEA-4DC8-9F10-6BD48FF4A205}"/>
    <cellStyle name="40 % - Markeringsfarve3 13 2 2 2 2" xfId="32685" xr:uid="{98EB73BE-C101-4F61-977E-1313851048A3}"/>
    <cellStyle name="40 % - Markeringsfarve3 13 2 2 2 3" xfId="47649" xr:uid="{63BDEC08-420F-4E6D-9735-13D37B21F960}"/>
    <cellStyle name="40 % - Markeringsfarve3 13 2 2 3" xfId="25663" xr:uid="{C4DB719D-C558-4CA1-A15D-06DF70EF1117}"/>
    <cellStyle name="40 % - Markeringsfarve3 13 2 2 4" xfId="40650" xr:uid="{1E43C3E6-2CD0-4655-9D9A-6219B991100A}"/>
    <cellStyle name="40 % - Markeringsfarve3 13 2 3" xfId="12099" xr:uid="{241DC5E7-AB92-4459-9770-C67B8DFF5C25}"/>
    <cellStyle name="40 % - Markeringsfarve3 13 2 3 2" xfId="28419" xr:uid="{247F8C2A-7EAB-4270-9433-F219658EF54F}"/>
    <cellStyle name="40 % - Markeringsfarve3 13 2 3 3" xfId="43384" xr:uid="{01704428-BC46-4D47-AB44-FC5BD389A7AB}"/>
    <cellStyle name="40 % - Markeringsfarve3 13 2 4" xfId="21397" xr:uid="{62D4C13E-A71D-4571-A020-CAC13E08A304}"/>
    <cellStyle name="40 % - Markeringsfarve3 13 2 5" xfId="36385" xr:uid="{FB787250-D446-4416-A473-65041ECA13D7}"/>
    <cellStyle name="40 % - Markeringsfarve3 13 3" xfId="5801" xr:uid="{AA2DEDA7-0F4A-41F8-8248-F2943BDC1436}"/>
    <cellStyle name="40 % - Markeringsfarve3 13 3 2" xfId="13718" xr:uid="{75F43484-7B0E-48D5-A565-D147A95B64BD}"/>
    <cellStyle name="40 % - Markeringsfarve3 13 3 2 2" xfId="30033" xr:uid="{4D3A1C2C-0308-48B1-B496-E7D20D05CBD1}"/>
    <cellStyle name="40 % - Markeringsfarve3 13 3 2 3" xfId="44997" xr:uid="{6E0FBFF8-20D0-44C5-A55B-8FDFB5897806}"/>
    <cellStyle name="40 % - Markeringsfarve3 13 3 3" xfId="23011" xr:uid="{B3A24583-2C13-4FF6-82D9-FD9CC362EBF8}"/>
    <cellStyle name="40 % - Markeringsfarve3 13 3 4" xfId="37998" xr:uid="{4EAEB3D3-D01B-49DA-97EE-1EE29AA4C611}"/>
    <cellStyle name="40 % - Markeringsfarve3 13 4" xfId="12098" xr:uid="{350C60CC-605C-4263-9871-115879F03BD3}"/>
    <cellStyle name="40 % - Markeringsfarve3 13 4 2" xfId="28418" xr:uid="{9F4D53D1-19BF-4362-8F80-F97215625D6C}"/>
    <cellStyle name="40 % - Markeringsfarve3 13 4 3" xfId="43383" xr:uid="{97404FCE-EA4C-4170-AB8B-6C8925B845A1}"/>
    <cellStyle name="40 % - Markeringsfarve3 13 5" xfId="21396" xr:uid="{3863C0DA-4AE3-49B6-B98F-EB43C387F952}"/>
    <cellStyle name="40 % - Markeringsfarve3 13 6" xfId="36384" xr:uid="{34D9D59C-9C1D-43D1-A2B9-C2676C2FE144}"/>
    <cellStyle name="40 % - Markeringsfarve3 14" xfId="3544" xr:uid="{93966122-6BB3-4F05-97F7-9F0AB8D72ECF}"/>
    <cellStyle name="40 % - Markeringsfarve3 14 2" xfId="6660" xr:uid="{3FC33E3D-3CF0-4288-8A79-EEE0C120AB0B}"/>
    <cellStyle name="40 % - Markeringsfarve3 14 2 2" xfId="14572" xr:uid="{DA3BDDE2-3C0F-478F-A40F-49D90B227FCD}"/>
    <cellStyle name="40 % - Markeringsfarve3 14 2 2 2" xfId="30887" xr:uid="{9218D2C9-E3A4-421F-B049-4717292071AE}"/>
    <cellStyle name="40 % - Markeringsfarve3 14 2 2 3" xfId="45851" xr:uid="{2AB98CEC-D1E4-47BA-83FC-E0C192991C7E}"/>
    <cellStyle name="40 % - Markeringsfarve3 14 2 3" xfId="23865" xr:uid="{DBD562DE-674E-4E31-8053-703BB18A718B}"/>
    <cellStyle name="40 % - Markeringsfarve3 14 2 4" xfId="38852" xr:uid="{5DA416A0-F95D-4657-BEF0-256C05846B5C}"/>
    <cellStyle name="40 % - Markeringsfarve3 14 3" xfId="12100" xr:uid="{B10173C7-CE2A-41FB-8129-390D448E3856}"/>
    <cellStyle name="40 % - Markeringsfarve3 14 3 2" xfId="28420" xr:uid="{4CBFE467-5535-4F77-B69C-8C63F8D95FCE}"/>
    <cellStyle name="40 % - Markeringsfarve3 14 3 3" xfId="43385" xr:uid="{E957454F-4753-49E0-BB55-4864240BFD24}"/>
    <cellStyle name="40 % - Markeringsfarve3 14 4" xfId="21398" xr:uid="{334500BF-2C22-4950-878A-A687791FCE6D}"/>
    <cellStyle name="40 % - Markeringsfarve3 14 5" xfId="36386" xr:uid="{FDB29CF5-D25C-49C4-A139-3B0280D7250A}"/>
    <cellStyle name="40 % - Markeringsfarve3 15" xfId="3545" xr:uid="{927CEB9B-29BD-4193-A489-48A6E1AD90A6}"/>
    <cellStyle name="40 % - Markeringsfarve3 15 2" xfId="8362" xr:uid="{D62CAC75-FEDF-4047-BB0C-CBC6230D5B58}"/>
    <cellStyle name="40 % - Markeringsfarve3 15 2 2" xfId="16254" xr:uid="{38482182-5FE7-4FC8-A266-E64293697ABE}"/>
    <cellStyle name="40 % - Markeringsfarve3 15 2 2 2" xfId="32569" xr:uid="{749CF338-6EE1-47F8-823B-FBA41461FB75}"/>
    <cellStyle name="40 % - Markeringsfarve3 15 2 2 3" xfId="47533" xr:uid="{F83CD734-08E1-45D9-A01E-A3FD26BA22E6}"/>
    <cellStyle name="40 % - Markeringsfarve3 15 2 3" xfId="25547" xr:uid="{0EB2E2C4-A4C6-4457-B5D0-2BFF666D3F3E}"/>
    <cellStyle name="40 % - Markeringsfarve3 15 2 4" xfId="40534" xr:uid="{519BD685-5D3B-4F7D-A6AC-47E3B72C75C9}"/>
    <cellStyle name="40 % - Markeringsfarve3 15 3" xfId="12101" xr:uid="{38A76FBB-4269-428B-BFAB-9E5F6FB8D75D}"/>
    <cellStyle name="40 % - Markeringsfarve3 15 3 2" xfId="28421" xr:uid="{71CB26C0-3673-48E3-A5D9-13D68A7952E3}"/>
    <cellStyle name="40 % - Markeringsfarve3 15 3 3" xfId="43386" xr:uid="{9F2F9D5E-F65A-4786-B339-22C3AABB9763}"/>
    <cellStyle name="40 % - Markeringsfarve3 15 4" xfId="21399" xr:uid="{3F2FF629-697B-447B-B225-BEB43DBD1D7B}"/>
    <cellStyle name="40 % - Markeringsfarve3 15 5" xfId="36387" xr:uid="{DFD98EA0-D1E3-4056-9355-A79E87900519}"/>
    <cellStyle name="40 % - Markeringsfarve3 16" xfId="3546" xr:uid="{456DBC72-60D8-406C-A56E-B5A57345F838}"/>
    <cellStyle name="40 % - Markeringsfarve3 16 2" xfId="8630" xr:uid="{4704E6AC-E9C0-494D-9F85-EEBADFB7B3C7}"/>
    <cellStyle name="40 % - Markeringsfarve3 16 2 2" xfId="16510" xr:uid="{4B80D4BB-ABF6-4B1C-929F-5EF7CCA82EFE}"/>
    <cellStyle name="40 % - Markeringsfarve3 16 2 2 2" xfId="32825" xr:uid="{985E8F9C-5BC3-4B71-AA18-A411DF3CA256}"/>
    <cellStyle name="40 % - Markeringsfarve3 16 2 2 3" xfId="47789" xr:uid="{F006F4C3-D6C9-40FA-8E0E-B6A8F8E883CE}"/>
    <cellStyle name="40 % - Markeringsfarve3 16 2 3" xfId="25803" xr:uid="{BD83418C-D036-4E36-B640-37CCC9120717}"/>
    <cellStyle name="40 % - Markeringsfarve3 16 2 4" xfId="40790" xr:uid="{4B66A075-3A0B-41AE-B10F-C135117B991A}"/>
    <cellStyle name="40 % - Markeringsfarve3 16 3" xfId="12102" xr:uid="{2FD08039-1913-4C10-954E-84A02ED22C93}"/>
    <cellStyle name="40 % - Markeringsfarve3 16 3 2" xfId="28422" xr:uid="{93986815-3D71-461A-9B52-59124AC4977F}"/>
    <cellStyle name="40 % - Markeringsfarve3 16 3 3" xfId="43387" xr:uid="{4EF4B5D3-6DC6-44A4-A82A-4AAD19B0389F}"/>
    <cellStyle name="40 % - Markeringsfarve3 16 4" xfId="21400" xr:uid="{AA29D7E6-B84F-41B6-82AF-A21F6071986D}"/>
    <cellStyle name="40 % - Markeringsfarve3 16 5" xfId="36388" xr:uid="{2726393A-BBF6-47FF-8289-4489435F292A}"/>
    <cellStyle name="40 % - Markeringsfarve3 17" xfId="5338" xr:uid="{6456648C-8354-4832-A912-5395FE6C0708}"/>
    <cellStyle name="40 % - Markeringsfarve3 17 2" xfId="13261" xr:uid="{8A491E80-CDDA-4CE6-A77E-63F6DB831826}"/>
    <cellStyle name="40 % - Markeringsfarve3 17 2 2" xfId="29576" xr:uid="{A57F0E07-3999-4CEF-B01A-2B095EF74DEA}"/>
    <cellStyle name="40 % - Markeringsfarve3 17 2 3" xfId="44540" xr:uid="{510716AA-04C7-4467-8AF9-057A3EAF1ABB}"/>
    <cellStyle name="40 % - Markeringsfarve3 17 3" xfId="22554" xr:uid="{B8E4135F-6B06-443B-9410-16CD7AF92D3C}"/>
    <cellStyle name="40 % - Markeringsfarve3 17 4" xfId="37541" xr:uid="{C9C0BE02-634D-48DE-83A5-A000C552BCA7}"/>
    <cellStyle name="40 % - Markeringsfarve3 18" xfId="3534" xr:uid="{13C9B7A8-74D4-4082-B214-DA37F63A9D65}"/>
    <cellStyle name="40 % - Markeringsfarve3 18 2" xfId="12090" xr:uid="{9AA80FA4-5C01-4056-91C8-F342CEC615AF}"/>
    <cellStyle name="40 % - Markeringsfarve3 18 2 2" xfId="28410" xr:uid="{7D393727-8EAF-462C-8D37-1FD008E8E95F}"/>
    <cellStyle name="40 % - Markeringsfarve3 18 2 3" xfId="43375" xr:uid="{4355631A-EF80-4AB0-AD02-0BA1141C90E6}"/>
    <cellStyle name="40 % - Markeringsfarve3 18 3" xfId="21388" xr:uid="{FE2D18EB-4EA7-4585-B06D-0EC6F6EC7E74}"/>
    <cellStyle name="40 % - Markeringsfarve3 18 4" xfId="36376" xr:uid="{8FC016FD-BC21-46F0-9474-A5A43AC4AD9F}"/>
    <cellStyle name="40 % - Markeringsfarve3 2" xfId="3547" xr:uid="{FB0538C1-9A76-4D98-A3A2-74FE6E8AA6FE}"/>
    <cellStyle name="40 % - Markeringsfarve3 2 10" xfId="3548" xr:uid="{02D61D0C-CE43-4DDE-AEE0-700ECF5FF65F}"/>
    <cellStyle name="40 % - Markeringsfarve3 2 10 2" xfId="6692" xr:uid="{6B5BF0E8-F4FB-44FA-A47C-2CB69BE94ADB}"/>
    <cellStyle name="40 % - Markeringsfarve3 2 10 2 2" xfId="14602" xr:uid="{97DEAAFF-B2B5-4163-B42F-E0594567CEFD}"/>
    <cellStyle name="40 % - Markeringsfarve3 2 10 2 2 2" xfId="30917" xr:uid="{675F3CE9-9EDE-4EE7-8706-384D366E3253}"/>
    <cellStyle name="40 % - Markeringsfarve3 2 10 2 2 3" xfId="45881" xr:uid="{99B3F45E-1429-4091-8BA4-40FF27E24773}"/>
    <cellStyle name="40 % - Markeringsfarve3 2 10 2 3" xfId="23895" xr:uid="{5942FE3C-8F4A-4861-93F8-DD6F551A5481}"/>
    <cellStyle name="40 % - Markeringsfarve3 2 10 2 4" xfId="38882" xr:uid="{D3FE61F1-58A0-45F0-809D-A340DB2D5FAB}"/>
    <cellStyle name="40 % - Markeringsfarve3 2 10 3" xfId="12104" xr:uid="{AACD5760-5F02-4F42-BA95-5A44D51D8142}"/>
    <cellStyle name="40 % - Markeringsfarve3 2 10 3 2" xfId="28424" xr:uid="{C06BDFA7-006D-4C39-8399-2732BEB3D38B}"/>
    <cellStyle name="40 % - Markeringsfarve3 2 10 3 3" xfId="43389" xr:uid="{CA0BCE68-F3A9-4A50-8588-B0402E109BEC}"/>
    <cellStyle name="40 % - Markeringsfarve3 2 10 4" xfId="21402" xr:uid="{4C0A0E77-35E4-4CCA-B319-47F09A4B35E9}"/>
    <cellStyle name="40 % - Markeringsfarve3 2 10 5" xfId="36390" xr:uid="{19FDC0D4-375D-402F-BAF2-A3800E5ADE78}"/>
    <cellStyle name="40 % - Markeringsfarve3 2 11" xfId="3549" xr:uid="{0997EA8A-61E1-4000-9A39-B5BB31585D23}"/>
    <cellStyle name="40 % - Markeringsfarve3 2 11 2" xfId="8538" xr:uid="{BB380186-523F-4436-962E-34844784A415}"/>
    <cellStyle name="40 % - Markeringsfarve3 2 11 2 2" xfId="16424" xr:uid="{3C7EE1F7-6A60-4549-B64C-E18926534B0A}"/>
    <cellStyle name="40 % - Markeringsfarve3 2 11 2 2 2" xfId="32739" xr:uid="{301BA291-68F8-453F-9A95-9B3C8891D8A6}"/>
    <cellStyle name="40 % - Markeringsfarve3 2 11 2 2 3" xfId="47703" xr:uid="{FF753F54-7A7F-43F3-988D-85587B5CB5A7}"/>
    <cellStyle name="40 % - Markeringsfarve3 2 11 2 3" xfId="25717" xr:uid="{4482334D-C9B5-4154-AE83-97544EE495E9}"/>
    <cellStyle name="40 % - Markeringsfarve3 2 11 2 4" xfId="40704" xr:uid="{0CC313D4-B549-4C92-A972-2B9885EF70F9}"/>
    <cellStyle name="40 % - Markeringsfarve3 2 11 3" xfId="12105" xr:uid="{3D2267D1-5972-4BD8-B616-086587981A69}"/>
    <cellStyle name="40 % - Markeringsfarve3 2 11 3 2" xfId="28425" xr:uid="{B8DCFA63-F702-42A2-B231-3E53EA716837}"/>
    <cellStyle name="40 % - Markeringsfarve3 2 11 3 3" xfId="43390" xr:uid="{E700215A-CE74-4B34-9A9F-6B1A7F09E6CC}"/>
    <cellStyle name="40 % - Markeringsfarve3 2 11 4" xfId="21403" xr:uid="{E71BC9B0-423A-450B-9811-F11ABD72B526}"/>
    <cellStyle name="40 % - Markeringsfarve3 2 11 5" xfId="36391" xr:uid="{EBC98CF1-900F-4A4C-A2E1-9ED315D958C2}"/>
    <cellStyle name="40 % - Markeringsfarve3 2 12" xfId="5805" xr:uid="{80EF2E8A-0975-4723-A80C-3EA8258886DD}"/>
    <cellStyle name="40 % - Markeringsfarve3 2 12 2" xfId="13722" xr:uid="{F66F6369-2D2C-4CB1-B178-B2BE20675FE3}"/>
    <cellStyle name="40 % - Markeringsfarve3 2 12 2 2" xfId="30037" xr:uid="{C72A2029-7618-4A9A-9E57-FA36DC844322}"/>
    <cellStyle name="40 % - Markeringsfarve3 2 12 2 3" xfId="45001" xr:uid="{49CCBB84-3577-4D91-B4A1-764324C3468D}"/>
    <cellStyle name="40 % - Markeringsfarve3 2 12 3" xfId="23015" xr:uid="{4B2DF85C-6B59-4EBF-9FD8-454A8AE97354}"/>
    <cellStyle name="40 % - Markeringsfarve3 2 12 4" xfId="38002" xr:uid="{5631B833-4A8F-444A-AC56-117223265EE6}"/>
    <cellStyle name="40 % - Markeringsfarve3 2 13" xfId="12103" xr:uid="{7789F244-D2F5-4108-A6A8-7D6A9A39D138}"/>
    <cellStyle name="40 % - Markeringsfarve3 2 13 2" xfId="28423" xr:uid="{712D5D54-2292-498B-B4AB-DCE387B9E9EA}"/>
    <cellStyle name="40 % - Markeringsfarve3 2 13 3" xfId="43388" xr:uid="{1D6E5D4C-A39B-4D10-9D03-80E37BFBB535}"/>
    <cellStyle name="40 % - Markeringsfarve3 2 14" xfId="21401" xr:uid="{DFCC1475-E94C-40D9-A2B2-5B437DD370A6}"/>
    <cellStyle name="40 % - Markeringsfarve3 2 15" xfId="36389" xr:uid="{4115332F-9A8C-4E81-A9C7-9452EA315EC6}"/>
    <cellStyle name="40 % - Markeringsfarve3 2 16" xfId="53270" xr:uid="{29E447C3-4429-4864-AA60-56D3EFECC3B6}"/>
    <cellStyle name="40 % - Markeringsfarve3 2 2" xfId="3550" xr:uid="{24717807-9B4D-4B47-9875-04D175CED2CD}"/>
    <cellStyle name="40 % - Markeringsfarve3 2 2 10" xfId="5806" xr:uid="{6870CA65-9930-46CA-8817-D948010AC56B}"/>
    <cellStyle name="40 % - Markeringsfarve3 2 2 10 2" xfId="13723" xr:uid="{7058F18B-3106-4A08-8C81-DABB8E0FBCDB}"/>
    <cellStyle name="40 % - Markeringsfarve3 2 2 10 2 2" xfId="30038" xr:uid="{091B0A90-1B37-4386-9795-95D662C38EF6}"/>
    <cellStyle name="40 % - Markeringsfarve3 2 2 10 2 3" xfId="45002" xr:uid="{79A35F77-E7FA-4B85-BE0E-6A2403068963}"/>
    <cellStyle name="40 % - Markeringsfarve3 2 2 10 3" xfId="23016" xr:uid="{860F3D9E-9FFB-4469-9FA2-864119D2EB5E}"/>
    <cellStyle name="40 % - Markeringsfarve3 2 2 10 4" xfId="38003" xr:uid="{84EAA67B-B6A2-4475-85AF-FC962410C610}"/>
    <cellStyle name="40 % - Markeringsfarve3 2 2 11" xfId="12106" xr:uid="{7F32F709-597E-4210-92F1-E14E11AECB38}"/>
    <cellStyle name="40 % - Markeringsfarve3 2 2 11 2" xfId="28426" xr:uid="{C0C5F15F-112D-48DB-91E5-28D72F35A16E}"/>
    <cellStyle name="40 % - Markeringsfarve3 2 2 11 3" xfId="43391" xr:uid="{B2CE11FC-FEF5-4F36-962C-39C54810A133}"/>
    <cellStyle name="40 % - Markeringsfarve3 2 2 12" xfId="21404" xr:uid="{209968AB-04A3-4FDE-92E4-FFF445DBF076}"/>
    <cellStyle name="40 % - Markeringsfarve3 2 2 13" xfId="36392" xr:uid="{3ADF40AB-E5BC-4CD6-9243-820971B09C0E}"/>
    <cellStyle name="40 % - Markeringsfarve3 2 2 14" xfId="53269" xr:uid="{2FFC5A52-A8AA-4CF0-A69D-000666132A23}"/>
    <cellStyle name="40 % - Markeringsfarve3 2 2 2" xfId="3551" xr:uid="{48A86EF9-D494-428E-801A-253B81EF02F8}"/>
    <cellStyle name="40 % - Markeringsfarve3 2 2 2 2" xfId="3552" xr:uid="{9AF4791C-58BE-42B6-9148-73F46D436AB6}"/>
    <cellStyle name="40 % - Markeringsfarve3 2 2 2 2 2" xfId="3553" xr:uid="{FE95DFBC-D61E-4480-A2C4-0E0E81289228}"/>
    <cellStyle name="40 % - Markeringsfarve3 2 2 2 2 2 2" xfId="7623" xr:uid="{F941EB86-AE6C-475E-8783-F69BD9AB109A}"/>
    <cellStyle name="40 % - Markeringsfarve3 2 2 2 2 2 2 2" xfId="15523" xr:uid="{5E51915D-E6E4-444A-BBB9-E35F6985311F}"/>
    <cellStyle name="40 % - Markeringsfarve3 2 2 2 2 2 2 2 2" xfId="31838" xr:uid="{EA3A20C7-719E-40AC-81DC-EA45DDED90A4}"/>
    <cellStyle name="40 % - Markeringsfarve3 2 2 2 2 2 2 2 3" xfId="46802" xr:uid="{31847A01-F13F-455D-9C50-4DC78FE4D537}"/>
    <cellStyle name="40 % - Markeringsfarve3 2 2 2 2 2 2 3" xfId="24816" xr:uid="{3052D807-A791-4C43-B1AA-8453FDD257EB}"/>
    <cellStyle name="40 % - Markeringsfarve3 2 2 2 2 2 2 4" xfId="39803" xr:uid="{269B0EA9-696E-42A7-86DE-1563E625427D}"/>
    <cellStyle name="40 % - Markeringsfarve3 2 2 2 2 2 3" xfId="12109" xr:uid="{194CD963-4BBF-4E8F-91B9-0C2BABE0DDA3}"/>
    <cellStyle name="40 % - Markeringsfarve3 2 2 2 2 2 3 2" xfId="28429" xr:uid="{5BFDA618-572E-490D-B105-2F0992F66E9A}"/>
    <cellStyle name="40 % - Markeringsfarve3 2 2 2 2 2 3 3" xfId="43394" xr:uid="{5BDBC383-FC1C-41C3-93AC-4A49044CDFD1}"/>
    <cellStyle name="40 % - Markeringsfarve3 2 2 2 2 2 4" xfId="21407" xr:uid="{65341C0F-BC8D-4D51-A283-3A66E131A5AA}"/>
    <cellStyle name="40 % - Markeringsfarve3 2 2 2 2 2 5" xfId="36395" xr:uid="{4FAC84A5-27F8-4C82-911F-4FFB11575777}"/>
    <cellStyle name="40 % - Markeringsfarve3 2 2 2 2 3" xfId="6195" xr:uid="{7CDCAA7A-CA0B-4149-9438-F3A2DCD127BD}"/>
    <cellStyle name="40 % - Markeringsfarve3 2 2 2 2 3 2" xfId="14111" xr:uid="{417313BB-C426-4ACA-BD19-320945FBD4E4}"/>
    <cellStyle name="40 % - Markeringsfarve3 2 2 2 2 3 2 2" xfId="30426" xr:uid="{72463F2D-D308-4E1E-92BD-E81E35B4A72F}"/>
    <cellStyle name="40 % - Markeringsfarve3 2 2 2 2 3 2 3" xfId="45390" xr:uid="{3DCA8523-0BBD-4950-9824-CD5A4829E257}"/>
    <cellStyle name="40 % - Markeringsfarve3 2 2 2 2 3 3" xfId="23404" xr:uid="{28BDDDC8-2C18-432E-88EF-1C7FE4F160A3}"/>
    <cellStyle name="40 % - Markeringsfarve3 2 2 2 2 3 4" xfId="38391" xr:uid="{48615F70-C168-4DD9-9610-35DB6232AF5B}"/>
    <cellStyle name="40 % - Markeringsfarve3 2 2 2 2 4" xfId="12108" xr:uid="{6AF0729E-447D-456B-8459-CD9A4EC8606F}"/>
    <cellStyle name="40 % - Markeringsfarve3 2 2 2 2 4 2" xfId="28428" xr:uid="{71E4D802-70C4-437D-89CA-D0E9B6363473}"/>
    <cellStyle name="40 % - Markeringsfarve3 2 2 2 2 4 3" xfId="43393" xr:uid="{065DF2FD-8650-4917-9119-5F0486C8A890}"/>
    <cellStyle name="40 % - Markeringsfarve3 2 2 2 2 5" xfId="21406" xr:uid="{9578EBA1-03AE-43BD-8D24-0DDD5DEDF632}"/>
    <cellStyle name="40 % - Markeringsfarve3 2 2 2 2 6" xfId="36394" xr:uid="{9A95BCC6-C993-41C3-82C0-3EDD878FBDFB}"/>
    <cellStyle name="40 % - Markeringsfarve3 2 2 2 2 7" xfId="57073" xr:uid="{78ED5E66-C335-47F3-8B47-5A009956F0EA}"/>
    <cellStyle name="40 % - Markeringsfarve3 2 2 2 3" xfId="3554" xr:uid="{C5AFC4AF-CADD-4B3D-9378-E32D9DEBCF0B}"/>
    <cellStyle name="40 % - Markeringsfarve3 2 2 2 3 2" xfId="6853" xr:uid="{4755B400-9499-4BED-B1B3-75CF38C87DC6}"/>
    <cellStyle name="40 % - Markeringsfarve3 2 2 2 3 2 2" xfId="14763" xr:uid="{731E0C6A-5881-474B-AC57-63BB55BC9C97}"/>
    <cellStyle name="40 % - Markeringsfarve3 2 2 2 3 2 2 2" xfId="31078" xr:uid="{D4A34667-02BE-45B6-8AA7-1CDB0FE4DF7E}"/>
    <cellStyle name="40 % - Markeringsfarve3 2 2 2 3 2 2 3" xfId="46042" xr:uid="{0500505E-98FE-43EE-BE8E-575B500714AB}"/>
    <cellStyle name="40 % - Markeringsfarve3 2 2 2 3 2 3" xfId="24056" xr:uid="{E91CECDF-7FA4-4FB2-8214-800799647954}"/>
    <cellStyle name="40 % - Markeringsfarve3 2 2 2 3 2 4" xfId="39043" xr:uid="{C56C3688-08CA-433A-9116-7B35EC26870E}"/>
    <cellStyle name="40 % - Markeringsfarve3 2 2 2 3 3" xfId="12110" xr:uid="{033E580B-D635-405F-9A3D-B178B0B3BB65}"/>
    <cellStyle name="40 % - Markeringsfarve3 2 2 2 3 3 2" xfId="28430" xr:uid="{EB38F5A5-BE81-4DA4-86E5-39579DC5ED09}"/>
    <cellStyle name="40 % - Markeringsfarve3 2 2 2 3 3 3" xfId="43395" xr:uid="{65A6C0B3-8287-46AD-8695-F0A242879B19}"/>
    <cellStyle name="40 % - Markeringsfarve3 2 2 2 3 4" xfId="21408" xr:uid="{8BF992F2-CF76-4479-923C-27220FE37232}"/>
    <cellStyle name="40 % - Markeringsfarve3 2 2 2 3 5" xfId="36396" xr:uid="{84CA3E2D-18B7-4FFB-9818-E36F204230C4}"/>
    <cellStyle name="40 % - Markeringsfarve3 2 2 2 4" xfId="3555" xr:uid="{DFA1AE14-DAE5-4F16-8F63-EC0ADD7C18F0}"/>
    <cellStyle name="40 % - Markeringsfarve3 2 2 2 4 2" xfId="6646" xr:uid="{DDE0430E-87E5-41FD-AE76-DD776A7534F1}"/>
    <cellStyle name="40 % - Markeringsfarve3 2 2 2 4 2 2" xfId="14558" xr:uid="{976E3CF9-D1EA-4228-B36E-38EFE63FEFD1}"/>
    <cellStyle name="40 % - Markeringsfarve3 2 2 2 4 2 2 2" xfId="30873" xr:uid="{3BB4CED1-337F-4466-A67E-BD6B5674973B}"/>
    <cellStyle name="40 % - Markeringsfarve3 2 2 2 4 2 2 3" xfId="45837" xr:uid="{D9FEF38F-90F9-4704-85CA-BF8F9D4D3BF1}"/>
    <cellStyle name="40 % - Markeringsfarve3 2 2 2 4 2 3" xfId="23851" xr:uid="{BF3F010C-1CA8-4C9F-AA6A-A74E612333EE}"/>
    <cellStyle name="40 % - Markeringsfarve3 2 2 2 4 2 4" xfId="38838" xr:uid="{8794FD55-0FCD-4633-A2B1-0DC4E36028BF}"/>
    <cellStyle name="40 % - Markeringsfarve3 2 2 2 4 3" xfId="12111" xr:uid="{0A989738-BE3D-4EC3-B086-C1D653BFAF85}"/>
    <cellStyle name="40 % - Markeringsfarve3 2 2 2 4 3 2" xfId="28431" xr:uid="{85016A91-F3B1-4848-A7E4-EA5DD692A1CE}"/>
    <cellStyle name="40 % - Markeringsfarve3 2 2 2 4 3 3" xfId="43396" xr:uid="{32718C6E-5AEF-41A7-B0DA-7E5CE92FA3F4}"/>
    <cellStyle name="40 % - Markeringsfarve3 2 2 2 4 4" xfId="21409" xr:uid="{8B195CB3-270F-4062-9259-518E8D69BA82}"/>
    <cellStyle name="40 % - Markeringsfarve3 2 2 2 4 5" xfId="36397" xr:uid="{CF3BF8BD-F182-4CB7-A255-273FA6C9D6E1}"/>
    <cellStyle name="40 % - Markeringsfarve3 2 2 2 5" xfId="5807" xr:uid="{B069EE87-1BA9-4667-98A6-7D21B775E011}"/>
    <cellStyle name="40 % - Markeringsfarve3 2 2 2 5 2" xfId="13724" xr:uid="{79D2ED82-978B-422D-BAA2-0E2D63BDC870}"/>
    <cellStyle name="40 % - Markeringsfarve3 2 2 2 5 2 2" xfId="30039" xr:uid="{E62928A8-12D1-47CA-A015-A5F57BF31927}"/>
    <cellStyle name="40 % - Markeringsfarve3 2 2 2 5 2 3" xfId="45003" xr:uid="{76B4F9AD-4756-4C58-BAE7-572EFAF662FD}"/>
    <cellStyle name="40 % - Markeringsfarve3 2 2 2 5 3" xfId="23017" xr:uid="{7463684D-E148-44A8-966C-CF6492693E5C}"/>
    <cellStyle name="40 % - Markeringsfarve3 2 2 2 5 4" xfId="38004" xr:uid="{745F9B8E-119B-4F44-A8AB-99283644568B}"/>
    <cellStyle name="40 % - Markeringsfarve3 2 2 2 6" xfId="12107" xr:uid="{F6E88178-17E4-4B20-BCCA-4228613C20BA}"/>
    <cellStyle name="40 % - Markeringsfarve3 2 2 2 6 2" xfId="28427" xr:uid="{5827835C-DFDB-4FC8-89D3-FB65E8F51226}"/>
    <cellStyle name="40 % - Markeringsfarve3 2 2 2 6 3" xfId="43392" xr:uid="{AFB83359-ACE5-4278-83D7-5B81EB48E354}"/>
    <cellStyle name="40 % - Markeringsfarve3 2 2 2 7" xfId="21405" xr:uid="{89079589-9759-400F-A17E-04BDFAF5E074}"/>
    <cellStyle name="40 % - Markeringsfarve3 2 2 2 8" xfId="36393" xr:uid="{A6487F55-3C1C-483E-B5D7-81C8F59C140D}"/>
    <cellStyle name="40 % - Markeringsfarve3 2 2 2 9" xfId="53906" xr:uid="{25F32DE5-51C3-4E34-A559-49E02C7F47C9}"/>
    <cellStyle name="40 % - Markeringsfarve3 2 2 3" xfId="3556" xr:uid="{E017DE8E-4A85-45C2-85E9-7B982783102F}"/>
    <cellStyle name="40 % - Markeringsfarve3 2 2 3 2" xfId="3557" xr:uid="{89617259-B9FD-4B2F-A46E-B8E10B2FD6A6}"/>
    <cellStyle name="40 % - Markeringsfarve3 2 2 3 2 2" xfId="3558" xr:uid="{98705D20-49F6-4529-A7C2-F0E8E69119DF}"/>
    <cellStyle name="40 % - Markeringsfarve3 2 2 3 2 2 2" xfId="7744" xr:uid="{2FFC1786-5024-494F-A288-1DF69C028CE5}"/>
    <cellStyle name="40 % - Markeringsfarve3 2 2 3 2 2 2 2" xfId="15644" xr:uid="{74A19CFA-478D-4AF5-B9FE-E3CBC27456BB}"/>
    <cellStyle name="40 % - Markeringsfarve3 2 2 3 2 2 2 2 2" xfId="31959" xr:uid="{A1A30763-3AD9-4D8F-A037-94B8B27CBE9D}"/>
    <cellStyle name="40 % - Markeringsfarve3 2 2 3 2 2 2 2 3" xfId="46923" xr:uid="{4B53CF38-5A0B-4834-953D-7655DAFFF707}"/>
    <cellStyle name="40 % - Markeringsfarve3 2 2 3 2 2 2 3" xfId="24937" xr:uid="{9345E8B2-4284-45AD-B5D3-8EA62082ADF7}"/>
    <cellStyle name="40 % - Markeringsfarve3 2 2 3 2 2 2 4" xfId="39924" xr:uid="{0F7CD487-031D-4F29-9214-D8DA0807735B}"/>
    <cellStyle name="40 % - Markeringsfarve3 2 2 3 2 2 3" xfId="12114" xr:uid="{0ED7B2B7-48B5-42E2-AAD6-A77DC0E0EF61}"/>
    <cellStyle name="40 % - Markeringsfarve3 2 2 3 2 2 3 2" xfId="28434" xr:uid="{8AD2AE9B-74DC-4F35-A36B-D2281A94C992}"/>
    <cellStyle name="40 % - Markeringsfarve3 2 2 3 2 2 3 3" xfId="43399" xr:uid="{62AAA0C8-7E4D-4EC9-8CDE-7CE1474A1D4C}"/>
    <cellStyle name="40 % - Markeringsfarve3 2 2 3 2 2 4" xfId="21412" xr:uid="{03634D00-7C9D-449B-BB2C-9469E9FEA1E2}"/>
    <cellStyle name="40 % - Markeringsfarve3 2 2 3 2 2 5" xfId="36400" xr:uid="{FFBE898D-ED9B-4ED4-AC14-E65B4D74259D}"/>
    <cellStyle name="40 % - Markeringsfarve3 2 2 3 2 3" xfId="6290" xr:uid="{3295C6BD-3AF7-419D-800F-BCC1F7A23FC2}"/>
    <cellStyle name="40 % - Markeringsfarve3 2 2 3 2 3 2" xfId="14206" xr:uid="{97103640-8713-46AD-90BB-DB3B2358F717}"/>
    <cellStyle name="40 % - Markeringsfarve3 2 2 3 2 3 2 2" xfId="30521" xr:uid="{76285433-38EB-48D5-9CDD-458633CA840D}"/>
    <cellStyle name="40 % - Markeringsfarve3 2 2 3 2 3 2 3" xfId="45485" xr:uid="{085614D4-5649-476C-997E-28F598B7DA75}"/>
    <cellStyle name="40 % - Markeringsfarve3 2 2 3 2 3 3" xfId="23499" xr:uid="{5B52FF2A-A8BD-47BC-A71F-E8E0CE8E3350}"/>
    <cellStyle name="40 % - Markeringsfarve3 2 2 3 2 3 4" xfId="38486" xr:uid="{DE237E21-6335-4BAB-B77D-D4A3B0A36C4C}"/>
    <cellStyle name="40 % - Markeringsfarve3 2 2 3 2 4" xfId="12113" xr:uid="{64812DB5-D13C-480C-AEF9-BDD78B6952C2}"/>
    <cellStyle name="40 % - Markeringsfarve3 2 2 3 2 4 2" xfId="28433" xr:uid="{DA918AFD-CB7F-4435-893F-1582BC5D360A}"/>
    <cellStyle name="40 % - Markeringsfarve3 2 2 3 2 4 3" xfId="43398" xr:uid="{8E08693D-1124-4377-BEE3-2D16D93AFA1B}"/>
    <cellStyle name="40 % - Markeringsfarve3 2 2 3 2 5" xfId="21411" xr:uid="{ABA9B2F2-CF82-4521-871C-30574A57F7C2}"/>
    <cellStyle name="40 % - Markeringsfarve3 2 2 3 2 6" xfId="36399" xr:uid="{F3219BC3-2449-4511-9A8F-226327DA597E}"/>
    <cellStyle name="40 % - Markeringsfarve3 2 2 3 3" xfId="3559" xr:uid="{27BD6D2A-93EA-4449-8D65-1BBE68EF2BB4}"/>
    <cellStyle name="40 % - Markeringsfarve3 2 2 3 3 2" xfId="6974" xr:uid="{8D551362-BBA7-4CF9-8BE7-E6D0D8A08D92}"/>
    <cellStyle name="40 % - Markeringsfarve3 2 2 3 3 2 2" xfId="14884" xr:uid="{4EA53470-77A3-4DC9-AF7B-8A1411FC0FE3}"/>
    <cellStyle name="40 % - Markeringsfarve3 2 2 3 3 2 2 2" xfId="31199" xr:uid="{A116D414-BC17-4545-9231-C63F3DF16FBD}"/>
    <cellStyle name="40 % - Markeringsfarve3 2 2 3 3 2 2 3" xfId="46163" xr:uid="{8120FD93-D762-46DA-8E0C-BE4A50C62DA3}"/>
    <cellStyle name="40 % - Markeringsfarve3 2 2 3 3 2 3" xfId="24177" xr:uid="{F4941C13-9F74-4046-B38F-F859CA03003C}"/>
    <cellStyle name="40 % - Markeringsfarve3 2 2 3 3 2 4" xfId="39164" xr:uid="{261D2858-3FCE-4404-85AB-68155BFEC2E0}"/>
    <cellStyle name="40 % - Markeringsfarve3 2 2 3 3 3" xfId="12115" xr:uid="{63E159BF-CF5B-41B1-8D80-991D8C9A2008}"/>
    <cellStyle name="40 % - Markeringsfarve3 2 2 3 3 3 2" xfId="28435" xr:uid="{923729BC-DEEB-4A7F-9737-811713FBEBE6}"/>
    <cellStyle name="40 % - Markeringsfarve3 2 2 3 3 3 3" xfId="43400" xr:uid="{6C891764-BD54-4149-B8A9-93F44FE32284}"/>
    <cellStyle name="40 % - Markeringsfarve3 2 2 3 3 4" xfId="21413" xr:uid="{6A5C7A46-31D1-484B-BB5B-31E1443814B3}"/>
    <cellStyle name="40 % - Markeringsfarve3 2 2 3 3 5" xfId="36401" xr:uid="{08C7070A-3820-456D-BDB3-F8FE095C4DF5}"/>
    <cellStyle name="40 % - Markeringsfarve3 2 2 3 4" xfId="3560" xr:uid="{2604ECEB-A66D-446A-80C9-1391F1E7F995}"/>
    <cellStyle name="40 % - Markeringsfarve3 2 2 3 4 2" xfId="6647" xr:uid="{FFD9EE3F-6EF0-4BD0-B283-541D7AA25341}"/>
    <cellStyle name="40 % - Markeringsfarve3 2 2 3 4 2 2" xfId="14559" xr:uid="{C8246EF3-D14B-4610-9224-7FA6AC41CA8C}"/>
    <cellStyle name="40 % - Markeringsfarve3 2 2 3 4 2 2 2" xfId="30874" xr:uid="{8F779A8F-18D8-4570-AB61-2B60DAB6C326}"/>
    <cellStyle name="40 % - Markeringsfarve3 2 2 3 4 2 2 3" xfId="45838" xr:uid="{720A91FC-148D-49F6-BFCC-0ACCFBF712F0}"/>
    <cellStyle name="40 % - Markeringsfarve3 2 2 3 4 2 3" xfId="23852" xr:uid="{D7316C96-8054-4121-A265-69CE66E8B2D7}"/>
    <cellStyle name="40 % - Markeringsfarve3 2 2 3 4 2 4" xfId="38839" xr:uid="{791B7498-FC74-4597-B3E2-F00AB030BD4A}"/>
    <cellStyle name="40 % - Markeringsfarve3 2 2 3 4 3" xfId="12116" xr:uid="{D48B6A21-B4F3-48FA-96A9-51ACBEBCE88B}"/>
    <cellStyle name="40 % - Markeringsfarve3 2 2 3 4 3 2" xfId="28436" xr:uid="{39FB6535-4CE1-4FDC-BE0E-AFF0A5FA6C03}"/>
    <cellStyle name="40 % - Markeringsfarve3 2 2 3 4 3 3" xfId="43401" xr:uid="{4FE2857A-439C-4E3C-B20B-04FF89B2B852}"/>
    <cellStyle name="40 % - Markeringsfarve3 2 2 3 4 4" xfId="21414" xr:uid="{60FDEC92-0D4E-46FF-A5DB-B1BE11EC59C1}"/>
    <cellStyle name="40 % - Markeringsfarve3 2 2 3 4 5" xfId="36402" xr:uid="{36C3559A-0E1F-4DD7-9A8D-D8FAE1DCD72A}"/>
    <cellStyle name="40 % - Markeringsfarve3 2 2 3 5" xfId="5808" xr:uid="{BA2F5B7F-4482-4FFA-ADC5-29AC9129DB68}"/>
    <cellStyle name="40 % - Markeringsfarve3 2 2 3 5 2" xfId="13725" xr:uid="{0DD514A1-8AF9-41E9-98A1-2A6308A3629C}"/>
    <cellStyle name="40 % - Markeringsfarve3 2 2 3 5 2 2" xfId="30040" xr:uid="{D8C79DF3-B662-4699-B623-AE63256EC78D}"/>
    <cellStyle name="40 % - Markeringsfarve3 2 2 3 5 2 3" xfId="45004" xr:uid="{19A7964E-D1D3-44A0-A74F-4CB45B2A1DC4}"/>
    <cellStyle name="40 % - Markeringsfarve3 2 2 3 5 3" xfId="23018" xr:uid="{C16734FB-EA8E-4DEF-9D99-C205024EC02B}"/>
    <cellStyle name="40 % - Markeringsfarve3 2 2 3 5 4" xfId="38005" xr:uid="{D31F1774-750A-4B7A-854F-3DBAFDCC42E4}"/>
    <cellStyle name="40 % - Markeringsfarve3 2 2 3 6" xfId="12112" xr:uid="{23EE7EBD-A9B6-4BA9-B2F6-7CE3DE9F9F82}"/>
    <cellStyle name="40 % - Markeringsfarve3 2 2 3 6 2" xfId="28432" xr:uid="{10647E8B-9EA5-4ABB-B9AC-E0FD3B804E78}"/>
    <cellStyle name="40 % - Markeringsfarve3 2 2 3 6 3" xfId="43397" xr:uid="{0B09965D-A15C-41B2-8386-CE594C59788E}"/>
    <cellStyle name="40 % - Markeringsfarve3 2 2 3 7" xfId="21410" xr:uid="{6F3D779E-5D57-4EC4-8BCD-EB72C9EA3241}"/>
    <cellStyle name="40 % - Markeringsfarve3 2 2 3 8" xfId="36398" xr:uid="{FCED8CBF-A0F6-4F9A-A9DC-FD28B174EAFE}"/>
    <cellStyle name="40 % - Markeringsfarve3 2 2 3 9" xfId="56450" xr:uid="{084520A7-EB3D-4C56-ACD7-A8C762500BA6}"/>
    <cellStyle name="40 % - Markeringsfarve3 2 2 4" xfId="3561" xr:uid="{1C6D1342-F843-47F8-A408-A2E4D41040C5}"/>
    <cellStyle name="40 % - Markeringsfarve3 2 2 4 2" xfId="3562" xr:uid="{B2A419F3-BD0E-4A47-B49D-BDEAC7D99EAB}"/>
    <cellStyle name="40 % - Markeringsfarve3 2 2 4 2 2" xfId="3563" xr:uid="{6C29B1F2-8F95-46A2-B01D-DB28C5FABE02}"/>
    <cellStyle name="40 % - Markeringsfarve3 2 2 4 2 2 2" xfId="7861" xr:uid="{205A59AB-2564-4BF2-B77C-268427BE522F}"/>
    <cellStyle name="40 % - Markeringsfarve3 2 2 4 2 2 2 2" xfId="15761" xr:uid="{0536203C-3AB5-49C6-ACCD-E6824D2292E4}"/>
    <cellStyle name="40 % - Markeringsfarve3 2 2 4 2 2 2 2 2" xfId="32076" xr:uid="{03D0D57A-23B4-4D30-8671-AD8DCC5C807E}"/>
    <cellStyle name="40 % - Markeringsfarve3 2 2 4 2 2 2 2 3" xfId="47040" xr:uid="{04F25015-1FAD-460F-B0C0-B8DD4DDCDA69}"/>
    <cellStyle name="40 % - Markeringsfarve3 2 2 4 2 2 2 3" xfId="25054" xr:uid="{A4E1528E-F8DD-4B17-8704-17CB2DBE084F}"/>
    <cellStyle name="40 % - Markeringsfarve3 2 2 4 2 2 2 4" xfId="40041" xr:uid="{7EC778E3-6FE7-4EC4-8EB7-371CC71B3328}"/>
    <cellStyle name="40 % - Markeringsfarve3 2 2 4 2 2 3" xfId="12119" xr:uid="{D643D076-A50F-43A9-9AE9-619C33D6F13C}"/>
    <cellStyle name="40 % - Markeringsfarve3 2 2 4 2 2 3 2" xfId="28439" xr:uid="{B30487DC-BE20-4105-BE85-19443F4BE64B}"/>
    <cellStyle name="40 % - Markeringsfarve3 2 2 4 2 2 3 3" xfId="43404" xr:uid="{55170340-D654-4D90-BE9E-982B5557FAF8}"/>
    <cellStyle name="40 % - Markeringsfarve3 2 2 4 2 2 4" xfId="21417" xr:uid="{294E2F6A-55C8-446F-A9D6-A310E76B4F20}"/>
    <cellStyle name="40 % - Markeringsfarve3 2 2 4 2 2 5" xfId="36405" xr:uid="{B9CB1706-1584-44F7-87D7-FF95A5F816C1}"/>
    <cellStyle name="40 % - Markeringsfarve3 2 2 4 2 3" xfId="6397" xr:uid="{7DD0795C-3113-4C86-9E59-3BF1E623F4DE}"/>
    <cellStyle name="40 % - Markeringsfarve3 2 2 4 2 3 2" xfId="14310" xr:uid="{4E128114-249A-470E-9A17-C57D849D241F}"/>
    <cellStyle name="40 % - Markeringsfarve3 2 2 4 2 3 2 2" xfId="30625" xr:uid="{F8A8EE43-BCB8-4405-9020-4538BBC86BF9}"/>
    <cellStyle name="40 % - Markeringsfarve3 2 2 4 2 3 2 3" xfId="45589" xr:uid="{8C2A5C02-E17C-49CD-947F-74A65515F833}"/>
    <cellStyle name="40 % - Markeringsfarve3 2 2 4 2 3 3" xfId="23603" xr:uid="{D4B7BADB-BEC8-443A-AC16-49988EEDFE5E}"/>
    <cellStyle name="40 % - Markeringsfarve3 2 2 4 2 3 4" xfId="38590" xr:uid="{7C77B662-5AC0-4AFD-BF7A-2BD9D4761556}"/>
    <cellStyle name="40 % - Markeringsfarve3 2 2 4 2 4" xfId="12118" xr:uid="{902ACF7F-AB43-47B2-878F-3D0079A843B0}"/>
    <cellStyle name="40 % - Markeringsfarve3 2 2 4 2 4 2" xfId="28438" xr:uid="{854D59CA-BFB6-4B7D-99EE-43B5379B98A8}"/>
    <cellStyle name="40 % - Markeringsfarve3 2 2 4 2 4 3" xfId="43403" xr:uid="{6276ADD0-A9C2-4C01-BBDC-1439839B96D9}"/>
    <cellStyle name="40 % - Markeringsfarve3 2 2 4 2 5" xfId="21416" xr:uid="{E8E1DCFA-AC61-4CED-BCD0-F3A9CD0765DB}"/>
    <cellStyle name="40 % - Markeringsfarve3 2 2 4 2 6" xfId="36404" xr:uid="{5D9111FF-1303-418D-A56C-16E065A795D0}"/>
    <cellStyle name="40 % - Markeringsfarve3 2 2 4 3" xfId="3564" xr:uid="{86661428-E6DA-4FA5-B79E-88AC771FF7A9}"/>
    <cellStyle name="40 % - Markeringsfarve3 2 2 4 3 2" xfId="7137" xr:uid="{0ABB57D6-3E09-4BF0-93C5-50C2DCF7FA37}"/>
    <cellStyle name="40 % - Markeringsfarve3 2 2 4 3 2 2" xfId="15046" xr:uid="{D4FA6580-435C-4370-A8CF-A12D83C0A682}"/>
    <cellStyle name="40 % - Markeringsfarve3 2 2 4 3 2 2 2" xfId="31361" xr:uid="{6EB0980B-9704-4BBB-AD7B-ADF6D4B42BB3}"/>
    <cellStyle name="40 % - Markeringsfarve3 2 2 4 3 2 2 3" xfId="46325" xr:uid="{AD027CEC-5BA4-4F0F-9DAF-C6A594D4042B}"/>
    <cellStyle name="40 % - Markeringsfarve3 2 2 4 3 2 3" xfId="24339" xr:uid="{E2BCFF37-106C-4528-B1A8-96A1022CF35D}"/>
    <cellStyle name="40 % - Markeringsfarve3 2 2 4 3 2 4" xfId="39326" xr:uid="{9071116F-37BA-4939-9FE6-3B379BD95ABE}"/>
    <cellStyle name="40 % - Markeringsfarve3 2 2 4 3 3" xfId="12120" xr:uid="{AE9D3EFC-57E2-44F0-BCAA-1AD1314331B6}"/>
    <cellStyle name="40 % - Markeringsfarve3 2 2 4 3 3 2" xfId="28440" xr:uid="{9DC93332-899A-4DF8-A789-514BFB25C61A}"/>
    <cellStyle name="40 % - Markeringsfarve3 2 2 4 3 3 3" xfId="43405" xr:uid="{EF84967E-1751-4DB9-88AC-7C8BB06A2BD5}"/>
    <cellStyle name="40 % - Markeringsfarve3 2 2 4 3 4" xfId="21418" xr:uid="{C1339489-A1E8-4144-ACB3-AF59B111E484}"/>
    <cellStyle name="40 % - Markeringsfarve3 2 2 4 3 5" xfId="36406" xr:uid="{DBD4A80D-51FC-42A8-9210-4B6F9CCFFF6D}"/>
    <cellStyle name="40 % - Markeringsfarve3 2 2 4 4" xfId="3565" xr:uid="{5BAEBA0E-DA64-4B45-92DA-72FC688BD429}"/>
    <cellStyle name="40 % - Markeringsfarve3 2 2 4 4 2" xfId="8488" xr:uid="{9E1FB9C9-0C21-4B6E-A002-EFD12404CFA7}"/>
    <cellStyle name="40 % - Markeringsfarve3 2 2 4 4 2 2" xfId="16375" xr:uid="{7AF86E6C-586E-44F2-AFF7-2E73AF824C5F}"/>
    <cellStyle name="40 % - Markeringsfarve3 2 2 4 4 2 2 2" xfId="32690" xr:uid="{6271F7FA-70D1-4C5A-9D36-2EAEB5ECF277}"/>
    <cellStyle name="40 % - Markeringsfarve3 2 2 4 4 2 2 3" xfId="47654" xr:uid="{A3B87A77-066A-4EDB-B8E9-4A8A6F77DCA3}"/>
    <cellStyle name="40 % - Markeringsfarve3 2 2 4 4 2 3" xfId="25668" xr:uid="{AD74CA10-3C44-4DC1-AE98-6B0476EA4932}"/>
    <cellStyle name="40 % - Markeringsfarve3 2 2 4 4 2 4" xfId="40655" xr:uid="{823AB9B9-460C-43AC-8CA5-54CED67C4314}"/>
    <cellStyle name="40 % - Markeringsfarve3 2 2 4 4 3" xfId="12121" xr:uid="{7A937C8B-E1F9-423E-9FA5-FB91260D65F8}"/>
    <cellStyle name="40 % - Markeringsfarve3 2 2 4 4 3 2" xfId="28441" xr:uid="{1B2B0ABF-417D-48ED-A8D0-36DA63372C90}"/>
    <cellStyle name="40 % - Markeringsfarve3 2 2 4 4 3 3" xfId="43406" xr:uid="{D94B50E1-2BDD-4CBE-8D27-7E246BC5708F}"/>
    <cellStyle name="40 % - Markeringsfarve3 2 2 4 4 4" xfId="21419" xr:uid="{282340AC-390D-4C66-80FB-5C8E8224C7FE}"/>
    <cellStyle name="40 % - Markeringsfarve3 2 2 4 4 5" xfId="36407" xr:uid="{4E018F8E-AFED-42E3-9AF0-CC1FB02D6D93}"/>
    <cellStyle name="40 % - Markeringsfarve3 2 2 4 5" xfId="5809" xr:uid="{4DF56E7C-9194-4E3C-91D2-3748CCA903F9}"/>
    <cellStyle name="40 % - Markeringsfarve3 2 2 4 5 2" xfId="13726" xr:uid="{07177902-D4BD-4B1A-A2BE-59F23C74ABEC}"/>
    <cellStyle name="40 % - Markeringsfarve3 2 2 4 5 2 2" xfId="30041" xr:uid="{3C3EB701-9F5D-4C59-B47E-C053DF17855D}"/>
    <cellStyle name="40 % - Markeringsfarve3 2 2 4 5 2 3" xfId="45005" xr:uid="{17F3203C-1F59-4DA4-9DF5-B2AD651F379A}"/>
    <cellStyle name="40 % - Markeringsfarve3 2 2 4 5 3" xfId="23019" xr:uid="{6B2B1347-963F-4D27-B94E-1CF67A3E476C}"/>
    <cellStyle name="40 % - Markeringsfarve3 2 2 4 5 4" xfId="38006" xr:uid="{490A387A-03DD-4E48-95D1-087DE399719F}"/>
    <cellStyle name="40 % - Markeringsfarve3 2 2 4 6" xfId="12117" xr:uid="{8C9EA0C3-54EA-40D3-8085-8F67B0ABF73F}"/>
    <cellStyle name="40 % - Markeringsfarve3 2 2 4 6 2" xfId="28437" xr:uid="{D45A6D91-5AFC-416A-85E2-1F3E9974A5CE}"/>
    <cellStyle name="40 % - Markeringsfarve3 2 2 4 6 3" xfId="43402" xr:uid="{E3A6FAF2-988F-4B93-A50C-4FA8D938047C}"/>
    <cellStyle name="40 % - Markeringsfarve3 2 2 4 7" xfId="21415" xr:uid="{BF96A239-CCAC-4292-AE96-D653DB0275C8}"/>
    <cellStyle name="40 % - Markeringsfarve3 2 2 4 8" xfId="36403" xr:uid="{07D66796-9AAF-4054-95C4-F970DDD07808}"/>
    <cellStyle name="40 % - Markeringsfarve3 2 2 5" xfId="3566" xr:uid="{A7C04141-0102-4521-911A-35082D389556}"/>
    <cellStyle name="40 % - Markeringsfarve3 2 2 5 2" xfId="3567" xr:uid="{19147477-37E2-405D-9589-6B334489EA6F}"/>
    <cellStyle name="40 % - Markeringsfarve3 2 2 5 2 2" xfId="3568" xr:uid="{3B3F3172-E9E4-4BF2-B0E0-A0B3E002DDE5}"/>
    <cellStyle name="40 % - Markeringsfarve3 2 2 5 2 2 2" xfId="7978" xr:uid="{47D20B5C-3371-4DC5-8FC5-7692B563BDFF}"/>
    <cellStyle name="40 % - Markeringsfarve3 2 2 5 2 2 2 2" xfId="15878" xr:uid="{B838E486-C212-418A-A926-20E15E3164A4}"/>
    <cellStyle name="40 % - Markeringsfarve3 2 2 5 2 2 2 2 2" xfId="32193" xr:uid="{1CEE74AF-D608-4B9A-BE7B-F62A570F242E}"/>
    <cellStyle name="40 % - Markeringsfarve3 2 2 5 2 2 2 2 3" xfId="47157" xr:uid="{83B03708-336A-40D1-B245-CA8F4590D475}"/>
    <cellStyle name="40 % - Markeringsfarve3 2 2 5 2 2 2 3" xfId="25171" xr:uid="{9C2F187B-BAA2-4A1E-A29F-B2EFA8DE083E}"/>
    <cellStyle name="40 % - Markeringsfarve3 2 2 5 2 2 2 4" xfId="40158" xr:uid="{300E2AFE-CF4C-4560-8AD0-4EC6B1F5BA83}"/>
    <cellStyle name="40 % - Markeringsfarve3 2 2 5 2 2 3" xfId="12124" xr:uid="{3BBC2D4A-E2AD-40A7-B020-8FA8F3FEA60A}"/>
    <cellStyle name="40 % - Markeringsfarve3 2 2 5 2 2 3 2" xfId="28444" xr:uid="{EE08125F-990D-4795-9F55-6690455AC19F}"/>
    <cellStyle name="40 % - Markeringsfarve3 2 2 5 2 2 3 3" xfId="43409" xr:uid="{7AAD8A54-F2C8-4A87-8FCB-3FED792CB88E}"/>
    <cellStyle name="40 % - Markeringsfarve3 2 2 5 2 2 4" xfId="21422" xr:uid="{6B637C86-2E47-41F6-9D35-7A868293A1D3}"/>
    <cellStyle name="40 % - Markeringsfarve3 2 2 5 2 2 5" xfId="36410" xr:uid="{091A89C8-CE73-4307-8FCF-38FCE63CCCDA}"/>
    <cellStyle name="40 % - Markeringsfarve3 2 2 5 2 3" xfId="6496" xr:uid="{B906266F-D54F-4451-A0C7-EAA106FDDA94}"/>
    <cellStyle name="40 % - Markeringsfarve3 2 2 5 2 3 2" xfId="14409" xr:uid="{2529901F-F40C-4440-B47C-C1771B812E01}"/>
    <cellStyle name="40 % - Markeringsfarve3 2 2 5 2 3 2 2" xfId="30724" xr:uid="{2FB650B0-83B5-4D1D-A998-989E8E6F76BD}"/>
    <cellStyle name="40 % - Markeringsfarve3 2 2 5 2 3 2 3" xfId="45688" xr:uid="{ECCD91BC-C22E-4F56-BC32-AE8AD3F595EC}"/>
    <cellStyle name="40 % - Markeringsfarve3 2 2 5 2 3 3" xfId="23702" xr:uid="{4317CD1B-B2BC-41B2-9073-B686FFF0C514}"/>
    <cellStyle name="40 % - Markeringsfarve3 2 2 5 2 3 4" xfId="38689" xr:uid="{7C3BA119-33F3-44C5-9CA2-97BAEBCE769D}"/>
    <cellStyle name="40 % - Markeringsfarve3 2 2 5 2 4" xfId="12123" xr:uid="{35E92588-F200-4E02-B19C-1A9843D12CB8}"/>
    <cellStyle name="40 % - Markeringsfarve3 2 2 5 2 4 2" xfId="28443" xr:uid="{70C97400-D16D-4E63-A01F-8991F3498234}"/>
    <cellStyle name="40 % - Markeringsfarve3 2 2 5 2 4 3" xfId="43408" xr:uid="{8AE509EA-193A-41DC-AACC-F0B86A170E7E}"/>
    <cellStyle name="40 % - Markeringsfarve3 2 2 5 2 5" xfId="21421" xr:uid="{3DDAA4F9-C392-466B-8F59-B29233844BAA}"/>
    <cellStyle name="40 % - Markeringsfarve3 2 2 5 2 6" xfId="36409" xr:uid="{36C4FDE7-E762-41CF-88C3-571F43CC6029}"/>
    <cellStyle name="40 % - Markeringsfarve3 2 2 5 3" xfId="3569" xr:uid="{9B1D5431-D1BB-46EE-B555-35CC784D8295}"/>
    <cellStyle name="40 % - Markeringsfarve3 2 2 5 3 2" xfId="7254" xr:uid="{9574FD77-EBAB-42E9-BDFE-2687F252A90F}"/>
    <cellStyle name="40 % - Markeringsfarve3 2 2 5 3 2 2" xfId="15163" xr:uid="{7A2A2403-61B7-41AC-8C2B-D66B33F745A7}"/>
    <cellStyle name="40 % - Markeringsfarve3 2 2 5 3 2 2 2" xfId="31478" xr:uid="{16A36189-A93C-4CC4-A118-121BF16A3DC8}"/>
    <cellStyle name="40 % - Markeringsfarve3 2 2 5 3 2 2 3" xfId="46442" xr:uid="{419F3D74-C0FE-428E-9489-0F78A743EFA5}"/>
    <cellStyle name="40 % - Markeringsfarve3 2 2 5 3 2 3" xfId="24456" xr:uid="{718B1951-65BC-4A7C-B7E2-1495040F8144}"/>
    <cellStyle name="40 % - Markeringsfarve3 2 2 5 3 2 4" xfId="39443" xr:uid="{1978F3F0-2E53-4B60-BF7F-106EE1DB3FC7}"/>
    <cellStyle name="40 % - Markeringsfarve3 2 2 5 3 3" xfId="12125" xr:uid="{9F88A753-B6EF-47D7-9E56-936849F29479}"/>
    <cellStyle name="40 % - Markeringsfarve3 2 2 5 3 3 2" xfId="28445" xr:uid="{AA2A5F8E-14C2-4FD6-8D77-4F1065AB864D}"/>
    <cellStyle name="40 % - Markeringsfarve3 2 2 5 3 3 3" xfId="43410" xr:uid="{5653E9B8-C1C7-475E-8323-625AE2D96E41}"/>
    <cellStyle name="40 % - Markeringsfarve3 2 2 5 3 4" xfId="21423" xr:uid="{0F50B291-A2A9-49AF-AD1F-54FC1A6F2642}"/>
    <cellStyle name="40 % - Markeringsfarve3 2 2 5 3 5" xfId="36411" xr:uid="{F94242FE-0F6A-485F-8CD4-C923AC23C7AD}"/>
    <cellStyle name="40 % - Markeringsfarve3 2 2 5 4" xfId="3570" xr:uid="{90C7DFF8-B5CC-471A-9935-A9706970C3B2}"/>
    <cellStyle name="40 % - Markeringsfarve3 2 2 5 4 2" xfId="8717" xr:uid="{F0273865-D05A-441A-A29A-9952CF65E752}"/>
    <cellStyle name="40 % - Markeringsfarve3 2 2 5 4 2 2" xfId="16592" xr:uid="{D7F14F5F-4D4D-443C-991A-206C10C2746D}"/>
    <cellStyle name="40 % - Markeringsfarve3 2 2 5 4 2 2 2" xfId="32907" xr:uid="{A6BC774D-42EF-42E1-BDF9-B403BC82B2A0}"/>
    <cellStyle name="40 % - Markeringsfarve3 2 2 5 4 2 2 3" xfId="47871" xr:uid="{8A25F15F-23F1-4095-AE66-CA71DFF038E7}"/>
    <cellStyle name="40 % - Markeringsfarve3 2 2 5 4 2 3" xfId="25885" xr:uid="{88663BC6-4990-482B-AF9D-7FBA71FFC069}"/>
    <cellStyle name="40 % - Markeringsfarve3 2 2 5 4 2 4" xfId="40872" xr:uid="{BF1523A5-E33F-403C-9EB3-0205C0BD73B8}"/>
    <cellStyle name="40 % - Markeringsfarve3 2 2 5 4 3" xfId="12126" xr:uid="{78DA08EB-D031-41DC-AD95-D479F73DC538}"/>
    <cellStyle name="40 % - Markeringsfarve3 2 2 5 4 3 2" xfId="28446" xr:uid="{E89A809E-5BBE-4BC0-82EF-EEEAB0FD8A29}"/>
    <cellStyle name="40 % - Markeringsfarve3 2 2 5 4 3 3" xfId="43411" xr:uid="{7FEB64BA-76C5-494E-917D-C1DFAF81D6C3}"/>
    <cellStyle name="40 % - Markeringsfarve3 2 2 5 4 4" xfId="21424" xr:uid="{596665AC-6E2A-4899-9B07-E54EFD830A9D}"/>
    <cellStyle name="40 % - Markeringsfarve3 2 2 5 4 5" xfId="36412" xr:uid="{0190E06F-118F-4CD6-B96E-4D84A408C3B2}"/>
    <cellStyle name="40 % - Markeringsfarve3 2 2 5 5" xfId="5810" xr:uid="{CB4EA7AC-AA55-4C2E-A6B9-7803D93B4813}"/>
    <cellStyle name="40 % - Markeringsfarve3 2 2 5 5 2" xfId="13727" xr:uid="{76C7B41B-6F69-497F-B91A-9D7325C1FF57}"/>
    <cellStyle name="40 % - Markeringsfarve3 2 2 5 5 2 2" xfId="30042" xr:uid="{F8575B27-D33D-48B1-92D7-37E989EAAF5F}"/>
    <cellStyle name="40 % - Markeringsfarve3 2 2 5 5 2 3" xfId="45006" xr:uid="{D469B633-52AB-45F8-B9A7-E27E363A8CCF}"/>
    <cellStyle name="40 % - Markeringsfarve3 2 2 5 5 3" xfId="23020" xr:uid="{991A571D-485A-44BF-B795-482382C9BBDF}"/>
    <cellStyle name="40 % - Markeringsfarve3 2 2 5 5 4" xfId="38007" xr:uid="{7E56E76A-67AC-4A1B-A73D-279C112C03A2}"/>
    <cellStyle name="40 % - Markeringsfarve3 2 2 5 6" xfId="12122" xr:uid="{39A7B476-3EE8-4467-A177-0A559436DDF3}"/>
    <cellStyle name="40 % - Markeringsfarve3 2 2 5 6 2" xfId="28442" xr:uid="{9586D151-F7D7-4DE3-87A1-570019A015C6}"/>
    <cellStyle name="40 % - Markeringsfarve3 2 2 5 6 3" xfId="43407" xr:uid="{F0AAE980-05B9-4619-B543-E32939FE2F7F}"/>
    <cellStyle name="40 % - Markeringsfarve3 2 2 5 7" xfId="21420" xr:uid="{D8CC1296-0A55-44F8-A173-402BF978252A}"/>
    <cellStyle name="40 % - Markeringsfarve3 2 2 5 8" xfId="36408" xr:uid="{766EC4A6-7901-454A-BE27-5FF395251870}"/>
    <cellStyle name="40 % - Markeringsfarve3 2 2 6" xfId="3571" xr:uid="{A749C080-739F-4EE9-A734-FCE297FED608}"/>
    <cellStyle name="40 % - Markeringsfarve3 2 2 6 2" xfId="3572" xr:uid="{88D19BD8-23D1-42C3-8767-8718701E40A3}"/>
    <cellStyle name="40 % - Markeringsfarve3 2 2 6 2 2" xfId="3573" xr:uid="{3D570D58-097E-412C-99DF-707CC7061074}"/>
    <cellStyle name="40 % - Markeringsfarve3 2 2 6 2 2 2" xfId="8099" xr:uid="{80E29BD5-0226-428F-8ACC-E02FC56995BF}"/>
    <cellStyle name="40 % - Markeringsfarve3 2 2 6 2 2 2 2" xfId="15999" xr:uid="{8F3580B5-D795-4693-8A21-2F84C3633058}"/>
    <cellStyle name="40 % - Markeringsfarve3 2 2 6 2 2 2 2 2" xfId="32314" xr:uid="{F0F6252D-C986-4335-9DBC-6A3871B40248}"/>
    <cellStyle name="40 % - Markeringsfarve3 2 2 6 2 2 2 2 3" xfId="47278" xr:uid="{73DDFAC7-79BB-48F1-83B2-6B74EEE45E15}"/>
    <cellStyle name="40 % - Markeringsfarve3 2 2 6 2 2 2 3" xfId="25292" xr:uid="{2CC45706-A166-44D8-BD08-2F5BD1CEFE23}"/>
    <cellStyle name="40 % - Markeringsfarve3 2 2 6 2 2 2 4" xfId="40279" xr:uid="{D0EDD249-C33B-422D-8C7E-4D6F496792CE}"/>
    <cellStyle name="40 % - Markeringsfarve3 2 2 6 2 2 3" xfId="12129" xr:uid="{A278A20F-4E39-49C4-BD97-1636F7853F7D}"/>
    <cellStyle name="40 % - Markeringsfarve3 2 2 6 2 2 3 2" xfId="28449" xr:uid="{5CBE70D0-E588-4150-82BD-42504F23F053}"/>
    <cellStyle name="40 % - Markeringsfarve3 2 2 6 2 2 3 3" xfId="43414" xr:uid="{579D8733-B788-490D-AA2E-B5363CB8EF11}"/>
    <cellStyle name="40 % - Markeringsfarve3 2 2 6 2 2 4" xfId="21427" xr:uid="{C6B37B34-8CB2-4954-BAB5-4FAAC4DA54C6}"/>
    <cellStyle name="40 % - Markeringsfarve3 2 2 6 2 2 5" xfId="36415" xr:uid="{2B78B7E6-208A-4A3D-AC26-33BA83A1CF7F}"/>
    <cellStyle name="40 % - Markeringsfarve3 2 2 6 2 3" xfId="6592" xr:uid="{F7B496B3-97AA-45BE-9BDB-78E5E861EE5B}"/>
    <cellStyle name="40 % - Markeringsfarve3 2 2 6 2 3 2" xfId="14505" xr:uid="{36C9C97B-5216-4813-A6A1-AEA9A34BC267}"/>
    <cellStyle name="40 % - Markeringsfarve3 2 2 6 2 3 2 2" xfId="30820" xr:uid="{E25E40CA-EF0A-41AE-9207-97552CB9629A}"/>
    <cellStyle name="40 % - Markeringsfarve3 2 2 6 2 3 2 3" xfId="45784" xr:uid="{E11D98A0-23A5-45D8-B2E4-76B6B5C78DF5}"/>
    <cellStyle name="40 % - Markeringsfarve3 2 2 6 2 3 3" xfId="23798" xr:uid="{4E3A1126-8B73-407F-AC4E-879FA68B6DB6}"/>
    <cellStyle name="40 % - Markeringsfarve3 2 2 6 2 3 4" xfId="38785" xr:uid="{BB054E14-3B62-4FEA-82C2-1E6D2C315B14}"/>
    <cellStyle name="40 % - Markeringsfarve3 2 2 6 2 4" xfId="12128" xr:uid="{6AF9F3B2-9E71-4D99-95EF-FFF5625E064D}"/>
    <cellStyle name="40 % - Markeringsfarve3 2 2 6 2 4 2" xfId="28448" xr:uid="{4C4F7595-7159-4948-9237-7D352616A9B5}"/>
    <cellStyle name="40 % - Markeringsfarve3 2 2 6 2 4 3" xfId="43413" xr:uid="{202098E7-EF91-496B-9382-617621EFDD3C}"/>
    <cellStyle name="40 % - Markeringsfarve3 2 2 6 2 5" xfId="21426" xr:uid="{3176C30B-AF69-4CAC-9536-6DF7E3EB117F}"/>
    <cellStyle name="40 % - Markeringsfarve3 2 2 6 2 6" xfId="36414" xr:uid="{20DD05B3-7C06-4F5E-A4EC-C39535E65EBA}"/>
    <cellStyle name="40 % - Markeringsfarve3 2 2 6 3" xfId="3574" xr:uid="{41027E88-2FCF-47FA-97F8-9E1E0A8DB12F}"/>
    <cellStyle name="40 % - Markeringsfarve3 2 2 6 3 2" xfId="7376" xr:uid="{EF2A0314-CF4A-469A-849B-31DC578682E7}"/>
    <cellStyle name="40 % - Markeringsfarve3 2 2 6 3 2 2" xfId="15285" xr:uid="{F34AFADF-18C7-4489-B8AB-653E0615D0CE}"/>
    <cellStyle name="40 % - Markeringsfarve3 2 2 6 3 2 2 2" xfId="31600" xr:uid="{F3E6F628-B680-433B-92FC-E5D5717203BE}"/>
    <cellStyle name="40 % - Markeringsfarve3 2 2 6 3 2 2 3" xfId="46564" xr:uid="{B1DFD05C-0F76-44FD-A122-0E11EB3CD477}"/>
    <cellStyle name="40 % - Markeringsfarve3 2 2 6 3 2 3" xfId="24578" xr:uid="{717E7691-793D-4F75-A403-C0BA4BA462A8}"/>
    <cellStyle name="40 % - Markeringsfarve3 2 2 6 3 2 4" xfId="39565" xr:uid="{60023BC2-F4B3-4D56-9156-37AFEEF7B6AA}"/>
    <cellStyle name="40 % - Markeringsfarve3 2 2 6 3 3" xfId="12130" xr:uid="{1EBB860F-5B07-42CE-BE44-BC2D184BC424}"/>
    <cellStyle name="40 % - Markeringsfarve3 2 2 6 3 3 2" xfId="28450" xr:uid="{7ECD7150-B5FB-4C0C-92FB-662E2172522A}"/>
    <cellStyle name="40 % - Markeringsfarve3 2 2 6 3 3 3" xfId="43415" xr:uid="{89BB8D95-DB1B-41A6-9540-E48171FAED06}"/>
    <cellStyle name="40 % - Markeringsfarve3 2 2 6 3 4" xfId="21428" xr:uid="{37C36C92-ABA0-4851-BAA7-D6C66DB2ACBD}"/>
    <cellStyle name="40 % - Markeringsfarve3 2 2 6 3 5" xfId="36416" xr:uid="{EEE483E5-D924-407D-A25C-CF718FB0A8DE}"/>
    <cellStyle name="40 % - Markeringsfarve3 2 2 6 4" xfId="3575" xr:uid="{6B1C471A-0435-4ADE-8798-61A3DCC7F87F}"/>
    <cellStyle name="40 % - Markeringsfarve3 2 2 6 4 2" xfId="8437" xr:uid="{AB590495-E810-4C3C-87F4-3C7B730227D8}"/>
    <cellStyle name="40 % - Markeringsfarve3 2 2 6 4 2 2" xfId="16325" xr:uid="{B9165A59-574B-4949-BA63-2A962C864988}"/>
    <cellStyle name="40 % - Markeringsfarve3 2 2 6 4 2 2 2" xfId="32640" xr:uid="{273E189F-BC90-4740-B97E-6F95D7BE00B9}"/>
    <cellStyle name="40 % - Markeringsfarve3 2 2 6 4 2 2 3" xfId="47604" xr:uid="{F2301919-07EA-49A6-86C1-D72D0FE796F8}"/>
    <cellStyle name="40 % - Markeringsfarve3 2 2 6 4 2 3" xfId="25618" xr:uid="{1CA46C0F-2D55-4CA1-81C5-E068F09DF5B9}"/>
    <cellStyle name="40 % - Markeringsfarve3 2 2 6 4 2 4" xfId="40605" xr:uid="{B86E4FE5-25F3-4B79-971C-22F1D24E7739}"/>
    <cellStyle name="40 % - Markeringsfarve3 2 2 6 4 3" xfId="12131" xr:uid="{764FD4A9-A926-46E8-96DA-72DB5B7E411D}"/>
    <cellStyle name="40 % - Markeringsfarve3 2 2 6 4 3 2" xfId="28451" xr:uid="{248BB635-F17B-4E70-AADA-C4ECB8DF2A80}"/>
    <cellStyle name="40 % - Markeringsfarve3 2 2 6 4 3 3" xfId="43416" xr:uid="{C06E4604-5EB8-44B8-9E13-84283C277FAB}"/>
    <cellStyle name="40 % - Markeringsfarve3 2 2 6 4 4" xfId="21429" xr:uid="{451A09FA-20E5-4670-9A68-8AF730C74131}"/>
    <cellStyle name="40 % - Markeringsfarve3 2 2 6 4 5" xfId="36417" xr:uid="{0E1B3E87-32B9-4DAB-9549-05EF9BB733C3}"/>
    <cellStyle name="40 % - Markeringsfarve3 2 2 6 5" xfId="5811" xr:uid="{CAA4B1FE-226F-4FBA-B340-59139B078556}"/>
    <cellStyle name="40 % - Markeringsfarve3 2 2 6 5 2" xfId="13728" xr:uid="{90E9CA69-0B17-4195-AC68-85EEB33E9012}"/>
    <cellStyle name="40 % - Markeringsfarve3 2 2 6 5 2 2" xfId="30043" xr:uid="{03D429F0-BD60-4CE7-AD9C-AB7134A221B8}"/>
    <cellStyle name="40 % - Markeringsfarve3 2 2 6 5 2 3" xfId="45007" xr:uid="{A8803513-D924-4135-A079-4F86D44BF4C6}"/>
    <cellStyle name="40 % - Markeringsfarve3 2 2 6 5 3" xfId="23021" xr:uid="{F993A648-8480-4C1B-A4D4-C5EAE96904B0}"/>
    <cellStyle name="40 % - Markeringsfarve3 2 2 6 5 4" xfId="38008" xr:uid="{8C1ED5AE-7553-42B3-B588-893C2F308434}"/>
    <cellStyle name="40 % - Markeringsfarve3 2 2 6 6" xfId="12127" xr:uid="{86704BE6-B7BE-47E0-9B1E-C1A6213FBECD}"/>
    <cellStyle name="40 % - Markeringsfarve3 2 2 6 6 2" xfId="28447" xr:uid="{1BC6DF56-CBD0-4FC3-8CF4-45C8E05D03BD}"/>
    <cellStyle name="40 % - Markeringsfarve3 2 2 6 6 3" xfId="43412" xr:uid="{AFC35362-9886-4606-9708-F87483CD6DE3}"/>
    <cellStyle name="40 % - Markeringsfarve3 2 2 6 7" xfId="21425" xr:uid="{598C2AA0-AA79-4A75-929C-EE4B9F25A5B3}"/>
    <cellStyle name="40 % - Markeringsfarve3 2 2 6 8" xfId="36413" xr:uid="{44ADC2F7-0D53-4D6A-8B53-5939BE55CC33}"/>
    <cellStyle name="40 % - Markeringsfarve3 2 2 7" xfId="3576" xr:uid="{C39A87B1-3765-4981-BE3D-25E1F089BE17}"/>
    <cellStyle name="40 % - Markeringsfarve3 2 2 7 2" xfId="3577" xr:uid="{848FC243-7DD8-4594-A346-C53ACD63F0C8}"/>
    <cellStyle name="40 % - Markeringsfarve3 2 2 7 2 2" xfId="7504" xr:uid="{99F539EF-6521-4A68-8EF1-1B8333663CF3}"/>
    <cellStyle name="40 % - Markeringsfarve3 2 2 7 2 2 2" xfId="15404" xr:uid="{82386E07-2423-4F20-A305-8DE50E84A806}"/>
    <cellStyle name="40 % - Markeringsfarve3 2 2 7 2 2 2 2" xfId="31719" xr:uid="{B9C99C3C-6001-4478-9C34-068CFC694104}"/>
    <cellStyle name="40 % - Markeringsfarve3 2 2 7 2 2 2 3" xfId="46683" xr:uid="{5FF018B3-FE77-47C5-8673-4D3EA78F2775}"/>
    <cellStyle name="40 % - Markeringsfarve3 2 2 7 2 2 3" xfId="24697" xr:uid="{1DF8322D-B639-4494-B56A-FDB908972C22}"/>
    <cellStyle name="40 % - Markeringsfarve3 2 2 7 2 2 4" xfId="39684" xr:uid="{FA65FEA3-ABF6-4D88-97D0-459F7805CE5A}"/>
    <cellStyle name="40 % - Markeringsfarve3 2 2 7 2 3" xfId="12133" xr:uid="{16A261C3-E8B7-4209-8F0B-7A1925D1B633}"/>
    <cellStyle name="40 % - Markeringsfarve3 2 2 7 2 3 2" xfId="28453" xr:uid="{0490F75E-EDF7-41AE-A893-425F5E5328B6}"/>
    <cellStyle name="40 % - Markeringsfarve3 2 2 7 2 3 3" xfId="43418" xr:uid="{065D8880-5AD6-4229-ACF8-6E44878E67FE}"/>
    <cellStyle name="40 % - Markeringsfarve3 2 2 7 2 4" xfId="21431" xr:uid="{A88CABF2-6E26-4084-AFDE-3797EC5BE9CE}"/>
    <cellStyle name="40 % - Markeringsfarve3 2 2 7 2 5" xfId="36419" xr:uid="{2AECE89F-A3C0-4076-BB70-5462CCC6E396}"/>
    <cellStyle name="40 % - Markeringsfarve3 2 2 7 3" xfId="6096" xr:uid="{4DB2C632-83E9-4883-B984-E7A79F55CE1D}"/>
    <cellStyle name="40 % - Markeringsfarve3 2 2 7 3 2" xfId="14012" xr:uid="{47D598D3-9B65-40FA-9DA8-79557891B207}"/>
    <cellStyle name="40 % - Markeringsfarve3 2 2 7 3 2 2" xfId="30327" xr:uid="{FC3C0C65-8E14-4CE1-97CF-28651D1C0B07}"/>
    <cellStyle name="40 % - Markeringsfarve3 2 2 7 3 2 3" xfId="45291" xr:uid="{D54351DD-38D5-4598-9589-8C0677322E1C}"/>
    <cellStyle name="40 % - Markeringsfarve3 2 2 7 3 3" xfId="23305" xr:uid="{AFE71EEB-6CF9-4507-95DC-5445AC855F18}"/>
    <cellStyle name="40 % - Markeringsfarve3 2 2 7 3 4" xfId="38292" xr:uid="{368D62AC-C218-4FB9-A929-81A28AFB5FBC}"/>
    <cellStyle name="40 % - Markeringsfarve3 2 2 7 4" xfId="12132" xr:uid="{931204B0-850D-4E33-AFF4-78EC38F85790}"/>
    <cellStyle name="40 % - Markeringsfarve3 2 2 7 4 2" xfId="28452" xr:uid="{4F7F637B-AF10-42B5-8346-1241E7606043}"/>
    <cellStyle name="40 % - Markeringsfarve3 2 2 7 4 3" xfId="43417" xr:uid="{DA30ECAC-C925-4D76-B02C-0C6EE9FD7FC0}"/>
    <cellStyle name="40 % - Markeringsfarve3 2 2 7 5" xfId="21430" xr:uid="{94834631-C4EF-44FB-A958-FE28D6A811DC}"/>
    <cellStyle name="40 % - Markeringsfarve3 2 2 7 6" xfId="36418" xr:uid="{084BF3FD-E303-419D-8B40-4473E20F4E07}"/>
    <cellStyle name="40 % - Markeringsfarve3 2 2 8" xfId="3578" xr:uid="{6B0A86A5-E76F-4160-87BA-83EFAE45436C}"/>
    <cellStyle name="40 % - Markeringsfarve3 2 2 8 2" xfId="6732" xr:uid="{97B62A43-219D-4C98-B738-5A3424F5125B}"/>
    <cellStyle name="40 % - Markeringsfarve3 2 2 8 2 2" xfId="14642" xr:uid="{58175ADF-B72E-4D52-97CC-5734D481B0FB}"/>
    <cellStyle name="40 % - Markeringsfarve3 2 2 8 2 2 2" xfId="30957" xr:uid="{1CCEC3EA-C290-49BF-9034-2D2571D06E32}"/>
    <cellStyle name="40 % - Markeringsfarve3 2 2 8 2 2 3" xfId="45921" xr:uid="{E7F275DB-1534-4C32-A145-83F6D13F6919}"/>
    <cellStyle name="40 % - Markeringsfarve3 2 2 8 2 3" xfId="23935" xr:uid="{F157A3FD-A442-4D55-895E-E6095A101FA9}"/>
    <cellStyle name="40 % - Markeringsfarve3 2 2 8 2 4" xfId="38922" xr:uid="{50B21E08-82DA-4937-8A9D-8CE98365BA7F}"/>
    <cellStyle name="40 % - Markeringsfarve3 2 2 8 3" xfId="12134" xr:uid="{31A9FA74-7C29-470C-8054-1D9B5270FA30}"/>
    <cellStyle name="40 % - Markeringsfarve3 2 2 8 3 2" xfId="28454" xr:uid="{384A57B9-C6F1-465B-A6CD-C632FBB2BA1E}"/>
    <cellStyle name="40 % - Markeringsfarve3 2 2 8 3 3" xfId="43419" xr:uid="{14BF5A73-D02E-48E0-86B0-B7B6B8006209}"/>
    <cellStyle name="40 % - Markeringsfarve3 2 2 8 4" xfId="21432" xr:uid="{1EADCB8E-290E-43D9-AF95-5FEDD0B19DE0}"/>
    <cellStyle name="40 % - Markeringsfarve3 2 2 8 5" xfId="36420" xr:uid="{34A80307-EFAE-488F-BA34-DA8772E2F831}"/>
    <cellStyle name="40 % - Markeringsfarve3 2 2 9" xfId="3579" xr:uid="{6B13521B-1864-475F-A9FE-3E940C8BF838}"/>
    <cellStyle name="40 % - Markeringsfarve3 2 2 9 2" xfId="8189" xr:uid="{CF70E767-54D9-47DE-9F8B-79DDA8CCB7B7}"/>
    <cellStyle name="40 % - Markeringsfarve3 2 2 9 2 2" xfId="16085" xr:uid="{D6721222-4B32-4A22-B0D7-9361247ABE67}"/>
    <cellStyle name="40 % - Markeringsfarve3 2 2 9 2 2 2" xfId="32400" xr:uid="{2E00925B-4B5A-4CAB-A117-8595DE303164}"/>
    <cellStyle name="40 % - Markeringsfarve3 2 2 9 2 2 3" xfId="47364" xr:uid="{6E1398A9-B4E6-439A-A25F-6A0514650D1A}"/>
    <cellStyle name="40 % - Markeringsfarve3 2 2 9 2 3" xfId="25378" xr:uid="{E6ED4D6C-822A-4361-8C83-759F1B95E30E}"/>
    <cellStyle name="40 % - Markeringsfarve3 2 2 9 2 4" xfId="40365" xr:uid="{16386450-F928-48E7-8A68-7FBE81B95F3C}"/>
    <cellStyle name="40 % - Markeringsfarve3 2 2 9 3" xfId="12135" xr:uid="{3837BB1B-9B66-4DD3-AB97-CCF3BA1B07FA}"/>
    <cellStyle name="40 % - Markeringsfarve3 2 2 9 3 2" xfId="28455" xr:uid="{2812C0CA-E2DE-4658-B17F-46D479987AD8}"/>
    <cellStyle name="40 % - Markeringsfarve3 2 2 9 3 3" xfId="43420" xr:uid="{7663AF78-DA1C-45C3-A93F-5510A7D4E2DC}"/>
    <cellStyle name="40 % - Markeringsfarve3 2 2 9 4" xfId="21433" xr:uid="{1397FDDB-7AB6-4834-94D8-B1B10A267DF2}"/>
    <cellStyle name="40 % - Markeringsfarve3 2 2 9 5" xfId="36421" xr:uid="{20390918-A92D-49D3-BABA-6BFE560ABDE7}"/>
    <cellStyle name="40 % - Markeringsfarve3 2 3" xfId="3580" xr:uid="{29328316-265C-425C-B8F4-0D2D54D82D22}"/>
    <cellStyle name="40 % - Markeringsfarve3 2 3 10" xfId="5812" xr:uid="{DD3BAAB8-DF05-4568-A767-5EF891756E9B}"/>
    <cellStyle name="40 % - Markeringsfarve3 2 3 10 2" xfId="13729" xr:uid="{619E7720-49DD-48E3-AD02-CEC87961F09C}"/>
    <cellStyle name="40 % - Markeringsfarve3 2 3 10 2 2" xfId="30044" xr:uid="{4A2E081B-2E04-4927-B58B-A99756597262}"/>
    <cellStyle name="40 % - Markeringsfarve3 2 3 10 2 3" xfId="45008" xr:uid="{FCE85CDC-7FB6-44BF-A1AA-5C70306DB8E4}"/>
    <cellStyle name="40 % - Markeringsfarve3 2 3 10 3" xfId="23022" xr:uid="{3B982254-F75E-42D9-BC5F-2B4B37C917E5}"/>
    <cellStyle name="40 % - Markeringsfarve3 2 3 10 4" xfId="38009" xr:uid="{350E14E3-C1A2-410A-A67F-4DFF5D160913}"/>
    <cellStyle name="40 % - Markeringsfarve3 2 3 11" xfId="12136" xr:uid="{2C3F262E-263A-41F0-9D54-F831403B7184}"/>
    <cellStyle name="40 % - Markeringsfarve3 2 3 11 2" xfId="28456" xr:uid="{113CCC11-9E7B-47F4-A665-7B3A33A4D99E}"/>
    <cellStyle name="40 % - Markeringsfarve3 2 3 11 3" xfId="43421" xr:uid="{2F297331-933D-469F-B5B3-B255CFC58736}"/>
    <cellStyle name="40 % - Markeringsfarve3 2 3 12" xfId="21434" xr:uid="{C657B007-75C1-41D7-B389-7F014847F0BA}"/>
    <cellStyle name="40 % - Markeringsfarve3 2 3 13" xfId="36422" xr:uid="{E7B3DC37-1604-4D86-97A0-9176786343BA}"/>
    <cellStyle name="40 % - Markeringsfarve3 2 3 14" xfId="53324" xr:uid="{C1D17EA0-A96C-4DC6-AE46-9354952C48DA}"/>
    <cellStyle name="40 % - Markeringsfarve3 2 3 2" xfId="3581" xr:uid="{D825C8C0-4746-4805-B21E-D05E3F69EEFD}"/>
    <cellStyle name="40 % - Markeringsfarve3 2 3 2 2" xfId="3582" xr:uid="{692AC710-3C17-4386-99CB-FD72963665BA}"/>
    <cellStyle name="40 % - Markeringsfarve3 2 3 2 2 2" xfId="3583" xr:uid="{08334925-249E-466C-9429-86226D02E634}"/>
    <cellStyle name="40 % - Markeringsfarve3 2 3 2 2 2 2" xfId="7662" xr:uid="{3FC757C6-16B5-4AAF-88C8-686C3512E8A5}"/>
    <cellStyle name="40 % - Markeringsfarve3 2 3 2 2 2 2 2" xfId="15562" xr:uid="{FD02C135-BE9D-4F91-8BA3-1E76EAAB3DD9}"/>
    <cellStyle name="40 % - Markeringsfarve3 2 3 2 2 2 2 2 2" xfId="31877" xr:uid="{A0845147-3DA5-47F4-B8D8-9DCE214DB1A8}"/>
    <cellStyle name="40 % - Markeringsfarve3 2 3 2 2 2 2 2 3" xfId="46841" xr:uid="{C61AE15A-114F-4BBE-9457-2B4A617CA578}"/>
    <cellStyle name="40 % - Markeringsfarve3 2 3 2 2 2 2 3" xfId="24855" xr:uid="{AC99EF1F-3C91-4D9B-B5A5-C67CCADCAFA2}"/>
    <cellStyle name="40 % - Markeringsfarve3 2 3 2 2 2 2 4" xfId="39842" xr:uid="{E2F2F1C7-0B7F-43ED-823B-D646DB6B8324}"/>
    <cellStyle name="40 % - Markeringsfarve3 2 3 2 2 2 3" xfId="12139" xr:uid="{7764F6C0-A8F4-4DF1-9F0E-DFBC6081FEA0}"/>
    <cellStyle name="40 % - Markeringsfarve3 2 3 2 2 2 3 2" xfId="28459" xr:uid="{2E1EB23C-2BFE-47BF-A2BF-9EF94620B153}"/>
    <cellStyle name="40 % - Markeringsfarve3 2 3 2 2 2 3 3" xfId="43424" xr:uid="{9AAA83BE-F72D-4FE2-AAB9-EAA19DDFC914}"/>
    <cellStyle name="40 % - Markeringsfarve3 2 3 2 2 2 4" xfId="21437" xr:uid="{C3DFDF1E-81E0-45D2-922C-7FA42DE2A02C}"/>
    <cellStyle name="40 % - Markeringsfarve3 2 3 2 2 2 5" xfId="36425" xr:uid="{EB934093-57F2-41F6-BC76-754EE22A3574}"/>
    <cellStyle name="40 % - Markeringsfarve3 2 3 2 2 3" xfId="6228" xr:uid="{D8146DBB-D064-4163-90B1-70A3ED247CBE}"/>
    <cellStyle name="40 % - Markeringsfarve3 2 3 2 2 3 2" xfId="14144" xr:uid="{4136E541-7810-4965-B748-E8D68ECA5C77}"/>
    <cellStyle name="40 % - Markeringsfarve3 2 3 2 2 3 2 2" xfId="30459" xr:uid="{BEC1EAF4-B5A3-4C0A-BA7B-94C8F87BC870}"/>
    <cellStyle name="40 % - Markeringsfarve3 2 3 2 2 3 2 3" xfId="45423" xr:uid="{0415581B-7198-4567-903B-291B6B9E22C2}"/>
    <cellStyle name="40 % - Markeringsfarve3 2 3 2 2 3 3" xfId="23437" xr:uid="{2513D66C-3418-4C08-A009-7B0249D7420C}"/>
    <cellStyle name="40 % - Markeringsfarve3 2 3 2 2 3 4" xfId="38424" xr:uid="{65A4F2FF-FD44-4D2C-B6DA-B36F5E4BE0F2}"/>
    <cellStyle name="40 % - Markeringsfarve3 2 3 2 2 4" xfId="12138" xr:uid="{B82E8988-1012-422C-A473-4B95C17F5FC0}"/>
    <cellStyle name="40 % - Markeringsfarve3 2 3 2 2 4 2" xfId="28458" xr:uid="{17335B75-816C-4882-9022-15241E75D741}"/>
    <cellStyle name="40 % - Markeringsfarve3 2 3 2 2 4 3" xfId="43423" xr:uid="{AB799832-E4D8-4B0C-A7A7-5C2B2189E57B}"/>
    <cellStyle name="40 % - Markeringsfarve3 2 3 2 2 5" xfId="21436" xr:uid="{7E04333C-5F0A-4638-B3D8-2F3C31DD3E32}"/>
    <cellStyle name="40 % - Markeringsfarve3 2 3 2 2 6" xfId="36424" xr:uid="{FD0DC049-7DA6-417D-8BBC-8FFC92724575}"/>
    <cellStyle name="40 % - Markeringsfarve3 2 3 2 2 7" xfId="57128" xr:uid="{4AC32EB1-C023-433D-99E2-060E70834CEF}"/>
    <cellStyle name="40 % - Markeringsfarve3 2 3 2 3" xfId="3584" xr:uid="{3EC400EE-C7C9-4345-9C58-FC759BEBA455}"/>
    <cellStyle name="40 % - Markeringsfarve3 2 3 2 3 2" xfId="6892" xr:uid="{F065DEA5-E75E-4C3F-9BE1-C9EBF338782C}"/>
    <cellStyle name="40 % - Markeringsfarve3 2 3 2 3 2 2" xfId="14802" xr:uid="{7764BD3B-2FF2-4056-BF89-68AE60BD6356}"/>
    <cellStyle name="40 % - Markeringsfarve3 2 3 2 3 2 2 2" xfId="31117" xr:uid="{4120C40F-83D2-434D-AFDC-62C175FBCEC1}"/>
    <cellStyle name="40 % - Markeringsfarve3 2 3 2 3 2 2 3" xfId="46081" xr:uid="{17772AC7-7FD2-4F65-B416-9750539FFD0C}"/>
    <cellStyle name="40 % - Markeringsfarve3 2 3 2 3 2 3" xfId="24095" xr:uid="{138F2B50-C649-460E-B018-E67F1F5E39FF}"/>
    <cellStyle name="40 % - Markeringsfarve3 2 3 2 3 2 4" xfId="39082" xr:uid="{724EAE27-50C4-40F1-8171-FE4936F025BF}"/>
    <cellStyle name="40 % - Markeringsfarve3 2 3 2 3 3" xfId="12140" xr:uid="{5CB37B7D-8B84-495E-93EF-B9604E8110AA}"/>
    <cellStyle name="40 % - Markeringsfarve3 2 3 2 3 3 2" xfId="28460" xr:uid="{92D45AA2-2E03-4381-9D15-944421EF4AB6}"/>
    <cellStyle name="40 % - Markeringsfarve3 2 3 2 3 3 3" xfId="43425" xr:uid="{3F886F38-49EC-4804-A978-FE11A658E219}"/>
    <cellStyle name="40 % - Markeringsfarve3 2 3 2 3 4" xfId="21438" xr:uid="{9EE94DCC-CB47-4612-8529-F941E652AF80}"/>
    <cellStyle name="40 % - Markeringsfarve3 2 3 2 3 5" xfId="36426" xr:uid="{F6A52163-BC78-4439-AD00-2D5E28A6B1D2}"/>
    <cellStyle name="40 % - Markeringsfarve3 2 3 2 4" xfId="3585" xr:uid="{B25FB762-7A3E-42AC-8FAA-7631735CF933}"/>
    <cellStyle name="40 % - Markeringsfarve3 2 3 2 4 2" xfId="8384" xr:uid="{F9918C28-6219-40D8-BFC1-A9883206A80A}"/>
    <cellStyle name="40 % - Markeringsfarve3 2 3 2 4 2 2" xfId="16275" xr:uid="{13E7C910-E715-495E-AC0D-05AAE751E5CA}"/>
    <cellStyle name="40 % - Markeringsfarve3 2 3 2 4 2 2 2" xfId="32590" xr:uid="{EB8D312C-FA90-49E9-9AD2-75CA0869FE47}"/>
    <cellStyle name="40 % - Markeringsfarve3 2 3 2 4 2 2 3" xfId="47554" xr:uid="{666FE19A-A1AF-49CD-B130-5638172254F4}"/>
    <cellStyle name="40 % - Markeringsfarve3 2 3 2 4 2 3" xfId="25568" xr:uid="{C0FAAC74-9E09-4BC6-AE6E-637E249DEFBD}"/>
    <cellStyle name="40 % - Markeringsfarve3 2 3 2 4 2 4" xfId="40555" xr:uid="{54613E97-4863-4394-B8D1-0E1ED0036C26}"/>
    <cellStyle name="40 % - Markeringsfarve3 2 3 2 4 3" xfId="12141" xr:uid="{EC0C7927-23D0-4D9F-A7D4-E070C0B8E57E}"/>
    <cellStyle name="40 % - Markeringsfarve3 2 3 2 4 3 2" xfId="28461" xr:uid="{207C0EBC-C855-45CF-9000-57E63015E30A}"/>
    <cellStyle name="40 % - Markeringsfarve3 2 3 2 4 3 3" xfId="43426" xr:uid="{F4935904-1553-4401-916A-5C2B0C79BFBB}"/>
    <cellStyle name="40 % - Markeringsfarve3 2 3 2 4 4" xfId="21439" xr:uid="{37E975B2-1F78-490B-AE6B-F194D825CD87}"/>
    <cellStyle name="40 % - Markeringsfarve3 2 3 2 4 5" xfId="36427" xr:uid="{8EDA5011-102E-4C05-95D6-3B2FE06D775F}"/>
    <cellStyle name="40 % - Markeringsfarve3 2 3 2 5" xfId="5813" xr:uid="{1AD2DCC4-0DB2-4F5B-AB65-DD99D423234F}"/>
    <cellStyle name="40 % - Markeringsfarve3 2 3 2 5 2" xfId="13730" xr:uid="{AEFDD144-6D48-402C-AD61-E7FC87640733}"/>
    <cellStyle name="40 % - Markeringsfarve3 2 3 2 5 2 2" xfId="30045" xr:uid="{CF28321A-AF93-4FDC-B6B0-269294E1FBA2}"/>
    <cellStyle name="40 % - Markeringsfarve3 2 3 2 5 2 3" xfId="45009" xr:uid="{A3624334-44DC-40DF-A036-6535265B435D}"/>
    <cellStyle name="40 % - Markeringsfarve3 2 3 2 5 3" xfId="23023" xr:uid="{027EE637-D435-4648-887E-065647F26D98}"/>
    <cellStyle name="40 % - Markeringsfarve3 2 3 2 5 4" xfId="38010" xr:uid="{D15FA2ED-65F7-4935-8310-D0525DDFEE8F}"/>
    <cellStyle name="40 % - Markeringsfarve3 2 3 2 6" xfId="12137" xr:uid="{DEE536D9-610A-4C33-B932-6778795F11E6}"/>
    <cellStyle name="40 % - Markeringsfarve3 2 3 2 6 2" xfId="28457" xr:uid="{26067611-E290-4890-97D5-AF3295D4057A}"/>
    <cellStyle name="40 % - Markeringsfarve3 2 3 2 6 3" xfId="43422" xr:uid="{742F59BD-4009-4880-B93C-77D76200DB45}"/>
    <cellStyle name="40 % - Markeringsfarve3 2 3 2 7" xfId="21435" xr:uid="{3E8FE438-C1D5-4F5A-A11A-42A9F571C521}"/>
    <cellStyle name="40 % - Markeringsfarve3 2 3 2 8" xfId="36423" xr:uid="{92AA5B01-17AD-4D8F-A547-9F30676DC4D4}"/>
    <cellStyle name="40 % - Markeringsfarve3 2 3 2 9" xfId="53961" xr:uid="{B009D5C4-AE29-4403-9469-D31E419869DD}"/>
    <cellStyle name="40 % - Markeringsfarve3 2 3 3" xfId="3586" xr:uid="{92687A67-1479-4FDE-8204-3336FB7740B1}"/>
    <cellStyle name="40 % - Markeringsfarve3 2 3 3 2" xfId="3587" xr:uid="{A78B69FB-7C7D-4AB5-ACA8-18CA293E843F}"/>
    <cellStyle name="40 % - Markeringsfarve3 2 3 3 2 2" xfId="3588" xr:uid="{952CB4B9-1722-4AFE-8CBC-8CD2AF16EE49}"/>
    <cellStyle name="40 % - Markeringsfarve3 2 3 3 2 2 2" xfId="7745" xr:uid="{15D3B9E8-3748-400D-9781-23E50D0BE5DA}"/>
    <cellStyle name="40 % - Markeringsfarve3 2 3 3 2 2 2 2" xfId="15645" xr:uid="{D135E518-2722-488A-A1EC-EB2FA02DF11D}"/>
    <cellStyle name="40 % - Markeringsfarve3 2 3 3 2 2 2 2 2" xfId="31960" xr:uid="{F0A5BE6F-E225-42EE-B3D3-2CE64C004661}"/>
    <cellStyle name="40 % - Markeringsfarve3 2 3 3 2 2 2 2 3" xfId="46924" xr:uid="{D46C08B8-5C98-4CA8-A897-32A3BC2E28D9}"/>
    <cellStyle name="40 % - Markeringsfarve3 2 3 3 2 2 2 3" xfId="24938" xr:uid="{F4AD58D9-2B93-4FC8-951C-C6D5F3E89567}"/>
    <cellStyle name="40 % - Markeringsfarve3 2 3 3 2 2 2 4" xfId="39925" xr:uid="{C45DE643-EEB2-4BBD-9B06-01944B9FE2AE}"/>
    <cellStyle name="40 % - Markeringsfarve3 2 3 3 2 2 3" xfId="12144" xr:uid="{3201E8C1-35A9-48CD-9A47-05075FDC65BD}"/>
    <cellStyle name="40 % - Markeringsfarve3 2 3 3 2 2 3 2" xfId="28464" xr:uid="{9FAC9A77-3481-4282-BDE3-AA89FF06A681}"/>
    <cellStyle name="40 % - Markeringsfarve3 2 3 3 2 2 3 3" xfId="43429" xr:uid="{CA987077-54D3-47B2-A040-D60BFE2F8780}"/>
    <cellStyle name="40 % - Markeringsfarve3 2 3 3 2 2 4" xfId="21442" xr:uid="{E8118C94-5FBA-408C-93B8-45EBA6422E8E}"/>
    <cellStyle name="40 % - Markeringsfarve3 2 3 3 2 2 5" xfId="36430" xr:uid="{8BC969CD-660F-40E8-B5EB-C2EB021886DD}"/>
    <cellStyle name="40 % - Markeringsfarve3 2 3 3 2 3" xfId="6291" xr:uid="{76BAFDC7-E4A1-477F-8981-C9DEBAAD8B83}"/>
    <cellStyle name="40 % - Markeringsfarve3 2 3 3 2 3 2" xfId="14207" xr:uid="{00103BB4-009A-44EB-952E-CD8938CD2A2E}"/>
    <cellStyle name="40 % - Markeringsfarve3 2 3 3 2 3 2 2" xfId="30522" xr:uid="{B5C6B7DE-DF14-4E8F-872C-F52C935B461C}"/>
    <cellStyle name="40 % - Markeringsfarve3 2 3 3 2 3 2 3" xfId="45486" xr:uid="{7099F71B-3AF0-4199-B186-35C60B03C8AB}"/>
    <cellStyle name="40 % - Markeringsfarve3 2 3 3 2 3 3" xfId="23500" xr:uid="{1237C029-E414-4EC9-8273-BB04504ADDEB}"/>
    <cellStyle name="40 % - Markeringsfarve3 2 3 3 2 3 4" xfId="38487" xr:uid="{AF4B689C-FD17-439E-B751-4B8D09F56FB0}"/>
    <cellStyle name="40 % - Markeringsfarve3 2 3 3 2 4" xfId="12143" xr:uid="{C2174A98-D1D9-4C38-97ED-6A296CCCD216}"/>
    <cellStyle name="40 % - Markeringsfarve3 2 3 3 2 4 2" xfId="28463" xr:uid="{F67EDB47-7F18-4587-9003-C4DCB3367BFF}"/>
    <cellStyle name="40 % - Markeringsfarve3 2 3 3 2 4 3" xfId="43428" xr:uid="{CFFADB4F-E8AE-4964-A0E5-41B82BE0D359}"/>
    <cellStyle name="40 % - Markeringsfarve3 2 3 3 2 5" xfId="21441" xr:uid="{6319E4C9-CEE7-41F9-BF63-D4349FAA7F4D}"/>
    <cellStyle name="40 % - Markeringsfarve3 2 3 3 2 6" xfId="36429" xr:uid="{6343FD30-E0D8-4A4B-9F7A-23CE63EA848D}"/>
    <cellStyle name="40 % - Markeringsfarve3 2 3 3 3" xfId="3589" xr:uid="{2F43F8BD-2C69-4A35-B4A1-E2499D4ECB61}"/>
    <cellStyle name="40 % - Markeringsfarve3 2 3 3 3 2" xfId="6975" xr:uid="{974C3194-86B0-4CD9-8D64-F27F224CE81E}"/>
    <cellStyle name="40 % - Markeringsfarve3 2 3 3 3 2 2" xfId="14885" xr:uid="{1AC87D21-A398-4F2F-976D-4DA15D1BB78B}"/>
    <cellStyle name="40 % - Markeringsfarve3 2 3 3 3 2 2 2" xfId="31200" xr:uid="{D2CAB622-EC2D-4212-82BF-CCE43E35B9F0}"/>
    <cellStyle name="40 % - Markeringsfarve3 2 3 3 3 2 2 3" xfId="46164" xr:uid="{DF814AB2-872D-4D5A-BDF9-77B0978AEE0A}"/>
    <cellStyle name="40 % - Markeringsfarve3 2 3 3 3 2 3" xfId="24178" xr:uid="{7D4DFDF5-C34C-4590-8715-79555D74101E}"/>
    <cellStyle name="40 % - Markeringsfarve3 2 3 3 3 2 4" xfId="39165" xr:uid="{A3EFD9D5-890A-4642-B83C-5CA9578EDF7A}"/>
    <cellStyle name="40 % - Markeringsfarve3 2 3 3 3 3" xfId="12145" xr:uid="{B9187DE7-7A8D-4F77-86D7-DAC6283FC1AE}"/>
    <cellStyle name="40 % - Markeringsfarve3 2 3 3 3 3 2" xfId="28465" xr:uid="{A8A0D190-9688-4ECF-B78A-2045F5A64CA7}"/>
    <cellStyle name="40 % - Markeringsfarve3 2 3 3 3 3 3" xfId="43430" xr:uid="{DE6BBB0C-A16C-4C90-8FA4-554AF1B3AE1D}"/>
    <cellStyle name="40 % - Markeringsfarve3 2 3 3 3 4" xfId="21443" xr:uid="{DF71CC31-4B78-403C-B001-DD1B349DE405}"/>
    <cellStyle name="40 % - Markeringsfarve3 2 3 3 3 5" xfId="36431" xr:uid="{57C1750A-60C6-47BC-B609-8F65D563A954}"/>
    <cellStyle name="40 % - Markeringsfarve3 2 3 3 4" xfId="3590" xr:uid="{D2F63A51-029D-4CF4-A58E-1FEDE9DDC584}"/>
    <cellStyle name="40 % - Markeringsfarve3 2 3 3 4 2" xfId="8619" xr:uid="{36A2EA50-9F83-414C-9378-7F654315CFF7}"/>
    <cellStyle name="40 % - Markeringsfarve3 2 3 3 4 2 2" xfId="16500" xr:uid="{BB808DF1-1DCC-4C6C-907E-A3485DFB844E}"/>
    <cellStyle name="40 % - Markeringsfarve3 2 3 3 4 2 2 2" xfId="32815" xr:uid="{960F66D6-8C23-4266-A04C-4DD74E0728FF}"/>
    <cellStyle name="40 % - Markeringsfarve3 2 3 3 4 2 2 3" xfId="47779" xr:uid="{36C1FA65-0CAE-47BD-BB8A-A035EBC46035}"/>
    <cellStyle name="40 % - Markeringsfarve3 2 3 3 4 2 3" xfId="25793" xr:uid="{98E06784-E4FC-4F22-B3CF-6924AFCA9741}"/>
    <cellStyle name="40 % - Markeringsfarve3 2 3 3 4 2 4" xfId="40780" xr:uid="{A0BBA1E3-CEA6-4A94-8026-33613658BB9E}"/>
    <cellStyle name="40 % - Markeringsfarve3 2 3 3 4 3" xfId="12146" xr:uid="{2C099FA5-7B16-4E6D-B6FA-9F0216687429}"/>
    <cellStyle name="40 % - Markeringsfarve3 2 3 3 4 3 2" xfId="28466" xr:uid="{98F503B3-AF9C-44EF-835C-DA4E423FDEC0}"/>
    <cellStyle name="40 % - Markeringsfarve3 2 3 3 4 3 3" xfId="43431" xr:uid="{4CC3EF2E-86F8-4EAD-A18A-63B5F626B2EB}"/>
    <cellStyle name="40 % - Markeringsfarve3 2 3 3 4 4" xfId="21444" xr:uid="{CC2DC014-9955-4272-A22A-19D1093211B5}"/>
    <cellStyle name="40 % - Markeringsfarve3 2 3 3 4 5" xfId="36432" xr:uid="{3D04FADC-B9E3-4C61-A202-1C0226EA1611}"/>
    <cellStyle name="40 % - Markeringsfarve3 2 3 3 5" xfId="5814" xr:uid="{385E1889-B753-47EC-A75E-F85F454B7A35}"/>
    <cellStyle name="40 % - Markeringsfarve3 2 3 3 5 2" xfId="13731" xr:uid="{6E89F3DA-508C-4EF5-9F51-4998301C671A}"/>
    <cellStyle name="40 % - Markeringsfarve3 2 3 3 5 2 2" xfId="30046" xr:uid="{7DB68D87-155D-4A99-AF0C-AAB8210EDCA0}"/>
    <cellStyle name="40 % - Markeringsfarve3 2 3 3 5 2 3" xfId="45010" xr:uid="{CA073448-269E-42DA-AD39-A1BE2F54F85E}"/>
    <cellStyle name="40 % - Markeringsfarve3 2 3 3 5 3" xfId="23024" xr:uid="{F4E50682-762A-4292-A5D9-5A2508850EE4}"/>
    <cellStyle name="40 % - Markeringsfarve3 2 3 3 5 4" xfId="38011" xr:uid="{18D7F659-C895-45D9-BB13-637C57C3D806}"/>
    <cellStyle name="40 % - Markeringsfarve3 2 3 3 6" xfId="12142" xr:uid="{84D6546E-C8AB-41D9-8C38-E9ACF8293683}"/>
    <cellStyle name="40 % - Markeringsfarve3 2 3 3 6 2" xfId="28462" xr:uid="{4188F858-BD96-4D14-98C7-C6A716CC6744}"/>
    <cellStyle name="40 % - Markeringsfarve3 2 3 3 6 3" xfId="43427" xr:uid="{7B94773A-EB56-49C6-AC51-77CDD04D8658}"/>
    <cellStyle name="40 % - Markeringsfarve3 2 3 3 7" xfId="21440" xr:uid="{519B04E9-0B28-4831-BCA3-B0B89A5E3819}"/>
    <cellStyle name="40 % - Markeringsfarve3 2 3 3 8" xfId="36428" xr:uid="{ED02083A-C4E8-4DC6-939F-BF08B2D532C3}"/>
    <cellStyle name="40 % - Markeringsfarve3 2 3 3 9" xfId="56505" xr:uid="{26FA61B6-816A-4C8D-9666-8BEE7B686C90}"/>
    <cellStyle name="40 % - Markeringsfarve3 2 3 4" xfId="3591" xr:uid="{F05F0683-8FEC-442E-9049-F3B0316B986D}"/>
    <cellStyle name="40 % - Markeringsfarve3 2 3 4 2" xfId="3592" xr:uid="{4090502D-421B-41CC-A4F1-8C9869A2AE95}"/>
    <cellStyle name="40 % - Markeringsfarve3 2 3 4 2 2" xfId="3593" xr:uid="{782A5B8D-CAA3-44E0-8CC9-55B9BC13188F}"/>
    <cellStyle name="40 % - Markeringsfarve3 2 3 4 2 2 2" xfId="7900" xr:uid="{EB39F547-6905-4259-8A0B-D5D522ABF82E}"/>
    <cellStyle name="40 % - Markeringsfarve3 2 3 4 2 2 2 2" xfId="15800" xr:uid="{58C975A1-C23D-4B4E-BB98-8ED33F77573B}"/>
    <cellStyle name="40 % - Markeringsfarve3 2 3 4 2 2 2 2 2" xfId="32115" xr:uid="{E2CCBD2C-DCC7-422E-8D35-11F1B7CAC81C}"/>
    <cellStyle name="40 % - Markeringsfarve3 2 3 4 2 2 2 2 3" xfId="47079" xr:uid="{38B4BE1D-F02C-4EF7-A94E-6826CE4FF9AB}"/>
    <cellStyle name="40 % - Markeringsfarve3 2 3 4 2 2 2 3" xfId="25093" xr:uid="{0E68050F-9F78-4939-A193-B7D2F93AE8BD}"/>
    <cellStyle name="40 % - Markeringsfarve3 2 3 4 2 2 2 4" xfId="40080" xr:uid="{2F0D0DC6-0B92-494C-A76F-7B6D0A4A6BEE}"/>
    <cellStyle name="40 % - Markeringsfarve3 2 3 4 2 2 3" xfId="12149" xr:uid="{4598CE60-B159-4775-BD30-52BC48CCBF6D}"/>
    <cellStyle name="40 % - Markeringsfarve3 2 3 4 2 2 3 2" xfId="28469" xr:uid="{838F2C56-8957-4F5C-A95A-B9E4A9B0B7C1}"/>
    <cellStyle name="40 % - Markeringsfarve3 2 3 4 2 2 3 3" xfId="43434" xr:uid="{ACAB876E-12A7-41E6-8D92-80AB2A931D20}"/>
    <cellStyle name="40 % - Markeringsfarve3 2 3 4 2 2 4" xfId="21447" xr:uid="{1D79CEDA-9FD1-4AE4-8D28-348F3B333E8D}"/>
    <cellStyle name="40 % - Markeringsfarve3 2 3 4 2 2 5" xfId="36435" xr:uid="{DE1DC1EB-7DAF-4F54-849B-3D94F7EB20B8}"/>
    <cellStyle name="40 % - Markeringsfarve3 2 3 4 2 3" xfId="6430" xr:uid="{656037D1-8BC1-4FD0-8453-76E7C4F35855}"/>
    <cellStyle name="40 % - Markeringsfarve3 2 3 4 2 3 2" xfId="14343" xr:uid="{D3D5DBDF-571B-4C0F-9BC1-0D5FDC23D8C6}"/>
    <cellStyle name="40 % - Markeringsfarve3 2 3 4 2 3 2 2" xfId="30658" xr:uid="{E1368E13-D4BD-450B-9051-C1EBC7DCBEFA}"/>
    <cellStyle name="40 % - Markeringsfarve3 2 3 4 2 3 2 3" xfId="45622" xr:uid="{6EB14FA2-0C8E-4AED-BCDC-9BD1F5B4F79A}"/>
    <cellStyle name="40 % - Markeringsfarve3 2 3 4 2 3 3" xfId="23636" xr:uid="{D1F1DF46-A321-42AB-96C6-066BF254C4FB}"/>
    <cellStyle name="40 % - Markeringsfarve3 2 3 4 2 3 4" xfId="38623" xr:uid="{6746FEFB-37AF-4BA3-AF7F-E42A123B7801}"/>
    <cellStyle name="40 % - Markeringsfarve3 2 3 4 2 4" xfId="12148" xr:uid="{F2600FED-B053-44CA-A51B-5B7FB53E1C36}"/>
    <cellStyle name="40 % - Markeringsfarve3 2 3 4 2 4 2" xfId="28468" xr:uid="{E71C3C77-0334-4310-86C3-DF3EEA8024B7}"/>
    <cellStyle name="40 % - Markeringsfarve3 2 3 4 2 4 3" xfId="43433" xr:uid="{905E9F41-C614-45ED-8126-C153AC1EE3A0}"/>
    <cellStyle name="40 % - Markeringsfarve3 2 3 4 2 5" xfId="21446" xr:uid="{078958B4-B4C7-43FD-99D1-0B9983A3E9FB}"/>
    <cellStyle name="40 % - Markeringsfarve3 2 3 4 2 6" xfId="36434" xr:uid="{8FD9F926-8AA5-4C40-A897-DEEEC9B2A062}"/>
    <cellStyle name="40 % - Markeringsfarve3 2 3 4 3" xfId="3594" xr:uid="{4658D74C-94B1-45C0-9596-34E6790305AD}"/>
    <cellStyle name="40 % - Markeringsfarve3 2 3 4 3 2" xfId="7176" xr:uid="{AE1CB660-6EBB-4D54-8C74-27B6633D9E27}"/>
    <cellStyle name="40 % - Markeringsfarve3 2 3 4 3 2 2" xfId="15085" xr:uid="{4C80DEB9-A576-49B2-9690-0225534A9929}"/>
    <cellStyle name="40 % - Markeringsfarve3 2 3 4 3 2 2 2" xfId="31400" xr:uid="{D8F962F0-0824-47F8-92D8-6542E9D43127}"/>
    <cellStyle name="40 % - Markeringsfarve3 2 3 4 3 2 2 3" xfId="46364" xr:uid="{228E2113-607A-47E3-9FF1-F827ABD3E5C9}"/>
    <cellStyle name="40 % - Markeringsfarve3 2 3 4 3 2 3" xfId="24378" xr:uid="{304D247E-C6AB-448F-A5A4-C7188D6F3A76}"/>
    <cellStyle name="40 % - Markeringsfarve3 2 3 4 3 2 4" xfId="39365" xr:uid="{DD33E850-8EF7-43C6-8FFE-7D1CEAD8ADD9}"/>
    <cellStyle name="40 % - Markeringsfarve3 2 3 4 3 3" xfId="12150" xr:uid="{AD1995CA-506F-452D-AA59-843CF159C75F}"/>
    <cellStyle name="40 % - Markeringsfarve3 2 3 4 3 3 2" xfId="28470" xr:uid="{AB7F9F58-A0F8-4D30-8542-9D27808E5ADC}"/>
    <cellStyle name="40 % - Markeringsfarve3 2 3 4 3 3 3" xfId="43435" xr:uid="{936FEE07-A4B5-4C47-B34C-538B5D4304B9}"/>
    <cellStyle name="40 % - Markeringsfarve3 2 3 4 3 4" xfId="21448" xr:uid="{13C587D8-B850-4568-9353-D5E4394207FD}"/>
    <cellStyle name="40 % - Markeringsfarve3 2 3 4 3 5" xfId="36436" xr:uid="{E1B93E9C-E30C-4EDE-9430-99D85C393444}"/>
    <cellStyle name="40 % - Markeringsfarve3 2 3 4 4" xfId="3595" xr:uid="{3998DDF5-4B0F-4AB6-805E-355C3AC3220F}"/>
    <cellStyle name="40 % - Markeringsfarve3 2 3 4 4 2" xfId="8343" xr:uid="{0C02A83F-33EA-467D-8363-52534626D1BA}"/>
    <cellStyle name="40 % - Markeringsfarve3 2 3 4 4 2 2" xfId="16235" xr:uid="{879482CB-5AB9-425E-A259-821F74C3E800}"/>
    <cellStyle name="40 % - Markeringsfarve3 2 3 4 4 2 2 2" xfId="32550" xr:uid="{695C4C79-7132-4D00-B2D4-113518ED373A}"/>
    <cellStyle name="40 % - Markeringsfarve3 2 3 4 4 2 2 3" xfId="47514" xr:uid="{9DDCAA57-5B26-46D9-82C1-AA01D5ED7248}"/>
    <cellStyle name="40 % - Markeringsfarve3 2 3 4 4 2 3" xfId="25528" xr:uid="{C5C25765-DC66-4E0A-99C6-13D19C072F0D}"/>
    <cellStyle name="40 % - Markeringsfarve3 2 3 4 4 2 4" xfId="40515" xr:uid="{D6CB6FB0-05A0-4F59-B039-7879B8E0912A}"/>
    <cellStyle name="40 % - Markeringsfarve3 2 3 4 4 3" xfId="12151" xr:uid="{107A6C00-AC64-44C0-9418-9357B412E86D}"/>
    <cellStyle name="40 % - Markeringsfarve3 2 3 4 4 3 2" xfId="28471" xr:uid="{519F1D60-9589-4A99-808D-344315B66F7D}"/>
    <cellStyle name="40 % - Markeringsfarve3 2 3 4 4 3 3" xfId="43436" xr:uid="{F58D1D11-6543-449E-8679-AF76D17486FA}"/>
    <cellStyle name="40 % - Markeringsfarve3 2 3 4 4 4" xfId="21449" xr:uid="{FB4320BF-153A-4B3F-A9BA-5F690EEAE7B1}"/>
    <cellStyle name="40 % - Markeringsfarve3 2 3 4 4 5" xfId="36437" xr:uid="{BD13FC6F-F80B-4F89-9D36-9BCE2FF1388D}"/>
    <cellStyle name="40 % - Markeringsfarve3 2 3 4 5" xfId="5815" xr:uid="{45EE0EE4-D5D9-46CE-BABB-DA898EDB0E19}"/>
    <cellStyle name="40 % - Markeringsfarve3 2 3 4 5 2" xfId="13732" xr:uid="{201DD93D-8D01-49F7-98C2-1484A9198A56}"/>
    <cellStyle name="40 % - Markeringsfarve3 2 3 4 5 2 2" xfId="30047" xr:uid="{8E064050-2BA5-4D8C-B064-573F02CB6A62}"/>
    <cellStyle name="40 % - Markeringsfarve3 2 3 4 5 2 3" xfId="45011" xr:uid="{B4075043-B5ED-461E-9242-3FE80900CF64}"/>
    <cellStyle name="40 % - Markeringsfarve3 2 3 4 5 3" xfId="23025" xr:uid="{1E2FD2B2-5FCA-46AD-AF35-F4DC4F893FB5}"/>
    <cellStyle name="40 % - Markeringsfarve3 2 3 4 5 4" xfId="38012" xr:uid="{2CE9E8E4-F925-4CD1-9530-E8A09A9258E1}"/>
    <cellStyle name="40 % - Markeringsfarve3 2 3 4 6" xfId="12147" xr:uid="{365DB2D1-AF49-4980-A6CF-AD5A31544B84}"/>
    <cellStyle name="40 % - Markeringsfarve3 2 3 4 6 2" xfId="28467" xr:uid="{013DB534-1A51-4C55-A991-E36E829AFD4E}"/>
    <cellStyle name="40 % - Markeringsfarve3 2 3 4 6 3" xfId="43432" xr:uid="{E96D84E6-7701-4F0E-8EEF-AD78E1DBE278}"/>
    <cellStyle name="40 % - Markeringsfarve3 2 3 4 7" xfId="21445" xr:uid="{0736BB16-6744-4009-BB5F-7301067A1FB8}"/>
    <cellStyle name="40 % - Markeringsfarve3 2 3 4 8" xfId="36433" xr:uid="{61B57160-8927-4E7D-8BA6-73D207D32D00}"/>
    <cellStyle name="40 % - Markeringsfarve3 2 3 5" xfId="3596" xr:uid="{043A32FC-5AD6-47CF-B662-A043A4560A35}"/>
    <cellStyle name="40 % - Markeringsfarve3 2 3 5 2" xfId="3597" xr:uid="{0C62E1F4-00BE-43CC-B619-4F61CC6374D9}"/>
    <cellStyle name="40 % - Markeringsfarve3 2 3 5 2 2" xfId="3598" xr:uid="{40B4EBF0-34D5-425E-931C-185665D380FC}"/>
    <cellStyle name="40 % - Markeringsfarve3 2 3 5 2 2 2" xfId="8017" xr:uid="{0C6B85CF-BBE9-4A9A-A50D-9FA1C3D407E6}"/>
    <cellStyle name="40 % - Markeringsfarve3 2 3 5 2 2 2 2" xfId="15917" xr:uid="{C766B30A-A37E-4509-9F93-34A6D722AFF9}"/>
    <cellStyle name="40 % - Markeringsfarve3 2 3 5 2 2 2 2 2" xfId="32232" xr:uid="{44F68E05-4E3C-47DD-A561-52C32FBD7A00}"/>
    <cellStyle name="40 % - Markeringsfarve3 2 3 5 2 2 2 2 3" xfId="47196" xr:uid="{752C8E36-778A-49F0-B004-A4A6573A85FA}"/>
    <cellStyle name="40 % - Markeringsfarve3 2 3 5 2 2 2 3" xfId="25210" xr:uid="{8A6C7AD7-3255-4260-893F-A10405BE4352}"/>
    <cellStyle name="40 % - Markeringsfarve3 2 3 5 2 2 2 4" xfId="40197" xr:uid="{57DEB050-8B7E-4337-9375-5B4BCD6D0FA4}"/>
    <cellStyle name="40 % - Markeringsfarve3 2 3 5 2 2 3" xfId="12154" xr:uid="{C7D8AD2F-5C3C-4E09-B5CE-5D39DE005413}"/>
    <cellStyle name="40 % - Markeringsfarve3 2 3 5 2 2 3 2" xfId="28474" xr:uid="{8547064E-3517-4C70-994C-7D95C576B16C}"/>
    <cellStyle name="40 % - Markeringsfarve3 2 3 5 2 2 3 3" xfId="43439" xr:uid="{50B83998-042A-4DBD-ABD8-22011491BECE}"/>
    <cellStyle name="40 % - Markeringsfarve3 2 3 5 2 2 4" xfId="21452" xr:uid="{3CC609D3-60B0-4E94-8735-537143EEFEC6}"/>
    <cellStyle name="40 % - Markeringsfarve3 2 3 5 2 2 5" xfId="36440" xr:uid="{46C5805D-035D-490F-9A01-EA80B46C95EA}"/>
    <cellStyle name="40 % - Markeringsfarve3 2 3 5 2 3" xfId="6529" xr:uid="{3772F2F6-6C24-4426-B835-9F197F7DC4DD}"/>
    <cellStyle name="40 % - Markeringsfarve3 2 3 5 2 3 2" xfId="14442" xr:uid="{A5491382-2392-44D3-8DD6-5BCB80B81C9A}"/>
    <cellStyle name="40 % - Markeringsfarve3 2 3 5 2 3 2 2" xfId="30757" xr:uid="{2DFE181F-1E59-4DAD-99CD-2926D3F56A5A}"/>
    <cellStyle name="40 % - Markeringsfarve3 2 3 5 2 3 2 3" xfId="45721" xr:uid="{EF5FC9D3-D673-44EE-A362-746402CD5B51}"/>
    <cellStyle name="40 % - Markeringsfarve3 2 3 5 2 3 3" xfId="23735" xr:uid="{041444C8-ACF0-48F5-9907-F200871585FF}"/>
    <cellStyle name="40 % - Markeringsfarve3 2 3 5 2 3 4" xfId="38722" xr:uid="{E4183E68-FFAC-4601-9F42-E57DF549E14E}"/>
    <cellStyle name="40 % - Markeringsfarve3 2 3 5 2 4" xfId="12153" xr:uid="{8606A33B-56AF-4B03-85BD-818BAE6AC9AF}"/>
    <cellStyle name="40 % - Markeringsfarve3 2 3 5 2 4 2" xfId="28473" xr:uid="{8EC2298E-9FCE-4020-8B0F-45512A705421}"/>
    <cellStyle name="40 % - Markeringsfarve3 2 3 5 2 4 3" xfId="43438" xr:uid="{18588EA0-C43A-48A9-9F9B-BBF728F2E8AC}"/>
    <cellStyle name="40 % - Markeringsfarve3 2 3 5 2 5" xfId="21451" xr:uid="{7ECFE235-2067-4FAF-B219-F2CA06D9C577}"/>
    <cellStyle name="40 % - Markeringsfarve3 2 3 5 2 6" xfId="36439" xr:uid="{1FD11BF3-F475-4F71-9BB3-2D82146B6AB4}"/>
    <cellStyle name="40 % - Markeringsfarve3 2 3 5 3" xfId="3599" xr:uid="{59F6A690-614F-4059-AE93-8EE8C7DBBD41}"/>
    <cellStyle name="40 % - Markeringsfarve3 2 3 5 3 2" xfId="7293" xr:uid="{0B14E9AB-D0C8-491D-A9F8-6DB473315A26}"/>
    <cellStyle name="40 % - Markeringsfarve3 2 3 5 3 2 2" xfId="15202" xr:uid="{69A2DB59-B937-4CF7-8BD2-5888C822DF1C}"/>
    <cellStyle name="40 % - Markeringsfarve3 2 3 5 3 2 2 2" xfId="31517" xr:uid="{04E870D5-0F36-4B65-9154-AA8ED9FA4224}"/>
    <cellStyle name="40 % - Markeringsfarve3 2 3 5 3 2 2 3" xfId="46481" xr:uid="{6AF89569-8172-4D5A-8941-3A891894C561}"/>
    <cellStyle name="40 % - Markeringsfarve3 2 3 5 3 2 3" xfId="24495" xr:uid="{2E557E05-6FA1-480E-A101-20603A62457D}"/>
    <cellStyle name="40 % - Markeringsfarve3 2 3 5 3 2 4" xfId="39482" xr:uid="{DB73E509-DA34-4350-BA5F-824EA0486A17}"/>
    <cellStyle name="40 % - Markeringsfarve3 2 3 5 3 3" xfId="12155" xr:uid="{B14D5E64-BE97-4CF5-B9A4-A664A6AE053B}"/>
    <cellStyle name="40 % - Markeringsfarve3 2 3 5 3 3 2" xfId="28475" xr:uid="{D06FB0D5-5954-4432-A756-C255B05A5141}"/>
    <cellStyle name="40 % - Markeringsfarve3 2 3 5 3 3 3" xfId="43440" xr:uid="{E230259F-05CC-4ECC-BE08-E44FA436B79F}"/>
    <cellStyle name="40 % - Markeringsfarve3 2 3 5 3 4" xfId="21453" xr:uid="{1CF8AD07-1FB8-4AA9-A8AF-1FC69B5C54A2}"/>
    <cellStyle name="40 % - Markeringsfarve3 2 3 5 3 5" xfId="36441" xr:uid="{0644F598-6AA5-4F99-8DA7-61872FE94A74}"/>
    <cellStyle name="40 % - Markeringsfarve3 2 3 5 4" xfId="3600" xr:uid="{B486CADC-E620-4BC4-AB99-47ECFCE4E95B}"/>
    <cellStyle name="40 % - Markeringsfarve3 2 3 5 4 2" xfId="8583" xr:uid="{7AE8D521-BFB6-4F0A-83A4-3FD0F2F64ABB}"/>
    <cellStyle name="40 % - Markeringsfarve3 2 3 5 4 2 2" xfId="16465" xr:uid="{0A6DF546-AA52-4C7C-AD59-0DEF510A939B}"/>
    <cellStyle name="40 % - Markeringsfarve3 2 3 5 4 2 2 2" xfId="32780" xr:uid="{461CEA82-1B22-40F7-B1F9-5C1022A23166}"/>
    <cellStyle name="40 % - Markeringsfarve3 2 3 5 4 2 2 3" xfId="47744" xr:uid="{C00F9C39-42B9-4106-A6A8-6A9543A829E9}"/>
    <cellStyle name="40 % - Markeringsfarve3 2 3 5 4 2 3" xfId="25758" xr:uid="{938509FE-39AE-4C36-80B6-2D1F8CB13D94}"/>
    <cellStyle name="40 % - Markeringsfarve3 2 3 5 4 2 4" xfId="40745" xr:uid="{0D74DF56-3246-4196-8C9F-6F449FA12742}"/>
    <cellStyle name="40 % - Markeringsfarve3 2 3 5 4 3" xfId="12156" xr:uid="{E0145E31-1854-4BFF-BB1F-7F596EB21A0E}"/>
    <cellStyle name="40 % - Markeringsfarve3 2 3 5 4 3 2" xfId="28476" xr:uid="{E9869702-C94B-46A4-8465-3B924A3A3CC7}"/>
    <cellStyle name="40 % - Markeringsfarve3 2 3 5 4 3 3" xfId="43441" xr:uid="{0DA5FCDC-B6BD-4CCF-A5E6-BF0DE108528C}"/>
    <cellStyle name="40 % - Markeringsfarve3 2 3 5 4 4" xfId="21454" xr:uid="{DDAF44A6-57EC-4B79-AB30-2C0D81590531}"/>
    <cellStyle name="40 % - Markeringsfarve3 2 3 5 4 5" xfId="36442" xr:uid="{D775AA1D-A390-49C9-AC73-AAC5D616AA26}"/>
    <cellStyle name="40 % - Markeringsfarve3 2 3 5 5" xfId="5816" xr:uid="{00B4C483-AD59-46F5-B98C-30E7F570F6A3}"/>
    <cellStyle name="40 % - Markeringsfarve3 2 3 5 5 2" xfId="13733" xr:uid="{989D6AE2-E675-42CE-A4AC-21BB0C038966}"/>
    <cellStyle name="40 % - Markeringsfarve3 2 3 5 5 2 2" xfId="30048" xr:uid="{0173B7A3-A29B-4B01-91BF-AEFAB0DFC0F0}"/>
    <cellStyle name="40 % - Markeringsfarve3 2 3 5 5 2 3" xfId="45012" xr:uid="{B69241B0-4590-49F4-A9C6-EB7DB3A5D9B1}"/>
    <cellStyle name="40 % - Markeringsfarve3 2 3 5 5 3" xfId="23026" xr:uid="{0EAD6C58-C23B-4A4E-971F-E54E866EFF05}"/>
    <cellStyle name="40 % - Markeringsfarve3 2 3 5 5 4" xfId="38013" xr:uid="{11271A58-4A3F-41BF-99E4-AC94213158AB}"/>
    <cellStyle name="40 % - Markeringsfarve3 2 3 5 6" xfId="12152" xr:uid="{0E23BFEF-5D7F-4D85-B8DC-294217773E42}"/>
    <cellStyle name="40 % - Markeringsfarve3 2 3 5 6 2" xfId="28472" xr:uid="{9435D2CC-C4FD-4EE1-8BDF-CFA05563D641}"/>
    <cellStyle name="40 % - Markeringsfarve3 2 3 5 6 3" xfId="43437" xr:uid="{4E73C583-E189-4B1B-B573-E9B6BFEBA4A0}"/>
    <cellStyle name="40 % - Markeringsfarve3 2 3 5 7" xfId="21450" xr:uid="{6CA84ADA-762A-4B09-B8D7-9A9ABCB85963}"/>
    <cellStyle name="40 % - Markeringsfarve3 2 3 5 8" xfId="36438" xr:uid="{D876CE5E-8EE0-41DA-A476-1A764AF92287}"/>
    <cellStyle name="40 % - Markeringsfarve3 2 3 6" xfId="3601" xr:uid="{EB942A29-621B-472C-A00E-7F64049500A5}"/>
    <cellStyle name="40 % - Markeringsfarve3 2 3 6 2" xfId="3602" xr:uid="{C3166AEF-36B1-4D29-B437-804ADEDF91A6}"/>
    <cellStyle name="40 % - Markeringsfarve3 2 3 6 2 2" xfId="3603" xr:uid="{A4CD8E35-4550-442A-9B25-AB816A6E6CA2}"/>
    <cellStyle name="40 % - Markeringsfarve3 2 3 6 2 2 2" xfId="8100" xr:uid="{22BC59D0-74D4-4AB0-A304-1E966A2B987D}"/>
    <cellStyle name="40 % - Markeringsfarve3 2 3 6 2 2 2 2" xfId="16000" xr:uid="{F1F0D2AD-D4C6-4177-A001-A3DC12E49D01}"/>
    <cellStyle name="40 % - Markeringsfarve3 2 3 6 2 2 2 2 2" xfId="32315" xr:uid="{0EFC1D69-2E68-4EE6-9FBE-ADCC10A64F72}"/>
    <cellStyle name="40 % - Markeringsfarve3 2 3 6 2 2 2 2 3" xfId="47279" xr:uid="{1D362F67-5D64-4730-A3A3-BD70339760F9}"/>
    <cellStyle name="40 % - Markeringsfarve3 2 3 6 2 2 2 3" xfId="25293" xr:uid="{C5B50FC1-ABF2-45B3-AC5E-9A2D10AC8513}"/>
    <cellStyle name="40 % - Markeringsfarve3 2 3 6 2 2 2 4" xfId="40280" xr:uid="{CD3DB585-7C3A-44B8-892E-4B5A72091FF1}"/>
    <cellStyle name="40 % - Markeringsfarve3 2 3 6 2 2 3" xfId="12159" xr:uid="{E7BAFEED-2781-4CC0-AEA3-620AFF0A8667}"/>
    <cellStyle name="40 % - Markeringsfarve3 2 3 6 2 2 3 2" xfId="28479" xr:uid="{893CCC47-D2C8-4CB2-9B3F-888BF913D14F}"/>
    <cellStyle name="40 % - Markeringsfarve3 2 3 6 2 2 3 3" xfId="43444" xr:uid="{8EA6DDAE-CC3A-41BF-A24D-2794B0D2816E}"/>
    <cellStyle name="40 % - Markeringsfarve3 2 3 6 2 2 4" xfId="21457" xr:uid="{7CE038DC-CD89-4DFB-A2F9-ADE94CEF6336}"/>
    <cellStyle name="40 % - Markeringsfarve3 2 3 6 2 2 5" xfId="36445" xr:uid="{2516BA42-343B-4921-A56D-69845963EBF4}"/>
    <cellStyle name="40 % - Markeringsfarve3 2 3 6 2 3" xfId="6593" xr:uid="{E980CA30-A6A6-4B51-B234-34C4F4222C9A}"/>
    <cellStyle name="40 % - Markeringsfarve3 2 3 6 2 3 2" xfId="14506" xr:uid="{117BE1E0-788B-4D46-BDA6-5D33FE84ADAF}"/>
    <cellStyle name="40 % - Markeringsfarve3 2 3 6 2 3 2 2" xfId="30821" xr:uid="{CAAE3FCF-891E-48CA-8690-1A062A08C0A3}"/>
    <cellStyle name="40 % - Markeringsfarve3 2 3 6 2 3 2 3" xfId="45785" xr:uid="{38B27D3C-2946-4B5B-AC8A-C4FA995FB0D2}"/>
    <cellStyle name="40 % - Markeringsfarve3 2 3 6 2 3 3" xfId="23799" xr:uid="{1BCF1CDA-1E05-449F-B1BB-AD15A6C04E9D}"/>
    <cellStyle name="40 % - Markeringsfarve3 2 3 6 2 3 4" xfId="38786" xr:uid="{36A87476-A921-42EC-B22B-869B0615C4AE}"/>
    <cellStyle name="40 % - Markeringsfarve3 2 3 6 2 4" xfId="12158" xr:uid="{21D9A2DF-ABA0-4647-AED1-D19662406E78}"/>
    <cellStyle name="40 % - Markeringsfarve3 2 3 6 2 4 2" xfId="28478" xr:uid="{923F127C-668E-401F-8A8F-357C9143A0B8}"/>
    <cellStyle name="40 % - Markeringsfarve3 2 3 6 2 4 3" xfId="43443" xr:uid="{F7C298B7-12C2-4A9A-BAB1-222DEB15A8F1}"/>
    <cellStyle name="40 % - Markeringsfarve3 2 3 6 2 5" xfId="21456" xr:uid="{9865C57D-51AF-480F-B105-C5C8AECDD6EA}"/>
    <cellStyle name="40 % - Markeringsfarve3 2 3 6 2 6" xfId="36444" xr:uid="{EBCE7F8C-B128-4224-8E52-027CE1655E7F}"/>
    <cellStyle name="40 % - Markeringsfarve3 2 3 6 3" xfId="3604" xr:uid="{47D2C602-FBD5-4CD8-887F-EA5D1956F3FC}"/>
    <cellStyle name="40 % - Markeringsfarve3 2 3 6 3 2" xfId="7377" xr:uid="{15EE1614-DB1F-45D1-BD9A-FB362B4F7D6A}"/>
    <cellStyle name="40 % - Markeringsfarve3 2 3 6 3 2 2" xfId="15286" xr:uid="{A40EAB35-A8D8-45D4-8B66-81E58D314D5E}"/>
    <cellStyle name="40 % - Markeringsfarve3 2 3 6 3 2 2 2" xfId="31601" xr:uid="{75A96A05-6D17-4E02-A413-3B61C15C12E4}"/>
    <cellStyle name="40 % - Markeringsfarve3 2 3 6 3 2 2 3" xfId="46565" xr:uid="{5C6A3102-424D-4120-82E2-A3E6A76E23FF}"/>
    <cellStyle name="40 % - Markeringsfarve3 2 3 6 3 2 3" xfId="24579" xr:uid="{EB283302-B77F-41E0-97E9-92D02CEC07EF}"/>
    <cellStyle name="40 % - Markeringsfarve3 2 3 6 3 2 4" xfId="39566" xr:uid="{5DF3118F-38DF-4F4D-BB88-BF95D4E81D11}"/>
    <cellStyle name="40 % - Markeringsfarve3 2 3 6 3 3" xfId="12160" xr:uid="{09256FE6-A567-4179-AFDA-EFECB9B9090D}"/>
    <cellStyle name="40 % - Markeringsfarve3 2 3 6 3 3 2" xfId="28480" xr:uid="{33DE128D-8972-48CB-8F3A-87478261A901}"/>
    <cellStyle name="40 % - Markeringsfarve3 2 3 6 3 3 3" xfId="43445" xr:uid="{90504835-7548-4AD7-96EA-7E3B79869889}"/>
    <cellStyle name="40 % - Markeringsfarve3 2 3 6 3 4" xfId="21458" xr:uid="{6040B066-D28D-40A0-B02A-370C3C439F96}"/>
    <cellStyle name="40 % - Markeringsfarve3 2 3 6 3 5" xfId="36446" xr:uid="{B4B3915F-E313-4790-B2AF-4F867F16AC64}"/>
    <cellStyle name="40 % - Markeringsfarve3 2 3 6 4" xfId="3605" xr:uid="{DC82BD7E-D974-42FE-8E67-11C830BD67CA}"/>
    <cellStyle name="40 % - Markeringsfarve3 2 3 6 4 2" xfId="8232" xr:uid="{F3E39D84-0023-4FD2-BBF3-2461DFB17883}"/>
    <cellStyle name="40 % - Markeringsfarve3 2 3 6 4 2 2" xfId="16125" xr:uid="{74B59FCF-01F0-46D7-AABB-516DE856B9BF}"/>
    <cellStyle name="40 % - Markeringsfarve3 2 3 6 4 2 2 2" xfId="32440" xr:uid="{925F2AAA-DC1A-4893-9C07-C7E4B95517A8}"/>
    <cellStyle name="40 % - Markeringsfarve3 2 3 6 4 2 2 3" xfId="47404" xr:uid="{57FB0F56-8423-418C-BA12-21C62E314EEE}"/>
    <cellStyle name="40 % - Markeringsfarve3 2 3 6 4 2 3" xfId="25418" xr:uid="{EE6E683E-6C22-4325-A912-88F86FC25010}"/>
    <cellStyle name="40 % - Markeringsfarve3 2 3 6 4 2 4" xfId="40405" xr:uid="{EF026239-F6BF-4F8A-8498-B4689D28D63C}"/>
    <cellStyle name="40 % - Markeringsfarve3 2 3 6 4 3" xfId="12161" xr:uid="{C728FC9F-1239-4205-BED4-EDC352DAA34D}"/>
    <cellStyle name="40 % - Markeringsfarve3 2 3 6 4 3 2" xfId="28481" xr:uid="{8E2E30B2-E8D1-4E37-A004-70A792AD4FCD}"/>
    <cellStyle name="40 % - Markeringsfarve3 2 3 6 4 3 3" xfId="43446" xr:uid="{9689CD19-C59A-446A-BB64-F05FEAC5DE86}"/>
    <cellStyle name="40 % - Markeringsfarve3 2 3 6 4 4" xfId="21459" xr:uid="{28239D46-AF19-4C59-8EA4-4D67CE565D7D}"/>
    <cellStyle name="40 % - Markeringsfarve3 2 3 6 4 5" xfId="36447" xr:uid="{BF05D0B9-9701-4AA7-88B1-6C63FD1495A3}"/>
    <cellStyle name="40 % - Markeringsfarve3 2 3 6 5" xfId="5817" xr:uid="{169B5C5E-5089-43C7-AC1D-EB51F18388B9}"/>
    <cellStyle name="40 % - Markeringsfarve3 2 3 6 5 2" xfId="13734" xr:uid="{C46339F8-48D8-4A54-8CEE-0B3BC7F35BEA}"/>
    <cellStyle name="40 % - Markeringsfarve3 2 3 6 5 2 2" xfId="30049" xr:uid="{21EFF827-51C7-41C0-969E-74142771EFC5}"/>
    <cellStyle name="40 % - Markeringsfarve3 2 3 6 5 2 3" xfId="45013" xr:uid="{E7014C0A-7F21-4649-9511-F96EBA831181}"/>
    <cellStyle name="40 % - Markeringsfarve3 2 3 6 5 3" xfId="23027" xr:uid="{891BC7B4-4BA8-4826-ACD7-ED5AC45393E4}"/>
    <cellStyle name="40 % - Markeringsfarve3 2 3 6 5 4" xfId="38014" xr:uid="{D207D318-2AE2-4824-ACB7-C369D88BFC9E}"/>
    <cellStyle name="40 % - Markeringsfarve3 2 3 6 6" xfId="12157" xr:uid="{BA78F48C-2B82-409D-A32B-4522B45EF2F6}"/>
    <cellStyle name="40 % - Markeringsfarve3 2 3 6 6 2" xfId="28477" xr:uid="{29BC6B77-BB25-4753-A72E-249AC824FFB7}"/>
    <cellStyle name="40 % - Markeringsfarve3 2 3 6 6 3" xfId="43442" xr:uid="{5215D276-BA0E-4EA1-9416-6C64B1E126DF}"/>
    <cellStyle name="40 % - Markeringsfarve3 2 3 6 7" xfId="21455" xr:uid="{A03DFF20-012F-44DC-B381-0AD46DB74029}"/>
    <cellStyle name="40 % - Markeringsfarve3 2 3 6 8" xfId="36443" xr:uid="{A932CF58-7C76-4EE7-9107-68B728D89B36}"/>
    <cellStyle name="40 % - Markeringsfarve3 2 3 7" xfId="3606" xr:uid="{E695E108-32CB-4C85-9780-A65DF8DF5EEF}"/>
    <cellStyle name="40 % - Markeringsfarve3 2 3 7 2" xfId="3607" xr:uid="{309D4FC6-8303-4C8F-875D-36A845C36BBB}"/>
    <cellStyle name="40 % - Markeringsfarve3 2 3 7 2 2" xfId="7543" xr:uid="{0B681C34-87E8-434E-902E-D0590347A94F}"/>
    <cellStyle name="40 % - Markeringsfarve3 2 3 7 2 2 2" xfId="15443" xr:uid="{AC40D90D-DD5F-4428-8FA4-DD592207BDFA}"/>
    <cellStyle name="40 % - Markeringsfarve3 2 3 7 2 2 2 2" xfId="31758" xr:uid="{CD6E71E0-EA29-4371-8A3F-BDCA5C5BF4CC}"/>
    <cellStyle name="40 % - Markeringsfarve3 2 3 7 2 2 2 3" xfId="46722" xr:uid="{043FF832-8F52-4B3E-8B1F-2C7E7C1797BC}"/>
    <cellStyle name="40 % - Markeringsfarve3 2 3 7 2 2 3" xfId="24736" xr:uid="{EE353087-D4CB-4EDE-936E-2DE8CCD317FB}"/>
    <cellStyle name="40 % - Markeringsfarve3 2 3 7 2 2 4" xfId="39723" xr:uid="{2784CB99-A93D-407A-9016-3F6C335E7ECF}"/>
    <cellStyle name="40 % - Markeringsfarve3 2 3 7 2 3" xfId="12163" xr:uid="{58F32CEE-C2AE-4E06-B33C-1260E32A32CF}"/>
    <cellStyle name="40 % - Markeringsfarve3 2 3 7 2 3 2" xfId="28483" xr:uid="{6BF9AF93-BBA6-4AD1-94F8-E7E8D22D694D}"/>
    <cellStyle name="40 % - Markeringsfarve3 2 3 7 2 3 3" xfId="43448" xr:uid="{A8729426-B2F8-4D55-A159-354FA1C118E3}"/>
    <cellStyle name="40 % - Markeringsfarve3 2 3 7 2 4" xfId="21461" xr:uid="{100C8A49-FA25-4153-8B3F-37BD360EA9CA}"/>
    <cellStyle name="40 % - Markeringsfarve3 2 3 7 2 5" xfId="36449" xr:uid="{BB905FF4-5EFC-474F-BDE9-F4F690ECC952}"/>
    <cellStyle name="40 % - Markeringsfarve3 2 3 7 3" xfId="6129" xr:uid="{50FFF935-B97A-424D-9B1A-860B95B1B467}"/>
    <cellStyle name="40 % - Markeringsfarve3 2 3 7 3 2" xfId="14045" xr:uid="{7704911C-07A5-4F29-BF2A-2E551A818E21}"/>
    <cellStyle name="40 % - Markeringsfarve3 2 3 7 3 2 2" xfId="30360" xr:uid="{A94A9F50-432F-430D-9643-88A325C2BA4F}"/>
    <cellStyle name="40 % - Markeringsfarve3 2 3 7 3 2 3" xfId="45324" xr:uid="{BED4B9EE-2224-4A4B-B37A-12E781DEA106}"/>
    <cellStyle name="40 % - Markeringsfarve3 2 3 7 3 3" xfId="23338" xr:uid="{685B7705-A547-4629-9DE6-EBB4F9878083}"/>
    <cellStyle name="40 % - Markeringsfarve3 2 3 7 3 4" xfId="38325" xr:uid="{915EAE3B-017C-47CF-A85D-ABD0630DBF0D}"/>
    <cellStyle name="40 % - Markeringsfarve3 2 3 7 4" xfId="12162" xr:uid="{56258739-5E6D-41A7-B3FE-7E29B9EC80F1}"/>
    <cellStyle name="40 % - Markeringsfarve3 2 3 7 4 2" xfId="28482" xr:uid="{1B15B6BA-441D-48E3-B20A-D1D0C1D0ABF9}"/>
    <cellStyle name="40 % - Markeringsfarve3 2 3 7 4 3" xfId="43447" xr:uid="{B452EE09-38F4-48BA-8584-BA644CA89046}"/>
    <cellStyle name="40 % - Markeringsfarve3 2 3 7 5" xfId="21460" xr:uid="{2704FC92-A8BD-49A1-9446-F6210673DC71}"/>
    <cellStyle name="40 % - Markeringsfarve3 2 3 7 6" xfId="36448" xr:uid="{574EA094-3592-4A25-A357-9FA06B08788B}"/>
    <cellStyle name="40 % - Markeringsfarve3 2 3 8" xfId="3608" xr:uid="{D951F8C3-7A2A-4CD1-BD7C-45A368126B8A}"/>
    <cellStyle name="40 % - Markeringsfarve3 2 3 8 2" xfId="6771" xr:uid="{359E5A86-523E-4581-8FDF-1C13AB8CD5B5}"/>
    <cellStyle name="40 % - Markeringsfarve3 2 3 8 2 2" xfId="14681" xr:uid="{B815A687-8676-42EB-B158-CACA65BB3719}"/>
    <cellStyle name="40 % - Markeringsfarve3 2 3 8 2 2 2" xfId="30996" xr:uid="{6B3EC28D-8B0C-4948-8CFC-C447E3B1796A}"/>
    <cellStyle name="40 % - Markeringsfarve3 2 3 8 2 2 3" xfId="45960" xr:uid="{347B3E7E-57B9-4E36-83BA-869FD35DFD1A}"/>
    <cellStyle name="40 % - Markeringsfarve3 2 3 8 2 3" xfId="23974" xr:uid="{25017D8E-3443-4CB2-B3DE-8BAE4315BA93}"/>
    <cellStyle name="40 % - Markeringsfarve3 2 3 8 2 4" xfId="38961" xr:uid="{C212C135-4273-4303-B511-C2AF1CEDE3C1}"/>
    <cellStyle name="40 % - Markeringsfarve3 2 3 8 3" xfId="12164" xr:uid="{1769AB14-A8C6-49B2-B7F1-EA7B1562E68E}"/>
    <cellStyle name="40 % - Markeringsfarve3 2 3 8 3 2" xfId="28484" xr:uid="{271DB178-4175-4596-89F5-DBF431197EB4}"/>
    <cellStyle name="40 % - Markeringsfarve3 2 3 8 3 3" xfId="43449" xr:uid="{73666A35-ED8F-4D2A-BE4C-D76FF4B631E5}"/>
    <cellStyle name="40 % - Markeringsfarve3 2 3 8 4" xfId="21462" xr:uid="{1F0F1BEA-0B47-474F-ACB9-E3C806940456}"/>
    <cellStyle name="40 % - Markeringsfarve3 2 3 8 5" xfId="36450" xr:uid="{BB353B61-E23B-41CD-A6B4-1853FF2E7650}"/>
    <cellStyle name="40 % - Markeringsfarve3 2 3 9" xfId="3609" xr:uid="{90A08F09-818F-4041-86EB-1DD6E223483A}"/>
    <cellStyle name="40 % - Markeringsfarve3 2 3 9 2" xfId="8661" xr:uid="{A369601C-8AF4-4BC7-945D-A8466F29A9C9}"/>
    <cellStyle name="40 % - Markeringsfarve3 2 3 9 2 2" xfId="16540" xr:uid="{FEF2B11F-12D6-4DA5-8A91-665A95F881F2}"/>
    <cellStyle name="40 % - Markeringsfarve3 2 3 9 2 2 2" xfId="32855" xr:uid="{89943B84-F31B-4C8C-8575-A715C009C0E7}"/>
    <cellStyle name="40 % - Markeringsfarve3 2 3 9 2 2 3" xfId="47819" xr:uid="{2F3556CD-92D1-4700-B6A4-E4C11D0AD0C1}"/>
    <cellStyle name="40 % - Markeringsfarve3 2 3 9 2 3" xfId="25833" xr:uid="{0738E65F-E3E8-40FB-8FB3-7F5FF7BA1C84}"/>
    <cellStyle name="40 % - Markeringsfarve3 2 3 9 2 4" xfId="40820" xr:uid="{CD480FBC-4722-4546-BC0A-85C964651BE4}"/>
    <cellStyle name="40 % - Markeringsfarve3 2 3 9 3" xfId="12165" xr:uid="{5D15879F-33F3-402E-A260-6B9DB7F9369C}"/>
    <cellStyle name="40 % - Markeringsfarve3 2 3 9 3 2" xfId="28485" xr:uid="{33F8EAF5-7A35-4B1A-94CD-AFA2C168ED64}"/>
    <cellStyle name="40 % - Markeringsfarve3 2 3 9 3 3" xfId="43450" xr:uid="{0072771F-FCC5-448B-8EED-AA779C200A51}"/>
    <cellStyle name="40 % - Markeringsfarve3 2 3 9 4" xfId="21463" xr:uid="{506255AD-8A4D-41D9-9318-96B446798986}"/>
    <cellStyle name="40 % - Markeringsfarve3 2 3 9 5" xfId="36451" xr:uid="{AFA9B01F-A356-44FB-B803-D9101731148C}"/>
    <cellStyle name="40 % - Markeringsfarve3 2 4" xfId="3610" xr:uid="{1A35D225-1EB7-4014-8568-DA0207953536}"/>
    <cellStyle name="40 % - Markeringsfarve3 2 4 2" xfId="3611" xr:uid="{676F7323-90BD-411E-AA86-668BC5AA90B5}"/>
    <cellStyle name="40 % - Markeringsfarve3 2 4 2 2" xfId="3612" xr:uid="{14E88BC4-CE43-456C-82D0-7ADEE7AA1C51}"/>
    <cellStyle name="40 % - Markeringsfarve3 2 4 2 2 2" xfId="7584" xr:uid="{CC5E889D-E8E4-4973-90AD-ADF1EFA3A1FF}"/>
    <cellStyle name="40 % - Markeringsfarve3 2 4 2 2 2 2" xfId="15484" xr:uid="{99D61F50-5607-4693-832B-0EC06A88291C}"/>
    <cellStyle name="40 % - Markeringsfarve3 2 4 2 2 2 2 2" xfId="31799" xr:uid="{C39207A2-E004-4DC5-88D7-15A991237CB5}"/>
    <cellStyle name="40 % - Markeringsfarve3 2 4 2 2 2 2 3" xfId="46763" xr:uid="{76F43149-994A-4B4F-98DE-0EC057807B54}"/>
    <cellStyle name="40 % - Markeringsfarve3 2 4 2 2 2 3" xfId="24777" xr:uid="{E0EEBCF3-51A8-4256-840A-A6AD96569255}"/>
    <cellStyle name="40 % - Markeringsfarve3 2 4 2 2 2 4" xfId="39764" xr:uid="{C9A79BB0-A65F-4992-9BE4-4FE94C7088D4}"/>
    <cellStyle name="40 % - Markeringsfarve3 2 4 2 2 3" xfId="12168" xr:uid="{DA9163EC-F082-404C-8F55-9DE1DCF83819}"/>
    <cellStyle name="40 % - Markeringsfarve3 2 4 2 2 3 2" xfId="28488" xr:uid="{EDA6C5DB-3E8B-483C-979D-D605F402CA47}"/>
    <cellStyle name="40 % - Markeringsfarve3 2 4 2 2 3 3" xfId="43453" xr:uid="{F640DD75-B5B6-4676-B880-2356FBE3107B}"/>
    <cellStyle name="40 % - Markeringsfarve3 2 4 2 2 4" xfId="21466" xr:uid="{D1FA418B-BAA8-4ABD-91C1-D4C1BC2A2A27}"/>
    <cellStyle name="40 % - Markeringsfarve3 2 4 2 2 5" xfId="36454" xr:uid="{BFC82280-F3E9-49C8-8186-999B8833CFA5}"/>
    <cellStyle name="40 % - Markeringsfarve3 2 4 2 3" xfId="6162" xr:uid="{AB874C68-468D-4DA4-A968-3DF025464378}"/>
    <cellStyle name="40 % - Markeringsfarve3 2 4 2 3 2" xfId="14078" xr:uid="{AEF9F4FD-250B-4346-88B1-D8127CDBD3C2}"/>
    <cellStyle name="40 % - Markeringsfarve3 2 4 2 3 2 2" xfId="30393" xr:uid="{38087491-6E97-483C-875C-A0F4E24C24F0}"/>
    <cellStyle name="40 % - Markeringsfarve3 2 4 2 3 2 3" xfId="45357" xr:uid="{EA7E4D58-BA03-4D4A-9376-D3753537DCF9}"/>
    <cellStyle name="40 % - Markeringsfarve3 2 4 2 3 3" xfId="23371" xr:uid="{0BCE68C6-D540-48B2-9610-25084CF2A076}"/>
    <cellStyle name="40 % - Markeringsfarve3 2 4 2 3 4" xfId="38358" xr:uid="{3E7DF64B-8F7B-4C08-A002-48E3DE69943A}"/>
    <cellStyle name="40 % - Markeringsfarve3 2 4 2 4" xfId="12167" xr:uid="{8E168AA6-C94A-43B5-BFDD-B48F82C38A48}"/>
    <cellStyle name="40 % - Markeringsfarve3 2 4 2 4 2" xfId="28487" xr:uid="{1277AE7B-C84B-46A1-9A3E-25F41B4A2424}"/>
    <cellStyle name="40 % - Markeringsfarve3 2 4 2 4 3" xfId="43452" xr:uid="{0CC042EC-FA3B-4EEB-A6BD-5F26A58CA39D}"/>
    <cellStyle name="40 % - Markeringsfarve3 2 4 2 5" xfId="21465" xr:uid="{8E95C34F-6D36-4D69-8BED-A41F745559F3}"/>
    <cellStyle name="40 % - Markeringsfarve3 2 4 2 6" xfId="36453" xr:uid="{21D0221F-F096-4AAE-A095-10B0325318C3}"/>
    <cellStyle name="40 % - Markeringsfarve3 2 4 2 7" xfId="57074" xr:uid="{86E055B0-D633-4190-B3E5-B2427720DBE3}"/>
    <cellStyle name="40 % - Markeringsfarve3 2 4 3" xfId="3613" xr:uid="{7912B817-4DC8-4070-AB9B-33007964112D}"/>
    <cellStyle name="40 % - Markeringsfarve3 2 4 3 2" xfId="6814" xr:uid="{67FACAE9-0E4C-409C-B8AF-D714E3E4FCEC}"/>
    <cellStyle name="40 % - Markeringsfarve3 2 4 3 2 2" xfId="14724" xr:uid="{4C824108-5569-4375-A31D-A2B99A4FE0EC}"/>
    <cellStyle name="40 % - Markeringsfarve3 2 4 3 2 2 2" xfId="31039" xr:uid="{F7C60042-562F-4A7D-BBD0-D970FCB3CCB8}"/>
    <cellStyle name="40 % - Markeringsfarve3 2 4 3 2 2 3" xfId="46003" xr:uid="{44069BBC-0869-4398-8CAC-C918A24E3C76}"/>
    <cellStyle name="40 % - Markeringsfarve3 2 4 3 2 3" xfId="24017" xr:uid="{F7258FD8-1EFA-4C16-A780-6605FDD3B84F}"/>
    <cellStyle name="40 % - Markeringsfarve3 2 4 3 2 4" xfId="39004" xr:uid="{A5B5CAE0-07D5-4839-B245-B8C84AB76F8B}"/>
    <cellStyle name="40 % - Markeringsfarve3 2 4 3 3" xfId="12169" xr:uid="{171AE604-7B45-4887-89E0-C935427C98A8}"/>
    <cellStyle name="40 % - Markeringsfarve3 2 4 3 3 2" xfId="28489" xr:uid="{605B06B7-EC24-43BE-AC71-DFD8CA594146}"/>
    <cellStyle name="40 % - Markeringsfarve3 2 4 3 3 3" xfId="43454" xr:uid="{77F2461B-1E87-45F2-B675-D05693D49B65}"/>
    <cellStyle name="40 % - Markeringsfarve3 2 4 3 4" xfId="21467" xr:uid="{737074F1-087E-4BF6-B643-0A34B925CC3B}"/>
    <cellStyle name="40 % - Markeringsfarve3 2 4 3 5" xfId="36455" xr:uid="{B41B34B3-AD27-4CDE-976C-D27950133D6B}"/>
    <cellStyle name="40 % - Markeringsfarve3 2 4 4" xfId="3614" xr:uid="{A89B4E05-D925-4A83-BACC-5F06F400CB8C}"/>
    <cellStyle name="40 % - Markeringsfarve3 2 4 4 2" xfId="8528" xr:uid="{77A59927-33D9-4D57-BC3F-29A37BCAC0E7}"/>
    <cellStyle name="40 % - Markeringsfarve3 2 4 4 2 2" xfId="16414" xr:uid="{96933FDA-7DF0-4AA3-8F79-0FB5190194AC}"/>
    <cellStyle name="40 % - Markeringsfarve3 2 4 4 2 2 2" xfId="32729" xr:uid="{B7A6A9FF-C506-4EC8-8A99-68D492B8689E}"/>
    <cellStyle name="40 % - Markeringsfarve3 2 4 4 2 2 3" xfId="47693" xr:uid="{3B4D49DA-B939-46F5-A97C-DF740E9F9FA3}"/>
    <cellStyle name="40 % - Markeringsfarve3 2 4 4 2 3" xfId="25707" xr:uid="{9D11EB1F-9B9C-4F63-B239-31A840F5A2C4}"/>
    <cellStyle name="40 % - Markeringsfarve3 2 4 4 2 4" xfId="40694" xr:uid="{B39E1091-F04C-4D83-B9F1-39C5E9E35B9B}"/>
    <cellStyle name="40 % - Markeringsfarve3 2 4 4 3" xfId="12170" xr:uid="{0B5A97C1-9126-40D9-98A7-2E1988EC0906}"/>
    <cellStyle name="40 % - Markeringsfarve3 2 4 4 3 2" xfId="28490" xr:uid="{499DB7EB-DFF6-4F1F-8B6D-5F5FB4F4DC16}"/>
    <cellStyle name="40 % - Markeringsfarve3 2 4 4 3 3" xfId="43455" xr:uid="{7F2F7DD5-8ACD-4906-8373-A700339A5134}"/>
    <cellStyle name="40 % - Markeringsfarve3 2 4 4 4" xfId="21468" xr:uid="{F37FCC7C-2CF2-4581-B242-7132E910D36B}"/>
    <cellStyle name="40 % - Markeringsfarve3 2 4 4 5" xfId="36456" xr:uid="{C64158C5-5B7E-4223-B706-53A11F746602}"/>
    <cellStyle name="40 % - Markeringsfarve3 2 4 5" xfId="5818" xr:uid="{D3829EB2-D4B4-4621-BF46-5D3C75355E6C}"/>
    <cellStyle name="40 % - Markeringsfarve3 2 4 5 2" xfId="13735" xr:uid="{2DD11E45-B1D2-48E5-8FCA-104ED15AFE1E}"/>
    <cellStyle name="40 % - Markeringsfarve3 2 4 5 2 2" xfId="30050" xr:uid="{85E1DAC9-F3E0-4C6C-84EE-D2C476891B04}"/>
    <cellStyle name="40 % - Markeringsfarve3 2 4 5 2 3" xfId="45014" xr:uid="{B4BF92E0-3E50-4197-B458-32CDE75B86F6}"/>
    <cellStyle name="40 % - Markeringsfarve3 2 4 5 3" xfId="23028" xr:uid="{33E40EE3-32F2-4BE6-AF27-CD37E00C9559}"/>
    <cellStyle name="40 % - Markeringsfarve3 2 4 5 4" xfId="38015" xr:uid="{DB034D00-54DE-46DD-B604-6C9FDD916913}"/>
    <cellStyle name="40 % - Markeringsfarve3 2 4 6" xfId="12166" xr:uid="{7AB0E6DA-5848-4590-9FF0-7A2359F2505F}"/>
    <cellStyle name="40 % - Markeringsfarve3 2 4 6 2" xfId="28486" xr:uid="{5004EDA5-A070-4D34-BDD7-974F16975845}"/>
    <cellStyle name="40 % - Markeringsfarve3 2 4 6 3" xfId="43451" xr:uid="{395CAB7B-99CD-4D1F-B0D1-0BDCCE29F39E}"/>
    <cellStyle name="40 % - Markeringsfarve3 2 4 7" xfId="21464" xr:uid="{2F30EDD9-E6AA-4C8B-8086-33D47C8DCA27}"/>
    <cellStyle name="40 % - Markeringsfarve3 2 4 8" xfId="36452" xr:uid="{F87E2689-602D-4907-8270-7F3D353F9BF9}"/>
    <cellStyle name="40 % - Markeringsfarve3 2 4 9" xfId="53907" xr:uid="{5CFDB9CD-3B4E-45F0-9411-9021E2D56DDB}"/>
    <cellStyle name="40 % - Markeringsfarve3 2 5" xfId="3615" xr:uid="{A4815809-1B82-408C-A44B-5A7F9DB599DA}"/>
    <cellStyle name="40 % - Markeringsfarve3 2 5 2" xfId="3616" xr:uid="{C0AAE915-D3FC-4D0A-8D29-98DDC00341D0}"/>
    <cellStyle name="40 % - Markeringsfarve3 2 5 2 2" xfId="3617" xr:uid="{32BD341C-2054-4331-AF88-77A09D6139EB}"/>
    <cellStyle name="40 % - Markeringsfarve3 2 5 2 2 2" xfId="7743" xr:uid="{95F1335E-5D86-4082-971E-710CA376C5F0}"/>
    <cellStyle name="40 % - Markeringsfarve3 2 5 2 2 2 2" xfId="15643" xr:uid="{D564BC1E-2207-415E-8B5E-F750EA1B40C3}"/>
    <cellStyle name="40 % - Markeringsfarve3 2 5 2 2 2 2 2" xfId="31958" xr:uid="{F8872A2D-EB74-44EE-903C-C85B1B103FB0}"/>
    <cellStyle name="40 % - Markeringsfarve3 2 5 2 2 2 2 3" xfId="46922" xr:uid="{BDA18D25-03F4-46D4-A31F-A6C8A3462577}"/>
    <cellStyle name="40 % - Markeringsfarve3 2 5 2 2 2 3" xfId="24936" xr:uid="{809FDC43-19B1-4195-ACA3-DE82C7C26C13}"/>
    <cellStyle name="40 % - Markeringsfarve3 2 5 2 2 2 4" xfId="39923" xr:uid="{FA3E48E8-E150-4C20-A1CD-A9F48F88410C}"/>
    <cellStyle name="40 % - Markeringsfarve3 2 5 2 2 3" xfId="12173" xr:uid="{067D17E1-5B2F-45D1-8C04-1C7B4DB18397}"/>
    <cellStyle name="40 % - Markeringsfarve3 2 5 2 2 3 2" xfId="28493" xr:uid="{8BCC071B-8E09-498B-B303-55B778C968C3}"/>
    <cellStyle name="40 % - Markeringsfarve3 2 5 2 2 3 3" xfId="43458" xr:uid="{BA688B75-F750-48EA-9732-A62BD03A608F}"/>
    <cellStyle name="40 % - Markeringsfarve3 2 5 2 2 4" xfId="21471" xr:uid="{CD12C950-1D7B-4C73-A295-7F84C36DFC31}"/>
    <cellStyle name="40 % - Markeringsfarve3 2 5 2 2 5" xfId="36459" xr:uid="{7C63B26C-ADA0-4B1E-A532-6B6C26BB29B7}"/>
    <cellStyle name="40 % - Markeringsfarve3 2 5 2 3" xfId="6289" xr:uid="{79332346-4654-4A9C-82C7-649E466CA341}"/>
    <cellStyle name="40 % - Markeringsfarve3 2 5 2 3 2" xfId="14205" xr:uid="{A6DBC2E3-9AC0-4779-8524-AF19A331347C}"/>
    <cellStyle name="40 % - Markeringsfarve3 2 5 2 3 2 2" xfId="30520" xr:uid="{32597A5E-4570-4C2F-99C3-04F4060A34A0}"/>
    <cellStyle name="40 % - Markeringsfarve3 2 5 2 3 2 3" xfId="45484" xr:uid="{27A73C3A-60AA-4441-BEB6-4E0E10D95F8C}"/>
    <cellStyle name="40 % - Markeringsfarve3 2 5 2 3 3" xfId="23498" xr:uid="{503E3B5B-F2DD-4B40-AF28-459722844B56}"/>
    <cellStyle name="40 % - Markeringsfarve3 2 5 2 3 4" xfId="38485" xr:uid="{8A32DC50-1D41-4A87-85D6-2B05017C4FE2}"/>
    <cellStyle name="40 % - Markeringsfarve3 2 5 2 4" xfId="12172" xr:uid="{BB4C4238-EAB2-4B3D-A6AA-B4498A39C25F}"/>
    <cellStyle name="40 % - Markeringsfarve3 2 5 2 4 2" xfId="28492" xr:uid="{CAF60F29-405B-4C4C-AC81-A6C9AAC60D7D}"/>
    <cellStyle name="40 % - Markeringsfarve3 2 5 2 4 3" xfId="43457" xr:uid="{941DF1D4-7677-4D5B-B526-D45E3103497A}"/>
    <cellStyle name="40 % - Markeringsfarve3 2 5 2 5" xfId="21470" xr:uid="{16DD72F4-49C7-438F-A5EE-B3641505545B}"/>
    <cellStyle name="40 % - Markeringsfarve3 2 5 2 6" xfId="36458" xr:uid="{4E794C0A-3C26-49BB-BC82-5BC88FA1E422}"/>
    <cellStyle name="40 % - Markeringsfarve3 2 5 3" xfId="3618" xr:uid="{20F089D7-ACC8-4CCD-B3DF-34362BC18498}"/>
    <cellStyle name="40 % - Markeringsfarve3 2 5 3 2" xfId="6973" xr:uid="{77D45A1B-858A-4D1E-8070-DDC05D40C00F}"/>
    <cellStyle name="40 % - Markeringsfarve3 2 5 3 2 2" xfId="14883" xr:uid="{B9CAD314-FA5C-4AE8-A227-EF5E314B99B3}"/>
    <cellStyle name="40 % - Markeringsfarve3 2 5 3 2 2 2" xfId="31198" xr:uid="{0421C303-DD37-4899-BBBA-CF18B9F48EC4}"/>
    <cellStyle name="40 % - Markeringsfarve3 2 5 3 2 2 3" xfId="46162" xr:uid="{58BBBE14-1E85-48E8-8E12-9966FE5F7F9D}"/>
    <cellStyle name="40 % - Markeringsfarve3 2 5 3 2 3" xfId="24176" xr:uid="{D3EAC308-14D0-493F-82C6-5CA5EC347E6B}"/>
    <cellStyle name="40 % - Markeringsfarve3 2 5 3 2 4" xfId="39163" xr:uid="{176FE571-24C0-464E-84D6-0DA64513471B}"/>
    <cellStyle name="40 % - Markeringsfarve3 2 5 3 3" xfId="12174" xr:uid="{CD43B5E4-BDE9-4A9C-B83E-5626E38EF0BC}"/>
    <cellStyle name="40 % - Markeringsfarve3 2 5 3 3 2" xfId="28494" xr:uid="{A694DB63-5D2A-46E2-924F-40762191DFFF}"/>
    <cellStyle name="40 % - Markeringsfarve3 2 5 3 3 3" xfId="43459" xr:uid="{ECC54155-4295-4C76-A5CD-EC3D4B178627}"/>
    <cellStyle name="40 % - Markeringsfarve3 2 5 3 4" xfId="21472" xr:uid="{CA277A1E-3FD9-4128-BB84-535D6D05052A}"/>
    <cellStyle name="40 % - Markeringsfarve3 2 5 3 5" xfId="36460" xr:uid="{3AEF7C4F-4CDE-44ED-8B32-B3AE1FEBAF6D}"/>
    <cellStyle name="40 % - Markeringsfarve3 2 5 4" xfId="3619" xr:uid="{CE0064FA-1271-4D5E-98F6-B31698728685}"/>
    <cellStyle name="40 % - Markeringsfarve3 2 5 4 2" xfId="8178" xr:uid="{3AC442BE-439B-4D4D-8E20-F31851240BE3}"/>
    <cellStyle name="40 % - Markeringsfarve3 2 5 4 2 2" xfId="16074" xr:uid="{AF537766-9FF1-4884-8822-EEEC043ED890}"/>
    <cellStyle name="40 % - Markeringsfarve3 2 5 4 2 2 2" xfId="32389" xr:uid="{136652D0-E51D-4364-83A0-9F59CF624A90}"/>
    <cellStyle name="40 % - Markeringsfarve3 2 5 4 2 2 3" xfId="47353" xr:uid="{27EC4CB2-4AD8-4589-80EA-79F87610B5E1}"/>
    <cellStyle name="40 % - Markeringsfarve3 2 5 4 2 3" xfId="25367" xr:uid="{2360EC6D-3E8D-4997-BB59-FA4B7B7F68F1}"/>
    <cellStyle name="40 % - Markeringsfarve3 2 5 4 2 4" xfId="40354" xr:uid="{12E91AAD-C4F6-4D8F-964E-7E9101B568BC}"/>
    <cellStyle name="40 % - Markeringsfarve3 2 5 4 3" xfId="12175" xr:uid="{B12FACDB-EC1E-4C2B-8DB2-C80FBAA25B5A}"/>
    <cellStyle name="40 % - Markeringsfarve3 2 5 4 3 2" xfId="28495" xr:uid="{317946A8-3A28-432F-8979-8FBAACC1B5E6}"/>
    <cellStyle name="40 % - Markeringsfarve3 2 5 4 3 3" xfId="43460" xr:uid="{48F63E8A-1E04-4460-B031-A53CA225E834}"/>
    <cellStyle name="40 % - Markeringsfarve3 2 5 4 4" xfId="21473" xr:uid="{FC580C3D-ADB6-4D14-AE44-723E673AD6B4}"/>
    <cellStyle name="40 % - Markeringsfarve3 2 5 4 5" xfId="36461" xr:uid="{47D460E0-1046-441B-BEFC-85778FCD29B7}"/>
    <cellStyle name="40 % - Markeringsfarve3 2 5 5" xfId="5819" xr:uid="{1184E371-60ED-499F-91C2-301E58434847}"/>
    <cellStyle name="40 % - Markeringsfarve3 2 5 5 2" xfId="13736" xr:uid="{8D156DD2-AD61-4C07-9B15-041726633AEA}"/>
    <cellStyle name="40 % - Markeringsfarve3 2 5 5 2 2" xfId="30051" xr:uid="{F71F31DB-CAD1-4467-AF5F-0F4C62965F5C}"/>
    <cellStyle name="40 % - Markeringsfarve3 2 5 5 2 3" xfId="45015" xr:uid="{C3E04E81-422C-447D-8134-004C9C4A6371}"/>
    <cellStyle name="40 % - Markeringsfarve3 2 5 5 3" xfId="23029" xr:uid="{BF4F0FE9-23AE-4A06-813A-BA5EE45E76F3}"/>
    <cellStyle name="40 % - Markeringsfarve3 2 5 5 4" xfId="38016" xr:uid="{A754D374-E095-48BA-957A-FEE8F4B1F5DB}"/>
    <cellStyle name="40 % - Markeringsfarve3 2 5 6" xfId="12171" xr:uid="{5DC91253-ADA6-4ECB-AF48-5B8715AF2376}"/>
    <cellStyle name="40 % - Markeringsfarve3 2 5 6 2" xfId="28491" xr:uid="{9FEDA029-8ABF-413A-8252-033507016EFD}"/>
    <cellStyle name="40 % - Markeringsfarve3 2 5 6 3" xfId="43456" xr:uid="{D0A2A8BD-4E3C-4FEB-B2B9-DC548E58B36F}"/>
    <cellStyle name="40 % - Markeringsfarve3 2 5 7" xfId="21469" xr:uid="{7F95B8A4-FCD4-4484-B49D-880AF4448C67}"/>
    <cellStyle name="40 % - Markeringsfarve3 2 5 8" xfId="36457" xr:uid="{DE2BA251-163D-4529-BFAA-8EAF0366C893}"/>
    <cellStyle name="40 % - Markeringsfarve3 2 5 9" xfId="56451" xr:uid="{B329CCAA-45F3-4330-9181-FC132EE5E624}"/>
    <cellStyle name="40 % - Markeringsfarve3 2 6" xfId="3620" xr:uid="{7E92EC7F-E014-4984-A519-7E042130BADE}"/>
    <cellStyle name="40 % - Markeringsfarve3 2 6 2" xfId="3621" xr:uid="{BE0B4FF7-44A7-4167-954E-6C7ACF5841CC}"/>
    <cellStyle name="40 % - Markeringsfarve3 2 6 2 2" xfId="3622" xr:uid="{252AAB7B-B5AA-47DA-A3D4-165DA0210317}"/>
    <cellStyle name="40 % - Markeringsfarve3 2 6 2 2 2" xfId="7822" xr:uid="{6919AF74-3092-427D-922E-8545B3EE996D}"/>
    <cellStyle name="40 % - Markeringsfarve3 2 6 2 2 2 2" xfId="15722" xr:uid="{FC29F3EB-B628-4354-B486-889C7635BED9}"/>
    <cellStyle name="40 % - Markeringsfarve3 2 6 2 2 2 2 2" xfId="32037" xr:uid="{C18EACFA-54B8-4ED8-AF27-D561A9CA38D8}"/>
    <cellStyle name="40 % - Markeringsfarve3 2 6 2 2 2 2 3" xfId="47001" xr:uid="{969005E5-1DF2-4138-A365-BDF8D00F8954}"/>
    <cellStyle name="40 % - Markeringsfarve3 2 6 2 2 2 3" xfId="25015" xr:uid="{3CA8D2B7-7418-4A32-A1BA-C0558F121A6B}"/>
    <cellStyle name="40 % - Markeringsfarve3 2 6 2 2 2 4" xfId="40002" xr:uid="{368130E7-3D7D-43EF-90DB-23ACB19CD24F}"/>
    <cellStyle name="40 % - Markeringsfarve3 2 6 2 2 3" xfId="12178" xr:uid="{662B3F38-B40A-4FDD-9E98-E2E7B43960FD}"/>
    <cellStyle name="40 % - Markeringsfarve3 2 6 2 2 3 2" xfId="28498" xr:uid="{8B114DBA-8D87-4A79-9A10-AB04C963A804}"/>
    <cellStyle name="40 % - Markeringsfarve3 2 6 2 2 3 3" xfId="43463" xr:uid="{07118E74-FF24-4E11-9F6E-8781D768722B}"/>
    <cellStyle name="40 % - Markeringsfarve3 2 6 2 2 4" xfId="21476" xr:uid="{D6F0DDBF-D5C3-4BFE-875D-E554C48DCBB4}"/>
    <cellStyle name="40 % - Markeringsfarve3 2 6 2 2 5" xfId="36464" xr:uid="{102B29A2-8944-4CA8-A5FF-71BCA4FCA089}"/>
    <cellStyle name="40 % - Markeringsfarve3 2 6 2 3" xfId="6364" xr:uid="{0CFDB0E1-19CC-45E1-90D4-D050B536733B}"/>
    <cellStyle name="40 % - Markeringsfarve3 2 6 2 3 2" xfId="14277" xr:uid="{4B021294-E049-40A9-BEED-AB6F95ACC847}"/>
    <cellStyle name="40 % - Markeringsfarve3 2 6 2 3 2 2" xfId="30592" xr:uid="{B0DE9FE1-B376-4322-8975-8BFF54B85B88}"/>
    <cellStyle name="40 % - Markeringsfarve3 2 6 2 3 2 3" xfId="45556" xr:uid="{13F7C3EF-9F56-4796-8689-AAE77FC93362}"/>
    <cellStyle name="40 % - Markeringsfarve3 2 6 2 3 3" xfId="23570" xr:uid="{A84C95D2-55D8-4DC3-B58A-C56D4311A55F}"/>
    <cellStyle name="40 % - Markeringsfarve3 2 6 2 3 4" xfId="38557" xr:uid="{6C7BCD1E-8362-4A32-AE37-0AA2D7DEFCDA}"/>
    <cellStyle name="40 % - Markeringsfarve3 2 6 2 4" xfId="12177" xr:uid="{5DC51C6E-2B1F-43A9-819B-E90818B6C7B8}"/>
    <cellStyle name="40 % - Markeringsfarve3 2 6 2 4 2" xfId="28497" xr:uid="{85BADD2D-A152-41FE-8F22-A1C53FD06CAE}"/>
    <cellStyle name="40 % - Markeringsfarve3 2 6 2 4 3" xfId="43462" xr:uid="{5E2E82C6-3815-4F4F-9BF9-D4D6095B08AB}"/>
    <cellStyle name="40 % - Markeringsfarve3 2 6 2 5" xfId="21475" xr:uid="{DF63BD1D-A074-44C1-ACBB-E7017166E792}"/>
    <cellStyle name="40 % - Markeringsfarve3 2 6 2 6" xfId="36463" xr:uid="{5901B012-5686-4BFF-B6C1-390521AB79F1}"/>
    <cellStyle name="40 % - Markeringsfarve3 2 6 3" xfId="3623" xr:uid="{3D14517C-6F61-4141-8620-CEF79F1CF60C}"/>
    <cellStyle name="40 % - Markeringsfarve3 2 6 3 2" xfId="7098" xr:uid="{D33E6F34-0802-4484-A71E-EF86B1ABB13B}"/>
    <cellStyle name="40 % - Markeringsfarve3 2 6 3 2 2" xfId="15007" xr:uid="{8569D5D2-A91E-4B26-9F42-41DD009F63A5}"/>
    <cellStyle name="40 % - Markeringsfarve3 2 6 3 2 2 2" xfId="31322" xr:uid="{903AA734-1FCE-493D-9DD7-757AF0107A81}"/>
    <cellStyle name="40 % - Markeringsfarve3 2 6 3 2 2 3" xfId="46286" xr:uid="{7F05E3CF-207E-49D9-825A-CE9F6DC45B6F}"/>
    <cellStyle name="40 % - Markeringsfarve3 2 6 3 2 3" xfId="24300" xr:uid="{18956CDD-FE0B-4793-AE0B-A5DBF21A6E3E}"/>
    <cellStyle name="40 % - Markeringsfarve3 2 6 3 2 4" xfId="39287" xr:uid="{26F66DB7-ABC7-4E66-9460-173206134367}"/>
    <cellStyle name="40 % - Markeringsfarve3 2 6 3 3" xfId="12179" xr:uid="{6B475671-99B4-424F-BA73-20EFD491A189}"/>
    <cellStyle name="40 % - Markeringsfarve3 2 6 3 3 2" xfId="28499" xr:uid="{65173AC8-B58A-4C91-AC89-608743910434}"/>
    <cellStyle name="40 % - Markeringsfarve3 2 6 3 3 3" xfId="43464" xr:uid="{B063A0D9-800B-438B-9C0E-29880762146E}"/>
    <cellStyle name="40 % - Markeringsfarve3 2 6 3 4" xfId="21477" xr:uid="{7EFC9EFE-8646-46EE-B2C5-EE33ED5799D0}"/>
    <cellStyle name="40 % - Markeringsfarve3 2 6 3 5" xfId="36465" xr:uid="{E2D4D316-E936-4C36-9316-7CC0E45F2CE9}"/>
    <cellStyle name="40 % - Markeringsfarve3 2 6 4" xfId="3624" xr:uid="{A2B3E06F-A7E9-4985-8B04-0BBFB23AA64A}"/>
    <cellStyle name="40 % - Markeringsfarve3 2 6 4 2" xfId="8513" xr:uid="{A2BE9F45-5B39-4718-B194-681F5E0D17A8}"/>
    <cellStyle name="40 % - Markeringsfarve3 2 6 4 2 2" xfId="16399" xr:uid="{A4162806-5412-489A-9ED9-B5DC5B656C76}"/>
    <cellStyle name="40 % - Markeringsfarve3 2 6 4 2 2 2" xfId="32714" xr:uid="{234FCA49-4905-4638-B4F6-1F1D94FDB924}"/>
    <cellStyle name="40 % - Markeringsfarve3 2 6 4 2 2 3" xfId="47678" xr:uid="{A7856944-1DFA-4C73-AFFD-F02BCF6B7E9E}"/>
    <cellStyle name="40 % - Markeringsfarve3 2 6 4 2 3" xfId="25692" xr:uid="{FF5D4ECB-1542-4A9B-B9F8-B3635E452F26}"/>
    <cellStyle name="40 % - Markeringsfarve3 2 6 4 2 4" xfId="40679" xr:uid="{19277437-38B5-4DC2-BDDB-2536BED45E98}"/>
    <cellStyle name="40 % - Markeringsfarve3 2 6 4 3" xfId="12180" xr:uid="{90BF3092-EAC6-4A58-BD0E-EE7AD4BE22A1}"/>
    <cellStyle name="40 % - Markeringsfarve3 2 6 4 3 2" xfId="28500" xr:uid="{953896A8-DDB0-49A2-8384-BA07877825F0}"/>
    <cellStyle name="40 % - Markeringsfarve3 2 6 4 3 3" xfId="43465" xr:uid="{A382BABE-D0CA-4757-9213-62D16D0D9A93}"/>
    <cellStyle name="40 % - Markeringsfarve3 2 6 4 4" xfId="21478" xr:uid="{8C7BC7E3-1653-42F3-B7BF-68C8449823A5}"/>
    <cellStyle name="40 % - Markeringsfarve3 2 6 4 5" xfId="36466" xr:uid="{1CC3C6EF-3135-4050-ADEE-D329457F0282}"/>
    <cellStyle name="40 % - Markeringsfarve3 2 6 5" xfId="5820" xr:uid="{8CF93ADD-473F-4EA8-B44D-ED2CC1F476E1}"/>
    <cellStyle name="40 % - Markeringsfarve3 2 6 5 2" xfId="13737" xr:uid="{22A59CBF-8B1C-4B4A-9158-459C80828726}"/>
    <cellStyle name="40 % - Markeringsfarve3 2 6 5 2 2" xfId="30052" xr:uid="{E7949A06-D8B2-4283-A6F1-D5E0D2B3AB47}"/>
    <cellStyle name="40 % - Markeringsfarve3 2 6 5 2 3" xfId="45016" xr:uid="{AD10BE09-33C9-4B87-92D9-5D6AE743DCE5}"/>
    <cellStyle name="40 % - Markeringsfarve3 2 6 5 3" xfId="23030" xr:uid="{0AE04C5E-59AF-4643-8DEC-23A540651DC7}"/>
    <cellStyle name="40 % - Markeringsfarve3 2 6 5 4" xfId="38017" xr:uid="{75D2CB03-8DED-464D-822B-49CC539FFDB2}"/>
    <cellStyle name="40 % - Markeringsfarve3 2 6 6" xfId="12176" xr:uid="{17F4E260-BAB5-4BE9-85B8-275A4EC42F8B}"/>
    <cellStyle name="40 % - Markeringsfarve3 2 6 6 2" xfId="28496" xr:uid="{1B669ADE-E737-414A-9DEA-0F3DF49E43F7}"/>
    <cellStyle name="40 % - Markeringsfarve3 2 6 6 3" xfId="43461" xr:uid="{C9776A67-BB71-48D3-A67D-4B5DABB44AAF}"/>
    <cellStyle name="40 % - Markeringsfarve3 2 6 7" xfId="21474" xr:uid="{88CDD4CE-0BCF-4578-8BBF-CE22D3AFB6B3}"/>
    <cellStyle name="40 % - Markeringsfarve3 2 6 8" xfId="36462" xr:uid="{4D310DCA-42E6-4402-83AE-3B0FCE1C7125}"/>
    <cellStyle name="40 % - Markeringsfarve3 2 7" xfId="3625" xr:uid="{B9A85D7C-8E06-4972-B1A4-25D221CB5106}"/>
    <cellStyle name="40 % - Markeringsfarve3 2 7 2" xfId="3626" xr:uid="{219AE698-6652-44D8-98AC-5FDFE599B681}"/>
    <cellStyle name="40 % - Markeringsfarve3 2 7 2 2" xfId="3627" xr:uid="{B409B15C-2312-409F-BDA5-E83733420826}"/>
    <cellStyle name="40 % - Markeringsfarve3 2 7 2 2 2" xfId="7939" xr:uid="{0511D142-1A11-4630-AD24-F63D6B99E0F0}"/>
    <cellStyle name="40 % - Markeringsfarve3 2 7 2 2 2 2" xfId="15839" xr:uid="{D9F3EC71-5522-4E00-910A-D2AAE2D9C771}"/>
    <cellStyle name="40 % - Markeringsfarve3 2 7 2 2 2 2 2" xfId="32154" xr:uid="{B91187ED-CDB1-47D4-9CA0-5B83CB987F23}"/>
    <cellStyle name="40 % - Markeringsfarve3 2 7 2 2 2 2 3" xfId="47118" xr:uid="{D31ABF13-64E1-4FD5-8A3E-4D9E0295942F}"/>
    <cellStyle name="40 % - Markeringsfarve3 2 7 2 2 2 3" xfId="25132" xr:uid="{58F5C495-6A3C-4B2B-9AFE-B365CAE8020E}"/>
    <cellStyle name="40 % - Markeringsfarve3 2 7 2 2 2 4" xfId="40119" xr:uid="{EAE1A2D4-1343-4AC6-B013-C3DE32CD363C}"/>
    <cellStyle name="40 % - Markeringsfarve3 2 7 2 2 3" xfId="12183" xr:uid="{B60548FF-DA50-425A-9908-218BB95804C6}"/>
    <cellStyle name="40 % - Markeringsfarve3 2 7 2 2 3 2" xfId="28503" xr:uid="{AF38DACB-F6CD-4B1D-BBAF-04789F1E7FBE}"/>
    <cellStyle name="40 % - Markeringsfarve3 2 7 2 2 3 3" xfId="43468" xr:uid="{BD79D6D1-8AFD-4BAA-8DF7-A1481CA582EF}"/>
    <cellStyle name="40 % - Markeringsfarve3 2 7 2 2 4" xfId="21481" xr:uid="{339D830E-7891-42E4-B630-7B1B287B55AD}"/>
    <cellStyle name="40 % - Markeringsfarve3 2 7 2 2 5" xfId="36469" xr:uid="{91A02C1A-E8A5-48F1-8114-19F37499E02F}"/>
    <cellStyle name="40 % - Markeringsfarve3 2 7 2 3" xfId="6463" xr:uid="{51288207-D2AC-4D5F-8B13-5342C6DF33C5}"/>
    <cellStyle name="40 % - Markeringsfarve3 2 7 2 3 2" xfId="14376" xr:uid="{C3B26502-0262-42B2-877C-7E0ABB06E17D}"/>
    <cellStyle name="40 % - Markeringsfarve3 2 7 2 3 2 2" xfId="30691" xr:uid="{AD8C1412-FEDA-482F-87EE-AF68C8D06587}"/>
    <cellStyle name="40 % - Markeringsfarve3 2 7 2 3 2 3" xfId="45655" xr:uid="{0F301712-0EBB-41F0-A581-3296FEA8115D}"/>
    <cellStyle name="40 % - Markeringsfarve3 2 7 2 3 3" xfId="23669" xr:uid="{AE3E521D-0EEF-45AA-BC9F-CD356C4EA1CC}"/>
    <cellStyle name="40 % - Markeringsfarve3 2 7 2 3 4" xfId="38656" xr:uid="{6D60DC18-B0E6-4C4D-BE05-BD54C8CC4C53}"/>
    <cellStyle name="40 % - Markeringsfarve3 2 7 2 4" xfId="12182" xr:uid="{258B31C6-896A-4BA9-85D1-AD223A843FA3}"/>
    <cellStyle name="40 % - Markeringsfarve3 2 7 2 4 2" xfId="28502" xr:uid="{D1C7F17F-2FBB-4A10-B3C2-B60FBC0F448B}"/>
    <cellStyle name="40 % - Markeringsfarve3 2 7 2 4 3" xfId="43467" xr:uid="{B8AF9C5B-6671-4F93-B24D-F8C56C011588}"/>
    <cellStyle name="40 % - Markeringsfarve3 2 7 2 5" xfId="21480" xr:uid="{2FF2CDE0-9527-44FF-8952-6A55117CF5AA}"/>
    <cellStyle name="40 % - Markeringsfarve3 2 7 2 6" xfId="36468" xr:uid="{55012FC0-5435-4F0D-AFB8-399B99660F95}"/>
    <cellStyle name="40 % - Markeringsfarve3 2 7 3" xfId="3628" xr:uid="{3DD82B8E-44C5-44DF-A1B6-A384F3F10549}"/>
    <cellStyle name="40 % - Markeringsfarve3 2 7 3 2" xfId="7215" xr:uid="{901DBC0A-20C0-4029-8E04-EBBFECACB086}"/>
    <cellStyle name="40 % - Markeringsfarve3 2 7 3 2 2" xfId="15124" xr:uid="{419E3682-6E0F-495E-807B-2617F95BBD3A}"/>
    <cellStyle name="40 % - Markeringsfarve3 2 7 3 2 2 2" xfId="31439" xr:uid="{B0C2FDFF-F92A-4E07-93C0-EDE32C751531}"/>
    <cellStyle name="40 % - Markeringsfarve3 2 7 3 2 2 3" xfId="46403" xr:uid="{4888ACAC-B376-4E43-A565-C95E1C09A333}"/>
    <cellStyle name="40 % - Markeringsfarve3 2 7 3 2 3" xfId="24417" xr:uid="{77580795-9B4D-418E-A649-A36C864CD8EC}"/>
    <cellStyle name="40 % - Markeringsfarve3 2 7 3 2 4" xfId="39404" xr:uid="{57575D74-124D-4ABF-81D8-C4E72F958289}"/>
    <cellStyle name="40 % - Markeringsfarve3 2 7 3 3" xfId="12184" xr:uid="{1456D53A-8217-4DA7-89B1-3F2BB864E231}"/>
    <cellStyle name="40 % - Markeringsfarve3 2 7 3 3 2" xfId="28504" xr:uid="{36727570-19C3-4F4B-8875-BEF6587A7F38}"/>
    <cellStyle name="40 % - Markeringsfarve3 2 7 3 3 3" xfId="43469" xr:uid="{3B6D5E37-7644-4D77-9B13-B76B7314BF36}"/>
    <cellStyle name="40 % - Markeringsfarve3 2 7 3 4" xfId="21482" xr:uid="{505E3153-03B6-4788-AE02-8F2BBA017099}"/>
    <cellStyle name="40 % - Markeringsfarve3 2 7 3 5" xfId="36470" xr:uid="{F5A88EC0-06B5-4EDE-9641-3934CF7E4481}"/>
    <cellStyle name="40 % - Markeringsfarve3 2 7 4" xfId="3629" xr:uid="{9F330843-4405-477B-BCAF-81663FB19039}"/>
    <cellStyle name="40 % - Markeringsfarve3 2 7 4 2" xfId="8719" xr:uid="{A84B1C4F-C79B-4043-A67A-20ADCE68FB3D}"/>
    <cellStyle name="40 % - Markeringsfarve3 2 7 4 2 2" xfId="16594" xr:uid="{79D04711-DB88-4C44-B739-72E2A4020144}"/>
    <cellStyle name="40 % - Markeringsfarve3 2 7 4 2 2 2" xfId="32909" xr:uid="{1E3BBDE6-9140-4EC2-B6F2-2FCE2531987C}"/>
    <cellStyle name="40 % - Markeringsfarve3 2 7 4 2 2 3" xfId="47873" xr:uid="{4D09D1CA-C206-4BB2-B5CC-1A1D15678BFB}"/>
    <cellStyle name="40 % - Markeringsfarve3 2 7 4 2 3" xfId="25887" xr:uid="{FDE35CA7-6F00-46B3-B5BE-E1FE67D69CA3}"/>
    <cellStyle name="40 % - Markeringsfarve3 2 7 4 2 4" xfId="40874" xr:uid="{519FFB1A-3B16-4341-9E83-5A62B4BA217B}"/>
    <cellStyle name="40 % - Markeringsfarve3 2 7 4 3" xfId="12185" xr:uid="{DAC5C270-E9D1-4ED6-A9F9-C142AFA3BCEC}"/>
    <cellStyle name="40 % - Markeringsfarve3 2 7 4 3 2" xfId="28505" xr:uid="{BF4FA83C-9AFD-4937-A109-08695B7C0FBC}"/>
    <cellStyle name="40 % - Markeringsfarve3 2 7 4 3 3" xfId="43470" xr:uid="{1556F07B-9386-4950-A812-93DD3D05B7F8}"/>
    <cellStyle name="40 % - Markeringsfarve3 2 7 4 4" xfId="21483" xr:uid="{DD199EBA-299A-411A-B634-4878E7CFF793}"/>
    <cellStyle name="40 % - Markeringsfarve3 2 7 4 5" xfId="36471" xr:uid="{852F5F20-54DA-462A-840E-8AD1DB96C175}"/>
    <cellStyle name="40 % - Markeringsfarve3 2 7 5" xfId="5821" xr:uid="{5EF2EB98-888C-4939-8652-F52DB60F8791}"/>
    <cellStyle name="40 % - Markeringsfarve3 2 7 5 2" xfId="13738" xr:uid="{234F91CD-C745-473C-9A99-274AAD523E08}"/>
    <cellStyle name="40 % - Markeringsfarve3 2 7 5 2 2" xfId="30053" xr:uid="{5AB523EC-6DB1-47C6-80D1-24F5ED8AFE39}"/>
    <cellStyle name="40 % - Markeringsfarve3 2 7 5 2 3" xfId="45017" xr:uid="{6CD03281-E59F-4122-8641-0A71D1F91555}"/>
    <cellStyle name="40 % - Markeringsfarve3 2 7 5 3" xfId="23031" xr:uid="{503D24C4-A74B-4114-A452-9BE99D67C071}"/>
    <cellStyle name="40 % - Markeringsfarve3 2 7 5 4" xfId="38018" xr:uid="{915AA5F9-7E50-4A7D-8FA9-AB7F454A2CFB}"/>
    <cellStyle name="40 % - Markeringsfarve3 2 7 6" xfId="12181" xr:uid="{F94B8AE3-5D97-4336-8445-208653B0F111}"/>
    <cellStyle name="40 % - Markeringsfarve3 2 7 6 2" xfId="28501" xr:uid="{7D3B4798-1DE3-4343-9452-BB21F8622375}"/>
    <cellStyle name="40 % - Markeringsfarve3 2 7 6 3" xfId="43466" xr:uid="{F50C1CFA-4AF9-4B21-BCFA-EB257C184F45}"/>
    <cellStyle name="40 % - Markeringsfarve3 2 7 7" xfId="21479" xr:uid="{50A8BAC5-9A34-4544-8EEC-5F33CCF72490}"/>
    <cellStyle name="40 % - Markeringsfarve3 2 7 8" xfId="36467" xr:uid="{20E95EE4-8BF6-428A-8FBF-C69DCBB232F1}"/>
    <cellStyle name="40 % - Markeringsfarve3 2 8" xfId="3630" xr:uid="{FA1BE154-1E9E-4B55-9396-16FE182ABB9C}"/>
    <cellStyle name="40 % - Markeringsfarve3 2 8 2" xfId="3631" xr:uid="{8F97809C-3466-42B0-9EE7-8346860E9147}"/>
    <cellStyle name="40 % - Markeringsfarve3 2 8 2 2" xfId="3632" xr:uid="{10BE6BE7-A6A4-466B-9FDF-3F60918E19A7}"/>
    <cellStyle name="40 % - Markeringsfarve3 2 8 2 2 2" xfId="8098" xr:uid="{9A82983D-DA95-4220-87AB-480696D24592}"/>
    <cellStyle name="40 % - Markeringsfarve3 2 8 2 2 2 2" xfId="15998" xr:uid="{438B4A36-ABA9-4E9A-898E-F962C57B0F40}"/>
    <cellStyle name="40 % - Markeringsfarve3 2 8 2 2 2 2 2" xfId="32313" xr:uid="{28AC713E-2CAF-4409-A1C3-2B74E11A7E8A}"/>
    <cellStyle name="40 % - Markeringsfarve3 2 8 2 2 2 2 3" xfId="47277" xr:uid="{99F092FB-D996-4894-9BF2-A72823C65598}"/>
    <cellStyle name="40 % - Markeringsfarve3 2 8 2 2 2 3" xfId="25291" xr:uid="{AD39CDC6-4165-43FE-8032-CD2EC5F5FDFC}"/>
    <cellStyle name="40 % - Markeringsfarve3 2 8 2 2 2 4" xfId="40278" xr:uid="{ED98AE5B-F677-40E2-A001-ED72D8107955}"/>
    <cellStyle name="40 % - Markeringsfarve3 2 8 2 2 3" xfId="12188" xr:uid="{FE73C462-0C67-4B23-B0A2-A557D9F8354F}"/>
    <cellStyle name="40 % - Markeringsfarve3 2 8 2 2 3 2" xfId="28508" xr:uid="{1A32A890-AADB-4C82-92AE-938BD8105623}"/>
    <cellStyle name="40 % - Markeringsfarve3 2 8 2 2 3 3" xfId="43473" xr:uid="{BE1FEAA5-BF41-4555-A7A6-769D5204503A}"/>
    <cellStyle name="40 % - Markeringsfarve3 2 8 2 2 4" xfId="21486" xr:uid="{E4F51F52-DFDD-4C08-A4F3-3C2FE93ACC7F}"/>
    <cellStyle name="40 % - Markeringsfarve3 2 8 2 2 5" xfId="36474" xr:uid="{7F3BC5C3-1A5C-4F5D-A420-766FF43A8D96}"/>
    <cellStyle name="40 % - Markeringsfarve3 2 8 2 3" xfId="6591" xr:uid="{01EE3024-AB3E-4B03-89CA-9FD24BCE813C}"/>
    <cellStyle name="40 % - Markeringsfarve3 2 8 2 3 2" xfId="14504" xr:uid="{324AE75B-571A-4A86-BB88-D2AE39272FE1}"/>
    <cellStyle name="40 % - Markeringsfarve3 2 8 2 3 2 2" xfId="30819" xr:uid="{C05351C8-4A97-4AAB-8C90-7B1D956A0980}"/>
    <cellStyle name="40 % - Markeringsfarve3 2 8 2 3 2 3" xfId="45783" xr:uid="{D471627E-2910-4396-B3AF-D0B8DBC23C0D}"/>
    <cellStyle name="40 % - Markeringsfarve3 2 8 2 3 3" xfId="23797" xr:uid="{950A0506-0372-4AB1-B5AA-1229B746D14F}"/>
    <cellStyle name="40 % - Markeringsfarve3 2 8 2 3 4" xfId="38784" xr:uid="{81E4BACC-183E-49C5-89DB-BD6A56492265}"/>
    <cellStyle name="40 % - Markeringsfarve3 2 8 2 4" xfId="12187" xr:uid="{89137D58-D84A-4ACD-8902-A595740B5D7E}"/>
    <cellStyle name="40 % - Markeringsfarve3 2 8 2 4 2" xfId="28507" xr:uid="{680774D5-5D7C-420C-9749-26ABC70D9256}"/>
    <cellStyle name="40 % - Markeringsfarve3 2 8 2 4 3" xfId="43472" xr:uid="{3CDFE45C-6A1F-4E6A-A39E-D70D416CDECB}"/>
    <cellStyle name="40 % - Markeringsfarve3 2 8 2 5" xfId="21485" xr:uid="{A36644A8-D2CD-4383-9DCA-BCEFBD0AF412}"/>
    <cellStyle name="40 % - Markeringsfarve3 2 8 2 6" xfId="36473" xr:uid="{D0ACA18F-3715-4C3A-845F-4407F412A492}"/>
    <cellStyle name="40 % - Markeringsfarve3 2 8 3" xfId="3633" xr:uid="{0CAF8279-D5C6-4FE2-8D44-40D822A4F6D9}"/>
    <cellStyle name="40 % - Markeringsfarve3 2 8 3 2" xfId="7375" xr:uid="{3C927CD9-2DD9-4DA2-BBF2-C7B1A53FA1BA}"/>
    <cellStyle name="40 % - Markeringsfarve3 2 8 3 2 2" xfId="15284" xr:uid="{1B2F88E4-23AD-4CCC-BDDE-B505BBC2F971}"/>
    <cellStyle name="40 % - Markeringsfarve3 2 8 3 2 2 2" xfId="31599" xr:uid="{19A08150-0876-4D32-BCEE-84DEAA7338AD}"/>
    <cellStyle name="40 % - Markeringsfarve3 2 8 3 2 2 3" xfId="46563" xr:uid="{F0CB9BAD-A868-4CBC-8B26-B974370B0F60}"/>
    <cellStyle name="40 % - Markeringsfarve3 2 8 3 2 3" xfId="24577" xr:uid="{CE2F199A-FEAB-4F68-B7F9-563B8236B175}"/>
    <cellStyle name="40 % - Markeringsfarve3 2 8 3 2 4" xfId="39564" xr:uid="{AF3F2978-CBB7-4331-A8E5-CFBA056893C8}"/>
    <cellStyle name="40 % - Markeringsfarve3 2 8 3 3" xfId="12189" xr:uid="{6CD4B35B-E626-4EA7-8662-02B353DC35EB}"/>
    <cellStyle name="40 % - Markeringsfarve3 2 8 3 3 2" xfId="28509" xr:uid="{361C983E-AB84-4E7D-8B9E-FFF3D38338A3}"/>
    <cellStyle name="40 % - Markeringsfarve3 2 8 3 3 3" xfId="43474" xr:uid="{CC7A972D-CCBF-478A-A645-694171BCF707}"/>
    <cellStyle name="40 % - Markeringsfarve3 2 8 3 4" xfId="21487" xr:uid="{D6BBF0F3-4631-46D0-8EB8-5D933A44EAB8}"/>
    <cellStyle name="40 % - Markeringsfarve3 2 8 3 5" xfId="36475" xr:uid="{9999581F-88DB-4924-AD13-AB3AD9E5B721}"/>
    <cellStyle name="40 % - Markeringsfarve3 2 8 4" xfId="3634" xr:uid="{2719ABFE-D603-4659-9B3E-8A5019B63DED}"/>
    <cellStyle name="40 % - Markeringsfarve3 2 8 4 2" xfId="8439" xr:uid="{EC2779D7-A79D-496E-9F17-2516E622B214}"/>
    <cellStyle name="40 % - Markeringsfarve3 2 8 4 2 2" xfId="16327" xr:uid="{8C42FE27-C46E-430C-975B-641CEF8416EB}"/>
    <cellStyle name="40 % - Markeringsfarve3 2 8 4 2 2 2" xfId="32642" xr:uid="{EBF8A540-E907-4BB5-9BAA-10AF7E10087B}"/>
    <cellStyle name="40 % - Markeringsfarve3 2 8 4 2 2 3" xfId="47606" xr:uid="{B8DAD0F9-6B15-46FE-AD64-58591567E60C}"/>
    <cellStyle name="40 % - Markeringsfarve3 2 8 4 2 3" xfId="25620" xr:uid="{4B82820F-2CBA-4F64-958A-73F76322D7A7}"/>
    <cellStyle name="40 % - Markeringsfarve3 2 8 4 2 4" xfId="40607" xr:uid="{13D17B0E-7549-441D-87F4-EC118E761DD1}"/>
    <cellStyle name="40 % - Markeringsfarve3 2 8 4 3" xfId="12190" xr:uid="{FB09B7B7-1157-4403-A98C-1F01E2F0BBA5}"/>
    <cellStyle name="40 % - Markeringsfarve3 2 8 4 3 2" xfId="28510" xr:uid="{44A4EF6D-1E64-46EF-B7BC-CF032C1D2405}"/>
    <cellStyle name="40 % - Markeringsfarve3 2 8 4 3 3" xfId="43475" xr:uid="{05DC4728-479C-41FA-B8D3-BB21482466C5}"/>
    <cellStyle name="40 % - Markeringsfarve3 2 8 4 4" xfId="21488" xr:uid="{28128C80-EDBF-4789-9233-D68886DB3664}"/>
    <cellStyle name="40 % - Markeringsfarve3 2 8 4 5" xfId="36476" xr:uid="{AC3C3273-4486-47A6-991E-D9B367F4F64D}"/>
    <cellStyle name="40 % - Markeringsfarve3 2 8 5" xfId="5822" xr:uid="{5C18516F-F024-4EED-8B2D-3024A08113C4}"/>
    <cellStyle name="40 % - Markeringsfarve3 2 8 5 2" xfId="13739" xr:uid="{B4802172-3BC4-4F65-B7D6-3F774641EE17}"/>
    <cellStyle name="40 % - Markeringsfarve3 2 8 5 2 2" xfId="30054" xr:uid="{C833D8AA-A643-446F-956C-D99C0AE98C5B}"/>
    <cellStyle name="40 % - Markeringsfarve3 2 8 5 2 3" xfId="45018" xr:uid="{D23F820C-3220-45B5-82F1-F38A99CC570A}"/>
    <cellStyle name="40 % - Markeringsfarve3 2 8 5 3" xfId="23032" xr:uid="{D9E7883F-A24B-41AB-99AD-7BF220CF363A}"/>
    <cellStyle name="40 % - Markeringsfarve3 2 8 5 4" xfId="38019" xr:uid="{B527519C-E6C1-4EEC-A50C-F26795181828}"/>
    <cellStyle name="40 % - Markeringsfarve3 2 8 6" xfId="12186" xr:uid="{5E3C315B-5DCE-4371-8FF4-4C3A6F01AEF8}"/>
    <cellStyle name="40 % - Markeringsfarve3 2 8 6 2" xfId="28506" xr:uid="{6D409005-FFF4-40CC-BB36-A22559CC5E72}"/>
    <cellStyle name="40 % - Markeringsfarve3 2 8 6 3" xfId="43471" xr:uid="{4C0A397F-4E1D-48A9-B3A3-A94BA432FFE0}"/>
    <cellStyle name="40 % - Markeringsfarve3 2 8 7" xfId="21484" xr:uid="{6CF5B9F6-67F7-4238-B10C-CAD33EE2CEA5}"/>
    <cellStyle name="40 % - Markeringsfarve3 2 8 8" xfId="36472" xr:uid="{36F0266D-BFCB-4093-A6A3-EED61CF4DAB5}"/>
    <cellStyle name="40 % - Markeringsfarve3 2 9" xfId="3635" xr:uid="{169CBCBD-6E34-456E-B36A-ED60AA038DE3}"/>
    <cellStyle name="40 % - Markeringsfarve3 2 9 2" xfId="3636" xr:uid="{86970C37-C025-46A9-AC2A-00FAB01B8E10}"/>
    <cellStyle name="40 % - Markeringsfarve3 2 9 2 2" xfId="7465" xr:uid="{B97E1A18-168A-4352-B892-BAC4B811025B}"/>
    <cellStyle name="40 % - Markeringsfarve3 2 9 2 2 2" xfId="15365" xr:uid="{A00E94EC-DF84-4594-B307-D491361956EE}"/>
    <cellStyle name="40 % - Markeringsfarve3 2 9 2 2 2 2" xfId="31680" xr:uid="{57B91D6B-6717-44F8-B20B-041D194C8B32}"/>
    <cellStyle name="40 % - Markeringsfarve3 2 9 2 2 2 3" xfId="46644" xr:uid="{DB398819-42FC-407A-A25F-4FC2C3492D07}"/>
    <cellStyle name="40 % - Markeringsfarve3 2 9 2 2 3" xfId="24658" xr:uid="{C8D0B1A2-401F-4045-99D2-DF39387C66D8}"/>
    <cellStyle name="40 % - Markeringsfarve3 2 9 2 2 4" xfId="39645" xr:uid="{2033F230-AAED-4AB0-B4E4-0F115F0AE864}"/>
    <cellStyle name="40 % - Markeringsfarve3 2 9 2 3" xfId="12192" xr:uid="{6506F8A8-5986-4CF6-819A-225A5B42D49B}"/>
    <cellStyle name="40 % - Markeringsfarve3 2 9 2 3 2" xfId="28512" xr:uid="{2A1B7F78-F831-4A0A-B9AE-1969353C75BA}"/>
    <cellStyle name="40 % - Markeringsfarve3 2 9 2 3 3" xfId="43477" xr:uid="{2FAD4FD4-8260-4F1B-8475-C496A8F9FF41}"/>
    <cellStyle name="40 % - Markeringsfarve3 2 9 2 4" xfId="21490" xr:uid="{4C3601F9-9825-4434-92B9-6B16EC5CA368}"/>
    <cellStyle name="40 % - Markeringsfarve3 2 9 2 5" xfId="36478" xr:uid="{54927C46-62FB-4A16-A4EB-1CFC78AB9FCD}"/>
    <cellStyle name="40 % - Markeringsfarve3 2 9 3" xfId="6063" xr:uid="{3659711B-9F2E-45F7-8AFE-903BEF11B118}"/>
    <cellStyle name="40 % - Markeringsfarve3 2 9 3 2" xfId="13979" xr:uid="{3223CC0A-E59C-472E-9FB7-722BB710131A}"/>
    <cellStyle name="40 % - Markeringsfarve3 2 9 3 2 2" xfId="30294" xr:uid="{FC7C5391-21D0-40E9-90A7-2331462576A3}"/>
    <cellStyle name="40 % - Markeringsfarve3 2 9 3 2 3" xfId="45258" xr:uid="{1C0B30BF-80CC-417F-AB1E-A695CEA073EF}"/>
    <cellStyle name="40 % - Markeringsfarve3 2 9 3 3" xfId="23272" xr:uid="{3EF7A272-4712-48C5-A8BF-3EAEA3447A46}"/>
    <cellStyle name="40 % - Markeringsfarve3 2 9 3 4" xfId="38259" xr:uid="{555F1151-9E1D-49E1-9579-1A5052D150C8}"/>
    <cellStyle name="40 % - Markeringsfarve3 2 9 4" xfId="12191" xr:uid="{315D84A1-0AA8-4DB4-8F84-AF77385F4670}"/>
    <cellStyle name="40 % - Markeringsfarve3 2 9 4 2" xfId="28511" xr:uid="{9C540724-0B76-45D1-B59D-8699A4691DAF}"/>
    <cellStyle name="40 % - Markeringsfarve3 2 9 4 3" xfId="43476" xr:uid="{392FE9B3-1413-4053-96B1-1B9EA1383AA6}"/>
    <cellStyle name="40 % - Markeringsfarve3 2 9 5" xfId="21489" xr:uid="{F8E3E452-74EB-4B51-BE52-D7F767DB4BBE}"/>
    <cellStyle name="40 % - Markeringsfarve3 2 9 6" xfId="36477" xr:uid="{BD5ACA87-C360-40DC-BE18-E0CB1FECF425}"/>
    <cellStyle name="40 % - Markeringsfarve3 3" xfId="3637" xr:uid="{4CDC9DAB-711F-495E-BED4-25C1D7EE501F}"/>
    <cellStyle name="40 % - Markeringsfarve3 3 10" xfId="3638" xr:uid="{383435B5-E2A0-4B04-9DFB-09EFBD4969EA}"/>
    <cellStyle name="40 % - Markeringsfarve3 3 10 2" xfId="6678" xr:uid="{7FDD5CA7-8DC6-4E78-AD6E-04E5D67D0243}"/>
    <cellStyle name="40 % - Markeringsfarve3 3 10 2 2" xfId="14589" xr:uid="{29E7DCF8-985A-49E5-9324-4D0F330EA8D5}"/>
    <cellStyle name="40 % - Markeringsfarve3 3 10 2 2 2" xfId="30904" xr:uid="{DDEBE49D-2E3B-46EC-A920-B0F8C0426592}"/>
    <cellStyle name="40 % - Markeringsfarve3 3 10 2 2 3" xfId="45868" xr:uid="{B35F5330-0D03-4DF1-B038-57E8B26D0471}"/>
    <cellStyle name="40 % - Markeringsfarve3 3 10 2 3" xfId="23882" xr:uid="{9A1A41E5-407B-4C9B-A26C-818F5AEACA82}"/>
    <cellStyle name="40 % - Markeringsfarve3 3 10 2 4" xfId="38869" xr:uid="{70F4A478-1C42-44C5-9339-FEA1ECEF31F4}"/>
    <cellStyle name="40 % - Markeringsfarve3 3 10 3" xfId="12194" xr:uid="{94580A86-A885-402E-AFA0-3912FD688AB5}"/>
    <cellStyle name="40 % - Markeringsfarve3 3 10 3 2" xfId="28514" xr:uid="{A8DEB683-E732-4816-B0CE-0ECC162BE68E}"/>
    <cellStyle name="40 % - Markeringsfarve3 3 10 3 3" xfId="43479" xr:uid="{CD60ECB7-879D-4BB0-89F2-82402ADA289C}"/>
    <cellStyle name="40 % - Markeringsfarve3 3 10 4" xfId="21492" xr:uid="{4E2CC128-AD93-48B5-886A-D8F758290599}"/>
    <cellStyle name="40 % - Markeringsfarve3 3 10 5" xfId="36480" xr:uid="{EBC85F1E-D741-477A-9170-36C422B4277F}"/>
    <cellStyle name="40 % - Markeringsfarve3 3 11" xfId="3639" xr:uid="{586BECDB-133A-40EA-A3BF-F826558595D1}"/>
    <cellStyle name="40 % - Markeringsfarve3 3 11 2" xfId="8687" xr:uid="{87E21574-17AE-42A3-A145-8EFADF94BD57}"/>
    <cellStyle name="40 % - Markeringsfarve3 3 11 2 2" xfId="16565" xr:uid="{FDF84757-38B7-499F-A435-A5432FA477DB}"/>
    <cellStyle name="40 % - Markeringsfarve3 3 11 2 2 2" xfId="32880" xr:uid="{0D6637DA-2694-4B33-A5E5-700B6DC7E723}"/>
    <cellStyle name="40 % - Markeringsfarve3 3 11 2 2 3" xfId="47844" xr:uid="{BDB9EA6B-A087-44DC-81E8-84666D4E8DAA}"/>
    <cellStyle name="40 % - Markeringsfarve3 3 11 2 3" xfId="25858" xr:uid="{D43498F9-0CB3-4D44-9F72-197F38154C5A}"/>
    <cellStyle name="40 % - Markeringsfarve3 3 11 2 4" xfId="40845" xr:uid="{5F12C539-8945-4ACA-8973-8006415CA8CD}"/>
    <cellStyle name="40 % - Markeringsfarve3 3 11 3" xfId="12195" xr:uid="{B8830244-5091-4CB5-9723-59CA018CC588}"/>
    <cellStyle name="40 % - Markeringsfarve3 3 11 3 2" xfId="28515" xr:uid="{2DBDC0DA-0389-45BE-AC98-48630C7B928A}"/>
    <cellStyle name="40 % - Markeringsfarve3 3 11 3 3" xfId="43480" xr:uid="{E8AAA47F-EB8D-4673-A80E-0F51B727E1D3}"/>
    <cellStyle name="40 % - Markeringsfarve3 3 11 4" xfId="21493" xr:uid="{3080E258-3692-4A45-9A74-54D455023A8D}"/>
    <cellStyle name="40 % - Markeringsfarve3 3 11 5" xfId="36481" xr:uid="{05FB2970-9790-485F-838E-FEF52F1EED85}"/>
    <cellStyle name="40 % - Markeringsfarve3 3 12" xfId="5823" xr:uid="{762B856C-E084-4630-A665-73343783BED2}"/>
    <cellStyle name="40 % - Markeringsfarve3 3 12 2" xfId="13740" xr:uid="{B9F37657-D722-46CB-8F92-E1E66BB0A7C7}"/>
    <cellStyle name="40 % - Markeringsfarve3 3 12 2 2" xfId="30055" xr:uid="{949982A2-A370-4790-8BC2-9F79538BEB11}"/>
    <cellStyle name="40 % - Markeringsfarve3 3 12 2 3" xfId="45019" xr:uid="{3353E965-9456-4BCE-A551-B6CC0DAA9AE2}"/>
    <cellStyle name="40 % - Markeringsfarve3 3 12 3" xfId="23033" xr:uid="{72899B44-A4C9-4ED0-A48B-8A0F099282CB}"/>
    <cellStyle name="40 % - Markeringsfarve3 3 12 4" xfId="38020" xr:uid="{42FAA47B-5E36-45DD-B430-17C724D53546}"/>
    <cellStyle name="40 % - Markeringsfarve3 3 13" xfId="12193" xr:uid="{224AD6F5-8574-4B54-ABB5-B4C807A637D0}"/>
    <cellStyle name="40 % - Markeringsfarve3 3 13 2" xfId="28513" xr:uid="{0BB59ECC-14B6-4598-90A4-D72D4FAAA620}"/>
    <cellStyle name="40 % - Markeringsfarve3 3 13 3" xfId="43478" xr:uid="{D27C3C23-B4A8-4A3E-ABAF-4EF6DD24BB51}"/>
    <cellStyle name="40 % - Markeringsfarve3 3 14" xfId="21491" xr:uid="{EBA750AD-25E6-49C8-81D0-028FB9EA2318}"/>
    <cellStyle name="40 % - Markeringsfarve3 3 15" xfId="36479" xr:uid="{84ABAAE8-742B-48EE-B8FE-D4F8A78481FF}"/>
    <cellStyle name="40 % - Markeringsfarve3 3 16" xfId="53325" xr:uid="{61BFA192-937E-4EBC-B24E-EB8001B1FACF}"/>
    <cellStyle name="40 % - Markeringsfarve3 3 2" xfId="3640" xr:uid="{DAA6BB6D-6257-410A-80B1-8CA551919DEB}"/>
    <cellStyle name="40 % - Markeringsfarve3 3 2 10" xfId="5824" xr:uid="{DAD88CB3-B917-4546-BC22-5EC8702E9E4E}"/>
    <cellStyle name="40 % - Markeringsfarve3 3 2 10 2" xfId="13741" xr:uid="{1A4EE762-3CE3-4311-92E1-39C8FCC9C96D}"/>
    <cellStyle name="40 % - Markeringsfarve3 3 2 10 2 2" xfId="30056" xr:uid="{6B5CA824-6FD7-4278-969F-7E6DB7202016}"/>
    <cellStyle name="40 % - Markeringsfarve3 3 2 10 2 3" xfId="45020" xr:uid="{D5836092-E1E8-4A6D-ABFF-2C5D457331B5}"/>
    <cellStyle name="40 % - Markeringsfarve3 3 2 10 3" xfId="23034" xr:uid="{F4B24614-D123-4129-A707-58D5F5A1A4D5}"/>
    <cellStyle name="40 % - Markeringsfarve3 3 2 10 4" xfId="38021" xr:uid="{7A2CA533-A2E8-423C-B121-66A22D6EBBE7}"/>
    <cellStyle name="40 % - Markeringsfarve3 3 2 11" xfId="12196" xr:uid="{F62B8F69-EBE1-4F08-8B5B-365BA18A774F}"/>
    <cellStyle name="40 % - Markeringsfarve3 3 2 11 2" xfId="28516" xr:uid="{97C2BD36-015E-4CE8-9D3D-6218035E050B}"/>
    <cellStyle name="40 % - Markeringsfarve3 3 2 11 3" xfId="43481" xr:uid="{AAA88AAE-20BC-4ABE-BAB1-C1086AFF9B11}"/>
    <cellStyle name="40 % - Markeringsfarve3 3 2 12" xfId="21494" xr:uid="{7705DDC2-BE05-44E9-9DB1-CFFD3ED996FE}"/>
    <cellStyle name="40 % - Markeringsfarve3 3 2 13" xfId="36482" xr:uid="{F9733074-70A8-4363-9F32-C24B1AB7276C}"/>
    <cellStyle name="40 % - Markeringsfarve3 3 2 14" xfId="53962" xr:uid="{BEC655BF-CC2B-4B5D-9DB9-1F128BEA44FD}"/>
    <cellStyle name="40 % - Markeringsfarve3 3 2 2" xfId="3641" xr:uid="{339F8680-337B-43CD-827C-EAED07DBEC1D}"/>
    <cellStyle name="40 % - Markeringsfarve3 3 2 2 2" xfId="3642" xr:uid="{317BC631-BF44-4AC2-A9EC-4B5B8F7A60E8}"/>
    <cellStyle name="40 % - Markeringsfarve3 3 2 2 2 2" xfId="3643" xr:uid="{2B3B9D17-BBFE-457C-A7F2-4EE71D88F1A6}"/>
    <cellStyle name="40 % - Markeringsfarve3 3 2 2 2 2 2" xfId="7611" xr:uid="{97E3BCD6-E09F-4B76-913D-E199F07768F9}"/>
    <cellStyle name="40 % - Markeringsfarve3 3 2 2 2 2 2 2" xfId="15511" xr:uid="{0693126E-BD81-4E8A-ADDB-D3992C8C12F1}"/>
    <cellStyle name="40 % - Markeringsfarve3 3 2 2 2 2 2 2 2" xfId="31826" xr:uid="{7625F7A1-7829-43A8-9710-321AB0E29FAF}"/>
    <cellStyle name="40 % - Markeringsfarve3 3 2 2 2 2 2 2 3" xfId="46790" xr:uid="{83CDC102-D92A-43B1-B801-56F99B60D9E9}"/>
    <cellStyle name="40 % - Markeringsfarve3 3 2 2 2 2 2 3" xfId="24804" xr:uid="{3AD8782B-B9BE-4B0B-A337-E75BF720B78B}"/>
    <cellStyle name="40 % - Markeringsfarve3 3 2 2 2 2 2 4" xfId="39791" xr:uid="{2CDA3691-CC34-4242-AA41-F080FE32513B}"/>
    <cellStyle name="40 % - Markeringsfarve3 3 2 2 2 2 3" xfId="12199" xr:uid="{FE1E3984-DFC9-4F2E-B085-AECAFCE29510}"/>
    <cellStyle name="40 % - Markeringsfarve3 3 2 2 2 2 3 2" xfId="28519" xr:uid="{8C05E2D7-B7E5-49DB-A168-6A5EB3497F47}"/>
    <cellStyle name="40 % - Markeringsfarve3 3 2 2 2 2 3 3" xfId="43484" xr:uid="{35C8C70A-F2FD-44A1-8606-90DF3B0AAD7D}"/>
    <cellStyle name="40 % - Markeringsfarve3 3 2 2 2 2 4" xfId="21497" xr:uid="{331B70D1-D669-4904-9163-18046A787257}"/>
    <cellStyle name="40 % - Markeringsfarve3 3 2 2 2 2 5" xfId="36485" xr:uid="{0E4EEB59-DF77-4828-B8B3-EC02F2C84DCE}"/>
    <cellStyle name="40 % - Markeringsfarve3 3 2 2 2 3" xfId="6185" xr:uid="{74E0BC4E-EC19-4719-8A57-FDB4A4A7F5BD}"/>
    <cellStyle name="40 % - Markeringsfarve3 3 2 2 2 3 2" xfId="14101" xr:uid="{47C2C8AA-92FE-4536-B50E-C763BF0DABE2}"/>
    <cellStyle name="40 % - Markeringsfarve3 3 2 2 2 3 2 2" xfId="30416" xr:uid="{AE536D1F-DF5D-4408-AEED-C865F17EE4A8}"/>
    <cellStyle name="40 % - Markeringsfarve3 3 2 2 2 3 2 3" xfId="45380" xr:uid="{1037D77B-DDFD-4DD3-8CAF-08F403506A10}"/>
    <cellStyle name="40 % - Markeringsfarve3 3 2 2 2 3 3" xfId="23394" xr:uid="{8C3922F6-AF62-495A-B0A6-D4A1FC9F8C2B}"/>
    <cellStyle name="40 % - Markeringsfarve3 3 2 2 2 3 4" xfId="38381" xr:uid="{96157E86-0E37-49C5-819C-DFC386B9E2DC}"/>
    <cellStyle name="40 % - Markeringsfarve3 3 2 2 2 4" xfId="12198" xr:uid="{35700006-977E-44F0-9219-58B4A0F0F2C7}"/>
    <cellStyle name="40 % - Markeringsfarve3 3 2 2 2 4 2" xfId="28518" xr:uid="{EBB4CE90-17B2-45D6-9366-21B2DF937D3A}"/>
    <cellStyle name="40 % - Markeringsfarve3 3 2 2 2 4 3" xfId="43483" xr:uid="{4853B8D9-4B1C-4262-A82C-98EF150593BF}"/>
    <cellStyle name="40 % - Markeringsfarve3 3 2 2 2 5" xfId="21496" xr:uid="{CA3B593E-1BBD-42E0-9AEA-D26E5520DDC9}"/>
    <cellStyle name="40 % - Markeringsfarve3 3 2 2 2 6" xfId="36484" xr:uid="{C95DE84D-CCDD-4E19-A18E-2267C6D05266}"/>
    <cellStyle name="40 % - Markeringsfarve3 3 2 2 3" xfId="3644" xr:uid="{9FD51B9B-27C2-4778-BA82-C9A705C776A3}"/>
    <cellStyle name="40 % - Markeringsfarve3 3 2 2 3 2" xfId="6841" xr:uid="{EA9C26B6-03C8-4DDD-84C1-8AB6DEFB926A}"/>
    <cellStyle name="40 % - Markeringsfarve3 3 2 2 3 2 2" xfId="14751" xr:uid="{61325D43-E905-4207-809F-0E7845A3F05F}"/>
    <cellStyle name="40 % - Markeringsfarve3 3 2 2 3 2 2 2" xfId="31066" xr:uid="{6A1546B3-5919-4336-AE6A-7899B6CE5E56}"/>
    <cellStyle name="40 % - Markeringsfarve3 3 2 2 3 2 2 3" xfId="46030" xr:uid="{252E135F-E986-4766-8C7D-6F362229B10F}"/>
    <cellStyle name="40 % - Markeringsfarve3 3 2 2 3 2 3" xfId="24044" xr:uid="{0BE65964-89FE-4E05-B77F-2ED95DC88B79}"/>
    <cellStyle name="40 % - Markeringsfarve3 3 2 2 3 2 4" xfId="39031" xr:uid="{47991938-D98C-466F-BF91-999EABCFF6D3}"/>
    <cellStyle name="40 % - Markeringsfarve3 3 2 2 3 3" xfId="12200" xr:uid="{7C55B69D-3F7E-4BCF-A9B7-4A247D485E7C}"/>
    <cellStyle name="40 % - Markeringsfarve3 3 2 2 3 3 2" xfId="28520" xr:uid="{10E967C9-B542-4507-8DBF-D27A88EFECA2}"/>
    <cellStyle name="40 % - Markeringsfarve3 3 2 2 3 3 3" xfId="43485" xr:uid="{2F888D2B-5FA7-4E89-A64F-C8906484A4BF}"/>
    <cellStyle name="40 % - Markeringsfarve3 3 2 2 3 4" xfId="21498" xr:uid="{00A6D7C8-AC7A-495C-9F02-FC67FCB63FAD}"/>
    <cellStyle name="40 % - Markeringsfarve3 3 2 2 3 5" xfId="36486" xr:uid="{FB62DCF0-EC4A-4EDD-941C-4DF5A90E27EA}"/>
    <cellStyle name="40 % - Markeringsfarve3 3 2 2 4" xfId="3645" xr:uid="{A228A966-F10A-4A19-AA2A-1750A227CBCE}"/>
    <cellStyle name="40 % - Markeringsfarve3 3 2 2 4 2" xfId="8645" xr:uid="{C8D4DD3F-AA45-467C-A488-17D6F8E14395}"/>
    <cellStyle name="40 % - Markeringsfarve3 3 2 2 4 2 2" xfId="16525" xr:uid="{1DDBAD86-8FA1-4486-A118-D8007FEC6892}"/>
    <cellStyle name="40 % - Markeringsfarve3 3 2 2 4 2 2 2" xfId="32840" xr:uid="{38C78376-8BD6-4854-A1D2-FC7254C1DE32}"/>
    <cellStyle name="40 % - Markeringsfarve3 3 2 2 4 2 2 3" xfId="47804" xr:uid="{19C6AE5C-29A0-44EC-BFDE-BE4F719553BD}"/>
    <cellStyle name="40 % - Markeringsfarve3 3 2 2 4 2 3" xfId="25818" xr:uid="{8231D6D5-4201-4C3C-AFD4-8D9192121486}"/>
    <cellStyle name="40 % - Markeringsfarve3 3 2 2 4 2 4" xfId="40805" xr:uid="{CD842DA4-5687-477F-90C3-415382FE2CDF}"/>
    <cellStyle name="40 % - Markeringsfarve3 3 2 2 4 3" xfId="12201" xr:uid="{E504DDE7-1D79-404B-A8C8-7074B64925D9}"/>
    <cellStyle name="40 % - Markeringsfarve3 3 2 2 4 3 2" xfId="28521" xr:uid="{7B1D5BFE-6445-4AF3-8191-4F3B47FCA1DD}"/>
    <cellStyle name="40 % - Markeringsfarve3 3 2 2 4 3 3" xfId="43486" xr:uid="{11630334-7366-4401-907D-7464229DF3F6}"/>
    <cellStyle name="40 % - Markeringsfarve3 3 2 2 4 4" xfId="21499" xr:uid="{5D87F3BE-43D1-4358-8874-FEB173C62BCF}"/>
    <cellStyle name="40 % - Markeringsfarve3 3 2 2 4 5" xfId="36487" xr:uid="{88BD1BD2-4508-48FB-BE4C-6E0201078E58}"/>
    <cellStyle name="40 % - Markeringsfarve3 3 2 2 5" xfId="5825" xr:uid="{3A569927-665C-49DD-AB6B-33660E050B2A}"/>
    <cellStyle name="40 % - Markeringsfarve3 3 2 2 5 2" xfId="13742" xr:uid="{F6F24F8B-BF2C-438F-AF53-AD4AEDD86B48}"/>
    <cellStyle name="40 % - Markeringsfarve3 3 2 2 5 2 2" xfId="30057" xr:uid="{71DCAC47-F39F-4909-8937-96952BF95E78}"/>
    <cellStyle name="40 % - Markeringsfarve3 3 2 2 5 2 3" xfId="45021" xr:uid="{743D8335-57C9-46F2-9211-6EA2BB53CBA6}"/>
    <cellStyle name="40 % - Markeringsfarve3 3 2 2 5 3" xfId="23035" xr:uid="{A9FEF7DF-6A52-4960-A143-8F1B4D4EA60C}"/>
    <cellStyle name="40 % - Markeringsfarve3 3 2 2 5 4" xfId="38022" xr:uid="{ABFCD9C0-A41A-4C88-B5A0-BC9D32C39FFD}"/>
    <cellStyle name="40 % - Markeringsfarve3 3 2 2 6" xfId="12197" xr:uid="{E663A9E1-E8B6-4321-8C5F-36E9D886B127}"/>
    <cellStyle name="40 % - Markeringsfarve3 3 2 2 6 2" xfId="28517" xr:uid="{CFBAF300-47A2-40E7-BEC5-2BB7288DFB63}"/>
    <cellStyle name="40 % - Markeringsfarve3 3 2 2 6 3" xfId="43482" xr:uid="{FC071A0F-DBD9-4F98-A6C8-24FB4FA9F3A4}"/>
    <cellStyle name="40 % - Markeringsfarve3 3 2 2 7" xfId="21495" xr:uid="{9B22EB8E-F58C-42DE-AC09-BE13CAE589EC}"/>
    <cellStyle name="40 % - Markeringsfarve3 3 2 2 8" xfId="36483" xr:uid="{77770A51-D0B6-428A-9913-30875B60249A}"/>
    <cellStyle name="40 % - Markeringsfarve3 3 2 2 9" xfId="57129" xr:uid="{268DD054-24AC-4E6D-A4B1-6978B184E057}"/>
    <cellStyle name="40 % - Markeringsfarve3 3 2 3" xfId="3646" xr:uid="{0FBCE0C6-AD00-4CD9-ACE6-1C314B2EC04A}"/>
    <cellStyle name="40 % - Markeringsfarve3 3 2 3 2" xfId="3647" xr:uid="{20919CBC-B1FD-4D3E-AB8E-8EE65D311D8E}"/>
    <cellStyle name="40 % - Markeringsfarve3 3 2 3 2 2" xfId="3648" xr:uid="{07788165-B5B2-448F-960E-98AFB301B995}"/>
    <cellStyle name="40 % - Markeringsfarve3 3 2 3 2 2 2" xfId="7747" xr:uid="{CE6DD1BA-2701-4CC5-B67E-03747075C138}"/>
    <cellStyle name="40 % - Markeringsfarve3 3 2 3 2 2 2 2" xfId="15647" xr:uid="{5D912408-3F83-4083-8742-46EFC44E92CE}"/>
    <cellStyle name="40 % - Markeringsfarve3 3 2 3 2 2 2 2 2" xfId="31962" xr:uid="{C6831D0D-02A3-4190-8AF0-48A77FF19B5F}"/>
    <cellStyle name="40 % - Markeringsfarve3 3 2 3 2 2 2 2 3" xfId="46926" xr:uid="{72EE538F-8EED-45BB-9027-DF2479EC340E}"/>
    <cellStyle name="40 % - Markeringsfarve3 3 2 3 2 2 2 3" xfId="24940" xr:uid="{BAAFC647-3814-458A-AF51-A50290CD34A2}"/>
    <cellStyle name="40 % - Markeringsfarve3 3 2 3 2 2 2 4" xfId="39927" xr:uid="{6D1AB6E0-B3F8-40E7-A7A5-33C45D5049D3}"/>
    <cellStyle name="40 % - Markeringsfarve3 3 2 3 2 2 3" xfId="12204" xr:uid="{0D9705CC-86A2-400A-BB57-ADE756290593}"/>
    <cellStyle name="40 % - Markeringsfarve3 3 2 3 2 2 3 2" xfId="28524" xr:uid="{236404F9-130B-4E55-80A2-D8AF22BFED27}"/>
    <cellStyle name="40 % - Markeringsfarve3 3 2 3 2 2 3 3" xfId="43489" xr:uid="{1B010122-DABC-464D-89EA-465A6B1C312C}"/>
    <cellStyle name="40 % - Markeringsfarve3 3 2 3 2 2 4" xfId="21502" xr:uid="{745DC219-1789-4C44-BEA5-C62AE84C4CF6}"/>
    <cellStyle name="40 % - Markeringsfarve3 3 2 3 2 2 5" xfId="36490" xr:uid="{7961F09E-6727-42D9-80EA-9B5B8230AFA2}"/>
    <cellStyle name="40 % - Markeringsfarve3 3 2 3 2 3" xfId="6293" xr:uid="{310D4FFE-3CCA-4D51-BBE0-BEDE5C66BBD1}"/>
    <cellStyle name="40 % - Markeringsfarve3 3 2 3 2 3 2" xfId="14209" xr:uid="{F290A91A-25BF-4A20-A820-3B4C99A4ECE4}"/>
    <cellStyle name="40 % - Markeringsfarve3 3 2 3 2 3 2 2" xfId="30524" xr:uid="{3B081F28-5578-4A74-AFAC-AAC0842367D5}"/>
    <cellStyle name="40 % - Markeringsfarve3 3 2 3 2 3 2 3" xfId="45488" xr:uid="{27133C7A-8A6D-4BCB-AF30-7C2DA728799B}"/>
    <cellStyle name="40 % - Markeringsfarve3 3 2 3 2 3 3" xfId="23502" xr:uid="{157AB79A-1BEE-4F3D-9AB8-996AC2BEE26F}"/>
    <cellStyle name="40 % - Markeringsfarve3 3 2 3 2 3 4" xfId="38489" xr:uid="{5F6B8B79-0061-4E47-BAC1-33AC6235D716}"/>
    <cellStyle name="40 % - Markeringsfarve3 3 2 3 2 4" xfId="12203" xr:uid="{6B905B4C-9AFC-4F89-A963-18C49CBF4829}"/>
    <cellStyle name="40 % - Markeringsfarve3 3 2 3 2 4 2" xfId="28523" xr:uid="{556EB299-FFB7-47AE-9343-66BB2C820770}"/>
    <cellStyle name="40 % - Markeringsfarve3 3 2 3 2 4 3" xfId="43488" xr:uid="{6F034A56-93DD-4D4B-9F1E-E59419A90FB7}"/>
    <cellStyle name="40 % - Markeringsfarve3 3 2 3 2 5" xfId="21501" xr:uid="{58243203-CCFC-47BE-B74F-D7AE672142E4}"/>
    <cellStyle name="40 % - Markeringsfarve3 3 2 3 2 6" xfId="36489" xr:uid="{5B2657D1-A83A-4B3A-96A5-FC235613E6CF}"/>
    <cellStyle name="40 % - Markeringsfarve3 3 2 3 3" xfId="3649" xr:uid="{45C5A478-2062-4D0A-BB40-743BD79220F2}"/>
    <cellStyle name="40 % - Markeringsfarve3 3 2 3 3 2" xfId="6977" xr:uid="{C1914C31-4161-49A7-8EAF-CACD601E0A5C}"/>
    <cellStyle name="40 % - Markeringsfarve3 3 2 3 3 2 2" xfId="14887" xr:uid="{402B4FB0-ACBB-4F27-8152-DB1E7A248FB1}"/>
    <cellStyle name="40 % - Markeringsfarve3 3 2 3 3 2 2 2" xfId="31202" xr:uid="{ED9095A9-68ED-4ACD-B834-72F038F31ED2}"/>
    <cellStyle name="40 % - Markeringsfarve3 3 2 3 3 2 2 3" xfId="46166" xr:uid="{E314C96C-5F52-4644-AAF6-73CF9A7E2C74}"/>
    <cellStyle name="40 % - Markeringsfarve3 3 2 3 3 2 3" xfId="24180" xr:uid="{390774E5-E48C-4F82-933D-930404947A29}"/>
    <cellStyle name="40 % - Markeringsfarve3 3 2 3 3 2 4" xfId="39167" xr:uid="{21AC6233-39BF-4728-85B3-EF1FC16A451C}"/>
    <cellStyle name="40 % - Markeringsfarve3 3 2 3 3 3" xfId="12205" xr:uid="{8F151CC7-6BCA-46C5-9944-9F471BBE54FF}"/>
    <cellStyle name="40 % - Markeringsfarve3 3 2 3 3 3 2" xfId="28525" xr:uid="{65A3978A-59D2-4753-A5CC-6EF868CACEBE}"/>
    <cellStyle name="40 % - Markeringsfarve3 3 2 3 3 3 3" xfId="43490" xr:uid="{F7609572-C59C-4C75-8DBB-61CCEEB40B73}"/>
    <cellStyle name="40 % - Markeringsfarve3 3 2 3 3 4" xfId="21503" xr:uid="{B169A018-5C77-4BE2-9A8C-5A6BC289A885}"/>
    <cellStyle name="40 % - Markeringsfarve3 3 2 3 3 5" xfId="36491" xr:uid="{DDF7F4EC-AD71-4F60-9A5D-A3628AB97627}"/>
    <cellStyle name="40 % - Markeringsfarve3 3 2 3 4" xfId="3650" xr:uid="{ADFA433D-EB71-4FF3-875D-80C0695D3ED7}"/>
    <cellStyle name="40 % - Markeringsfarve3 3 2 3 4 2" xfId="8370" xr:uid="{7E995040-584F-497B-8C8C-DE3D4FE885F6}"/>
    <cellStyle name="40 % - Markeringsfarve3 3 2 3 4 2 2" xfId="16262" xr:uid="{1858E4B3-89D0-4E5D-BD61-1167E31484EA}"/>
    <cellStyle name="40 % - Markeringsfarve3 3 2 3 4 2 2 2" xfId="32577" xr:uid="{528E4800-CB08-43B8-A180-2EF6E280795A}"/>
    <cellStyle name="40 % - Markeringsfarve3 3 2 3 4 2 2 3" xfId="47541" xr:uid="{F6748055-2540-490B-818F-210EBFDB4B61}"/>
    <cellStyle name="40 % - Markeringsfarve3 3 2 3 4 2 3" xfId="25555" xr:uid="{BF4777A4-935C-4A1D-BA29-64307B9DE3F2}"/>
    <cellStyle name="40 % - Markeringsfarve3 3 2 3 4 2 4" xfId="40542" xr:uid="{FD26A3E3-7715-45A8-B8E4-C1C690FAA92E}"/>
    <cellStyle name="40 % - Markeringsfarve3 3 2 3 4 3" xfId="12206" xr:uid="{DBC8C84A-193D-45B2-A076-3E5C4B1B036D}"/>
    <cellStyle name="40 % - Markeringsfarve3 3 2 3 4 3 2" xfId="28526" xr:uid="{7E65A982-4771-4475-9713-7B077FED2DAF}"/>
    <cellStyle name="40 % - Markeringsfarve3 3 2 3 4 3 3" xfId="43491" xr:uid="{63351C78-1A13-41B5-B015-B317D8C87124}"/>
    <cellStyle name="40 % - Markeringsfarve3 3 2 3 4 4" xfId="21504" xr:uid="{01F911C3-BC4C-4700-AABB-8227E3E4B6FB}"/>
    <cellStyle name="40 % - Markeringsfarve3 3 2 3 4 5" xfId="36492" xr:uid="{015756A6-C3DF-49FE-9932-5325A81D184B}"/>
    <cellStyle name="40 % - Markeringsfarve3 3 2 3 5" xfId="5826" xr:uid="{62ACA862-9614-41DF-868E-F8C6F6E25D08}"/>
    <cellStyle name="40 % - Markeringsfarve3 3 2 3 5 2" xfId="13743" xr:uid="{C6394E76-DE52-4E36-8B6B-66E8007C55C7}"/>
    <cellStyle name="40 % - Markeringsfarve3 3 2 3 5 2 2" xfId="30058" xr:uid="{0581AA4A-ABEF-41E2-A868-6366AA52A210}"/>
    <cellStyle name="40 % - Markeringsfarve3 3 2 3 5 2 3" xfId="45022" xr:uid="{31EB49C5-A0C6-4859-B10B-511F1347F01D}"/>
    <cellStyle name="40 % - Markeringsfarve3 3 2 3 5 3" xfId="23036" xr:uid="{40CED939-FD2D-4811-8EA0-85B67BB6AEDF}"/>
    <cellStyle name="40 % - Markeringsfarve3 3 2 3 5 4" xfId="38023" xr:uid="{D9233C12-7913-4694-941D-2336618CE7A7}"/>
    <cellStyle name="40 % - Markeringsfarve3 3 2 3 6" xfId="12202" xr:uid="{79E7588E-773F-48A7-8697-6DEBAEA64CD5}"/>
    <cellStyle name="40 % - Markeringsfarve3 3 2 3 6 2" xfId="28522" xr:uid="{986A44F1-4F55-4F0A-983C-AEED5439DDCF}"/>
    <cellStyle name="40 % - Markeringsfarve3 3 2 3 6 3" xfId="43487" xr:uid="{B10C6C75-D4BC-4782-9A65-08F802D5F172}"/>
    <cellStyle name="40 % - Markeringsfarve3 3 2 3 7" xfId="21500" xr:uid="{A4FA92B6-C095-4CD9-88D4-4E9190486572}"/>
    <cellStyle name="40 % - Markeringsfarve3 3 2 3 8" xfId="36488" xr:uid="{0A545236-53EF-41EE-AE01-A1D56780FD0A}"/>
    <cellStyle name="40 % - Markeringsfarve3 3 2 4" xfId="3651" xr:uid="{577C2C59-E496-4B3A-8EC0-7D6F77AFE5CF}"/>
    <cellStyle name="40 % - Markeringsfarve3 3 2 4 2" xfId="3652" xr:uid="{D819EFD5-8D5D-41BE-B5BC-32CED1B62E02}"/>
    <cellStyle name="40 % - Markeringsfarve3 3 2 4 2 2" xfId="3653" xr:uid="{DB60240F-7C25-4AC5-964B-56E509A41D2A}"/>
    <cellStyle name="40 % - Markeringsfarve3 3 2 4 2 2 2" xfId="7849" xr:uid="{D28A7F80-3BB2-4C2B-ACA4-4EC45BD596D4}"/>
    <cellStyle name="40 % - Markeringsfarve3 3 2 4 2 2 2 2" xfId="15749" xr:uid="{C1D97748-F72B-41D1-8E8E-12D5B2323F40}"/>
    <cellStyle name="40 % - Markeringsfarve3 3 2 4 2 2 2 2 2" xfId="32064" xr:uid="{E4010F11-830B-454B-AD36-429D6021EECE}"/>
    <cellStyle name="40 % - Markeringsfarve3 3 2 4 2 2 2 2 3" xfId="47028" xr:uid="{2DCBC9B1-3DDD-4446-AF4B-25AFDCF6E271}"/>
    <cellStyle name="40 % - Markeringsfarve3 3 2 4 2 2 2 3" xfId="25042" xr:uid="{CC0809E3-70CE-4587-9C2E-EF6ACC4E411D}"/>
    <cellStyle name="40 % - Markeringsfarve3 3 2 4 2 2 2 4" xfId="40029" xr:uid="{2CD8E574-1770-45D7-B8B0-0825010D1319}"/>
    <cellStyle name="40 % - Markeringsfarve3 3 2 4 2 2 3" xfId="12209" xr:uid="{562E7F41-6AD5-40B3-93E8-341BF162DBB1}"/>
    <cellStyle name="40 % - Markeringsfarve3 3 2 4 2 2 3 2" xfId="28529" xr:uid="{FEA77169-5E70-41DB-8F10-D1D325525C90}"/>
    <cellStyle name="40 % - Markeringsfarve3 3 2 4 2 2 3 3" xfId="43494" xr:uid="{EAE24B0F-D72A-4649-A59F-144C8D91F62F}"/>
    <cellStyle name="40 % - Markeringsfarve3 3 2 4 2 2 4" xfId="21507" xr:uid="{F068E777-B7C7-41DF-AC1F-814015EAA412}"/>
    <cellStyle name="40 % - Markeringsfarve3 3 2 4 2 2 5" xfId="36495" xr:uid="{FCAD9BD3-2FE5-4BE0-9BAD-0C19D8ADCE0A}"/>
    <cellStyle name="40 % - Markeringsfarve3 3 2 4 2 3" xfId="6387" xr:uid="{05874901-2DF0-4EE5-BC9A-7B5A4DD339A4}"/>
    <cellStyle name="40 % - Markeringsfarve3 3 2 4 2 3 2" xfId="14300" xr:uid="{00E7FC43-7737-44B0-9CE6-6704F4A2631C}"/>
    <cellStyle name="40 % - Markeringsfarve3 3 2 4 2 3 2 2" xfId="30615" xr:uid="{BB9E228F-F024-4547-90E0-E33F55EB65CF}"/>
    <cellStyle name="40 % - Markeringsfarve3 3 2 4 2 3 2 3" xfId="45579" xr:uid="{603F3D2E-FB33-43C8-A64C-BE8570B771B7}"/>
    <cellStyle name="40 % - Markeringsfarve3 3 2 4 2 3 3" xfId="23593" xr:uid="{3E05B8A8-CE79-4C17-9259-07055A7B675A}"/>
    <cellStyle name="40 % - Markeringsfarve3 3 2 4 2 3 4" xfId="38580" xr:uid="{B4D7CA1B-F5E3-49E7-92CD-900EC8F7874F}"/>
    <cellStyle name="40 % - Markeringsfarve3 3 2 4 2 4" xfId="12208" xr:uid="{0B404EB5-3154-4BEA-A7E6-9A7D44EEE992}"/>
    <cellStyle name="40 % - Markeringsfarve3 3 2 4 2 4 2" xfId="28528" xr:uid="{8EF4F0AA-84C3-42F0-A246-3DC0D5B6BC9E}"/>
    <cellStyle name="40 % - Markeringsfarve3 3 2 4 2 4 3" xfId="43493" xr:uid="{5B880AED-3ED4-4E72-852A-3C289AC4757B}"/>
    <cellStyle name="40 % - Markeringsfarve3 3 2 4 2 5" xfId="21506" xr:uid="{E7D20584-EEEE-496D-860F-A126AA490124}"/>
    <cellStyle name="40 % - Markeringsfarve3 3 2 4 2 6" xfId="36494" xr:uid="{D3AD550A-B85E-49D0-9725-CA288B6891D0}"/>
    <cellStyle name="40 % - Markeringsfarve3 3 2 4 3" xfId="3654" xr:uid="{CFFD6220-B43F-4FF3-83A7-CFA968A18F2E}"/>
    <cellStyle name="40 % - Markeringsfarve3 3 2 4 3 2" xfId="7125" xr:uid="{92CA5265-304C-407A-9571-49513356D4D6}"/>
    <cellStyle name="40 % - Markeringsfarve3 3 2 4 3 2 2" xfId="15034" xr:uid="{00FF59F5-85A2-4355-88DD-B0E5553DE81F}"/>
    <cellStyle name="40 % - Markeringsfarve3 3 2 4 3 2 2 2" xfId="31349" xr:uid="{F5C6C3EE-6A76-4B7C-9E4A-9138DB7168B3}"/>
    <cellStyle name="40 % - Markeringsfarve3 3 2 4 3 2 2 3" xfId="46313" xr:uid="{08DF014F-7481-48F6-A5BA-2734A56DD770}"/>
    <cellStyle name="40 % - Markeringsfarve3 3 2 4 3 2 3" xfId="24327" xr:uid="{4A792362-98A0-48DB-8F58-1E255897C016}"/>
    <cellStyle name="40 % - Markeringsfarve3 3 2 4 3 2 4" xfId="39314" xr:uid="{6F77FEFC-6CD0-49F8-BB1F-7DF040411CC4}"/>
    <cellStyle name="40 % - Markeringsfarve3 3 2 4 3 3" xfId="12210" xr:uid="{DA529CCE-C106-4905-ADBF-A607C4E4E45F}"/>
    <cellStyle name="40 % - Markeringsfarve3 3 2 4 3 3 2" xfId="28530" xr:uid="{EF4AFE68-7F9D-44E3-8A42-C6A556B0C430}"/>
    <cellStyle name="40 % - Markeringsfarve3 3 2 4 3 3 3" xfId="43495" xr:uid="{E661E444-D14F-456D-B1F3-905F079CA88C}"/>
    <cellStyle name="40 % - Markeringsfarve3 3 2 4 3 4" xfId="21508" xr:uid="{F413429F-4C4A-48F6-9A4D-0505B0B239FC}"/>
    <cellStyle name="40 % - Markeringsfarve3 3 2 4 3 5" xfId="36496" xr:uid="{AA59F72B-FDC4-497C-8568-4755EFCDEBE2}"/>
    <cellStyle name="40 % - Markeringsfarve3 3 2 4 4" xfId="3655" xr:uid="{3C98FD90-09DE-405A-9711-C6AADEF44763}"/>
    <cellStyle name="40 % - Markeringsfarve3 3 2 4 4 2" xfId="8585" xr:uid="{65EFC2FA-9366-451B-ABD4-AB9212E4930A}"/>
    <cellStyle name="40 % - Markeringsfarve3 3 2 4 4 2 2" xfId="16467" xr:uid="{8390AF7D-03C8-480E-B996-C59B6D276E9D}"/>
    <cellStyle name="40 % - Markeringsfarve3 3 2 4 4 2 2 2" xfId="32782" xr:uid="{D299A123-6F6E-4077-BA01-B2B575892550}"/>
    <cellStyle name="40 % - Markeringsfarve3 3 2 4 4 2 2 3" xfId="47746" xr:uid="{1143D1AA-94E7-4260-BAC8-794B40B15959}"/>
    <cellStyle name="40 % - Markeringsfarve3 3 2 4 4 2 3" xfId="25760" xr:uid="{29E1A144-C35B-4F74-B6C0-1329C248A39C}"/>
    <cellStyle name="40 % - Markeringsfarve3 3 2 4 4 2 4" xfId="40747" xr:uid="{B8F53979-52CC-4414-9C87-4ABDC69091FE}"/>
    <cellStyle name="40 % - Markeringsfarve3 3 2 4 4 3" xfId="12211" xr:uid="{776188C6-0D2C-4823-B75C-7325CC2F5BE5}"/>
    <cellStyle name="40 % - Markeringsfarve3 3 2 4 4 3 2" xfId="28531" xr:uid="{136D489E-9BFC-4824-B3FF-318DE0A45A6F}"/>
    <cellStyle name="40 % - Markeringsfarve3 3 2 4 4 3 3" xfId="43496" xr:uid="{035624C7-C795-4DA9-BDBC-1B39DABA445A}"/>
    <cellStyle name="40 % - Markeringsfarve3 3 2 4 4 4" xfId="21509" xr:uid="{032E9A30-58E5-4233-A2DC-FA710CEE6B00}"/>
    <cellStyle name="40 % - Markeringsfarve3 3 2 4 4 5" xfId="36497" xr:uid="{00BBF301-A6D0-43D1-A096-1F083EC222FF}"/>
    <cellStyle name="40 % - Markeringsfarve3 3 2 4 5" xfId="5827" xr:uid="{D2445F95-91DD-4027-8E4E-7F6038605626}"/>
    <cellStyle name="40 % - Markeringsfarve3 3 2 4 5 2" xfId="13744" xr:uid="{0AF0B430-0A8A-4F58-A539-DE97FB4B4B63}"/>
    <cellStyle name="40 % - Markeringsfarve3 3 2 4 5 2 2" xfId="30059" xr:uid="{ADD89944-29A0-4A95-B7F5-327B464EC7FE}"/>
    <cellStyle name="40 % - Markeringsfarve3 3 2 4 5 2 3" xfId="45023" xr:uid="{B277EE61-30E6-45EF-9C32-AEBBB2704AE0}"/>
    <cellStyle name="40 % - Markeringsfarve3 3 2 4 5 3" xfId="23037" xr:uid="{A6D5E6D4-8CAE-4ADF-9B68-48098CF04616}"/>
    <cellStyle name="40 % - Markeringsfarve3 3 2 4 5 4" xfId="38024" xr:uid="{52BC0363-C384-4D42-972A-F566D9D95051}"/>
    <cellStyle name="40 % - Markeringsfarve3 3 2 4 6" xfId="12207" xr:uid="{2B417B3F-A8D1-4AB3-8017-A2D0205D4D9C}"/>
    <cellStyle name="40 % - Markeringsfarve3 3 2 4 6 2" xfId="28527" xr:uid="{62F7164F-EA42-4A8F-88C4-01B37FE27152}"/>
    <cellStyle name="40 % - Markeringsfarve3 3 2 4 6 3" xfId="43492" xr:uid="{74BE03D4-A3B1-469D-B98D-FBC45BE21D0A}"/>
    <cellStyle name="40 % - Markeringsfarve3 3 2 4 7" xfId="21505" xr:uid="{A67E984D-86B9-4F35-9C89-AB4EFC28918F}"/>
    <cellStyle name="40 % - Markeringsfarve3 3 2 4 8" xfId="36493" xr:uid="{CC4A720C-3984-47A6-8561-9F8A0C2DF96D}"/>
    <cellStyle name="40 % - Markeringsfarve3 3 2 5" xfId="3656" xr:uid="{F640E84C-B44D-47A4-A58D-70456F28A681}"/>
    <cellStyle name="40 % - Markeringsfarve3 3 2 5 2" xfId="3657" xr:uid="{24A485FD-319D-4B12-872E-8280A89A8FC2}"/>
    <cellStyle name="40 % - Markeringsfarve3 3 2 5 2 2" xfId="3658" xr:uid="{2769EB5A-FCAD-4920-A528-125157924798}"/>
    <cellStyle name="40 % - Markeringsfarve3 3 2 5 2 2 2" xfId="7966" xr:uid="{7AD14486-F14E-42BC-9897-DC6C163EF43A}"/>
    <cellStyle name="40 % - Markeringsfarve3 3 2 5 2 2 2 2" xfId="15866" xr:uid="{2AC7ACF3-F2D1-4D4E-A7E2-7717A697BC95}"/>
    <cellStyle name="40 % - Markeringsfarve3 3 2 5 2 2 2 2 2" xfId="32181" xr:uid="{660F0BED-B3E9-4C13-9F64-FC8AF5AE7A9C}"/>
    <cellStyle name="40 % - Markeringsfarve3 3 2 5 2 2 2 2 3" xfId="47145" xr:uid="{AB158099-6B5C-48E9-AA85-E49383B2E95F}"/>
    <cellStyle name="40 % - Markeringsfarve3 3 2 5 2 2 2 3" xfId="25159" xr:uid="{668CFCCA-5DC4-4841-9E3D-CF2896C3BC6A}"/>
    <cellStyle name="40 % - Markeringsfarve3 3 2 5 2 2 2 4" xfId="40146" xr:uid="{4C53EF43-3AE9-4F4C-96A5-A9F10CFBAD23}"/>
    <cellStyle name="40 % - Markeringsfarve3 3 2 5 2 2 3" xfId="12214" xr:uid="{89875683-FFB5-4A10-8666-F2392AA7A028}"/>
    <cellStyle name="40 % - Markeringsfarve3 3 2 5 2 2 3 2" xfId="28534" xr:uid="{06C9C580-3067-437A-9CA5-7FBB5C8B4E86}"/>
    <cellStyle name="40 % - Markeringsfarve3 3 2 5 2 2 3 3" xfId="43499" xr:uid="{17244421-A99E-425A-8DB4-B03F41430971}"/>
    <cellStyle name="40 % - Markeringsfarve3 3 2 5 2 2 4" xfId="21512" xr:uid="{E8D116C6-F686-49DE-AB09-79A814741837}"/>
    <cellStyle name="40 % - Markeringsfarve3 3 2 5 2 2 5" xfId="36500" xr:uid="{738C1AD0-4F2C-41A3-8B58-5AB1C3160169}"/>
    <cellStyle name="40 % - Markeringsfarve3 3 2 5 2 3" xfId="6486" xr:uid="{7B673BA2-70BB-4C3D-9664-D42B34935CD6}"/>
    <cellStyle name="40 % - Markeringsfarve3 3 2 5 2 3 2" xfId="14399" xr:uid="{528D56A9-77D2-45EA-AF2D-F7564FD3876A}"/>
    <cellStyle name="40 % - Markeringsfarve3 3 2 5 2 3 2 2" xfId="30714" xr:uid="{B2704399-77D0-4239-9E50-89289CC1E683}"/>
    <cellStyle name="40 % - Markeringsfarve3 3 2 5 2 3 2 3" xfId="45678" xr:uid="{7D87DFA7-70AA-40C4-A6DE-23C710DE72F4}"/>
    <cellStyle name="40 % - Markeringsfarve3 3 2 5 2 3 3" xfId="23692" xr:uid="{2FC7C9B7-772E-48F6-B6BD-475594E7DAA0}"/>
    <cellStyle name="40 % - Markeringsfarve3 3 2 5 2 3 4" xfId="38679" xr:uid="{BDE26774-64F8-425C-AC8B-45E61A20CB75}"/>
    <cellStyle name="40 % - Markeringsfarve3 3 2 5 2 4" xfId="12213" xr:uid="{E8B66520-D43A-4C43-81FF-7F2037272721}"/>
    <cellStyle name="40 % - Markeringsfarve3 3 2 5 2 4 2" xfId="28533" xr:uid="{5C3106AF-E58B-4045-A98F-32F26DB3671E}"/>
    <cellStyle name="40 % - Markeringsfarve3 3 2 5 2 4 3" xfId="43498" xr:uid="{39C2F14B-A12F-44EC-8808-F1BCA3F46C89}"/>
    <cellStyle name="40 % - Markeringsfarve3 3 2 5 2 5" xfId="21511" xr:uid="{5B9A7DDA-CA95-428C-89E6-E9161D87B9FA}"/>
    <cellStyle name="40 % - Markeringsfarve3 3 2 5 2 6" xfId="36499" xr:uid="{FE60E70A-1C15-423A-AD39-B1A01884DE95}"/>
    <cellStyle name="40 % - Markeringsfarve3 3 2 5 3" xfId="3659" xr:uid="{8014A77C-776E-409B-9EC6-51AC34765C20}"/>
    <cellStyle name="40 % - Markeringsfarve3 3 2 5 3 2" xfId="7242" xr:uid="{BD26AEA0-9880-4576-9235-9843E11F5E8C}"/>
    <cellStyle name="40 % - Markeringsfarve3 3 2 5 3 2 2" xfId="15151" xr:uid="{DD6C92F7-59BB-4BAC-B3F6-AF432F119137}"/>
    <cellStyle name="40 % - Markeringsfarve3 3 2 5 3 2 2 2" xfId="31466" xr:uid="{2222934F-FCD7-4227-97BA-05016B27C470}"/>
    <cellStyle name="40 % - Markeringsfarve3 3 2 5 3 2 2 3" xfId="46430" xr:uid="{E93165DB-DB1D-4812-8BC6-E8AFE1F9626B}"/>
    <cellStyle name="40 % - Markeringsfarve3 3 2 5 3 2 3" xfId="24444" xr:uid="{FE8C91A5-8802-4872-A076-0FF83904F231}"/>
    <cellStyle name="40 % - Markeringsfarve3 3 2 5 3 2 4" xfId="39431" xr:uid="{5F6B822C-1AD7-4D73-8AB2-CA12318E00A6}"/>
    <cellStyle name="40 % - Markeringsfarve3 3 2 5 3 3" xfId="12215" xr:uid="{28D451B0-3772-4E01-B6AC-11C974D39A4B}"/>
    <cellStyle name="40 % - Markeringsfarve3 3 2 5 3 3 2" xfId="28535" xr:uid="{BD18DF75-6329-475D-8847-2327E51E6F98}"/>
    <cellStyle name="40 % - Markeringsfarve3 3 2 5 3 3 3" xfId="43500" xr:uid="{0B52BDA9-1216-45E7-846A-BBB878DC237A}"/>
    <cellStyle name="40 % - Markeringsfarve3 3 2 5 3 4" xfId="21513" xr:uid="{E40C62C3-3C2B-45C9-9B98-30CA423B9069}"/>
    <cellStyle name="40 % - Markeringsfarve3 3 2 5 3 5" xfId="36501" xr:uid="{0D129925-DA35-4D9D-86A7-3CAA0E39B453}"/>
    <cellStyle name="40 % - Markeringsfarve3 3 2 5 4" xfId="3660" xr:uid="{719095CE-C1E0-45D0-B410-ACCD71A0A82B}"/>
    <cellStyle name="40 % - Markeringsfarve3 3 2 5 4 2" xfId="8234" xr:uid="{C7B5A163-F131-4099-BDB4-A75469CA9DD4}"/>
    <cellStyle name="40 % - Markeringsfarve3 3 2 5 4 2 2" xfId="16127" xr:uid="{20C18146-E63D-4CE2-A373-B476F8D85DFB}"/>
    <cellStyle name="40 % - Markeringsfarve3 3 2 5 4 2 2 2" xfId="32442" xr:uid="{12BF8451-396C-4021-B24B-8A6A320DA61D}"/>
    <cellStyle name="40 % - Markeringsfarve3 3 2 5 4 2 2 3" xfId="47406" xr:uid="{5AFD2D79-355F-476F-958D-B7990E3996A3}"/>
    <cellStyle name="40 % - Markeringsfarve3 3 2 5 4 2 3" xfId="25420" xr:uid="{1C218BFE-1504-46FC-9C8B-50D5F7C019A0}"/>
    <cellStyle name="40 % - Markeringsfarve3 3 2 5 4 2 4" xfId="40407" xr:uid="{4586A5F6-5907-43CB-8676-CC2C57801C41}"/>
    <cellStyle name="40 % - Markeringsfarve3 3 2 5 4 3" xfId="12216" xr:uid="{CD9ACE97-3516-409B-94DB-91C7B675995C}"/>
    <cellStyle name="40 % - Markeringsfarve3 3 2 5 4 3 2" xfId="28536" xr:uid="{340CDE33-0EB2-42E4-9962-D9CE5F0E7371}"/>
    <cellStyle name="40 % - Markeringsfarve3 3 2 5 4 3 3" xfId="43501" xr:uid="{21D9B5DB-79CA-41D3-9371-2671E1480217}"/>
    <cellStyle name="40 % - Markeringsfarve3 3 2 5 4 4" xfId="21514" xr:uid="{20BA3368-172D-4369-82C3-861CE494112D}"/>
    <cellStyle name="40 % - Markeringsfarve3 3 2 5 4 5" xfId="36502" xr:uid="{F7E4D755-AD51-4EAC-A34B-6F9639344627}"/>
    <cellStyle name="40 % - Markeringsfarve3 3 2 5 5" xfId="5828" xr:uid="{FD42C895-248D-4E4B-B971-246A59DB5DB0}"/>
    <cellStyle name="40 % - Markeringsfarve3 3 2 5 5 2" xfId="13745" xr:uid="{4678EB79-B342-46EE-AF1D-A67265CE0763}"/>
    <cellStyle name="40 % - Markeringsfarve3 3 2 5 5 2 2" xfId="30060" xr:uid="{A0BDE59D-2816-46FB-991C-CFB90CAC7F26}"/>
    <cellStyle name="40 % - Markeringsfarve3 3 2 5 5 2 3" xfId="45024" xr:uid="{30BB8E87-4618-4060-84AC-F68037B4C531}"/>
    <cellStyle name="40 % - Markeringsfarve3 3 2 5 5 3" xfId="23038" xr:uid="{279DDB1F-3304-44E8-BA03-A2FE47AE7882}"/>
    <cellStyle name="40 % - Markeringsfarve3 3 2 5 5 4" xfId="38025" xr:uid="{3937B23A-C349-4F65-8357-9B52915BDA58}"/>
    <cellStyle name="40 % - Markeringsfarve3 3 2 5 6" xfId="12212" xr:uid="{97A93301-4C17-464A-A0EB-5E2859EC02C8}"/>
    <cellStyle name="40 % - Markeringsfarve3 3 2 5 6 2" xfId="28532" xr:uid="{9926BD5F-9C93-4D04-B9F7-2A0179261CCE}"/>
    <cellStyle name="40 % - Markeringsfarve3 3 2 5 6 3" xfId="43497" xr:uid="{9E1495D8-65C1-47B5-B1FF-86E0E17EE738}"/>
    <cellStyle name="40 % - Markeringsfarve3 3 2 5 7" xfId="21510" xr:uid="{D1EB0A77-0C53-47CD-ADE4-61F8E0027E36}"/>
    <cellStyle name="40 % - Markeringsfarve3 3 2 5 8" xfId="36498" xr:uid="{17B68DB6-4DB7-4493-B2D1-16A981FE074E}"/>
    <cellStyle name="40 % - Markeringsfarve3 3 2 6" xfId="3661" xr:uid="{AECDCA68-5FD3-4513-B7FD-AF7C95D130AB}"/>
    <cellStyle name="40 % - Markeringsfarve3 3 2 6 2" xfId="3662" xr:uid="{84FC65A1-F236-471A-9E19-32BE2BFB5E0C}"/>
    <cellStyle name="40 % - Markeringsfarve3 3 2 6 2 2" xfId="3663" xr:uid="{5AE481D0-0B61-4311-A732-D1B426D80B5F}"/>
    <cellStyle name="40 % - Markeringsfarve3 3 2 6 2 2 2" xfId="8102" xr:uid="{19E05534-F9C1-4E53-8C60-0465B0D77474}"/>
    <cellStyle name="40 % - Markeringsfarve3 3 2 6 2 2 2 2" xfId="16002" xr:uid="{02EC3284-80E3-4824-8896-709982497FDF}"/>
    <cellStyle name="40 % - Markeringsfarve3 3 2 6 2 2 2 2 2" xfId="32317" xr:uid="{04745A3A-EDE7-4067-973F-8DC19E64E7A2}"/>
    <cellStyle name="40 % - Markeringsfarve3 3 2 6 2 2 2 2 3" xfId="47281" xr:uid="{8C18E521-1D29-4BBE-8EF0-EA67664FC93C}"/>
    <cellStyle name="40 % - Markeringsfarve3 3 2 6 2 2 2 3" xfId="25295" xr:uid="{D408D5F3-F27B-469E-AA47-55CC9B0C69C9}"/>
    <cellStyle name="40 % - Markeringsfarve3 3 2 6 2 2 2 4" xfId="40282" xr:uid="{EEB0F187-A713-4257-AA85-834D05D6A0E3}"/>
    <cellStyle name="40 % - Markeringsfarve3 3 2 6 2 2 3" xfId="12219" xr:uid="{B0B504A3-A3E2-447C-85B7-2A423E3B60E2}"/>
    <cellStyle name="40 % - Markeringsfarve3 3 2 6 2 2 3 2" xfId="28539" xr:uid="{0362A220-DE89-410E-BFF4-A3E8DFE99820}"/>
    <cellStyle name="40 % - Markeringsfarve3 3 2 6 2 2 3 3" xfId="43504" xr:uid="{9B5BF3AF-B871-40F6-B92F-532B29E93BCB}"/>
    <cellStyle name="40 % - Markeringsfarve3 3 2 6 2 2 4" xfId="21517" xr:uid="{617C0FE1-EE8A-4179-91B4-7F4AF8AFBCAA}"/>
    <cellStyle name="40 % - Markeringsfarve3 3 2 6 2 2 5" xfId="36505" xr:uid="{3EF0078B-CD63-43FB-862C-A8FFD5584963}"/>
    <cellStyle name="40 % - Markeringsfarve3 3 2 6 2 3" xfId="6595" xr:uid="{8A974E90-1C38-4A94-A409-2E46B4A7BAB2}"/>
    <cellStyle name="40 % - Markeringsfarve3 3 2 6 2 3 2" xfId="14508" xr:uid="{EC929A65-9CF6-44A0-B386-0D7AB371A25D}"/>
    <cellStyle name="40 % - Markeringsfarve3 3 2 6 2 3 2 2" xfId="30823" xr:uid="{35DF04B7-9663-488F-AD9C-04B54DFDB17B}"/>
    <cellStyle name="40 % - Markeringsfarve3 3 2 6 2 3 2 3" xfId="45787" xr:uid="{396068F1-BE8F-4A99-97D4-74A8470322BC}"/>
    <cellStyle name="40 % - Markeringsfarve3 3 2 6 2 3 3" xfId="23801" xr:uid="{8D64876F-0069-4134-90A4-2572AB8E21BD}"/>
    <cellStyle name="40 % - Markeringsfarve3 3 2 6 2 3 4" xfId="38788" xr:uid="{5650EC2B-2305-4D46-9225-BC9336DC3573}"/>
    <cellStyle name="40 % - Markeringsfarve3 3 2 6 2 4" xfId="12218" xr:uid="{75B607C1-D03C-4DFD-BAFC-59FDD00097CE}"/>
    <cellStyle name="40 % - Markeringsfarve3 3 2 6 2 4 2" xfId="28538" xr:uid="{9A29922C-DA2F-4149-B1DA-FFDCF4FB92BC}"/>
    <cellStyle name="40 % - Markeringsfarve3 3 2 6 2 4 3" xfId="43503" xr:uid="{209ED10F-0D66-41D7-BCA0-CB62FDD2BCB5}"/>
    <cellStyle name="40 % - Markeringsfarve3 3 2 6 2 5" xfId="21516" xr:uid="{4E93FAB6-28B1-4096-850E-4F93D34CA5E7}"/>
    <cellStyle name="40 % - Markeringsfarve3 3 2 6 2 6" xfId="36504" xr:uid="{99D57721-8C5F-44DA-8AE5-6812918C74C2}"/>
    <cellStyle name="40 % - Markeringsfarve3 3 2 6 3" xfId="3664" xr:uid="{DDDAF561-6182-40DA-B519-47C1A9BE8098}"/>
    <cellStyle name="40 % - Markeringsfarve3 3 2 6 3 2" xfId="7379" xr:uid="{F47A30A2-7542-4F05-B451-A824F25B99BB}"/>
    <cellStyle name="40 % - Markeringsfarve3 3 2 6 3 2 2" xfId="15288" xr:uid="{26CDDB36-AEB0-45B4-809A-143E3D2C8A9A}"/>
    <cellStyle name="40 % - Markeringsfarve3 3 2 6 3 2 2 2" xfId="31603" xr:uid="{2AA7BD08-7B8B-4F06-96EC-946F66D71967}"/>
    <cellStyle name="40 % - Markeringsfarve3 3 2 6 3 2 2 3" xfId="46567" xr:uid="{0A0FA3B0-5059-4FED-B818-1EA29BB28BED}"/>
    <cellStyle name="40 % - Markeringsfarve3 3 2 6 3 2 3" xfId="24581" xr:uid="{05AB78BA-194B-4543-8A15-29DB1DC7F09C}"/>
    <cellStyle name="40 % - Markeringsfarve3 3 2 6 3 2 4" xfId="39568" xr:uid="{7F1AE608-F9CC-4B8F-9531-4AEBF0C091C7}"/>
    <cellStyle name="40 % - Markeringsfarve3 3 2 6 3 3" xfId="12220" xr:uid="{9007D324-456A-4EE5-93A0-F1CE6562AFB5}"/>
    <cellStyle name="40 % - Markeringsfarve3 3 2 6 3 3 2" xfId="28540" xr:uid="{9DD7C394-21A2-499F-B9FA-06B738EE5E38}"/>
    <cellStyle name="40 % - Markeringsfarve3 3 2 6 3 3 3" xfId="43505" xr:uid="{29B12208-93E5-4FF8-86E4-193126E88C7D}"/>
    <cellStyle name="40 % - Markeringsfarve3 3 2 6 3 4" xfId="21518" xr:uid="{FDFAEAE3-5DA0-4B70-B83D-DB6B3A6F3220}"/>
    <cellStyle name="40 % - Markeringsfarve3 3 2 6 3 5" xfId="36506" xr:uid="{1F73C132-96B2-46F2-BA37-28CB84748852}"/>
    <cellStyle name="40 % - Markeringsfarve3 3 2 6 4" xfId="3665" xr:uid="{B3DF99C7-27E3-4D3B-816C-F39B1B013E7C}"/>
    <cellStyle name="40 % - Markeringsfarve3 3 2 6 4 2" xfId="8556" xr:uid="{A1D4A31A-F28D-4A0C-8464-C16D8FB66840}"/>
    <cellStyle name="40 % - Markeringsfarve3 3 2 6 4 2 2" xfId="16441" xr:uid="{497BA01B-3E97-4B10-B96E-6DA1CC5375BA}"/>
    <cellStyle name="40 % - Markeringsfarve3 3 2 6 4 2 2 2" xfId="32756" xr:uid="{B31F9A1E-A804-4782-B94A-5BABC6EDD7ED}"/>
    <cellStyle name="40 % - Markeringsfarve3 3 2 6 4 2 2 3" xfId="47720" xr:uid="{E58D54A6-57E8-4204-AECB-E8E63E8000AC}"/>
    <cellStyle name="40 % - Markeringsfarve3 3 2 6 4 2 3" xfId="25734" xr:uid="{BD8663C7-F267-41B4-82F6-160058E847BF}"/>
    <cellStyle name="40 % - Markeringsfarve3 3 2 6 4 2 4" xfId="40721" xr:uid="{AF8E62C1-76FE-4C0A-A2B5-963066E16206}"/>
    <cellStyle name="40 % - Markeringsfarve3 3 2 6 4 3" xfId="12221" xr:uid="{053650F7-E23C-4D12-AC68-A0734D6BB25E}"/>
    <cellStyle name="40 % - Markeringsfarve3 3 2 6 4 3 2" xfId="28541" xr:uid="{81A31B1B-6591-408D-ADA0-C4D53F9D191B}"/>
    <cellStyle name="40 % - Markeringsfarve3 3 2 6 4 3 3" xfId="43506" xr:uid="{5AD722A9-7BB1-4DF0-B12B-BFFCD3B10A57}"/>
    <cellStyle name="40 % - Markeringsfarve3 3 2 6 4 4" xfId="21519" xr:uid="{E01A8D11-7217-4DC5-A9C8-85BB76982AC2}"/>
    <cellStyle name="40 % - Markeringsfarve3 3 2 6 4 5" xfId="36507" xr:uid="{31CAB09E-C84A-4F5C-995B-2A64E0A052F8}"/>
    <cellStyle name="40 % - Markeringsfarve3 3 2 6 5" xfId="5829" xr:uid="{5A166BB3-F163-4985-A7B1-8E22681E63B9}"/>
    <cellStyle name="40 % - Markeringsfarve3 3 2 6 5 2" xfId="13746" xr:uid="{9218238C-B5DC-4DF9-9A94-B164A8388E8D}"/>
    <cellStyle name="40 % - Markeringsfarve3 3 2 6 5 2 2" xfId="30061" xr:uid="{9E9937EA-F359-4F07-9214-281118ABDEDA}"/>
    <cellStyle name="40 % - Markeringsfarve3 3 2 6 5 2 3" xfId="45025" xr:uid="{5DBDC1B6-AF5A-47FD-9951-4B436C2972A0}"/>
    <cellStyle name="40 % - Markeringsfarve3 3 2 6 5 3" xfId="23039" xr:uid="{838ACF74-4698-44B9-A1AC-54A798380EBE}"/>
    <cellStyle name="40 % - Markeringsfarve3 3 2 6 5 4" xfId="38026" xr:uid="{3E7C999B-217C-44C8-857E-E0ECB9B4CADE}"/>
    <cellStyle name="40 % - Markeringsfarve3 3 2 6 6" xfId="12217" xr:uid="{B3848B03-2012-477B-BC0A-E655BCA7E027}"/>
    <cellStyle name="40 % - Markeringsfarve3 3 2 6 6 2" xfId="28537" xr:uid="{10398657-887F-4A19-A352-5CB2B1C0376F}"/>
    <cellStyle name="40 % - Markeringsfarve3 3 2 6 6 3" xfId="43502" xr:uid="{43D20B3A-8637-4AC4-8A4D-7A844B6F8ECF}"/>
    <cellStyle name="40 % - Markeringsfarve3 3 2 6 7" xfId="21515" xr:uid="{DEEC3DDF-7A53-47E6-92B2-C31241310227}"/>
    <cellStyle name="40 % - Markeringsfarve3 3 2 6 8" xfId="36503" xr:uid="{2FEE3758-A5C8-4B32-A7AE-D506A0C89411}"/>
    <cellStyle name="40 % - Markeringsfarve3 3 2 7" xfId="3666" xr:uid="{E1B8E256-6D01-4655-B0F0-5518F9E237F4}"/>
    <cellStyle name="40 % - Markeringsfarve3 3 2 7 2" xfId="3667" xr:uid="{A18B7A08-CEFD-43C2-9FDC-19AABFED2B15}"/>
    <cellStyle name="40 % - Markeringsfarve3 3 2 7 2 2" xfId="7492" xr:uid="{92E8A337-DF26-49DF-AB5F-301DAD7D9E1D}"/>
    <cellStyle name="40 % - Markeringsfarve3 3 2 7 2 2 2" xfId="15392" xr:uid="{4D06D334-3A5C-4334-A123-F214CD7212D9}"/>
    <cellStyle name="40 % - Markeringsfarve3 3 2 7 2 2 2 2" xfId="31707" xr:uid="{F7058151-EDF2-44D6-8280-4CE5EE3B15ED}"/>
    <cellStyle name="40 % - Markeringsfarve3 3 2 7 2 2 2 3" xfId="46671" xr:uid="{E82BB267-2A00-417E-96EF-456133D78E89}"/>
    <cellStyle name="40 % - Markeringsfarve3 3 2 7 2 2 3" xfId="24685" xr:uid="{9E399B9A-50DA-41BC-973B-E823464A4F8E}"/>
    <cellStyle name="40 % - Markeringsfarve3 3 2 7 2 2 4" xfId="39672" xr:uid="{76329DD0-ADB7-4C85-B279-FD0AFDDD84C3}"/>
    <cellStyle name="40 % - Markeringsfarve3 3 2 7 2 3" xfId="12223" xr:uid="{313BDD16-3284-4020-A5F7-7D12E2ADCD0B}"/>
    <cellStyle name="40 % - Markeringsfarve3 3 2 7 2 3 2" xfId="28543" xr:uid="{CB679750-4206-4B86-988C-C18D19D8AA4F}"/>
    <cellStyle name="40 % - Markeringsfarve3 3 2 7 2 3 3" xfId="43508" xr:uid="{5CFBC3FC-637B-4857-B85B-09F903CC4629}"/>
    <cellStyle name="40 % - Markeringsfarve3 3 2 7 2 4" xfId="21521" xr:uid="{620E4F5D-DF1A-4D3C-8298-4AD30CBD41B9}"/>
    <cellStyle name="40 % - Markeringsfarve3 3 2 7 2 5" xfId="36509" xr:uid="{5E0750BD-EBD1-4FFF-A374-BE977D41F987}"/>
    <cellStyle name="40 % - Markeringsfarve3 3 2 7 3" xfId="6086" xr:uid="{8E57FE97-362C-4334-B3C0-604D002255CD}"/>
    <cellStyle name="40 % - Markeringsfarve3 3 2 7 3 2" xfId="14002" xr:uid="{99154279-5637-4D3D-AB07-93EB90E78B87}"/>
    <cellStyle name="40 % - Markeringsfarve3 3 2 7 3 2 2" xfId="30317" xr:uid="{EDE899DC-0444-4A17-A1B9-B2523881CCB2}"/>
    <cellStyle name="40 % - Markeringsfarve3 3 2 7 3 2 3" xfId="45281" xr:uid="{53530457-BA96-473A-93B5-8CC89EA3DF69}"/>
    <cellStyle name="40 % - Markeringsfarve3 3 2 7 3 3" xfId="23295" xr:uid="{3BDDA764-DEC2-45F3-B3F3-05066E51B840}"/>
    <cellStyle name="40 % - Markeringsfarve3 3 2 7 3 4" xfId="38282" xr:uid="{1565BCC7-8260-44D5-A325-23A8001571A5}"/>
    <cellStyle name="40 % - Markeringsfarve3 3 2 7 4" xfId="12222" xr:uid="{1D61178C-2755-4116-AA76-877E8B396763}"/>
    <cellStyle name="40 % - Markeringsfarve3 3 2 7 4 2" xfId="28542" xr:uid="{94EB88AE-DAFC-45DB-8805-9237596AC35E}"/>
    <cellStyle name="40 % - Markeringsfarve3 3 2 7 4 3" xfId="43507" xr:uid="{8FB2A447-24C4-4C9B-8F5E-69A6B0AE2313}"/>
    <cellStyle name="40 % - Markeringsfarve3 3 2 7 5" xfId="21520" xr:uid="{EBFFDE06-7A5E-4136-AB58-9A94066541EC}"/>
    <cellStyle name="40 % - Markeringsfarve3 3 2 7 6" xfId="36508" xr:uid="{91FF0D4F-C795-4705-84FE-5A765B181431}"/>
    <cellStyle name="40 % - Markeringsfarve3 3 2 8" xfId="3668" xr:uid="{F16B04E7-55AB-407E-B475-4D777BEEC70D}"/>
    <cellStyle name="40 % - Markeringsfarve3 3 2 8 2" xfId="6720" xr:uid="{B923246A-1EA6-4738-A08D-80AE08580DD9}"/>
    <cellStyle name="40 % - Markeringsfarve3 3 2 8 2 2" xfId="14630" xr:uid="{906D5AF7-3202-4A93-8507-549E9FC0DA25}"/>
    <cellStyle name="40 % - Markeringsfarve3 3 2 8 2 2 2" xfId="30945" xr:uid="{9A27D8A5-07C5-4C56-A5F8-C458891E8202}"/>
    <cellStyle name="40 % - Markeringsfarve3 3 2 8 2 2 3" xfId="45909" xr:uid="{B3F5F96F-B819-4EC5-B60A-6B9A635A7CE5}"/>
    <cellStyle name="40 % - Markeringsfarve3 3 2 8 2 3" xfId="23923" xr:uid="{36D4B5BF-8CEA-4D46-85CD-59FDA712BA22}"/>
    <cellStyle name="40 % - Markeringsfarve3 3 2 8 2 4" xfId="38910" xr:uid="{CF62C110-A5CE-4276-B470-F11D95C785A7}"/>
    <cellStyle name="40 % - Markeringsfarve3 3 2 8 3" xfId="12224" xr:uid="{6C634655-F0F6-47C6-B65B-78D59684C669}"/>
    <cellStyle name="40 % - Markeringsfarve3 3 2 8 3 2" xfId="28544" xr:uid="{B7D5A242-FFFE-4B0D-AF95-8E9A996D5DE9}"/>
    <cellStyle name="40 % - Markeringsfarve3 3 2 8 3 3" xfId="43509" xr:uid="{7E0BC714-9FB9-4E81-A18E-113846AFBC76}"/>
    <cellStyle name="40 % - Markeringsfarve3 3 2 8 4" xfId="21522" xr:uid="{722E2311-7450-4652-AAE6-46F36A909F95}"/>
    <cellStyle name="40 % - Markeringsfarve3 3 2 8 5" xfId="36510" xr:uid="{67735EF9-953C-4203-85CE-AFB6361020F0}"/>
    <cellStyle name="40 % - Markeringsfarve3 3 2 9" xfId="3669" xr:uid="{CFB1C02A-9793-485D-9E03-B8E646C7D80D}"/>
    <cellStyle name="40 % - Markeringsfarve3 3 2 9 2" xfId="8411" xr:uid="{DA74FD35-16B2-4ACA-BE92-F84577BBCB7A}"/>
    <cellStyle name="40 % - Markeringsfarve3 3 2 9 2 2" xfId="16301" xr:uid="{80C4F177-772C-4C37-9D27-A6661D252CCA}"/>
    <cellStyle name="40 % - Markeringsfarve3 3 2 9 2 2 2" xfId="32616" xr:uid="{FC3BDCD3-0804-48E9-BA72-1AB22D4EF720}"/>
    <cellStyle name="40 % - Markeringsfarve3 3 2 9 2 2 3" xfId="47580" xr:uid="{A41A9BC3-CDB5-4511-989A-4B27B6852E8F}"/>
    <cellStyle name="40 % - Markeringsfarve3 3 2 9 2 3" xfId="25594" xr:uid="{CC9FAE80-77DC-4D3F-8814-515ECCB16444}"/>
    <cellStyle name="40 % - Markeringsfarve3 3 2 9 2 4" xfId="40581" xr:uid="{C1EA65EC-25E4-4194-BF31-A13687C92138}"/>
    <cellStyle name="40 % - Markeringsfarve3 3 2 9 3" xfId="12225" xr:uid="{619A630E-9A69-4E2B-9D11-08F061A4DF98}"/>
    <cellStyle name="40 % - Markeringsfarve3 3 2 9 3 2" xfId="28545" xr:uid="{6B62A8C2-2E3A-45EA-93AD-281A6EFCDF39}"/>
    <cellStyle name="40 % - Markeringsfarve3 3 2 9 3 3" xfId="43510" xr:uid="{E3071D0F-CB94-4FC2-B842-B61507CD7077}"/>
    <cellStyle name="40 % - Markeringsfarve3 3 2 9 4" xfId="21523" xr:uid="{CCF98B89-8E15-45F8-9AC9-D712E0E02F2F}"/>
    <cellStyle name="40 % - Markeringsfarve3 3 2 9 5" xfId="36511" xr:uid="{D4797415-AFD0-48ED-AD15-ADFB419F4245}"/>
    <cellStyle name="40 % - Markeringsfarve3 3 3" xfId="3670" xr:uid="{B75D0DF2-DF18-4963-8980-CE8BC59DF6FC}"/>
    <cellStyle name="40 % - Markeringsfarve3 3 3 10" xfId="5830" xr:uid="{7956F597-EFD8-4760-AE0D-75C3B662E40B}"/>
    <cellStyle name="40 % - Markeringsfarve3 3 3 10 2" xfId="13747" xr:uid="{BB8E1CDC-F65A-4B7D-8C21-16566D6AB79B}"/>
    <cellStyle name="40 % - Markeringsfarve3 3 3 10 2 2" xfId="30062" xr:uid="{4F36F034-D147-449E-9C6F-E29E2BF4F7B6}"/>
    <cellStyle name="40 % - Markeringsfarve3 3 3 10 2 3" xfId="45026" xr:uid="{80124066-1DC1-4706-874B-541D5D5879DF}"/>
    <cellStyle name="40 % - Markeringsfarve3 3 3 10 3" xfId="23040" xr:uid="{9786EB60-48D2-4B2B-8A79-377705AE18F1}"/>
    <cellStyle name="40 % - Markeringsfarve3 3 3 10 4" xfId="38027" xr:uid="{AFDBA3F1-FAD0-485E-9DBA-06E8C538C380}"/>
    <cellStyle name="40 % - Markeringsfarve3 3 3 11" xfId="12226" xr:uid="{64F32EA8-DC99-4753-A643-AA7CB3D81328}"/>
    <cellStyle name="40 % - Markeringsfarve3 3 3 11 2" xfId="28546" xr:uid="{C0FD1694-FE64-4D30-AD94-DDD93129A4A3}"/>
    <cellStyle name="40 % - Markeringsfarve3 3 3 11 3" xfId="43511" xr:uid="{50BF4FF0-C650-4A5B-B265-34CDB0DE181B}"/>
    <cellStyle name="40 % - Markeringsfarve3 3 3 12" xfId="21524" xr:uid="{C1EEB51F-736D-483B-B6C0-2131804BC4FE}"/>
    <cellStyle name="40 % - Markeringsfarve3 3 3 13" xfId="36512" xr:uid="{7A0BA0AD-53F3-47BE-AF41-0B98F95D93C5}"/>
    <cellStyle name="40 % - Markeringsfarve3 3 3 14" xfId="56506" xr:uid="{5D2AAD18-ADAF-43BD-814E-ED10A5841092}"/>
    <cellStyle name="40 % - Markeringsfarve3 3 3 2" xfId="3671" xr:uid="{E31A9375-7626-42B2-95A3-4584708F8D0B}"/>
    <cellStyle name="40 % - Markeringsfarve3 3 3 2 2" xfId="3672" xr:uid="{0F9B9BDE-BD5E-4238-80AF-D2B65EF8F720}"/>
    <cellStyle name="40 % - Markeringsfarve3 3 3 2 2 2" xfId="3673" xr:uid="{CDC6EA7F-AC48-4AD1-B780-954E34D3E6B2}"/>
    <cellStyle name="40 % - Markeringsfarve3 3 3 2 2 2 2" xfId="7650" xr:uid="{D5D2F62B-29C2-4667-8519-FAF65256B354}"/>
    <cellStyle name="40 % - Markeringsfarve3 3 3 2 2 2 2 2" xfId="15550" xr:uid="{C55F2A8C-4F53-4510-ABF6-318FA9416402}"/>
    <cellStyle name="40 % - Markeringsfarve3 3 3 2 2 2 2 2 2" xfId="31865" xr:uid="{1016120C-654A-4A0E-A8E2-AFFDEDD01700}"/>
    <cellStyle name="40 % - Markeringsfarve3 3 3 2 2 2 2 2 3" xfId="46829" xr:uid="{42C91225-814D-41F8-AC38-2243FA271D26}"/>
    <cellStyle name="40 % - Markeringsfarve3 3 3 2 2 2 2 3" xfId="24843" xr:uid="{D623C381-4C63-4A51-BA06-51ACCC610F41}"/>
    <cellStyle name="40 % - Markeringsfarve3 3 3 2 2 2 2 4" xfId="39830" xr:uid="{78C7F098-190C-4964-AB1B-47B9B291A98C}"/>
    <cellStyle name="40 % - Markeringsfarve3 3 3 2 2 2 3" xfId="12229" xr:uid="{9751F10B-B0FD-4C03-B886-C0F0508C26F7}"/>
    <cellStyle name="40 % - Markeringsfarve3 3 3 2 2 2 3 2" xfId="28549" xr:uid="{F916B2D3-293B-4141-A36C-82DBA62A028C}"/>
    <cellStyle name="40 % - Markeringsfarve3 3 3 2 2 2 3 3" xfId="43514" xr:uid="{4DCEAB01-4C96-4E10-8A78-39179261FEB2}"/>
    <cellStyle name="40 % - Markeringsfarve3 3 3 2 2 2 4" xfId="21527" xr:uid="{D0B8170E-DEA8-4529-A2AC-E3229EB9BA58}"/>
    <cellStyle name="40 % - Markeringsfarve3 3 3 2 2 2 5" xfId="36515" xr:uid="{1A30B6E4-8691-4A92-9787-CB129CB02189}"/>
    <cellStyle name="40 % - Markeringsfarve3 3 3 2 2 3" xfId="6218" xr:uid="{A3D81107-FD32-4B5F-9E75-57E140C8C017}"/>
    <cellStyle name="40 % - Markeringsfarve3 3 3 2 2 3 2" xfId="14134" xr:uid="{B884773B-0B9F-456E-85B7-CD5FD651E009}"/>
    <cellStyle name="40 % - Markeringsfarve3 3 3 2 2 3 2 2" xfId="30449" xr:uid="{36ADC274-A2E9-4F74-977A-BA42DFEB0F58}"/>
    <cellStyle name="40 % - Markeringsfarve3 3 3 2 2 3 2 3" xfId="45413" xr:uid="{FF8C5DD2-3F4D-4B14-B6E2-05626A7612FA}"/>
    <cellStyle name="40 % - Markeringsfarve3 3 3 2 2 3 3" xfId="23427" xr:uid="{4090EB82-AC5E-4CB4-B65C-31E9F3BBB3DE}"/>
    <cellStyle name="40 % - Markeringsfarve3 3 3 2 2 3 4" xfId="38414" xr:uid="{55D2AB6E-AE2E-452B-A7AD-BBA83A416023}"/>
    <cellStyle name="40 % - Markeringsfarve3 3 3 2 2 4" xfId="12228" xr:uid="{E31E198B-3A10-4D45-A469-A22A90021186}"/>
    <cellStyle name="40 % - Markeringsfarve3 3 3 2 2 4 2" xfId="28548" xr:uid="{C34B8A6E-D54C-4ED9-92E3-DA6FC17A0272}"/>
    <cellStyle name="40 % - Markeringsfarve3 3 3 2 2 4 3" xfId="43513" xr:uid="{8BE929E7-144F-4F66-BCCD-7A46498DCD75}"/>
    <cellStyle name="40 % - Markeringsfarve3 3 3 2 2 5" xfId="21526" xr:uid="{3F0AB9F7-3BD7-4268-BC9E-5CD6B3FEF5DC}"/>
    <cellStyle name="40 % - Markeringsfarve3 3 3 2 2 6" xfId="36514" xr:uid="{C4511DB7-DF41-462C-A754-59BBBDB5D1D9}"/>
    <cellStyle name="40 % - Markeringsfarve3 3 3 2 3" xfId="3674" xr:uid="{1CB926AD-4E31-455B-A65C-C73F4DFED7CF}"/>
    <cellStyle name="40 % - Markeringsfarve3 3 3 2 3 2" xfId="6880" xr:uid="{3C26F746-7BB3-4796-9CA9-197FECC0225B}"/>
    <cellStyle name="40 % - Markeringsfarve3 3 3 2 3 2 2" xfId="14790" xr:uid="{42FABE8D-041E-42FB-830B-8C657123B33C}"/>
    <cellStyle name="40 % - Markeringsfarve3 3 3 2 3 2 2 2" xfId="31105" xr:uid="{EEA92F1B-F046-4A0E-9D47-98F92B3DB76F}"/>
    <cellStyle name="40 % - Markeringsfarve3 3 3 2 3 2 2 3" xfId="46069" xr:uid="{95ED1E0B-55EE-4EA8-AF48-1247DC5645C2}"/>
    <cellStyle name="40 % - Markeringsfarve3 3 3 2 3 2 3" xfId="24083" xr:uid="{80C08594-A337-4C66-B3E4-556DA7F8A642}"/>
    <cellStyle name="40 % - Markeringsfarve3 3 3 2 3 2 4" xfId="39070" xr:uid="{5EB75821-ED70-46DB-B2FF-71A0DED52FE7}"/>
    <cellStyle name="40 % - Markeringsfarve3 3 3 2 3 3" xfId="12230" xr:uid="{C000DC4C-2746-44BE-BAA9-276B0EFFB08E}"/>
    <cellStyle name="40 % - Markeringsfarve3 3 3 2 3 3 2" xfId="28550" xr:uid="{40EECF6C-5F94-4F8B-AB09-609FEFE78AEC}"/>
    <cellStyle name="40 % - Markeringsfarve3 3 3 2 3 3 3" xfId="43515" xr:uid="{BAB80652-569E-4314-8301-34B1FCF10186}"/>
    <cellStyle name="40 % - Markeringsfarve3 3 3 2 3 4" xfId="21528" xr:uid="{EC307596-4449-48F5-A603-79968F333CB7}"/>
    <cellStyle name="40 % - Markeringsfarve3 3 3 2 3 5" xfId="36516" xr:uid="{7AE610FE-7FE3-4868-A400-D54C25E80282}"/>
    <cellStyle name="40 % - Markeringsfarve3 3 3 2 4" xfId="3675" xr:uid="{86CB12DE-B704-41A0-B65B-264CD5FE654A}"/>
    <cellStyle name="40 % - Markeringsfarve3 3 3 2 4 2" xfId="8160" xr:uid="{41A92B45-D88E-49C8-9DE3-D01411753E33}"/>
    <cellStyle name="40 % - Markeringsfarve3 3 3 2 4 2 2" xfId="16056" xr:uid="{07CA7DDE-71B8-4417-976F-4589AABE75A1}"/>
    <cellStyle name="40 % - Markeringsfarve3 3 3 2 4 2 2 2" xfId="32371" xr:uid="{AFE871D6-A5AE-440C-87F4-E474CAE14EF8}"/>
    <cellStyle name="40 % - Markeringsfarve3 3 3 2 4 2 2 3" xfId="47335" xr:uid="{3EE3D81E-8159-4F59-A3E6-CB7A52CA46FD}"/>
    <cellStyle name="40 % - Markeringsfarve3 3 3 2 4 2 3" xfId="25349" xr:uid="{DCF04E7A-533E-456D-AAD3-F8DDF9CC5E1C}"/>
    <cellStyle name="40 % - Markeringsfarve3 3 3 2 4 2 4" xfId="40336" xr:uid="{B6AB1972-844C-4DD2-8ADB-9E7F7D90E8C5}"/>
    <cellStyle name="40 % - Markeringsfarve3 3 3 2 4 3" xfId="12231" xr:uid="{65CAD5A4-5060-4647-B531-AB0601B54C20}"/>
    <cellStyle name="40 % - Markeringsfarve3 3 3 2 4 3 2" xfId="28551" xr:uid="{75983BE7-731B-40A0-98DB-8D0C8CB6E161}"/>
    <cellStyle name="40 % - Markeringsfarve3 3 3 2 4 3 3" xfId="43516" xr:uid="{5B13A82D-FA5B-4945-9D0A-997B8DC1102D}"/>
    <cellStyle name="40 % - Markeringsfarve3 3 3 2 4 4" xfId="21529" xr:uid="{C1920E35-3B10-47AE-A5FC-6F1FE457583C}"/>
    <cellStyle name="40 % - Markeringsfarve3 3 3 2 4 5" xfId="36517" xr:uid="{677834DC-1DC3-4A1D-A65E-46A3D980B6BD}"/>
    <cellStyle name="40 % - Markeringsfarve3 3 3 2 5" xfId="5831" xr:uid="{4BDBC6D7-A134-4F2C-8950-A616E5E84C43}"/>
    <cellStyle name="40 % - Markeringsfarve3 3 3 2 5 2" xfId="13748" xr:uid="{0628A31E-0FC7-4626-AEDA-08800BE85994}"/>
    <cellStyle name="40 % - Markeringsfarve3 3 3 2 5 2 2" xfId="30063" xr:uid="{1EB5C10D-4C7E-4E4B-821F-C16CDF782F60}"/>
    <cellStyle name="40 % - Markeringsfarve3 3 3 2 5 2 3" xfId="45027" xr:uid="{240BFAC8-D8EB-4CE8-9506-3B1744FE7F8D}"/>
    <cellStyle name="40 % - Markeringsfarve3 3 3 2 5 3" xfId="23041" xr:uid="{6DB95DE0-3A53-4B38-B107-31C7E95AEF72}"/>
    <cellStyle name="40 % - Markeringsfarve3 3 3 2 5 4" xfId="38028" xr:uid="{9868E80B-CA09-414E-862B-44C8B475E937}"/>
    <cellStyle name="40 % - Markeringsfarve3 3 3 2 6" xfId="12227" xr:uid="{E3BEFB55-85FE-41DA-B7F9-EA33B9EC7639}"/>
    <cellStyle name="40 % - Markeringsfarve3 3 3 2 6 2" xfId="28547" xr:uid="{7E27C19A-BE8F-4AC2-A01D-17BA23517189}"/>
    <cellStyle name="40 % - Markeringsfarve3 3 3 2 6 3" xfId="43512" xr:uid="{912139AC-8D27-4EBC-8928-A252C7F3BB65}"/>
    <cellStyle name="40 % - Markeringsfarve3 3 3 2 7" xfId="21525" xr:uid="{A17957B3-3990-4C19-A71B-CC6B05C44DD5}"/>
    <cellStyle name="40 % - Markeringsfarve3 3 3 2 8" xfId="36513" xr:uid="{7B3E49A2-43C5-4C68-AB9F-FFEA9F0F201E}"/>
    <cellStyle name="40 % - Markeringsfarve3 3 3 3" xfId="3676" xr:uid="{B8310C6A-DAA2-44FF-B6C9-89A386CF20FD}"/>
    <cellStyle name="40 % - Markeringsfarve3 3 3 3 2" xfId="3677" xr:uid="{1DBDF29F-B5FA-468B-8451-41DBC8D4489F}"/>
    <cellStyle name="40 % - Markeringsfarve3 3 3 3 2 2" xfId="3678" xr:uid="{268F846B-9409-44EE-9DEB-B6BFD590820B}"/>
    <cellStyle name="40 % - Markeringsfarve3 3 3 3 2 2 2" xfId="7748" xr:uid="{CE993D07-E08A-42AB-AC3A-54BA148BA3CB}"/>
    <cellStyle name="40 % - Markeringsfarve3 3 3 3 2 2 2 2" xfId="15648" xr:uid="{EA63BD2F-6E65-466A-8C75-CCD515CF1752}"/>
    <cellStyle name="40 % - Markeringsfarve3 3 3 3 2 2 2 2 2" xfId="31963" xr:uid="{F9F53395-3124-40B1-921A-57A4079614A4}"/>
    <cellStyle name="40 % - Markeringsfarve3 3 3 3 2 2 2 2 3" xfId="46927" xr:uid="{97D5EE55-7736-48B9-A5B7-C12809A91C12}"/>
    <cellStyle name="40 % - Markeringsfarve3 3 3 3 2 2 2 3" xfId="24941" xr:uid="{99665A69-F4E6-4A37-9229-23EDE448BE33}"/>
    <cellStyle name="40 % - Markeringsfarve3 3 3 3 2 2 2 4" xfId="39928" xr:uid="{5833FB77-4F1E-4DEE-907A-AA0E888CC487}"/>
    <cellStyle name="40 % - Markeringsfarve3 3 3 3 2 2 3" xfId="12234" xr:uid="{C5A2232D-49D7-4B04-ADE9-EA9CAE5ADA62}"/>
    <cellStyle name="40 % - Markeringsfarve3 3 3 3 2 2 3 2" xfId="28554" xr:uid="{0DF242A0-522A-4812-8B6B-816F6931FBEE}"/>
    <cellStyle name="40 % - Markeringsfarve3 3 3 3 2 2 3 3" xfId="43519" xr:uid="{03E4541A-D45D-4859-97FA-822712ED42A9}"/>
    <cellStyle name="40 % - Markeringsfarve3 3 3 3 2 2 4" xfId="21532" xr:uid="{5C7787F3-6D03-4CE7-980F-66089D34B10B}"/>
    <cellStyle name="40 % - Markeringsfarve3 3 3 3 2 2 5" xfId="36520" xr:uid="{7E59D4A3-45B1-4F6C-A250-5A5201A8C8BD}"/>
    <cellStyle name="40 % - Markeringsfarve3 3 3 3 2 3" xfId="6294" xr:uid="{6645BC40-077C-4F2A-A2F3-3FDAF3A81068}"/>
    <cellStyle name="40 % - Markeringsfarve3 3 3 3 2 3 2" xfId="14210" xr:uid="{C3A99DAA-56A1-4012-AAFB-9BEBCA1C79C8}"/>
    <cellStyle name="40 % - Markeringsfarve3 3 3 3 2 3 2 2" xfId="30525" xr:uid="{1B42F89E-32F1-479D-A8DC-551909E1E5C1}"/>
    <cellStyle name="40 % - Markeringsfarve3 3 3 3 2 3 2 3" xfId="45489" xr:uid="{0AB028C8-A1CC-4D6D-95FD-1FC8AE33DAF9}"/>
    <cellStyle name="40 % - Markeringsfarve3 3 3 3 2 3 3" xfId="23503" xr:uid="{DC52EF72-F903-49BA-B78F-5924D8E4BA62}"/>
    <cellStyle name="40 % - Markeringsfarve3 3 3 3 2 3 4" xfId="38490" xr:uid="{EFD62808-E6FF-444D-AFD5-1CA3723E0508}"/>
    <cellStyle name="40 % - Markeringsfarve3 3 3 3 2 4" xfId="12233" xr:uid="{9632B08E-1882-4F34-AF77-2F8A3D52A798}"/>
    <cellStyle name="40 % - Markeringsfarve3 3 3 3 2 4 2" xfId="28553" xr:uid="{ED709E2E-B0CF-4656-B2E9-6EE18798A394}"/>
    <cellStyle name="40 % - Markeringsfarve3 3 3 3 2 4 3" xfId="43518" xr:uid="{EA7E0198-D98C-4881-B024-CEE885C8EFCE}"/>
    <cellStyle name="40 % - Markeringsfarve3 3 3 3 2 5" xfId="21531" xr:uid="{5EC0928F-3188-4BDA-A4DB-B41492632E61}"/>
    <cellStyle name="40 % - Markeringsfarve3 3 3 3 2 6" xfId="36519" xr:uid="{2671C06D-C316-44EF-8457-710C1F9D54C2}"/>
    <cellStyle name="40 % - Markeringsfarve3 3 3 3 3" xfId="3679" xr:uid="{C0C511B8-A8BA-4C80-8B64-6D4CB1A1BC38}"/>
    <cellStyle name="40 % - Markeringsfarve3 3 3 3 3 2" xfId="6978" xr:uid="{E5ED52DE-1F65-4E36-96EF-0AB08B67915C}"/>
    <cellStyle name="40 % - Markeringsfarve3 3 3 3 3 2 2" xfId="14888" xr:uid="{FC048EBB-991A-4C99-9907-27941483E165}"/>
    <cellStyle name="40 % - Markeringsfarve3 3 3 3 3 2 2 2" xfId="31203" xr:uid="{2F3E0D2B-7AAF-440D-AFB7-D7A34193C6BC}"/>
    <cellStyle name="40 % - Markeringsfarve3 3 3 3 3 2 2 3" xfId="46167" xr:uid="{85DA468C-BDA9-4BB4-8FA7-78B67DAB673D}"/>
    <cellStyle name="40 % - Markeringsfarve3 3 3 3 3 2 3" xfId="24181" xr:uid="{4DFF2822-1CE3-42CE-A925-CBBB8C5460B1}"/>
    <cellStyle name="40 % - Markeringsfarve3 3 3 3 3 2 4" xfId="39168" xr:uid="{FFC556C1-855F-455A-817A-F462163046F5}"/>
    <cellStyle name="40 % - Markeringsfarve3 3 3 3 3 3" xfId="12235" xr:uid="{E2524EE0-DE3A-4EDC-A306-57C98B0EF940}"/>
    <cellStyle name="40 % - Markeringsfarve3 3 3 3 3 3 2" xfId="28555" xr:uid="{EF28D4D9-765B-40B0-AD5B-05DC88A566E2}"/>
    <cellStyle name="40 % - Markeringsfarve3 3 3 3 3 3 3" xfId="43520" xr:uid="{98948CF6-5CF9-4661-9EA4-D4CA86E09E8D}"/>
    <cellStyle name="40 % - Markeringsfarve3 3 3 3 3 4" xfId="21533" xr:uid="{E9F24ED5-4175-4D96-B43C-7A78AD8B51CE}"/>
    <cellStyle name="40 % - Markeringsfarve3 3 3 3 3 5" xfId="36521" xr:uid="{B7B222B6-A884-4685-A1AF-AEB4148B088A}"/>
    <cellStyle name="40 % - Markeringsfarve3 3 3 3 4" xfId="3680" xr:uid="{0450BC80-E734-4A96-8D10-E79CE08E20B5}"/>
    <cellStyle name="40 % - Markeringsfarve3 3 3 3 4 2" xfId="8501" xr:uid="{ABBFD554-5F1E-482E-95C1-037CC5CE8841}"/>
    <cellStyle name="40 % - Markeringsfarve3 3 3 3 4 2 2" xfId="16388" xr:uid="{601A433D-5DE3-4507-BB06-31A98C5D5D9C}"/>
    <cellStyle name="40 % - Markeringsfarve3 3 3 3 4 2 2 2" xfId="32703" xr:uid="{B37DEC63-D267-4DB1-BDFB-FAC968B8909C}"/>
    <cellStyle name="40 % - Markeringsfarve3 3 3 3 4 2 2 3" xfId="47667" xr:uid="{A9013D4B-A0F1-4CAB-8811-C3D3A8FC1913}"/>
    <cellStyle name="40 % - Markeringsfarve3 3 3 3 4 2 3" xfId="25681" xr:uid="{90057C3C-7689-4455-82D3-12010AFE9A4C}"/>
    <cellStyle name="40 % - Markeringsfarve3 3 3 3 4 2 4" xfId="40668" xr:uid="{9B1FBC8C-1450-4B44-876E-5CD1BFEEEE74}"/>
    <cellStyle name="40 % - Markeringsfarve3 3 3 3 4 3" xfId="12236" xr:uid="{5FB21A80-009F-4618-B346-F5AFB15466B7}"/>
    <cellStyle name="40 % - Markeringsfarve3 3 3 3 4 3 2" xfId="28556" xr:uid="{60AF3332-B56A-4B48-938E-0D702270969F}"/>
    <cellStyle name="40 % - Markeringsfarve3 3 3 3 4 3 3" xfId="43521" xr:uid="{B16EF7AC-7BBA-4827-A6D2-FF5AF6E14817}"/>
    <cellStyle name="40 % - Markeringsfarve3 3 3 3 4 4" xfId="21534" xr:uid="{B7FFD78F-72E0-45B1-90CC-7875594F317B}"/>
    <cellStyle name="40 % - Markeringsfarve3 3 3 3 4 5" xfId="36522" xr:uid="{A1707419-584A-4815-9CE9-C21C61912341}"/>
    <cellStyle name="40 % - Markeringsfarve3 3 3 3 5" xfId="5832" xr:uid="{AC57A5E6-A854-4A70-B50F-2464296319A9}"/>
    <cellStyle name="40 % - Markeringsfarve3 3 3 3 5 2" xfId="13749" xr:uid="{248867AA-E9D2-4043-BB01-DEFA459FA400}"/>
    <cellStyle name="40 % - Markeringsfarve3 3 3 3 5 2 2" xfId="30064" xr:uid="{E15C9892-6521-4977-AD56-D8432464F149}"/>
    <cellStyle name="40 % - Markeringsfarve3 3 3 3 5 2 3" xfId="45028" xr:uid="{D823F579-CD0D-48A7-AEF5-066FE4C63948}"/>
    <cellStyle name="40 % - Markeringsfarve3 3 3 3 5 3" xfId="23042" xr:uid="{2B58DAA2-B6C1-46D7-A588-043267BA616F}"/>
    <cellStyle name="40 % - Markeringsfarve3 3 3 3 5 4" xfId="38029" xr:uid="{900A411D-AD65-4259-8D37-865347C295F1}"/>
    <cellStyle name="40 % - Markeringsfarve3 3 3 3 6" xfId="12232" xr:uid="{3EADFB67-A5F9-4F46-A761-18612C9D087C}"/>
    <cellStyle name="40 % - Markeringsfarve3 3 3 3 6 2" xfId="28552" xr:uid="{32EFA3E5-1149-41A6-81F6-7A66C700EEFE}"/>
    <cellStyle name="40 % - Markeringsfarve3 3 3 3 6 3" xfId="43517" xr:uid="{C37E0C8C-33F4-449A-A3BA-62050668CBD4}"/>
    <cellStyle name="40 % - Markeringsfarve3 3 3 3 7" xfId="21530" xr:uid="{C3F6FFC9-BAB0-40C5-B9E0-D0797AF294CC}"/>
    <cellStyle name="40 % - Markeringsfarve3 3 3 3 8" xfId="36518" xr:uid="{C2260C8D-0046-4077-96E7-B5495C8B86A0}"/>
    <cellStyle name="40 % - Markeringsfarve3 3 3 4" xfId="3681" xr:uid="{5656BBDF-170E-47DC-B968-1AF6AFDF7A14}"/>
    <cellStyle name="40 % - Markeringsfarve3 3 3 4 2" xfId="3682" xr:uid="{BE1870EE-6778-466B-BFEB-51FA8B648825}"/>
    <cellStyle name="40 % - Markeringsfarve3 3 3 4 2 2" xfId="3683" xr:uid="{E2C3B829-E5CC-40C9-953D-0E0707838268}"/>
    <cellStyle name="40 % - Markeringsfarve3 3 3 4 2 2 2" xfId="7888" xr:uid="{A0345CF5-4C5A-4114-BFAF-FC908E7378BA}"/>
    <cellStyle name="40 % - Markeringsfarve3 3 3 4 2 2 2 2" xfId="15788" xr:uid="{06B047AC-5305-40C6-A8D9-A444DEB878D7}"/>
    <cellStyle name="40 % - Markeringsfarve3 3 3 4 2 2 2 2 2" xfId="32103" xr:uid="{38D7C2A2-15A7-478A-93F7-52C1BAD89031}"/>
    <cellStyle name="40 % - Markeringsfarve3 3 3 4 2 2 2 2 3" xfId="47067" xr:uid="{C9BA12DE-9D74-4C9D-9C3C-1C49819AD905}"/>
    <cellStyle name="40 % - Markeringsfarve3 3 3 4 2 2 2 3" xfId="25081" xr:uid="{0D641484-FD76-4F89-BFB5-D88B1FBE9F78}"/>
    <cellStyle name="40 % - Markeringsfarve3 3 3 4 2 2 2 4" xfId="40068" xr:uid="{FBBFE1FF-582B-4F46-95D8-1E70C42F838A}"/>
    <cellStyle name="40 % - Markeringsfarve3 3 3 4 2 2 3" xfId="12239" xr:uid="{A50B6D18-55E2-4D38-A0F0-4BF829372817}"/>
    <cellStyle name="40 % - Markeringsfarve3 3 3 4 2 2 3 2" xfId="28559" xr:uid="{9CF1381D-839E-4A7B-8891-B3D7A863C648}"/>
    <cellStyle name="40 % - Markeringsfarve3 3 3 4 2 2 3 3" xfId="43524" xr:uid="{BCC9F680-EB3A-400E-BFAD-D95C322D3D32}"/>
    <cellStyle name="40 % - Markeringsfarve3 3 3 4 2 2 4" xfId="21537" xr:uid="{BED49E14-B5D0-498F-8F7D-1AA014672086}"/>
    <cellStyle name="40 % - Markeringsfarve3 3 3 4 2 2 5" xfId="36525" xr:uid="{E1A50CA5-B1D4-4F56-914E-045DB071BCB6}"/>
    <cellStyle name="40 % - Markeringsfarve3 3 3 4 2 3" xfId="6420" xr:uid="{D2A189A5-46DE-4813-84F1-338EE7C51B91}"/>
    <cellStyle name="40 % - Markeringsfarve3 3 3 4 2 3 2" xfId="14333" xr:uid="{D00E0F87-6A5F-4655-B7B0-16EE273454C1}"/>
    <cellStyle name="40 % - Markeringsfarve3 3 3 4 2 3 2 2" xfId="30648" xr:uid="{8FB0890D-BAF3-4F1F-A759-916EA5CB96CA}"/>
    <cellStyle name="40 % - Markeringsfarve3 3 3 4 2 3 2 3" xfId="45612" xr:uid="{986D2C44-B76A-4CB6-A0B3-EC8668BC44F7}"/>
    <cellStyle name="40 % - Markeringsfarve3 3 3 4 2 3 3" xfId="23626" xr:uid="{617FA960-384A-455B-AEA3-8B4E3E3E5F43}"/>
    <cellStyle name="40 % - Markeringsfarve3 3 3 4 2 3 4" xfId="38613" xr:uid="{E53BB254-BFE4-4448-8FAE-A1F91BD1B1BA}"/>
    <cellStyle name="40 % - Markeringsfarve3 3 3 4 2 4" xfId="12238" xr:uid="{BE7DA707-0299-4DF9-9DB8-6593BD6098F1}"/>
    <cellStyle name="40 % - Markeringsfarve3 3 3 4 2 4 2" xfId="28558" xr:uid="{C2557C04-46BF-4071-91D9-142D2EF507D6}"/>
    <cellStyle name="40 % - Markeringsfarve3 3 3 4 2 4 3" xfId="43523" xr:uid="{4EA6CAEA-EAE5-4BCD-B4E0-6D64AC7A209B}"/>
    <cellStyle name="40 % - Markeringsfarve3 3 3 4 2 5" xfId="21536" xr:uid="{40B25E73-B0C1-4B2B-A6A1-636CC9FF562B}"/>
    <cellStyle name="40 % - Markeringsfarve3 3 3 4 2 6" xfId="36524" xr:uid="{7AD7BA20-AEA7-483D-AE48-9D7FEED5B9DF}"/>
    <cellStyle name="40 % - Markeringsfarve3 3 3 4 3" xfId="3684" xr:uid="{9A0C9AE4-9D00-46FF-A1DE-226997621FAD}"/>
    <cellStyle name="40 % - Markeringsfarve3 3 3 4 3 2" xfId="7164" xr:uid="{F5170820-D23F-4204-BE35-B544AB899F97}"/>
    <cellStyle name="40 % - Markeringsfarve3 3 3 4 3 2 2" xfId="15073" xr:uid="{05CDA28E-B7ED-4E38-83ED-D4420660B4A8}"/>
    <cellStyle name="40 % - Markeringsfarve3 3 3 4 3 2 2 2" xfId="31388" xr:uid="{93B1C0A5-4982-41D5-82FD-3C20F7285F87}"/>
    <cellStyle name="40 % - Markeringsfarve3 3 3 4 3 2 2 3" xfId="46352" xr:uid="{96069E9B-D7AB-4A97-A8FB-359899E75981}"/>
    <cellStyle name="40 % - Markeringsfarve3 3 3 4 3 2 3" xfId="24366" xr:uid="{D82235B4-D762-4769-B293-5AD32F7D9116}"/>
    <cellStyle name="40 % - Markeringsfarve3 3 3 4 3 2 4" xfId="39353" xr:uid="{9DE0B1FF-6DC8-4C69-B3EB-4BEE30D70BC1}"/>
    <cellStyle name="40 % - Markeringsfarve3 3 3 4 3 3" xfId="12240" xr:uid="{A9393884-DD4B-462F-990F-E61A5A7C215B}"/>
    <cellStyle name="40 % - Markeringsfarve3 3 3 4 3 3 2" xfId="28560" xr:uid="{49039E3D-28AF-4E19-BA49-DFFDDAC5C289}"/>
    <cellStyle name="40 % - Markeringsfarve3 3 3 4 3 3 3" xfId="43525" xr:uid="{100876AB-E679-4134-8954-02E2BF43E7FB}"/>
    <cellStyle name="40 % - Markeringsfarve3 3 3 4 3 4" xfId="21538" xr:uid="{21AB620E-499F-4AD4-BFA7-9594440A6D0D}"/>
    <cellStyle name="40 % - Markeringsfarve3 3 3 4 3 5" xfId="36526" xr:uid="{F91ECD0E-57D6-4B95-9DF3-34F6001CE681}"/>
    <cellStyle name="40 % - Markeringsfarve3 3 3 4 4" xfId="3685" xr:uid="{F9EAEA3C-5188-4D51-BA03-1BEF3D1645E8}"/>
    <cellStyle name="40 % - Markeringsfarve3 3 3 4 4 2" xfId="8718" xr:uid="{22ED1884-6E04-46C7-942E-9AAA2376D4DD}"/>
    <cellStyle name="40 % - Markeringsfarve3 3 3 4 4 2 2" xfId="16593" xr:uid="{FF4D3613-4286-4311-831B-480936F48389}"/>
    <cellStyle name="40 % - Markeringsfarve3 3 3 4 4 2 2 2" xfId="32908" xr:uid="{E9111242-242C-4D2C-AFA6-E858A277A725}"/>
    <cellStyle name="40 % - Markeringsfarve3 3 3 4 4 2 2 3" xfId="47872" xr:uid="{0B808706-E321-48C9-B7B1-51532E44E0CE}"/>
    <cellStyle name="40 % - Markeringsfarve3 3 3 4 4 2 3" xfId="25886" xr:uid="{E3E4DC10-5394-4F3C-A7A2-3D44B7FA4F4C}"/>
    <cellStyle name="40 % - Markeringsfarve3 3 3 4 4 2 4" xfId="40873" xr:uid="{837AABCA-EBDD-4FB8-84DD-8DC01550843C}"/>
    <cellStyle name="40 % - Markeringsfarve3 3 3 4 4 3" xfId="12241" xr:uid="{8285F469-9A9B-4439-89F6-F010D7D49203}"/>
    <cellStyle name="40 % - Markeringsfarve3 3 3 4 4 3 2" xfId="28561" xr:uid="{13306072-39BB-46B7-B6AB-BD2F868330B1}"/>
    <cellStyle name="40 % - Markeringsfarve3 3 3 4 4 3 3" xfId="43526" xr:uid="{40F8EEEB-A09A-4454-A411-7C874EEADE34}"/>
    <cellStyle name="40 % - Markeringsfarve3 3 3 4 4 4" xfId="21539" xr:uid="{A481C9FA-52FE-474D-89E3-32B2912D5871}"/>
    <cellStyle name="40 % - Markeringsfarve3 3 3 4 4 5" xfId="36527" xr:uid="{BB061619-D0BE-40B7-B3F1-7A5B95557D4A}"/>
    <cellStyle name="40 % - Markeringsfarve3 3 3 4 5" xfId="5833" xr:uid="{8CEB077D-6E21-4FDD-B777-061AC3C18FFB}"/>
    <cellStyle name="40 % - Markeringsfarve3 3 3 4 5 2" xfId="13750" xr:uid="{5FAEE1AD-851B-4C38-A47B-27E4B426FD5B}"/>
    <cellStyle name="40 % - Markeringsfarve3 3 3 4 5 2 2" xfId="30065" xr:uid="{8BCE75E8-4C63-4487-A8DD-B6B6F6682F1F}"/>
    <cellStyle name="40 % - Markeringsfarve3 3 3 4 5 2 3" xfId="45029" xr:uid="{B87B3B58-48EE-4078-8073-D5D57DE04716}"/>
    <cellStyle name="40 % - Markeringsfarve3 3 3 4 5 3" xfId="23043" xr:uid="{173FCB19-F5E6-431A-87D7-45E493F3CBAE}"/>
    <cellStyle name="40 % - Markeringsfarve3 3 3 4 5 4" xfId="38030" xr:uid="{27BF8841-6C24-4E59-A534-4DE687115C2B}"/>
    <cellStyle name="40 % - Markeringsfarve3 3 3 4 6" xfId="12237" xr:uid="{565C3CEF-3BAA-49D6-9FCA-7770DD22DA8E}"/>
    <cellStyle name="40 % - Markeringsfarve3 3 3 4 6 2" xfId="28557" xr:uid="{950C4281-F0C2-437B-806E-AB6800CCBB94}"/>
    <cellStyle name="40 % - Markeringsfarve3 3 3 4 6 3" xfId="43522" xr:uid="{77C92A87-EAA3-438B-A693-5FB698BA25DC}"/>
    <cellStyle name="40 % - Markeringsfarve3 3 3 4 7" xfId="21535" xr:uid="{D09F38BD-6664-4C07-B857-EE3956DA7F6B}"/>
    <cellStyle name="40 % - Markeringsfarve3 3 3 4 8" xfId="36523" xr:uid="{6108A6D3-0B48-4BB9-97E5-1B2166258135}"/>
    <cellStyle name="40 % - Markeringsfarve3 3 3 5" xfId="3686" xr:uid="{DE627DF7-C9C2-4537-8EDC-2BF75EB9D899}"/>
    <cellStyle name="40 % - Markeringsfarve3 3 3 5 2" xfId="3687" xr:uid="{87AC7D0D-937F-457A-BD44-373C389D8BF3}"/>
    <cellStyle name="40 % - Markeringsfarve3 3 3 5 2 2" xfId="3688" xr:uid="{614AEBD0-BC03-4F24-A021-52E67A01DD73}"/>
    <cellStyle name="40 % - Markeringsfarve3 3 3 5 2 2 2" xfId="8005" xr:uid="{D37DC607-7299-46EC-BE78-62EC7A411985}"/>
    <cellStyle name="40 % - Markeringsfarve3 3 3 5 2 2 2 2" xfId="15905" xr:uid="{542EE9B1-F0A7-45D8-9C3B-01959DFF94CC}"/>
    <cellStyle name="40 % - Markeringsfarve3 3 3 5 2 2 2 2 2" xfId="32220" xr:uid="{DF854EB9-A815-4A05-9F9F-592F7C296F96}"/>
    <cellStyle name="40 % - Markeringsfarve3 3 3 5 2 2 2 2 3" xfId="47184" xr:uid="{30CE3C2C-19F4-49EF-BD97-CD5EBC313511}"/>
    <cellStyle name="40 % - Markeringsfarve3 3 3 5 2 2 2 3" xfId="25198" xr:uid="{6AA538AE-A9C6-4E01-8830-6F1706B68EF1}"/>
    <cellStyle name="40 % - Markeringsfarve3 3 3 5 2 2 2 4" xfId="40185" xr:uid="{D7DE71B6-D4C1-4744-89F5-91DC49037ED5}"/>
    <cellStyle name="40 % - Markeringsfarve3 3 3 5 2 2 3" xfId="12244" xr:uid="{85FE741F-7E33-4A08-9AC5-E943803B3B99}"/>
    <cellStyle name="40 % - Markeringsfarve3 3 3 5 2 2 3 2" xfId="28564" xr:uid="{2099F82A-CE49-49A5-99B8-B90721CBE554}"/>
    <cellStyle name="40 % - Markeringsfarve3 3 3 5 2 2 3 3" xfId="43529" xr:uid="{DBD327AC-F650-4D57-982D-0387F4E73072}"/>
    <cellStyle name="40 % - Markeringsfarve3 3 3 5 2 2 4" xfId="21542" xr:uid="{DB13CC9F-ECD3-44F4-A011-AFB20B92DA48}"/>
    <cellStyle name="40 % - Markeringsfarve3 3 3 5 2 2 5" xfId="36530" xr:uid="{9CBC7EDC-7381-49AE-B5F4-76A8E565A1BF}"/>
    <cellStyle name="40 % - Markeringsfarve3 3 3 5 2 3" xfId="6519" xr:uid="{2F837F45-C22E-4C1F-A7DF-EB30415EA9B9}"/>
    <cellStyle name="40 % - Markeringsfarve3 3 3 5 2 3 2" xfId="14432" xr:uid="{ADA9718A-E1A1-40BF-AFC6-FF23241B0B19}"/>
    <cellStyle name="40 % - Markeringsfarve3 3 3 5 2 3 2 2" xfId="30747" xr:uid="{9D6A6B44-8624-486D-B509-2F566B4B7D72}"/>
    <cellStyle name="40 % - Markeringsfarve3 3 3 5 2 3 2 3" xfId="45711" xr:uid="{A75C99A7-A69A-4E63-8EA7-9D6CE75FC420}"/>
    <cellStyle name="40 % - Markeringsfarve3 3 3 5 2 3 3" xfId="23725" xr:uid="{7EE2F191-FBF4-4EA7-AAF7-A39C944E9919}"/>
    <cellStyle name="40 % - Markeringsfarve3 3 3 5 2 3 4" xfId="38712" xr:uid="{B1C77A35-1DC9-4D31-95F7-8EBDA87BB7EC}"/>
    <cellStyle name="40 % - Markeringsfarve3 3 3 5 2 4" xfId="12243" xr:uid="{4DC15DDA-B123-4174-BAFB-D047E72DD1C0}"/>
    <cellStyle name="40 % - Markeringsfarve3 3 3 5 2 4 2" xfId="28563" xr:uid="{F796236C-15EA-4BF7-9FC9-18F8F2669536}"/>
    <cellStyle name="40 % - Markeringsfarve3 3 3 5 2 4 3" xfId="43528" xr:uid="{CED25583-420C-4ED3-B03B-89E35CE7B7AD}"/>
    <cellStyle name="40 % - Markeringsfarve3 3 3 5 2 5" xfId="21541" xr:uid="{82BBC97C-09BF-4F06-B40C-5656F2C420FE}"/>
    <cellStyle name="40 % - Markeringsfarve3 3 3 5 2 6" xfId="36529" xr:uid="{010013A8-73B4-4058-9065-49BA6856E1D0}"/>
    <cellStyle name="40 % - Markeringsfarve3 3 3 5 3" xfId="3689" xr:uid="{900ABF51-BF44-430F-AAFC-E61856D355EB}"/>
    <cellStyle name="40 % - Markeringsfarve3 3 3 5 3 2" xfId="7281" xr:uid="{43C1C7D1-D101-42EF-B648-2CB1E0032CDC}"/>
    <cellStyle name="40 % - Markeringsfarve3 3 3 5 3 2 2" xfId="15190" xr:uid="{558C269B-390F-480A-9F1E-32EDA9728CAD}"/>
    <cellStyle name="40 % - Markeringsfarve3 3 3 5 3 2 2 2" xfId="31505" xr:uid="{18F1661C-E8CC-4E11-9A00-4C1D17708308}"/>
    <cellStyle name="40 % - Markeringsfarve3 3 3 5 3 2 2 3" xfId="46469" xr:uid="{4D6DA830-BBE7-46A9-A9D9-41EDDB0123BB}"/>
    <cellStyle name="40 % - Markeringsfarve3 3 3 5 3 2 3" xfId="24483" xr:uid="{1E7EC77C-5BA5-4914-96F8-F69A8871CA83}"/>
    <cellStyle name="40 % - Markeringsfarve3 3 3 5 3 2 4" xfId="39470" xr:uid="{BC17D7F7-4AAE-4AC2-A504-59D73D92D7ED}"/>
    <cellStyle name="40 % - Markeringsfarve3 3 3 5 3 3" xfId="12245" xr:uid="{518654ED-37B6-45D3-A428-C0A7689C6BA2}"/>
    <cellStyle name="40 % - Markeringsfarve3 3 3 5 3 3 2" xfId="28565" xr:uid="{3016C277-D631-4729-B1D5-90146D1DE2E7}"/>
    <cellStyle name="40 % - Markeringsfarve3 3 3 5 3 3 3" xfId="43530" xr:uid="{C66C9A76-BD91-486C-93D7-BD1699CE562C}"/>
    <cellStyle name="40 % - Markeringsfarve3 3 3 5 3 4" xfId="21543" xr:uid="{A597F0D8-8B94-43AB-A27E-F0B13838E16A}"/>
    <cellStyle name="40 % - Markeringsfarve3 3 3 5 3 5" xfId="36531" xr:uid="{B1336F3F-76CD-47D8-84CD-FEAB619C7CE6}"/>
    <cellStyle name="40 % - Markeringsfarve3 3 3 5 4" xfId="3690" xr:uid="{6E947865-1785-4C3C-883F-F7F31E990435}"/>
    <cellStyle name="40 % - Markeringsfarve3 3 3 5 4 2" xfId="8438" xr:uid="{2FAB6E0A-2440-4055-AFE1-36507C3681E3}"/>
    <cellStyle name="40 % - Markeringsfarve3 3 3 5 4 2 2" xfId="16326" xr:uid="{EEA3FC2C-A66D-4977-8D93-FCBBEC8349C4}"/>
    <cellStyle name="40 % - Markeringsfarve3 3 3 5 4 2 2 2" xfId="32641" xr:uid="{86F7E618-1438-46C7-9FB2-0CFB5E24B050}"/>
    <cellStyle name="40 % - Markeringsfarve3 3 3 5 4 2 2 3" xfId="47605" xr:uid="{A8E13AA9-73DA-4D29-9DE6-F20371BB3F6D}"/>
    <cellStyle name="40 % - Markeringsfarve3 3 3 5 4 2 3" xfId="25619" xr:uid="{2696CE13-7B8D-4F5F-8D8C-4146C739F021}"/>
    <cellStyle name="40 % - Markeringsfarve3 3 3 5 4 2 4" xfId="40606" xr:uid="{359D23FF-3379-4136-837D-144C147C9FA2}"/>
    <cellStyle name="40 % - Markeringsfarve3 3 3 5 4 3" xfId="12246" xr:uid="{CF42BD7E-E79D-4A78-9A26-E51634EBF2A8}"/>
    <cellStyle name="40 % - Markeringsfarve3 3 3 5 4 3 2" xfId="28566" xr:uid="{4F4CCC01-C01D-44EE-A050-9972E7DABF39}"/>
    <cellStyle name="40 % - Markeringsfarve3 3 3 5 4 3 3" xfId="43531" xr:uid="{1763623F-B8AB-4A0D-9588-596D2323E201}"/>
    <cellStyle name="40 % - Markeringsfarve3 3 3 5 4 4" xfId="21544" xr:uid="{AAC73ABC-3EC6-4F8D-A19D-94F651B39E83}"/>
    <cellStyle name="40 % - Markeringsfarve3 3 3 5 4 5" xfId="36532" xr:uid="{A3439DE4-8D5C-482F-B3B7-D22D3A7CF3C9}"/>
    <cellStyle name="40 % - Markeringsfarve3 3 3 5 5" xfId="5834" xr:uid="{737DA17B-4FF6-43A6-A392-A0B9594418F7}"/>
    <cellStyle name="40 % - Markeringsfarve3 3 3 5 5 2" xfId="13751" xr:uid="{529649EA-0D27-4EC3-95CA-1CD44B21045E}"/>
    <cellStyle name="40 % - Markeringsfarve3 3 3 5 5 2 2" xfId="30066" xr:uid="{D8B2519E-C59B-424D-A095-5489FD577FC8}"/>
    <cellStyle name="40 % - Markeringsfarve3 3 3 5 5 2 3" xfId="45030" xr:uid="{1624887C-DC69-430D-B3C6-67D9CED2733B}"/>
    <cellStyle name="40 % - Markeringsfarve3 3 3 5 5 3" xfId="23044" xr:uid="{9A5526C2-82AB-4068-9CCE-84C35E8ED329}"/>
    <cellStyle name="40 % - Markeringsfarve3 3 3 5 5 4" xfId="38031" xr:uid="{ABA15CBB-4840-4F27-B4CD-5DBCD4C7CF69}"/>
    <cellStyle name="40 % - Markeringsfarve3 3 3 5 6" xfId="12242" xr:uid="{6F5F3AB2-7A92-4BAB-8225-1B6DA60AC097}"/>
    <cellStyle name="40 % - Markeringsfarve3 3 3 5 6 2" xfId="28562" xr:uid="{E02D9A39-F77C-4A03-847E-DE28B521BF5D}"/>
    <cellStyle name="40 % - Markeringsfarve3 3 3 5 6 3" xfId="43527" xr:uid="{EB6F2511-1F08-437D-AA9B-724900E74B3B}"/>
    <cellStyle name="40 % - Markeringsfarve3 3 3 5 7" xfId="21540" xr:uid="{8957AA1F-CAE7-4EDD-9572-852F747EA2C3}"/>
    <cellStyle name="40 % - Markeringsfarve3 3 3 5 8" xfId="36528" xr:uid="{2A9BC11F-CE3C-439B-BA04-308AFE25C692}"/>
    <cellStyle name="40 % - Markeringsfarve3 3 3 6" xfId="3691" xr:uid="{0D8EB0BA-D54E-4C07-8A36-ADE797B3766F}"/>
    <cellStyle name="40 % - Markeringsfarve3 3 3 6 2" xfId="3692" xr:uid="{8AAAC9ED-C93D-40A6-A2A7-1274D94347B3}"/>
    <cellStyle name="40 % - Markeringsfarve3 3 3 6 2 2" xfId="3693" xr:uid="{3A677E1D-139E-418A-B89E-0A380671720A}"/>
    <cellStyle name="40 % - Markeringsfarve3 3 3 6 2 2 2" xfId="8103" xr:uid="{DC0B8178-ADA6-4162-8EDC-98808BBD9C41}"/>
    <cellStyle name="40 % - Markeringsfarve3 3 3 6 2 2 2 2" xfId="16003" xr:uid="{6C33713D-917A-45A7-8AAD-B873D121382B}"/>
    <cellStyle name="40 % - Markeringsfarve3 3 3 6 2 2 2 2 2" xfId="32318" xr:uid="{37B59015-0C0D-4B25-BFAF-BE8705B48158}"/>
    <cellStyle name="40 % - Markeringsfarve3 3 3 6 2 2 2 2 3" xfId="47282" xr:uid="{4A2CF5C8-A03F-4501-9B55-60C321AA2169}"/>
    <cellStyle name="40 % - Markeringsfarve3 3 3 6 2 2 2 3" xfId="25296" xr:uid="{129C9DC7-0D07-45DF-97DD-8A394DF357E9}"/>
    <cellStyle name="40 % - Markeringsfarve3 3 3 6 2 2 2 4" xfId="40283" xr:uid="{E491B985-B8E1-4866-9024-DFBEED590335}"/>
    <cellStyle name="40 % - Markeringsfarve3 3 3 6 2 2 3" xfId="12249" xr:uid="{F7F6C159-1C66-4BDA-9BEC-F9E9896D73F1}"/>
    <cellStyle name="40 % - Markeringsfarve3 3 3 6 2 2 3 2" xfId="28569" xr:uid="{9EF05D1C-E7F5-4EEF-A628-5E3CA5EA7B14}"/>
    <cellStyle name="40 % - Markeringsfarve3 3 3 6 2 2 3 3" xfId="43534" xr:uid="{D94DB0CA-23F1-43A7-96A4-02D74EB059DC}"/>
    <cellStyle name="40 % - Markeringsfarve3 3 3 6 2 2 4" xfId="21547" xr:uid="{4F707433-8CFA-4EE7-95E5-1B89C5640A1B}"/>
    <cellStyle name="40 % - Markeringsfarve3 3 3 6 2 2 5" xfId="36535" xr:uid="{59AAFEF5-4F13-4835-8966-5F0F46272381}"/>
    <cellStyle name="40 % - Markeringsfarve3 3 3 6 2 3" xfId="6596" xr:uid="{EF1B6686-8D1D-46B5-B39A-8416E4A1A1CC}"/>
    <cellStyle name="40 % - Markeringsfarve3 3 3 6 2 3 2" xfId="14509" xr:uid="{31DDDC84-2AF8-4826-93F9-C1C78F08B48E}"/>
    <cellStyle name="40 % - Markeringsfarve3 3 3 6 2 3 2 2" xfId="30824" xr:uid="{0E0D22F9-2B2B-4CFD-84DD-161F17444DC6}"/>
    <cellStyle name="40 % - Markeringsfarve3 3 3 6 2 3 2 3" xfId="45788" xr:uid="{F84B2B29-3D73-413D-9D20-DC169B8FAD6F}"/>
    <cellStyle name="40 % - Markeringsfarve3 3 3 6 2 3 3" xfId="23802" xr:uid="{8038DD36-1DDF-4112-B194-3BEBD5280348}"/>
    <cellStyle name="40 % - Markeringsfarve3 3 3 6 2 3 4" xfId="38789" xr:uid="{E2893721-AA17-4552-97F3-7CD6C7CF50E5}"/>
    <cellStyle name="40 % - Markeringsfarve3 3 3 6 2 4" xfId="12248" xr:uid="{56DD976B-6697-4DDD-A1B8-288010EBF0C1}"/>
    <cellStyle name="40 % - Markeringsfarve3 3 3 6 2 4 2" xfId="28568" xr:uid="{02FCF4FD-D43F-4465-9C0C-358ACE2EB146}"/>
    <cellStyle name="40 % - Markeringsfarve3 3 3 6 2 4 3" xfId="43533" xr:uid="{561FA8DF-843C-4102-BF7E-5BE7C7E8A763}"/>
    <cellStyle name="40 % - Markeringsfarve3 3 3 6 2 5" xfId="21546" xr:uid="{DDB9158E-A9E7-4FE8-86B7-B2FB47C9A429}"/>
    <cellStyle name="40 % - Markeringsfarve3 3 3 6 2 6" xfId="36534" xr:uid="{3E8EDB3D-B5C7-4914-8163-E456288E2920}"/>
    <cellStyle name="40 % - Markeringsfarve3 3 3 6 3" xfId="3694" xr:uid="{A35A08B0-191F-4CE2-AF55-F9589D02D5D0}"/>
    <cellStyle name="40 % - Markeringsfarve3 3 3 6 3 2" xfId="7380" xr:uid="{98F760EA-B2D9-4F35-8A13-60C129F2AC19}"/>
    <cellStyle name="40 % - Markeringsfarve3 3 3 6 3 2 2" xfId="15289" xr:uid="{7A42F140-62E4-433E-8988-F34701B4BC4C}"/>
    <cellStyle name="40 % - Markeringsfarve3 3 3 6 3 2 2 2" xfId="31604" xr:uid="{0073A415-3BFE-44E4-9493-EA9D6CC41459}"/>
    <cellStyle name="40 % - Markeringsfarve3 3 3 6 3 2 2 3" xfId="46568" xr:uid="{B4EEC97A-405D-4683-A6D1-09B742570041}"/>
    <cellStyle name="40 % - Markeringsfarve3 3 3 6 3 2 3" xfId="24582" xr:uid="{F54E1251-5DFE-4D9C-AA48-2766C9AC05CE}"/>
    <cellStyle name="40 % - Markeringsfarve3 3 3 6 3 2 4" xfId="39569" xr:uid="{4B68B6F9-582D-4722-8DC8-762E691AF456}"/>
    <cellStyle name="40 % - Markeringsfarve3 3 3 6 3 3" xfId="12250" xr:uid="{BFDF5E3B-EBA2-46A5-AEBA-5B4EDC02C2FD}"/>
    <cellStyle name="40 % - Markeringsfarve3 3 3 6 3 3 2" xfId="28570" xr:uid="{5DE659DE-78A4-4DA6-A52E-1C2B7DB05DAE}"/>
    <cellStyle name="40 % - Markeringsfarve3 3 3 6 3 3 3" xfId="43535" xr:uid="{79D43289-A150-41D0-B2CB-9FE3DE0738CE}"/>
    <cellStyle name="40 % - Markeringsfarve3 3 3 6 3 4" xfId="21548" xr:uid="{63E21D09-ABD5-4CB3-8C12-449106831B7D}"/>
    <cellStyle name="40 % - Markeringsfarve3 3 3 6 3 5" xfId="36536" xr:uid="{EB61A664-4680-4798-B7CF-25A1D4E49DE4}"/>
    <cellStyle name="40 % - Markeringsfarve3 3 3 6 4" xfId="3695" xr:uid="{52C1F2B1-E7BC-4D22-A0D7-05454E327B09}"/>
    <cellStyle name="40 % - Markeringsfarve3 3 3 6 4 2" xfId="8674" xr:uid="{2B8BC879-8481-4A8E-A454-D09BC6EEB849}"/>
    <cellStyle name="40 % - Markeringsfarve3 3 3 6 4 2 2" xfId="16553" xr:uid="{A8CCD03F-812C-43D0-BDF6-60074B9D35A1}"/>
    <cellStyle name="40 % - Markeringsfarve3 3 3 6 4 2 2 2" xfId="32868" xr:uid="{5B3E1D12-8DDE-418E-BDAC-5F8936225847}"/>
    <cellStyle name="40 % - Markeringsfarve3 3 3 6 4 2 2 3" xfId="47832" xr:uid="{A7776C8F-60BB-4153-8DE5-F0CF7DA1B20F}"/>
    <cellStyle name="40 % - Markeringsfarve3 3 3 6 4 2 3" xfId="25846" xr:uid="{B33E5535-9A4B-49C1-94EA-C30C82A1E200}"/>
    <cellStyle name="40 % - Markeringsfarve3 3 3 6 4 2 4" xfId="40833" xr:uid="{EE7A0AED-9A7E-4636-9166-E3C1DD258E54}"/>
    <cellStyle name="40 % - Markeringsfarve3 3 3 6 4 3" xfId="12251" xr:uid="{22D0FA3B-2F5B-4098-ADBD-A4689E55CCD9}"/>
    <cellStyle name="40 % - Markeringsfarve3 3 3 6 4 3 2" xfId="28571" xr:uid="{C41250EC-A169-49BF-A96B-05F8ECF1FCB1}"/>
    <cellStyle name="40 % - Markeringsfarve3 3 3 6 4 3 3" xfId="43536" xr:uid="{46AA24F9-695C-46B8-B545-CE0C7DC4B55A}"/>
    <cellStyle name="40 % - Markeringsfarve3 3 3 6 4 4" xfId="21549" xr:uid="{99A57394-9211-4CA3-B9AE-81098732FF78}"/>
    <cellStyle name="40 % - Markeringsfarve3 3 3 6 4 5" xfId="36537" xr:uid="{2BDEFD87-59BA-443E-9412-4791AA9AD008}"/>
    <cellStyle name="40 % - Markeringsfarve3 3 3 6 5" xfId="5835" xr:uid="{0007F0D0-50B0-4331-ADBC-3A52D824EA1F}"/>
    <cellStyle name="40 % - Markeringsfarve3 3 3 6 5 2" xfId="13752" xr:uid="{4D28540C-403A-42F7-91FA-ECD97CDFBD81}"/>
    <cellStyle name="40 % - Markeringsfarve3 3 3 6 5 2 2" xfId="30067" xr:uid="{155C7A88-A9E1-4239-873E-F705FECBBFD1}"/>
    <cellStyle name="40 % - Markeringsfarve3 3 3 6 5 2 3" xfId="45031" xr:uid="{24F5C520-74F2-48E4-BFC2-2022A3C1E845}"/>
    <cellStyle name="40 % - Markeringsfarve3 3 3 6 5 3" xfId="23045" xr:uid="{509FCC70-CDE2-437D-8BBB-56279448421B}"/>
    <cellStyle name="40 % - Markeringsfarve3 3 3 6 5 4" xfId="38032" xr:uid="{213FCFB2-1F6A-4CF4-A2AC-8F620491FB39}"/>
    <cellStyle name="40 % - Markeringsfarve3 3 3 6 6" xfId="12247" xr:uid="{AF4EBFCA-D50D-4A4A-B446-2F550F821553}"/>
    <cellStyle name="40 % - Markeringsfarve3 3 3 6 6 2" xfId="28567" xr:uid="{7DC20D1B-998A-4FCA-839F-45D0719389AD}"/>
    <cellStyle name="40 % - Markeringsfarve3 3 3 6 6 3" xfId="43532" xr:uid="{5C50C422-7A11-4264-A646-98856033B65B}"/>
    <cellStyle name="40 % - Markeringsfarve3 3 3 6 7" xfId="21545" xr:uid="{BCA0D06B-EF65-4447-9D27-4C20B4B50BA5}"/>
    <cellStyle name="40 % - Markeringsfarve3 3 3 6 8" xfId="36533" xr:uid="{097BB73C-7F8A-469B-A4FF-5589744F8F14}"/>
    <cellStyle name="40 % - Markeringsfarve3 3 3 7" xfId="3696" xr:uid="{C95DE7F1-121E-48DC-B80D-316C211BBCCF}"/>
    <cellStyle name="40 % - Markeringsfarve3 3 3 7 2" xfId="3697" xr:uid="{F8B9CE50-B7A2-4E56-B3DF-5C293E72755C}"/>
    <cellStyle name="40 % - Markeringsfarve3 3 3 7 2 2" xfId="7531" xr:uid="{A2F5CF1C-EE1C-4D48-A719-893BDD9E26D7}"/>
    <cellStyle name="40 % - Markeringsfarve3 3 3 7 2 2 2" xfId="15431" xr:uid="{D30FE9C5-15F1-41EB-B0DC-19899F408449}"/>
    <cellStyle name="40 % - Markeringsfarve3 3 3 7 2 2 2 2" xfId="31746" xr:uid="{706A3E71-C570-40C9-B853-D0371509A37E}"/>
    <cellStyle name="40 % - Markeringsfarve3 3 3 7 2 2 2 3" xfId="46710" xr:uid="{B70E79A5-153E-42DB-B2CE-3C22CCF4AE73}"/>
    <cellStyle name="40 % - Markeringsfarve3 3 3 7 2 2 3" xfId="24724" xr:uid="{DEE0CCBF-3FBF-4969-97D6-B78F31DE91BE}"/>
    <cellStyle name="40 % - Markeringsfarve3 3 3 7 2 2 4" xfId="39711" xr:uid="{E12E8D01-F6A0-47C3-B6C8-1EB9501444A4}"/>
    <cellStyle name="40 % - Markeringsfarve3 3 3 7 2 3" xfId="12253" xr:uid="{99EC1DAB-5CD6-4785-97DB-2846D3841CBC}"/>
    <cellStyle name="40 % - Markeringsfarve3 3 3 7 2 3 2" xfId="28573" xr:uid="{999DFA4B-AF08-42FA-9C81-CAB42A2866E0}"/>
    <cellStyle name="40 % - Markeringsfarve3 3 3 7 2 3 3" xfId="43538" xr:uid="{6AA2B646-560C-46DE-B385-EA750312BE23}"/>
    <cellStyle name="40 % - Markeringsfarve3 3 3 7 2 4" xfId="21551" xr:uid="{C2E4F340-2494-4B37-ACB7-790E465142F1}"/>
    <cellStyle name="40 % - Markeringsfarve3 3 3 7 2 5" xfId="36539" xr:uid="{27246BD4-FFB0-42BF-96C5-D9EC9F1BFD0B}"/>
    <cellStyle name="40 % - Markeringsfarve3 3 3 7 3" xfId="6119" xr:uid="{5E561027-6B4E-4178-AD7A-DABCB36C42E1}"/>
    <cellStyle name="40 % - Markeringsfarve3 3 3 7 3 2" xfId="14035" xr:uid="{B1B95345-53B4-4416-8FAB-A715D5885881}"/>
    <cellStyle name="40 % - Markeringsfarve3 3 3 7 3 2 2" xfId="30350" xr:uid="{8EAB59EA-2F6A-4E62-8B5B-E118FC41F986}"/>
    <cellStyle name="40 % - Markeringsfarve3 3 3 7 3 2 3" xfId="45314" xr:uid="{EB301716-2A96-47CA-9C20-4091C02548F0}"/>
    <cellStyle name="40 % - Markeringsfarve3 3 3 7 3 3" xfId="23328" xr:uid="{6665F548-53F9-4FDA-A9F0-9B7CB4C41899}"/>
    <cellStyle name="40 % - Markeringsfarve3 3 3 7 3 4" xfId="38315" xr:uid="{32C559A4-FD2C-481A-A730-2CBB447C0728}"/>
    <cellStyle name="40 % - Markeringsfarve3 3 3 7 4" xfId="12252" xr:uid="{6CB1694E-9723-4B5B-9E62-8F2987C6E51F}"/>
    <cellStyle name="40 % - Markeringsfarve3 3 3 7 4 2" xfId="28572" xr:uid="{287002FA-17EF-4FD4-847A-1102AFDB1E30}"/>
    <cellStyle name="40 % - Markeringsfarve3 3 3 7 4 3" xfId="43537" xr:uid="{5460EB31-C4D8-47AA-A159-4D8017B07D8B}"/>
    <cellStyle name="40 % - Markeringsfarve3 3 3 7 5" xfId="21550" xr:uid="{D296B0A5-D961-47B0-B6DE-52466CCA7195}"/>
    <cellStyle name="40 % - Markeringsfarve3 3 3 7 6" xfId="36538" xr:uid="{E31C90F3-A269-473F-8277-26070AD5F605}"/>
    <cellStyle name="40 % - Markeringsfarve3 3 3 8" xfId="3698" xr:uid="{CF549616-F313-4886-BE98-6BFC2156CD46}"/>
    <cellStyle name="40 % - Markeringsfarve3 3 3 8 2" xfId="6759" xr:uid="{0F59F78F-782E-49F5-999D-9C74169F1AAE}"/>
    <cellStyle name="40 % - Markeringsfarve3 3 3 8 2 2" xfId="14669" xr:uid="{99AED70C-7B51-43EA-AD8B-AFA2589CB49B}"/>
    <cellStyle name="40 % - Markeringsfarve3 3 3 8 2 2 2" xfId="30984" xr:uid="{626AFFEB-2A04-4682-9F8A-C3DBAE6080BF}"/>
    <cellStyle name="40 % - Markeringsfarve3 3 3 8 2 2 3" xfId="45948" xr:uid="{544FB626-24EB-412E-B538-7DA07D7B7FC5}"/>
    <cellStyle name="40 % - Markeringsfarve3 3 3 8 2 3" xfId="23962" xr:uid="{213325E5-C394-4F1A-820A-AF0061DC3985}"/>
    <cellStyle name="40 % - Markeringsfarve3 3 3 8 2 4" xfId="38949" xr:uid="{045374CC-4534-49D7-9462-A6FB257951C1}"/>
    <cellStyle name="40 % - Markeringsfarve3 3 3 8 3" xfId="12254" xr:uid="{6A930A8B-153B-4483-8687-37307A955053}"/>
    <cellStyle name="40 % - Markeringsfarve3 3 3 8 3 2" xfId="28574" xr:uid="{BF30D960-D186-40ED-B890-F51032E88861}"/>
    <cellStyle name="40 % - Markeringsfarve3 3 3 8 3 3" xfId="43539" xr:uid="{4E377E07-82B5-45A1-8B98-4299B983ED8A}"/>
    <cellStyle name="40 % - Markeringsfarve3 3 3 8 4" xfId="21552" xr:uid="{45ECE3F9-7BC2-4B00-BDAA-3D074389AA30}"/>
    <cellStyle name="40 % - Markeringsfarve3 3 3 8 5" xfId="36540" xr:uid="{D3167A2E-3776-4974-A70C-373F46D773C7}"/>
    <cellStyle name="40 % - Markeringsfarve3 3 3 9" xfId="3699" xr:uid="{B3DD2E9F-59D8-4BA7-9450-F48795F2806F}"/>
    <cellStyle name="40 % - Markeringsfarve3 3 3 9 2" xfId="8207" xr:uid="{2D4401F2-A7B8-4B6D-98B3-9FCE6B08FA16}"/>
    <cellStyle name="40 % - Markeringsfarve3 3 3 9 2 2" xfId="16102" xr:uid="{DDA01756-0405-4F93-89C8-7C0157D3FB29}"/>
    <cellStyle name="40 % - Markeringsfarve3 3 3 9 2 2 2" xfId="32417" xr:uid="{81E329B9-9361-45F2-AB6A-601EF86172D4}"/>
    <cellStyle name="40 % - Markeringsfarve3 3 3 9 2 2 3" xfId="47381" xr:uid="{B22E3404-B1C2-44CB-930E-B628A764E635}"/>
    <cellStyle name="40 % - Markeringsfarve3 3 3 9 2 3" xfId="25395" xr:uid="{5652CD48-AFA7-46B3-AC50-DE535E6C92D1}"/>
    <cellStyle name="40 % - Markeringsfarve3 3 3 9 2 4" xfId="40382" xr:uid="{40D51A50-697C-441E-A266-8481F40FE919}"/>
    <cellStyle name="40 % - Markeringsfarve3 3 3 9 3" xfId="12255" xr:uid="{40EB3340-23FB-48A1-839E-E65E66320542}"/>
    <cellStyle name="40 % - Markeringsfarve3 3 3 9 3 2" xfId="28575" xr:uid="{6967E055-0875-45EC-B498-0F9C95557180}"/>
    <cellStyle name="40 % - Markeringsfarve3 3 3 9 3 3" xfId="43540" xr:uid="{3EC28F64-FDA0-4356-8217-AE314D73C00D}"/>
    <cellStyle name="40 % - Markeringsfarve3 3 3 9 4" xfId="21553" xr:uid="{82949150-ABE1-4804-91D8-A997CF50C052}"/>
    <cellStyle name="40 % - Markeringsfarve3 3 3 9 5" xfId="36541" xr:uid="{D318D94E-215F-414A-A618-32791C9ACC10}"/>
    <cellStyle name="40 % - Markeringsfarve3 3 4" xfId="3700" xr:uid="{3F42A98B-E5B6-4D1F-9FAF-E435B048403A}"/>
    <cellStyle name="40 % - Markeringsfarve3 3 4 2" xfId="3701" xr:uid="{406D935F-1A22-4957-860B-9A9C2A130F1B}"/>
    <cellStyle name="40 % - Markeringsfarve3 3 4 2 2" xfId="3702" xr:uid="{F899F3C4-3D2F-4095-96F5-929444C3D5D1}"/>
    <cellStyle name="40 % - Markeringsfarve3 3 4 2 2 2" xfId="7572" xr:uid="{A5E06329-5604-446B-ABDF-830AEF6FE9E5}"/>
    <cellStyle name="40 % - Markeringsfarve3 3 4 2 2 2 2" xfId="15472" xr:uid="{AF99363F-8E10-4C56-9D06-6E3662636D22}"/>
    <cellStyle name="40 % - Markeringsfarve3 3 4 2 2 2 2 2" xfId="31787" xr:uid="{4549EA6C-E7D1-4337-A07B-2DEB98CA4E77}"/>
    <cellStyle name="40 % - Markeringsfarve3 3 4 2 2 2 2 3" xfId="46751" xr:uid="{4197694C-3D09-44E9-BACB-81741E96AC6B}"/>
    <cellStyle name="40 % - Markeringsfarve3 3 4 2 2 2 3" xfId="24765" xr:uid="{30B54136-199A-4D63-AA91-7534DA75396A}"/>
    <cellStyle name="40 % - Markeringsfarve3 3 4 2 2 2 4" xfId="39752" xr:uid="{E192CBED-8789-4C99-BB47-5A4A6BD9DF30}"/>
    <cellStyle name="40 % - Markeringsfarve3 3 4 2 2 3" xfId="12258" xr:uid="{1F1D4DA9-72B8-42D4-8311-6CE5694962DE}"/>
    <cellStyle name="40 % - Markeringsfarve3 3 4 2 2 3 2" xfId="28578" xr:uid="{77593513-1D71-4A40-A1D9-B1673482FDED}"/>
    <cellStyle name="40 % - Markeringsfarve3 3 4 2 2 3 3" xfId="43543" xr:uid="{8CC48674-73D1-4763-9BB8-E2EE2BE8553F}"/>
    <cellStyle name="40 % - Markeringsfarve3 3 4 2 2 4" xfId="21556" xr:uid="{EA935AF8-5BED-43BD-8E75-844E12865E4F}"/>
    <cellStyle name="40 % - Markeringsfarve3 3 4 2 2 5" xfId="36544" xr:uid="{B9340596-0C9F-4A3D-A029-065F580304EC}"/>
    <cellStyle name="40 % - Markeringsfarve3 3 4 2 3" xfId="6152" xr:uid="{C2C237FE-2458-47C5-A1B7-9CD285AFA9FB}"/>
    <cellStyle name="40 % - Markeringsfarve3 3 4 2 3 2" xfId="14068" xr:uid="{2894864A-9ADD-4607-8B3E-E536396EC7D9}"/>
    <cellStyle name="40 % - Markeringsfarve3 3 4 2 3 2 2" xfId="30383" xr:uid="{58E8DB85-C3C5-43DD-A923-3E35F70A0844}"/>
    <cellStyle name="40 % - Markeringsfarve3 3 4 2 3 2 3" xfId="45347" xr:uid="{11449420-0922-42CC-B2D6-32CAFD4CAC38}"/>
    <cellStyle name="40 % - Markeringsfarve3 3 4 2 3 3" xfId="23361" xr:uid="{2D4B621C-AEA3-414A-A12B-45B0EDE7F259}"/>
    <cellStyle name="40 % - Markeringsfarve3 3 4 2 3 4" xfId="38348" xr:uid="{477F97F5-40D0-47E3-AAA4-288FAC0BCB16}"/>
    <cellStyle name="40 % - Markeringsfarve3 3 4 2 4" xfId="12257" xr:uid="{5E818110-756B-4680-B567-23D759FFEE47}"/>
    <cellStyle name="40 % - Markeringsfarve3 3 4 2 4 2" xfId="28577" xr:uid="{2698FFE1-A8D4-4D0A-B8AC-D3F1F7322F70}"/>
    <cellStyle name="40 % - Markeringsfarve3 3 4 2 4 3" xfId="43542" xr:uid="{4FA87585-B2DB-403C-9283-157F41EC7633}"/>
    <cellStyle name="40 % - Markeringsfarve3 3 4 2 5" xfId="21555" xr:uid="{E5C230B1-6093-4911-809C-4B5F49EA960A}"/>
    <cellStyle name="40 % - Markeringsfarve3 3 4 2 6" xfId="36543" xr:uid="{129F6549-E319-44BF-92C8-AABDA5CDD242}"/>
    <cellStyle name="40 % - Markeringsfarve3 3 4 3" xfId="3703" xr:uid="{B1C156A3-DFCE-496D-A272-1250C299F55F}"/>
    <cellStyle name="40 % - Markeringsfarve3 3 4 3 2" xfId="6802" xr:uid="{51BD9074-FF0D-4093-B53D-954F13A36E6B}"/>
    <cellStyle name="40 % - Markeringsfarve3 3 4 3 2 2" xfId="14712" xr:uid="{C09EAD8F-F71F-413D-9771-BE7F4CF78CE1}"/>
    <cellStyle name="40 % - Markeringsfarve3 3 4 3 2 2 2" xfId="31027" xr:uid="{4F071B8D-32CB-403A-9A41-EB3F65821E99}"/>
    <cellStyle name="40 % - Markeringsfarve3 3 4 3 2 2 3" xfId="45991" xr:uid="{6FD0DF86-EC8A-498C-B26E-19D2B20F32E0}"/>
    <cellStyle name="40 % - Markeringsfarve3 3 4 3 2 3" xfId="24005" xr:uid="{B093FFC1-7050-4CEC-93BE-E0E225C1924C}"/>
    <cellStyle name="40 % - Markeringsfarve3 3 4 3 2 4" xfId="38992" xr:uid="{2B3EB022-8332-43DE-AB3E-10838330BBB4}"/>
    <cellStyle name="40 % - Markeringsfarve3 3 4 3 3" xfId="12259" xr:uid="{B3DCEF8C-DB13-44B7-A7E3-5431465E5EC5}"/>
    <cellStyle name="40 % - Markeringsfarve3 3 4 3 3 2" xfId="28579" xr:uid="{046FA054-57D0-42A2-8A1E-01E74BE63952}"/>
    <cellStyle name="40 % - Markeringsfarve3 3 4 3 3 3" xfId="43544" xr:uid="{65B8AC7A-F001-4A4F-978B-06D220163B0F}"/>
    <cellStyle name="40 % - Markeringsfarve3 3 4 3 4" xfId="21557" xr:uid="{0C1CB482-FE9D-42AE-805B-B49B03EE7945}"/>
    <cellStyle name="40 % - Markeringsfarve3 3 4 3 5" xfId="36545" xr:uid="{49C791DE-BAFC-4F4A-859A-15B11F085BA9}"/>
    <cellStyle name="40 % - Markeringsfarve3 3 4 4" xfId="3704" xr:uid="{B8E257C1-CB64-4AD0-B1B3-6D9B32FA7CE1}"/>
    <cellStyle name="40 % - Markeringsfarve3 3 4 4 2" xfId="8398" xr:uid="{029DC975-C452-4E28-968F-E4A7136D9A78}"/>
    <cellStyle name="40 % - Markeringsfarve3 3 4 4 2 2" xfId="16289" xr:uid="{6E509BD5-AD57-43A4-9471-3284871ADA8E}"/>
    <cellStyle name="40 % - Markeringsfarve3 3 4 4 2 2 2" xfId="32604" xr:uid="{43DB3417-A14D-47DF-BDFF-B6F763968B3D}"/>
    <cellStyle name="40 % - Markeringsfarve3 3 4 4 2 2 3" xfId="47568" xr:uid="{73E380B4-5980-4C9C-8A76-1EC6395C0B5B}"/>
    <cellStyle name="40 % - Markeringsfarve3 3 4 4 2 3" xfId="25582" xr:uid="{4D27F31C-E628-422E-8A04-5318818D5D2C}"/>
    <cellStyle name="40 % - Markeringsfarve3 3 4 4 2 4" xfId="40569" xr:uid="{88299FC8-2E75-4A9F-BA4F-688B6EA0D1D0}"/>
    <cellStyle name="40 % - Markeringsfarve3 3 4 4 3" xfId="12260" xr:uid="{2E8AF116-C218-48A5-9BD5-0C19F54955A7}"/>
    <cellStyle name="40 % - Markeringsfarve3 3 4 4 3 2" xfId="28580" xr:uid="{C51FF042-E7D4-49A1-A9CD-AEA7F1CF90BA}"/>
    <cellStyle name="40 % - Markeringsfarve3 3 4 4 3 3" xfId="43545" xr:uid="{E72D65A1-2362-40D0-8C20-8D45A5D285B8}"/>
    <cellStyle name="40 % - Markeringsfarve3 3 4 4 4" xfId="21558" xr:uid="{22CFAD2F-C666-4320-A30D-1CBB6115558F}"/>
    <cellStyle name="40 % - Markeringsfarve3 3 4 4 5" xfId="36546" xr:uid="{A82EB190-BB5C-478C-B199-1D8738121112}"/>
    <cellStyle name="40 % - Markeringsfarve3 3 4 5" xfId="5836" xr:uid="{45A5CF06-EE01-4EF8-854F-8627D6A3714A}"/>
    <cellStyle name="40 % - Markeringsfarve3 3 4 5 2" xfId="13753" xr:uid="{3794F13E-4769-4800-83CD-743156AEBC9A}"/>
    <cellStyle name="40 % - Markeringsfarve3 3 4 5 2 2" xfId="30068" xr:uid="{0CB5935F-A061-4D23-9767-7C8BBB53DB63}"/>
    <cellStyle name="40 % - Markeringsfarve3 3 4 5 2 3" xfId="45032" xr:uid="{6A7EFD0E-99D0-431E-A1E1-85CF99706761}"/>
    <cellStyle name="40 % - Markeringsfarve3 3 4 5 3" xfId="23046" xr:uid="{3A7C5813-8D99-49E0-94F5-17A1E2945306}"/>
    <cellStyle name="40 % - Markeringsfarve3 3 4 5 4" xfId="38033" xr:uid="{E63FF489-D56B-451D-895D-DBD5DB272F4B}"/>
    <cellStyle name="40 % - Markeringsfarve3 3 4 6" xfId="12256" xr:uid="{16486E00-7AA0-4ED8-A5B4-6AFBF3ADB536}"/>
    <cellStyle name="40 % - Markeringsfarve3 3 4 6 2" xfId="28576" xr:uid="{09EFE0B4-C122-477D-BE4E-2060BD39DBB6}"/>
    <cellStyle name="40 % - Markeringsfarve3 3 4 6 3" xfId="43541" xr:uid="{E283E03D-184D-43DF-8C65-71B61440DB6B}"/>
    <cellStyle name="40 % - Markeringsfarve3 3 4 7" xfId="21554" xr:uid="{34D8711B-DEDE-46B7-A228-BB344E15BB04}"/>
    <cellStyle name="40 % - Markeringsfarve3 3 4 8" xfId="36542" xr:uid="{237FBEBE-E21B-4721-A791-7A95D4C401D2}"/>
    <cellStyle name="40 % - Markeringsfarve3 3 5" xfId="3705" xr:uid="{3C0FAC72-C670-4C18-AEC7-7F3DCA57A38B}"/>
    <cellStyle name="40 % - Markeringsfarve3 3 5 2" xfId="3706" xr:uid="{73D5F2A2-3C22-493D-A4C6-DD1916A78AAA}"/>
    <cellStyle name="40 % - Markeringsfarve3 3 5 2 2" xfId="3707" xr:uid="{D613ADF8-B073-4021-A28A-9F901D327E6A}"/>
    <cellStyle name="40 % - Markeringsfarve3 3 5 2 2 2" xfId="7746" xr:uid="{30AFF143-6ED5-47A3-A1D7-A23AFC51A62A}"/>
    <cellStyle name="40 % - Markeringsfarve3 3 5 2 2 2 2" xfId="15646" xr:uid="{9ED68192-D5A0-4BFB-B785-AD641270A68D}"/>
    <cellStyle name="40 % - Markeringsfarve3 3 5 2 2 2 2 2" xfId="31961" xr:uid="{FE6CCE5C-EF21-4C7C-8601-7CC31C8F4024}"/>
    <cellStyle name="40 % - Markeringsfarve3 3 5 2 2 2 2 3" xfId="46925" xr:uid="{BC66DEA2-E11F-48FA-831F-C1AF2BDDEE84}"/>
    <cellStyle name="40 % - Markeringsfarve3 3 5 2 2 2 3" xfId="24939" xr:uid="{268E1079-39DF-4A4A-AC15-E9C383A6B3DC}"/>
    <cellStyle name="40 % - Markeringsfarve3 3 5 2 2 2 4" xfId="39926" xr:uid="{AC04E8C5-67A2-4241-8010-64FD91C49E76}"/>
    <cellStyle name="40 % - Markeringsfarve3 3 5 2 2 3" xfId="12263" xr:uid="{46785F33-F678-4747-A2F4-73BDBA1B6061}"/>
    <cellStyle name="40 % - Markeringsfarve3 3 5 2 2 3 2" xfId="28583" xr:uid="{3CEEEF0F-9C33-4E88-AFB8-70F1285B9F7A}"/>
    <cellStyle name="40 % - Markeringsfarve3 3 5 2 2 3 3" xfId="43548" xr:uid="{5766CF55-85A9-449F-B1C0-69EA596E7E96}"/>
    <cellStyle name="40 % - Markeringsfarve3 3 5 2 2 4" xfId="21561" xr:uid="{331B926C-A693-4A4E-9F43-79764E9BABFA}"/>
    <cellStyle name="40 % - Markeringsfarve3 3 5 2 2 5" xfId="36549" xr:uid="{AD402500-714C-4788-BF04-F857A6031509}"/>
    <cellStyle name="40 % - Markeringsfarve3 3 5 2 3" xfId="6292" xr:uid="{C5DBAF23-F190-4A78-A20A-8E4B02ED4BD4}"/>
    <cellStyle name="40 % - Markeringsfarve3 3 5 2 3 2" xfId="14208" xr:uid="{89574B0E-28D4-4615-A8AD-6D6DC91C2295}"/>
    <cellStyle name="40 % - Markeringsfarve3 3 5 2 3 2 2" xfId="30523" xr:uid="{89D81535-E222-4F30-9D7B-62F111685E01}"/>
    <cellStyle name="40 % - Markeringsfarve3 3 5 2 3 2 3" xfId="45487" xr:uid="{5BC68E0B-1DE0-403B-88C1-5388739E5AF2}"/>
    <cellStyle name="40 % - Markeringsfarve3 3 5 2 3 3" xfId="23501" xr:uid="{C96B6B24-9234-439C-81C0-91F0A81D4047}"/>
    <cellStyle name="40 % - Markeringsfarve3 3 5 2 3 4" xfId="38488" xr:uid="{38700054-49DA-4962-8AB3-EB7AC73BF6BD}"/>
    <cellStyle name="40 % - Markeringsfarve3 3 5 2 4" xfId="12262" xr:uid="{FF3AACDA-1043-4D98-A919-526E7662FF7C}"/>
    <cellStyle name="40 % - Markeringsfarve3 3 5 2 4 2" xfId="28582" xr:uid="{9EA45873-48EA-465D-B1E1-70FE72B17863}"/>
    <cellStyle name="40 % - Markeringsfarve3 3 5 2 4 3" xfId="43547" xr:uid="{B6C0E4EB-1EF1-4686-BCFD-A9FAA3480872}"/>
    <cellStyle name="40 % - Markeringsfarve3 3 5 2 5" xfId="21560" xr:uid="{23890A8A-D128-42C8-8114-BF4EC82E28AD}"/>
    <cellStyle name="40 % - Markeringsfarve3 3 5 2 6" xfId="36548" xr:uid="{B728D823-4D63-4929-B4AE-12F504F8598F}"/>
    <cellStyle name="40 % - Markeringsfarve3 3 5 3" xfId="3708" xr:uid="{EA2DAA3B-D9BA-4F43-977C-3A147CD66B04}"/>
    <cellStyle name="40 % - Markeringsfarve3 3 5 3 2" xfId="6976" xr:uid="{638E5974-EB07-4DEF-9D3C-B1418DE98B40}"/>
    <cellStyle name="40 % - Markeringsfarve3 3 5 3 2 2" xfId="14886" xr:uid="{0110B23B-528E-4258-B201-3D48DC9379CF}"/>
    <cellStyle name="40 % - Markeringsfarve3 3 5 3 2 2 2" xfId="31201" xr:uid="{11F4D410-0D9E-4ACF-96D4-C174B3BB1E50}"/>
    <cellStyle name="40 % - Markeringsfarve3 3 5 3 2 2 3" xfId="46165" xr:uid="{12A51A97-03D9-4311-95E6-F8F2F20A29C9}"/>
    <cellStyle name="40 % - Markeringsfarve3 3 5 3 2 3" xfId="24179" xr:uid="{BFC0F4BA-C5C5-4B0F-95C6-EBEC9E01D62F}"/>
    <cellStyle name="40 % - Markeringsfarve3 3 5 3 2 4" xfId="39166" xr:uid="{F6C2663E-7FDD-4104-A087-C1A491ADD88D}"/>
    <cellStyle name="40 % - Markeringsfarve3 3 5 3 3" xfId="12264" xr:uid="{FBA91E57-F5C9-4CF8-88E9-1EFD7C1C7649}"/>
    <cellStyle name="40 % - Markeringsfarve3 3 5 3 3 2" xfId="28584" xr:uid="{318E1C3F-C2C8-4D33-9DEA-96362D725F05}"/>
    <cellStyle name="40 % - Markeringsfarve3 3 5 3 3 3" xfId="43549" xr:uid="{381BD7F1-36C7-46C8-824D-0021CA81543B}"/>
    <cellStyle name="40 % - Markeringsfarve3 3 5 3 4" xfId="21562" xr:uid="{E7733E91-29B7-4DD7-B5BC-63DABB7DA7BC}"/>
    <cellStyle name="40 % - Markeringsfarve3 3 5 3 5" xfId="36550" xr:uid="{43BA6906-6DC3-4E04-9D45-3766C3D7B0C4}"/>
    <cellStyle name="40 % - Markeringsfarve3 3 5 4" xfId="3709" xr:uid="{EEF799F6-A2C4-44EB-8257-5B08B7BEBFF4}"/>
    <cellStyle name="40 % - Markeringsfarve3 3 5 4 2" xfId="8633" xr:uid="{277C12BE-FF4D-4730-A50C-AB8980393101}"/>
    <cellStyle name="40 % - Markeringsfarve3 3 5 4 2 2" xfId="16513" xr:uid="{4FF611CC-C2AB-432F-9C21-0D7CEA7E0CFE}"/>
    <cellStyle name="40 % - Markeringsfarve3 3 5 4 2 2 2" xfId="32828" xr:uid="{905E8A22-84CD-4FCF-B675-36745B3A2D7A}"/>
    <cellStyle name="40 % - Markeringsfarve3 3 5 4 2 2 3" xfId="47792" xr:uid="{0E690726-508B-4479-832B-939A90E2144D}"/>
    <cellStyle name="40 % - Markeringsfarve3 3 5 4 2 3" xfId="25806" xr:uid="{BFEC9272-5240-4743-BACB-2D398CAF68F8}"/>
    <cellStyle name="40 % - Markeringsfarve3 3 5 4 2 4" xfId="40793" xr:uid="{CADAB3EE-55E8-4BF9-B6F3-D937A2F9D862}"/>
    <cellStyle name="40 % - Markeringsfarve3 3 5 4 3" xfId="12265" xr:uid="{FB1CB0D4-1EC7-4E36-974E-74128214287E}"/>
    <cellStyle name="40 % - Markeringsfarve3 3 5 4 3 2" xfId="28585" xr:uid="{B4DEC33F-2A37-4221-9819-E4F14D8EF749}"/>
    <cellStyle name="40 % - Markeringsfarve3 3 5 4 3 3" xfId="43550" xr:uid="{F4F32C64-033D-47DD-8C0F-62DC6F837595}"/>
    <cellStyle name="40 % - Markeringsfarve3 3 5 4 4" xfId="21563" xr:uid="{AA8E9A6C-28BF-4BA0-9794-7BD72287CBE8}"/>
    <cellStyle name="40 % - Markeringsfarve3 3 5 4 5" xfId="36551" xr:uid="{737BBDB2-6A52-4021-92E3-B6088EAC92D5}"/>
    <cellStyle name="40 % - Markeringsfarve3 3 5 5" xfId="5837" xr:uid="{4DD75C4E-6957-4718-BE3F-90D4C985AC95}"/>
    <cellStyle name="40 % - Markeringsfarve3 3 5 5 2" xfId="13754" xr:uid="{B056AB44-5D0F-4DC8-B8B7-FBD7D41EFD7D}"/>
    <cellStyle name="40 % - Markeringsfarve3 3 5 5 2 2" xfId="30069" xr:uid="{0F66BCD3-CCF2-4502-A0F4-059BEEF45F88}"/>
    <cellStyle name="40 % - Markeringsfarve3 3 5 5 2 3" xfId="45033" xr:uid="{08381178-C2DD-4572-A48C-B1F23D722A64}"/>
    <cellStyle name="40 % - Markeringsfarve3 3 5 5 3" xfId="23047" xr:uid="{A5A3EB9D-A91F-4CB4-994F-7347BB81A197}"/>
    <cellStyle name="40 % - Markeringsfarve3 3 5 5 4" xfId="38034" xr:uid="{A982DD77-BF0A-49E3-A577-7910CE2272DA}"/>
    <cellStyle name="40 % - Markeringsfarve3 3 5 6" xfId="12261" xr:uid="{879A17BE-8394-4405-A99F-B3CF9413958E}"/>
    <cellStyle name="40 % - Markeringsfarve3 3 5 6 2" xfId="28581" xr:uid="{72603085-D944-4609-8504-A1644793B83A}"/>
    <cellStyle name="40 % - Markeringsfarve3 3 5 6 3" xfId="43546" xr:uid="{0E7C7838-3665-482A-B499-D003F8207A6F}"/>
    <cellStyle name="40 % - Markeringsfarve3 3 5 7" xfId="21559" xr:uid="{BC929DDB-A276-49B9-9596-77F38E835EF2}"/>
    <cellStyle name="40 % - Markeringsfarve3 3 5 8" xfId="36547" xr:uid="{02BB6E3F-9D32-4506-8FC6-70841CCC9B52}"/>
    <cellStyle name="40 % - Markeringsfarve3 3 6" xfId="3710" xr:uid="{74ACC8F8-95BE-4B5C-906A-04A49AA4A188}"/>
    <cellStyle name="40 % - Markeringsfarve3 3 6 2" xfId="3711" xr:uid="{23FC5B13-8D39-498B-ADB6-A260819CBA18}"/>
    <cellStyle name="40 % - Markeringsfarve3 3 6 2 2" xfId="3712" xr:uid="{25A4C028-6F77-43A3-8483-4791E0FA4CF6}"/>
    <cellStyle name="40 % - Markeringsfarve3 3 6 2 2 2" xfId="7810" xr:uid="{C30A08A8-1CFD-4CED-ACF9-5139295FFAEB}"/>
    <cellStyle name="40 % - Markeringsfarve3 3 6 2 2 2 2" xfId="15710" xr:uid="{071C5827-083C-4125-824D-7C0FD7A66D55}"/>
    <cellStyle name="40 % - Markeringsfarve3 3 6 2 2 2 2 2" xfId="32025" xr:uid="{84B5D1F0-B1A9-4DC2-AF29-14F29CDE67E4}"/>
    <cellStyle name="40 % - Markeringsfarve3 3 6 2 2 2 2 3" xfId="46989" xr:uid="{6A6ABF70-2A96-41F7-8A69-F076CDF468AB}"/>
    <cellStyle name="40 % - Markeringsfarve3 3 6 2 2 2 3" xfId="25003" xr:uid="{2E6641AA-786E-47B3-B666-20F861283F48}"/>
    <cellStyle name="40 % - Markeringsfarve3 3 6 2 2 2 4" xfId="39990" xr:uid="{EFDACDB0-225B-425C-B585-B9664AD3DD8D}"/>
    <cellStyle name="40 % - Markeringsfarve3 3 6 2 2 3" xfId="12268" xr:uid="{C55AF9E6-7C36-4CCC-93C6-919BACD38290}"/>
    <cellStyle name="40 % - Markeringsfarve3 3 6 2 2 3 2" xfId="28588" xr:uid="{6E27A0DA-12AA-4FFE-974B-649F2E97525A}"/>
    <cellStyle name="40 % - Markeringsfarve3 3 6 2 2 3 3" xfId="43553" xr:uid="{F92D5173-3DEE-4543-A453-E4B6A9FD7776}"/>
    <cellStyle name="40 % - Markeringsfarve3 3 6 2 2 4" xfId="21566" xr:uid="{A93762C0-FAFE-4370-9A0A-EFDF948AD09F}"/>
    <cellStyle name="40 % - Markeringsfarve3 3 6 2 2 5" xfId="36554" xr:uid="{E3937BDC-E23F-423F-B1C5-6ED66C1C45F2}"/>
    <cellStyle name="40 % - Markeringsfarve3 3 6 2 3" xfId="6354" xr:uid="{081B9A30-3E15-4556-AA10-6672DD2E46CC}"/>
    <cellStyle name="40 % - Markeringsfarve3 3 6 2 3 2" xfId="14267" xr:uid="{26BDF784-1C24-4ACF-85BE-FD0BF1563A91}"/>
    <cellStyle name="40 % - Markeringsfarve3 3 6 2 3 2 2" xfId="30582" xr:uid="{8248BE0E-AFF0-491F-B8ED-96A3582D2CFB}"/>
    <cellStyle name="40 % - Markeringsfarve3 3 6 2 3 2 3" xfId="45546" xr:uid="{098E470C-EF49-4808-90B1-8B6F9505CCC7}"/>
    <cellStyle name="40 % - Markeringsfarve3 3 6 2 3 3" xfId="23560" xr:uid="{0B85F68A-97AC-422E-82D5-85D99A2714D2}"/>
    <cellStyle name="40 % - Markeringsfarve3 3 6 2 3 4" xfId="38547" xr:uid="{F7C046EE-21C9-46C6-99B2-81E9E4670724}"/>
    <cellStyle name="40 % - Markeringsfarve3 3 6 2 4" xfId="12267" xr:uid="{179452FB-078D-4545-B2CC-6694EE194FB9}"/>
    <cellStyle name="40 % - Markeringsfarve3 3 6 2 4 2" xfId="28587" xr:uid="{FB48C8CD-D7C7-439D-A3F9-0369DDCEA0E9}"/>
    <cellStyle name="40 % - Markeringsfarve3 3 6 2 4 3" xfId="43552" xr:uid="{B0916261-15D2-48C0-84D1-665E38B6ABF8}"/>
    <cellStyle name="40 % - Markeringsfarve3 3 6 2 5" xfId="21565" xr:uid="{490F1F99-5D6C-4039-A4B8-32BE3445A759}"/>
    <cellStyle name="40 % - Markeringsfarve3 3 6 2 6" xfId="36553" xr:uid="{E2BCC735-3FB1-4C33-ACBA-B21E2DB28BC6}"/>
    <cellStyle name="40 % - Markeringsfarve3 3 6 3" xfId="3713" xr:uid="{9B0B7987-1606-4A43-BCC6-627971E80055}"/>
    <cellStyle name="40 % - Markeringsfarve3 3 6 3 2" xfId="7086" xr:uid="{A0984C96-0DB2-40C5-ABD3-E708B98E4ACC}"/>
    <cellStyle name="40 % - Markeringsfarve3 3 6 3 2 2" xfId="14995" xr:uid="{7154CE69-149F-43AC-9662-D2A164BE65CF}"/>
    <cellStyle name="40 % - Markeringsfarve3 3 6 3 2 2 2" xfId="31310" xr:uid="{EBC8BC95-915D-4149-AAFD-A0CBF57121E9}"/>
    <cellStyle name="40 % - Markeringsfarve3 3 6 3 2 2 3" xfId="46274" xr:uid="{56D67C44-7D79-4DBF-8B24-985F081CB284}"/>
    <cellStyle name="40 % - Markeringsfarve3 3 6 3 2 3" xfId="24288" xr:uid="{BD42AFDF-9F72-47A9-B27F-8A2A1E5AD371}"/>
    <cellStyle name="40 % - Markeringsfarve3 3 6 3 2 4" xfId="39275" xr:uid="{4C9B2130-7B0B-41A4-AF0F-F3972694247C}"/>
    <cellStyle name="40 % - Markeringsfarve3 3 6 3 3" xfId="12269" xr:uid="{DB14C8F3-9060-4B56-882A-6181E43DC469}"/>
    <cellStyle name="40 % - Markeringsfarve3 3 6 3 3 2" xfId="28589" xr:uid="{258059B3-79FC-4600-B184-F133F8FEA232}"/>
    <cellStyle name="40 % - Markeringsfarve3 3 6 3 3 3" xfId="43554" xr:uid="{E65286E1-AA2A-45B1-982A-23DB0CCB7172}"/>
    <cellStyle name="40 % - Markeringsfarve3 3 6 3 4" xfId="21567" xr:uid="{E76E692C-EF05-4807-8E25-AC523A9C5044}"/>
    <cellStyle name="40 % - Markeringsfarve3 3 6 3 5" xfId="36555" xr:uid="{38EC5856-77BA-4925-8F77-C924CBA97042}"/>
    <cellStyle name="40 % - Markeringsfarve3 3 6 4" xfId="3714" xr:uid="{ADE5A2BC-432E-4C8A-A6BD-F2363FED1258}"/>
    <cellStyle name="40 % - Markeringsfarve3 3 6 4 2" xfId="8357" xr:uid="{62C8E7E7-36DC-4666-9307-F11CA79E2E1C}"/>
    <cellStyle name="40 % - Markeringsfarve3 3 6 4 2 2" xfId="16249" xr:uid="{4848A933-2319-4CE6-B881-A17231B36006}"/>
    <cellStyle name="40 % - Markeringsfarve3 3 6 4 2 2 2" xfId="32564" xr:uid="{3CAA3154-CEEF-4C67-8AD1-7CEBC7A31520}"/>
    <cellStyle name="40 % - Markeringsfarve3 3 6 4 2 2 3" xfId="47528" xr:uid="{39B51B5C-0A9B-4421-84F4-F394CDFD6F57}"/>
    <cellStyle name="40 % - Markeringsfarve3 3 6 4 2 3" xfId="25542" xr:uid="{F4C2E192-0F6A-4A31-8BF7-CD9055CB964A}"/>
    <cellStyle name="40 % - Markeringsfarve3 3 6 4 2 4" xfId="40529" xr:uid="{85D66C79-4101-49D8-BB60-3ED4D29636D8}"/>
    <cellStyle name="40 % - Markeringsfarve3 3 6 4 3" xfId="12270" xr:uid="{929063CD-B201-4C4C-9460-9B37711264DC}"/>
    <cellStyle name="40 % - Markeringsfarve3 3 6 4 3 2" xfId="28590" xr:uid="{D2744F5A-C449-4E5C-95DB-1C1DCDA20DF4}"/>
    <cellStyle name="40 % - Markeringsfarve3 3 6 4 3 3" xfId="43555" xr:uid="{C514D255-2810-4CAE-9D49-9E071D17CB14}"/>
    <cellStyle name="40 % - Markeringsfarve3 3 6 4 4" xfId="21568" xr:uid="{69DF3A23-6DF7-4307-BE6C-D49C10D852FE}"/>
    <cellStyle name="40 % - Markeringsfarve3 3 6 4 5" xfId="36556" xr:uid="{BA67B8DF-83FF-4E1A-A1EA-4BA139A2631A}"/>
    <cellStyle name="40 % - Markeringsfarve3 3 6 5" xfId="5838" xr:uid="{42237116-F287-4A7E-A8A7-4C570617EECF}"/>
    <cellStyle name="40 % - Markeringsfarve3 3 6 5 2" xfId="13755" xr:uid="{64899216-72D2-4BE3-B5C8-88F7916ADC48}"/>
    <cellStyle name="40 % - Markeringsfarve3 3 6 5 2 2" xfId="30070" xr:uid="{29D1D21D-BE1D-43A8-A953-01E9C341FC5D}"/>
    <cellStyle name="40 % - Markeringsfarve3 3 6 5 2 3" xfId="45034" xr:uid="{643ADFC9-6841-4C50-AE2F-A222EB4A785E}"/>
    <cellStyle name="40 % - Markeringsfarve3 3 6 5 3" xfId="23048" xr:uid="{64B6B4F3-BC41-4C0D-ACA5-568844B88F09}"/>
    <cellStyle name="40 % - Markeringsfarve3 3 6 5 4" xfId="38035" xr:uid="{C9363BF4-23D4-4961-B74E-362A9AFFFDD5}"/>
    <cellStyle name="40 % - Markeringsfarve3 3 6 6" xfId="12266" xr:uid="{E9C2F57C-3C37-491A-9482-1D04C9160698}"/>
    <cellStyle name="40 % - Markeringsfarve3 3 6 6 2" xfId="28586" xr:uid="{1DB03152-95AC-4D5B-AD42-1222E4BAD519}"/>
    <cellStyle name="40 % - Markeringsfarve3 3 6 6 3" xfId="43551" xr:uid="{58B16AF6-D07D-4274-9665-5250D47E21A8}"/>
    <cellStyle name="40 % - Markeringsfarve3 3 6 7" xfId="21564" xr:uid="{65E43494-DE62-4FC2-8749-B84933B41781}"/>
    <cellStyle name="40 % - Markeringsfarve3 3 6 8" xfId="36552" xr:uid="{FFF071AF-E27B-4727-A0B3-7DF819D67066}"/>
    <cellStyle name="40 % - Markeringsfarve3 3 7" xfId="3715" xr:uid="{78E74078-B502-4296-8B0C-7116C9E0332F}"/>
    <cellStyle name="40 % - Markeringsfarve3 3 7 2" xfId="3716" xr:uid="{26AD706A-6179-440D-94E8-B2DC01339458}"/>
    <cellStyle name="40 % - Markeringsfarve3 3 7 2 2" xfId="3717" xr:uid="{05B66E1B-B179-4126-AC04-7720DAE1E0B8}"/>
    <cellStyle name="40 % - Markeringsfarve3 3 7 2 2 2" xfId="7927" xr:uid="{CBFB78E6-BDBD-430A-882C-CEE992304933}"/>
    <cellStyle name="40 % - Markeringsfarve3 3 7 2 2 2 2" xfId="15827" xr:uid="{9899640D-C00E-4D5C-8123-354B9A8F138D}"/>
    <cellStyle name="40 % - Markeringsfarve3 3 7 2 2 2 2 2" xfId="32142" xr:uid="{E810B5CC-288E-4E23-B56D-E5BBA342F5BE}"/>
    <cellStyle name="40 % - Markeringsfarve3 3 7 2 2 2 2 3" xfId="47106" xr:uid="{A44CCCD6-D55A-4DD6-BF15-0695F0709986}"/>
    <cellStyle name="40 % - Markeringsfarve3 3 7 2 2 2 3" xfId="25120" xr:uid="{E8BAC391-1A9A-43A9-AD32-DB7346357696}"/>
    <cellStyle name="40 % - Markeringsfarve3 3 7 2 2 2 4" xfId="40107" xr:uid="{F5F50A08-9726-4325-B3E3-268533434B3B}"/>
    <cellStyle name="40 % - Markeringsfarve3 3 7 2 2 3" xfId="12273" xr:uid="{8A258DBE-4BC7-4218-B181-EAAA139FE3F4}"/>
    <cellStyle name="40 % - Markeringsfarve3 3 7 2 2 3 2" xfId="28593" xr:uid="{7B0C4C5F-FC7B-4FC0-9F8D-80444E8D1476}"/>
    <cellStyle name="40 % - Markeringsfarve3 3 7 2 2 3 3" xfId="43558" xr:uid="{90517A9E-96FF-41D7-BA57-E2437E64BB76}"/>
    <cellStyle name="40 % - Markeringsfarve3 3 7 2 2 4" xfId="21571" xr:uid="{63809729-42F2-4F1F-8387-F8B697C217CC}"/>
    <cellStyle name="40 % - Markeringsfarve3 3 7 2 2 5" xfId="36559" xr:uid="{9BE448B9-1CBD-4590-BCA2-166465207A63}"/>
    <cellStyle name="40 % - Markeringsfarve3 3 7 2 3" xfId="6453" xr:uid="{E50DD9D2-9368-4DF0-B105-B83D6DE9C1F3}"/>
    <cellStyle name="40 % - Markeringsfarve3 3 7 2 3 2" xfId="14366" xr:uid="{B4F17CFA-22FB-4194-872B-8B43B83D364F}"/>
    <cellStyle name="40 % - Markeringsfarve3 3 7 2 3 2 2" xfId="30681" xr:uid="{FA399965-7444-42CF-B6AF-85B111152410}"/>
    <cellStyle name="40 % - Markeringsfarve3 3 7 2 3 2 3" xfId="45645" xr:uid="{6C220E6F-52BB-4037-988C-4244665D621B}"/>
    <cellStyle name="40 % - Markeringsfarve3 3 7 2 3 3" xfId="23659" xr:uid="{BFA07AC7-4EAC-49EF-9CBC-BCBF3C1F4448}"/>
    <cellStyle name="40 % - Markeringsfarve3 3 7 2 3 4" xfId="38646" xr:uid="{8C2CF6FC-0CEC-4931-BC5F-7A4848FBCE1E}"/>
    <cellStyle name="40 % - Markeringsfarve3 3 7 2 4" xfId="12272" xr:uid="{B4232818-25FB-41DA-AD0D-FFA06A842D13}"/>
    <cellStyle name="40 % - Markeringsfarve3 3 7 2 4 2" xfId="28592" xr:uid="{36DA9387-A534-436F-BE3D-C9E90EECFF02}"/>
    <cellStyle name="40 % - Markeringsfarve3 3 7 2 4 3" xfId="43557" xr:uid="{41C14FFF-514B-44CE-8325-DE93ED4BF7FD}"/>
    <cellStyle name="40 % - Markeringsfarve3 3 7 2 5" xfId="21570" xr:uid="{AEEE20AF-8551-496F-B5D3-67D5B67DB215}"/>
    <cellStyle name="40 % - Markeringsfarve3 3 7 2 6" xfId="36558" xr:uid="{05F059BE-25E9-4382-8BFB-2CA72AA9CFF9}"/>
    <cellStyle name="40 % - Markeringsfarve3 3 7 3" xfId="3718" xr:uid="{93F657F9-3971-4E1A-9C78-CE51A9E71772}"/>
    <cellStyle name="40 % - Markeringsfarve3 3 7 3 2" xfId="7203" xr:uid="{2BE484B0-0D64-428F-885B-B45C9FFE5683}"/>
    <cellStyle name="40 % - Markeringsfarve3 3 7 3 2 2" xfId="15112" xr:uid="{FCF34C6B-7A55-42E6-9D50-15090CC663DD}"/>
    <cellStyle name="40 % - Markeringsfarve3 3 7 3 2 2 2" xfId="31427" xr:uid="{159B8130-CC19-4F73-8771-F1F254B12DBC}"/>
    <cellStyle name="40 % - Markeringsfarve3 3 7 3 2 2 3" xfId="46391" xr:uid="{1B4A9084-C64A-47D7-ADBF-1223A4AEEC52}"/>
    <cellStyle name="40 % - Markeringsfarve3 3 7 3 2 3" xfId="24405" xr:uid="{87A9459F-2F31-4CE4-B853-7C9BBF3D79FB}"/>
    <cellStyle name="40 % - Markeringsfarve3 3 7 3 2 4" xfId="39392" xr:uid="{CAC78646-52AD-4320-A41C-22CE4FB7AD20}"/>
    <cellStyle name="40 % - Markeringsfarve3 3 7 3 3" xfId="12274" xr:uid="{E9FA97DC-B8C7-4A82-9010-BB15FD2FE31E}"/>
    <cellStyle name="40 % - Markeringsfarve3 3 7 3 3 2" xfId="28594" xr:uid="{DB4C7845-9581-46D8-800A-1C87ED8BFEF2}"/>
    <cellStyle name="40 % - Markeringsfarve3 3 7 3 3 3" xfId="43559" xr:uid="{7645EFAF-0588-44F0-8407-9927DF0CE9F3}"/>
    <cellStyle name="40 % - Markeringsfarve3 3 7 3 4" xfId="21572" xr:uid="{1E3BA69E-AED6-490E-BE3D-3C57E1C8DC82}"/>
    <cellStyle name="40 % - Markeringsfarve3 3 7 3 5" xfId="36560" xr:uid="{0E7F5164-DE62-4C2D-8D86-2A07E4EAB75E}"/>
    <cellStyle name="40 % - Markeringsfarve3 3 7 4" xfId="3719" xr:uid="{EA418A7D-8795-4143-822A-FC7198E4DB3F}"/>
    <cellStyle name="40 % - Markeringsfarve3 3 7 4 2" xfId="8584" xr:uid="{47898E11-952E-4284-AED1-E3E3E4758012}"/>
    <cellStyle name="40 % - Markeringsfarve3 3 7 4 2 2" xfId="16466" xr:uid="{B8453255-7B00-4AAA-AEC6-5952146F8F5F}"/>
    <cellStyle name="40 % - Markeringsfarve3 3 7 4 2 2 2" xfId="32781" xr:uid="{B6C6B83A-761F-4C29-A88C-09A5A8AA511F}"/>
    <cellStyle name="40 % - Markeringsfarve3 3 7 4 2 2 3" xfId="47745" xr:uid="{2012630F-1166-4F64-A6F0-3F5E90165472}"/>
    <cellStyle name="40 % - Markeringsfarve3 3 7 4 2 3" xfId="25759" xr:uid="{8AC2AAD9-19AE-47FF-B08A-C7D4DF27EF81}"/>
    <cellStyle name="40 % - Markeringsfarve3 3 7 4 2 4" xfId="40746" xr:uid="{0EDDD643-45F8-4881-9893-A2EE8EA8EB37}"/>
    <cellStyle name="40 % - Markeringsfarve3 3 7 4 3" xfId="12275" xr:uid="{B4FDA803-9651-4708-B9C3-622AE0865109}"/>
    <cellStyle name="40 % - Markeringsfarve3 3 7 4 3 2" xfId="28595" xr:uid="{4CFB8F79-08FD-4C08-AE94-E0175D2337FF}"/>
    <cellStyle name="40 % - Markeringsfarve3 3 7 4 3 3" xfId="43560" xr:uid="{879AAA41-B095-4357-8269-9C108407A0B7}"/>
    <cellStyle name="40 % - Markeringsfarve3 3 7 4 4" xfId="21573" xr:uid="{64C80A01-8F3B-4E10-8BDA-13F7670CE74F}"/>
    <cellStyle name="40 % - Markeringsfarve3 3 7 4 5" xfId="36561" xr:uid="{99573CD6-5B1C-4D8B-BAFD-0AF28C39B639}"/>
    <cellStyle name="40 % - Markeringsfarve3 3 7 5" xfId="5839" xr:uid="{DB02C03D-8D0D-487B-8A32-14ECFBF41EE6}"/>
    <cellStyle name="40 % - Markeringsfarve3 3 7 5 2" xfId="13756" xr:uid="{58FCEB78-0C34-455E-AE3F-A8E8C76B78B7}"/>
    <cellStyle name="40 % - Markeringsfarve3 3 7 5 2 2" xfId="30071" xr:uid="{D198E782-D559-41B4-A276-4F9D150FA010}"/>
    <cellStyle name="40 % - Markeringsfarve3 3 7 5 2 3" xfId="45035" xr:uid="{F66E3883-9E73-4FB4-8F46-6C40C10732AC}"/>
    <cellStyle name="40 % - Markeringsfarve3 3 7 5 3" xfId="23049" xr:uid="{C031A42E-249D-48AE-8453-18F598DA11D5}"/>
    <cellStyle name="40 % - Markeringsfarve3 3 7 5 4" xfId="38036" xr:uid="{C8FE637D-562C-40F1-A01F-44954C6D1621}"/>
    <cellStyle name="40 % - Markeringsfarve3 3 7 6" xfId="12271" xr:uid="{620B47E1-8546-4A72-8FA3-893AFCFF973A}"/>
    <cellStyle name="40 % - Markeringsfarve3 3 7 6 2" xfId="28591" xr:uid="{386BA6AF-DFD8-4BB7-AA65-68237E0668B0}"/>
    <cellStyle name="40 % - Markeringsfarve3 3 7 6 3" xfId="43556" xr:uid="{70BE06FD-4C35-4241-B02A-E46DECA8C8AA}"/>
    <cellStyle name="40 % - Markeringsfarve3 3 7 7" xfId="21569" xr:uid="{A43EC0E6-0DDE-4C98-884A-7BC0A47826D0}"/>
    <cellStyle name="40 % - Markeringsfarve3 3 7 8" xfId="36557" xr:uid="{AC061FCE-72D3-40DB-9900-737022DDC09E}"/>
    <cellStyle name="40 % - Markeringsfarve3 3 8" xfId="3720" xr:uid="{245E3AE1-0050-4F2F-8088-1F8C04B47AA6}"/>
    <cellStyle name="40 % - Markeringsfarve3 3 8 2" xfId="3721" xr:uid="{3E283276-BB65-4146-9FB5-96304931A4AE}"/>
    <cellStyle name="40 % - Markeringsfarve3 3 8 2 2" xfId="3722" xr:uid="{04E3E60D-9BBE-4CEC-98F3-AF5CEDD8BC4E}"/>
    <cellStyle name="40 % - Markeringsfarve3 3 8 2 2 2" xfId="8101" xr:uid="{4AE15FF5-88D5-4D3E-95FD-B8C84B146204}"/>
    <cellStyle name="40 % - Markeringsfarve3 3 8 2 2 2 2" xfId="16001" xr:uid="{47164E37-C9C4-4A04-9E97-FA78BE1D2C69}"/>
    <cellStyle name="40 % - Markeringsfarve3 3 8 2 2 2 2 2" xfId="32316" xr:uid="{20C60715-39A7-49B0-AEBA-A5A9FB516DE5}"/>
    <cellStyle name="40 % - Markeringsfarve3 3 8 2 2 2 2 3" xfId="47280" xr:uid="{9B2683CC-4F23-4439-A654-2697261740B1}"/>
    <cellStyle name="40 % - Markeringsfarve3 3 8 2 2 2 3" xfId="25294" xr:uid="{8563F6E5-355D-414B-9DFE-3320686F3090}"/>
    <cellStyle name="40 % - Markeringsfarve3 3 8 2 2 2 4" xfId="40281" xr:uid="{71FCE34B-95E2-4428-82E8-8461460BA03C}"/>
    <cellStyle name="40 % - Markeringsfarve3 3 8 2 2 3" xfId="12278" xr:uid="{5DDA234D-7C07-49CA-B0FC-6F51C2505B6A}"/>
    <cellStyle name="40 % - Markeringsfarve3 3 8 2 2 3 2" xfId="28598" xr:uid="{BD923C04-495D-469A-8684-E8B97616E208}"/>
    <cellStyle name="40 % - Markeringsfarve3 3 8 2 2 3 3" xfId="43563" xr:uid="{EC9D9C7C-A719-4C2D-9F10-7440416F5912}"/>
    <cellStyle name="40 % - Markeringsfarve3 3 8 2 2 4" xfId="21576" xr:uid="{B0089F91-3B22-4F57-B7F5-DD27843B70EA}"/>
    <cellStyle name="40 % - Markeringsfarve3 3 8 2 2 5" xfId="36564" xr:uid="{6752CF56-29DB-410F-9F1B-42DDAE57FA97}"/>
    <cellStyle name="40 % - Markeringsfarve3 3 8 2 3" xfId="6594" xr:uid="{1DE471A3-BA95-464B-A3A2-543CB4E081C6}"/>
    <cellStyle name="40 % - Markeringsfarve3 3 8 2 3 2" xfId="14507" xr:uid="{014011AE-ADE9-4A0A-9B85-2BF9D4084C54}"/>
    <cellStyle name="40 % - Markeringsfarve3 3 8 2 3 2 2" xfId="30822" xr:uid="{12CD9191-2FE4-476C-A19B-DCBF6D0CAB05}"/>
    <cellStyle name="40 % - Markeringsfarve3 3 8 2 3 2 3" xfId="45786" xr:uid="{3B8012A7-3ABC-4616-8EA0-71E1AF8AC9E5}"/>
    <cellStyle name="40 % - Markeringsfarve3 3 8 2 3 3" xfId="23800" xr:uid="{1752F865-6324-4F3D-8A09-132B395DFEB6}"/>
    <cellStyle name="40 % - Markeringsfarve3 3 8 2 3 4" xfId="38787" xr:uid="{093DE656-23B9-41D3-A5CB-0BDE4EF6491C}"/>
    <cellStyle name="40 % - Markeringsfarve3 3 8 2 4" xfId="12277" xr:uid="{52EA25CC-58C3-4678-98E5-ED2C1544FAA0}"/>
    <cellStyle name="40 % - Markeringsfarve3 3 8 2 4 2" xfId="28597" xr:uid="{17BB0B44-DE79-4DD2-89D9-E116A016564D}"/>
    <cellStyle name="40 % - Markeringsfarve3 3 8 2 4 3" xfId="43562" xr:uid="{2DD02F24-392B-4087-B95D-638EDBBD3B01}"/>
    <cellStyle name="40 % - Markeringsfarve3 3 8 2 5" xfId="21575" xr:uid="{AC6F49DC-5482-4DC5-9B2F-272FFE94F62B}"/>
    <cellStyle name="40 % - Markeringsfarve3 3 8 2 6" xfId="36563" xr:uid="{625E4A5C-A9A0-45B9-A26B-13963811496B}"/>
    <cellStyle name="40 % - Markeringsfarve3 3 8 3" xfId="3723" xr:uid="{8AA54858-A590-41B9-8EFC-D9BA64BE6BAC}"/>
    <cellStyle name="40 % - Markeringsfarve3 3 8 3 2" xfId="7378" xr:uid="{E94FFB07-0C4D-4E96-8515-4C4C06140B4E}"/>
    <cellStyle name="40 % - Markeringsfarve3 3 8 3 2 2" xfId="15287" xr:uid="{2FFD3592-EFB4-4A6F-8CD2-E01D2EAD6143}"/>
    <cellStyle name="40 % - Markeringsfarve3 3 8 3 2 2 2" xfId="31602" xr:uid="{7A277EB5-A6A0-411E-9DEB-C481B09637DA}"/>
    <cellStyle name="40 % - Markeringsfarve3 3 8 3 2 2 3" xfId="46566" xr:uid="{1E385BBA-75FA-43AE-9CA6-CC5622E23A64}"/>
    <cellStyle name="40 % - Markeringsfarve3 3 8 3 2 3" xfId="24580" xr:uid="{E887C6A5-7659-47CD-985B-54066C25ACFC}"/>
    <cellStyle name="40 % - Markeringsfarve3 3 8 3 2 4" xfId="39567" xr:uid="{C1EE64E1-A59F-4CCA-8833-DBE6C74075DF}"/>
    <cellStyle name="40 % - Markeringsfarve3 3 8 3 3" xfId="12279" xr:uid="{88EF60CC-AF13-48B7-BCF6-85D818C7AF21}"/>
    <cellStyle name="40 % - Markeringsfarve3 3 8 3 3 2" xfId="28599" xr:uid="{1E36C334-E503-432C-BD9C-41FF05872E60}"/>
    <cellStyle name="40 % - Markeringsfarve3 3 8 3 3 3" xfId="43564" xr:uid="{8CBA4E73-0260-4DD1-A363-CC05083BCDCB}"/>
    <cellStyle name="40 % - Markeringsfarve3 3 8 3 4" xfId="21577" xr:uid="{586476FA-7BA2-4D93-9838-58DA4CE519B4}"/>
    <cellStyle name="40 % - Markeringsfarve3 3 8 3 5" xfId="36565" xr:uid="{E8BD7EB3-345D-4C7C-87A6-D16E3504E206}"/>
    <cellStyle name="40 % - Markeringsfarve3 3 8 4" xfId="3724" xr:uid="{67131B93-072D-409A-88F5-5F2B1DCD41DC}"/>
    <cellStyle name="40 % - Markeringsfarve3 3 8 4 2" xfId="8233" xr:uid="{7B5F1A73-7534-402B-9083-7D5F3B11F31E}"/>
    <cellStyle name="40 % - Markeringsfarve3 3 8 4 2 2" xfId="16126" xr:uid="{B56E3724-A8E5-4718-8497-79A1D36DCE39}"/>
    <cellStyle name="40 % - Markeringsfarve3 3 8 4 2 2 2" xfId="32441" xr:uid="{1F800309-D6C4-409D-A05B-0D0A10BAD698}"/>
    <cellStyle name="40 % - Markeringsfarve3 3 8 4 2 2 3" xfId="47405" xr:uid="{330571DA-032F-4B39-BCBC-2E27FDF86E7D}"/>
    <cellStyle name="40 % - Markeringsfarve3 3 8 4 2 3" xfId="25419" xr:uid="{6CF2DBE4-B792-459D-B13F-2E1DE84277B3}"/>
    <cellStyle name="40 % - Markeringsfarve3 3 8 4 2 4" xfId="40406" xr:uid="{8DEFF91C-ABD3-4AE6-8403-BACF187CC323}"/>
    <cellStyle name="40 % - Markeringsfarve3 3 8 4 3" xfId="12280" xr:uid="{96F88682-F7CC-4022-9D8A-7CB3382A4DF3}"/>
    <cellStyle name="40 % - Markeringsfarve3 3 8 4 3 2" xfId="28600" xr:uid="{D017A72E-7907-41F3-BEC6-64618EF064F4}"/>
    <cellStyle name="40 % - Markeringsfarve3 3 8 4 3 3" xfId="43565" xr:uid="{43011220-65EA-4BC1-BECC-3FD727258F5B}"/>
    <cellStyle name="40 % - Markeringsfarve3 3 8 4 4" xfId="21578" xr:uid="{7993379C-847B-43DB-BAB0-13263B46CFFC}"/>
    <cellStyle name="40 % - Markeringsfarve3 3 8 4 5" xfId="36566" xr:uid="{D9A5EE7C-122F-409C-94A3-D1F9456FFCAF}"/>
    <cellStyle name="40 % - Markeringsfarve3 3 8 5" xfId="5840" xr:uid="{5D5803F9-C89A-4041-993B-8DF60F7536CB}"/>
    <cellStyle name="40 % - Markeringsfarve3 3 8 5 2" xfId="13757" xr:uid="{A998CCCA-481C-4EFC-B5D3-010EC56A0D25}"/>
    <cellStyle name="40 % - Markeringsfarve3 3 8 5 2 2" xfId="30072" xr:uid="{BAE16580-DE7D-4EA3-874A-FB2F3F8767AE}"/>
    <cellStyle name="40 % - Markeringsfarve3 3 8 5 2 3" xfId="45036" xr:uid="{276BD986-2748-4BC6-B52C-13CCF8D12F54}"/>
    <cellStyle name="40 % - Markeringsfarve3 3 8 5 3" xfId="23050" xr:uid="{BAD92667-2382-415A-8801-9F60D88D1B43}"/>
    <cellStyle name="40 % - Markeringsfarve3 3 8 5 4" xfId="38037" xr:uid="{5C294F7A-C3D7-4B30-8195-7864C11FB963}"/>
    <cellStyle name="40 % - Markeringsfarve3 3 8 6" xfId="12276" xr:uid="{260A7DA1-13D3-4AEB-86FE-72CC8D12B717}"/>
    <cellStyle name="40 % - Markeringsfarve3 3 8 6 2" xfId="28596" xr:uid="{EEA249DC-F8D1-4FF4-A439-9BB3505B8160}"/>
    <cellStyle name="40 % - Markeringsfarve3 3 8 6 3" xfId="43561" xr:uid="{5FA6344D-E2BC-471B-87B7-4797266A8BA9}"/>
    <cellStyle name="40 % - Markeringsfarve3 3 8 7" xfId="21574" xr:uid="{FD3A3BA1-2F67-4A53-967C-247867EF28DC}"/>
    <cellStyle name="40 % - Markeringsfarve3 3 8 8" xfId="36562" xr:uid="{4ED42F14-2F6B-4CD9-B86B-11337EFD6EA1}"/>
    <cellStyle name="40 % - Markeringsfarve3 3 9" xfId="3725" xr:uid="{49216128-9314-4007-85E1-9D35717D15FD}"/>
    <cellStyle name="40 % - Markeringsfarve3 3 9 2" xfId="3726" xr:uid="{6D2534EC-9EAB-4D06-8154-E747D85691CE}"/>
    <cellStyle name="40 % - Markeringsfarve3 3 9 2 2" xfId="7453" xr:uid="{F60B76E1-DDD1-4A3F-B276-DB58177AC4CA}"/>
    <cellStyle name="40 % - Markeringsfarve3 3 9 2 2 2" xfId="15353" xr:uid="{40B55E48-0965-405F-AB42-5EBC2F203A92}"/>
    <cellStyle name="40 % - Markeringsfarve3 3 9 2 2 2 2" xfId="31668" xr:uid="{1DC0E0BE-EFAA-4A24-ADCC-87388134ED99}"/>
    <cellStyle name="40 % - Markeringsfarve3 3 9 2 2 2 3" xfId="46632" xr:uid="{DA8F9C17-4E65-46BC-8E2F-F8817B076C99}"/>
    <cellStyle name="40 % - Markeringsfarve3 3 9 2 2 3" xfId="24646" xr:uid="{8AAD0FF4-62B8-44FA-91B1-FC823265AA67}"/>
    <cellStyle name="40 % - Markeringsfarve3 3 9 2 2 4" xfId="39633" xr:uid="{40765B6A-96A2-42F1-BAA4-6241A8EC84DC}"/>
    <cellStyle name="40 % - Markeringsfarve3 3 9 2 3" xfId="12282" xr:uid="{B78C96F0-748F-410A-99AA-1A1828BC80EA}"/>
    <cellStyle name="40 % - Markeringsfarve3 3 9 2 3 2" xfId="28602" xr:uid="{0E3DF3E3-1659-41E2-9711-D252CF300156}"/>
    <cellStyle name="40 % - Markeringsfarve3 3 9 2 3 3" xfId="43567" xr:uid="{569A98DC-A6F2-4E6A-8D72-7B7B19A77815}"/>
    <cellStyle name="40 % - Markeringsfarve3 3 9 2 4" xfId="21580" xr:uid="{01A2FEDB-1F4E-42A5-9D61-FA6EE1C7E266}"/>
    <cellStyle name="40 % - Markeringsfarve3 3 9 2 5" xfId="36568" xr:uid="{DDFC2E42-2EF2-4826-A6C0-7147B1731CFB}"/>
    <cellStyle name="40 % - Markeringsfarve3 3 9 3" xfId="6053" xr:uid="{7486EC60-8750-49F5-9903-43B8578D7A13}"/>
    <cellStyle name="40 % - Markeringsfarve3 3 9 3 2" xfId="13969" xr:uid="{8419FECC-EABF-4ABF-B143-7F723DD02485}"/>
    <cellStyle name="40 % - Markeringsfarve3 3 9 3 2 2" xfId="30284" xr:uid="{A3B71934-BB47-4674-BDC2-D71F09CE4C4F}"/>
    <cellStyle name="40 % - Markeringsfarve3 3 9 3 2 3" xfId="45248" xr:uid="{89231165-E502-4F4E-AE5A-99A8F00C594E}"/>
    <cellStyle name="40 % - Markeringsfarve3 3 9 3 3" xfId="23262" xr:uid="{9177B909-530A-4E20-BF9C-646629D773B2}"/>
    <cellStyle name="40 % - Markeringsfarve3 3 9 3 4" xfId="38249" xr:uid="{BFEF9FC0-A46D-4DCD-B4F5-5BBB3CE9D4EB}"/>
    <cellStyle name="40 % - Markeringsfarve3 3 9 4" xfId="12281" xr:uid="{05CC7F48-F9CD-4810-9F4C-FCB2D01B5C8F}"/>
    <cellStyle name="40 % - Markeringsfarve3 3 9 4 2" xfId="28601" xr:uid="{ED8319D8-6A49-4695-83F5-C50A980AF9AA}"/>
    <cellStyle name="40 % - Markeringsfarve3 3 9 4 3" xfId="43566" xr:uid="{01CE7801-217F-494B-A8F3-263BA3DF8D04}"/>
    <cellStyle name="40 % - Markeringsfarve3 3 9 5" xfId="21579" xr:uid="{429EDAC1-2998-4FE3-90C9-08788E23319C}"/>
    <cellStyle name="40 % - Markeringsfarve3 3 9 6" xfId="36567" xr:uid="{E2E31A1D-11B9-4E7D-AB3E-55B79F3A0CB8}"/>
    <cellStyle name="40 % - Markeringsfarve3 4" xfId="3727" xr:uid="{C6FD6AE5-4633-4918-AAEC-4E5D31D54B7B}"/>
    <cellStyle name="40 % - Markeringsfarve3 4 10" xfId="5841" xr:uid="{9E711E73-F293-478A-BAB4-EEEB568CF0D0}"/>
    <cellStyle name="40 % - Markeringsfarve3 4 10 2" xfId="13758" xr:uid="{28C00413-FEC1-4EA4-9384-89D8A368A87B}"/>
    <cellStyle name="40 % - Markeringsfarve3 4 10 2 2" xfId="30073" xr:uid="{E411A9F1-7246-4073-9981-E8B3DD14959C}"/>
    <cellStyle name="40 % - Markeringsfarve3 4 10 2 3" xfId="45037" xr:uid="{FB7D7FD7-6419-4E6F-B9A4-4A2E8BAC1D89}"/>
    <cellStyle name="40 % - Markeringsfarve3 4 10 3" xfId="23051" xr:uid="{36DDC935-0E76-407C-831F-F3E0902CF075}"/>
    <cellStyle name="40 % - Markeringsfarve3 4 10 4" xfId="38038" xr:uid="{4A49C1D6-DE29-44F9-96E6-8981882DA11C}"/>
    <cellStyle name="40 % - Markeringsfarve3 4 11" xfId="12283" xr:uid="{E3B6BD0D-64C3-42C9-ABB4-BCF002A0F963}"/>
    <cellStyle name="40 % - Markeringsfarve3 4 11 2" xfId="28603" xr:uid="{A597ECDB-D8A7-4B8E-BE22-35F831178EE6}"/>
    <cellStyle name="40 % - Markeringsfarve3 4 11 3" xfId="43568" xr:uid="{07E3F62B-B693-425E-9913-EC37DA23EF6A}"/>
    <cellStyle name="40 % - Markeringsfarve3 4 12" xfId="21581" xr:uid="{2B9F53CB-E2F7-4243-8C6C-F14872BEE149}"/>
    <cellStyle name="40 % - Markeringsfarve3 4 13" xfId="36569" xr:uid="{601DBC7E-98CC-4045-AFCD-3608CF1D2358}"/>
    <cellStyle name="40 % - Markeringsfarve3 4 14" xfId="53326" xr:uid="{00C3374F-CAD0-41BE-93F7-64494FD95C98}"/>
    <cellStyle name="40 % - Markeringsfarve3 4 2" xfId="3728" xr:uid="{172EC347-21A8-4485-A593-0A4035C59454}"/>
    <cellStyle name="40 % - Markeringsfarve3 4 2 2" xfId="3729" xr:uid="{6E980076-339B-4C51-B13E-680D9695B4D1}"/>
    <cellStyle name="40 % - Markeringsfarve3 4 2 2 2" xfId="3730" xr:uid="{8868BEB0-80C4-4FB8-9A82-EA50E5233F70}"/>
    <cellStyle name="40 % - Markeringsfarve3 4 2 2 2 2" xfId="7597" xr:uid="{4A55089E-353C-4E94-ACBD-8D41DC459099}"/>
    <cellStyle name="40 % - Markeringsfarve3 4 2 2 2 2 2" xfId="15497" xr:uid="{92B3E929-6281-4035-9515-D2F8A402E3B0}"/>
    <cellStyle name="40 % - Markeringsfarve3 4 2 2 2 2 2 2" xfId="31812" xr:uid="{C12519E0-4B01-443B-A9B9-A2E60F6E82B6}"/>
    <cellStyle name="40 % - Markeringsfarve3 4 2 2 2 2 2 3" xfId="46776" xr:uid="{629B78D1-A638-4E5B-945C-04FDC30AC1D5}"/>
    <cellStyle name="40 % - Markeringsfarve3 4 2 2 2 2 3" xfId="24790" xr:uid="{FFBBC067-B7D0-4643-9C7F-8B51C436DBBD}"/>
    <cellStyle name="40 % - Markeringsfarve3 4 2 2 2 2 4" xfId="39777" xr:uid="{CDDF5AA4-1098-4454-A195-17D9F5C7AF78}"/>
    <cellStyle name="40 % - Markeringsfarve3 4 2 2 2 3" xfId="12286" xr:uid="{1D7A187B-0469-4206-A3FC-B3A9B57234D7}"/>
    <cellStyle name="40 % - Markeringsfarve3 4 2 2 2 3 2" xfId="28606" xr:uid="{D9C643B8-4304-4590-AA80-C6AEE671BC6E}"/>
    <cellStyle name="40 % - Markeringsfarve3 4 2 2 2 3 3" xfId="43571" xr:uid="{3FCC2CBC-DCC2-41D8-A5DD-575C00D7DDBC}"/>
    <cellStyle name="40 % - Markeringsfarve3 4 2 2 2 4" xfId="21584" xr:uid="{689B6F4B-5A18-4B2E-A01E-5D0BD567E56D}"/>
    <cellStyle name="40 % - Markeringsfarve3 4 2 2 2 5" xfId="36572" xr:uid="{9BB57E7E-3A72-4177-80F4-037401C4A85C}"/>
    <cellStyle name="40 % - Markeringsfarve3 4 2 2 3" xfId="6173" xr:uid="{C5C67A74-AB5B-49D4-B42D-7777DDDA7D04}"/>
    <cellStyle name="40 % - Markeringsfarve3 4 2 2 3 2" xfId="14089" xr:uid="{DF2DD295-9188-4860-A386-AB2457EB530E}"/>
    <cellStyle name="40 % - Markeringsfarve3 4 2 2 3 2 2" xfId="30404" xr:uid="{7A836A6F-4928-4A57-929F-4B7BFA9FDA91}"/>
    <cellStyle name="40 % - Markeringsfarve3 4 2 2 3 2 3" xfId="45368" xr:uid="{EF49065B-0968-4FB1-B16D-13D610E469C3}"/>
    <cellStyle name="40 % - Markeringsfarve3 4 2 2 3 3" xfId="23382" xr:uid="{B83A6F92-90BD-4E65-B64A-E397BD79F339}"/>
    <cellStyle name="40 % - Markeringsfarve3 4 2 2 3 4" xfId="38369" xr:uid="{B3FAE92C-8634-4561-A81C-3E7474BFDAAF}"/>
    <cellStyle name="40 % - Markeringsfarve3 4 2 2 4" xfId="12285" xr:uid="{E53EF1FC-B282-4A0E-A526-22C691024558}"/>
    <cellStyle name="40 % - Markeringsfarve3 4 2 2 4 2" xfId="28605" xr:uid="{B3A90BDB-DF6E-4A51-AB81-DA317079B063}"/>
    <cellStyle name="40 % - Markeringsfarve3 4 2 2 4 3" xfId="43570" xr:uid="{4FAAAF62-3F98-4922-8409-CEAE9A2B4492}"/>
    <cellStyle name="40 % - Markeringsfarve3 4 2 2 5" xfId="21583" xr:uid="{376E7C94-343A-44B5-9968-F33288D96508}"/>
    <cellStyle name="40 % - Markeringsfarve3 4 2 2 6" xfId="36571" xr:uid="{87AE0A2D-228C-4E19-8C8F-601E1CB37628}"/>
    <cellStyle name="40 % - Markeringsfarve3 4 2 2 7" xfId="57130" xr:uid="{70E063C3-3C40-409B-8EAC-1BCD5F49FECC}"/>
    <cellStyle name="40 % - Markeringsfarve3 4 2 3" xfId="3731" xr:uid="{37BF111A-11F8-4EF7-AFB8-87BA4025AAEA}"/>
    <cellStyle name="40 % - Markeringsfarve3 4 2 3 2" xfId="6827" xr:uid="{7FC2C0ED-FFC4-44A4-A8D4-0EE70701ADDE}"/>
    <cellStyle name="40 % - Markeringsfarve3 4 2 3 2 2" xfId="14737" xr:uid="{98EA820A-375B-4F09-985F-01FA7BE6EE91}"/>
    <cellStyle name="40 % - Markeringsfarve3 4 2 3 2 2 2" xfId="31052" xr:uid="{49A4B8A8-B873-42C7-A648-C8D7EDE5E568}"/>
    <cellStyle name="40 % - Markeringsfarve3 4 2 3 2 2 3" xfId="46016" xr:uid="{2E9B7DDD-34AB-4E1C-9A17-1EAB7DC82986}"/>
    <cellStyle name="40 % - Markeringsfarve3 4 2 3 2 3" xfId="24030" xr:uid="{4D1C05E5-3919-4FE4-BB8C-34E50917CB7A}"/>
    <cellStyle name="40 % - Markeringsfarve3 4 2 3 2 4" xfId="39017" xr:uid="{4C086A76-3095-4B62-A309-143D05A60AFC}"/>
    <cellStyle name="40 % - Markeringsfarve3 4 2 3 3" xfId="12287" xr:uid="{9424C674-89C3-45C9-BD29-3D8A841C8593}"/>
    <cellStyle name="40 % - Markeringsfarve3 4 2 3 3 2" xfId="28607" xr:uid="{C16674FA-7445-4ECB-BF41-AE7264D27BBF}"/>
    <cellStyle name="40 % - Markeringsfarve3 4 2 3 3 3" xfId="43572" xr:uid="{61D472C3-D927-49E5-A086-B713F8CA35B4}"/>
    <cellStyle name="40 % - Markeringsfarve3 4 2 3 4" xfId="21585" xr:uid="{1DDDF7CA-0595-4B7E-8474-3E19207C76A3}"/>
    <cellStyle name="40 % - Markeringsfarve3 4 2 3 5" xfId="36573" xr:uid="{85CEC334-BC1C-48EE-9D1D-2B91F0DBD420}"/>
    <cellStyle name="40 % - Markeringsfarve3 4 2 4" xfId="3732" xr:uid="{B6E34076-3E9D-41E5-9421-46C2FB83E1A4}"/>
    <cellStyle name="40 % - Markeringsfarve3 4 2 4 2" xfId="8193" xr:uid="{9DB41BBB-E275-49D9-8DF4-9C35895C6749}"/>
    <cellStyle name="40 % - Markeringsfarve3 4 2 4 2 2" xfId="16089" xr:uid="{56255534-58AB-4A33-9893-5B76A66A860F}"/>
    <cellStyle name="40 % - Markeringsfarve3 4 2 4 2 2 2" xfId="32404" xr:uid="{2778686D-2208-41CF-A80E-C8FFB81D907F}"/>
    <cellStyle name="40 % - Markeringsfarve3 4 2 4 2 2 3" xfId="47368" xr:uid="{2C503E6A-426B-4C8A-B687-A041909E504F}"/>
    <cellStyle name="40 % - Markeringsfarve3 4 2 4 2 3" xfId="25382" xr:uid="{20C519D5-3863-4C0D-9297-68E294839EBB}"/>
    <cellStyle name="40 % - Markeringsfarve3 4 2 4 2 4" xfId="40369" xr:uid="{450BC1C3-46A9-4CA4-AD35-9AF02CC2C6CC}"/>
    <cellStyle name="40 % - Markeringsfarve3 4 2 4 3" xfId="12288" xr:uid="{7DC6967A-1BA0-4FB9-97A7-56C2625D5549}"/>
    <cellStyle name="40 % - Markeringsfarve3 4 2 4 3 2" xfId="28608" xr:uid="{C984F7EC-2E4D-4502-9DB8-AE5C66AC2013}"/>
    <cellStyle name="40 % - Markeringsfarve3 4 2 4 3 3" xfId="43573" xr:uid="{11467693-2143-47E6-9A0B-628B54306FFD}"/>
    <cellStyle name="40 % - Markeringsfarve3 4 2 4 4" xfId="21586" xr:uid="{590FEBE9-DDC7-41DC-9F6A-88D5197A552B}"/>
    <cellStyle name="40 % - Markeringsfarve3 4 2 4 5" xfId="36574" xr:uid="{4D502795-6CD6-4519-81A3-0748E0020869}"/>
    <cellStyle name="40 % - Markeringsfarve3 4 2 5" xfId="5842" xr:uid="{09A715AF-5378-457F-9171-E3913A3E7782}"/>
    <cellStyle name="40 % - Markeringsfarve3 4 2 5 2" xfId="13759" xr:uid="{82681EBD-26A1-42A3-9845-E04BFC350FF3}"/>
    <cellStyle name="40 % - Markeringsfarve3 4 2 5 2 2" xfId="30074" xr:uid="{D2D2A2F9-F416-41E8-B3DC-AC10E295C836}"/>
    <cellStyle name="40 % - Markeringsfarve3 4 2 5 2 3" xfId="45038" xr:uid="{A624563B-A97D-4E1A-83A6-C8242B14FB21}"/>
    <cellStyle name="40 % - Markeringsfarve3 4 2 5 3" xfId="23052" xr:uid="{66804373-1F44-41E0-BB9E-B541486C9F1A}"/>
    <cellStyle name="40 % - Markeringsfarve3 4 2 5 4" xfId="38039" xr:uid="{755DAA18-64BA-4757-8C8E-9F1F7666E172}"/>
    <cellStyle name="40 % - Markeringsfarve3 4 2 6" xfId="12284" xr:uid="{498E2822-6925-42D8-944C-40CE87E1752A}"/>
    <cellStyle name="40 % - Markeringsfarve3 4 2 6 2" xfId="28604" xr:uid="{2588C2F8-4599-4640-BF21-25FC86CDC925}"/>
    <cellStyle name="40 % - Markeringsfarve3 4 2 6 3" xfId="43569" xr:uid="{B7813FB6-9C31-487D-87D9-541996E08DCA}"/>
    <cellStyle name="40 % - Markeringsfarve3 4 2 7" xfId="21582" xr:uid="{B2DFFF01-6BE2-439D-B6D6-C3C36928859B}"/>
    <cellStyle name="40 % - Markeringsfarve3 4 2 8" xfId="36570" xr:uid="{7660E4BE-C269-49CA-A94D-706A56F0D2E4}"/>
    <cellStyle name="40 % - Markeringsfarve3 4 2 9" xfId="53963" xr:uid="{8EE83253-AC74-4A82-B9D9-AF79DDA6345A}"/>
    <cellStyle name="40 % - Markeringsfarve3 4 3" xfId="3733" xr:uid="{B22671D8-1F82-49C8-B38F-A6EA72A7FD40}"/>
    <cellStyle name="40 % - Markeringsfarve3 4 3 2" xfId="3734" xr:uid="{1A23D245-BC50-438E-B5BE-DBD1441D8C42}"/>
    <cellStyle name="40 % - Markeringsfarve3 4 3 2 2" xfId="3735" xr:uid="{3983F836-F206-4441-95FC-B9E636AD492A}"/>
    <cellStyle name="40 % - Markeringsfarve3 4 3 2 2 2" xfId="7749" xr:uid="{9E8CFEB7-D2BA-454B-9002-D61291B89608}"/>
    <cellStyle name="40 % - Markeringsfarve3 4 3 2 2 2 2" xfId="15649" xr:uid="{94304BC4-E7E1-44D1-9137-7F6B384C5C0A}"/>
    <cellStyle name="40 % - Markeringsfarve3 4 3 2 2 2 2 2" xfId="31964" xr:uid="{5F7475B2-2C90-44BB-BA06-39640B5BDF05}"/>
    <cellStyle name="40 % - Markeringsfarve3 4 3 2 2 2 2 3" xfId="46928" xr:uid="{F4615FB4-FA9F-4EA5-B129-7991EF61F0EB}"/>
    <cellStyle name="40 % - Markeringsfarve3 4 3 2 2 2 3" xfId="24942" xr:uid="{E874C6A6-35E4-4117-98DF-4E7AFF64259D}"/>
    <cellStyle name="40 % - Markeringsfarve3 4 3 2 2 2 4" xfId="39929" xr:uid="{15B28DA2-49E7-48C6-A84C-D5A2C7BF3D8D}"/>
    <cellStyle name="40 % - Markeringsfarve3 4 3 2 2 3" xfId="12291" xr:uid="{8A572BAB-D20F-4841-85CE-50F315AE2C76}"/>
    <cellStyle name="40 % - Markeringsfarve3 4 3 2 2 3 2" xfId="28611" xr:uid="{94175DF2-0562-4556-B031-E5A7272ED940}"/>
    <cellStyle name="40 % - Markeringsfarve3 4 3 2 2 3 3" xfId="43576" xr:uid="{A52EB45B-1286-4605-A649-B3BF8138D24F}"/>
    <cellStyle name="40 % - Markeringsfarve3 4 3 2 2 4" xfId="21589" xr:uid="{636D5088-2EE4-45AF-ACF3-564B91982337}"/>
    <cellStyle name="40 % - Markeringsfarve3 4 3 2 2 5" xfId="36577" xr:uid="{8CDFAEAB-6C5F-46B6-87EB-B8563D1F00F9}"/>
    <cellStyle name="40 % - Markeringsfarve3 4 3 2 3" xfId="6295" xr:uid="{9C9F9A4A-51C4-489D-B8AB-42CE3B5D93B8}"/>
    <cellStyle name="40 % - Markeringsfarve3 4 3 2 3 2" xfId="14211" xr:uid="{372B0C45-EB3E-4B63-B481-6E9F34429BF2}"/>
    <cellStyle name="40 % - Markeringsfarve3 4 3 2 3 2 2" xfId="30526" xr:uid="{638DDF09-86D7-43DA-9E46-D23FD341D6ED}"/>
    <cellStyle name="40 % - Markeringsfarve3 4 3 2 3 2 3" xfId="45490" xr:uid="{08A5F802-CD96-440E-915C-551510E6A367}"/>
    <cellStyle name="40 % - Markeringsfarve3 4 3 2 3 3" xfId="23504" xr:uid="{2174EA84-71AF-4682-AABD-0650DBADBC2A}"/>
    <cellStyle name="40 % - Markeringsfarve3 4 3 2 3 4" xfId="38491" xr:uid="{05131BD0-046D-4369-B8D0-BD2E78B4AB7A}"/>
    <cellStyle name="40 % - Markeringsfarve3 4 3 2 4" xfId="12290" xr:uid="{FC5AA3AC-B5FB-4FC8-AFC5-C47C195CE419}"/>
    <cellStyle name="40 % - Markeringsfarve3 4 3 2 4 2" xfId="28610" xr:uid="{9FA4CB00-E5E1-46ED-B67F-2D0D09CE7A24}"/>
    <cellStyle name="40 % - Markeringsfarve3 4 3 2 4 3" xfId="43575" xr:uid="{68FF1671-0A67-449A-86C1-46A1BB7B56A2}"/>
    <cellStyle name="40 % - Markeringsfarve3 4 3 2 5" xfId="21588" xr:uid="{88870290-58A6-4509-A9BE-7C8D0750ABAB}"/>
    <cellStyle name="40 % - Markeringsfarve3 4 3 2 6" xfId="36576" xr:uid="{A3C8D044-E2F4-455B-B9A5-7F67FBEEE0E5}"/>
    <cellStyle name="40 % - Markeringsfarve3 4 3 3" xfId="3736" xr:uid="{C1796EE5-34D3-4663-AA19-36A0A630B1C8}"/>
    <cellStyle name="40 % - Markeringsfarve3 4 3 3 2" xfId="6979" xr:uid="{96A2CB89-9DF9-4535-BB10-ACB45D1C3D5E}"/>
    <cellStyle name="40 % - Markeringsfarve3 4 3 3 2 2" xfId="14889" xr:uid="{E6835A4B-3251-416E-8EB9-C0E0B4C31608}"/>
    <cellStyle name="40 % - Markeringsfarve3 4 3 3 2 2 2" xfId="31204" xr:uid="{BA660404-DA18-4722-BC41-E04F21EBD229}"/>
    <cellStyle name="40 % - Markeringsfarve3 4 3 3 2 2 3" xfId="46168" xr:uid="{055A97EA-68DF-4601-A5CB-29E4DDF74AB5}"/>
    <cellStyle name="40 % - Markeringsfarve3 4 3 3 2 3" xfId="24182" xr:uid="{F633363D-E197-4D9B-92B5-4C093BF15C9E}"/>
    <cellStyle name="40 % - Markeringsfarve3 4 3 3 2 4" xfId="39169" xr:uid="{33761450-50A2-4CF6-B9D4-F51A7064853A}"/>
    <cellStyle name="40 % - Markeringsfarve3 4 3 3 3" xfId="12292" xr:uid="{674F7487-C3A8-4CB8-80F3-C028885EBA0B}"/>
    <cellStyle name="40 % - Markeringsfarve3 4 3 3 3 2" xfId="28612" xr:uid="{C72FFAD5-F702-4F07-B761-92BF1F9E0B8F}"/>
    <cellStyle name="40 % - Markeringsfarve3 4 3 3 3 3" xfId="43577" xr:uid="{0076EC93-0701-44E6-A584-1AA7EFC5A774}"/>
    <cellStyle name="40 % - Markeringsfarve3 4 3 3 4" xfId="21590" xr:uid="{C42409B1-495E-49D0-8329-E829F3BFF53B}"/>
    <cellStyle name="40 % - Markeringsfarve3 4 3 3 5" xfId="36578" xr:uid="{E010A03A-FD30-4536-B2F4-8274F95953C3}"/>
    <cellStyle name="40 % - Markeringsfarve3 4 3 4" xfId="3737" xr:uid="{E975458A-0EF7-459C-AD61-D0F81989B31C}"/>
    <cellStyle name="40 % - Markeringsfarve3 4 3 4 2" xfId="7009" xr:uid="{57C3A311-C3C4-4555-94D1-B9263EB51962}"/>
    <cellStyle name="40 % - Markeringsfarve3 4 3 4 2 2" xfId="14919" xr:uid="{61820F7C-BA82-41B1-B771-1F3F5A5F5EB5}"/>
    <cellStyle name="40 % - Markeringsfarve3 4 3 4 2 2 2" xfId="31234" xr:uid="{C74E5F73-571F-4476-BA7E-C88927475580}"/>
    <cellStyle name="40 % - Markeringsfarve3 4 3 4 2 2 3" xfId="46198" xr:uid="{E15A5C38-BDBA-44FB-AA7B-B83F50E40CBE}"/>
    <cellStyle name="40 % - Markeringsfarve3 4 3 4 2 3" xfId="24212" xr:uid="{41B0A8DE-5928-4EAF-8AB1-C98BABAB8D41}"/>
    <cellStyle name="40 % - Markeringsfarve3 4 3 4 2 4" xfId="39199" xr:uid="{561EB82B-107B-4987-A907-7BF1E546812E}"/>
    <cellStyle name="40 % - Markeringsfarve3 4 3 4 3" xfId="12293" xr:uid="{D347E6F3-4D9D-4741-B690-0EF6DBB06BA3}"/>
    <cellStyle name="40 % - Markeringsfarve3 4 3 4 3 2" xfId="28613" xr:uid="{1967E0F7-BE3C-4779-98E3-3468AC379E4B}"/>
    <cellStyle name="40 % - Markeringsfarve3 4 3 4 3 3" xfId="43578" xr:uid="{059C05AE-8FB3-41DF-B42D-028B1C02113E}"/>
    <cellStyle name="40 % - Markeringsfarve3 4 3 4 4" xfId="21591" xr:uid="{C2A53AB0-B678-4B00-90E1-5AD827717476}"/>
    <cellStyle name="40 % - Markeringsfarve3 4 3 4 5" xfId="36579" xr:uid="{D4277C5A-997F-4F23-AD7C-0EB0BCD1AC26}"/>
    <cellStyle name="40 % - Markeringsfarve3 4 3 5" xfId="5843" xr:uid="{497A7988-E429-4F28-9E7E-A211156E3D18}"/>
    <cellStyle name="40 % - Markeringsfarve3 4 3 5 2" xfId="13760" xr:uid="{85DDAD54-4AEC-4C48-AFDD-4D9F631F14B9}"/>
    <cellStyle name="40 % - Markeringsfarve3 4 3 5 2 2" xfId="30075" xr:uid="{F05B2BA3-B31F-470B-A0B8-BE520159C14D}"/>
    <cellStyle name="40 % - Markeringsfarve3 4 3 5 2 3" xfId="45039" xr:uid="{6FFF1722-0D1A-4B7D-A52C-9A747A204B68}"/>
    <cellStyle name="40 % - Markeringsfarve3 4 3 5 3" xfId="23053" xr:uid="{98B90BBB-3D4D-444C-9239-AE87EA9B8CAA}"/>
    <cellStyle name="40 % - Markeringsfarve3 4 3 5 4" xfId="38040" xr:uid="{F5587A37-C661-4632-B350-5C21B706324A}"/>
    <cellStyle name="40 % - Markeringsfarve3 4 3 6" xfId="12289" xr:uid="{30C3F3B3-4BF6-41F0-8BC7-E1F3B19C6513}"/>
    <cellStyle name="40 % - Markeringsfarve3 4 3 6 2" xfId="28609" xr:uid="{71CFA50F-B35D-418B-A750-EC331EB23AC5}"/>
    <cellStyle name="40 % - Markeringsfarve3 4 3 6 3" xfId="43574" xr:uid="{2B32F7E0-FD0E-48CB-993D-45723217911B}"/>
    <cellStyle name="40 % - Markeringsfarve3 4 3 7" xfId="21587" xr:uid="{13288355-3E78-4DB0-85B0-EEBF7041B964}"/>
    <cellStyle name="40 % - Markeringsfarve3 4 3 8" xfId="36575" xr:uid="{0E2A49A6-9D79-4FF2-9AFD-77AFA12A8621}"/>
    <cellStyle name="40 % - Markeringsfarve3 4 3 9" xfId="56507" xr:uid="{E5161166-C37D-4B91-8FFC-CADB8298FA2F}"/>
    <cellStyle name="40 % - Markeringsfarve3 4 4" xfId="3738" xr:uid="{6AB6A1D1-9DAE-4DDE-9544-6E80A15715A1}"/>
    <cellStyle name="40 % - Markeringsfarve3 4 4 2" xfId="3739" xr:uid="{885B68F2-F236-4E93-ABC1-4753E0729F81}"/>
    <cellStyle name="40 % - Markeringsfarve3 4 4 2 2" xfId="3740" xr:uid="{E4981AAF-4596-48F4-8D74-4D93AD26C429}"/>
    <cellStyle name="40 % - Markeringsfarve3 4 4 2 2 2" xfId="7835" xr:uid="{66250D86-0B73-40F6-8317-35B08E9DF6A9}"/>
    <cellStyle name="40 % - Markeringsfarve3 4 4 2 2 2 2" xfId="15735" xr:uid="{3732A227-668E-43A7-848D-BF1124CDCCEB}"/>
    <cellStyle name="40 % - Markeringsfarve3 4 4 2 2 2 2 2" xfId="32050" xr:uid="{F4FDF092-FDC0-4F1C-9D96-1ECBD8363BA6}"/>
    <cellStyle name="40 % - Markeringsfarve3 4 4 2 2 2 2 3" xfId="47014" xr:uid="{3C2C5365-7E6A-4664-91E7-25B0703773BF}"/>
    <cellStyle name="40 % - Markeringsfarve3 4 4 2 2 2 3" xfId="25028" xr:uid="{8688BCC6-7C1D-4DEF-989E-29EBFA93C22D}"/>
    <cellStyle name="40 % - Markeringsfarve3 4 4 2 2 2 4" xfId="40015" xr:uid="{EF34E8DB-80FB-4590-BCAF-9E472CF44481}"/>
    <cellStyle name="40 % - Markeringsfarve3 4 4 2 2 3" xfId="12296" xr:uid="{0F9A270A-9447-4561-9FFD-C7C25DAF2F4C}"/>
    <cellStyle name="40 % - Markeringsfarve3 4 4 2 2 3 2" xfId="28616" xr:uid="{CA318156-5AF8-4EBE-8B56-F97194FD96B2}"/>
    <cellStyle name="40 % - Markeringsfarve3 4 4 2 2 3 3" xfId="43581" xr:uid="{9551EA6D-0C92-4013-8615-A55DFE26D5D3}"/>
    <cellStyle name="40 % - Markeringsfarve3 4 4 2 2 4" xfId="21594" xr:uid="{4CD93AB4-E326-4C55-9459-473751642C67}"/>
    <cellStyle name="40 % - Markeringsfarve3 4 4 2 2 5" xfId="36582" xr:uid="{3DFFAFAE-0A23-45CE-A306-89CABC103FB2}"/>
    <cellStyle name="40 % - Markeringsfarve3 4 4 2 3" xfId="6375" xr:uid="{346912C2-C41E-4E22-AD13-CB318A1FEE25}"/>
    <cellStyle name="40 % - Markeringsfarve3 4 4 2 3 2" xfId="14288" xr:uid="{B75C4223-4055-4E01-8844-A517D02DDDD2}"/>
    <cellStyle name="40 % - Markeringsfarve3 4 4 2 3 2 2" xfId="30603" xr:uid="{C7060EE6-27B1-4B16-A1BE-8EC482021890}"/>
    <cellStyle name="40 % - Markeringsfarve3 4 4 2 3 2 3" xfId="45567" xr:uid="{7F25A3CE-A2E5-4E1D-BACB-408040E34D19}"/>
    <cellStyle name="40 % - Markeringsfarve3 4 4 2 3 3" xfId="23581" xr:uid="{F19E2A07-BED4-4F40-91DE-B93D19696176}"/>
    <cellStyle name="40 % - Markeringsfarve3 4 4 2 3 4" xfId="38568" xr:uid="{98B5AB97-4470-4BB0-84E5-57A6E874B1F4}"/>
    <cellStyle name="40 % - Markeringsfarve3 4 4 2 4" xfId="12295" xr:uid="{2AAD99A1-2704-4868-A40B-4EFD381905A4}"/>
    <cellStyle name="40 % - Markeringsfarve3 4 4 2 4 2" xfId="28615" xr:uid="{9ED951C0-87AB-4B54-8259-47DF27541F63}"/>
    <cellStyle name="40 % - Markeringsfarve3 4 4 2 4 3" xfId="43580" xr:uid="{EA399572-868A-4168-8371-BE8CC459BA2C}"/>
    <cellStyle name="40 % - Markeringsfarve3 4 4 2 5" xfId="21593" xr:uid="{05BE8308-B017-4F80-9DE4-2957D47C291B}"/>
    <cellStyle name="40 % - Markeringsfarve3 4 4 2 6" xfId="36581" xr:uid="{16F0DBC2-046D-41BA-AAF9-76C38463FE4F}"/>
    <cellStyle name="40 % - Markeringsfarve3 4 4 3" xfId="3741" xr:uid="{2F5857BC-923A-4E2C-BF28-CFB22AADD71C}"/>
    <cellStyle name="40 % - Markeringsfarve3 4 4 3 2" xfId="7111" xr:uid="{5B505FDC-E130-4CB8-89A8-940314305F07}"/>
    <cellStyle name="40 % - Markeringsfarve3 4 4 3 2 2" xfId="15020" xr:uid="{CCD2AEDF-F8AF-4ED6-870B-63670B89340F}"/>
    <cellStyle name="40 % - Markeringsfarve3 4 4 3 2 2 2" xfId="31335" xr:uid="{564A1493-79CA-4FB3-B88E-9E43A2377F28}"/>
    <cellStyle name="40 % - Markeringsfarve3 4 4 3 2 2 3" xfId="46299" xr:uid="{6A28D801-CE11-4635-9E87-69997A7B97C9}"/>
    <cellStyle name="40 % - Markeringsfarve3 4 4 3 2 3" xfId="24313" xr:uid="{2794CBE1-1666-4514-9675-8BFE89330688}"/>
    <cellStyle name="40 % - Markeringsfarve3 4 4 3 2 4" xfId="39300" xr:uid="{B0FB8E8E-5E08-4973-925D-98CFCB51918B}"/>
    <cellStyle name="40 % - Markeringsfarve3 4 4 3 3" xfId="12297" xr:uid="{4225A06A-42DC-44D9-8FF7-FF06DD65324E}"/>
    <cellStyle name="40 % - Markeringsfarve3 4 4 3 3 2" xfId="28617" xr:uid="{9B0D14A9-CCBD-42DC-ABF4-A08B99FE8445}"/>
    <cellStyle name="40 % - Markeringsfarve3 4 4 3 3 3" xfId="43582" xr:uid="{D38B3A48-9620-421D-B46F-9A5F8DCB6B64}"/>
    <cellStyle name="40 % - Markeringsfarve3 4 4 3 4" xfId="21595" xr:uid="{3644EDC7-6044-4794-8704-DB106C87E5C1}"/>
    <cellStyle name="40 % - Markeringsfarve3 4 4 3 5" xfId="36583" xr:uid="{30D58A07-570A-4851-A1EF-D780CC8B58EA}"/>
    <cellStyle name="40 % - Markeringsfarve3 4 4 4" xfId="3742" xr:uid="{B349C738-00A9-4506-90AC-5BB97774EEAC}"/>
    <cellStyle name="40 % - Markeringsfarve3 4 4 4 2" xfId="7022" xr:uid="{ED84E723-1BB5-49E5-BDC5-C9B29119C6A0}"/>
    <cellStyle name="40 % - Markeringsfarve3 4 4 4 2 2" xfId="14932" xr:uid="{5C427E18-E80C-4223-8313-48DA00119A18}"/>
    <cellStyle name="40 % - Markeringsfarve3 4 4 4 2 2 2" xfId="31247" xr:uid="{82DB7F63-9F9B-4C57-A8FE-163E3156B703}"/>
    <cellStyle name="40 % - Markeringsfarve3 4 4 4 2 2 3" xfId="46211" xr:uid="{18EE553A-CABB-4643-926B-E1A91D8AE52B}"/>
    <cellStyle name="40 % - Markeringsfarve3 4 4 4 2 3" xfId="24225" xr:uid="{D01B59FC-8C4D-4CBF-A52A-BF26935AE723}"/>
    <cellStyle name="40 % - Markeringsfarve3 4 4 4 2 4" xfId="39212" xr:uid="{0CE5F3E1-B125-425C-B844-5BC2B0860173}"/>
    <cellStyle name="40 % - Markeringsfarve3 4 4 4 3" xfId="12298" xr:uid="{2EB095D3-BF32-4BF9-B338-D4CAD116B37A}"/>
    <cellStyle name="40 % - Markeringsfarve3 4 4 4 3 2" xfId="28618" xr:uid="{2E192357-2279-4F5F-B3ED-7C4109833F82}"/>
    <cellStyle name="40 % - Markeringsfarve3 4 4 4 3 3" xfId="43583" xr:uid="{EFAA5A92-F074-4389-A700-5CB44FE787BE}"/>
    <cellStyle name="40 % - Markeringsfarve3 4 4 4 4" xfId="21596" xr:uid="{FF8CBEAC-5A50-4757-AD02-9A0A09BE61FF}"/>
    <cellStyle name="40 % - Markeringsfarve3 4 4 4 5" xfId="36584" xr:uid="{115BFA39-7975-4AEE-BCE9-40495CC79FDF}"/>
    <cellStyle name="40 % - Markeringsfarve3 4 4 5" xfId="5844" xr:uid="{ADC97259-26DE-4450-A287-3CD20E1CFC02}"/>
    <cellStyle name="40 % - Markeringsfarve3 4 4 5 2" xfId="13761" xr:uid="{409F1448-6553-4B93-83A9-FC97F63D69AF}"/>
    <cellStyle name="40 % - Markeringsfarve3 4 4 5 2 2" xfId="30076" xr:uid="{4E272C73-AB64-43B9-9810-6E0998E320FA}"/>
    <cellStyle name="40 % - Markeringsfarve3 4 4 5 2 3" xfId="45040" xr:uid="{C1DF2289-93E4-4C18-A813-DB717CD38F5F}"/>
    <cellStyle name="40 % - Markeringsfarve3 4 4 5 3" xfId="23054" xr:uid="{C93DF3AB-0D59-44CF-898B-45DE3E97A5CA}"/>
    <cellStyle name="40 % - Markeringsfarve3 4 4 5 4" xfId="38041" xr:uid="{DD7E7601-A7AB-4548-BF2C-265D53098285}"/>
    <cellStyle name="40 % - Markeringsfarve3 4 4 6" xfId="12294" xr:uid="{D61C0A06-368D-4865-B645-7B85A0AB9A6E}"/>
    <cellStyle name="40 % - Markeringsfarve3 4 4 6 2" xfId="28614" xr:uid="{51C8BAF6-43E3-4408-9397-6901A6C377BB}"/>
    <cellStyle name="40 % - Markeringsfarve3 4 4 6 3" xfId="43579" xr:uid="{8779170C-1765-483F-87EF-A0305C3D0D03}"/>
    <cellStyle name="40 % - Markeringsfarve3 4 4 7" xfId="21592" xr:uid="{DAE8ED8E-C94D-40C4-8B07-3A76C2573BD0}"/>
    <cellStyle name="40 % - Markeringsfarve3 4 4 8" xfId="36580" xr:uid="{4BA48041-6C01-4D13-959E-F9857530C40C}"/>
    <cellStyle name="40 % - Markeringsfarve3 4 5" xfId="3743" xr:uid="{B6BCB763-AEA5-4B0C-BC8B-8E05576A7CB5}"/>
    <cellStyle name="40 % - Markeringsfarve3 4 5 2" xfId="3744" xr:uid="{A810AC14-AAA8-4187-A8D2-D42454943F80}"/>
    <cellStyle name="40 % - Markeringsfarve3 4 5 2 2" xfId="3745" xr:uid="{AF5C7333-CEB4-4C4A-81C7-6F19A17C1808}"/>
    <cellStyle name="40 % - Markeringsfarve3 4 5 2 2 2" xfId="7952" xr:uid="{33C7CDF8-F804-4D18-830D-349E63B15E7F}"/>
    <cellStyle name="40 % - Markeringsfarve3 4 5 2 2 2 2" xfId="15852" xr:uid="{9E8CDFD0-31A3-4D16-822A-4F422750CA56}"/>
    <cellStyle name="40 % - Markeringsfarve3 4 5 2 2 2 2 2" xfId="32167" xr:uid="{485AC12E-1A3A-4B58-99B8-4AC0CDDB5EB9}"/>
    <cellStyle name="40 % - Markeringsfarve3 4 5 2 2 2 2 3" xfId="47131" xr:uid="{2CBBF2ED-313E-441E-AE28-94AED84753A4}"/>
    <cellStyle name="40 % - Markeringsfarve3 4 5 2 2 2 3" xfId="25145" xr:uid="{AFA4A2A2-9B84-432F-83FD-AD06DF15DA1E}"/>
    <cellStyle name="40 % - Markeringsfarve3 4 5 2 2 2 4" xfId="40132" xr:uid="{02BC53A1-5194-4C08-A3C7-ECD3C01DF3EE}"/>
    <cellStyle name="40 % - Markeringsfarve3 4 5 2 2 3" xfId="12301" xr:uid="{DE3FECB9-FFD8-40B9-AD5D-8EDFA3C21D25}"/>
    <cellStyle name="40 % - Markeringsfarve3 4 5 2 2 3 2" xfId="28621" xr:uid="{AF814DD7-C126-4669-9A90-0617CD62152A}"/>
    <cellStyle name="40 % - Markeringsfarve3 4 5 2 2 3 3" xfId="43586" xr:uid="{36DA1A8F-B7DF-47ED-BEA2-9AC7940703E5}"/>
    <cellStyle name="40 % - Markeringsfarve3 4 5 2 2 4" xfId="21599" xr:uid="{77F2AB15-31D8-43AD-BA69-E93AFC79071F}"/>
    <cellStyle name="40 % - Markeringsfarve3 4 5 2 2 5" xfId="36587" xr:uid="{3CFFA5D8-484D-49FF-800D-CE0C78AF609A}"/>
    <cellStyle name="40 % - Markeringsfarve3 4 5 2 3" xfId="6474" xr:uid="{912BE546-3E7F-469D-918D-394EF3178B33}"/>
    <cellStyle name="40 % - Markeringsfarve3 4 5 2 3 2" xfId="14387" xr:uid="{292ED241-7D74-4EA0-927F-9BBD68E61710}"/>
    <cellStyle name="40 % - Markeringsfarve3 4 5 2 3 2 2" xfId="30702" xr:uid="{16B4C1F6-EFC6-4280-B800-4B22CD0555C6}"/>
    <cellStyle name="40 % - Markeringsfarve3 4 5 2 3 2 3" xfId="45666" xr:uid="{2552C0DA-6B38-4E92-8F05-7622A7DB2439}"/>
    <cellStyle name="40 % - Markeringsfarve3 4 5 2 3 3" xfId="23680" xr:uid="{33140CE1-3373-4E0E-9913-0D6D8A49056B}"/>
    <cellStyle name="40 % - Markeringsfarve3 4 5 2 3 4" xfId="38667" xr:uid="{3043D186-CA27-49E6-90F9-303F727AF3D8}"/>
    <cellStyle name="40 % - Markeringsfarve3 4 5 2 4" xfId="12300" xr:uid="{54493CC0-8F82-49AB-B0B2-015B0ED2987D}"/>
    <cellStyle name="40 % - Markeringsfarve3 4 5 2 4 2" xfId="28620" xr:uid="{75DF988E-E2F2-40CF-B8C7-316D27D81912}"/>
    <cellStyle name="40 % - Markeringsfarve3 4 5 2 4 3" xfId="43585" xr:uid="{53EB1D15-D74B-4DA6-8B99-60A7A81737EA}"/>
    <cellStyle name="40 % - Markeringsfarve3 4 5 2 5" xfId="21598" xr:uid="{C02E579E-BFB3-4414-8927-DC72682DD371}"/>
    <cellStyle name="40 % - Markeringsfarve3 4 5 2 6" xfId="36586" xr:uid="{376015AE-B55F-44B1-8A9A-F2BCAF84A292}"/>
    <cellStyle name="40 % - Markeringsfarve3 4 5 3" xfId="3746" xr:uid="{510D2016-D672-46E9-990E-2D06ABD7C73A}"/>
    <cellStyle name="40 % - Markeringsfarve3 4 5 3 2" xfId="7228" xr:uid="{733EF375-717A-4C03-ABFD-3C4D069A733E}"/>
    <cellStyle name="40 % - Markeringsfarve3 4 5 3 2 2" xfId="15137" xr:uid="{596AA95A-07EC-4F7D-A4A0-F7D2B6254CE3}"/>
    <cellStyle name="40 % - Markeringsfarve3 4 5 3 2 2 2" xfId="31452" xr:uid="{1D0F1CAA-CD42-429D-AFD5-71FF16257631}"/>
    <cellStyle name="40 % - Markeringsfarve3 4 5 3 2 2 3" xfId="46416" xr:uid="{645AF045-D9E7-4F34-B7BD-981333E6F982}"/>
    <cellStyle name="40 % - Markeringsfarve3 4 5 3 2 3" xfId="24430" xr:uid="{56BBEA9A-0153-4AD7-9294-B33C5EA7B734}"/>
    <cellStyle name="40 % - Markeringsfarve3 4 5 3 2 4" xfId="39417" xr:uid="{BE77F621-2DE8-4665-98D3-A32512D54CDB}"/>
    <cellStyle name="40 % - Markeringsfarve3 4 5 3 3" xfId="12302" xr:uid="{E80B0AFE-2014-4BC0-96AF-5105B533DE7D}"/>
    <cellStyle name="40 % - Markeringsfarve3 4 5 3 3 2" xfId="28622" xr:uid="{D109C1C4-EBE4-418D-AE30-1BD191524ACD}"/>
    <cellStyle name="40 % - Markeringsfarve3 4 5 3 3 3" xfId="43587" xr:uid="{7DF51038-2528-413A-B5E9-936381F872EA}"/>
    <cellStyle name="40 % - Markeringsfarve3 4 5 3 4" xfId="21600" xr:uid="{EB5EA59C-1EF3-437D-AB81-718DB359EDAC}"/>
    <cellStyle name="40 % - Markeringsfarve3 4 5 3 5" xfId="36588" xr:uid="{2BF71383-0C08-41AC-ADF5-5B736C5F1465}"/>
    <cellStyle name="40 % - Markeringsfarve3 4 5 4" xfId="3747" xr:uid="{E87F09D4-85F3-42C7-A512-D7A24ECC8B0A}"/>
    <cellStyle name="40 % - Markeringsfarve3 4 5 4 2" xfId="8473" xr:uid="{9FCDFA77-2C05-48C1-9493-38261043A528}"/>
    <cellStyle name="40 % - Markeringsfarve3 4 5 4 2 2" xfId="16361" xr:uid="{7760A3A2-6510-41F8-BFAD-A090AD13D448}"/>
    <cellStyle name="40 % - Markeringsfarve3 4 5 4 2 2 2" xfId="32676" xr:uid="{53C04A30-22E8-4B65-814F-D8F69FC686E0}"/>
    <cellStyle name="40 % - Markeringsfarve3 4 5 4 2 2 3" xfId="47640" xr:uid="{7B54732A-97EC-4316-8902-C66D7C7AF19E}"/>
    <cellStyle name="40 % - Markeringsfarve3 4 5 4 2 3" xfId="25654" xr:uid="{2AC8B3DC-1F4A-468D-A6F5-A85D13E47D4B}"/>
    <cellStyle name="40 % - Markeringsfarve3 4 5 4 2 4" xfId="40641" xr:uid="{74CB1879-30EC-4477-9C43-FB2FF147BA79}"/>
    <cellStyle name="40 % - Markeringsfarve3 4 5 4 3" xfId="12303" xr:uid="{693BD267-78A1-4D1F-AFB1-2D9B98FF2562}"/>
    <cellStyle name="40 % - Markeringsfarve3 4 5 4 3 2" xfId="28623" xr:uid="{3C75564A-CCE2-4C0D-9D89-657E21D4654D}"/>
    <cellStyle name="40 % - Markeringsfarve3 4 5 4 3 3" xfId="43588" xr:uid="{316DDCEB-62E0-45A1-BF24-3D10FD1E0951}"/>
    <cellStyle name="40 % - Markeringsfarve3 4 5 4 4" xfId="21601" xr:uid="{F2FA6C3E-B28B-462C-B437-660820E667E3}"/>
    <cellStyle name="40 % - Markeringsfarve3 4 5 4 5" xfId="36589" xr:uid="{0BAFD265-28A4-44F4-9114-F259E4D1CCAA}"/>
    <cellStyle name="40 % - Markeringsfarve3 4 5 5" xfId="5845" xr:uid="{19FACD74-F39D-4068-BAFC-63E987BA3F4B}"/>
    <cellStyle name="40 % - Markeringsfarve3 4 5 5 2" xfId="13762" xr:uid="{339E7E31-FC1E-4E9A-8542-104092BE9C64}"/>
    <cellStyle name="40 % - Markeringsfarve3 4 5 5 2 2" xfId="30077" xr:uid="{03F32934-9253-46C2-BA0A-71089D3D13CC}"/>
    <cellStyle name="40 % - Markeringsfarve3 4 5 5 2 3" xfId="45041" xr:uid="{7B805CF1-BFFD-4846-9122-1A78E733C557}"/>
    <cellStyle name="40 % - Markeringsfarve3 4 5 5 3" xfId="23055" xr:uid="{2B123800-8AA4-41A5-8CBE-F722BBFA95D8}"/>
    <cellStyle name="40 % - Markeringsfarve3 4 5 5 4" xfId="38042" xr:uid="{6E80874A-DDC8-456D-A8C2-C2853F2BB074}"/>
    <cellStyle name="40 % - Markeringsfarve3 4 5 6" xfId="12299" xr:uid="{B6D5E072-028A-4228-AF2D-8781CFF04AC4}"/>
    <cellStyle name="40 % - Markeringsfarve3 4 5 6 2" xfId="28619" xr:uid="{D87EE025-6159-4815-B667-84B1E2AB2381}"/>
    <cellStyle name="40 % - Markeringsfarve3 4 5 6 3" xfId="43584" xr:uid="{C67EC994-FB5F-4117-96A6-E8C8FDCE5B47}"/>
    <cellStyle name="40 % - Markeringsfarve3 4 5 7" xfId="21597" xr:uid="{BD3E390A-73C1-4A6D-B4D3-792992AEA92E}"/>
    <cellStyle name="40 % - Markeringsfarve3 4 5 8" xfId="36585" xr:uid="{87667F16-8972-4947-85EA-28951BC1C977}"/>
    <cellStyle name="40 % - Markeringsfarve3 4 6" xfId="3748" xr:uid="{819EEC10-879C-4E0B-AB71-964A74933BB0}"/>
    <cellStyle name="40 % - Markeringsfarve3 4 6 2" xfId="3749" xr:uid="{0D62FA5F-C2B3-4435-B042-FE545BBE402B}"/>
    <cellStyle name="40 % - Markeringsfarve3 4 6 2 2" xfId="3750" xr:uid="{18125A1E-AE17-45A3-83E0-8D613498DCD5}"/>
    <cellStyle name="40 % - Markeringsfarve3 4 6 2 2 2" xfId="8104" xr:uid="{6E615752-DD39-4BA2-BC9F-54CCCAC09C58}"/>
    <cellStyle name="40 % - Markeringsfarve3 4 6 2 2 2 2" xfId="16004" xr:uid="{E98B50B7-4670-4888-B5CA-D06E1325656F}"/>
    <cellStyle name="40 % - Markeringsfarve3 4 6 2 2 2 2 2" xfId="32319" xr:uid="{97B95B59-7F5F-431C-A1C5-3AD5ABBC8AE4}"/>
    <cellStyle name="40 % - Markeringsfarve3 4 6 2 2 2 2 3" xfId="47283" xr:uid="{2A6DC885-B7C9-4895-A2CB-58A33DABB26C}"/>
    <cellStyle name="40 % - Markeringsfarve3 4 6 2 2 2 3" xfId="25297" xr:uid="{A9FDA81B-98BC-4DD4-B269-A6D3540D0353}"/>
    <cellStyle name="40 % - Markeringsfarve3 4 6 2 2 2 4" xfId="40284" xr:uid="{8135DBCB-9619-481C-B182-F37A3DBA4C9B}"/>
    <cellStyle name="40 % - Markeringsfarve3 4 6 2 2 3" xfId="12306" xr:uid="{A11835A7-D5E2-4644-940F-0C375538B269}"/>
    <cellStyle name="40 % - Markeringsfarve3 4 6 2 2 3 2" xfId="28626" xr:uid="{49D1C141-4204-4615-A092-4E3B202AF595}"/>
    <cellStyle name="40 % - Markeringsfarve3 4 6 2 2 3 3" xfId="43591" xr:uid="{BC70434C-1044-4440-907A-A9A6695DB319}"/>
    <cellStyle name="40 % - Markeringsfarve3 4 6 2 2 4" xfId="21604" xr:uid="{EF525C53-37FA-4D9B-8EAF-48BA037DFAC4}"/>
    <cellStyle name="40 % - Markeringsfarve3 4 6 2 2 5" xfId="36592" xr:uid="{643D2A31-C7D1-4164-B89A-9DBE112C3D6F}"/>
    <cellStyle name="40 % - Markeringsfarve3 4 6 2 3" xfId="6597" xr:uid="{00DFDC0F-6998-451D-A73A-2B52F5766174}"/>
    <cellStyle name="40 % - Markeringsfarve3 4 6 2 3 2" xfId="14510" xr:uid="{924CFB7E-6EB9-4621-A083-C1F8F925E01F}"/>
    <cellStyle name="40 % - Markeringsfarve3 4 6 2 3 2 2" xfId="30825" xr:uid="{017349D3-3D30-4C23-AE7E-4CE47F3EA35D}"/>
    <cellStyle name="40 % - Markeringsfarve3 4 6 2 3 2 3" xfId="45789" xr:uid="{26962EAC-912C-49F7-B95E-65174A510710}"/>
    <cellStyle name="40 % - Markeringsfarve3 4 6 2 3 3" xfId="23803" xr:uid="{1D2D0CDF-3AC3-4BF4-A9FE-06DE373F3BB6}"/>
    <cellStyle name="40 % - Markeringsfarve3 4 6 2 3 4" xfId="38790" xr:uid="{2A5FE2DA-7558-41D1-951E-92D0DB918971}"/>
    <cellStyle name="40 % - Markeringsfarve3 4 6 2 4" xfId="12305" xr:uid="{893C94C4-E7DB-4590-8F4D-84AE7D9DCCC4}"/>
    <cellStyle name="40 % - Markeringsfarve3 4 6 2 4 2" xfId="28625" xr:uid="{C2A7C2E9-95D8-4CCB-B566-9CF163FF4099}"/>
    <cellStyle name="40 % - Markeringsfarve3 4 6 2 4 3" xfId="43590" xr:uid="{0E5B5727-3D98-4435-A0D1-0B85363F0E9A}"/>
    <cellStyle name="40 % - Markeringsfarve3 4 6 2 5" xfId="21603" xr:uid="{BA2FEB6D-FB95-4CC8-86D2-1035FA90080B}"/>
    <cellStyle name="40 % - Markeringsfarve3 4 6 2 6" xfId="36591" xr:uid="{E09871CB-EAFE-4A8C-8C69-9FD283B6B9D4}"/>
    <cellStyle name="40 % - Markeringsfarve3 4 6 3" xfId="3751" xr:uid="{0CD3350E-4317-4E8D-B6E1-25B79BFF95C4}"/>
    <cellStyle name="40 % - Markeringsfarve3 4 6 3 2" xfId="7381" xr:uid="{F1ECB6DA-9031-4A69-83BB-7D46021E6098}"/>
    <cellStyle name="40 % - Markeringsfarve3 4 6 3 2 2" xfId="15290" xr:uid="{3B4E70E0-813F-425E-8830-CDD4C88C7226}"/>
    <cellStyle name="40 % - Markeringsfarve3 4 6 3 2 2 2" xfId="31605" xr:uid="{6CEA1A5C-EDBA-4371-A7A7-4412C94878DE}"/>
    <cellStyle name="40 % - Markeringsfarve3 4 6 3 2 2 3" xfId="46569" xr:uid="{144948B3-9116-42E1-82A5-2958D63563F4}"/>
    <cellStyle name="40 % - Markeringsfarve3 4 6 3 2 3" xfId="24583" xr:uid="{DF484673-0801-4A1D-9E86-09EDC3A096C8}"/>
    <cellStyle name="40 % - Markeringsfarve3 4 6 3 2 4" xfId="39570" xr:uid="{A48F0381-8100-472E-A59D-8A80446078BA}"/>
    <cellStyle name="40 % - Markeringsfarve3 4 6 3 3" xfId="12307" xr:uid="{87D1003B-6D54-40E0-BB20-4A2729DB0009}"/>
    <cellStyle name="40 % - Markeringsfarve3 4 6 3 3 2" xfId="28627" xr:uid="{B246E8A0-32F0-44A0-9DAD-F7BCFFD0B887}"/>
    <cellStyle name="40 % - Markeringsfarve3 4 6 3 3 3" xfId="43592" xr:uid="{0C55712A-40B1-410F-8748-E8E4A8556936}"/>
    <cellStyle name="40 % - Markeringsfarve3 4 6 3 4" xfId="21605" xr:uid="{ECBEEC11-EB43-48FA-8FE1-A827ECEEC5F5}"/>
    <cellStyle name="40 % - Markeringsfarve3 4 6 3 5" xfId="36593" xr:uid="{844D288D-A78B-46C1-9B6C-4732F4E98A03}"/>
    <cellStyle name="40 % - Markeringsfarve3 4 6 4" xfId="3752" xr:uid="{F5A59924-FA64-4DD2-AE59-B7906071A7F4}"/>
    <cellStyle name="40 % - Markeringsfarve3 4 6 4 2" xfId="8716" xr:uid="{2D77F5F5-EE9F-48D8-9683-6A074A6DA576}"/>
    <cellStyle name="40 % - Markeringsfarve3 4 6 4 2 2" xfId="16591" xr:uid="{AF4EFC7C-E014-4AB5-97F3-BAA222DDDCE8}"/>
    <cellStyle name="40 % - Markeringsfarve3 4 6 4 2 2 2" xfId="32906" xr:uid="{ECD72DB3-3C5B-4513-B374-93E5C5719DDD}"/>
    <cellStyle name="40 % - Markeringsfarve3 4 6 4 2 2 3" xfId="47870" xr:uid="{2BE54C20-011E-4182-904B-4FC243ED04F4}"/>
    <cellStyle name="40 % - Markeringsfarve3 4 6 4 2 3" xfId="25884" xr:uid="{437E616E-4E3F-4C02-9E11-9DE465E0B806}"/>
    <cellStyle name="40 % - Markeringsfarve3 4 6 4 2 4" xfId="40871" xr:uid="{A9DF3F54-2501-4E45-A002-DBF2BBEAD9F5}"/>
    <cellStyle name="40 % - Markeringsfarve3 4 6 4 3" xfId="12308" xr:uid="{684342F7-A748-454E-BEA4-B9C158597C2D}"/>
    <cellStyle name="40 % - Markeringsfarve3 4 6 4 3 2" xfId="28628" xr:uid="{628AD352-AB2D-41E2-8E38-13B63AC0F06F}"/>
    <cellStyle name="40 % - Markeringsfarve3 4 6 4 3 3" xfId="43593" xr:uid="{53414B9F-A764-4E2A-9750-D6B28AA431F8}"/>
    <cellStyle name="40 % - Markeringsfarve3 4 6 4 4" xfId="21606" xr:uid="{339B84FE-FDCE-40D5-9242-991338023D4D}"/>
    <cellStyle name="40 % - Markeringsfarve3 4 6 4 5" xfId="36594" xr:uid="{4BE3345A-C858-4809-9442-B41DE30D4D52}"/>
    <cellStyle name="40 % - Markeringsfarve3 4 6 5" xfId="5846" xr:uid="{0D192857-1761-4B29-B826-7F0F557ECC58}"/>
    <cellStyle name="40 % - Markeringsfarve3 4 6 5 2" xfId="13763" xr:uid="{A0BCFDBC-5F44-45D7-97FF-6475E0A7F970}"/>
    <cellStyle name="40 % - Markeringsfarve3 4 6 5 2 2" xfId="30078" xr:uid="{FCC1EDC0-EF24-4211-8042-977508473F38}"/>
    <cellStyle name="40 % - Markeringsfarve3 4 6 5 2 3" xfId="45042" xr:uid="{D0913F21-D57E-4C3A-BBC7-6725D2E6DC01}"/>
    <cellStyle name="40 % - Markeringsfarve3 4 6 5 3" xfId="23056" xr:uid="{C71F4C19-0D21-4702-A1E6-3C9179E4366B}"/>
    <cellStyle name="40 % - Markeringsfarve3 4 6 5 4" xfId="38043" xr:uid="{A29C56C3-DC4F-4D16-AA7F-C40F4FECED75}"/>
    <cellStyle name="40 % - Markeringsfarve3 4 6 6" xfId="12304" xr:uid="{19E4B644-B7E1-4744-ADC2-1E129E9626FD}"/>
    <cellStyle name="40 % - Markeringsfarve3 4 6 6 2" xfId="28624" xr:uid="{8623EA2D-51BF-4CA2-B88F-0F60F365A4A4}"/>
    <cellStyle name="40 % - Markeringsfarve3 4 6 6 3" xfId="43589" xr:uid="{989D4490-1172-4BF3-8F5B-23B4A11B56C0}"/>
    <cellStyle name="40 % - Markeringsfarve3 4 6 7" xfId="21602" xr:uid="{4039C137-2E10-4EAF-B7B3-B9ABF01667C0}"/>
    <cellStyle name="40 % - Markeringsfarve3 4 6 8" xfId="36590" xr:uid="{DEA239F8-C98D-4B46-BF97-EC059FA00021}"/>
    <cellStyle name="40 % - Markeringsfarve3 4 7" xfId="3753" xr:uid="{1FD94E42-DBD4-4F42-80F6-E370C73EA20A}"/>
    <cellStyle name="40 % - Markeringsfarve3 4 7 2" xfId="3754" xr:uid="{90C9B307-8C1B-4941-91C5-3433C0171488}"/>
    <cellStyle name="40 % - Markeringsfarve3 4 7 2 2" xfId="7478" xr:uid="{899BD186-C465-4EF1-A1ED-ADB7FC23C581}"/>
    <cellStyle name="40 % - Markeringsfarve3 4 7 2 2 2" xfId="15378" xr:uid="{2F94D4AE-1F2C-4A4D-8E92-186FC49F88FC}"/>
    <cellStyle name="40 % - Markeringsfarve3 4 7 2 2 2 2" xfId="31693" xr:uid="{75E58EC2-4128-446B-81AC-7CA022DB88AE}"/>
    <cellStyle name="40 % - Markeringsfarve3 4 7 2 2 2 3" xfId="46657" xr:uid="{B4528BD3-4A8D-4674-8367-F3865EEAB8EC}"/>
    <cellStyle name="40 % - Markeringsfarve3 4 7 2 2 3" xfId="24671" xr:uid="{AA3E8BD9-9CF8-4CB3-9CC4-FFB0F70605E6}"/>
    <cellStyle name="40 % - Markeringsfarve3 4 7 2 2 4" xfId="39658" xr:uid="{379E199A-E814-4CCC-8081-57468F4833DB}"/>
    <cellStyle name="40 % - Markeringsfarve3 4 7 2 3" xfId="12310" xr:uid="{3AB38CCE-1A0A-4154-BEAB-32DE133C819A}"/>
    <cellStyle name="40 % - Markeringsfarve3 4 7 2 3 2" xfId="28630" xr:uid="{6E5A8422-55C7-46F9-B131-7A4A73E530E9}"/>
    <cellStyle name="40 % - Markeringsfarve3 4 7 2 3 3" xfId="43595" xr:uid="{C130370A-4EE2-407E-A58F-1DF03D24CB39}"/>
    <cellStyle name="40 % - Markeringsfarve3 4 7 2 4" xfId="21608" xr:uid="{3D62F4F9-1658-42B3-A321-4E8F406B74E7}"/>
    <cellStyle name="40 % - Markeringsfarve3 4 7 2 5" xfId="36596" xr:uid="{7CFCC283-5CF9-4FCE-9BD3-CD779DF42DBC}"/>
    <cellStyle name="40 % - Markeringsfarve3 4 7 3" xfId="6074" xr:uid="{1900C92F-5363-4C80-8B1B-95B413A3F6D0}"/>
    <cellStyle name="40 % - Markeringsfarve3 4 7 3 2" xfId="13990" xr:uid="{B0A9A89B-1F0C-4E6B-8FBE-D8C69407A89E}"/>
    <cellStyle name="40 % - Markeringsfarve3 4 7 3 2 2" xfId="30305" xr:uid="{EBBFCCCE-4758-4250-B2A1-596261A93557}"/>
    <cellStyle name="40 % - Markeringsfarve3 4 7 3 2 3" xfId="45269" xr:uid="{D4A8F894-55EC-4E17-83B8-FA84778E29C9}"/>
    <cellStyle name="40 % - Markeringsfarve3 4 7 3 3" xfId="23283" xr:uid="{51E88C87-0156-412B-A16B-6D7D4D875655}"/>
    <cellStyle name="40 % - Markeringsfarve3 4 7 3 4" xfId="38270" xr:uid="{E7ADA555-9C3B-45E9-8D48-22B1EB31C6B8}"/>
    <cellStyle name="40 % - Markeringsfarve3 4 7 4" xfId="12309" xr:uid="{B8C4C31A-2DB3-4C28-9F35-52137C9FEF2D}"/>
    <cellStyle name="40 % - Markeringsfarve3 4 7 4 2" xfId="28629" xr:uid="{7B950757-CEC8-41E1-B434-436BFE7F8AAB}"/>
    <cellStyle name="40 % - Markeringsfarve3 4 7 4 3" xfId="43594" xr:uid="{67C698BD-50EB-47E9-9771-3413809840A4}"/>
    <cellStyle name="40 % - Markeringsfarve3 4 7 5" xfId="21607" xr:uid="{5AE89AF6-F15E-4BD7-A4D2-355455192975}"/>
    <cellStyle name="40 % - Markeringsfarve3 4 7 6" xfId="36595" xr:uid="{06E488CB-0EE6-4CF1-A375-4874310F521B}"/>
    <cellStyle name="40 % - Markeringsfarve3 4 8" xfId="3755" xr:uid="{630DFFAE-065F-42E4-A5F2-D5A5DE8D301B}"/>
    <cellStyle name="40 % - Markeringsfarve3 4 8 2" xfId="6706" xr:uid="{F6127C2E-7788-40FA-A16B-C23B3C278FFD}"/>
    <cellStyle name="40 % - Markeringsfarve3 4 8 2 2" xfId="14616" xr:uid="{9CC90958-6732-4438-A0B7-AD05F69A7003}"/>
    <cellStyle name="40 % - Markeringsfarve3 4 8 2 2 2" xfId="30931" xr:uid="{47A85FFC-04E3-4231-9E6E-B2444D0332C3}"/>
    <cellStyle name="40 % - Markeringsfarve3 4 8 2 2 3" xfId="45895" xr:uid="{89DAFD3F-715C-4230-9DB1-F2DDF4ED5FD6}"/>
    <cellStyle name="40 % - Markeringsfarve3 4 8 2 3" xfId="23909" xr:uid="{B81B007F-3DEC-4F9B-9FD1-0B9EC8A61A6E}"/>
    <cellStyle name="40 % - Markeringsfarve3 4 8 2 4" xfId="38896" xr:uid="{DDCFE681-BFF4-44F9-8F31-3AFBDA6AD49D}"/>
    <cellStyle name="40 % - Markeringsfarve3 4 8 3" xfId="12311" xr:uid="{6E7F4712-454F-4C7C-99A3-5B09A3E2C0C3}"/>
    <cellStyle name="40 % - Markeringsfarve3 4 8 3 2" xfId="28631" xr:uid="{ACE51E47-2BDF-4E95-BA8D-D6793DDACB5B}"/>
    <cellStyle name="40 % - Markeringsfarve3 4 8 3 3" xfId="43596" xr:uid="{22287357-E3FC-44EF-8ABA-43E356DF03DB}"/>
    <cellStyle name="40 % - Markeringsfarve3 4 8 4" xfId="21609" xr:uid="{C1D49691-58FA-4EF0-8D5E-FCA27F0DD035}"/>
    <cellStyle name="40 % - Markeringsfarve3 4 8 5" xfId="36597" xr:uid="{30954F40-E984-4521-BB7E-C217E288FE26}"/>
    <cellStyle name="40 % - Markeringsfarve3 4 9" xfId="3756" xr:uid="{F93AAA1C-CFA2-43F3-B3D4-8A95702E07BD}"/>
    <cellStyle name="40 % - Markeringsfarve3 4 9 2" xfId="8541" xr:uid="{724983F1-79AF-467C-973C-5E3F13B63315}"/>
    <cellStyle name="40 % - Markeringsfarve3 4 9 2 2" xfId="16427" xr:uid="{E23964F0-362F-4A7C-8999-ED0414154AF5}"/>
    <cellStyle name="40 % - Markeringsfarve3 4 9 2 2 2" xfId="32742" xr:uid="{045494E2-C6ED-490F-BD36-089E36427D29}"/>
    <cellStyle name="40 % - Markeringsfarve3 4 9 2 2 3" xfId="47706" xr:uid="{C2EE6910-448E-46BD-A070-B45107DE30E0}"/>
    <cellStyle name="40 % - Markeringsfarve3 4 9 2 3" xfId="25720" xr:uid="{8DD44945-7A42-442A-8BF9-3E60B061C365}"/>
    <cellStyle name="40 % - Markeringsfarve3 4 9 2 4" xfId="40707" xr:uid="{55A986D7-8D0D-4236-A3E0-BBA4C0D68A22}"/>
    <cellStyle name="40 % - Markeringsfarve3 4 9 3" xfId="12312" xr:uid="{3AA6A9A1-0EC1-4B2F-A1B4-5D33343A2DF8}"/>
    <cellStyle name="40 % - Markeringsfarve3 4 9 3 2" xfId="28632" xr:uid="{8D52274C-7305-4CCD-8963-BD21AA454082}"/>
    <cellStyle name="40 % - Markeringsfarve3 4 9 3 3" xfId="43597" xr:uid="{3B449F48-827C-4F79-8566-5BAD5C63DA94}"/>
    <cellStyle name="40 % - Markeringsfarve3 4 9 4" xfId="21610" xr:uid="{079F1501-5C68-479C-80DB-8BBC692307A8}"/>
    <cellStyle name="40 % - Markeringsfarve3 4 9 5" xfId="36598" xr:uid="{51810E05-0811-40F3-A99E-9A2492248AB8}"/>
    <cellStyle name="40 % - Markeringsfarve3 5" xfId="3757" xr:uid="{B8FAC331-9310-4326-8F38-0167965F61DF}"/>
    <cellStyle name="40 % - Markeringsfarve3 5 10" xfId="5847" xr:uid="{60AB4269-4AE5-4F6E-8EDF-CE1A5BEB8467}"/>
    <cellStyle name="40 % - Markeringsfarve3 5 10 2" xfId="13764" xr:uid="{980CF978-205B-4CC3-AD53-0962A23737E4}"/>
    <cellStyle name="40 % - Markeringsfarve3 5 10 2 2" xfId="30079" xr:uid="{CC354588-13C1-471B-85AF-D1430E9952CE}"/>
    <cellStyle name="40 % - Markeringsfarve3 5 10 2 3" xfId="45043" xr:uid="{4BB5A330-A649-48B5-960F-95B9B1997F46}"/>
    <cellStyle name="40 % - Markeringsfarve3 5 10 3" xfId="23057" xr:uid="{6F2C08D3-0390-40CC-9BCC-826DA2CAFE76}"/>
    <cellStyle name="40 % - Markeringsfarve3 5 10 4" xfId="38044" xr:uid="{842528FD-CEA3-40D1-BC76-DD810BE7E692}"/>
    <cellStyle name="40 % - Markeringsfarve3 5 11" xfId="12313" xr:uid="{CE7DE99E-018C-43C1-AFAD-7E1BA7755216}"/>
    <cellStyle name="40 % - Markeringsfarve3 5 11 2" xfId="28633" xr:uid="{5CA89C8A-7A55-4E12-9F46-EDAC676DD25F}"/>
    <cellStyle name="40 % - Markeringsfarve3 5 11 3" xfId="43598" xr:uid="{04763FA9-53B3-410A-B330-90B27649B1DE}"/>
    <cellStyle name="40 % - Markeringsfarve3 5 12" xfId="21611" xr:uid="{1532E9DB-0A63-4837-B4F6-0440354AD024}"/>
    <cellStyle name="40 % - Markeringsfarve3 5 13" xfId="36599" xr:uid="{62FD7206-3BCB-487D-B8D5-020F07A8B09A}"/>
    <cellStyle name="40 % - Markeringsfarve3 5 14" xfId="53327" xr:uid="{4B59A5BC-DAE2-416C-A993-65FD59ED6FC5}"/>
    <cellStyle name="40 % - Markeringsfarve3 5 2" xfId="3758" xr:uid="{FE0168B9-A0EB-49A6-B863-90042F597EC2}"/>
    <cellStyle name="40 % - Markeringsfarve3 5 2 2" xfId="3759" xr:uid="{B170504F-95C8-48AA-A50B-99781184A01C}"/>
    <cellStyle name="40 % - Markeringsfarve3 5 2 2 2" xfId="3760" xr:uid="{66772445-70C6-4A5A-AA94-66D0B4BDBF23}"/>
    <cellStyle name="40 % - Markeringsfarve3 5 2 2 2 2" xfId="7636" xr:uid="{D14A51A5-91F6-417E-8DA4-5B059FBC5531}"/>
    <cellStyle name="40 % - Markeringsfarve3 5 2 2 2 2 2" xfId="15536" xr:uid="{B73A1F6C-D6DB-4CE0-93F3-6D42C0D2EB23}"/>
    <cellStyle name="40 % - Markeringsfarve3 5 2 2 2 2 2 2" xfId="31851" xr:uid="{AE1AD166-FF67-4861-9FF6-7D013870DFDA}"/>
    <cellStyle name="40 % - Markeringsfarve3 5 2 2 2 2 2 3" xfId="46815" xr:uid="{2E2C9D81-13ED-4A0C-9B79-3D70C0E7650D}"/>
    <cellStyle name="40 % - Markeringsfarve3 5 2 2 2 2 3" xfId="24829" xr:uid="{0AA8733B-B3F2-4BFC-B1FC-E72DFEFF39A7}"/>
    <cellStyle name="40 % - Markeringsfarve3 5 2 2 2 2 4" xfId="39816" xr:uid="{109B4013-9C71-455F-8412-BB24D2F00633}"/>
    <cellStyle name="40 % - Markeringsfarve3 5 2 2 2 3" xfId="12316" xr:uid="{AFCD6C99-FC35-4587-AD14-B1C38C61FEFD}"/>
    <cellStyle name="40 % - Markeringsfarve3 5 2 2 2 3 2" xfId="28636" xr:uid="{E85A1B26-1EFA-445A-8A78-86B4BC77E547}"/>
    <cellStyle name="40 % - Markeringsfarve3 5 2 2 2 3 3" xfId="43601" xr:uid="{1847D818-7E3F-4408-B500-D16BB76F1FF3}"/>
    <cellStyle name="40 % - Markeringsfarve3 5 2 2 2 4" xfId="21614" xr:uid="{B30C6437-40F5-4D85-B92C-E9D1DBEA3CDD}"/>
    <cellStyle name="40 % - Markeringsfarve3 5 2 2 2 5" xfId="36602" xr:uid="{45B9EEBD-55DC-4BDD-9B1B-71B6C8D180E0}"/>
    <cellStyle name="40 % - Markeringsfarve3 5 2 2 3" xfId="6206" xr:uid="{8BF6AF89-16B1-4A38-B920-B1B49B30F116}"/>
    <cellStyle name="40 % - Markeringsfarve3 5 2 2 3 2" xfId="14122" xr:uid="{D16D69E5-58F2-4362-B246-D27FC917F638}"/>
    <cellStyle name="40 % - Markeringsfarve3 5 2 2 3 2 2" xfId="30437" xr:uid="{22D855B0-6D32-4548-A600-966BB8BEF9B8}"/>
    <cellStyle name="40 % - Markeringsfarve3 5 2 2 3 2 3" xfId="45401" xr:uid="{9405CB9A-4AE9-4D28-9984-EAEF548706B8}"/>
    <cellStyle name="40 % - Markeringsfarve3 5 2 2 3 3" xfId="23415" xr:uid="{0023C7CA-E8E6-4479-94E6-5EB92887E730}"/>
    <cellStyle name="40 % - Markeringsfarve3 5 2 2 3 4" xfId="38402" xr:uid="{A95D8D93-C3EB-42D1-AA9C-3084D4FF7CD5}"/>
    <cellStyle name="40 % - Markeringsfarve3 5 2 2 4" xfId="12315" xr:uid="{803B9F5A-D52F-4BC1-9C3D-339FE34C01BB}"/>
    <cellStyle name="40 % - Markeringsfarve3 5 2 2 4 2" xfId="28635" xr:uid="{51E69405-4348-455C-850A-9B3B806F5731}"/>
    <cellStyle name="40 % - Markeringsfarve3 5 2 2 4 3" xfId="43600" xr:uid="{F42CAD2C-1067-4D10-8ED7-69B4BD984398}"/>
    <cellStyle name="40 % - Markeringsfarve3 5 2 2 5" xfId="21613" xr:uid="{C1A525C5-79F0-4A23-B14D-B739780EF6A8}"/>
    <cellStyle name="40 % - Markeringsfarve3 5 2 2 6" xfId="36601" xr:uid="{CF590A3E-7B6B-4126-BE3E-8B1E8A4D63B7}"/>
    <cellStyle name="40 % - Markeringsfarve3 5 2 2 7" xfId="57131" xr:uid="{9DECCA2C-6760-4B79-99D9-FDA63932ED6A}"/>
    <cellStyle name="40 % - Markeringsfarve3 5 2 3" xfId="3761" xr:uid="{39CABCCE-77DB-4C05-817D-2BF881BFB0C6}"/>
    <cellStyle name="40 % - Markeringsfarve3 5 2 3 2" xfId="6866" xr:uid="{C3C2B028-27F4-4F3B-A4A8-EBA251688ADD}"/>
    <cellStyle name="40 % - Markeringsfarve3 5 2 3 2 2" xfId="14776" xr:uid="{22E24C11-0F8A-4F72-B129-65B223412B53}"/>
    <cellStyle name="40 % - Markeringsfarve3 5 2 3 2 2 2" xfId="31091" xr:uid="{B8BE4197-B661-444B-BF36-56FA15D8E868}"/>
    <cellStyle name="40 % - Markeringsfarve3 5 2 3 2 2 3" xfId="46055" xr:uid="{1C711214-007B-446E-8B43-19AA001F0AE4}"/>
    <cellStyle name="40 % - Markeringsfarve3 5 2 3 2 3" xfId="24069" xr:uid="{AE2DE104-8824-4C1E-B297-FDCE21AA3D2E}"/>
    <cellStyle name="40 % - Markeringsfarve3 5 2 3 2 4" xfId="39056" xr:uid="{88C7E2D3-193E-40D4-88F2-EC1858F1FC54}"/>
    <cellStyle name="40 % - Markeringsfarve3 5 2 3 3" xfId="12317" xr:uid="{59F37C00-43D1-45B7-83E4-C503B7C1C3F1}"/>
    <cellStyle name="40 % - Markeringsfarve3 5 2 3 3 2" xfId="28637" xr:uid="{3CF76A5E-E9FB-488B-94DC-F15B457BBC85}"/>
    <cellStyle name="40 % - Markeringsfarve3 5 2 3 3 3" xfId="43602" xr:uid="{635C13E2-1B46-4BFE-93A7-13DA9610DE76}"/>
    <cellStyle name="40 % - Markeringsfarve3 5 2 3 4" xfId="21615" xr:uid="{424A8649-EAB8-4691-8F3D-53F49275B1EF}"/>
    <cellStyle name="40 % - Markeringsfarve3 5 2 3 5" xfId="36603" xr:uid="{BF904EBA-23F5-45E1-816E-560B6E27704A}"/>
    <cellStyle name="40 % - Markeringsfarve3 5 2 4" xfId="3762" xr:uid="{9C7D0D92-137D-440C-9371-E268C72B1BD1}"/>
    <cellStyle name="40 % - Markeringsfarve3 5 2 4 2" xfId="7035" xr:uid="{8A7A2EDB-F3DE-46CA-B089-A716A53D60C0}"/>
    <cellStyle name="40 % - Markeringsfarve3 5 2 4 2 2" xfId="14944" xr:uid="{D458B811-077F-4115-8D75-DFDD26652602}"/>
    <cellStyle name="40 % - Markeringsfarve3 5 2 4 2 2 2" xfId="31259" xr:uid="{37E16F4A-D356-4D7B-8828-F459738BB1D9}"/>
    <cellStyle name="40 % - Markeringsfarve3 5 2 4 2 2 3" xfId="46223" xr:uid="{7CA9FF85-1B08-4817-8B70-9F05B269B31F}"/>
    <cellStyle name="40 % - Markeringsfarve3 5 2 4 2 3" xfId="24237" xr:uid="{A18861E2-AEA2-4B53-83CD-3B330053C39F}"/>
    <cellStyle name="40 % - Markeringsfarve3 5 2 4 2 4" xfId="39224" xr:uid="{B1F1407F-00AA-44AC-969C-35085F8A563D}"/>
    <cellStyle name="40 % - Markeringsfarve3 5 2 4 3" xfId="12318" xr:uid="{898C8161-DD0D-45AD-8A3C-C700C0659E34}"/>
    <cellStyle name="40 % - Markeringsfarve3 5 2 4 3 2" xfId="28638" xr:uid="{A534B72C-6B20-43DB-B881-E3586132C2DA}"/>
    <cellStyle name="40 % - Markeringsfarve3 5 2 4 3 3" xfId="43603" xr:uid="{B7AE25DF-0874-4E29-8A98-ED8954215C15}"/>
    <cellStyle name="40 % - Markeringsfarve3 5 2 4 4" xfId="21616" xr:uid="{04684A2E-562B-410A-B2E2-CD28685024E3}"/>
    <cellStyle name="40 % - Markeringsfarve3 5 2 4 5" xfId="36604" xr:uid="{3C99DC40-FB09-4778-9ED9-89ED8A43C4CF}"/>
    <cellStyle name="40 % - Markeringsfarve3 5 2 5" xfId="5848" xr:uid="{64229DBC-B113-4610-9EBB-3C8D2190C303}"/>
    <cellStyle name="40 % - Markeringsfarve3 5 2 5 2" xfId="13765" xr:uid="{0DA1E585-A5CE-4778-9EC0-62E50E50FE72}"/>
    <cellStyle name="40 % - Markeringsfarve3 5 2 5 2 2" xfId="30080" xr:uid="{DFA64514-EAB1-4C95-A203-5DA8F1AA5E02}"/>
    <cellStyle name="40 % - Markeringsfarve3 5 2 5 2 3" xfId="45044" xr:uid="{BA1DB197-EDC8-4D5A-A6FB-227F386DAD32}"/>
    <cellStyle name="40 % - Markeringsfarve3 5 2 5 3" xfId="23058" xr:uid="{153AD0B8-1D4F-4060-ACC7-E1CB744DC117}"/>
    <cellStyle name="40 % - Markeringsfarve3 5 2 5 4" xfId="38045" xr:uid="{3DBEC7CF-A383-4022-A06A-FCD7E8158753}"/>
    <cellStyle name="40 % - Markeringsfarve3 5 2 6" xfId="12314" xr:uid="{E05D924D-6E5A-4FD1-AF3D-44B3AB7B535E}"/>
    <cellStyle name="40 % - Markeringsfarve3 5 2 6 2" xfId="28634" xr:uid="{8719A659-9BF5-4DBC-B9BB-973599F3F13D}"/>
    <cellStyle name="40 % - Markeringsfarve3 5 2 6 3" xfId="43599" xr:uid="{1C60263A-B7EE-4B26-B958-E9E8E15C56D2}"/>
    <cellStyle name="40 % - Markeringsfarve3 5 2 7" xfId="21612" xr:uid="{F39530EF-C72D-4956-BF42-AF51EBB7AF54}"/>
    <cellStyle name="40 % - Markeringsfarve3 5 2 8" xfId="36600" xr:uid="{7AF552CE-25C7-412B-BDB9-523B4CE3DD57}"/>
    <cellStyle name="40 % - Markeringsfarve3 5 2 9" xfId="53964" xr:uid="{1865A079-A0B6-43BE-8BA0-924E7099F1A5}"/>
    <cellStyle name="40 % - Markeringsfarve3 5 3" xfId="3763" xr:uid="{87C57105-D2FA-46B0-B979-3455EC141C7C}"/>
    <cellStyle name="40 % - Markeringsfarve3 5 3 2" xfId="3764" xr:uid="{9FB1289E-F2EF-438B-9212-38F0E76C1744}"/>
    <cellStyle name="40 % - Markeringsfarve3 5 3 2 2" xfId="3765" xr:uid="{ACC802D3-C4BC-4D46-8E8D-55BB308D1AAE}"/>
    <cellStyle name="40 % - Markeringsfarve3 5 3 2 2 2" xfId="7750" xr:uid="{1312123D-E12D-48CE-920B-0948B66C8E42}"/>
    <cellStyle name="40 % - Markeringsfarve3 5 3 2 2 2 2" xfId="15650" xr:uid="{7A83FBAB-299A-491A-B69C-E92A76A567A0}"/>
    <cellStyle name="40 % - Markeringsfarve3 5 3 2 2 2 2 2" xfId="31965" xr:uid="{5732DA45-90E3-4C07-B16E-CA218AEBE934}"/>
    <cellStyle name="40 % - Markeringsfarve3 5 3 2 2 2 2 3" xfId="46929" xr:uid="{2B3C8CC2-FEA6-465E-B799-765949BB4336}"/>
    <cellStyle name="40 % - Markeringsfarve3 5 3 2 2 2 3" xfId="24943" xr:uid="{E4645BB0-04B6-4237-81F7-417AB623CF7D}"/>
    <cellStyle name="40 % - Markeringsfarve3 5 3 2 2 2 4" xfId="39930" xr:uid="{171437F4-784A-4865-9360-2306A4854923}"/>
    <cellStyle name="40 % - Markeringsfarve3 5 3 2 2 3" xfId="12321" xr:uid="{575D7791-0529-4AA8-A0D5-13D8A0DC97A3}"/>
    <cellStyle name="40 % - Markeringsfarve3 5 3 2 2 3 2" xfId="28641" xr:uid="{A00C081C-BA66-4B30-A903-D4C69A47713A}"/>
    <cellStyle name="40 % - Markeringsfarve3 5 3 2 2 3 3" xfId="43606" xr:uid="{DCBC3BAE-117C-4C5B-B12C-F096B4316D13}"/>
    <cellStyle name="40 % - Markeringsfarve3 5 3 2 2 4" xfId="21619" xr:uid="{8EF9ECEC-043E-47B9-AD27-8387BE0B37E0}"/>
    <cellStyle name="40 % - Markeringsfarve3 5 3 2 2 5" xfId="36607" xr:uid="{1D95F25C-3BA7-4B87-87DD-F30BE25A9FC8}"/>
    <cellStyle name="40 % - Markeringsfarve3 5 3 2 3" xfId="6296" xr:uid="{2506A6A4-6B92-4277-9029-BAD08D28CD92}"/>
    <cellStyle name="40 % - Markeringsfarve3 5 3 2 3 2" xfId="14212" xr:uid="{19EC53ED-11F0-456E-A815-A3521C894369}"/>
    <cellStyle name="40 % - Markeringsfarve3 5 3 2 3 2 2" xfId="30527" xr:uid="{EE2752CB-4FEE-4A71-8EEF-382AC3CAC44B}"/>
    <cellStyle name="40 % - Markeringsfarve3 5 3 2 3 2 3" xfId="45491" xr:uid="{DB34D243-6DB0-4784-9198-F7F332CC8087}"/>
    <cellStyle name="40 % - Markeringsfarve3 5 3 2 3 3" xfId="23505" xr:uid="{A6795A4A-C573-4AD1-BCCB-7DCD363AC664}"/>
    <cellStyle name="40 % - Markeringsfarve3 5 3 2 3 4" xfId="38492" xr:uid="{87237089-AF6B-4FF0-BD31-695D79DF47A0}"/>
    <cellStyle name="40 % - Markeringsfarve3 5 3 2 4" xfId="12320" xr:uid="{A7C0EC0C-C7E5-4B1D-B863-31140C01E28F}"/>
    <cellStyle name="40 % - Markeringsfarve3 5 3 2 4 2" xfId="28640" xr:uid="{559440E5-F79C-49AC-8935-09312A6E7467}"/>
    <cellStyle name="40 % - Markeringsfarve3 5 3 2 4 3" xfId="43605" xr:uid="{5E9E215C-A900-4A2F-98E9-0996A36AB84F}"/>
    <cellStyle name="40 % - Markeringsfarve3 5 3 2 5" xfId="21618" xr:uid="{24274F60-9C5C-4A77-8788-1532F6A3A766}"/>
    <cellStyle name="40 % - Markeringsfarve3 5 3 2 6" xfId="36606" xr:uid="{9DA1749B-1FEB-4AA2-8AC1-5D7BFE0801B6}"/>
    <cellStyle name="40 % - Markeringsfarve3 5 3 3" xfId="3766" xr:uid="{FE56E1E3-AD9D-4217-9E5C-4CA48C71B120}"/>
    <cellStyle name="40 % - Markeringsfarve3 5 3 3 2" xfId="6980" xr:uid="{7DAD23FE-7E45-47D2-B5B0-97578BE01BA5}"/>
    <cellStyle name="40 % - Markeringsfarve3 5 3 3 2 2" xfId="14890" xr:uid="{C659BA81-2F77-4C43-A5A8-6A82A6DB77F6}"/>
    <cellStyle name="40 % - Markeringsfarve3 5 3 3 2 2 2" xfId="31205" xr:uid="{B3DF1AFA-EA36-412F-A545-6E6139560705}"/>
    <cellStyle name="40 % - Markeringsfarve3 5 3 3 2 2 3" xfId="46169" xr:uid="{90BCB74E-1DDF-4F4A-8E36-CA93D0B71557}"/>
    <cellStyle name="40 % - Markeringsfarve3 5 3 3 2 3" xfId="24183" xr:uid="{46ECE07F-FF09-4310-ACA3-6673729BBEE0}"/>
    <cellStyle name="40 % - Markeringsfarve3 5 3 3 2 4" xfId="39170" xr:uid="{0C2BC2F3-65A3-40D5-877D-7C2D3164B2CA}"/>
    <cellStyle name="40 % - Markeringsfarve3 5 3 3 3" xfId="12322" xr:uid="{229FB395-E4B5-4871-B6D8-5F6AB115104F}"/>
    <cellStyle name="40 % - Markeringsfarve3 5 3 3 3 2" xfId="28642" xr:uid="{CF532F6F-F5C8-4D69-9792-F5C8B1CAB4F9}"/>
    <cellStyle name="40 % - Markeringsfarve3 5 3 3 3 3" xfId="43607" xr:uid="{8438A82F-22B7-47EA-80D8-2C373C266648}"/>
    <cellStyle name="40 % - Markeringsfarve3 5 3 3 4" xfId="21620" xr:uid="{21101409-7B38-430A-B3E5-5163C691C104}"/>
    <cellStyle name="40 % - Markeringsfarve3 5 3 3 5" xfId="36608" xr:uid="{809ED61B-6916-43D4-A87A-3EF495164B6E}"/>
    <cellStyle name="40 % - Markeringsfarve3 5 3 4" xfId="3767" xr:uid="{C60DD62C-6A00-470B-B11E-1F3D28A36057}"/>
    <cellStyle name="40 % - Markeringsfarve3 5 3 4 2" xfId="8648" xr:uid="{2913302F-B1B4-49C1-9B7B-A1E17A3B114B}"/>
    <cellStyle name="40 % - Markeringsfarve3 5 3 4 2 2" xfId="16528" xr:uid="{1977E058-886A-4CEA-8188-F05E9390C948}"/>
    <cellStyle name="40 % - Markeringsfarve3 5 3 4 2 2 2" xfId="32843" xr:uid="{22966FB9-B08A-469B-9F4B-AF8D3AF3D8C4}"/>
    <cellStyle name="40 % - Markeringsfarve3 5 3 4 2 2 3" xfId="47807" xr:uid="{447D041F-27A1-47B8-84DC-17684B176BEB}"/>
    <cellStyle name="40 % - Markeringsfarve3 5 3 4 2 3" xfId="25821" xr:uid="{D6D46D2B-4A67-4DCB-B925-0ECE943DA48E}"/>
    <cellStyle name="40 % - Markeringsfarve3 5 3 4 2 4" xfId="40808" xr:uid="{5DE9C157-FE92-4122-AB9C-8B2F7232F985}"/>
    <cellStyle name="40 % - Markeringsfarve3 5 3 4 3" xfId="12323" xr:uid="{9ACF1205-AC8D-4074-916B-0BC921313B09}"/>
    <cellStyle name="40 % - Markeringsfarve3 5 3 4 3 2" xfId="28643" xr:uid="{19C5F71A-10B3-4906-8830-3EF866E38CC5}"/>
    <cellStyle name="40 % - Markeringsfarve3 5 3 4 3 3" xfId="43608" xr:uid="{AFF2966E-0854-44A7-B92F-F3B4A1654997}"/>
    <cellStyle name="40 % - Markeringsfarve3 5 3 4 4" xfId="21621" xr:uid="{0389BA27-DC35-4CA3-B0CA-EA6969788B41}"/>
    <cellStyle name="40 % - Markeringsfarve3 5 3 4 5" xfId="36609" xr:uid="{03990745-6E73-47D9-BFAD-15FF046DDBF6}"/>
    <cellStyle name="40 % - Markeringsfarve3 5 3 5" xfId="5849" xr:uid="{887AAA6A-5901-424B-BC4B-F204DC7938C4}"/>
    <cellStyle name="40 % - Markeringsfarve3 5 3 5 2" xfId="13766" xr:uid="{968FADF1-932A-44B5-9318-B94B649504C2}"/>
    <cellStyle name="40 % - Markeringsfarve3 5 3 5 2 2" xfId="30081" xr:uid="{6F7BC0AC-3722-4EA0-AE5C-A82620206C9B}"/>
    <cellStyle name="40 % - Markeringsfarve3 5 3 5 2 3" xfId="45045" xr:uid="{9D34F610-3683-4FB6-AA95-DEFBF81FE52B}"/>
    <cellStyle name="40 % - Markeringsfarve3 5 3 5 3" xfId="23059" xr:uid="{17B4D00C-0893-415D-9AE3-296C45227409}"/>
    <cellStyle name="40 % - Markeringsfarve3 5 3 5 4" xfId="38046" xr:uid="{8AF95ADC-5CDD-4EB0-8ACE-C7F6445B5506}"/>
    <cellStyle name="40 % - Markeringsfarve3 5 3 6" xfId="12319" xr:uid="{EE77EB8C-2168-482C-8C65-814F78F466C3}"/>
    <cellStyle name="40 % - Markeringsfarve3 5 3 6 2" xfId="28639" xr:uid="{4C5D6642-06B7-48AA-BF64-A853B9150BEC}"/>
    <cellStyle name="40 % - Markeringsfarve3 5 3 6 3" xfId="43604" xr:uid="{525DF722-675C-46A8-BF05-170643B31EA8}"/>
    <cellStyle name="40 % - Markeringsfarve3 5 3 7" xfId="21617" xr:uid="{AD535DC8-56E1-452F-8866-F812C77C0EFC}"/>
    <cellStyle name="40 % - Markeringsfarve3 5 3 8" xfId="36605" xr:uid="{1E9B5E6E-C11F-46E9-85F0-25ED3C7825DC}"/>
    <cellStyle name="40 % - Markeringsfarve3 5 3 9" xfId="56508" xr:uid="{35BD27CE-EC9A-4DAC-929F-281FCBDB495F}"/>
    <cellStyle name="40 % - Markeringsfarve3 5 4" xfId="3768" xr:uid="{86AB8934-13CF-4E90-8C43-CBAD8B0A5932}"/>
    <cellStyle name="40 % - Markeringsfarve3 5 4 2" xfId="3769" xr:uid="{45C5B062-CAF7-4459-8D92-02F80A50C9B4}"/>
    <cellStyle name="40 % - Markeringsfarve3 5 4 2 2" xfId="3770" xr:uid="{89527ACD-6FBA-4DBF-AA70-0F6BD7371C41}"/>
    <cellStyle name="40 % - Markeringsfarve3 5 4 2 2 2" xfId="7874" xr:uid="{DC0238CA-7903-4DB5-9F86-A1DD55373E4A}"/>
    <cellStyle name="40 % - Markeringsfarve3 5 4 2 2 2 2" xfId="15774" xr:uid="{5089E1AE-AAC3-46AD-BBBC-B57C54DFAEC0}"/>
    <cellStyle name="40 % - Markeringsfarve3 5 4 2 2 2 2 2" xfId="32089" xr:uid="{1092C46A-8015-4996-9BF6-4BCF4F258342}"/>
    <cellStyle name="40 % - Markeringsfarve3 5 4 2 2 2 2 3" xfId="47053" xr:uid="{02767328-93A3-42E9-BFB8-CBC496F12019}"/>
    <cellStyle name="40 % - Markeringsfarve3 5 4 2 2 2 3" xfId="25067" xr:uid="{8A08F4D9-1BE5-4D83-AD47-92340EC42869}"/>
    <cellStyle name="40 % - Markeringsfarve3 5 4 2 2 2 4" xfId="40054" xr:uid="{02969062-23CD-4AA0-BCD2-4F9028D87F1E}"/>
    <cellStyle name="40 % - Markeringsfarve3 5 4 2 2 3" xfId="12326" xr:uid="{C6051116-614B-4DE9-B025-8AB2BAFEA1A2}"/>
    <cellStyle name="40 % - Markeringsfarve3 5 4 2 2 3 2" xfId="28646" xr:uid="{5E1F1B7E-AEDF-4EB6-9B80-6643B5467FBE}"/>
    <cellStyle name="40 % - Markeringsfarve3 5 4 2 2 3 3" xfId="43611" xr:uid="{B1F7C6D9-AB1E-4185-83ED-A2F96E7D8F0E}"/>
    <cellStyle name="40 % - Markeringsfarve3 5 4 2 2 4" xfId="21624" xr:uid="{A0D1A367-9D56-4B7E-9B4D-CE50BD5D11CF}"/>
    <cellStyle name="40 % - Markeringsfarve3 5 4 2 2 5" xfId="36612" xr:uid="{907AE30D-7881-497A-9E3B-0A98EEBDBC8E}"/>
    <cellStyle name="40 % - Markeringsfarve3 5 4 2 3" xfId="6408" xr:uid="{AE478D29-A539-41EA-B055-D3E19F9BEC42}"/>
    <cellStyle name="40 % - Markeringsfarve3 5 4 2 3 2" xfId="14321" xr:uid="{70DCF74A-8FB2-46A8-8DD2-40036673167F}"/>
    <cellStyle name="40 % - Markeringsfarve3 5 4 2 3 2 2" xfId="30636" xr:uid="{36410301-4F1A-4D2F-88C4-5F10A0D03102}"/>
    <cellStyle name="40 % - Markeringsfarve3 5 4 2 3 2 3" xfId="45600" xr:uid="{DC68F0B3-58AE-41FA-A7D2-FAD26496FFDB}"/>
    <cellStyle name="40 % - Markeringsfarve3 5 4 2 3 3" xfId="23614" xr:uid="{8E852754-4FB0-4E23-B9E2-C0295750E0C8}"/>
    <cellStyle name="40 % - Markeringsfarve3 5 4 2 3 4" xfId="38601" xr:uid="{85E92AB3-045B-48A7-BD6F-1DEF3778F230}"/>
    <cellStyle name="40 % - Markeringsfarve3 5 4 2 4" xfId="12325" xr:uid="{4217BB27-209F-446A-ADD0-893B59AD5EEE}"/>
    <cellStyle name="40 % - Markeringsfarve3 5 4 2 4 2" xfId="28645" xr:uid="{E6DD2A17-972D-4AF0-902E-9F0C84C4A164}"/>
    <cellStyle name="40 % - Markeringsfarve3 5 4 2 4 3" xfId="43610" xr:uid="{28644299-AB6E-4AC0-B105-BD73727F72D0}"/>
    <cellStyle name="40 % - Markeringsfarve3 5 4 2 5" xfId="21623" xr:uid="{574866DF-CB2B-4DBB-BD72-002222B42A79}"/>
    <cellStyle name="40 % - Markeringsfarve3 5 4 2 6" xfId="36611" xr:uid="{0F55FACC-8CC4-49D7-BC02-8498813B6CC3}"/>
    <cellStyle name="40 % - Markeringsfarve3 5 4 3" xfId="3771" xr:uid="{F0B2F0A4-E55A-403D-9AFD-3033DAFC9CC8}"/>
    <cellStyle name="40 % - Markeringsfarve3 5 4 3 2" xfId="7150" xr:uid="{D1755BEF-C1EC-46E1-83D3-750592E2A677}"/>
    <cellStyle name="40 % - Markeringsfarve3 5 4 3 2 2" xfId="15059" xr:uid="{17774EEE-56D3-4A89-812C-C8DC2598780B}"/>
    <cellStyle name="40 % - Markeringsfarve3 5 4 3 2 2 2" xfId="31374" xr:uid="{7EE8F66F-C37E-4B8A-8E4F-12F95DEE6322}"/>
    <cellStyle name="40 % - Markeringsfarve3 5 4 3 2 2 3" xfId="46338" xr:uid="{23BA9E4B-3E8C-47E7-8AE5-B9EBC53B958D}"/>
    <cellStyle name="40 % - Markeringsfarve3 5 4 3 2 3" xfId="24352" xr:uid="{B87077F9-AA5A-4F55-8722-4C37FEF0C219}"/>
    <cellStyle name="40 % - Markeringsfarve3 5 4 3 2 4" xfId="39339" xr:uid="{49624711-C5A4-41DA-B9D1-3736B8160625}"/>
    <cellStyle name="40 % - Markeringsfarve3 5 4 3 3" xfId="12327" xr:uid="{8D924D41-9717-445C-88A5-DE83F92AFDFF}"/>
    <cellStyle name="40 % - Markeringsfarve3 5 4 3 3 2" xfId="28647" xr:uid="{C6EBBC1C-0777-4978-8DDD-4A8DCE28F633}"/>
    <cellStyle name="40 % - Markeringsfarve3 5 4 3 3 3" xfId="43612" xr:uid="{133BFB33-4B8A-4BB0-AFF5-1E2E37B757F1}"/>
    <cellStyle name="40 % - Markeringsfarve3 5 4 3 4" xfId="21625" xr:uid="{4A249D6A-3B51-4A46-8D73-30FC47DDAF0B}"/>
    <cellStyle name="40 % - Markeringsfarve3 5 4 3 5" xfId="36613" xr:uid="{94E03198-1BD9-4FEA-8DD9-44AE45CF13C9}"/>
    <cellStyle name="40 % - Markeringsfarve3 5 4 4" xfId="3772" xr:uid="{D254CDF6-6DB5-43EC-B963-1FAFBB56B5D7}"/>
    <cellStyle name="40 % - Markeringsfarve3 5 4 4 2" xfId="8373" xr:uid="{0D7A98F6-2DD7-4BAA-9350-A6F252CF8FCF}"/>
    <cellStyle name="40 % - Markeringsfarve3 5 4 4 2 2" xfId="16265" xr:uid="{5E370FC8-75C1-412D-B60D-F853F9D19941}"/>
    <cellStyle name="40 % - Markeringsfarve3 5 4 4 2 2 2" xfId="32580" xr:uid="{5ED166C0-C794-43D8-90FF-F126B1E5CC9B}"/>
    <cellStyle name="40 % - Markeringsfarve3 5 4 4 2 2 3" xfId="47544" xr:uid="{93DCA64B-F9C1-4984-948B-F4C77F9A058C}"/>
    <cellStyle name="40 % - Markeringsfarve3 5 4 4 2 3" xfId="25558" xr:uid="{63A70D76-0D7E-4AC8-B78B-715836189EC3}"/>
    <cellStyle name="40 % - Markeringsfarve3 5 4 4 2 4" xfId="40545" xr:uid="{8C7016A6-CA87-4146-8136-BCA448CA8A3C}"/>
    <cellStyle name="40 % - Markeringsfarve3 5 4 4 3" xfId="12328" xr:uid="{E5ECB2A3-BA50-45F4-91DF-E775146A82EA}"/>
    <cellStyle name="40 % - Markeringsfarve3 5 4 4 3 2" xfId="28648" xr:uid="{F065B800-2C1B-46DA-8043-75B6C0E7B873}"/>
    <cellStyle name="40 % - Markeringsfarve3 5 4 4 3 3" xfId="43613" xr:uid="{704518DC-309B-4C95-9246-46F3811B077B}"/>
    <cellStyle name="40 % - Markeringsfarve3 5 4 4 4" xfId="21626" xr:uid="{0CBEED0E-606A-4876-83C1-F334BAD0EEC5}"/>
    <cellStyle name="40 % - Markeringsfarve3 5 4 4 5" xfId="36614" xr:uid="{3DCB6BE7-B4E0-4A85-8956-57230D26EE31}"/>
    <cellStyle name="40 % - Markeringsfarve3 5 4 5" xfId="5850" xr:uid="{4B0E884D-790E-41B4-8D72-089047ED6575}"/>
    <cellStyle name="40 % - Markeringsfarve3 5 4 5 2" xfId="13767" xr:uid="{B9A153D6-8205-4559-87D9-87AC172D6535}"/>
    <cellStyle name="40 % - Markeringsfarve3 5 4 5 2 2" xfId="30082" xr:uid="{0064E93C-9671-41F4-AC72-91386537DFC6}"/>
    <cellStyle name="40 % - Markeringsfarve3 5 4 5 2 3" xfId="45046" xr:uid="{5BB2D995-2D6B-4F38-AC23-E42DB4C4CB00}"/>
    <cellStyle name="40 % - Markeringsfarve3 5 4 5 3" xfId="23060" xr:uid="{7662AF9B-5B17-464C-A59C-92F5282F076B}"/>
    <cellStyle name="40 % - Markeringsfarve3 5 4 5 4" xfId="38047" xr:uid="{7A1158B0-24CE-4411-8617-E01E703DF2C6}"/>
    <cellStyle name="40 % - Markeringsfarve3 5 4 6" xfId="12324" xr:uid="{0C1D505F-74FE-489B-9905-030C6D6FB1CC}"/>
    <cellStyle name="40 % - Markeringsfarve3 5 4 6 2" xfId="28644" xr:uid="{F71B54EF-2833-475B-A12F-D3B290AA975A}"/>
    <cellStyle name="40 % - Markeringsfarve3 5 4 6 3" xfId="43609" xr:uid="{07F9B901-F0E6-48E5-B730-50170A760603}"/>
    <cellStyle name="40 % - Markeringsfarve3 5 4 7" xfId="21622" xr:uid="{B5E22EA0-13BF-4A56-B27A-F1A001866443}"/>
    <cellStyle name="40 % - Markeringsfarve3 5 4 8" xfId="36610" xr:uid="{174AACFE-5DCC-4BC8-ACD7-1CC56A41C47E}"/>
    <cellStyle name="40 % - Markeringsfarve3 5 5" xfId="3773" xr:uid="{742F8641-32FD-48A8-8334-E1A2C7F69428}"/>
    <cellStyle name="40 % - Markeringsfarve3 5 5 2" xfId="3774" xr:uid="{628AA240-C3E1-4B58-81B5-C57D39665408}"/>
    <cellStyle name="40 % - Markeringsfarve3 5 5 2 2" xfId="3775" xr:uid="{3053BF84-6C72-4CB0-9A79-42D023B6D175}"/>
    <cellStyle name="40 % - Markeringsfarve3 5 5 2 2 2" xfId="7991" xr:uid="{58928165-CAF9-4505-84A6-B71260D19AAB}"/>
    <cellStyle name="40 % - Markeringsfarve3 5 5 2 2 2 2" xfId="15891" xr:uid="{0C3CBF44-680A-4030-B766-46F2C84B55B2}"/>
    <cellStyle name="40 % - Markeringsfarve3 5 5 2 2 2 2 2" xfId="32206" xr:uid="{40729E60-8DA2-4034-B35F-B9A5B73C8B29}"/>
    <cellStyle name="40 % - Markeringsfarve3 5 5 2 2 2 2 3" xfId="47170" xr:uid="{8316AAB8-A9BF-4729-BFA8-673556C51FC5}"/>
    <cellStyle name="40 % - Markeringsfarve3 5 5 2 2 2 3" xfId="25184" xr:uid="{CC1A8A6C-A7E7-46EA-9AEE-159363B74FEA}"/>
    <cellStyle name="40 % - Markeringsfarve3 5 5 2 2 2 4" xfId="40171" xr:uid="{03E857C0-6605-4EE3-9E3A-92DAC39A7C57}"/>
    <cellStyle name="40 % - Markeringsfarve3 5 5 2 2 3" xfId="12331" xr:uid="{69B1101B-A1E0-4621-B4F1-C9FC7B92A258}"/>
    <cellStyle name="40 % - Markeringsfarve3 5 5 2 2 3 2" xfId="28651" xr:uid="{57AF8D08-D3AF-4CDC-BFA3-7C4D8E03B06A}"/>
    <cellStyle name="40 % - Markeringsfarve3 5 5 2 2 3 3" xfId="43616" xr:uid="{628ECDF4-1B3A-4F0A-9110-2CBB78F5AFD1}"/>
    <cellStyle name="40 % - Markeringsfarve3 5 5 2 2 4" xfId="21629" xr:uid="{29F47B51-F72A-4A4B-932B-DF537E3CD445}"/>
    <cellStyle name="40 % - Markeringsfarve3 5 5 2 2 5" xfId="36617" xr:uid="{5E818E89-369A-4099-9D43-5382E86E369F}"/>
    <cellStyle name="40 % - Markeringsfarve3 5 5 2 3" xfId="6507" xr:uid="{B6645262-027F-46ED-9713-A563DC0155DD}"/>
    <cellStyle name="40 % - Markeringsfarve3 5 5 2 3 2" xfId="14420" xr:uid="{5B58FF51-CF71-472A-9260-EAC566D18B14}"/>
    <cellStyle name="40 % - Markeringsfarve3 5 5 2 3 2 2" xfId="30735" xr:uid="{90111B37-312D-4285-9C74-FCB852407562}"/>
    <cellStyle name="40 % - Markeringsfarve3 5 5 2 3 2 3" xfId="45699" xr:uid="{39C990FA-597D-40D7-859B-7D96B81D3E9B}"/>
    <cellStyle name="40 % - Markeringsfarve3 5 5 2 3 3" xfId="23713" xr:uid="{E7CC7292-365A-473E-B382-E1CA9AB93F51}"/>
    <cellStyle name="40 % - Markeringsfarve3 5 5 2 3 4" xfId="38700" xr:uid="{74491395-078C-43CA-B575-28B7AA3A2775}"/>
    <cellStyle name="40 % - Markeringsfarve3 5 5 2 4" xfId="12330" xr:uid="{C29CB30B-04BC-4F1A-BB6C-38C98185A15F}"/>
    <cellStyle name="40 % - Markeringsfarve3 5 5 2 4 2" xfId="28650" xr:uid="{C79A4077-C239-4E65-979C-B3D2C242643A}"/>
    <cellStyle name="40 % - Markeringsfarve3 5 5 2 4 3" xfId="43615" xr:uid="{10637F15-4B16-4BA4-A680-8293BAB65A6E}"/>
    <cellStyle name="40 % - Markeringsfarve3 5 5 2 5" xfId="21628" xr:uid="{A5802E41-01D4-44AA-84E5-E1B34457959D}"/>
    <cellStyle name="40 % - Markeringsfarve3 5 5 2 6" xfId="36616" xr:uid="{4465789D-2012-4709-AEA6-02DD301DB8D8}"/>
    <cellStyle name="40 % - Markeringsfarve3 5 5 3" xfId="3776" xr:uid="{64CE4FA5-52AD-4FD6-8245-C1514C160226}"/>
    <cellStyle name="40 % - Markeringsfarve3 5 5 3 2" xfId="7267" xr:uid="{4024A8B8-A48D-49C5-8504-1FFB37CAF81A}"/>
    <cellStyle name="40 % - Markeringsfarve3 5 5 3 2 2" xfId="15176" xr:uid="{6A480343-8504-4A9B-BF39-122F1DEF18CA}"/>
    <cellStyle name="40 % - Markeringsfarve3 5 5 3 2 2 2" xfId="31491" xr:uid="{5E4D42BD-5669-4F24-AE76-010C883BDD64}"/>
    <cellStyle name="40 % - Markeringsfarve3 5 5 3 2 2 3" xfId="46455" xr:uid="{B7931B15-0536-4BFB-8E1F-F5806433C4A1}"/>
    <cellStyle name="40 % - Markeringsfarve3 5 5 3 2 3" xfId="24469" xr:uid="{866702CC-F165-4491-9A36-53582DC29BA9}"/>
    <cellStyle name="40 % - Markeringsfarve3 5 5 3 2 4" xfId="39456" xr:uid="{676AC509-9F74-4888-B545-13D0585B15F1}"/>
    <cellStyle name="40 % - Markeringsfarve3 5 5 3 3" xfId="12332" xr:uid="{D1AEF60A-FB44-47FE-A48C-101F8FEFE794}"/>
    <cellStyle name="40 % - Markeringsfarve3 5 5 3 3 2" xfId="28652" xr:uid="{D8AADCAD-6301-41F5-AE03-1F106305C3F7}"/>
    <cellStyle name="40 % - Markeringsfarve3 5 5 3 3 3" xfId="43617" xr:uid="{70DF68C8-BECA-4FBB-9A17-E7943FAC71E4}"/>
    <cellStyle name="40 % - Markeringsfarve3 5 5 3 4" xfId="21630" xr:uid="{B912EEAA-DB30-4F4E-BBBF-4FDCCCDA130A}"/>
    <cellStyle name="40 % - Markeringsfarve3 5 5 3 5" xfId="36618" xr:uid="{20566284-C03F-4CC8-A078-8EADB75B0BDA}"/>
    <cellStyle name="40 % - Markeringsfarve3 5 5 4" xfId="3777" xr:uid="{FC40FF85-BC33-4724-B3FF-2E18C1129C15}"/>
    <cellStyle name="40 % - Markeringsfarve3 5 5 4 2" xfId="8609" xr:uid="{3EC8B1B4-A881-4082-ADB2-5D078D96AC2D}"/>
    <cellStyle name="40 % - Markeringsfarve3 5 5 4 2 2" xfId="16491" xr:uid="{B01A3C70-7207-444B-AD6A-DB6C0793AE6A}"/>
    <cellStyle name="40 % - Markeringsfarve3 5 5 4 2 2 2" xfId="32806" xr:uid="{4658967D-1836-467C-AADF-D8B4AE8E58E9}"/>
    <cellStyle name="40 % - Markeringsfarve3 5 5 4 2 2 3" xfId="47770" xr:uid="{15F3D7A7-1E07-46C6-BC10-DDC0060AEA98}"/>
    <cellStyle name="40 % - Markeringsfarve3 5 5 4 2 3" xfId="25784" xr:uid="{7DB7300B-B0FE-453E-A53C-DB5A365F32F9}"/>
    <cellStyle name="40 % - Markeringsfarve3 5 5 4 2 4" xfId="40771" xr:uid="{CFC36CBC-163F-4744-90BD-69245E35CF0D}"/>
    <cellStyle name="40 % - Markeringsfarve3 5 5 4 3" xfId="12333" xr:uid="{2D9B4F05-AA89-4547-A594-A265EEAC7983}"/>
    <cellStyle name="40 % - Markeringsfarve3 5 5 4 3 2" xfId="28653" xr:uid="{E6B3E69E-9E3D-45C2-BF9B-768B71DCB0EB}"/>
    <cellStyle name="40 % - Markeringsfarve3 5 5 4 3 3" xfId="43618" xr:uid="{7676FB3C-AE48-4A62-BA4B-BF61D8BFC563}"/>
    <cellStyle name="40 % - Markeringsfarve3 5 5 4 4" xfId="21631" xr:uid="{570263FB-B9D9-409D-8760-288E16F8A15F}"/>
    <cellStyle name="40 % - Markeringsfarve3 5 5 4 5" xfId="36619" xr:uid="{27BAC5C6-F86F-456F-AFDE-4E8660C3D84B}"/>
    <cellStyle name="40 % - Markeringsfarve3 5 5 5" xfId="5851" xr:uid="{2927037A-BE28-4458-92CD-608E84BC1C73}"/>
    <cellStyle name="40 % - Markeringsfarve3 5 5 5 2" xfId="13768" xr:uid="{B9293246-0382-4223-9649-ACE09CBE5538}"/>
    <cellStyle name="40 % - Markeringsfarve3 5 5 5 2 2" xfId="30083" xr:uid="{6C429B79-0A95-4871-9582-435F8588EE8C}"/>
    <cellStyle name="40 % - Markeringsfarve3 5 5 5 2 3" xfId="45047" xr:uid="{FDF79949-CDF9-4716-867B-9D95F35C70C8}"/>
    <cellStyle name="40 % - Markeringsfarve3 5 5 5 3" xfId="23061" xr:uid="{8AEBEFC1-D41B-4E6F-A9C0-C058FE1497BA}"/>
    <cellStyle name="40 % - Markeringsfarve3 5 5 5 4" xfId="38048" xr:uid="{F423DC0D-928E-4A45-99FE-A93F71DDAC92}"/>
    <cellStyle name="40 % - Markeringsfarve3 5 5 6" xfId="12329" xr:uid="{D40DB873-8581-42B6-95F5-78584E6B1BFE}"/>
    <cellStyle name="40 % - Markeringsfarve3 5 5 6 2" xfId="28649" xr:uid="{F9658EC4-197B-46D1-ABE9-7335ACB74938}"/>
    <cellStyle name="40 % - Markeringsfarve3 5 5 6 3" xfId="43614" xr:uid="{29C3272C-4475-422A-B491-B1C77912B552}"/>
    <cellStyle name="40 % - Markeringsfarve3 5 5 7" xfId="21627" xr:uid="{34F5A58C-3305-4B4B-A566-EA1CFFC5FBCF}"/>
    <cellStyle name="40 % - Markeringsfarve3 5 5 8" xfId="36615" xr:uid="{245E09D2-9734-4A32-9EBE-39DAB7FCF79D}"/>
    <cellStyle name="40 % - Markeringsfarve3 5 6" xfId="3778" xr:uid="{4CC8B097-9BEA-42B4-98EF-C831B94FD68F}"/>
    <cellStyle name="40 % - Markeringsfarve3 5 6 2" xfId="3779" xr:uid="{32E10706-AB12-40CD-BDF3-C22EF1685C9F}"/>
    <cellStyle name="40 % - Markeringsfarve3 5 6 2 2" xfId="3780" xr:uid="{270C2A96-7232-41D4-A105-F1931447C0A1}"/>
    <cellStyle name="40 % - Markeringsfarve3 5 6 2 2 2" xfId="8105" xr:uid="{FC07823B-C64E-4E02-9345-F8F2F7DFA659}"/>
    <cellStyle name="40 % - Markeringsfarve3 5 6 2 2 2 2" xfId="16005" xr:uid="{A133D158-D3C7-4493-AA55-03382304D508}"/>
    <cellStyle name="40 % - Markeringsfarve3 5 6 2 2 2 2 2" xfId="32320" xr:uid="{4A4A1C98-6633-46C8-BF4F-98D39578E350}"/>
    <cellStyle name="40 % - Markeringsfarve3 5 6 2 2 2 2 3" xfId="47284" xr:uid="{DF00BFBB-0F4C-4189-99E1-09096E8A3F9A}"/>
    <cellStyle name="40 % - Markeringsfarve3 5 6 2 2 2 3" xfId="25298" xr:uid="{C89B59F4-D421-4EB4-80E4-E8938134F4EC}"/>
    <cellStyle name="40 % - Markeringsfarve3 5 6 2 2 2 4" xfId="40285" xr:uid="{FA52E53E-7B43-424F-B8DE-9994E245B72D}"/>
    <cellStyle name="40 % - Markeringsfarve3 5 6 2 2 3" xfId="12336" xr:uid="{493966B0-EC51-4228-8FE0-688894FD2064}"/>
    <cellStyle name="40 % - Markeringsfarve3 5 6 2 2 3 2" xfId="28656" xr:uid="{A19D2BB0-1441-4752-A76C-67C9562EBEC5}"/>
    <cellStyle name="40 % - Markeringsfarve3 5 6 2 2 3 3" xfId="43621" xr:uid="{D9F52C5C-2386-4CF5-9615-FC4879D6E11E}"/>
    <cellStyle name="40 % - Markeringsfarve3 5 6 2 2 4" xfId="21634" xr:uid="{2FDBEA43-2D26-4FD6-A89D-61A9C9EE682E}"/>
    <cellStyle name="40 % - Markeringsfarve3 5 6 2 2 5" xfId="36622" xr:uid="{FEBE2EDA-7260-4DAE-A3DD-45D6397F62D0}"/>
    <cellStyle name="40 % - Markeringsfarve3 5 6 2 3" xfId="6598" xr:uid="{EAFEE97B-424F-40C9-BE84-716F8AE583EE}"/>
    <cellStyle name="40 % - Markeringsfarve3 5 6 2 3 2" xfId="14511" xr:uid="{51401563-F526-4268-A947-606DF9377A77}"/>
    <cellStyle name="40 % - Markeringsfarve3 5 6 2 3 2 2" xfId="30826" xr:uid="{EE9473D8-19C5-4E6C-A21A-6C4B4CA0AA1D}"/>
    <cellStyle name="40 % - Markeringsfarve3 5 6 2 3 2 3" xfId="45790" xr:uid="{C5D28463-1F94-4737-A13C-0D6515D2FA25}"/>
    <cellStyle name="40 % - Markeringsfarve3 5 6 2 3 3" xfId="23804" xr:uid="{75F4ABE4-C158-4691-8572-775F4B604605}"/>
    <cellStyle name="40 % - Markeringsfarve3 5 6 2 3 4" xfId="38791" xr:uid="{049CC4DC-4EED-4DEB-B2FD-BECCD243EEFA}"/>
    <cellStyle name="40 % - Markeringsfarve3 5 6 2 4" xfId="12335" xr:uid="{CEB905DF-D05A-429A-8E0D-86C0241AD3B0}"/>
    <cellStyle name="40 % - Markeringsfarve3 5 6 2 4 2" xfId="28655" xr:uid="{C917321F-6E31-4B4B-A71B-8EEBC3EBCDF4}"/>
    <cellStyle name="40 % - Markeringsfarve3 5 6 2 4 3" xfId="43620" xr:uid="{8D4A6B8A-1431-4F10-B9F5-9DF3E8CCBBCC}"/>
    <cellStyle name="40 % - Markeringsfarve3 5 6 2 5" xfId="21633" xr:uid="{02DC1F99-07B9-4969-AD58-B4A96CD1ACD9}"/>
    <cellStyle name="40 % - Markeringsfarve3 5 6 2 6" xfId="36621" xr:uid="{883261C8-CA3A-4A8B-A182-8927A4AB8C5E}"/>
    <cellStyle name="40 % - Markeringsfarve3 5 6 3" xfId="3781" xr:uid="{667C9286-D4B8-4E56-B3AC-B46EF13DD10D}"/>
    <cellStyle name="40 % - Markeringsfarve3 5 6 3 2" xfId="7382" xr:uid="{D71F4CD9-0DF7-4821-A268-E09710BACD66}"/>
    <cellStyle name="40 % - Markeringsfarve3 5 6 3 2 2" xfId="15291" xr:uid="{BCAA5DF9-469F-4721-8408-23D005C3FFC5}"/>
    <cellStyle name="40 % - Markeringsfarve3 5 6 3 2 2 2" xfId="31606" xr:uid="{D25547C4-90B1-4F85-852A-4447AFB4FAE0}"/>
    <cellStyle name="40 % - Markeringsfarve3 5 6 3 2 2 3" xfId="46570" xr:uid="{CA1CF274-5673-4A02-B5B3-BDE1C5EDEEA5}"/>
    <cellStyle name="40 % - Markeringsfarve3 5 6 3 2 3" xfId="24584" xr:uid="{6FC85D8C-94C2-4D57-8AD5-C01BC105F6C9}"/>
    <cellStyle name="40 % - Markeringsfarve3 5 6 3 2 4" xfId="39571" xr:uid="{503D466E-4FEA-4D86-BFAC-9673826F8542}"/>
    <cellStyle name="40 % - Markeringsfarve3 5 6 3 3" xfId="12337" xr:uid="{EC17F9B5-D896-417C-926D-4C1A82138DB7}"/>
    <cellStyle name="40 % - Markeringsfarve3 5 6 3 3 2" xfId="28657" xr:uid="{8616FE85-3AFA-4DCB-A8D0-5410C2983308}"/>
    <cellStyle name="40 % - Markeringsfarve3 5 6 3 3 3" xfId="43622" xr:uid="{92108E0F-DAA4-44F5-86E5-52D6DE05D7D3}"/>
    <cellStyle name="40 % - Markeringsfarve3 5 6 3 4" xfId="21635" xr:uid="{25D14A47-820F-4484-905A-F1D65D614B04}"/>
    <cellStyle name="40 % - Markeringsfarve3 5 6 3 5" xfId="36623" xr:uid="{F0F77D9B-DE28-41AB-9B3D-12D20364A7C4}"/>
    <cellStyle name="40 % - Markeringsfarve3 5 6 4" xfId="3782" xr:uid="{9AAEE2F3-E87E-469C-8270-601026EE35BB}"/>
    <cellStyle name="40 % - Markeringsfarve3 5 6 4 2" xfId="8331" xr:uid="{D118DB02-490A-4CBC-A292-AD4608C293D3}"/>
    <cellStyle name="40 % - Markeringsfarve3 5 6 4 2 2" xfId="16224" xr:uid="{E978C25E-A74D-4347-8E7A-7F9699FF77D7}"/>
    <cellStyle name="40 % - Markeringsfarve3 5 6 4 2 2 2" xfId="32539" xr:uid="{2031B811-985C-4B74-B5E3-65236B5E6F24}"/>
    <cellStyle name="40 % - Markeringsfarve3 5 6 4 2 2 3" xfId="47503" xr:uid="{C0C7D74E-7807-4E38-93B3-0BCD5D044A75}"/>
    <cellStyle name="40 % - Markeringsfarve3 5 6 4 2 3" xfId="25517" xr:uid="{83DF2B15-CA38-4E5B-8235-01AEFD629027}"/>
    <cellStyle name="40 % - Markeringsfarve3 5 6 4 2 4" xfId="40504" xr:uid="{8CF499B8-7A3B-4B44-B4C5-F4B2C1E29FAB}"/>
    <cellStyle name="40 % - Markeringsfarve3 5 6 4 3" xfId="12338" xr:uid="{B931A85B-EDD6-4667-A7F9-E0253026EA9F}"/>
    <cellStyle name="40 % - Markeringsfarve3 5 6 4 3 2" xfId="28658" xr:uid="{6EC7B68C-796D-452D-BCD3-9A5EE8FC1785}"/>
    <cellStyle name="40 % - Markeringsfarve3 5 6 4 3 3" xfId="43623" xr:uid="{8D65F7F8-FC3E-4FF4-949C-7ECD2175134D}"/>
    <cellStyle name="40 % - Markeringsfarve3 5 6 4 4" xfId="21636" xr:uid="{3D26D415-7A2C-4E59-8D9B-EC82D460D401}"/>
    <cellStyle name="40 % - Markeringsfarve3 5 6 4 5" xfId="36624" xr:uid="{D806FEB5-BDE7-4E1F-8075-26976C26CC4D}"/>
    <cellStyle name="40 % - Markeringsfarve3 5 6 5" xfId="5852" xr:uid="{AC67CE97-F429-4474-9D01-31B3CF7F8A1E}"/>
    <cellStyle name="40 % - Markeringsfarve3 5 6 5 2" xfId="13769" xr:uid="{F52228E3-C91A-4EBD-8587-ED8D4DECF9F0}"/>
    <cellStyle name="40 % - Markeringsfarve3 5 6 5 2 2" xfId="30084" xr:uid="{AA3F17D7-5C6C-48AE-9B8E-BB31D877F23A}"/>
    <cellStyle name="40 % - Markeringsfarve3 5 6 5 2 3" xfId="45048" xr:uid="{79A2845B-F095-4BD9-866E-0AEBAA5E16A3}"/>
    <cellStyle name="40 % - Markeringsfarve3 5 6 5 3" xfId="23062" xr:uid="{825E003A-656C-4E8E-9C15-48534AAD09B2}"/>
    <cellStyle name="40 % - Markeringsfarve3 5 6 5 4" xfId="38049" xr:uid="{3768F118-8F48-432F-ABEF-CFD93E9C1147}"/>
    <cellStyle name="40 % - Markeringsfarve3 5 6 6" xfId="12334" xr:uid="{5AB3E8B6-8A95-4C1B-94FA-48DEDD7862AD}"/>
    <cellStyle name="40 % - Markeringsfarve3 5 6 6 2" xfId="28654" xr:uid="{36A24B83-52D8-4A92-8828-C08FB4393847}"/>
    <cellStyle name="40 % - Markeringsfarve3 5 6 6 3" xfId="43619" xr:uid="{0080E5ED-809F-443A-B08D-9935999D422A}"/>
    <cellStyle name="40 % - Markeringsfarve3 5 6 7" xfId="21632" xr:uid="{38208F64-008E-4169-B72F-9E3ECEB3042A}"/>
    <cellStyle name="40 % - Markeringsfarve3 5 6 8" xfId="36620" xr:uid="{041FD7E9-DAD8-4EF2-A85C-9F2B8B0F3173}"/>
    <cellStyle name="40 % - Markeringsfarve3 5 7" xfId="3783" xr:uid="{1A2BCD8A-4AE0-45ED-B786-3D3CD2BFAC64}"/>
    <cellStyle name="40 % - Markeringsfarve3 5 7 2" xfId="3784" xr:uid="{E457A2B2-FE62-446C-A944-489C7BBAB658}"/>
    <cellStyle name="40 % - Markeringsfarve3 5 7 2 2" xfId="7517" xr:uid="{DA9372A3-A690-4E8B-B825-D9B2D467D692}"/>
    <cellStyle name="40 % - Markeringsfarve3 5 7 2 2 2" xfId="15417" xr:uid="{0BA172F0-EAEC-46BE-BB12-CCD040883875}"/>
    <cellStyle name="40 % - Markeringsfarve3 5 7 2 2 2 2" xfId="31732" xr:uid="{646F9F77-1688-41CA-A1F9-550A03B43F11}"/>
    <cellStyle name="40 % - Markeringsfarve3 5 7 2 2 2 3" xfId="46696" xr:uid="{465346D6-7F11-4DD0-A1EE-601E8E1B13F3}"/>
    <cellStyle name="40 % - Markeringsfarve3 5 7 2 2 3" xfId="24710" xr:uid="{A4A540EF-E36B-42CF-B8A9-706D631B48F4}"/>
    <cellStyle name="40 % - Markeringsfarve3 5 7 2 2 4" xfId="39697" xr:uid="{2878C655-80C5-4CA2-B2E3-1674AD1F46DD}"/>
    <cellStyle name="40 % - Markeringsfarve3 5 7 2 3" xfId="12340" xr:uid="{8A7D5B74-40B6-4C17-82BD-AE870BAA6307}"/>
    <cellStyle name="40 % - Markeringsfarve3 5 7 2 3 2" xfId="28660" xr:uid="{B7E776DC-4581-42CA-80FC-398A0D9CF4A9}"/>
    <cellStyle name="40 % - Markeringsfarve3 5 7 2 3 3" xfId="43625" xr:uid="{26B0010A-FE82-4FCD-85DB-D86BB428A2EE}"/>
    <cellStyle name="40 % - Markeringsfarve3 5 7 2 4" xfId="21638" xr:uid="{E77A2DF2-BBF8-4230-96F2-DD3D84368E61}"/>
    <cellStyle name="40 % - Markeringsfarve3 5 7 2 5" xfId="36626" xr:uid="{2AA6573B-4883-406B-9160-552287AD86CA}"/>
    <cellStyle name="40 % - Markeringsfarve3 5 7 3" xfId="6107" xr:uid="{A9389298-6CF6-45A1-9875-020003E13145}"/>
    <cellStyle name="40 % - Markeringsfarve3 5 7 3 2" xfId="14023" xr:uid="{6CC9296F-70B2-42E5-803D-68537D3C3537}"/>
    <cellStyle name="40 % - Markeringsfarve3 5 7 3 2 2" xfId="30338" xr:uid="{AB81B915-4524-4196-A123-EFAAD94DA3D9}"/>
    <cellStyle name="40 % - Markeringsfarve3 5 7 3 2 3" xfId="45302" xr:uid="{F1477BF5-A41B-4313-A2C0-6B1C297DD219}"/>
    <cellStyle name="40 % - Markeringsfarve3 5 7 3 3" xfId="23316" xr:uid="{9AD6B647-6BE3-42DE-9F1F-1D095E016BA4}"/>
    <cellStyle name="40 % - Markeringsfarve3 5 7 3 4" xfId="38303" xr:uid="{339B32DE-EB5A-4F32-8463-390B75B3AEAC}"/>
    <cellStyle name="40 % - Markeringsfarve3 5 7 4" xfId="12339" xr:uid="{54818ABE-A474-4923-A831-7BBB00D004E4}"/>
    <cellStyle name="40 % - Markeringsfarve3 5 7 4 2" xfId="28659" xr:uid="{F12A80EE-808B-426E-9AFB-918FF591B969}"/>
    <cellStyle name="40 % - Markeringsfarve3 5 7 4 3" xfId="43624" xr:uid="{1035D1F4-449B-40FE-ADB5-0E6752044404}"/>
    <cellStyle name="40 % - Markeringsfarve3 5 7 5" xfId="21637" xr:uid="{71C9704E-57D5-49A9-9BCD-08A90BC001DF}"/>
    <cellStyle name="40 % - Markeringsfarve3 5 7 6" xfId="36625" xr:uid="{A583A2A3-8235-4969-858A-E38EE2A3BB2D}"/>
    <cellStyle name="40 % - Markeringsfarve3 5 8" xfId="3785" xr:uid="{9A8B1984-9F71-4CD3-91C2-CE14EA3BE75F}"/>
    <cellStyle name="40 % - Markeringsfarve3 5 8 2" xfId="6745" xr:uid="{B4FC6ADF-5834-4752-A63F-4259A928B308}"/>
    <cellStyle name="40 % - Markeringsfarve3 5 8 2 2" xfId="14655" xr:uid="{0779628E-0FA8-4EA5-BD51-C83D7AEC196F}"/>
    <cellStyle name="40 % - Markeringsfarve3 5 8 2 2 2" xfId="30970" xr:uid="{50C9F35D-2912-49DF-80D0-F49B715BCDBC}"/>
    <cellStyle name="40 % - Markeringsfarve3 5 8 2 2 3" xfId="45934" xr:uid="{5B7AE0F5-BAA3-4F92-A2BC-9A72871C6B1D}"/>
    <cellStyle name="40 % - Markeringsfarve3 5 8 2 3" xfId="23948" xr:uid="{2B2E4B0B-3328-44DF-9115-D10061EC9958}"/>
    <cellStyle name="40 % - Markeringsfarve3 5 8 2 4" xfId="38935" xr:uid="{5FCA56F8-B730-4F16-A667-BA5265217440}"/>
    <cellStyle name="40 % - Markeringsfarve3 5 8 3" xfId="12341" xr:uid="{9ADB5BAE-32B0-48CD-8666-96C6F767C6CB}"/>
    <cellStyle name="40 % - Markeringsfarve3 5 8 3 2" xfId="28661" xr:uid="{FBD32EE9-D81A-4A60-8490-535B5F5EFC01}"/>
    <cellStyle name="40 % - Markeringsfarve3 5 8 3 3" xfId="43626" xr:uid="{560A542F-8707-4A11-B38A-4E5D014B47DC}"/>
    <cellStyle name="40 % - Markeringsfarve3 5 8 4" xfId="21639" xr:uid="{BC560E93-A886-4941-8CD5-9566FBAF6BEA}"/>
    <cellStyle name="40 % - Markeringsfarve3 5 8 5" xfId="36627" xr:uid="{FE8DD343-ABAF-47B6-8C4F-E6ED5F933F55}"/>
    <cellStyle name="40 % - Markeringsfarve3 5 9" xfId="3786" xr:uid="{44B94834-2602-4082-8E69-7A55211D9785}"/>
    <cellStyle name="40 % - Markeringsfarve3 5 9 2" xfId="8436" xr:uid="{86F3FD88-4C97-4ABB-965B-E45ABDBBB4B1}"/>
    <cellStyle name="40 % - Markeringsfarve3 5 9 2 2" xfId="16324" xr:uid="{0419E9C2-4EE2-420C-8A67-C58575979DC8}"/>
    <cellStyle name="40 % - Markeringsfarve3 5 9 2 2 2" xfId="32639" xr:uid="{F24C5751-8A23-4CB5-9CC4-D68F55994ECF}"/>
    <cellStyle name="40 % - Markeringsfarve3 5 9 2 2 3" xfId="47603" xr:uid="{3D52848A-1BB7-4700-8CFF-64A107E596B0}"/>
    <cellStyle name="40 % - Markeringsfarve3 5 9 2 3" xfId="25617" xr:uid="{D267AC1E-C015-42D4-83A5-4555B6D155FB}"/>
    <cellStyle name="40 % - Markeringsfarve3 5 9 2 4" xfId="40604" xr:uid="{F01E78F1-6BF2-4819-A68E-38DE36869E29}"/>
    <cellStyle name="40 % - Markeringsfarve3 5 9 3" xfId="12342" xr:uid="{B9B635C2-80C5-433B-B587-7BDA73A81912}"/>
    <cellStyle name="40 % - Markeringsfarve3 5 9 3 2" xfId="28662" xr:uid="{F9EE5780-4DFC-4813-A832-24F584C57AC7}"/>
    <cellStyle name="40 % - Markeringsfarve3 5 9 3 3" xfId="43627" xr:uid="{DBEB1D29-C6C2-4632-B527-D6AAF3671FB2}"/>
    <cellStyle name="40 % - Markeringsfarve3 5 9 4" xfId="21640" xr:uid="{C16B4CF8-D7ED-4B2A-8396-B27CFDEAF513}"/>
    <cellStyle name="40 % - Markeringsfarve3 5 9 5" xfId="36628" xr:uid="{47542928-108F-4A90-8C4B-C84243E3D33B}"/>
    <cellStyle name="40 % - Markeringsfarve3 6" xfId="3787" xr:uid="{2C61A7C5-4E37-4B9B-8D0C-93601692E96C}"/>
    <cellStyle name="40 % - Markeringsfarve3 6 10" xfId="53328" xr:uid="{F14C939B-78C1-458E-9AD1-72ACE15D168A}"/>
    <cellStyle name="40 % - Markeringsfarve3 6 2" xfId="3788" xr:uid="{5FD9C912-BB5B-4113-A02F-6C1A790E8142}"/>
    <cellStyle name="40 % - Markeringsfarve3 6 2 2" xfId="3789" xr:uid="{7E93BB3A-CAC3-4058-BC38-725DFCB2A2E8}"/>
    <cellStyle name="40 % - Markeringsfarve3 6 2 2 2" xfId="3790" xr:uid="{913E9645-6E06-4CB8-8EED-57D5B92A3A5F}"/>
    <cellStyle name="40 % - Markeringsfarve3 6 2 2 2 2" xfId="7751" xr:uid="{16635C4B-F023-40DE-969D-BD1B71326024}"/>
    <cellStyle name="40 % - Markeringsfarve3 6 2 2 2 2 2" xfId="15651" xr:uid="{B9FCABE6-F779-4446-ADAB-82119B7BE483}"/>
    <cellStyle name="40 % - Markeringsfarve3 6 2 2 2 2 2 2" xfId="31966" xr:uid="{F3EF8E4D-0B44-4BD4-A5CC-684CFAC34B8D}"/>
    <cellStyle name="40 % - Markeringsfarve3 6 2 2 2 2 2 3" xfId="46930" xr:uid="{C0609C1E-0BEB-4F00-B7F1-9F72A187CAB5}"/>
    <cellStyle name="40 % - Markeringsfarve3 6 2 2 2 2 3" xfId="24944" xr:uid="{07020F87-25C4-497D-B1AD-D4E6155F414A}"/>
    <cellStyle name="40 % - Markeringsfarve3 6 2 2 2 2 4" xfId="39931" xr:uid="{3DF24AF7-242F-4836-A657-5E4EE9E057A0}"/>
    <cellStyle name="40 % - Markeringsfarve3 6 2 2 2 3" xfId="12346" xr:uid="{87B7C091-B754-4C4F-B918-22292753E29C}"/>
    <cellStyle name="40 % - Markeringsfarve3 6 2 2 2 3 2" xfId="28666" xr:uid="{EBD43B9B-D881-4412-BF91-2B33DCE91500}"/>
    <cellStyle name="40 % - Markeringsfarve3 6 2 2 2 3 3" xfId="43631" xr:uid="{BD996116-A675-40A5-A391-649DECE9A204}"/>
    <cellStyle name="40 % - Markeringsfarve3 6 2 2 2 4" xfId="21644" xr:uid="{F3ACAADA-CE0F-4433-8825-F29FC1220A3D}"/>
    <cellStyle name="40 % - Markeringsfarve3 6 2 2 2 5" xfId="36632" xr:uid="{BA5F1AAD-ABE1-4610-9D31-6C9170A3424A}"/>
    <cellStyle name="40 % - Markeringsfarve3 6 2 2 3" xfId="6297" xr:uid="{635CAF40-7D9E-4A69-9AFF-406E5D560DE2}"/>
    <cellStyle name="40 % - Markeringsfarve3 6 2 2 3 2" xfId="14213" xr:uid="{1A9F8478-A4A6-4A3C-867D-38E99497A3B9}"/>
    <cellStyle name="40 % - Markeringsfarve3 6 2 2 3 2 2" xfId="30528" xr:uid="{15920BE5-8118-4CF0-AD86-FA731152D0B2}"/>
    <cellStyle name="40 % - Markeringsfarve3 6 2 2 3 2 3" xfId="45492" xr:uid="{ED11E60A-6983-43E2-AD68-13163654C4C5}"/>
    <cellStyle name="40 % - Markeringsfarve3 6 2 2 3 3" xfId="23506" xr:uid="{84059CBC-9AF1-4337-A961-EF617C3B5D3B}"/>
    <cellStyle name="40 % - Markeringsfarve3 6 2 2 3 4" xfId="38493" xr:uid="{EA0B9A82-999D-4E11-A48A-A6EBAF919596}"/>
    <cellStyle name="40 % - Markeringsfarve3 6 2 2 4" xfId="12345" xr:uid="{AECC90ED-003D-4286-9741-250C7DDA9FD8}"/>
    <cellStyle name="40 % - Markeringsfarve3 6 2 2 4 2" xfId="28665" xr:uid="{3EE6C45F-A5DF-4A58-9011-07FBC2B8FE5D}"/>
    <cellStyle name="40 % - Markeringsfarve3 6 2 2 4 3" xfId="43630" xr:uid="{5520A316-4D61-40A8-8672-54193BE7229C}"/>
    <cellStyle name="40 % - Markeringsfarve3 6 2 2 5" xfId="21643" xr:uid="{2660A4A5-D5A9-4908-8D94-53BEA07F4798}"/>
    <cellStyle name="40 % - Markeringsfarve3 6 2 2 6" xfId="36631" xr:uid="{ABEA7DEF-F1B6-4D83-A0FC-6B8E3DF172A2}"/>
    <cellStyle name="40 % - Markeringsfarve3 6 2 2 7" xfId="57132" xr:uid="{D6A28504-B3A0-4D8F-8B59-F1F3BA727643}"/>
    <cellStyle name="40 % - Markeringsfarve3 6 2 3" xfId="3791" xr:uid="{9289C023-9DB3-4368-BC6F-0A449771824C}"/>
    <cellStyle name="40 % - Markeringsfarve3 6 2 3 2" xfId="6981" xr:uid="{DB075F8D-6961-455A-B310-88BD33FCD733}"/>
    <cellStyle name="40 % - Markeringsfarve3 6 2 3 2 2" xfId="14891" xr:uid="{073919A7-6382-4633-86A9-FAEAACE5D21C}"/>
    <cellStyle name="40 % - Markeringsfarve3 6 2 3 2 2 2" xfId="31206" xr:uid="{FEA5B099-165A-497B-BB10-8157196A29A1}"/>
    <cellStyle name="40 % - Markeringsfarve3 6 2 3 2 2 3" xfId="46170" xr:uid="{873873C5-B04B-466F-BB71-4681A22B944D}"/>
    <cellStyle name="40 % - Markeringsfarve3 6 2 3 2 3" xfId="24184" xr:uid="{F8976BF5-039A-4CCA-A62E-91C96ED571B8}"/>
    <cellStyle name="40 % - Markeringsfarve3 6 2 3 2 4" xfId="39171" xr:uid="{58B585D0-141D-4D5C-B841-E7F510FB908F}"/>
    <cellStyle name="40 % - Markeringsfarve3 6 2 3 3" xfId="12347" xr:uid="{059245DC-D2DB-44E8-B9D7-F98D15F76DC9}"/>
    <cellStyle name="40 % - Markeringsfarve3 6 2 3 3 2" xfId="28667" xr:uid="{48B67714-F61F-48FB-AEAA-7E3908D64671}"/>
    <cellStyle name="40 % - Markeringsfarve3 6 2 3 3 3" xfId="43632" xr:uid="{FC7B13EB-8B2B-49B1-962B-1B364B365DE6}"/>
    <cellStyle name="40 % - Markeringsfarve3 6 2 3 4" xfId="21645" xr:uid="{6721B6AA-B191-49C5-9463-2D764D00A08F}"/>
    <cellStyle name="40 % - Markeringsfarve3 6 2 3 5" xfId="36633" xr:uid="{042856E1-2722-43F3-A51B-174E9D4EB981}"/>
    <cellStyle name="40 % - Markeringsfarve3 6 2 4" xfId="3792" xr:uid="{27B25944-7060-4912-9B29-5233F0605113}"/>
    <cellStyle name="40 % - Markeringsfarve3 6 2 4 2" xfId="8223" xr:uid="{B58971F7-0EB3-4D4C-A16D-D0C4AE333CAF}"/>
    <cellStyle name="40 % - Markeringsfarve3 6 2 4 2 2" xfId="16116" xr:uid="{9179988C-CFF7-47C1-B1EC-B15E92768CFB}"/>
    <cellStyle name="40 % - Markeringsfarve3 6 2 4 2 2 2" xfId="32431" xr:uid="{9ACC2415-7346-47CE-B9C8-0362B92327CE}"/>
    <cellStyle name="40 % - Markeringsfarve3 6 2 4 2 2 3" xfId="47395" xr:uid="{16866693-977D-4124-89F9-9732A3AB9F07}"/>
    <cellStyle name="40 % - Markeringsfarve3 6 2 4 2 3" xfId="25409" xr:uid="{F1C22558-66A6-4ED9-8C85-16C55C327912}"/>
    <cellStyle name="40 % - Markeringsfarve3 6 2 4 2 4" xfId="40396" xr:uid="{287A5673-546E-4134-A24F-BBDA15534979}"/>
    <cellStyle name="40 % - Markeringsfarve3 6 2 4 3" xfId="12348" xr:uid="{24EF8D87-F211-4962-8F7A-33ED7518272C}"/>
    <cellStyle name="40 % - Markeringsfarve3 6 2 4 3 2" xfId="28668" xr:uid="{1C130EDA-8D39-4CE5-AE1E-7613EDD460E5}"/>
    <cellStyle name="40 % - Markeringsfarve3 6 2 4 3 3" xfId="43633" xr:uid="{FC98ACE1-A292-47A6-B314-AF71794E041E}"/>
    <cellStyle name="40 % - Markeringsfarve3 6 2 4 4" xfId="21646" xr:uid="{2359E747-1DBB-4F8F-9445-794C2789B3D6}"/>
    <cellStyle name="40 % - Markeringsfarve3 6 2 4 5" xfId="36634" xr:uid="{4DC70CEC-E861-44DA-81A8-5E0F4C04B514}"/>
    <cellStyle name="40 % - Markeringsfarve3 6 2 5" xfId="5854" xr:uid="{0BFE88FD-0CCA-4124-80D2-E1879DC71BAB}"/>
    <cellStyle name="40 % - Markeringsfarve3 6 2 5 2" xfId="13771" xr:uid="{354B11C2-502F-4B95-9855-882C032CE10C}"/>
    <cellStyle name="40 % - Markeringsfarve3 6 2 5 2 2" xfId="30086" xr:uid="{19FBE072-0482-4A95-886D-06238937FF62}"/>
    <cellStyle name="40 % - Markeringsfarve3 6 2 5 2 3" xfId="45050" xr:uid="{343F21D3-346F-486C-ADBE-871579ADF3AA}"/>
    <cellStyle name="40 % - Markeringsfarve3 6 2 5 3" xfId="23064" xr:uid="{A315A893-84FC-4C24-B156-74C6FB62DE39}"/>
    <cellStyle name="40 % - Markeringsfarve3 6 2 5 4" xfId="38051" xr:uid="{1C70247C-2BC9-4A4D-B59A-B9961586CA1F}"/>
    <cellStyle name="40 % - Markeringsfarve3 6 2 6" xfId="12344" xr:uid="{86DA415E-1E8A-4B80-AC8A-7AAAECAB06D7}"/>
    <cellStyle name="40 % - Markeringsfarve3 6 2 6 2" xfId="28664" xr:uid="{572BD550-5493-41F3-BB2F-858BB1E57CA9}"/>
    <cellStyle name="40 % - Markeringsfarve3 6 2 6 3" xfId="43629" xr:uid="{652D74A7-F130-4192-BF02-B9330F4510AB}"/>
    <cellStyle name="40 % - Markeringsfarve3 6 2 7" xfId="21642" xr:uid="{C16AD66B-F419-4E54-868C-8F24BAA9E008}"/>
    <cellStyle name="40 % - Markeringsfarve3 6 2 8" xfId="36630" xr:uid="{3DEEF702-6873-41B3-981E-1CB1411D6546}"/>
    <cellStyle name="40 % - Markeringsfarve3 6 2 9" xfId="53965" xr:uid="{5D790F67-C22F-45CB-BEB9-4E58BA894565}"/>
    <cellStyle name="40 % - Markeringsfarve3 6 3" xfId="3793" xr:uid="{297546EB-5C26-428F-B6DD-015E08B0C3C6}"/>
    <cellStyle name="40 % - Markeringsfarve3 6 3 2" xfId="3794" xr:uid="{4386047D-A12B-4592-ACEB-5BEA70CAC967}"/>
    <cellStyle name="40 % - Markeringsfarve3 6 3 2 2" xfId="7558" xr:uid="{5B2B47E9-64BD-4BD0-9695-64153BA6212E}"/>
    <cellStyle name="40 % - Markeringsfarve3 6 3 2 2 2" xfId="15458" xr:uid="{5E074F70-3297-4387-ACF5-AC42711775CD}"/>
    <cellStyle name="40 % - Markeringsfarve3 6 3 2 2 2 2" xfId="31773" xr:uid="{2E092BE4-E250-4C93-99AC-FABA2A9A6E0A}"/>
    <cellStyle name="40 % - Markeringsfarve3 6 3 2 2 2 3" xfId="46737" xr:uid="{2AAD8FCA-92AE-4839-8E06-96673B5B9A9E}"/>
    <cellStyle name="40 % - Markeringsfarve3 6 3 2 2 3" xfId="24751" xr:uid="{7AC78620-A4C5-43C0-9C07-39DFB552B362}"/>
    <cellStyle name="40 % - Markeringsfarve3 6 3 2 2 4" xfId="39738" xr:uid="{37F7CBE4-3C73-4510-9131-8EC4F15F7F79}"/>
    <cellStyle name="40 % - Markeringsfarve3 6 3 2 3" xfId="12350" xr:uid="{1B4C93BE-83C3-4A29-830C-685FB2CD3498}"/>
    <cellStyle name="40 % - Markeringsfarve3 6 3 2 3 2" xfId="28670" xr:uid="{D6291A09-57E4-4B1B-95FE-5437891D7C05}"/>
    <cellStyle name="40 % - Markeringsfarve3 6 3 2 3 3" xfId="43635" xr:uid="{91F6674B-4530-4AAA-9B15-F4A5BAD076C6}"/>
    <cellStyle name="40 % - Markeringsfarve3 6 3 2 4" xfId="21648" xr:uid="{29F8F7B6-3485-411A-BCB3-BF83C93B53B2}"/>
    <cellStyle name="40 % - Markeringsfarve3 6 3 2 5" xfId="36636" xr:uid="{2B5DD5A4-E264-4239-91E0-FDFB5CFD6DCE}"/>
    <cellStyle name="40 % - Markeringsfarve3 6 3 3" xfId="6140" xr:uid="{E3BA8BCC-9CDE-4507-9366-0D1BA5198B87}"/>
    <cellStyle name="40 % - Markeringsfarve3 6 3 3 2" xfId="14056" xr:uid="{D1142FB9-BB80-4C81-99CE-494762F95A7F}"/>
    <cellStyle name="40 % - Markeringsfarve3 6 3 3 2 2" xfId="30371" xr:uid="{F98E1360-EEFB-4AA7-B98C-356425177979}"/>
    <cellStyle name="40 % - Markeringsfarve3 6 3 3 2 3" xfId="45335" xr:uid="{9244C3E7-6387-43A2-9A66-E41624E0F887}"/>
    <cellStyle name="40 % - Markeringsfarve3 6 3 3 3" xfId="23349" xr:uid="{DA52C1D3-907B-4ABC-96CE-3AFA794248A0}"/>
    <cellStyle name="40 % - Markeringsfarve3 6 3 3 4" xfId="38336" xr:uid="{6E85077E-55D9-46D5-8719-A83445ABA02C}"/>
    <cellStyle name="40 % - Markeringsfarve3 6 3 4" xfId="12349" xr:uid="{58A1D3BD-3D75-4FB6-BF8C-C15DFE444118}"/>
    <cellStyle name="40 % - Markeringsfarve3 6 3 4 2" xfId="28669" xr:uid="{A328F2ED-1CFE-4A0C-B301-93ECBF07A3A0}"/>
    <cellStyle name="40 % - Markeringsfarve3 6 3 4 3" xfId="43634" xr:uid="{B95BE01B-93D0-49BC-9D64-EC75FF8262D1}"/>
    <cellStyle name="40 % - Markeringsfarve3 6 3 5" xfId="21647" xr:uid="{081A355D-FF34-4E4B-A9BF-87459D4C2B9C}"/>
    <cellStyle name="40 % - Markeringsfarve3 6 3 6" xfId="36635" xr:uid="{B85E498B-9AB7-450C-AFCF-E43DAFF23BE8}"/>
    <cellStyle name="40 % - Markeringsfarve3 6 3 7" xfId="56509" xr:uid="{244CFC9D-3B39-4681-8D02-3C9480492AD8}"/>
    <cellStyle name="40 % - Markeringsfarve3 6 4" xfId="3795" xr:uid="{04553E2D-DFFE-451B-86B9-A248448C8304}"/>
    <cellStyle name="40 % - Markeringsfarve3 6 4 2" xfId="6788" xr:uid="{8ACA9DBE-8DC0-4A54-B01D-D22D1985D2D9}"/>
    <cellStyle name="40 % - Markeringsfarve3 6 4 2 2" xfId="14698" xr:uid="{58F81C2A-F1E9-4E21-AEFA-1EBB316E882B}"/>
    <cellStyle name="40 % - Markeringsfarve3 6 4 2 2 2" xfId="31013" xr:uid="{DE5AC4DB-0E71-4A28-BCE4-82C089387252}"/>
    <cellStyle name="40 % - Markeringsfarve3 6 4 2 2 3" xfId="45977" xr:uid="{523582E6-321C-46A6-B44D-0D9227CD2C6B}"/>
    <cellStyle name="40 % - Markeringsfarve3 6 4 2 3" xfId="23991" xr:uid="{F42CE2E5-14C6-4D9D-BB13-E9044CFDF408}"/>
    <cellStyle name="40 % - Markeringsfarve3 6 4 2 4" xfId="38978" xr:uid="{98D6EA75-C968-43B7-8486-E4C2935D0401}"/>
    <cellStyle name="40 % - Markeringsfarve3 6 4 3" xfId="12351" xr:uid="{27606410-A2DB-4674-AD81-EE44AFEAFE16}"/>
    <cellStyle name="40 % - Markeringsfarve3 6 4 3 2" xfId="28671" xr:uid="{DB15EE1D-EAA9-4628-8514-5FEACB4AFA0B}"/>
    <cellStyle name="40 % - Markeringsfarve3 6 4 3 3" xfId="43636" xr:uid="{511CB8B7-EC47-44AA-B079-45D16BBDCE64}"/>
    <cellStyle name="40 % - Markeringsfarve3 6 4 4" xfId="21649" xr:uid="{A3709C4C-D6E3-4457-83B6-2F35AF16F228}"/>
    <cellStyle name="40 % - Markeringsfarve3 6 4 5" xfId="36637" xr:uid="{347FC4D7-127F-49CA-8113-BC6765B7CCCF}"/>
    <cellStyle name="40 % - Markeringsfarve3 6 5" xfId="3796" xr:uid="{C7294500-FF0C-4DA2-9040-787C49AFAB2B}"/>
    <cellStyle name="40 % - Markeringsfarve3 6 5 2" xfId="8573" xr:uid="{AF7EA543-9DD0-44B3-895B-AE5C8F32465D}"/>
    <cellStyle name="40 % - Markeringsfarve3 6 5 2 2" xfId="16455" xr:uid="{EFA37B35-F8B2-4D15-92DC-7F64379AF681}"/>
    <cellStyle name="40 % - Markeringsfarve3 6 5 2 2 2" xfId="32770" xr:uid="{31BA5CF1-C82B-4544-A1B5-4D90A66AA4D3}"/>
    <cellStyle name="40 % - Markeringsfarve3 6 5 2 2 3" xfId="47734" xr:uid="{8C8A4D24-2D86-4E49-9420-6AF54777739D}"/>
    <cellStyle name="40 % - Markeringsfarve3 6 5 2 3" xfId="25748" xr:uid="{649464C4-010A-4998-83B7-8D09EF64A11E}"/>
    <cellStyle name="40 % - Markeringsfarve3 6 5 2 4" xfId="40735" xr:uid="{629BF011-B801-434F-931A-2AAC6117B960}"/>
    <cellStyle name="40 % - Markeringsfarve3 6 5 3" xfId="12352" xr:uid="{A6F3F7D6-A121-4088-9EEE-75DB92A9AD85}"/>
    <cellStyle name="40 % - Markeringsfarve3 6 5 3 2" xfId="28672" xr:uid="{8CCD45A7-144F-43EF-9E56-D3814C2FF4C0}"/>
    <cellStyle name="40 % - Markeringsfarve3 6 5 3 3" xfId="43637" xr:uid="{FCD2287C-670A-4C4B-9131-79501BFD3543}"/>
    <cellStyle name="40 % - Markeringsfarve3 6 5 4" xfId="21650" xr:uid="{A45DE40E-A262-422F-8C49-3922BBC1C53E}"/>
    <cellStyle name="40 % - Markeringsfarve3 6 5 5" xfId="36638" xr:uid="{66B847A4-8E3F-4ECA-874B-FEE427536C37}"/>
    <cellStyle name="40 % - Markeringsfarve3 6 6" xfId="5853" xr:uid="{278AFE6C-6BFC-4446-93F3-3BD3310972CD}"/>
    <cellStyle name="40 % - Markeringsfarve3 6 6 2" xfId="13770" xr:uid="{0BE9ECEF-0234-47B0-A51D-20507AF29680}"/>
    <cellStyle name="40 % - Markeringsfarve3 6 6 2 2" xfId="30085" xr:uid="{A34D5273-24B5-4B4C-AE54-3CB9ADC59860}"/>
    <cellStyle name="40 % - Markeringsfarve3 6 6 2 3" xfId="45049" xr:uid="{A7107135-B4C9-4B6F-8575-0BD98C0F4556}"/>
    <cellStyle name="40 % - Markeringsfarve3 6 6 3" xfId="23063" xr:uid="{36D1C8A4-7877-43CD-A6EA-AAF1155C4936}"/>
    <cellStyle name="40 % - Markeringsfarve3 6 6 4" xfId="38050" xr:uid="{689F0291-5977-40EB-ACA5-1362DABFB912}"/>
    <cellStyle name="40 % - Markeringsfarve3 6 7" xfId="12343" xr:uid="{75592FC0-EB6C-4307-B1AD-A4DE8807FF65}"/>
    <cellStyle name="40 % - Markeringsfarve3 6 7 2" xfId="28663" xr:uid="{D9972EC2-0311-4E5F-9AC8-4EF73EDAABB5}"/>
    <cellStyle name="40 % - Markeringsfarve3 6 7 3" xfId="43628" xr:uid="{BE3D88C2-FC74-4B75-9D66-AD991C632C66}"/>
    <cellStyle name="40 % - Markeringsfarve3 6 8" xfId="21641" xr:uid="{C9FB110A-1E8E-47FE-A568-62AA347096A1}"/>
    <cellStyle name="40 % - Markeringsfarve3 6 9" xfId="36629" xr:uid="{78A33A8E-3009-4BF9-BCDB-7F8F66E7BC0F}"/>
    <cellStyle name="40 % - Markeringsfarve3 7" xfId="3797" xr:uid="{FE477D80-C6FC-4888-80BE-C44D5C6C978A}"/>
    <cellStyle name="40 % - Markeringsfarve3 7 2" xfId="3798" xr:uid="{A56E95DF-0000-4D09-A04E-3C7C2C0026E3}"/>
    <cellStyle name="40 % - Markeringsfarve3 7 2 2" xfId="3799" xr:uid="{06C75B63-A677-4780-A17F-6292AE9A6367}"/>
    <cellStyle name="40 % - Markeringsfarve3 7 2 2 2" xfId="7796" xr:uid="{FB2236CC-9706-4189-9CFB-E8A6FE68A954}"/>
    <cellStyle name="40 % - Markeringsfarve3 7 2 2 2 2" xfId="15696" xr:uid="{2311D24A-86FF-4125-AD01-F9C4E0786EF8}"/>
    <cellStyle name="40 % - Markeringsfarve3 7 2 2 2 2 2" xfId="32011" xr:uid="{E4A782A7-D42A-4702-850A-82DD3158CC65}"/>
    <cellStyle name="40 % - Markeringsfarve3 7 2 2 2 2 3" xfId="46975" xr:uid="{C5F08836-E109-49C4-BA6B-1610E464CE71}"/>
    <cellStyle name="40 % - Markeringsfarve3 7 2 2 2 3" xfId="24989" xr:uid="{C9A5B38E-198C-47A1-9C54-BCFB13D5CC36}"/>
    <cellStyle name="40 % - Markeringsfarve3 7 2 2 2 4" xfId="39976" xr:uid="{A4CE071A-27D9-45D6-A4A0-4F9CB38A6DA8}"/>
    <cellStyle name="40 % - Markeringsfarve3 7 2 2 3" xfId="12355" xr:uid="{B10BCEE9-2C1B-4C62-AA5A-15A8CCA9FEE7}"/>
    <cellStyle name="40 % - Markeringsfarve3 7 2 2 3 2" xfId="28675" xr:uid="{7BDDA315-BCFA-4C41-8F0D-F8B7CFAEC3BE}"/>
    <cellStyle name="40 % - Markeringsfarve3 7 2 2 3 3" xfId="43640" xr:uid="{D378F847-202B-480A-B835-A779B99688F1}"/>
    <cellStyle name="40 % - Markeringsfarve3 7 2 2 4" xfId="21653" xr:uid="{ACECD0DC-C1E8-484F-99F7-7081D8867A96}"/>
    <cellStyle name="40 % - Markeringsfarve3 7 2 2 5" xfId="36641" xr:uid="{E12A28F1-BEFF-4EEF-89B0-C84491C85CBC}"/>
    <cellStyle name="40 % - Markeringsfarve3 7 2 3" xfId="6342" xr:uid="{4B2BB745-532A-47D4-8178-183D99C0FBBB}"/>
    <cellStyle name="40 % - Markeringsfarve3 7 2 3 2" xfId="14255" xr:uid="{CFA6D8A5-A563-47BF-8A44-81CD1CEBBACD}"/>
    <cellStyle name="40 % - Markeringsfarve3 7 2 3 2 2" xfId="30570" xr:uid="{1336EABC-6EFB-4727-868D-AE2010CF8DA7}"/>
    <cellStyle name="40 % - Markeringsfarve3 7 2 3 2 3" xfId="45534" xr:uid="{D99212A9-C717-493C-847A-6A2733825CAE}"/>
    <cellStyle name="40 % - Markeringsfarve3 7 2 3 3" xfId="23548" xr:uid="{7EBD8865-0984-4F1C-B7F6-DC937F744B64}"/>
    <cellStyle name="40 % - Markeringsfarve3 7 2 3 4" xfId="38535" xr:uid="{8979ABD0-E15C-4B55-B16E-51DBD3616C63}"/>
    <cellStyle name="40 % - Markeringsfarve3 7 2 4" xfId="12354" xr:uid="{B5E3489A-5F7A-4817-BA72-79E836F5F781}"/>
    <cellStyle name="40 % - Markeringsfarve3 7 2 4 2" xfId="28674" xr:uid="{C410A313-D35D-4A1D-BCDB-DA158E890AD3}"/>
    <cellStyle name="40 % - Markeringsfarve3 7 2 4 3" xfId="43639" xr:uid="{657789DF-BBAF-4FF4-9147-0036DDC56B20}"/>
    <cellStyle name="40 % - Markeringsfarve3 7 2 5" xfId="21652" xr:uid="{7E2DE7FB-CFDC-4554-A0BD-B9B0C66E0483}"/>
    <cellStyle name="40 % - Markeringsfarve3 7 2 6" xfId="36640" xr:uid="{79EB9808-ADCD-4C3A-BB56-AB7AAEB9CCA9}"/>
    <cellStyle name="40 % - Markeringsfarve3 7 2 7" xfId="57061" xr:uid="{E103155D-7334-4887-8BDF-BB6B2F370CA6}"/>
    <cellStyle name="40 % - Markeringsfarve3 7 3" xfId="3800" xr:uid="{3A6812C1-464E-4368-B62B-6247C3F80762}"/>
    <cellStyle name="40 % - Markeringsfarve3 7 3 2" xfId="7072" xr:uid="{FAE96142-2B26-4685-A49E-555B514C255D}"/>
    <cellStyle name="40 % - Markeringsfarve3 7 3 2 2" xfId="14981" xr:uid="{DD19C9E1-446E-4B25-9C47-FDDD0BD11069}"/>
    <cellStyle name="40 % - Markeringsfarve3 7 3 2 2 2" xfId="31296" xr:uid="{FAB891E4-1052-43B7-A0D6-CC221725C0B9}"/>
    <cellStyle name="40 % - Markeringsfarve3 7 3 2 2 3" xfId="46260" xr:uid="{F270BD97-FBF5-433D-8C99-7862E9B33B40}"/>
    <cellStyle name="40 % - Markeringsfarve3 7 3 2 3" xfId="24274" xr:uid="{36B7F4E9-E27C-41C2-B9FE-C70E0B6F16C8}"/>
    <cellStyle name="40 % - Markeringsfarve3 7 3 2 4" xfId="39261" xr:uid="{64304EC6-324A-476C-A0E1-6CB559345408}"/>
    <cellStyle name="40 % - Markeringsfarve3 7 3 3" xfId="12356" xr:uid="{7458274D-CAF2-479F-9B67-C674BEA93E55}"/>
    <cellStyle name="40 % - Markeringsfarve3 7 3 3 2" xfId="28676" xr:uid="{59A6B22E-8E33-4E55-83D1-1C75A7FD1CBD}"/>
    <cellStyle name="40 % - Markeringsfarve3 7 3 3 3" xfId="43641" xr:uid="{88195F50-DA19-427C-9530-13E9F7F871EA}"/>
    <cellStyle name="40 % - Markeringsfarve3 7 3 4" xfId="21654" xr:uid="{6D13471A-11B4-42EF-9D21-7FC59274BABA}"/>
    <cellStyle name="40 % - Markeringsfarve3 7 3 5" xfId="36642" xr:uid="{C17C0673-D816-4634-B410-9160344C9DB1}"/>
    <cellStyle name="40 % - Markeringsfarve3 7 4" xfId="3801" xr:uid="{B404EF3B-054E-40D3-B471-9E982BC908FB}"/>
    <cellStyle name="40 % - Markeringsfarve3 7 4 2" xfId="8518" xr:uid="{4383038E-F2DF-4441-BBD6-ACDB08532601}"/>
    <cellStyle name="40 % - Markeringsfarve3 7 4 2 2" xfId="16404" xr:uid="{59D66270-6C42-4E2A-B8B9-CD2FBF7A0C66}"/>
    <cellStyle name="40 % - Markeringsfarve3 7 4 2 2 2" xfId="32719" xr:uid="{A1A13F4A-B516-49C0-A619-7BAAA6E37EF2}"/>
    <cellStyle name="40 % - Markeringsfarve3 7 4 2 2 3" xfId="47683" xr:uid="{1F1CDCE7-B74A-4AC8-B273-34502A46A4EF}"/>
    <cellStyle name="40 % - Markeringsfarve3 7 4 2 3" xfId="25697" xr:uid="{514DFA45-32A9-4B1E-8F6C-92B429A65EB2}"/>
    <cellStyle name="40 % - Markeringsfarve3 7 4 2 4" xfId="40684" xr:uid="{A91A0EDC-9075-4473-B1B8-0E337D343BD1}"/>
    <cellStyle name="40 % - Markeringsfarve3 7 4 3" xfId="12357" xr:uid="{670ECA59-206A-48AA-88AF-A4B832EDD0F1}"/>
    <cellStyle name="40 % - Markeringsfarve3 7 4 3 2" xfId="28677" xr:uid="{22ED7F3E-4120-4142-9395-CA4811F11121}"/>
    <cellStyle name="40 % - Markeringsfarve3 7 4 3 3" xfId="43642" xr:uid="{9066461A-A2C6-4C62-99F7-9DA925AD1314}"/>
    <cellStyle name="40 % - Markeringsfarve3 7 4 4" xfId="21655" xr:uid="{F0FA0A82-2B0F-4391-85BC-7A1788C93AAC}"/>
    <cellStyle name="40 % - Markeringsfarve3 7 4 5" xfId="36643" xr:uid="{4066C2A3-A887-4D37-A265-92C92E258109}"/>
    <cellStyle name="40 % - Markeringsfarve3 7 5" xfId="5855" xr:uid="{B23BD82D-F434-4399-93C9-C07F7B37E527}"/>
    <cellStyle name="40 % - Markeringsfarve3 7 5 2" xfId="13772" xr:uid="{4372A401-B7E8-41C1-A240-4A872BCD6424}"/>
    <cellStyle name="40 % - Markeringsfarve3 7 5 2 2" xfId="30087" xr:uid="{825A8310-0211-4C08-A25A-8D11FB70A3C6}"/>
    <cellStyle name="40 % - Markeringsfarve3 7 5 2 3" xfId="45051" xr:uid="{D7ADE120-B144-4643-8632-62425CDA2B93}"/>
    <cellStyle name="40 % - Markeringsfarve3 7 5 3" xfId="23065" xr:uid="{39455E76-42F3-49FE-9AD7-F2ED0105FDE2}"/>
    <cellStyle name="40 % - Markeringsfarve3 7 5 4" xfId="38052" xr:uid="{B63765B4-C99E-44F4-B769-DC7B15634B87}"/>
    <cellStyle name="40 % - Markeringsfarve3 7 6" xfId="12353" xr:uid="{8793D744-BE3C-446F-ABBC-CA9D6B99877D}"/>
    <cellStyle name="40 % - Markeringsfarve3 7 6 2" xfId="28673" xr:uid="{252AA330-4517-4351-A105-3B873C85CA20}"/>
    <cellStyle name="40 % - Markeringsfarve3 7 6 3" xfId="43638" xr:uid="{5D02DFBA-26D5-4AAE-B924-01DFA5301F58}"/>
    <cellStyle name="40 % - Markeringsfarve3 7 7" xfId="21651" xr:uid="{4A41F780-26DF-447F-A97D-EDA7305DFCB5}"/>
    <cellStyle name="40 % - Markeringsfarve3 7 8" xfId="36639" xr:uid="{8060B44B-9768-4ED2-816F-5844DCF326B1}"/>
    <cellStyle name="40 % - Markeringsfarve3 7 9" xfId="53894" xr:uid="{78A8BA11-FB07-48C1-A71F-A836C906A0D3}"/>
    <cellStyle name="40 % - Markeringsfarve3 8" xfId="3802" xr:uid="{041C1E95-0915-44F7-A7AB-F4752EFEF7CC}"/>
    <cellStyle name="40 % - Markeringsfarve3 8 2" xfId="3803" xr:uid="{E4BFFF88-DDCB-4915-85A3-D349131B8D18}"/>
    <cellStyle name="40 % - Markeringsfarve3 8 2 2" xfId="3804" xr:uid="{3312118E-0BCA-45C1-AC9E-12377BF7E6EA}"/>
    <cellStyle name="40 % - Markeringsfarve3 8 2 2 2" xfId="7913" xr:uid="{8788EAAC-3225-45DE-A9F9-8C22C3EF9071}"/>
    <cellStyle name="40 % - Markeringsfarve3 8 2 2 2 2" xfId="15813" xr:uid="{639CD66A-58CD-4662-BEFC-7B1B8E6448F8}"/>
    <cellStyle name="40 % - Markeringsfarve3 8 2 2 2 2 2" xfId="32128" xr:uid="{2A31EFDE-4987-4B36-94AF-C9F2FCAC9EEA}"/>
    <cellStyle name="40 % - Markeringsfarve3 8 2 2 2 2 3" xfId="47092" xr:uid="{1C3F858C-AD87-4C6A-9AED-1F3222111520}"/>
    <cellStyle name="40 % - Markeringsfarve3 8 2 2 2 3" xfId="25106" xr:uid="{31645AA1-ED8B-4166-8BD7-1CF7297B8B20}"/>
    <cellStyle name="40 % - Markeringsfarve3 8 2 2 2 4" xfId="40093" xr:uid="{B93D1ABC-EF17-4470-BCFC-AD13239EB0CB}"/>
    <cellStyle name="40 % - Markeringsfarve3 8 2 2 3" xfId="12360" xr:uid="{91CB73C2-C9F4-4D5A-8BB4-D28702BB59E8}"/>
    <cellStyle name="40 % - Markeringsfarve3 8 2 2 3 2" xfId="28680" xr:uid="{2065BF48-E9A4-4153-8528-6108AC735A52}"/>
    <cellStyle name="40 % - Markeringsfarve3 8 2 2 3 3" xfId="43645" xr:uid="{E5976B86-A790-45DD-827D-298F66ADF68B}"/>
    <cellStyle name="40 % - Markeringsfarve3 8 2 2 4" xfId="21658" xr:uid="{05971148-E152-4D1E-9CBF-C9AA7BE36A61}"/>
    <cellStyle name="40 % - Markeringsfarve3 8 2 2 5" xfId="36646" xr:uid="{1F3C3E48-A20A-43B1-9D4C-15D20F086C36}"/>
    <cellStyle name="40 % - Markeringsfarve3 8 2 3" xfId="6441" xr:uid="{35906F98-8333-4A58-A358-3DFCFBE2E330}"/>
    <cellStyle name="40 % - Markeringsfarve3 8 2 3 2" xfId="14354" xr:uid="{A66E11B8-3104-46DA-958A-BA17E49C3A2F}"/>
    <cellStyle name="40 % - Markeringsfarve3 8 2 3 2 2" xfId="30669" xr:uid="{0996FE31-B575-4D20-AB8E-A18A9473FF9C}"/>
    <cellStyle name="40 % - Markeringsfarve3 8 2 3 2 3" xfId="45633" xr:uid="{879FD568-8A67-497D-BCFE-492934B5F433}"/>
    <cellStyle name="40 % - Markeringsfarve3 8 2 3 3" xfId="23647" xr:uid="{253EBD53-4510-41F3-9DBE-995351075D75}"/>
    <cellStyle name="40 % - Markeringsfarve3 8 2 3 4" xfId="38634" xr:uid="{38B413A4-DEBB-48C7-ADAF-D87BC63F6172}"/>
    <cellStyle name="40 % - Markeringsfarve3 8 2 4" xfId="12359" xr:uid="{B3413256-A796-49D3-90EB-FDE635AAFB4F}"/>
    <cellStyle name="40 % - Markeringsfarve3 8 2 4 2" xfId="28679" xr:uid="{221B12B3-1CB3-4707-A4B0-EFD64771F0BC}"/>
    <cellStyle name="40 % - Markeringsfarve3 8 2 4 3" xfId="43644" xr:uid="{374CAE78-4205-479D-8E3C-6CEE5DAF7E56}"/>
    <cellStyle name="40 % - Markeringsfarve3 8 2 5" xfId="21657" xr:uid="{89413758-1FFB-406E-8583-07D38C8DF6BF}"/>
    <cellStyle name="40 % - Markeringsfarve3 8 2 6" xfId="36645" xr:uid="{C4625E3D-1A9C-4FA7-910D-E652343C4122}"/>
    <cellStyle name="40 % - Markeringsfarve3 8 3" xfId="3805" xr:uid="{E039BE7B-5FD2-4903-9F5B-DD4B039BF93B}"/>
    <cellStyle name="40 % - Markeringsfarve3 8 3 2" xfId="7189" xr:uid="{69F95CE6-1642-46FA-9F1D-49FC21AC0757}"/>
    <cellStyle name="40 % - Markeringsfarve3 8 3 2 2" xfId="15098" xr:uid="{0B0DE1F7-A871-4812-A487-9B5D13BAC398}"/>
    <cellStyle name="40 % - Markeringsfarve3 8 3 2 2 2" xfId="31413" xr:uid="{0183F3DC-EAF2-4197-9159-D2E7F8561443}"/>
    <cellStyle name="40 % - Markeringsfarve3 8 3 2 2 3" xfId="46377" xr:uid="{078F4174-4047-4B6E-98AA-C5FA2B309A63}"/>
    <cellStyle name="40 % - Markeringsfarve3 8 3 2 3" xfId="24391" xr:uid="{DC7620D5-2B77-4784-BAE0-2AC7901FDF72}"/>
    <cellStyle name="40 % - Markeringsfarve3 8 3 2 4" xfId="39378" xr:uid="{DE2F61F7-ECE2-434C-BBF4-A7E451A58B4D}"/>
    <cellStyle name="40 % - Markeringsfarve3 8 3 3" xfId="12361" xr:uid="{B2A40D82-0171-4D96-B204-B8B35A59015C}"/>
    <cellStyle name="40 % - Markeringsfarve3 8 3 3 2" xfId="28681" xr:uid="{258F7E4F-4453-44C8-940D-135BA5644016}"/>
    <cellStyle name="40 % - Markeringsfarve3 8 3 3 3" xfId="43646" xr:uid="{3F41E93C-43C9-4395-945F-D11369DB34C9}"/>
    <cellStyle name="40 % - Markeringsfarve3 8 3 4" xfId="21659" xr:uid="{C8BB6CDC-2771-4B24-8794-AC55CD96AA38}"/>
    <cellStyle name="40 % - Markeringsfarve3 8 3 5" xfId="36647" xr:uid="{85ED33BB-26FF-4558-B5ED-33DA9586309B}"/>
    <cellStyle name="40 % - Markeringsfarve3 8 4" xfId="3806" xr:uid="{14142DBD-C068-44D8-9B99-B460FBAC87FE}"/>
    <cellStyle name="40 % - Markeringsfarve3 8 4 2" xfId="8167" xr:uid="{95198A4E-3638-4508-B4AC-3217CEE8CFF5}"/>
    <cellStyle name="40 % - Markeringsfarve3 8 4 2 2" xfId="16063" xr:uid="{6437A30D-5673-4595-94F0-04EE147CD361}"/>
    <cellStyle name="40 % - Markeringsfarve3 8 4 2 2 2" xfId="32378" xr:uid="{EFD903D9-184C-47C1-B9D4-56C1704626D8}"/>
    <cellStyle name="40 % - Markeringsfarve3 8 4 2 2 3" xfId="47342" xr:uid="{8ACF25FA-E17D-4E04-ADAC-918FC4CF6827}"/>
    <cellStyle name="40 % - Markeringsfarve3 8 4 2 3" xfId="25356" xr:uid="{1F938BBE-C411-46D5-A668-D6F5C3DF3D96}"/>
    <cellStyle name="40 % - Markeringsfarve3 8 4 2 4" xfId="40343" xr:uid="{B18CE83E-1D01-4AAE-AD63-8CB287E5E539}"/>
    <cellStyle name="40 % - Markeringsfarve3 8 4 3" xfId="12362" xr:uid="{CD167943-E0A4-414D-8D39-AE3E0BAB90B2}"/>
    <cellStyle name="40 % - Markeringsfarve3 8 4 3 2" xfId="28682" xr:uid="{E068AA05-FFE3-45F4-B4D8-CB4542B9AF2F}"/>
    <cellStyle name="40 % - Markeringsfarve3 8 4 3 3" xfId="43647" xr:uid="{BBB4171A-234F-4E73-B10D-7C3D0A89BC2A}"/>
    <cellStyle name="40 % - Markeringsfarve3 8 4 4" xfId="21660" xr:uid="{6BB15EA2-08AD-4CDD-A485-BD0ADB8E77E7}"/>
    <cellStyle name="40 % - Markeringsfarve3 8 4 5" xfId="36648" xr:uid="{49F13BB3-096B-4ADC-B734-B8180AC6B35A}"/>
    <cellStyle name="40 % - Markeringsfarve3 8 5" xfId="5856" xr:uid="{88285FF9-E0BB-4FF6-A127-8EAD657C5330}"/>
    <cellStyle name="40 % - Markeringsfarve3 8 5 2" xfId="13773" xr:uid="{091CE49D-50DA-4725-8BAA-4C947C2F24A0}"/>
    <cellStyle name="40 % - Markeringsfarve3 8 5 2 2" xfId="30088" xr:uid="{969E977B-147C-4BDB-8156-664F7C977324}"/>
    <cellStyle name="40 % - Markeringsfarve3 8 5 2 3" xfId="45052" xr:uid="{AD23DF1C-DD4C-4326-8373-3F9EEE74302A}"/>
    <cellStyle name="40 % - Markeringsfarve3 8 5 3" xfId="23066" xr:uid="{D9F07DA3-6782-46A3-9E80-82621A6DFF59}"/>
    <cellStyle name="40 % - Markeringsfarve3 8 5 4" xfId="38053" xr:uid="{5343148E-8969-44EF-8ACF-BCEF67364EAD}"/>
    <cellStyle name="40 % - Markeringsfarve3 8 6" xfId="12358" xr:uid="{68C9A6DE-C342-4C08-A928-D25250D42E01}"/>
    <cellStyle name="40 % - Markeringsfarve3 8 6 2" xfId="28678" xr:uid="{3D8B44B5-7711-4826-A72E-5DC79017CB25}"/>
    <cellStyle name="40 % - Markeringsfarve3 8 6 3" xfId="43643" xr:uid="{0913CABF-3246-49B3-9995-9FF37EAC4545}"/>
    <cellStyle name="40 % - Markeringsfarve3 8 7" xfId="21656" xr:uid="{7D8E4AA0-2845-48FE-B40D-A05E709193CD}"/>
    <cellStyle name="40 % - Markeringsfarve3 8 8" xfId="36644" xr:uid="{53EB4D4B-0784-469F-83F2-8D52896BBC8A}"/>
    <cellStyle name="40 % - Markeringsfarve3 9" xfId="3807" xr:uid="{04BD03D9-93E3-417F-AA1F-09EB77DE64AE}"/>
    <cellStyle name="40 % - Markeringsfarve3 9 2" xfId="3808" xr:uid="{CDE6B93E-1887-4379-ACAD-D8EFE9C47620}"/>
    <cellStyle name="40 % - Markeringsfarve3 9 2 2" xfId="3809" xr:uid="{8A0A39FB-E997-4EEF-AED7-FD44B82F42B3}"/>
    <cellStyle name="40 % - Markeringsfarve3 9 2 2 2" xfId="8097" xr:uid="{82D90C4C-DEC1-45AC-80E0-3C43A86E7C5E}"/>
    <cellStyle name="40 % - Markeringsfarve3 9 2 2 2 2" xfId="15997" xr:uid="{EB664627-078D-4A21-AAE5-FAB86D9C16BF}"/>
    <cellStyle name="40 % - Markeringsfarve3 9 2 2 2 2 2" xfId="32312" xr:uid="{C4B9A57E-A87C-4209-A9C9-C1C3274DD4E1}"/>
    <cellStyle name="40 % - Markeringsfarve3 9 2 2 2 2 3" xfId="47276" xr:uid="{D850ECF4-289F-4F6B-8D45-ECA86548125B}"/>
    <cellStyle name="40 % - Markeringsfarve3 9 2 2 2 3" xfId="25290" xr:uid="{8B1E1B4E-753A-46A2-B3F6-45865110C013}"/>
    <cellStyle name="40 % - Markeringsfarve3 9 2 2 2 4" xfId="40277" xr:uid="{9AF10DC6-0E3B-453B-80BD-9BEC93D9F509}"/>
    <cellStyle name="40 % - Markeringsfarve3 9 2 2 3" xfId="12365" xr:uid="{8D3A44B4-B66D-447B-A422-6F0370E588B1}"/>
    <cellStyle name="40 % - Markeringsfarve3 9 2 2 3 2" xfId="28685" xr:uid="{1BBB6F5D-6A8E-4D47-BBF3-AB3917CE8B2F}"/>
    <cellStyle name="40 % - Markeringsfarve3 9 2 2 3 3" xfId="43650" xr:uid="{3C993998-CF93-4B9C-ABBD-8389E423F49D}"/>
    <cellStyle name="40 % - Markeringsfarve3 9 2 2 4" xfId="21663" xr:uid="{411A7332-D16D-4DDA-A247-7CA0877D8202}"/>
    <cellStyle name="40 % - Markeringsfarve3 9 2 2 5" xfId="36651" xr:uid="{3B1AFCC5-817F-4ADC-ACC6-8E0BC4F36EA7}"/>
    <cellStyle name="40 % - Markeringsfarve3 9 2 3" xfId="6590" xr:uid="{36C85305-241B-4E8B-92E2-A528E6B7917C}"/>
    <cellStyle name="40 % - Markeringsfarve3 9 2 3 2" xfId="14503" xr:uid="{D2F7BB4E-2F55-48DF-BC75-26BC26BDF33E}"/>
    <cellStyle name="40 % - Markeringsfarve3 9 2 3 2 2" xfId="30818" xr:uid="{2666EE50-9B1B-4EF0-9754-633FDAA8EB16}"/>
    <cellStyle name="40 % - Markeringsfarve3 9 2 3 2 3" xfId="45782" xr:uid="{5D605BE9-8F8D-4173-80C3-61C26C3ED91E}"/>
    <cellStyle name="40 % - Markeringsfarve3 9 2 3 3" xfId="23796" xr:uid="{7586A312-3455-4F29-93DE-0CFA85FC7C0A}"/>
    <cellStyle name="40 % - Markeringsfarve3 9 2 3 4" xfId="38783" xr:uid="{3140024A-E971-4F69-B067-701996CB4347}"/>
    <cellStyle name="40 % - Markeringsfarve3 9 2 4" xfId="12364" xr:uid="{2B22A26C-7E0D-4B4A-B9BD-4D874AD217C0}"/>
    <cellStyle name="40 % - Markeringsfarve3 9 2 4 2" xfId="28684" xr:uid="{261E7C17-B7AB-4DC0-86FF-E1B1E33CA353}"/>
    <cellStyle name="40 % - Markeringsfarve3 9 2 4 3" xfId="43649" xr:uid="{96B06567-1680-4F2B-BC19-BB5BFCEDE763}"/>
    <cellStyle name="40 % - Markeringsfarve3 9 2 5" xfId="21662" xr:uid="{79FAB275-602B-481D-B4FB-9909F0784063}"/>
    <cellStyle name="40 % - Markeringsfarve3 9 2 6" xfId="36650" xr:uid="{70EEAE57-7A73-416A-B9F8-68408ADCA1FD}"/>
    <cellStyle name="40 % - Markeringsfarve3 9 3" xfId="3810" xr:uid="{AE745CEE-3626-431D-A2C8-F86E83BCE8E6}"/>
    <cellStyle name="40 % - Markeringsfarve3 9 3 2" xfId="7374" xr:uid="{1F57DF20-CF13-4668-8DD6-5055D9DBB585}"/>
    <cellStyle name="40 % - Markeringsfarve3 9 3 2 2" xfId="15283" xr:uid="{C04265C6-2A6F-4D95-A809-DD3AEAF3AC99}"/>
    <cellStyle name="40 % - Markeringsfarve3 9 3 2 2 2" xfId="31598" xr:uid="{5D606EEA-38DB-4E02-9F1E-04DA83453627}"/>
    <cellStyle name="40 % - Markeringsfarve3 9 3 2 2 3" xfId="46562" xr:uid="{333830BE-03E5-4E31-BD56-59AA41484D1E}"/>
    <cellStyle name="40 % - Markeringsfarve3 9 3 2 3" xfId="24576" xr:uid="{03010E7C-C447-4433-9808-B27C947F19FC}"/>
    <cellStyle name="40 % - Markeringsfarve3 9 3 2 4" xfId="39563" xr:uid="{BB769DD0-5BD7-467A-A1E9-F45222C6C438}"/>
    <cellStyle name="40 % - Markeringsfarve3 9 3 3" xfId="12366" xr:uid="{229767B5-F470-44D1-A091-9046D24E49D0}"/>
    <cellStyle name="40 % - Markeringsfarve3 9 3 3 2" xfId="28686" xr:uid="{74BD6B03-54A8-4EB1-AF70-AA047C222D06}"/>
    <cellStyle name="40 % - Markeringsfarve3 9 3 3 3" xfId="43651" xr:uid="{553C4592-38C9-4335-96D0-2BDCD76A2E53}"/>
    <cellStyle name="40 % - Markeringsfarve3 9 3 4" xfId="21664" xr:uid="{EE106F4C-CCDA-4E58-BAE1-847329A3B6D2}"/>
    <cellStyle name="40 % - Markeringsfarve3 9 3 5" xfId="36652" xr:uid="{C25A9F98-EF79-46C9-844E-5BBDD3BA1FF3}"/>
    <cellStyle name="40 % - Markeringsfarve3 9 4" xfId="3811" xr:uid="{4DE4D2B2-64DE-4910-9E93-13ACB24E7C43}"/>
    <cellStyle name="40 % - Markeringsfarve3 9 4 2" xfId="8504" xr:uid="{1FCB3DE7-1F15-4B45-9E4A-976CE8C56CB5}"/>
    <cellStyle name="40 % - Markeringsfarve3 9 4 2 2" xfId="16391" xr:uid="{32B8D7A3-8AA4-4E13-A4FE-EDD4DECCC86D}"/>
    <cellStyle name="40 % - Markeringsfarve3 9 4 2 2 2" xfId="32706" xr:uid="{84A4C33C-09DF-4CA9-A79D-8C2721DFA854}"/>
    <cellStyle name="40 % - Markeringsfarve3 9 4 2 2 3" xfId="47670" xr:uid="{0CB8CE46-758E-4581-B29C-79A0A5A62598}"/>
    <cellStyle name="40 % - Markeringsfarve3 9 4 2 3" xfId="25684" xr:uid="{65C417EE-B8B5-4844-ADF5-559A0CF93918}"/>
    <cellStyle name="40 % - Markeringsfarve3 9 4 2 4" xfId="40671" xr:uid="{E6E899A8-7180-4000-B31A-14F4E8D3D1E1}"/>
    <cellStyle name="40 % - Markeringsfarve3 9 4 3" xfId="12367" xr:uid="{F08A1DDF-643C-42B8-82D2-84A6D6BB8DBA}"/>
    <cellStyle name="40 % - Markeringsfarve3 9 4 3 2" xfId="28687" xr:uid="{E48B0FEF-799A-4759-B1E5-0D065BC7402D}"/>
    <cellStyle name="40 % - Markeringsfarve3 9 4 3 3" xfId="43652" xr:uid="{EEDD4FA6-BF6C-4D60-B782-DEF43A6DF6B9}"/>
    <cellStyle name="40 % - Markeringsfarve3 9 4 4" xfId="21665" xr:uid="{646844F9-1BDD-4726-8546-95B9824CADA5}"/>
    <cellStyle name="40 % - Markeringsfarve3 9 4 5" xfId="36653" xr:uid="{841283E8-9479-443E-BF72-C16E20383129}"/>
    <cellStyle name="40 % - Markeringsfarve3 9 5" xfId="5857" xr:uid="{E16DC5FB-156D-4F2A-89D0-5423FE98AC7B}"/>
    <cellStyle name="40 % - Markeringsfarve3 9 5 2" xfId="13774" xr:uid="{56F59EFA-B48F-4E23-9F1A-1871A28F56ED}"/>
    <cellStyle name="40 % - Markeringsfarve3 9 5 2 2" xfId="30089" xr:uid="{CBE600B8-D8B9-45AE-81D2-E22B73271A64}"/>
    <cellStyle name="40 % - Markeringsfarve3 9 5 2 3" xfId="45053" xr:uid="{ECE37FA9-2FFE-43EA-8BD1-56316286785D}"/>
    <cellStyle name="40 % - Markeringsfarve3 9 5 3" xfId="23067" xr:uid="{217C7271-E208-41DB-81DA-7502BB22A77F}"/>
    <cellStyle name="40 % - Markeringsfarve3 9 5 4" xfId="38054" xr:uid="{A54127B3-4323-41DA-A030-C613364170F3}"/>
    <cellStyle name="40 % - Markeringsfarve3 9 6" xfId="12363" xr:uid="{BA48A4D9-A1A3-4716-8B9A-5EC9C1337294}"/>
    <cellStyle name="40 % - Markeringsfarve3 9 6 2" xfId="28683" xr:uid="{EE9E4195-DA44-4379-B971-49A17E56AEDF}"/>
    <cellStyle name="40 % - Markeringsfarve3 9 6 3" xfId="43648" xr:uid="{76B5FDB5-D91F-4D8A-BAA2-DB6D69F97A62}"/>
    <cellStyle name="40 % - Markeringsfarve3 9 7" xfId="21661" xr:uid="{B207ED00-A9A9-449F-BCD1-78305D0B8F6B}"/>
    <cellStyle name="40 % - Markeringsfarve3 9 8" xfId="36649" xr:uid="{3449AB2A-CE09-4976-BF09-D5B22C898105}"/>
    <cellStyle name="40 % - Markeringsfarve4 10" xfId="3813" xr:uid="{68F9514E-212F-4506-816D-DC65B7BF7486}"/>
    <cellStyle name="40 % - Markeringsfarve4 10 2" xfId="3814" xr:uid="{31D3E22B-63E6-4419-9CA8-DE6C27A86A29}"/>
    <cellStyle name="40 % - Markeringsfarve4 10 2 2" xfId="3815" xr:uid="{0E766338-8AAA-4A87-90B8-C95DF4F17B10}"/>
    <cellStyle name="40 % - Markeringsfarve4 10 2 2 2" xfId="8106" xr:uid="{C344DBFF-B3BF-4594-99F3-F0D11AF69D57}"/>
    <cellStyle name="40 % - Markeringsfarve4 10 2 2 2 2" xfId="16006" xr:uid="{0B7FDB44-269A-4F0F-AC5C-22C42CAF363F}"/>
    <cellStyle name="40 % - Markeringsfarve4 10 2 2 2 2 2" xfId="32321" xr:uid="{652A8C73-E73F-4661-86D8-36264D7777FE}"/>
    <cellStyle name="40 % - Markeringsfarve4 10 2 2 2 2 3" xfId="47285" xr:uid="{3045A49C-65D2-42B0-B7B7-133624AAF599}"/>
    <cellStyle name="40 % - Markeringsfarve4 10 2 2 2 3" xfId="25299" xr:uid="{7A523BBA-064D-4D96-81E5-437E555D93E3}"/>
    <cellStyle name="40 % - Markeringsfarve4 10 2 2 2 4" xfId="40286" xr:uid="{6E4E3E65-268A-4654-9441-4C8811310FD8}"/>
    <cellStyle name="40 % - Markeringsfarve4 10 2 2 3" xfId="12371" xr:uid="{5B222A06-469C-4136-AD61-9413CB8878D4}"/>
    <cellStyle name="40 % - Markeringsfarve4 10 2 2 3 2" xfId="28691" xr:uid="{687C23E1-4C11-4016-99A9-C9FA7A68A2B8}"/>
    <cellStyle name="40 % - Markeringsfarve4 10 2 2 3 3" xfId="43656" xr:uid="{85876C51-BEE8-4F0F-A659-E74F1D4AB87A}"/>
    <cellStyle name="40 % - Markeringsfarve4 10 2 2 4" xfId="21669" xr:uid="{EE0B942D-A65B-4B67-B982-5C3DD55EDB93}"/>
    <cellStyle name="40 % - Markeringsfarve4 10 2 2 5" xfId="36657" xr:uid="{F93092CD-F383-4B34-B599-B3C3CC06DFE1}"/>
    <cellStyle name="40 % - Markeringsfarve4 10 2 3" xfId="6599" xr:uid="{1885E6DF-40F5-49B5-BDB4-E34A37225D8C}"/>
    <cellStyle name="40 % - Markeringsfarve4 10 2 3 2" xfId="14512" xr:uid="{3718F209-425B-48BD-B673-F18A0D0E09CB}"/>
    <cellStyle name="40 % - Markeringsfarve4 10 2 3 2 2" xfId="30827" xr:uid="{21A80ADB-572F-4D9F-A18D-D84EE3B22A9A}"/>
    <cellStyle name="40 % - Markeringsfarve4 10 2 3 2 3" xfId="45791" xr:uid="{A1A0F1C5-5697-4EAA-8D6D-C0D6623E2479}"/>
    <cellStyle name="40 % - Markeringsfarve4 10 2 3 3" xfId="23805" xr:uid="{2438ED93-B822-477C-92CD-146C8039AF6D}"/>
    <cellStyle name="40 % - Markeringsfarve4 10 2 3 4" xfId="38792" xr:uid="{E916584E-E94D-4A95-9451-1B4D5A4BD51A}"/>
    <cellStyle name="40 % - Markeringsfarve4 10 2 4" xfId="12370" xr:uid="{A8503D7D-0CE3-4CE0-81EA-A2D01F51915D}"/>
    <cellStyle name="40 % - Markeringsfarve4 10 2 4 2" xfId="28690" xr:uid="{ACD9E7EC-2201-45EF-BAD3-5A569B3B70FF}"/>
    <cellStyle name="40 % - Markeringsfarve4 10 2 4 3" xfId="43655" xr:uid="{7930F47C-F6E7-4B4B-98F4-459A15756731}"/>
    <cellStyle name="40 % - Markeringsfarve4 10 2 5" xfId="21668" xr:uid="{6B4C8864-284B-44B7-9710-6D1880416B2E}"/>
    <cellStyle name="40 % - Markeringsfarve4 10 2 6" xfId="36656" xr:uid="{93B87F21-EB94-466E-8DA2-3AE1F9507AA9}"/>
    <cellStyle name="40 % - Markeringsfarve4 10 3" xfId="3816" xr:uid="{B52E0642-A906-4484-9EDF-7BB74D02FA8C}"/>
    <cellStyle name="40 % - Markeringsfarve4 10 3 2" xfId="7383" xr:uid="{35B498BA-BC47-4F28-9EC8-85B469CF2194}"/>
    <cellStyle name="40 % - Markeringsfarve4 10 3 2 2" xfId="15292" xr:uid="{B0FAAA52-F14F-4BF1-9022-9D6329946553}"/>
    <cellStyle name="40 % - Markeringsfarve4 10 3 2 2 2" xfId="31607" xr:uid="{986FFDF8-45BB-4228-9157-4598D4540381}"/>
    <cellStyle name="40 % - Markeringsfarve4 10 3 2 2 3" xfId="46571" xr:uid="{79D8E6E9-A2B8-4F52-A9BC-1745E4551A91}"/>
    <cellStyle name="40 % - Markeringsfarve4 10 3 2 3" xfId="24585" xr:uid="{32A3973B-FB19-4DC1-8975-936985FD52E1}"/>
    <cellStyle name="40 % - Markeringsfarve4 10 3 2 4" xfId="39572" xr:uid="{D3CD03F5-CE67-4DBF-90D4-C1D1604E1E1D}"/>
    <cellStyle name="40 % - Markeringsfarve4 10 3 3" xfId="12372" xr:uid="{49C7DA36-7605-499A-BD96-0939E5E56B20}"/>
    <cellStyle name="40 % - Markeringsfarve4 10 3 3 2" xfId="28692" xr:uid="{11DECB9E-3BD2-41DF-8B77-003EC01F23AD}"/>
    <cellStyle name="40 % - Markeringsfarve4 10 3 3 3" xfId="43657" xr:uid="{6526D7D5-F714-4DC4-AA5F-36B6987EA6FE}"/>
    <cellStyle name="40 % - Markeringsfarve4 10 3 4" xfId="21670" xr:uid="{23DC55BD-3D9F-4A3D-823E-871BE80BA196}"/>
    <cellStyle name="40 % - Markeringsfarve4 10 3 5" xfId="36658" xr:uid="{B1E45269-5E90-4778-949D-908C0E181522}"/>
    <cellStyle name="40 % - Markeringsfarve4 10 4" xfId="3817" xr:uid="{ADB90E42-435B-44B5-920B-5303964461B5}"/>
    <cellStyle name="40 % - Markeringsfarve4 10 4 2" xfId="8435" xr:uid="{6A8EE63F-5A25-4340-A4C0-659C670F6E50}"/>
    <cellStyle name="40 % - Markeringsfarve4 10 4 2 2" xfId="16323" xr:uid="{9021DA1A-A21D-4DED-9616-2FEE12D5FA1F}"/>
    <cellStyle name="40 % - Markeringsfarve4 10 4 2 2 2" xfId="32638" xr:uid="{48A2320C-E161-4438-824D-643D5E0968B7}"/>
    <cellStyle name="40 % - Markeringsfarve4 10 4 2 2 3" xfId="47602" xr:uid="{F907C666-3089-4937-B00E-94A1964D967F}"/>
    <cellStyle name="40 % - Markeringsfarve4 10 4 2 3" xfId="25616" xr:uid="{F64984FE-498F-4C6A-AE5F-C8C563C7CF8D}"/>
    <cellStyle name="40 % - Markeringsfarve4 10 4 2 4" xfId="40603" xr:uid="{762BAF48-6FF1-43AD-8355-FB2E9EFEE1E8}"/>
    <cellStyle name="40 % - Markeringsfarve4 10 4 3" xfId="12373" xr:uid="{1DBD9B96-353D-4A47-8C7E-B43A8179D38D}"/>
    <cellStyle name="40 % - Markeringsfarve4 10 4 3 2" xfId="28693" xr:uid="{AA13814E-8192-4B7F-9E36-98664F506848}"/>
    <cellStyle name="40 % - Markeringsfarve4 10 4 3 3" xfId="43658" xr:uid="{EE3DF6B2-0456-478E-8663-288C27CD7696}"/>
    <cellStyle name="40 % - Markeringsfarve4 10 4 4" xfId="21671" xr:uid="{887021EE-8B30-43AD-BBA1-583062C65280}"/>
    <cellStyle name="40 % - Markeringsfarve4 10 4 5" xfId="36659" xr:uid="{22BD31DF-8D37-4922-94CB-069C298193CA}"/>
    <cellStyle name="40 % - Markeringsfarve4 10 5" xfId="5859" xr:uid="{FF72A4BA-DC36-44DC-B8A7-396CAE33062D}"/>
    <cellStyle name="40 % - Markeringsfarve4 10 5 2" xfId="13776" xr:uid="{40ACB45E-EE2E-45E0-BC04-FFE12C4A94CE}"/>
    <cellStyle name="40 % - Markeringsfarve4 10 5 2 2" xfId="30091" xr:uid="{801696E0-ED27-4582-8064-EAB3068F1834}"/>
    <cellStyle name="40 % - Markeringsfarve4 10 5 2 3" xfId="45055" xr:uid="{AEAF3F2D-EB93-483C-BFA1-ED3E9704C1EC}"/>
    <cellStyle name="40 % - Markeringsfarve4 10 5 3" xfId="23069" xr:uid="{F7832248-F979-45FE-9677-06ACAA084BB7}"/>
    <cellStyle name="40 % - Markeringsfarve4 10 5 4" xfId="38056" xr:uid="{64F7CCC5-5560-4F36-A110-32232F0E50A7}"/>
    <cellStyle name="40 % - Markeringsfarve4 10 6" xfId="12369" xr:uid="{48CE4EAA-2A00-4D54-8B3F-E9CA1483C241}"/>
    <cellStyle name="40 % - Markeringsfarve4 10 6 2" xfId="28689" xr:uid="{96130DFF-E1B4-445F-9EE9-33D73D879D25}"/>
    <cellStyle name="40 % - Markeringsfarve4 10 6 3" xfId="43654" xr:uid="{FCCF9B64-D023-453F-AF0D-9FC7BCEABDED}"/>
    <cellStyle name="40 % - Markeringsfarve4 10 7" xfId="21667" xr:uid="{CEB892D8-4DA6-4D1B-9760-82F8CDCEFD79}"/>
    <cellStyle name="40 % - Markeringsfarve4 10 8" xfId="36655" xr:uid="{934AC473-FE96-479D-9CA8-7ED2974B0B89}"/>
    <cellStyle name="40 % - Markeringsfarve4 11" xfId="3818" xr:uid="{C905F239-20BD-49C9-878E-2A5F535DE379}"/>
    <cellStyle name="40 % - Markeringsfarve4 11 2" xfId="3819" xr:uid="{F81F4801-78BC-402E-9B85-8422150555DA}"/>
    <cellStyle name="40 % - Markeringsfarve4 11 2 2" xfId="7440" xr:uid="{074F4AE4-1477-4BF5-9A32-0DF93E179453}"/>
    <cellStyle name="40 % - Markeringsfarve4 11 2 2 2" xfId="15340" xr:uid="{C160F3C2-C0EB-44A1-86A5-5781F2B8052C}"/>
    <cellStyle name="40 % - Markeringsfarve4 11 2 2 2 2" xfId="31655" xr:uid="{A5403385-BD4C-41F4-AE25-35F4E5FCF2AC}"/>
    <cellStyle name="40 % - Markeringsfarve4 11 2 2 2 3" xfId="46619" xr:uid="{FDDC0D59-136F-47CB-8F34-914D5D9F8608}"/>
    <cellStyle name="40 % - Markeringsfarve4 11 2 2 3" xfId="24633" xr:uid="{C72CC9E9-7F28-4030-9F02-41919038879A}"/>
    <cellStyle name="40 % - Markeringsfarve4 11 2 2 4" xfId="39620" xr:uid="{938453AA-7D4A-4886-9D8B-67EAD4425A18}"/>
    <cellStyle name="40 % - Markeringsfarve4 11 2 3" xfId="12375" xr:uid="{46871381-786D-4A14-BE2B-5E94D9B6ADD6}"/>
    <cellStyle name="40 % - Markeringsfarve4 11 2 3 2" xfId="28695" xr:uid="{3BF4952F-BC04-4DD3-8372-3CEA42BFF07D}"/>
    <cellStyle name="40 % - Markeringsfarve4 11 2 3 3" xfId="43660" xr:uid="{5DA88F55-34C7-4884-AEB4-AC33A2FC4B77}"/>
    <cellStyle name="40 % - Markeringsfarve4 11 2 4" xfId="21673" xr:uid="{9AFE3289-C202-4B5C-A843-AEF4625C3327}"/>
    <cellStyle name="40 % - Markeringsfarve4 11 2 5" xfId="36661" xr:uid="{25216BEC-F482-4557-850E-9FAE5BE8CEB2}"/>
    <cellStyle name="40 % - Markeringsfarve4 11 3" xfId="3820" xr:uid="{3986DE88-ADF1-45CF-BE6F-EE658193F15E}"/>
    <cellStyle name="40 % - Markeringsfarve4 11 3 2" xfId="8677" xr:uid="{94A12F7A-4C6E-4855-8338-6E36FA86BE1A}"/>
    <cellStyle name="40 % - Markeringsfarve4 11 3 2 2" xfId="16556" xr:uid="{07FE2CFB-453C-416D-949E-755609B5A467}"/>
    <cellStyle name="40 % - Markeringsfarve4 11 3 2 2 2" xfId="32871" xr:uid="{75E0DBE3-5B73-415A-97CA-34C0F2F11EE3}"/>
    <cellStyle name="40 % - Markeringsfarve4 11 3 2 2 3" xfId="47835" xr:uid="{90641431-A475-474C-921C-069585C2B3DD}"/>
    <cellStyle name="40 % - Markeringsfarve4 11 3 2 3" xfId="25849" xr:uid="{21FC0BD7-B209-4813-81DB-CEAE249361B6}"/>
    <cellStyle name="40 % - Markeringsfarve4 11 3 2 4" xfId="40836" xr:uid="{F3E430CA-FEAC-4F1D-9DF7-25A50B0C41AE}"/>
    <cellStyle name="40 % - Markeringsfarve4 11 3 3" xfId="12376" xr:uid="{A23B8828-0577-424E-A42E-DA18DF90D057}"/>
    <cellStyle name="40 % - Markeringsfarve4 11 3 3 2" xfId="28696" xr:uid="{489D2152-F5B5-454A-91E3-8F2736B42575}"/>
    <cellStyle name="40 % - Markeringsfarve4 11 3 3 3" xfId="43661" xr:uid="{1FEEDA35-0045-49F5-B019-70566B06A120}"/>
    <cellStyle name="40 % - Markeringsfarve4 11 3 4" xfId="21674" xr:uid="{6CD3917B-325F-4670-B141-493B9CBA6A41}"/>
    <cellStyle name="40 % - Markeringsfarve4 11 3 5" xfId="36662" xr:uid="{A5FE24BE-0576-4320-ADD3-89BC76E036B9}"/>
    <cellStyle name="40 % - Markeringsfarve4 11 4" xfId="5860" xr:uid="{04F3D20B-AFF8-4BE7-9EDF-C0BA7DF6DB30}"/>
    <cellStyle name="40 % - Markeringsfarve4 11 4 2" xfId="13777" xr:uid="{1C9C125F-9188-4346-A353-92753ABEC140}"/>
    <cellStyle name="40 % - Markeringsfarve4 11 4 2 2" xfId="30092" xr:uid="{801AF5B3-6719-4DE0-9CA9-70896AAFC69E}"/>
    <cellStyle name="40 % - Markeringsfarve4 11 4 2 3" xfId="45056" xr:uid="{52B3C1F7-9001-470C-A355-6F6FD3DFB78F}"/>
    <cellStyle name="40 % - Markeringsfarve4 11 4 3" xfId="23070" xr:uid="{14B8B1C8-34DD-4307-B31B-62AA2F3FF84E}"/>
    <cellStyle name="40 % - Markeringsfarve4 11 4 4" xfId="38057" xr:uid="{4EA28D6F-2A82-41D6-ACF0-5070CB629E47}"/>
    <cellStyle name="40 % - Markeringsfarve4 11 5" xfId="12374" xr:uid="{47CDC57D-9569-4E52-86A0-840AA1B3C1C7}"/>
    <cellStyle name="40 % - Markeringsfarve4 11 5 2" xfId="28694" xr:uid="{0ADA8783-30B8-4AB3-B51A-C22CCE1165B8}"/>
    <cellStyle name="40 % - Markeringsfarve4 11 5 3" xfId="43659" xr:uid="{A5D21B84-54F2-4F1E-83DF-C2C103FA6D9B}"/>
    <cellStyle name="40 % - Markeringsfarve4 11 6" xfId="21672" xr:uid="{A5A0C138-F629-43C8-B036-F839433AA4A3}"/>
    <cellStyle name="40 % - Markeringsfarve4 11 7" xfId="36660" xr:uid="{1120EB84-CBB9-4124-9EBD-08ADCBDACDE5}"/>
    <cellStyle name="40 % - Markeringsfarve4 12" xfId="3821" xr:uid="{2129FB97-1146-4801-ACE9-C1D75EE42ABE}"/>
    <cellStyle name="40 % - Markeringsfarve4 12 2" xfId="3822" xr:uid="{4E895C6F-4DAE-4341-ABAC-C27F7652D94F}"/>
    <cellStyle name="40 % - Markeringsfarve4 12 2 2" xfId="8401" xr:uid="{90BBFFCC-87DA-4BF6-A972-231BB649A3B0}"/>
    <cellStyle name="40 % - Markeringsfarve4 12 2 2 2" xfId="16292" xr:uid="{2C6242A0-C3A6-4854-93D6-031F3368BB4A}"/>
    <cellStyle name="40 % - Markeringsfarve4 12 2 2 2 2" xfId="32607" xr:uid="{FF8174FF-5966-41A7-9B14-F6D5E1E6D2A8}"/>
    <cellStyle name="40 % - Markeringsfarve4 12 2 2 2 3" xfId="47571" xr:uid="{B7B792EF-C4E4-485C-B32A-58074580D5F3}"/>
    <cellStyle name="40 % - Markeringsfarve4 12 2 2 3" xfId="25585" xr:uid="{7A6893CC-EE46-4994-B008-F842CBD0606D}"/>
    <cellStyle name="40 % - Markeringsfarve4 12 2 2 4" xfId="40572" xr:uid="{3D4AC4D5-42A8-4786-A27A-8E989714A42D}"/>
    <cellStyle name="40 % - Markeringsfarve4 12 2 3" xfId="12378" xr:uid="{BDE3950B-B9D4-4F78-A84A-4A1C8980C6CC}"/>
    <cellStyle name="40 % - Markeringsfarve4 12 2 3 2" xfId="28698" xr:uid="{E016C5E8-5928-45F0-A7C8-C045D1C441AE}"/>
    <cellStyle name="40 % - Markeringsfarve4 12 2 3 3" xfId="43663" xr:uid="{ABA1FE22-54D9-4478-86B0-0AF1F0AADDDA}"/>
    <cellStyle name="40 % - Markeringsfarve4 12 2 4" xfId="21676" xr:uid="{47A94F04-D2C5-4A82-A8D0-F8F6B43F5D11}"/>
    <cellStyle name="40 % - Markeringsfarve4 12 2 5" xfId="36664" xr:uid="{6E27D3F2-2A0A-4435-9A11-1598B0A0FF6C}"/>
    <cellStyle name="40 % - Markeringsfarve4 12 3" xfId="5861" xr:uid="{FF99A06F-A8DD-45B6-969A-5E9DE52D5069}"/>
    <cellStyle name="40 % - Markeringsfarve4 12 3 2" xfId="13778" xr:uid="{A2260B62-A07E-4D6D-A086-13174015F44E}"/>
    <cellStyle name="40 % - Markeringsfarve4 12 3 2 2" xfId="30093" xr:uid="{B742114E-177D-4782-9BF8-1A93FC84EDD4}"/>
    <cellStyle name="40 % - Markeringsfarve4 12 3 2 3" xfId="45057" xr:uid="{C62664BF-213D-448F-A5EC-A270CCE92D4E}"/>
    <cellStyle name="40 % - Markeringsfarve4 12 3 3" xfId="23071" xr:uid="{830BB34E-34AC-4345-AAD7-DCD4FE506054}"/>
    <cellStyle name="40 % - Markeringsfarve4 12 3 4" xfId="38058" xr:uid="{321AD7DB-1031-4B51-9E07-BC7DC4F0D4FC}"/>
    <cellStyle name="40 % - Markeringsfarve4 12 4" xfId="12377" xr:uid="{8ABC335D-9F58-40DA-890F-E0F6D66E5B9D}"/>
    <cellStyle name="40 % - Markeringsfarve4 12 4 2" xfId="28697" xr:uid="{A85BFED7-6E57-49DC-828F-8018474BF42C}"/>
    <cellStyle name="40 % - Markeringsfarve4 12 4 3" xfId="43662" xr:uid="{D6098BCB-345D-4B9E-9144-8D9E93350D96}"/>
    <cellStyle name="40 % - Markeringsfarve4 12 5" xfId="21675" xr:uid="{1EADAA40-8047-4BC2-81E6-8D243612AA64}"/>
    <cellStyle name="40 % - Markeringsfarve4 12 6" xfId="36663" xr:uid="{50B3609C-F9D9-4EE5-8A24-6EBFEA054AEF}"/>
    <cellStyle name="40 % - Markeringsfarve4 13" xfId="3823" xr:uid="{2CA6E92F-CF27-40CD-B100-F66D1B880339}"/>
    <cellStyle name="40 % - Markeringsfarve4 13 2" xfId="3824" xr:uid="{DB3CC855-69CF-490D-BDAD-988DE767FDA2}"/>
    <cellStyle name="40 % - Markeringsfarve4 13 2 2" xfId="8636" xr:uid="{E91BF58E-0502-498B-B9B4-B819395FF74E}"/>
    <cellStyle name="40 % - Markeringsfarve4 13 2 2 2" xfId="16516" xr:uid="{43FE68DB-FCA3-4E66-BED9-F13E63C765C2}"/>
    <cellStyle name="40 % - Markeringsfarve4 13 2 2 2 2" xfId="32831" xr:uid="{093A94CD-1D95-4342-8E8B-83B2FE126295}"/>
    <cellStyle name="40 % - Markeringsfarve4 13 2 2 2 3" xfId="47795" xr:uid="{67345815-7038-446A-AED0-FD11986DFD27}"/>
    <cellStyle name="40 % - Markeringsfarve4 13 2 2 3" xfId="25809" xr:uid="{F96F95BB-94B2-470F-8F96-EF97BF6EDF96}"/>
    <cellStyle name="40 % - Markeringsfarve4 13 2 2 4" xfId="40796" xr:uid="{1A9FCD69-CB3A-498F-B4C2-7087EAA64BD8}"/>
    <cellStyle name="40 % - Markeringsfarve4 13 2 3" xfId="12380" xr:uid="{B4143BCA-FEA3-41B5-8AC6-76F8969D5BEE}"/>
    <cellStyle name="40 % - Markeringsfarve4 13 2 3 2" xfId="28700" xr:uid="{E7DAF344-6C77-4405-B5C1-AD591F4BFBDE}"/>
    <cellStyle name="40 % - Markeringsfarve4 13 2 3 3" xfId="43665" xr:uid="{878498F0-DA2C-4E46-AACB-DCC19CCDF8CA}"/>
    <cellStyle name="40 % - Markeringsfarve4 13 2 4" xfId="21678" xr:uid="{96534918-42E0-4B29-998F-BB633AFAA1B5}"/>
    <cellStyle name="40 % - Markeringsfarve4 13 2 5" xfId="36666" xr:uid="{64BEA9BA-3CA2-4C9D-BCEB-2C3F7B94F354}"/>
    <cellStyle name="40 % - Markeringsfarve4 13 3" xfId="5862" xr:uid="{6BF101DC-C841-4D5B-B4D1-B3B88E32058F}"/>
    <cellStyle name="40 % - Markeringsfarve4 13 3 2" xfId="13779" xr:uid="{750CD816-EAEA-4911-A51F-92C3D17F3EE2}"/>
    <cellStyle name="40 % - Markeringsfarve4 13 3 2 2" xfId="30094" xr:uid="{3565CEAF-C512-43A0-96C6-C3D92154C94D}"/>
    <cellStyle name="40 % - Markeringsfarve4 13 3 2 3" xfId="45058" xr:uid="{7EF33856-B364-4B80-983E-4FADC89BE092}"/>
    <cellStyle name="40 % - Markeringsfarve4 13 3 3" xfId="23072" xr:uid="{7CD9A055-86EB-4B5D-A134-DF33E34F2C64}"/>
    <cellStyle name="40 % - Markeringsfarve4 13 3 4" xfId="38059" xr:uid="{3FE21058-B2F9-485D-971B-9C36D90C392E}"/>
    <cellStyle name="40 % - Markeringsfarve4 13 4" xfId="12379" xr:uid="{3804F706-8CEA-4F60-AF57-CD637C78AD72}"/>
    <cellStyle name="40 % - Markeringsfarve4 13 4 2" xfId="28699" xr:uid="{BFA56FB6-A4EF-4252-98E0-22A70B2C4771}"/>
    <cellStyle name="40 % - Markeringsfarve4 13 4 3" xfId="43664" xr:uid="{ED193285-5334-48BA-93EA-84503F5C4C12}"/>
    <cellStyle name="40 % - Markeringsfarve4 13 5" xfId="21677" xr:uid="{C2FAA81A-95E8-4FC2-ACC1-56CAAC925E66}"/>
    <cellStyle name="40 % - Markeringsfarve4 13 6" xfId="36665" xr:uid="{2DF7DFBE-FA17-44B0-921D-38341180800B}"/>
    <cellStyle name="40 % - Markeringsfarve4 14" xfId="3825" xr:uid="{043ECD55-BF09-4556-B801-8959A3926CAF}"/>
    <cellStyle name="40 % - Markeringsfarve4 14 2" xfId="3826" xr:uid="{A4C4D5BD-CE12-4A09-A8F7-4ED7B77299BA}"/>
    <cellStyle name="40 % - Markeringsfarve4 14 2 2" xfId="8696" xr:uid="{622A88B5-DB2F-41C6-911D-5E4B9C619281}"/>
    <cellStyle name="40 % - Markeringsfarve4 14 2 2 2" xfId="16574" xr:uid="{1B55795D-E894-4559-BA7E-435DC6816066}"/>
    <cellStyle name="40 % - Markeringsfarve4 14 2 2 2 2" xfId="32889" xr:uid="{E26FA1A4-8A2A-4014-8C24-4D78E9B3ECAF}"/>
    <cellStyle name="40 % - Markeringsfarve4 14 2 2 2 3" xfId="47853" xr:uid="{C706FA28-25DB-4F89-B850-CEDE51ED0068}"/>
    <cellStyle name="40 % - Markeringsfarve4 14 2 2 3" xfId="25867" xr:uid="{FCC3D795-E2E1-4BE5-84F9-20F89303EA39}"/>
    <cellStyle name="40 % - Markeringsfarve4 14 2 2 4" xfId="40854" xr:uid="{20179068-E036-452F-A82D-3CFEC941EBDB}"/>
    <cellStyle name="40 % - Markeringsfarve4 14 2 3" xfId="12382" xr:uid="{6BE8D578-1F6D-42FA-8AB3-40E167FD3CBF}"/>
    <cellStyle name="40 % - Markeringsfarve4 14 2 3 2" xfId="28702" xr:uid="{5139DFB5-FF66-4961-B9A5-89EB1FCCE80E}"/>
    <cellStyle name="40 % - Markeringsfarve4 14 2 3 3" xfId="43667" xr:uid="{843228AF-D71D-4F95-AEE1-65ECC20C110F}"/>
    <cellStyle name="40 % - Markeringsfarve4 14 2 4" xfId="21680" xr:uid="{39E55637-64DD-48E9-B8BF-CD04DF1FC4E7}"/>
    <cellStyle name="40 % - Markeringsfarve4 14 2 5" xfId="36668" xr:uid="{839A2016-2CC4-4C42-8917-D4C0F88EFB16}"/>
    <cellStyle name="40 % - Markeringsfarve4 14 3" xfId="5858" xr:uid="{45BB04E7-E852-4E24-8BE7-1CFAD19BFA02}"/>
    <cellStyle name="40 % - Markeringsfarve4 14 3 2" xfId="13775" xr:uid="{5DCC4849-9F8B-458A-92FD-D492E2D22D30}"/>
    <cellStyle name="40 % - Markeringsfarve4 14 3 2 2" xfId="30090" xr:uid="{59977F1E-7690-40A1-80B4-5EBED9943B71}"/>
    <cellStyle name="40 % - Markeringsfarve4 14 3 2 3" xfId="45054" xr:uid="{C177713A-6377-4EDC-8752-CFE1006EAEAE}"/>
    <cellStyle name="40 % - Markeringsfarve4 14 3 3" xfId="23068" xr:uid="{BCDA365A-C8EB-47A9-8E78-ED0D87CAF536}"/>
    <cellStyle name="40 % - Markeringsfarve4 14 3 4" xfId="38055" xr:uid="{7358B81D-2F40-40F2-A363-9F51807BB931}"/>
    <cellStyle name="40 % - Markeringsfarve4 14 4" xfId="12381" xr:uid="{3D128544-F9F1-48CB-B015-A2C7AB78FC82}"/>
    <cellStyle name="40 % - Markeringsfarve4 14 4 2" xfId="28701" xr:uid="{56BFAAA2-7C24-4ED2-9BE3-25E38B024477}"/>
    <cellStyle name="40 % - Markeringsfarve4 14 4 3" xfId="43666" xr:uid="{BF476609-7020-4FAE-BFA2-53C5B1BC83DE}"/>
    <cellStyle name="40 % - Markeringsfarve4 14 5" xfId="21679" xr:uid="{13407D83-BFAD-4520-BE50-035C96504543}"/>
    <cellStyle name="40 % - Markeringsfarve4 14 6" xfId="36667" xr:uid="{CD27234B-930D-468C-A22E-920DD8AACFEC}"/>
    <cellStyle name="40 % - Markeringsfarve4 15" xfId="3827" xr:uid="{43CD1783-4AA8-4F9B-92BA-C73A50BA940D}"/>
    <cellStyle name="40 % - Markeringsfarve4 15 2" xfId="6663" xr:uid="{7F864463-1F5D-4F5E-9D06-4A3F443BBABC}"/>
    <cellStyle name="40 % - Markeringsfarve4 15 2 2" xfId="14575" xr:uid="{9DD1D014-4EB9-435B-88FE-451CC29649FB}"/>
    <cellStyle name="40 % - Markeringsfarve4 15 2 2 2" xfId="30890" xr:uid="{A1A85130-883C-46A2-96F5-4A02778EECB1}"/>
    <cellStyle name="40 % - Markeringsfarve4 15 2 2 3" xfId="45854" xr:uid="{5A8C3A2B-F230-4D07-9A67-9B7A0A262867}"/>
    <cellStyle name="40 % - Markeringsfarve4 15 2 3" xfId="23868" xr:uid="{E9E7F949-A295-476A-92AF-13CD2BD635ED}"/>
    <cellStyle name="40 % - Markeringsfarve4 15 2 4" xfId="38855" xr:uid="{50A0BDFB-F6C6-47F6-9D7F-4BA2A1220079}"/>
    <cellStyle name="40 % - Markeringsfarve4 15 3" xfId="12383" xr:uid="{FF481C01-1F8B-40F4-B415-55E4E7A75A17}"/>
    <cellStyle name="40 % - Markeringsfarve4 15 3 2" xfId="28703" xr:uid="{08770B2F-F989-4E9D-8392-ACBAFE3A9BE8}"/>
    <cellStyle name="40 % - Markeringsfarve4 15 3 3" xfId="43668" xr:uid="{D40F3F69-FDCC-44EC-A61D-9532D631FD01}"/>
    <cellStyle name="40 % - Markeringsfarve4 15 4" xfId="21681" xr:uid="{EBF1E6B1-56B1-488B-9B16-88B39BFAFCE7}"/>
    <cellStyle name="40 % - Markeringsfarve4 15 5" xfId="36669" xr:uid="{E8B99430-C152-4618-9DF0-C63F3DB96810}"/>
    <cellStyle name="40 % - Markeringsfarve4 16" xfId="3828" xr:uid="{2D0BBBF2-1DA1-4A53-B943-3DC1768243B4}"/>
    <cellStyle name="40 % - Markeringsfarve4 16 2" xfId="8198" xr:uid="{27823930-3918-4B7A-B53E-07DCDF731FCB}"/>
    <cellStyle name="40 % - Markeringsfarve4 16 2 2" xfId="16093" xr:uid="{5A236915-B586-4733-9EDD-A303C7B4CD62}"/>
    <cellStyle name="40 % - Markeringsfarve4 16 2 2 2" xfId="32408" xr:uid="{73F71758-D639-4C63-9CD9-E6A2F24DE352}"/>
    <cellStyle name="40 % - Markeringsfarve4 16 2 2 3" xfId="47372" xr:uid="{8F5A0383-D245-436E-BC44-1DB70EF6E459}"/>
    <cellStyle name="40 % - Markeringsfarve4 16 2 3" xfId="25386" xr:uid="{23F22C90-8A87-4D61-B821-2EA14F7F2CBC}"/>
    <cellStyle name="40 % - Markeringsfarve4 16 2 4" xfId="40373" xr:uid="{45E3D89F-AD2C-4404-A379-7CE1BA744EDB}"/>
    <cellStyle name="40 % - Markeringsfarve4 16 3" xfId="12384" xr:uid="{26D413E6-CB13-4513-83BF-5F837A5C6565}"/>
    <cellStyle name="40 % - Markeringsfarve4 16 3 2" xfId="28704" xr:uid="{AB85EA92-067E-45C7-B2C9-5AC294FFFE51}"/>
    <cellStyle name="40 % - Markeringsfarve4 16 3 3" xfId="43669" xr:uid="{16EC3012-2766-4EEE-A6B7-80572FC46131}"/>
    <cellStyle name="40 % - Markeringsfarve4 16 4" xfId="21682" xr:uid="{5A633AB5-E0C1-4504-BB10-D4386F520864}"/>
    <cellStyle name="40 % - Markeringsfarve4 16 5" xfId="36670" xr:uid="{3D3C169F-217C-4F16-B943-DD4C7695F230}"/>
    <cellStyle name="40 % - Markeringsfarve4 17" xfId="3829" xr:uid="{023D24AB-50C1-418E-9AAD-5DACFA844B98}"/>
    <cellStyle name="40 % - Markeringsfarve4 17 2" xfId="8715" xr:uid="{57ADFB0D-3D20-4FA9-9690-AF4576D70FD9}"/>
    <cellStyle name="40 % - Markeringsfarve4 17 2 2" xfId="16590" xr:uid="{479D4E2B-7873-478F-A2A7-F8CF9F3F70B2}"/>
    <cellStyle name="40 % - Markeringsfarve4 17 2 2 2" xfId="32905" xr:uid="{B9A4DC84-FE0A-4F13-B675-0249C070B904}"/>
    <cellStyle name="40 % - Markeringsfarve4 17 2 2 3" xfId="47869" xr:uid="{C83D97D6-3122-4F7C-BDCC-AD88D9BDDF77}"/>
    <cellStyle name="40 % - Markeringsfarve4 17 2 3" xfId="25883" xr:uid="{98DC93F8-D987-460F-8D9A-3B4F6224C192}"/>
    <cellStyle name="40 % - Markeringsfarve4 17 2 4" xfId="40870" xr:uid="{25DB67A8-05A7-40CD-8039-B44E9F32368D}"/>
    <cellStyle name="40 % - Markeringsfarve4 17 3" xfId="12385" xr:uid="{9CCD7E5A-D11C-44B1-AF63-7A5C248B4B60}"/>
    <cellStyle name="40 % - Markeringsfarve4 17 3 2" xfId="28705" xr:uid="{6B489991-80CE-4644-B477-A48C9334C584}"/>
    <cellStyle name="40 % - Markeringsfarve4 17 3 3" xfId="43670" xr:uid="{D866C156-E129-48CC-B430-6FF707300ECD}"/>
    <cellStyle name="40 % - Markeringsfarve4 17 4" xfId="21683" xr:uid="{C640CE0A-494A-4E62-B065-69FCC0B50B0F}"/>
    <cellStyle name="40 % - Markeringsfarve4 17 5" xfId="36671" xr:uid="{630E8C56-8096-468A-9FB5-B3843B9E0665}"/>
    <cellStyle name="40 % - Markeringsfarve4 18" xfId="5342" xr:uid="{C66E33C5-7D71-4E1B-8038-39078BD4085E}"/>
    <cellStyle name="40 % - Markeringsfarve4 18 2" xfId="13263" xr:uid="{B33D7E8A-E7F1-4B26-976A-0DFD4CEF0B37}"/>
    <cellStyle name="40 % - Markeringsfarve4 18 2 2" xfId="29578" xr:uid="{9651B01E-CFF5-45E4-9F87-9AB7823C631E}"/>
    <cellStyle name="40 % - Markeringsfarve4 18 2 3" xfId="44542" xr:uid="{00150505-F126-4301-9E12-CCBDB09A1407}"/>
    <cellStyle name="40 % - Markeringsfarve4 18 3" xfId="22556" xr:uid="{460B1F0C-DAA9-4486-893A-6E3C31D59BFB}"/>
    <cellStyle name="40 % - Markeringsfarve4 18 4" xfId="37543" xr:uid="{2D04D973-A106-4BA1-8678-C3ADE3839922}"/>
    <cellStyle name="40 % - Markeringsfarve4 19" xfId="3812" xr:uid="{73E85EAD-4CD7-4613-890C-2C275200548E}"/>
    <cellStyle name="40 % - Markeringsfarve4 19 2" xfId="12368" xr:uid="{19EC904A-732B-4176-ADEB-3A9DF66C9C75}"/>
    <cellStyle name="40 % - Markeringsfarve4 19 2 2" xfId="28688" xr:uid="{AC1F34DE-1F8D-43DD-937D-A5F4E52D0FEA}"/>
    <cellStyle name="40 % - Markeringsfarve4 19 2 3" xfId="43653" xr:uid="{E70372BD-3F08-4B9D-A387-8713300BA46D}"/>
    <cellStyle name="40 % - Markeringsfarve4 19 3" xfId="21666" xr:uid="{737BBAEF-7525-43F6-AA6F-236E5E4A809D}"/>
    <cellStyle name="40 % - Markeringsfarve4 19 4" xfId="36654" xr:uid="{44C0B9B0-52A5-472D-9995-98D597049488}"/>
    <cellStyle name="40 % - Markeringsfarve4 2" xfId="3830" xr:uid="{EC611AE1-503D-4A3C-A281-1C837B2BF9B8}"/>
    <cellStyle name="40 % - Markeringsfarve4 2 10" xfId="3831" xr:uid="{E414F018-37E1-41C7-9B05-1A13444BD89E}"/>
    <cellStyle name="40 % - Markeringsfarve4 2 10 2" xfId="6694" xr:uid="{11650C62-EE85-4C92-B878-7B8B4DAFA062}"/>
    <cellStyle name="40 % - Markeringsfarve4 2 10 2 2" xfId="14604" xr:uid="{7191B367-C3DC-42CF-AA7E-87D048392170}"/>
    <cellStyle name="40 % - Markeringsfarve4 2 10 2 2 2" xfId="30919" xr:uid="{304D5DA0-3AAB-4712-908A-12FDC17D5782}"/>
    <cellStyle name="40 % - Markeringsfarve4 2 10 2 2 3" xfId="45883" xr:uid="{5C653E36-94BC-4873-8F4D-FA6E1889A7C2}"/>
    <cellStyle name="40 % - Markeringsfarve4 2 10 2 3" xfId="23897" xr:uid="{D020B2B9-AA38-4451-8D1C-14D9CD6439B2}"/>
    <cellStyle name="40 % - Markeringsfarve4 2 10 2 4" xfId="38884" xr:uid="{751F8B0C-EA56-4BC1-A3AD-B2177EDA6735}"/>
    <cellStyle name="40 % - Markeringsfarve4 2 10 3" xfId="12387" xr:uid="{6C456ED2-E9A2-405D-9572-C1746EDDF573}"/>
    <cellStyle name="40 % - Markeringsfarve4 2 10 3 2" xfId="28707" xr:uid="{256CA39E-C966-436E-9C2E-958C47705D83}"/>
    <cellStyle name="40 % - Markeringsfarve4 2 10 3 3" xfId="43672" xr:uid="{F2C80381-7F25-43ED-8A17-BAFD37E3E2B9}"/>
    <cellStyle name="40 % - Markeringsfarve4 2 10 4" xfId="21685" xr:uid="{DABDF9AB-21BA-4519-B111-3B59EE8B0D7D}"/>
    <cellStyle name="40 % - Markeringsfarve4 2 10 5" xfId="36673" xr:uid="{9EAED0F7-5188-40A8-91CD-1C0C81320DAD}"/>
    <cellStyle name="40 % - Markeringsfarve4 2 11" xfId="3832" xr:uid="{93146B67-0A71-4E91-AA07-1DA7F85F62A6}"/>
    <cellStyle name="40 % - Markeringsfarve4 2 11 2" xfId="8361" xr:uid="{8A82BAA6-D79B-4E28-A10E-D7A201D1FC0B}"/>
    <cellStyle name="40 % - Markeringsfarve4 2 11 2 2" xfId="16253" xr:uid="{23F786D7-9172-452D-95EA-DCCCF37B91E4}"/>
    <cellStyle name="40 % - Markeringsfarve4 2 11 2 2 2" xfId="32568" xr:uid="{027C2638-05D5-4FE0-88D7-0F833DFC45B1}"/>
    <cellStyle name="40 % - Markeringsfarve4 2 11 2 2 3" xfId="47532" xr:uid="{D775FC65-8AB2-4E34-A006-374C219D62F5}"/>
    <cellStyle name="40 % - Markeringsfarve4 2 11 2 3" xfId="25546" xr:uid="{FFB13AD0-2A54-469D-8A0A-4A5224F6B0AF}"/>
    <cellStyle name="40 % - Markeringsfarve4 2 11 2 4" xfId="40533" xr:uid="{7C2BB421-5312-45D6-B878-49F2310479ED}"/>
    <cellStyle name="40 % - Markeringsfarve4 2 11 3" xfId="12388" xr:uid="{3597A4C2-C6A8-463C-9FCB-25F516FB5543}"/>
    <cellStyle name="40 % - Markeringsfarve4 2 11 3 2" xfId="28708" xr:uid="{C85BB831-970C-41FE-9BFD-B34F613AF36F}"/>
    <cellStyle name="40 % - Markeringsfarve4 2 11 3 3" xfId="43673" xr:uid="{810A134C-2E6D-4AB7-894B-3D4C05681ABE}"/>
    <cellStyle name="40 % - Markeringsfarve4 2 11 4" xfId="21686" xr:uid="{A80D2E2D-1B99-4662-9487-A089FA10CCD1}"/>
    <cellStyle name="40 % - Markeringsfarve4 2 11 5" xfId="36674" xr:uid="{69ACA6E8-8266-432A-9A94-A28736556C42}"/>
    <cellStyle name="40 % - Markeringsfarve4 2 12" xfId="5863" xr:uid="{6501E205-1109-4C54-A073-9D91D289AFCC}"/>
    <cellStyle name="40 % - Markeringsfarve4 2 12 2" xfId="13780" xr:uid="{63E75415-2945-405E-B4F5-CC429D0BAE24}"/>
    <cellStyle name="40 % - Markeringsfarve4 2 12 2 2" xfId="30095" xr:uid="{52909746-0F63-43F2-8A44-379816B40909}"/>
    <cellStyle name="40 % - Markeringsfarve4 2 12 2 3" xfId="45059" xr:uid="{FCAD22A2-8295-4CCD-B6BA-EF45161E2FBB}"/>
    <cellStyle name="40 % - Markeringsfarve4 2 12 3" xfId="23073" xr:uid="{4D483CC5-D14F-4E78-9429-07C74AAB2F59}"/>
    <cellStyle name="40 % - Markeringsfarve4 2 12 4" xfId="38060" xr:uid="{E9FBEF5E-D7E9-419E-8625-ABF031EABA1A}"/>
    <cellStyle name="40 % - Markeringsfarve4 2 13" xfId="12386" xr:uid="{58D97BAE-DC11-4A7D-A108-87CC3EF31FCE}"/>
    <cellStyle name="40 % - Markeringsfarve4 2 13 2" xfId="28706" xr:uid="{6A44D22A-5DF6-4EF6-9765-4C65D06F3F64}"/>
    <cellStyle name="40 % - Markeringsfarve4 2 13 3" xfId="43671" xr:uid="{8C66784F-C5EA-4F7A-B764-EB9C11DDF069}"/>
    <cellStyle name="40 % - Markeringsfarve4 2 14" xfId="21684" xr:uid="{8B62826C-E814-466C-B621-5CA08FFA1DFD}"/>
    <cellStyle name="40 % - Markeringsfarve4 2 15" xfId="36672" xr:uid="{3BD23B21-12BC-49BB-BD55-CB2CE1F7691D}"/>
    <cellStyle name="40 % - Markeringsfarve4 2 16" xfId="53329" xr:uid="{7CFFDA11-E73F-4A44-888A-42DD0B06E6FF}"/>
    <cellStyle name="40 % - Markeringsfarve4 2 2" xfId="3833" xr:uid="{ACC38804-6471-4050-9854-7CAA2027D5F8}"/>
    <cellStyle name="40 % - Markeringsfarve4 2 2 10" xfId="5864" xr:uid="{140EE37B-A67B-4481-BBB9-6CD2308ECE21}"/>
    <cellStyle name="40 % - Markeringsfarve4 2 2 10 2" xfId="13781" xr:uid="{AA66D93B-18DC-4B24-B51D-ADE05DD60C28}"/>
    <cellStyle name="40 % - Markeringsfarve4 2 2 10 2 2" xfId="30096" xr:uid="{99A8706D-7A5B-4EDA-B3D0-BF857159804C}"/>
    <cellStyle name="40 % - Markeringsfarve4 2 2 10 2 3" xfId="45060" xr:uid="{28BF8152-98EE-4464-B2B9-50A8863B69D6}"/>
    <cellStyle name="40 % - Markeringsfarve4 2 2 10 3" xfId="23074" xr:uid="{F7FE5AE4-9563-4390-885B-8963253C94DB}"/>
    <cellStyle name="40 % - Markeringsfarve4 2 2 10 4" xfId="38061" xr:uid="{51750AB3-DDE5-4BFD-BEA2-5E51186DEAF4}"/>
    <cellStyle name="40 % - Markeringsfarve4 2 2 11" xfId="12389" xr:uid="{6EB5C37E-FF98-4006-894D-07AFC13C3E32}"/>
    <cellStyle name="40 % - Markeringsfarve4 2 2 11 2" xfId="28709" xr:uid="{604122B3-EF52-4FC1-BCD1-2A2D11CB7E62}"/>
    <cellStyle name="40 % - Markeringsfarve4 2 2 11 3" xfId="43674" xr:uid="{E6CBFC47-C8FF-4F1B-8ED0-41F8E1C3E706}"/>
    <cellStyle name="40 % - Markeringsfarve4 2 2 12" xfId="21687" xr:uid="{81087838-FF7B-446F-9F5B-BD3981F592B1}"/>
    <cellStyle name="40 % - Markeringsfarve4 2 2 13" xfId="36675" xr:uid="{450E604B-0962-49DD-BD20-482C1096B947}"/>
    <cellStyle name="40 % - Markeringsfarve4 2 2 14" xfId="53330" xr:uid="{98E45A21-510D-447A-BC86-07B96F4DB520}"/>
    <cellStyle name="40 % - Markeringsfarve4 2 2 2" xfId="3834" xr:uid="{95D2B037-F103-4496-9C76-D75209B94559}"/>
    <cellStyle name="40 % - Markeringsfarve4 2 2 2 2" xfId="3835" xr:uid="{E3D17668-2265-4C7A-81F4-75BE184FF1BD}"/>
    <cellStyle name="40 % - Markeringsfarve4 2 2 2 2 2" xfId="3836" xr:uid="{4F6914CC-2034-46F0-BEE2-235710E1A05A}"/>
    <cellStyle name="40 % - Markeringsfarve4 2 2 2 2 2 2" xfId="7625" xr:uid="{4B204169-4BBA-41FB-88A8-3CB13E66CBB4}"/>
    <cellStyle name="40 % - Markeringsfarve4 2 2 2 2 2 2 2" xfId="15525" xr:uid="{094A6164-8375-4FD2-8587-AD6DB4FA7AEF}"/>
    <cellStyle name="40 % - Markeringsfarve4 2 2 2 2 2 2 2 2" xfId="31840" xr:uid="{D62FA5EF-9356-4577-89A3-459F215902B5}"/>
    <cellStyle name="40 % - Markeringsfarve4 2 2 2 2 2 2 2 3" xfId="46804" xr:uid="{1C26B74E-8DED-4EB3-B273-9757337C6D6C}"/>
    <cellStyle name="40 % - Markeringsfarve4 2 2 2 2 2 2 3" xfId="24818" xr:uid="{FB440EF8-3BD2-4CFA-ADBF-1E16CCEEA127}"/>
    <cellStyle name="40 % - Markeringsfarve4 2 2 2 2 2 2 4" xfId="39805" xr:uid="{C1CBB206-DFA1-4EF9-B298-1DB85D7AF2A8}"/>
    <cellStyle name="40 % - Markeringsfarve4 2 2 2 2 2 3" xfId="12392" xr:uid="{83DAD68E-B44C-4145-A4C7-2508366A78E0}"/>
    <cellStyle name="40 % - Markeringsfarve4 2 2 2 2 2 3 2" xfId="28712" xr:uid="{7085ECFB-7AE4-43C8-9959-DE1F610F28DF}"/>
    <cellStyle name="40 % - Markeringsfarve4 2 2 2 2 2 3 3" xfId="43677" xr:uid="{E4004DC9-22B2-478B-B091-861FCEC21F09}"/>
    <cellStyle name="40 % - Markeringsfarve4 2 2 2 2 2 4" xfId="21690" xr:uid="{F23591FB-AAD7-4095-B289-F3BFA639C2E2}"/>
    <cellStyle name="40 % - Markeringsfarve4 2 2 2 2 2 5" xfId="36678" xr:uid="{67D54F86-4124-4901-A88C-CEDF1C4E4B83}"/>
    <cellStyle name="40 % - Markeringsfarve4 2 2 2 2 3" xfId="6197" xr:uid="{0B7826F4-FE8F-4B84-9501-E23254816E9F}"/>
    <cellStyle name="40 % - Markeringsfarve4 2 2 2 2 3 2" xfId="14113" xr:uid="{94B9EB02-0A0C-4A44-89E7-BFAC6EF4BF52}"/>
    <cellStyle name="40 % - Markeringsfarve4 2 2 2 2 3 2 2" xfId="30428" xr:uid="{BC7F40D6-07DB-40A5-BC70-D83912AEE72F}"/>
    <cellStyle name="40 % - Markeringsfarve4 2 2 2 2 3 2 3" xfId="45392" xr:uid="{8810629C-83AE-4DCD-82D2-5DDCE54FABFD}"/>
    <cellStyle name="40 % - Markeringsfarve4 2 2 2 2 3 3" xfId="23406" xr:uid="{AE727478-05AD-493D-B213-43E01EA6FCB2}"/>
    <cellStyle name="40 % - Markeringsfarve4 2 2 2 2 3 4" xfId="38393" xr:uid="{04E3DF44-D673-4289-8FD1-F26D4F74A84B}"/>
    <cellStyle name="40 % - Markeringsfarve4 2 2 2 2 4" xfId="12391" xr:uid="{C42FA7D2-6608-4A19-860C-5A659A9E9D52}"/>
    <cellStyle name="40 % - Markeringsfarve4 2 2 2 2 4 2" xfId="28711" xr:uid="{E25EF4F9-BD8D-424E-906A-0E547B4F1C7F}"/>
    <cellStyle name="40 % - Markeringsfarve4 2 2 2 2 4 3" xfId="43676" xr:uid="{C9C3D456-CF4F-4A79-8613-D7DB87BA933E}"/>
    <cellStyle name="40 % - Markeringsfarve4 2 2 2 2 5" xfId="21689" xr:uid="{043A734A-470A-4388-ABFB-F5E2835B844E}"/>
    <cellStyle name="40 % - Markeringsfarve4 2 2 2 2 6" xfId="36677" xr:uid="{5152D14A-C83E-4D08-8EB5-E2D8738B5738}"/>
    <cellStyle name="40 % - Markeringsfarve4 2 2 2 2 7" xfId="57134" xr:uid="{CF9FB594-3D7A-4E88-B8EC-2C79A8E01588}"/>
    <cellStyle name="40 % - Markeringsfarve4 2 2 2 3" xfId="3837" xr:uid="{FA7B807A-12C3-4003-8A9F-5EA9A5D115DB}"/>
    <cellStyle name="40 % - Markeringsfarve4 2 2 2 3 2" xfId="6855" xr:uid="{E4C1DFD4-6E3A-45D3-A11F-FFFD3C9CF445}"/>
    <cellStyle name="40 % - Markeringsfarve4 2 2 2 3 2 2" xfId="14765" xr:uid="{B5C59669-43E4-4F17-80BB-20C9493F3810}"/>
    <cellStyle name="40 % - Markeringsfarve4 2 2 2 3 2 2 2" xfId="31080" xr:uid="{2BF65499-7612-4065-84B5-780B3ABB7225}"/>
    <cellStyle name="40 % - Markeringsfarve4 2 2 2 3 2 2 3" xfId="46044" xr:uid="{74DDD56E-2EBA-48AC-A783-6B6AAC51047F}"/>
    <cellStyle name="40 % - Markeringsfarve4 2 2 2 3 2 3" xfId="24058" xr:uid="{7E62368A-F9E8-4436-8D73-08E48A2D42F5}"/>
    <cellStyle name="40 % - Markeringsfarve4 2 2 2 3 2 4" xfId="39045" xr:uid="{7EBF4ACD-0E00-4576-A3EC-9904EEE8A218}"/>
    <cellStyle name="40 % - Markeringsfarve4 2 2 2 3 3" xfId="12393" xr:uid="{55CA2EDA-348B-418F-B52A-07C2BEDEFB25}"/>
    <cellStyle name="40 % - Markeringsfarve4 2 2 2 3 3 2" xfId="28713" xr:uid="{ADD8F545-1FE0-48E6-989B-70549E1FCCDC}"/>
    <cellStyle name="40 % - Markeringsfarve4 2 2 2 3 3 3" xfId="43678" xr:uid="{B231DEAD-4728-461E-BD21-C49CEF4477F1}"/>
    <cellStyle name="40 % - Markeringsfarve4 2 2 2 3 4" xfId="21691" xr:uid="{7D9F385D-169B-4D5D-8527-CAADA687B262}"/>
    <cellStyle name="40 % - Markeringsfarve4 2 2 2 3 5" xfId="36679" xr:uid="{37A10E82-72F9-4B42-A638-89FF337CE639}"/>
    <cellStyle name="40 % - Markeringsfarve4 2 2 2 4" xfId="3838" xr:uid="{97288268-8A5D-496F-8D52-CEC6680F6EB8}"/>
    <cellStyle name="40 % - Markeringsfarve4 2 2 2 4 2" xfId="8231" xr:uid="{0D061E0B-FDFA-43B7-BBA6-4FE256089EFD}"/>
    <cellStyle name="40 % - Markeringsfarve4 2 2 2 4 2 2" xfId="16124" xr:uid="{410E5678-8959-4728-BBFF-377C8BBF4185}"/>
    <cellStyle name="40 % - Markeringsfarve4 2 2 2 4 2 2 2" xfId="32439" xr:uid="{93562497-21DF-4144-B0C3-2F4E27714AAC}"/>
    <cellStyle name="40 % - Markeringsfarve4 2 2 2 4 2 2 3" xfId="47403" xr:uid="{E26CB2E3-A1A7-4E12-8FCB-022EE814A357}"/>
    <cellStyle name="40 % - Markeringsfarve4 2 2 2 4 2 3" xfId="25417" xr:uid="{22A806D4-9EAD-46D3-9E5D-9CF843770547}"/>
    <cellStyle name="40 % - Markeringsfarve4 2 2 2 4 2 4" xfId="40404" xr:uid="{FB5F52CB-DFA7-44F5-8B47-1EB2F4A61C27}"/>
    <cellStyle name="40 % - Markeringsfarve4 2 2 2 4 3" xfId="12394" xr:uid="{FAE26A65-7A09-409D-888A-1F65853C0574}"/>
    <cellStyle name="40 % - Markeringsfarve4 2 2 2 4 3 2" xfId="28714" xr:uid="{7FFB6FF8-EEB0-4EB2-B2EC-A08D007938AA}"/>
    <cellStyle name="40 % - Markeringsfarve4 2 2 2 4 3 3" xfId="43679" xr:uid="{C84F5CC3-C74E-44DC-AB3E-015AA0D45BFD}"/>
    <cellStyle name="40 % - Markeringsfarve4 2 2 2 4 4" xfId="21692" xr:uid="{C6BCDAD9-5AD7-45A7-A596-CDA9BCCA90D3}"/>
    <cellStyle name="40 % - Markeringsfarve4 2 2 2 4 5" xfId="36680" xr:uid="{7B66ADE3-9830-43F1-8217-ADDA715D77E0}"/>
    <cellStyle name="40 % - Markeringsfarve4 2 2 2 5" xfId="5865" xr:uid="{A7A8FC12-7496-4F7E-8241-A69703114B0E}"/>
    <cellStyle name="40 % - Markeringsfarve4 2 2 2 5 2" xfId="13782" xr:uid="{E248D1B3-9959-43EA-A666-C70D48E48353}"/>
    <cellStyle name="40 % - Markeringsfarve4 2 2 2 5 2 2" xfId="30097" xr:uid="{03666824-51FD-4C8A-AADC-F4C5E5ADF199}"/>
    <cellStyle name="40 % - Markeringsfarve4 2 2 2 5 2 3" xfId="45061" xr:uid="{6BBE3D17-D9B9-4972-B993-0CD226417104}"/>
    <cellStyle name="40 % - Markeringsfarve4 2 2 2 5 3" xfId="23075" xr:uid="{9DBC3339-F45B-4A67-99B7-B20BDAEE2D7A}"/>
    <cellStyle name="40 % - Markeringsfarve4 2 2 2 5 4" xfId="38062" xr:uid="{FE405667-E44E-41FF-96BE-CC5787D1F1BA}"/>
    <cellStyle name="40 % - Markeringsfarve4 2 2 2 6" xfId="12390" xr:uid="{0D51C4EE-4939-4AAF-86B6-4B449337F5B7}"/>
    <cellStyle name="40 % - Markeringsfarve4 2 2 2 6 2" xfId="28710" xr:uid="{E29E519A-FA7F-4DA9-A710-F8DC52BBE8E9}"/>
    <cellStyle name="40 % - Markeringsfarve4 2 2 2 6 3" xfId="43675" xr:uid="{A652B251-58D5-4014-9D2A-9D0F50E06EA1}"/>
    <cellStyle name="40 % - Markeringsfarve4 2 2 2 7" xfId="21688" xr:uid="{43E05837-924E-45AD-B95A-8B9B892440B8}"/>
    <cellStyle name="40 % - Markeringsfarve4 2 2 2 8" xfId="36676" xr:uid="{CE7093BD-005B-4B6A-9ECF-50AD52B90406}"/>
    <cellStyle name="40 % - Markeringsfarve4 2 2 2 9" xfId="53967" xr:uid="{94807E87-CCBE-487D-95D3-58455D756F43}"/>
    <cellStyle name="40 % - Markeringsfarve4 2 2 3" xfId="3839" xr:uid="{966015E5-3015-4D71-9567-151710441870}"/>
    <cellStyle name="40 % - Markeringsfarve4 2 2 3 2" xfId="3840" xr:uid="{4259582E-7546-44C2-BE8C-75E65137403F}"/>
    <cellStyle name="40 % - Markeringsfarve4 2 2 3 2 2" xfId="3841" xr:uid="{A1675E7F-F3F5-4321-8D36-1B087BA624E3}"/>
    <cellStyle name="40 % - Markeringsfarve4 2 2 3 2 2 2" xfId="7754" xr:uid="{A4D25A84-F8B3-4010-9070-853042101642}"/>
    <cellStyle name="40 % - Markeringsfarve4 2 2 3 2 2 2 2" xfId="15654" xr:uid="{AC7DEC9E-97A3-400A-84C7-457CC1C0E841}"/>
    <cellStyle name="40 % - Markeringsfarve4 2 2 3 2 2 2 2 2" xfId="31969" xr:uid="{9015C3A0-A429-43E3-8082-582C67987361}"/>
    <cellStyle name="40 % - Markeringsfarve4 2 2 3 2 2 2 2 3" xfId="46933" xr:uid="{8AE96612-155A-49BE-9A52-0687E3C31CE6}"/>
    <cellStyle name="40 % - Markeringsfarve4 2 2 3 2 2 2 3" xfId="24947" xr:uid="{49B197D7-3289-4AB8-8321-D27B6860093E}"/>
    <cellStyle name="40 % - Markeringsfarve4 2 2 3 2 2 2 4" xfId="39934" xr:uid="{F31CF202-A1A0-4A39-8BB9-51092F5393F8}"/>
    <cellStyle name="40 % - Markeringsfarve4 2 2 3 2 2 3" xfId="12397" xr:uid="{7CAD15DF-FF06-4A92-BA1C-C31E5672B3D3}"/>
    <cellStyle name="40 % - Markeringsfarve4 2 2 3 2 2 3 2" xfId="28717" xr:uid="{F582939D-96A4-4343-B1C0-D7441AE5BDAB}"/>
    <cellStyle name="40 % - Markeringsfarve4 2 2 3 2 2 3 3" xfId="43682" xr:uid="{700E394C-770F-4804-8D79-C5B9744E4B1E}"/>
    <cellStyle name="40 % - Markeringsfarve4 2 2 3 2 2 4" xfId="21695" xr:uid="{77954907-24A3-4B3B-9AF0-72B8D48B4A60}"/>
    <cellStyle name="40 % - Markeringsfarve4 2 2 3 2 2 5" xfId="36683" xr:uid="{14FFC0E7-D343-48E4-9599-6407A483F367}"/>
    <cellStyle name="40 % - Markeringsfarve4 2 2 3 2 3" xfId="6300" xr:uid="{7827B20E-121C-4317-883B-D45D1375F7B0}"/>
    <cellStyle name="40 % - Markeringsfarve4 2 2 3 2 3 2" xfId="14216" xr:uid="{9CAC265D-4A19-4676-BDCD-FAE1FA462B22}"/>
    <cellStyle name="40 % - Markeringsfarve4 2 2 3 2 3 2 2" xfId="30531" xr:uid="{491374B5-18C5-4C91-A2BB-EB62AF5F9565}"/>
    <cellStyle name="40 % - Markeringsfarve4 2 2 3 2 3 2 3" xfId="45495" xr:uid="{89F1BDB4-E931-4BEB-8F5A-0E808612F193}"/>
    <cellStyle name="40 % - Markeringsfarve4 2 2 3 2 3 3" xfId="23509" xr:uid="{B0679451-23ED-4C2B-84E8-0EEE816C5465}"/>
    <cellStyle name="40 % - Markeringsfarve4 2 2 3 2 3 4" xfId="38496" xr:uid="{3996FDA5-77AE-478D-9DEE-8D0151D5C287}"/>
    <cellStyle name="40 % - Markeringsfarve4 2 2 3 2 4" xfId="12396" xr:uid="{99D72305-5F95-408A-B25E-4227A48B3C8A}"/>
    <cellStyle name="40 % - Markeringsfarve4 2 2 3 2 4 2" xfId="28716" xr:uid="{5AA87B9F-17F0-438C-A670-F7A1675840CA}"/>
    <cellStyle name="40 % - Markeringsfarve4 2 2 3 2 4 3" xfId="43681" xr:uid="{B94D2388-4B6D-49E1-9F68-68901F86B46A}"/>
    <cellStyle name="40 % - Markeringsfarve4 2 2 3 2 5" xfId="21694" xr:uid="{3A1CED9B-CEFF-4D72-B92D-FDBC9CD5E9FC}"/>
    <cellStyle name="40 % - Markeringsfarve4 2 2 3 2 6" xfId="36682" xr:uid="{DA2FD4E3-B32A-4913-861A-94BFCABDD930}"/>
    <cellStyle name="40 % - Markeringsfarve4 2 2 3 3" xfId="3842" xr:uid="{01711D27-BA91-4D23-A879-88644DF49264}"/>
    <cellStyle name="40 % - Markeringsfarve4 2 2 3 3 2" xfId="6984" xr:uid="{A6E79B58-6192-4966-8D58-4577B3CA563B}"/>
    <cellStyle name="40 % - Markeringsfarve4 2 2 3 3 2 2" xfId="14894" xr:uid="{4D85E5F7-12F6-45CE-B8B2-7B1CEF378FF1}"/>
    <cellStyle name="40 % - Markeringsfarve4 2 2 3 3 2 2 2" xfId="31209" xr:uid="{4313C610-8803-40E0-B62D-A7EF6047EF0F}"/>
    <cellStyle name="40 % - Markeringsfarve4 2 2 3 3 2 2 3" xfId="46173" xr:uid="{B52CAA65-91E7-4675-B81F-E432B190FC55}"/>
    <cellStyle name="40 % - Markeringsfarve4 2 2 3 3 2 3" xfId="24187" xr:uid="{43F3667D-734E-4503-8060-8828E8ED17C2}"/>
    <cellStyle name="40 % - Markeringsfarve4 2 2 3 3 2 4" xfId="39174" xr:uid="{AF8AC8AA-5DC5-4372-91BB-F5C601713FEE}"/>
    <cellStyle name="40 % - Markeringsfarve4 2 2 3 3 3" xfId="12398" xr:uid="{BFB6D46B-B4A4-4D39-A190-D96E184AC626}"/>
    <cellStyle name="40 % - Markeringsfarve4 2 2 3 3 3 2" xfId="28718" xr:uid="{48BFBB81-828F-4FBA-A3A0-CFFF4ED97943}"/>
    <cellStyle name="40 % - Markeringsfarve4 2 2 3 3 3 3" xfId="43683" xr:uid="{57D2BFB1-3DA5-40DB-A3E8-35F9ACCCD2FB}"/>
    <cellStyle name="40 % - Markeringsfarve4 2 2 3 3 4" xfId="21696" xr:uid="{C4255870-F6D0-408B-B68D-50F7AA14780D}"/>
    <cellStyle name="40 % - Markeringsfarve4 2 2 3 3 5" xfId="36684" xr:uid="{D8669F29-D727-47E9-B0AA-8C6AF0960945}"/>
    <cellStyle name="40 % - Markeringsfarve4 2 2 3 4" xfId="3843" xr:uid="{BFA77D18-D8C3-4839-AECF-0B8245E71297}"/>
    <cellStyle name="40 % - Markeringsfarve4 2 2 3 4 2" xfId="8546" xr:uid="{F7B7BE67-E7FF-4DEF-8D75-2B440194F870}"/>
    <cellStyle name="40 % - Markeringsfarve4 2 2 3 4 2 2" xfId="16431" xr:uid="{B5191289-D4DA-4ECA-83A1-9C726C6BBD37}"/>
    <cellStyle name="40 % - Markeringsfarve4 2 2 3 4 2 2 2" xfId="32746" xr:uid="{187A6167-E1BB-4741-93E7-EC2784D7EEE4}"/>
    <cellStyle name="40 % - Markeringsfarve4 2 2 3 4 2 2 3" xfId="47710" xr:uid="{01B529EB-553A-4E0C-B02C-C954FD83BAE0}"/>
    <cellStyle name="40 % - Markeringsfarve4 2 2 3 4 2 3" xfId="25724" xr:uid="{EBB698D2-38D7-4BB2-927C-93447BEE0AA5}"/>
    <cellStyle name="40 % - Markeringsfarve4 2 2 3 4 2 4" xfId="40711" xr:uid="{94A6F37F-687D-480D-83D6-907E8F0B35C4}"/>
    <cellStyle name="40 % - Markeringsfarve4 2 2 3 4 3" xfId="12399" xr:uid="{C1F08881-7EFC-46FA-80B8-BACF32E0CAA7}"/>
    <cellStyle name="40 % - Markeringsfarve4 2 2 3 4 3 2" xfId="28719" xr:uid="{1D3043B5-9451-411D-9479-25D1CC8FB89F}"/>
    <cellStyle name="40 % - Markeringsfarve4 2 2 3 4 3 3" xfId="43684" xr:uid="{2DF6843B-B451-48AD-A5CF-7CFF5B3A3F36}"/>
    <cellStyle name="40 % - Markeringsfarve4 2 2 3 4 4" xfId="21697" xr:uid="{AFE68F4D-84B6-4D5E-B1CC-B86B89995C5D}"/>
    <cellStyle name="40 % - Markeringsfarve4 2 2 3 4 5" xfId="36685" xr:uid="{61F9AF34-B70D-4D3F-B989-9AC6C66B28E1}"/>
    <cellStyle name="40 % - Markeringsfarve4 2 2 3 5" xfId="5866" xr:uid="{FD597DD8-C8BB-4302-AFC6-A2556A5B1469}"/>
    <cellStyle name="40 % - Markeringsfarve4 2 2 3 5 2" xfId="13783" xr:uid="{F0DD576B-6E6C-42E5-80C7-76A874443F28}"/>
    <cellStyle name="40 % - Markeringsfarve4 2 2 3 5 2 2" xfId="30098" xr:uid="{51BB16D3-E701-4BD4-8E40-914F4ABEAB9F}"/>
    <cellStyle name="40 % - Markeringsfarve4 2 2 3 5 2 3" xfId="45062" xr:uid="{9097D918-5B05-468B-8B9D-926FA1C9106B}"/>
    <cellStyle name="40 % - Markeringsfarve4 2 2 3 5 3" xfId="23076" xr:uid="{E3FFEBDF-095E-48E2-9E4D-289726AA05E5}"/>
    <cellStyle name="40 % - Markeringsfarve4 2 2 3 5 4" xfId="38063" xr:uid="{C4F788F0-E9A2-41BD-A6E3-B2334196AF0D}"/>
    <cellStyle name="40 % - Markeringsfarve4 2 2 3 6" xfId="12395" xr:uid="{5D6B425D-6919-4992-9246-348A020B527E}"/>
    <cellStyle name="40 % - Markeringsfarve4 2 2 3 6 2" xfId="28715" xr:uid="{6CA2DAA3-03D9-4A30-A88E-F8FC6E9419AE}"/>
    <cellStyle name="40 % - Markeringsfarve4 2 2 3 6 3" xfId="43680" xr:uid="{BD313AC8-0046-4E3A-8193-FE8A1FC5A34B}"/>
    <cellStyle name="40 % - Markeringsfarve4 2 2 3 7" xfId="21693" xr:uid="{98850E2C-1E9F-4F17-85FB-F55FE895AC66}"/>
    <cellStyle name="40 % - Markeringsfarve4 2 2 3 8" xfId="36681" xr:uid="{E3143791-54E4-49D7-B99E-58C4E8EDD38F}"/>
    <cellStyle name="40 % - Markeringsfarve4 2 2 3 9" xfId="56511" xr:uid="{8FB73BD5-7EF5-4472-9D76-B445AD8E6513}"/>
    <cellStyle name="40 % - Markeringsfarve4 2 2 4" xfId="3844" xr:uid="{A46CF3BD-1ED3-4A4C-8D0D-457CB27E4C36}"/>
    <cellStyle name="40 % - Markeringsfarve4 2 2 4 2" xfId="3845" xr:uid="{D2010960-C12B-4BE8-B70F-1F268D296DD7}"/>
    <cellStyle name="40 % - Markeringsfarve4 2 2 4 2 2" xfId="3846" xr:uid="{049D65C9-B1C9-4A01-8D2F-68E407781D51}"/>
    <cellStyle name="40 % - Markeringsfarve4 2 2 4 2 2 2" xfId="7863" xr:uid="{EAD03B8A-5199-48F7-AC0D-39189000F621}"/>
    <cellStyle name="40 % - Markeringsfarve4 2 2 4 2 2 2 2" xfId="15763" xr:uid="{3EBBC828-9F96-4D94-B1F5-9FEED4437FA2}"/>
    <cellStyle name="40 % - Markeringsfarve4 2 2 4 2 2 2 2 2" xfId="32078" xr:uid="{3719B318-B59A-4D4E-A322-F0364615BA7B}"/>
    <cellStyle name="40 % - Markeringsfarve4 2 2 4 2 2 2 2 3" xfId="47042" xr:uid="{3712ED34-5E06-4A5E-A8BC-555DC70E38C2}"/>
    <cellStyle name="40 % - Markeringsfarve4 2 2 4 2 2 2 3" xfId="25056" xr:uid="{045A0977-4DB6-4129-B260-953ED8233A45}"/>
    <cellStyle name="40 % - Markeringsfarve4 2 2 4 2 2 2 4" xfId="40043" xr:uid="{24B50A3B-53C7-4DD6-BBA0-7BBE3F68F0C3}"/>
    <cellStyle name="40 % - Markeringsfarve4 2 2 4 2 2 3" xfId="12402" xr:uid="{DBAFC17B-97B8-4755-8DC6-21B9D4771348}"/>
    <cellStyle name="40 % - Markeringsfarve4 2 2 4 2 2 3 2" xfId="28722" xr:uid="{3C72B360-51AA-4869-804B-BA2574754296}"/>
    <cellStyle name="40 % - Markeringsfarve4 2 2 4 2 2 3 3" xfId="43687" xr:uid="{522490CF-F522-4FE2-ABB3-C4B392A93DD0}"/>
    <cellStyle name="40 % - Markeringsfarve4 2 2 4 2 2 4" xfId="21700" xr:uid="{D2EB7A8C-C0A9-424D-BAE3-056AB8CBD4CE}"/>
    <cellStyle name="40 % - Markeringsfarve4 2 2 4 2 2 5" xfId="36688" xr:uid="{AE5AD874-590E-46BB-B2B4-E9720F136896}"/>
    <cellStyle name="40 % - Markeringsfarve4 2 2 4 2 3" xfId="6399" xr:uid="{98550E29-52E9-455B-A3EB-349944023AF3}"/>
    <cellStyle name="40 % - Markeringsfarve4 2 2 4 2 3 2" xfId="14312" xr:uid="{9F360C58-4442-4222-885E-57CF689591C3}"/>
    <cellStyle name="40 % - Markeringsfarve4 2 2 4 2 3 2 2" xfId="30627" xr:uid="{C55855C3-11AB-4E50-AA23-2425379D8D72}"/>
    <cellStyle name="40 % - Markeringsfarve4 2 2 4 2 3 2 3" xfId="45591" xr:uid="{4ED836FB-78C4-4CDC-84E1-CDDE9A87083C}"/>
    <cellStyle name="40 % - Markeringsfarve4 2 2 4 2 3 3" xfId="23605" xr:uid="{97C6FFF7-C87D-416D-9F24-80BCC57BA92F}"/>
    <cellStyle name="40 % - Markeringsfarve4 2 2 4 2 3 4" xfId="38592" xr:uid="{92DCFEFB-36F1-44FB-94ED-FC06E6D84B13}"/>
    <cellStyle name="40 % - Markeringsfarve4 2 2 4 2 4" xfId="12401" xr:uid="{5BAA8ED8-F2C6-4303-AF6A-8874EED249AD}"/>
    <cellStyle name="40 % - Markeringsfarve4 2 2 4 2 4 2" xfId="28721" xr:uid="{8B5A0525-D297-4BE3-AAEB-B815FE5EF88E}"/>
    <cellStyle name="40 % - Markeringsfarve4 2 2 4 2 4 3" xfId="43686" xr:uid="{DA5B8CEB-6518-4216-A316-F34B62403034}"/>
    <cellStyle name="40 % - Markeringsfarve4 2 2 4 2 5" xfId="21699" xr:uid="{E7E0617E-9344-4A15-8C70-77D6FEE9F5A4}"/>
    <cellStyle name="40 % - Markeringsfarve4 2 2 4 2 6" xfId="36687" xr:uid="{2469572F-0837-45BB-8F2E-6C975ECF26CB}"/>
    <cellStyle name="40 % - Markeringsfarve4 2 2 4 3" xfId="3847" xr:uid="{91D9834A-55B3-4581-9AD1-2AE3E92869A2}"/>
    <cellStyle name="40 % - Markeringsfarve4 2 2 4 3 2" xfId="7139" xr:uid="{DE96FD7F-AD91-4768-AFBB-366D33DBCB0A}"/>
    <cellStyle name="40 % - Markeringsfarve4 2 2 4 3 2 2" xfId="15048" xr:uid="{5456FFB7-A1CF-4DB7-A1EB-980CDF1F9949}"/>
    <cellStyle name="40 % - Markeringsfarve4 2 2 4 3 2 2 2" xfId="31363" xr:uid="{5F5C26F0-7B15-4B31-9C83-DEDFBE0B48CE}"/>
    <cellStyle name="40 % - Markeringsfarve4 2 2 4 3 2 2 3" xfId="46327" xr:uid="{4B51D34A-42D3-4012-93D9-B9F4699070D4}"/>
    <cellStyle name="40 % - Markeringsfarve4 2 2 4 3 2 3" xfId="24341" xr:uid="{9D221BD6-E401-4B30-B8CC-C0E1C5A5A69C}"/>
    <cellStyle name="40 % - Markeringsfarve4 2 2 4 3 2 4" xfId="39328" xr:uid="{C7A57421-5F32-4BE4-A198-72BFB32598FC}"/>
    <cellStyle name="40 % - Markeringsfarve4 2 2 4 3 3" xfId="12403" xr:uid="{DFE2FBB5-E178-490B-B138-65E2F4FAB695}"/>
    <cellStyle name="40 % - Markeringsfarve4 2 2 4 3 3 2" xfId="28723" xr:uid="{091123C5-98F8-4F24-84A1-C07CBF866517}"/>
    <cellStyle name="40 % - Markeringsfarve4 2 2 4 3 3 3" xfId="43688" xr:uid="{5C6D8898-F097-427E-8D7D-390AEB3D8D95}"/>
    <cellStyle name="40 % - Markeringsfarve4 2 2 4 3 4" xfId="21701" xr:uid="{256DEA5C-F69D-4986-920B-4FCE92F60603}"/>
    <cellStyle name="40 % - Markeringsfarve4 2 2 4 3 5" xfId="36689" xr:uid="{93BD55B6-9EF2-42F7-8482-83BB813492F7}"/>
    <cellStyle name="40 % - Markeringsfarve4 2 2 4 4" xfId="3848" xr:uid="{4CCD2E45-D150-4F2E-ABC3-5EFAE582E4B8}"/>
    <cellStyle name="40 % - Markeringsfarve4 2 2 4 4 2" xfId="8197" xr:uid="{E631E139-F1E4-40ED-BC95-2946CE09A64E}"/>
    <cellStyle name="40 % - Markeringsfarve4 2 2 4 4 2 2" xfId="16092" xr:uid="{352F11AE-9434-42FB-BE77-6B1B53B3ECD4}"/>
    <cellStyle name="40 % - Markeringsfarve4 2 2 4 4 2 2 2" xfId="32407" xr:uid="{618FC21B-5BA7-413C-8270-67E8102D074E}"/>
    <cellStyle name="40 % - Markeringsfarve4 2 2 4 4 2 2 3" xfId="47371" xr:uid="{D69F3BED-D2A8-4BDB-B5F4-EC4E5361A961}"/>
    <cellStyle name="40 % - Markeringsfarve4 2 2 4 4 2 3" xfId="25385" xr:uid="{48FF1B2F-889F-4F09-826F-EC87035346EE}"/>
    <cellStyle name="40 % - Markeringsfarve4 2 2 4 4 2 4" xfId="40372" xr:uid="{BF151413-2490-44F1-BD65-B1116061327E}"/>
    <cellStyle name="40 % - Markeringsfarve4 2 2 4 4 3" xfId="12404" xr:uid="{2DD97619-8428-405A-8FE7-0C03AC51E661}"/>
    <cellStyle name="40 % - Markeringsfarve4 2 2 4 4 3 2" xfId="28724" xr:uid="{4BD1C919-6D69-4E67-9E2B-7F11828327D9}"/>
    <cellStyle name="40 % - Markeringsfarve4 2 2 4 4 3 3" xfId="43689" xr:uid="{D3531D1D-08C8-43EB-A40A-D24985282AF3}"/>
    <cellStyle name="40 % - Markeringsfarve4 2 2 4 4 4" xfId="21702" xr:uid="{6796735D-A6BA-4A3F-A6A8-D4D569307AA6}"/>
    <cellStyle name="40 % - Markeringsfarve4 2 2 4 4 5" xfId="36690" xr:uid="{A98A48BE-E9CB-4CC2-AF71-E12DF719850C}"/>
    <cellStyle name="40 % - Markeringsfarve4 2 2 4 5" xfId="5867" xr:uid="{273E05BF-7552-47A0-90A2-1E5B2830A82D}"/>
    <cellStyle name="40 % - Markeringsfarve4 2 2 4 5 2" xfId="13784" xr:uid="{9F49E8F0-EF3E-4A93-82E1-410F6BA82BA9}"/>
    <cellStyle name="40 % - Markeringsfarve4 2 2 4 5 2 2" xfId="30099" xr:uid="{FB533619-3FD6-4B3B-A327-473DF5C674B3}"/>
    <cellStyle name="40 % - Markeringsfarve4 2 2 4 5 2 3" xfId="45063" xr:uid="{AAEB3286-F21A-4B20-BCF5-175C9DC51A20}"/>
    <cellStyle name="40 % - Markeringsfarve4 2 2 4 5 3" xfId="23077" xr:uid="{22A90B0B-A2B2-4EE4-AE50-2F7ABDF34AF6}"/>
    <cellStyle name="40 % - Markeringsfarve4 2 2 4 5 4" xfId="38064" xr:uid="{0EF5106D-459A-4E94-B5CE-601C2CAEC64F}"/>
    <cellStyle name="40 % - Markeringsfarve4 2 2 4 6" xfId="12400" xr:uid="{362E7B0F-1DC8-4A7A-90AE-76B359F4A74C}"/>
    <cellStyle name="40 % - Markeringsfarve4 2 2 4 6 2" xfId="28720" xr:uid="{F68204BD-39F4-4593-8C54-D89F7CBB71F2}"/>
    <cellStyle name="40 % - Markeringsfarve4 2 2 4 6 3" xfId="43685" xr:uid="{590F1A90-A05B-4263-BF49-F3DE423A8EF1}"/>
    <cellStyle name="40 % - Markeringsfarve4 2 2 4 7" xfId="21698" xr:uid="{520119A0-D20B-4D24-A383-3788BFD239C4}"/>
    <cellStyle name="40 % - Markeringsfarve4 2 2 4 8" xfId="36686" xr:uid="{7D7A8DED-9C23-4EE7-82D0-30B07B1DC8D5}"/>
    <cellStyle name="40 % - Markeringsfarve4 2 2 5" xfId="3849" xr:uid="{A1630D7D-F92F-4C01-BFCB-3040714E9BD4}"/>
    <cellStyle name="40 % - Markeringsfarve4 2 2 5 2" xfId="3850" xr:uid="{0C42F569-F239-415F-B9ED-B744F4B4FED1}"/>
    <cellStyle name="40 % - Markeringsfarve4 2 2 5 2 2" xfId="3851" xr:uid="{D4AC6165-9EEA-4204-9199-D7D19138DB10}"/>
    <cellStyle name="40 % - Markeringsfarve4 2 2 5 2 2 2" xfId="7980" xr:uid="{4C210B1E-2E03-480E-87CD-7B7C260C07AA}"/>
    <cellStyle name="40 % - Markeringsfarve4 2 2 5 2 2 2 2" xfId="15880" xr:uid="{761ACB72-CE53-4C7E-B803-9E3291DD8536}"/>
    <cellStyle name="40 % - Markeringsfarve4 2 2 5 2 2 2 2 2" xfId="32195" xr:uid="{47BD1421-35F7-4169-A2F6-85A4475FF965}"/>
    <cellStyle name="40 % - Markeringsfarve4 2 2 5 2 2 2 2 3" xfId="47159" xr:uid="{CD902002-4E43-4910-A43E-2D80B1EA2DCB}"/>
    <cellStyle name="40 % - Markeringsfarve4 2 2 5 2 2 2 3" xfId="25173" xr:uid="{531191A4-C025-4839-86AE-B7442CF6B4AD}"/>
    <cellStyle name="40 % - Markeringsfarve4 2 2 5 2 2 2 4" xfId="40160" xr:uid="{FE048F28-0002-4066-95C3-CB3D0F085048}"/>
    <cellStyle name="40 % - Markeringsfarve4 2 2 5 2 2 3" xfId="12407" xr:uid="{36E6951C-3D3B-4E72-8022-E8EE5A8557BB}"/>
    <cellStyle name="40 % - Markeringsfarve4 2 2 5 2 2 3 2" xfId="28727" xr:uid="{CEE71E03-D322-4F3C-BAFC-BD4FE27DD6B1}"/>
    <cellStyle name="40 % - Markeringsfarve4 2 2 5 2 2 3 3" xfId="43692" xr:uid="{4589B217-1E06-47E1-8955-B14CCFF7C97F}"/>
    <cellStyle name="40 % - Markeringsfarve4 2 2 5 2 2 4" xfId="21705" xr:uid="{30FF7C93-1B83-4A69-8382-8F588B711188}"/>
    <cellStyle name="40 % - Markeringsfarve4 2 2 5 2 2 5" xfId="36693" xr:uid="{3A65BE10-7984-483E-981B-610A043A41FF}"/>
    <cellStyle name="40 % - Markeringsfarve4 2 2 5 2 3" xfId="6498" xr:uid="{4F2F25FA-CA70-45B8-8FB5-51A1E9204800}"/>
    <cellStyle name="40 % - Markeringsfarve4 2 2 5 2 3 2" xfId="14411" xr:uid="{D8D18AC0-78C3-43AC-9694-287CE0AA353C}"/>
    <cellStyle name="40 % - Markeringsfarve4 2 2 5 2 3 2 2" xfId="30726" xr:uid="{FAE12920-7862-4C37-A6F7-DA569DCCD5BF}"/>
    <cellStyle name="40 % - Markeringsfarve4 2 2 5 2 3 2 3" xfId="45690" xr:uid="{3F91DA33-13E4-45C3-9FFE-5E9AB825639C}"/>
    <cellStyle name="40 % - Markeringsfarve4 2 2 5 2 3 3" xfId="23704" xr:uid="{D984DD29-FCA3-409C-85BA-18C80DDBD362}"/>
    <cellStyle name="40 % - Markeringsfarve4 2 2 5 2 3 4" xfId="38691" xr:uid="{160F2C82-00C5-45D5-A5A2-F44CCB9F46DE}"/>
    <cellStyle name="40 % - Markeringsfarve4 2 2 5 2 4" xfId="12406" xr:uid="{76C95DDC-7FB1-4C84-8B53-BE1D70B663DB}"/>
    <cellStyle name="40 % - Markeringsfarve4 2 2 5 2 4 2" xfId="28726" xr:uid="{6301549A-488E-4869-9B30-6697000367A7}"/>
    <cellStyle name="40 % - Markeringsfarve4 2 2 5 2 4 3" xfId="43691" xr:uid="{17CF111E-23AE-4958-A2FB-2AA3AFAAD2A7}"/>
    <cellStyle name="40 % - Markeringsfarve4 2 2 5 2 5" xfId="21704" xr:uid="{EAF5CE8E-25A8-4707-9BA5-A1603FBDA3DD}"/>
    <cellStyle name="40 % - Markeringsfarve4 2 2 5 2 6" xfId="36692" xr:uid="{6DC0811F-9169-4158-9CE5-CCB79FE92733}"/>
    <cellStyle name="40 % - Markeringsfarve4 2 2 5 3" xfId="3852" xr:uid="{FF6AFA76-AFDD-472E-8649-5B6B900B1EC9}"/>
    <cellStyle name="40 % - Markeringsfarve4 2 2 5 3 2" xfId="7256" xr:uid="{2EDF39CF-0694-48AE-B900-0D6F2376BED6}"/>
    <cellStyle name="40 % - Markeringsfarve4 2 2 5 3 2 2" xfId="15165" xr:uid="{AFEE70C5-9082-4D96-B7AE-95DD5F653EF0}"/>
    <cellStyle name="40 % - Markeringsfarve4 2 2 5 3 2 2 2" xfId="31480" xr:uid="{95608BB6-5861-427A-BCFC-4221A55CA4DF}"/>
    <cellStyle name="40 % - Markeringsfarve4 2 2 5 3 2 2 3" xfId="46444" xr:uid="{04CF6CF5-043E-4331-95BD-25F3559E88BB}"/>
    <cellStyle name="40 % - Markeringsfarve4 2 2 5 3 2 3" xfId="24458" xr:uid="{AE6C7E6E-152A-4E35-B5C6-96965A7A7EEF}"/>
    <cellStyle name="40 % - Markeringsfarve4 2 2 5 3 2 4" xfId="39445" xr:uid="{E70DDD0D-4044-4465-9791-3EEBE1168F7A}"/>
    <cellStyle name="40 % - Markeringsfarve4 2 2 5 3 3" xfId="12408" xr:uid="{E8D60174-EC58-4E01-8851-F568AE0CF3C4}"/>
    <cellStyle name="40 % - Markeringsfarve4 2 2 5 3 3 2" xfId="28728" xr:uid="{AED4841D-8B40-4751-B555-A7BC7F383AC2}"/>
    <cellStyle name="40 % - Markeringsfarve4 2 2 5 3 3 3" xfId="43693" xr:uid="{199670C9-9E25-4BC9-A873-6EA63D3ECDAF}"/>
    <cellStyle name="40 % - Markeringsfarve4 2 2 5 3 4" xfId="21706" xr:uid="{0D7D7C5E-0126-4545-BF1D-B922E257278B}"/>
    <cellStyle name="40 % - Markeringsfarve4 2 2 5 3 5" xfId="36694" xr:uid="{8A126CE3-12CF-438E-AB83-BB7B0002CB9F}"/>
    <cellStyle name="40 % - Markeringsfarve4 2 2 5 4" xfId="3853" xr:uid="{13ECAB34-1577-48D1-8F07-63FD662165D4}"/>
    <cellStyle name="40 % - Markeringsfarve4 2 2 5 4 2" xfId="8150" xr:uid="{D9370591-D46D-4D02-94FE-9CE042C2441B}"/>
    <cellStyle name="40 % - Markeringsfarve4 2 2 5 4 2 2" xfId="16047" xr:uid="{24A00BA5-224E-4231-91B5-F7154E7D531A}"/>
    <cellStyle name="40 % - Markeringsfarve4 2 2 5 4 2 2 2" xfId="32362" xr:uid="{BDE4E9D6-91AD-4643-9D6F-EE37A47AFF4B}"/>
    <cellStyle name="40 % - Markeringsfarve4 2 2 5 4 2 2 3" xfId="47326" xr:uid="{432651F2-C88A-4925-9CC6-FB277EA6D583}"/>
    <cellStyle name="40 % - Markeringsfarve4 2 2 5 4 2 3" xfId="25340" xr:uid="{E7295D6A-E3E9-488E-B8FD-AA40CE661BA8}"/>
    <cellStyle name="40 % - Markeringsfarve4 2 2 5 4 2 4" xfId="40327" xr:uid="{895FA9A3-1EB8-49D8-B428-891C34103C35}"/>
    <cellStyle name="40 % - Markeringsfarve4 2 2 5 4 3" xfId="12409" xr:uid="{9EBA9F97-3114-4AD3-87CA-407DCA5EB72B}"/>
    <cellStyle name="40 % - Markeringsfarve4 2 2 5 4 3 2" xfId="28729" xr:uid="{32A57449-9AE6-496C-9C89-B754426A927A}"/>
    <cellStyle name="40 % - Markeringsfarve4 2 2 5 4 3 3" xfId="43694" xr:uid="{326FD8F5-F34E-49B3-9C51-2F194364993A}"/>
    <cellStyle name="40 % - Markeringsfarve4 2 2 5 4 4" xfId="21707" xr:uid="{0EEF3E1C-D40D-4279-A80E-E785BF645F47}"/>
    <cellStyle name="40 % - Markeringsfarve4 2 2 5 4 5" xfId="36695" xr:uid="{8174AF57-B49C-415A-BD06-E9039E5AAA15}"/>
    <cellStyle name="40 % - Markeringsfarve4 2 2 5 5" xfId="5868" xr:uid="{2CEE44FC-5D2B-4232-845F-4E2388353824}"/>
    <cellStyle name="40 % - Markeringsfarve4 2 2 5 5 2" xfId="13785" xr:uid="{69EDE82F-45B9-42C8-8C53-67821DFB8A3B}"/>
    <cellStyle name="40 % - Markeringsfarve4 2 2 5 5 2 2" xfId="30100" xr:uid="{019ED9BD-3FD1-43F6-A142-A7F6239178A3}"/>
    <cellStyle name="40 % - Markeringsfarve4 2 2 5 5 2 3" xfId="45064" xr:uid="{187B6D00-056E-401B-B690-DE0794111044}"/>
    <cellStyle name="40 % - Markeringsfarve4 2 2 5 5 3" xfId="23078" xr:uid="{B60CC8FB-046E-4593-B2A6-69B553BA62EB}"/>
    <cellStyle name="40 % - Markeringsfarve4 2 2 5 5 4" xfId="38065" xr:uid="{C25932CC-C0E2-43E8-AC34-400CDE6711A2}"/>
    <cellStyle name="40 % - Markeringsfarve4 2 2 5 6" xfId="12405" xr:uid="{E5F159B7-3532-4EBC-B361-2AC16157515D}"/>
    <cellStyle name="40 % - Markeringsfarve4 2 2 5 6 2" xfId="28725" xr:uid="{6326AD73-95C2-45D0-9A14-14C5CC9C53C0}"/>
    <cellStyle name="40 % - Markeringsfarve4 2 2 5 6 3" xfId="43690" xr:uid="{5625D206-1E76-40C6-856B-804BB361F52A}"/>
    <cellStyle name="40 % - Markeringsfarve4 2 2 5 7" xfId="21703" xr:uid="{F3FD3E9C-5445-400C-A19A-E85D48E1C97B}"/>
    <cellStyle name="40 % - Markeringsfarve4 2 2 5 8" xfId="36691" xr:uid="{9E8FE7F9-0B3B-4C7F-B9EF-93D4072B7799}"/>
    <cellStyle name="40 % - Markeringsfarve4 2 2 6" xfId="3854" xr:uid="{2224A32B-4456-42E4-AA99-80638F811E5F}"/>
    <cellStyle name="40 % - Markeringsfarve4 2 2 6 2" xfId="3855" xr:uid="{94D31B39-D482-4004-AF6A-9BFB4E82D7D1}"/>
    <cellStyle name="40 % - Markeringsfarve4 2 2 6 2 2" xfId="3856" xr:uid="{7FDFCC85-3573-49EF-89AD-40B7ABE213C8}"/>
    <cellStyle name="40 % - Markeringsfarve4 2 2 6 2 2 2" xfId="8108" xr:uid="{1C0571BF-C2A8-4E40-A297-6C8A6B417424}"/>
    <cellStyle name="40 % - Markeringsfarve4 2 2 6 2 2 2 2" xfId="16008" xr:uid="{9A7A1D42-BDC1-40EE-A675-9D7AA98A021F}"/>
    <cellStyle name="40 % - Markeringsfarve4 2 2 6 2 2 2 2 2" xfId="32323" xr:uid="{9240B49E-B7F3-476C-91A0-0DB375D892E1}"/>
    <cellStyle name="40 % - Markeringsfarve4 2 2 6 2 2 2 2 3" xfId="47287" xr:uid="{E4EFAB16-7771-4C06-8738-7512ABAE5224}"/>
    <cellStyle name="40 % - Markeringsfarve4 2 2 6 2 2 2 3" xfId="25301" xr:uid="{A3955F93-082F-4E52-AF51-C72BF9629457}"/>
    <cellStyle name="40 % - Markeringsfarve4 2 2 6 2 2 2 4" xfId="40288" xr:uid="{0D7B7BC4-246B-438F-B1AA-5BF655C36F88}"/>
    <cellStyle name="40 % - Markeringsfarve4 2 2 6 2 2 3" xfId="12412" xr:uid="{D901C7A8-0A16-4657-9006-5041C224EC0D}"/>
    <cellStyle name="40 % - Markeringsfarve4 2 2 6 2 2 3 2" xfId="28732" xr:uid="{B21F6EFC-B43B-42BC-A6A6-F2D1BAE6CFA0}"/>
    <cellStyle name="40 % - Markeringsfarve4 2 2 6 2 2 3 3" xfId="43697" xr:uid="{EF26497B-7136-4934-BE23-42AFC86E8FCF}"/>
    <cellStyle name="40 % - Markeringsfarve4 2 2 6 2 2 4" xfId="21710" xr:uid="{52155AA9-98BB-4983-AED7-A3E799CC9283}"/>
    <cellStyle name="40 % - Markeringsfarve4 2 2 6 2 2 5" xfId="36698" xr:uid="{4380C441-919D-479C-99B8-2F72D83D1E14}"/>
    <cellStyle name="40 % - Markeringsfarve4 2 2 6 2 3" xfId="6601" xr:uid="{D0D7B8A4-4130-4963-A80F-A0F53773E64C}"/>
    <cellStyle name="40 % - Markeringsfarve4 2 2 6 2 3 2" xfId="14514" xr:uid="{39970F26-BEBC-46CB-9B16-9A7E03768945}"/>
    <cellStyle name="40 % - Markeringsfarve4 2 2 6 2 3 2 2" xfId="30829" xr:uid="{D2D04BCE-A2E6-4A3D-ADED-8ED8BBF7323D}"/>
    <cellStyle name="40 % - Markeringsfarve4 2 2 6 2 3 2 3" xfId="45793" xr:uid="{B6E581AF-8B52-4697-9255-582FA9483E9C}"/>
    <cellStyle name="40 % - Markeringsfarve4 2 2 6 2 3 3" xfId="23807" xr:uid="{014D007B-A202-483B-8CA8-DAB6C5993373}"/>
    <cellStyle name="40 % - Markeringsfarve4 2 2 6 2 3 4" xfId="38794" xr:uid="{69ABD455-0F84-4B2D-ABF7-EADC5A432D30}"/>
    <cellStyle name="40 % - Markeringsfarve4 2 2 6 2 4" xfId="12411" xr:uid="{645DAF00-FCA6-4502-A118-BADF5A906750}"/>
    <cellStyle name="40 % - Markeringsfarve4 2 2 6 2 4 2" xfId="28731" xr:uid="{251E4299-BEA3-4F83-9E93-09130E7A6D45}"/>
    <cellStyle name="40 % - Markeringsfarve4 2 2 6 2 4 3" xfId="43696" xr:uid="{F68CD319-8651-4F20-95FC-A0F9A17434F6}"/>
    <cellStyle name="40 % - Markeringsfarve4 2 2 6 2 5" xfId="21709" xr:uid="{4D8328BC-E710-4BD8-8EE5-616231D6545F}"/>
    <cellStyle name="40 % - Markeringsfarve4 2 2 6 2 6" xfId="36697" xr:uid="{D2FDA0AC-1DB8-4287-B6CD-31E21AD3CD9E}"/>
    <cellStyle name="40 % - Markeringsfarve4 2 2 6 3" xfId="3857" xr:uid="{712B15D0-FD16-4AE2-88BB-A72882EAF9FA}"/>
    <cellStyle name="40 % - Markeringsfarve4 2 2 6 3 2" xfId="7385" xr:uid="{33D55AB3-1C77-4F60-A3B6-1FF2B8A6E721}"/>
    <cellStyle name="40 % - Markeringsfarve4 2 2 6 3 2 2" xfId="15294" xr:uid="{1C2E34F4-DE67-4840-83E3-7980D36A68C2}"/>
    <cellStyle name="40 % - Markeringsfarve4 2 2 6 3 2 2 2" xfId="31609" xr:uid="{43D77DE2-AB3A-4832-8662-40E04BFA4F2D}"/>
    <cellStyle name="40 % - Markeringsfarve4 2 2 6 3 2 2 3" xfId="46573" xr:uid="{4C3E4F10-C555-44D7-BC35-F02F1D246592}"/>
    <cellStyle name="40 % - Markeringsfarve4 2 2 6 3 2 3" xfId="24587" xr:uid="{17593B48-11E6-44BD-AFB6-851A0BD50FF5}"/>
    <cellStyle name="40 % - Markeringsfarve4 2 2 6 3 2 4" xfId="39574" xr:uid="{7A3AB68E-7A8D-48DE-B89E-27648E0255D7}"/>
    <cellStyle name="40 % - Markeringsfarve4 2 2 6 3 3" xfId="12413" xr:uid="{14766F1D-E9C5-44F2-BEA6-9CE7F1388A8A}"/>
    <cellStyle name="40 % - Markeringsfarve4 2 2 6 3 3 2" xfId="28733" xr:uid="{F62B15BD-6F22-491D-86BC-EC519CEA3469}"/>
    <cellStyle name="40 % - Markeringsfarve4 2 2 6 3 3 3" xfId="43698" xr:uid="{E3C2028E-A6E8-4F70-BE72-4D7A9EAF5D07}"/>
    <cellStyle name="40 % - Markeringsfarve4 2 2 6 3 4" xfId="21711" xr:uid="{AAA3C2B8-2D67-45D3-BAD8-1AA1715D14FF}"/>
    <cellStyle name="40 % - Markeringsfarve4 2 2 6 3 5" xfId="36699" xr:uid="{5FE0FDEF-A6BC-41D5-9D05-1521106703EF}"/>
    <cellStyle name="40 % - Markeringsfarve4 2 2 6 4" xfId="3858" xr:uid="{E4608907-F564-4DD3-A8AE-B6E19CC85119}"/>
    <cellStyle name="40 % - Markeringsfarve4 2 2 6 4 2" xfId="8491" xr:uid="{05DDF02F-347F-40DB-8F32-031E7628D2D0}"/>
    <cellStyle name="40 % - Markeringsfarve4 2 2 6 4 2 2" xfId="16378" xr:uid="{64A5F9F0-37AE-424B-8DE7-C61FE3823AE7}"/>
    <cellStyle name="40 % - Markeringsfarve4 2 2 6 4 2 2 2" xfId="32693" xr:uid="{82DF95EB-C02E-4DC1-B547-173F86A6FCCC}"/>
    <cellStyle name="40 % - Markeringsfarve4 2 2 6 4 2 2 3" xfId="47657" xr:uid="{86D7499D-9B92-4E8D-9648-E364BD53EDD0}"/>
    <cellStyle name="40 % - Markeringsfarve4 2 2 6 4 2 3" xfId="25671" xr:uid="{0AB2A489-4609-4314-982C-CEECF46AB9CB}"/>
    <cellStyle name="40 % - Markeringsfarve4 2 2 6 4 2 4" xfId="40658" xr:uid="{C727E5D1-BDE3-4EFC-B45B-A99BE3540A4A}"/>
    <cellStyle name="40 % - Markeringsfarve4 2 2 6 4 3" xfId="12414" xr:uid="{6ABCF6CF-0519-457F-ADCC-CA2C4963FD53}"/>
    <cellStyle name="40 % - Markeringsfarve4 2 2 6 4 3 2" xfId="28734" xr:uid="{3940B9DB-8E7E-45ED-8A9E-366F91BA3700}"/>
    <cellStyle name="40 % - Markeringsfarve4 2 2 6 4 3 3" xfId="43699" xr:uid="{32FD37D5-CEE9-4FA5-8332-8BABE9EBA022}"/>
    <cellStyle name="40 % - Markeringsfarve4 2 2 6 4 4" xfId="21712" xr:uid="{8138652C-46AB-4FC5-8F1B-FF3AA0BCF46A}"/>
    <cellStyle name="40 % - Markeringsfarve4 2 2 6 4 5" xfId="36700" xr:uid="{FF7D9A81-F0EE-4F99-9379-D9C0CD3A8E57}"/>
    <cellStyle name="40 % - Markeringsfarve4 2 2 6 5" xfId="5869" xr:uid="{91C5FDE1-70BB-4C01-80E1-35C1AD7DA20E}"/>
    <cellStyle name="40 % - Markeringsfarve4 2 2 6 5 2" xfId="13786" xr:uid="{CF691B1E-0C32-4249-84F2-492BEA157B34}"/>
    <cellStyle name="40 % - Markeringsfarve4 2 2 6 5 2 2" xfId="30101" xr:uid="{E4C6B94A-0D9F-4954-86E1-B6DD16718D0E}"/>
    <cellStyle name="40 % - Markeringsfarve4 2 2 6 5 2 3" xfId="45065" xr:uid="{2825513F-5BE2-417C-8538-A3E2CEC3D58B}"/>
    <cellStyle name="40 % - Markeringsfarve4 2 2 6 5 3" xfId="23079" xr:uid="{3E989735-10D6-41A6-837D-84F15BA62676}"/>
    <cellStyle name="40 % - Markeringsfarve4 2 2 6 5 4" xfId="38066" xr:uid="{7661AAAD-AD68-4CD2-BFF9-9AE5480E33F8}"/>
    <cellStyle name="40 % - Markeringsfarve4 2 2 6 6" xfId="12410" xr:uid="{A73165A8-5AD0-4339-A613-D0D95F7D05E4}"/>
    <cellStyle name="40 % - Markeringsfarve4 2 2 6 6 2" xfId="28730" xr:uid="{227DC636-EFFA-40DC-B918-8F4D01017583}"/>
    <cellStyle name="40 % - Markeringsfarve4 2 2 6 6 3" xfId="43695" xr:uid="{2B8373B7-3106-41FD-BF68-787F652B729F}"/>
    <cellStyle name="40 % - Markeringsfarve4 2 2 6 7" xfId="21708" xr:uid="{A3C14580-65A3-4698-AB84-A7637822608E}"/>
    <cellStyle name="40 % - Markeringsfarve4 2 2 6 8" xfId="36696" xr:uid="{20B46D2C-6DE9-420E-9AAA-7C85723DC5A3}"/>
    <cellStyle name="40 % - Markeringsfarve4 2 2 7" xfId="3859" xr:uid="{4C87BC83-EC26-4183-823D-F83863CA9F2C}"/>
    <cellStyle name="40 % - Markeringsfarve4 2 2 7 2" xfId="3860" xr:uid="{97FA8470-DDFB-4A3C-9D10-47143A921F94}"/>
    <cellStyle name="40 % - Markeringsfarve4 2 2 7 2 2" xfId="7506" xr:uid="{C2636175-CBEE-43B4-AB37-D0A9060BFC1E}"/>
    <cellStyle name="40 % - Markeringsfarve4 2 2 7 2 2 2" xfId="15406" xr:uid="{EC34D006-69CE-48EC-BB3E-D9CA3287B887}"/>
    <cellStyle name="40 % - Markeringsfarve4 2 2 7 2 2 2 2" xfId="31721" xr:uid="{6964F4B8-53AF-429F-ADED-4D2A5131402D}"/>
    <cellStyle name="40 % - Markeringsfarve4 2 2 7 2 2 2 3" xfId="46685" xr:uid="{BCA2A4C2-8E4B-4145-BD92-86BDD51BCD3F}"/>
    <cellStyle name="40 % - Markeringsfarve4 2 2 7 2 2 3" xfId="24699" xr:uid="{34884CD5-C505-423A-ACBF-FDBD0645E90E}"/>
    <cellStyle name="40 % - Markeringsfarve4 2 2 7 2 2 4" xfId="39686" xr:uid="{8325513F-69AA-4B63-AA9E-6B4E28AD6477}"/>
    <cellStyle name="40 % - Markeringsfarve4 2 2 7 2 3" xfId="12416" xr:uid="{0AFA04D7-7FA5-4E90-9851-23F3D016156E}"/>
    <cellStyle name="40 % - Markeringsfarve4 2 2 7 2 3 2" xfId="28736" xr:uid="{AB86EB38-1551-466A-A7FF-E82C20565DCE}"/>
    <cellStyle name="40 % - Markeringsfarve4 2 2 7 2 3 3" xfId="43701" xr:uid="{72B98731-C965-4FAD-91E2-34CFA11F1FB1}"/>
    <cellStyle name="40 % - Markeringsfarve4 2 2 7 2 4" xfId="21714" xr:uid="{684C141A-4C4F-4736-9C31-7118497BAA8F}"/>
    <cellStyle name="40 % - Markeringsfarve4 2 2 7 2 5" xfId="36702" xr:uid="{8167C564-79CA-41D6-8B29-BD7C2EE58076}"/>
    <cellStyle name="40 % - Markeringsfarve4 2 2 7 3" xfId="6098" xr:uid="{DAED5325-D42D-41BB-B5BC-07E167D3C7E2}"/>
    <cellStyle name="40 % - Markeringsfarve4 2 2 7 3 2" xfId="14014" xr:uid="{3B81C7A3-EF39-4AE6-A57F-A616E144EED3}"/>
    <cellStyle name="40 % - Markeringsfarve4 2 2 7 3 2 2" xfId="30329" xr:uid="{E210F714-C599-4155-9A8B-3E28CEDE7015}"/>
    <cellStyle name="40 % - Markeringsfarve4 2 2 7 3 2 3" xfId="45293" xr:uid="{2D0728C7-1E68-48B6-96E3-1D9D20283506}"/>
    <cellStyle name="40 % - Markeringsfarve4 2 2 7 3 3" xfId="23307" xr:uid="{FFB7F1E6-40D7-45D4-9536-615DF7FBD6FB}"/>
    <cellStyle name="40 % - Markeringsfarve4 2 2 7 3 4" xfId="38294" xr:uid="{4BB9199B-F0EF-415C-A3E3-651EC0B75D78}"/>
    <cellStyle name="40 % - Markeringsfarve4 2 2 7 4" xfId="12415" xr:uid="{0F5F968D-5E57-447B-B813-1163EB52E038}"/>
    <cellStyle name="40 % - Markeringsfarve4 2 2 7 4 2" xfId="28735" xr:uid="{AB4A075D-E554-479F-B172-911C14733A0C}"/>
    <cellStyle name="40 % - Markeringsfarve4 2 2 7 4 3" xfId="43700" xr:uid="{4C22D5AE-535C-4D11-8465-D27142B3D953}"/>
    <cellStyle name="40 % - Markeringsfarve4 2 2 7 5" xfId="21713" xr:uid="{C0FA8D4F-00CC-40FF-8FE6-CEC3CA5BF26F}"/>
    <cellStyle name="40 % - Markeringsfarve4 2 2 7 6" xfId="36701" xr:uid="{2A0EF6AB-C0BC-47B1-A098-19FD19397261}"/>
    <cellStyle name="40 % - Markeringsfarve4 2 2 8" xfId="3861" xr:uid="{A0ECED82-E2FF-4AD7-A9D3-58D8039D23CD}"/>
    <cellStyle name="40 % - Markeringsfarve4 2 2 8 2" xfId="6734" xr:uid="{A182ADC7-A2EE-4A9D-8827-661083414ACF}"/>
    <cellStyle name="40 % - Markeringsfarve4 2 2 8 2 2" xfId="14644" xr:uid="{24D970BA-78EB-48DC-8E0C-3E4E7DA3679B}"/>
    <cellStyle name="40 % - Markeringsfarve4 2 2 8 2 2 2" xfId="30959" xr:uid="{20A5227A-4D38-4313-AD61-5A7ED6EB26BD}"/>
    <cellStyle name="40 % - Markeringsfarve4 2 2 8 2 2 3" xfId="45923" xr:uid="{E1F87CF7-76D4-4B05-A878-9891E8524EAF}"/>
    <cellStyle name="40 % - Markeringsfarve4 2 2 8 2 3" xfId="23937" xr:uid="{9249B8CE-5F93-460A-AA1A-334499CBED73}"/>
    <cellStyle name="40 % - Markeringsfarve4 2 2 8 2 4" xfId="38924" xr:uid="{DBD86F8C-DBFE-4FC9-9159-977A4F0DC9B0}"/>
    <cellStyle name="40 % - Markeringsfarve4 2 2 8 3" xfId="12417" xr:uid="{973763C3-3316-43E0-80CD-AA82518CF0DD}"/>
    <cellStyle name="40 % - Markeringsfarve4 2 2 8 3 2" xfId="28737" xr:uid="{FDBB0AEC-41FD-44D3-9E8A-66403B79176D}"/>
    <cellStyle name="40 % - Markeringsfarve4 2 2 8 3 3" xfId="43702" xr:uid="{D22545C1-BDA8-4361-9D3E-0CB7E1D42BC2}"/>
    <cellStyle name="40 % - Markeringsfarve4 2 2 8 4" xfId="21715" xr:uid="{C6CC3B49-6DDA-47AD-9112-77EDC29EABC3}"/>
    <cellStyle name="40 % - Markeringsfarve4 2 2 8 5" xfId="36703" xr:uid="{56599045-3207-4154-9136-4F3801F96DFA}"/>
    <cellStyle name="40 % - Markeringsfarve4 2 2 9" xfId="3862" xr:uid="{C8F0841B-6320-49D7-905C-C834EB2EBD57}"/>
    <cellStyle name="40 % - Markeringsfarve4 2 2 9 2" xfId="8581" xr:uid="{CD3A1B30-CFB6-4EC5-9A96-A85CB347E994}"/>
    <cellStyle name="40 % - Markeringsfarve4 2 2 9 2 2" xfId="16463" xr:uid="{5C8FBB3D-F2E7-45AB-B460-BF3A2D557D38}"/>
    <cellStyle name="40 % - Markeringsfarve4 2 2 9 2 2 2" xfId="32778" xr:uid="{57189616-BFFC-426B-A851-9B38F1B63371}"/>
    <cellStyle name="40 % - Markeringsfarve4 2 2 9 2 2 3" xfId="47742" xr:uid="{061B5A8E-8C0B-45C0-9980-40B888E154F1}"/>
    <cellStyle name="40 % - Markeringsfarve4 2 2 9 2 3" xfId="25756" xr:uid="{FD50931A-467C-445A-9238-60D1177B2FB6}"/>
    <cellStyle name="40 % - Markeringsfarve4 2 2 9 2 4" xfId="40743" xr:uid="{8CD2D45F-7D95-4D8D-836C-FC9C481A79B7}"/>
    <cellStyle name="40 % - Markeringsfarve4 2 2 9 3" xfId="12418" xr:uid="{4AE2A0E6-7BBC-4056-87CC-0670D5F4BF16}"/>
    <cellStyle name="40 % - Markeringsfarve4 2 2 9 3 2" xfId="28738" xr:uid="{F7F738D7-C2D6-4423-9BE0-15601CF87738}"/>
    <cellStyle name="40 % - Markeringsfarve4 2 2 9 3 3" xfId="43703" xr:uid="{86698598-B39F-4D35-A0E1-75E9B57D69B3}"/>
    <cellStyle name="40 % - Markeringsfarve4 2 2 9 4" xfId="21716" xr:uid="{16CD1091-27E7-4683-AD1B-174434D57F44}"/>
    <cellStyle name="40 % - Markeringsfarve4 2 2 9 5" xfId="36704" xr:uid="{32F2E293-AB7D-48BC-A716-9931D7441854}"/>
    <cellStyle name="40 % - Markeringsfarve4 2 3" xfId="3863" xr:uid="{616194D7-D2DF-4BE9-B486-711E75541175}"/>
    <cellStyle name="40 % - Markeringsfarve4 2 3 10" xfId="5870" xr:uid="{B3740F89-9A6A-496D-934C-94CFC89AA4A2}"/>
    <cellStyle name="40 % - Markeringsfarve4 2 3 10 2" xfId="13787" xr:uid="{B7270888-10EA-4796-8DD8-EBF07FA24000}"/>
    <cellStyle name="40 % - Markeringsfarve4 2 3 10 2 2" xfId="30102" xr:uid="{DB6FF3A5-F4B6-4D2A-AF7B-BF26DCBCB44B}"/>
    <cellStyle name="40 % - Markeringsfarve4 2 3 10 2 3" xfId="45066" xr:uid="{E4232AAB-252A-4171-81A3-E8E3B467C68F}"/>
    <cellStyle name="40 % - Markeringsfarve4 2 3 10 3" xfId="23080" xr:uid="{2AF2703F-4AD5-419B-A508-61AE09F0A9CD}"/>
    <cellStyle name="40 % - Markeringsfarve4 2 3 10 4" xfId="38067" xr:uid="{0B018EA2-084D-41F8-B48E-DDD8D0F8FB30}"/>
    <cellStyle name="40 % - Markeringsfarve4 2 3 11" xfId="12419" xr:uid="{B8E952BC-0343-41DF-982F-5FF8E46C9255}"/>
    <cellStyle name="40 % - Markeringsfarve4 2 3 11 2" xfId="28739" xr:uid="{12070B25-C3E3-4845-8469-2C9FB9B09318}"/>
    <cellStyle name="40 % - Markeringsfarve4 2 3 11 3" xfId="43704" xr:uid="{458730F9-9EDA-4DDE-81CD-46AA9E15E20F}"/>
    <cellStyle name="40 % - Markeringsfarve4 2 3 12" xfId="21717" xr:uid="{64BA41E8-2134-4B88-A05B-AA934CF7551D}"/>
    <cellStyle name="40 % - Markeringsfarve4 2 3 13" xfId="36705" xr:uid="{7F4B36D7-3DB1-4987-995E-7FDB162F8651}"/>
    <cellStyle name="40 % - Markeringsfarve4 2 3 14" xfId="53331" xr:uid="{907D121D-98B3-4F86-9594-4107E9FC5AA4}"/>
    <cellStyle name="40 % - Markeringsfarve4 2 3 2" xfId="3864" xr:uid="{72439F56-B171-454F-A7D7-B58194E7435B}"/>
    <cellStyle name="40 % - Markeringsfarve4 2 3 2 2" xfId="3865" xr:uid="{1194D226-590F-4EAE-99C4-47C5D39E6825}"/>
    <cellStyle name="40 % - Markeringsfarve4 2 3 2 2 2" xfId="3866" xr:uid="{D1C6C33C-E6B1-4C9D-B440-B4AB21FD8438}"/>
    <cellStyle name="40 % - Markeringsfarve4 2 3 2 2 2 2" xfId="7664" xr:uid="{16D57511-30C3-451E-9D8A-88BDAFBC20AD}"/>
    <cellStyle name="40 % - Markeringsfarve4 2 3 2 2 2 2 2" xfId="15564" xr:uid="{DEF6A562-34A1-49D2-A76C-CFAC3972168B}"/>
    <cellStyle name="40 % - Markeringsfarve4 2 3 2 2 2 2 2 2" xfId="31879" xr:uid="{F66E7365-E103-4DC8-9EFD-2AE26DAF534D}"/>
    <cellStyle name="40 % - Markeringsfarve4 2 3 2 2 2 2 2 3" xfId="46843" xr:uid="{D726FAEB-8003-4ADE-A050-4CE82630E45A}"/>
    <cellStyle name="40 % - Markeringsfarve4 2 3 2 2 2 2 3" xfId="24857" xr:uid="{5A0E47D9-4E2E-4C28-9195-3BFF17EC0A06}"/>
    <cellStyle name="40 % - Markeringsfarve4 2 3 2 2 2 2 4" xfId="39844" xr:uid="{9A56D84A-93EB-4289-9010-D0C02B3DA134}"/>
    <cellStyle name="40 % - Markeringsfarve4 2 3 2 2 2 3" xfId="12422" xr:uid="{B094FD07-03CB-4FEA-81BC-3768774231E0}"/>
    <cellStyle name="40 % - Markeringsfarve4 2 3 2 2 2 3 2" xfId="28742" xr:uid="{34C8E586-FB18-4BFE-8780-4E8EB61FA487}"/>
    <cellStyle name="40 % - Markeringsfarve4 2 3 2 2 2 3 3" xfId="43707" xr:uid="{7AF9E046-B5F7-45CF-B5F2-6CF24E1AFBC0}"/>
    <cellStyle name="40 % - Markeringsfarve4 2 3 2 2 2 4" xfId="21720" xr:uid="{FAC092FB-55B0-4AE3-B93E-C5A356D52EB4}"/>
    <cellStyle name="40 % - Markeringsfarve4 2 3 2 2 2 5" xfId="36708" xr:uid="{9907D0A5-6F6D-4DB9-873B-403BF02E2390}"/>
    <cellStyle name="40 % - Markeringsfarve4 2 3 2 2 3" xfId="6230" xr:uid="{0AF966DA-94BF-43A1-8BBA-1A0CF4E934B8}"/>
    <cellStyle name="40 % - Markeringsfarve4 2 3 2 2 3 2" xfId="14146" xr:uid="{7D33F8BA-6338-4698-99F6-322DB2F3CB81}"/>
    <cellStyle name="40 % - Markeringsfarve4 2 3 2 2 3 2 2" xfId="30461" xr:uid="{79C8F79D-005A-4992-AAE1-C0036B5C5C8E}"/>
    <cellStyle name="40 % - Markeringsfarve4 2 3 2 2 3 2 3" xfId="45425" xr:uid="{F6683FDE-5DF0-4EEC-904F-6962F36F952B}"/>
    <cellStyle name="40 % - Markeringsfarve4 2 3 2 2 3 3" xfId="23439" xr:uid="{F6778EC0-F9C5-4406-891D-819549150B21}"/>
    <cellStyle name="40 % - Markeringsfarve4 2 3 2 2 3 4" xfId="38426" xr:uid="{7AA4D7EF-7B64-4028-B2E6-6D79BEE5906D}"/>
    <cellStyle name="40 % - Markeringsfarve4 2 3 2 2 4" xfId="12421" xr:uid="{B0279156-19F5-4FF1-96A2-1235AE68913E}"/>
    <cellStyle name="40 % - Markeringsfarve4 2 3 2 2 4 2" xfId="28741" xr:uid="{94EC2287-5CA4-424C-A069-9B8E0FE7D28E}"/>
    <cellStyle name="40 % - Markeringsfarve4 2 3 2 2 4 3" xfId="43706" xr:uid="{08F42EE6-3278-4FBA-98F8-355849815DCA}"/>
    <cellStyle name="40 % - Markeringsfarve4 2 3 2 2 5" xfId="21719" xr:uid="{DB968F0A-FAA6-4EDC-9D43-492D3E07E91D}"/>
    <cellStyle name="40 % - Markeringsfarve4 2 3 2 2 6" xfId="36707" xr:uid="{1D7A770D-F707-4C9B-8A40-9996CD9B0C2A}"/>
    <cellStyle name="40 % - Markeringsfarve4 2 3 2 2 7" xfId="57135" xr:uid="{7FD91397-8F46-4691-8FF1-153E9C898154}"/>
    <cellStyle name="40 % - Markeringsfarve4 2 3 2 3" xfId="3867" xr:uid="{69C359F5-260F-4246-AA88-F7E98AF87909}"/>
    <cellStyle name="40 % - Markeringsfarve4 2 3 2 3 2" xfId="6894" xr:uid="{974927AB-0428-4650-9EC3-CC0BEF827DF4}"/>
    <cellStyle name="40 % - Markeringsfarve4 2 3 2 3 2 2" xfId="14804" xr:uid="{6DB09ED7-64AC-40BD-867B-23345F58BB97}"/>
    <cellStyle name="40 % - Markeringsfarve4 2 3 2 3 2 2 2" xfId="31119" xr:uid="{5F4C95CF-9D5D-4B1F-8C4A-839697A225D0}"/>
    <cellStyle name="40 % - Markeringsfarve4 2 3 2 3 2 2 3" xfId="46083" xr:uid="{C9C47006-2D40-4925-AA00-A8259183C8DA}"/>
    <cellStyle name="40 % - Markeringsfarve4 2 3 2 3 2 3" xfId="24097" xr:uid="{445ACB26-FD2A-4C22-8DD7-860ACD0DEA73}"/>
    <cellStyle name="40 % - Markeringsfarve4 2 3 2 3 2 4" xfId="39084" xr:uid="{9D92754F-1EAD-415E-9912-F1D78EABD8D3}"/>
    <cellStyle name="40 % - Markeringsfarve4 2 3 2 3 3" xfId="12423" xr:uid="{9DB944D4-900C-4107-AE64-C65DA05D7C92}"/>
    <cellStyle name="40 % - Markeringsfarve4 2 3 2 3 3 2" xfId="28743" xr:uid="{1335D79B-E097-4149-8878-9F344E85BF13}"/>
    <cellStyle name="40 % - Markeringsfarve4 2 3 2 3 3 3" xfId="43708" xr:uid="{07F5B7F6-791E-40DF-8BD4-2858B10DDBA4}"/>
    <cellStyle name="40 % - Markeringsfarve4 2 3 2 3 4" xfId="21721" xr:uid="{7458C926-88A4-4353-9BE2-ADBA127F156F}"/>
    <cellStyle name="40 % - Markeringsfarve4 2 3 2 3 5" xfId="36709" xr:uid="{F0EEA7F5-7BB3-499C-B18E-62623C15AE54}"/>
    <cellStyle name="40 % - Markeringsfarve4 2 3 2 4" xfId="3868" xr:uid="{7BB3A8E1-40D0-431C-85BD-4F939903E222}"/>
    <cellStyle name="40 % - Markeringsfarve4 2 3 2 4 2" xfId="8434" xr:uid="{8B23484E-98DF-43D5-BA92-2CB040E77C18}"/>
    <cellStyle name="40 % - Markeringsfarve4 2 3 2 4 2 2" xfId="16322" xr:uid="{CFFDA107-1C79-4BBA-AEF0-914F33A1577F}"/>
    <cellStyle name="40 % - Markeringsfarve4 2 3 2 4 2 2 2" xfId="32637" xr:uid="{DC47B8F8-41D1-4C7F-B9C2-F06E8D662E75}"/>
    <cellStyle name="40 % - Markeringsfarve4 2 3 2 4 2 2 3" xfId="47601" xr:uid="{0C90A522-43B6-4659-B1E8-DC6F57B08A17}"/>
    <cellStyle name="40 % - Markeringsfarve4 2 3 2 4 2 3" xfId="25615" xr:uid="{E73A1236-DA14-4BD7-843A-FD2F52B618C3}"/>
    <cellStyle name="40 % - Markeringsfarve4 2 3 2 4 2 4" xfId="40602" xr:uid="{3C93165E-0E3A-4552-812D-8FFD19CF7F7C}"/>
    <cellStyle name="40 % - Markeringsfarve4 2 3 2 4 3" xfId="12424" xr:uid="{8589160C-088D-451C-8BC3-6B17B2A56A9F}"/>
    <cellStyle name="40 % - Markeringsfarve4 2 3 2 4 3 2" xfId="28744" xr:uid="{1CF443EC-8DB0-4D66-A34C-B5481CC2FE00}"/>
    <cellStyle name="40 % - Markeringsfarve4 2 3 2 4 3 3" xfId="43709" xr:uid="{BB4E5B00-C9DA-4D6F-B4F5-305E8E5F77C2}"/>
    <cellStyle name="40 % - Markeringsfarve4 2 3 2 4 4" xfId="21722" xr:uid="{13147345-7E57-4E69-A0C1-1012EDB024AA}"/>
    <cellStyle name="40 % - Markeringsfarve4 2 3 2 4 5" xfId="36710" xr:uid="{002E9C95-35FC-4363-84F3-FF805EE6EA74}"/>
    <cellStyle name="40 % - Markeringsfarve4 2 3 2 5" xfId="5871" xr:uid="{32B60A3C-4B55-46AA-9BBB-E85DBD0713EC}"/>
    <cellStyle name="40 % - Markeringsfarve4 2 3 2 5 2" xfId="13788" xr:uid="{3259EA02-761D-4034-BDB4-AA5746A87CF9}"/>
    <cellStyle name="40 % - Markeringsfarve4 2 3 2 5 2 2" xfId="30103" xr:uid="{011B82A0-8B99-4287-98B2-C51098CEBB5B}"/>
    <cellStyle name="40 % - Markeringsfarve4 2 3 2 5 2 3" xfId="45067" xr:uid="{E78CBFAD-449F-47E5-B3F5-173F61C93A7D}"/>
    <cellStyle name="40 % - Markeringsfarve4 2 3 2 5 3" xfId="23081" xr:uid="{211D6BDF-F7E0-45EE-9B17-4A6FCD3DCFFD}"/>
    <cellStyle name="40 % - Markeringsfarve4 2 3 2 5 4" xfId="38068" xr:uid="{3920B14F-1C3B-4DCC-AD23-0CD9A315A94A}"/>
    <cellStyle name="40 % - Markeringsfarve4 2 3 2 6" xfId="12420" xr:uid="{23EB900D-1A0F-4554-9536-5D13CFD7940B}"/>
    <cellStyle name="40 % - Markeringsfarve4 2 3 2 6 2" xfId="28740" xr:uid="{7B847E66-23AB-461A-92B6-08EAD5F49A8F}"/>
    <cellStyle name="40 % - Markeringsfarve4 2 3 2 6 3" xfId="43705" xr:uid="{F539A2FE-B635-4BD2-8B19-3834A4608640}"/>
    <cellStyle name="40 % - Markeringsfarve4 2 3 2 7" xfId="21718" xr:uid="{540057E9-4EE5-4B80-8DED-EEC53AF5D135}"/>
    <cellStyle name="40 % - Markeringsfarve4 2 3 2 8" xfId="36706" xr:uid="{310AEA68-769C-48C4-BEB9-B70692A1951D}"/>
    <cellStyle name="40 % - Markeringsfarve4 2 3 2 9" xfId="53968" xr:uid="{598B7CFC-8D97-43BC-93A0-F41F74B6BCF1}"/>
    <cellStyle name="40 % - Markeringsfarve4 2 3 3" xfId="3869" xr:uid="{B63F6C01-D610-44DF-8DF8-94E75048D98D}"/>
    <cellStyle name="40 % - Markeringsfarve4 2 3 3 2" xfId="3870" xr:uid="{A7D0D234-6B0B-407B-8587-8886A7736119}"/>
    <cellStyle name="40 % - Markeringsfarve4 2 3 3 2 2" xfId="3871" xr:uid="{1FDDAE44-963A-4D7E-9032-A71BD4EF24DC}"/>
    <cellStyle name="40 % - Markeringsfarve4 2 3 3 2 2 2" xfId="7755" xr:uid="{5696F1DD-05ED-4502-AFBD-66A176180CD6}"/>
    <cellStyle name="40 % - Markeringsfarve4 2 3 3 2 2 2 2" xfId="15655" xr:uid="{E4A3801F-3A53-42C6-B9DF-ABCF5E7633A2}"/>
    <cellStyle name="40 % - Markeringsfarve4 2 3 3 2 2 2 2 2" xfId="31970" xr:uid="{3A939C5A-3984-4BF4-B793-24F60155160A}"/>
    <cellStyle name="40 % - Markeringsfarve4 2 3 3 2 2 2 2 3" xfId="46934" xr:uid="{64478A07-CA14-439D-BDD5-936F49BC351A}"/>
    <cellStyle name="40 % - Markeringsfarve4 2 3 3 2 2 2 3" xfId="24948" xr:uid="{67F2B717-D489-439C-95BE-AB7C9116A430}"/>
    <cellStyle name="40 % - Markeringsfarve4 2 3 3 2 2 2 4" xfId="39935" xr:uid="{665F1815-B187-441D-8BE8-B0A6B44B8AC2}"/>
    <cellStyle name="40 % - Markeringsfarve4 2 3 3 2 2 3" xfId="12427" xr:uid="{2D869D4B-B84A-47C0-A6F9-1249763EC8FD}"/>
    <cellStyle name="40 % - Markeringsfarve4 2 3 3 2 2 3 2" xfId="28747" xr:uid="{3D50097D-8943-496D-8F10-9DC6A05F7850}"/>
    <cellStyle name="40 % - Markeringsfarve4 2 3 3 2 2 3 3" xfId="43712" xr:uid="{02347D3E-848F-420D-9B56-681F09745CB4}"/>
    <cellStyle name="40 % - Markeringsfarve4 2 3 3 2 2 4" xfId="21725" xr:uid="{912D878C-255B-4EA6-9BD0-1CE16E5D1F84}"/>
    <cellStyle name="40 % - Markeringsfarve4 2 3 3 2 2 5" xfId="36713" xr:uid="{6E6DE79C-89A9-4879-B0CB-0B60E2D5EA11}"/>
    <cellStyle name="40 % - Markeringsfarve4 2 3 3 2 3" xfId="6301" xr:uid="{F28A5B01-87FD-4FDB-BF82-CE9EDCC40222}"/>
    <cellStyle name="40 % - Markeringsfarve4 2 3 3 2 3 2" xfId="14217" xr:uid="{FC2B5ACD-20AC-43E0-ACFB-4B9A1F5761BB}"/>
    <cellStyle name="40 % - Markeringsfarve4 2 3 3 2 3 2 2" xfId="30532" xr:uid="{C7792C56-849E-4CEE-BBF4-635BE34DC0FF}"/>
    <cellStyle name="40 % - Markeringsfarve4 2 3 3 2 3 2 3" xfId="45496" xr:uid="{B20501FE-9BF1-499D-9A4C-CEA991E11FBC}"/>
    <cellStyle name="40 % - Markeringsfarve4 2 3 3 2 3 3" xfId="23510" xr:uid="{F4F942E8-7F6B-4CDF-A9AA-66C688EB44E4}"/>
    <cellStyle name="40 % - Markeringsfarve4 2 3 3 2 3 4" xfId="38497" xr:uid="{D42C8141-A614-434A-B5E6-AEB79E45587E}"/>
    <cellStyle name="40 % - Markeringsfarve4 2 3 3 2 4" xfId="12426" xr:uid="{6867027E-5B1E-44DE-BB0E-40FFD6E81F65}"/>
    <cellStyle name="40 % - Markeringsfarve4 2 3 3 2 4 2" xfId="28746" xr:uid="{8011E1FE-D9F5-4047-A75C-729608D90C00}"/>
    <cellStyle name="40 % - Markeringsfarve4 2 3 3 2 4 3" xfId="43711" xr:uid="{F526E797-2D7C-40D6-90C1-BEA20DB98B42}"/>
    <cellStyle name="40 % - Markeringsfarve4 2 3 3 2 5" xfId="21724" xr:uid="{879AD0D9-81F7-4708-B607-15BEC3386ACD}"/>
    <cellStyle name="40 % - Markeringsfarve4 2 3 3 2 6" xfId="36712" xr:uid="{DFFA5922-917D-4676-BA04-C94770E39C1E}"/>
    <cellStyle name="40 % - Markeringsfarve4 2 3 3 3" xfId="3872" xr:uid="{85DF1381-C919-452B-8593-D564501D79EB}"/>
    <cellStyle name="40 % - Markeringsfarve4 2 3 3 3 2" xfId="6985" xr:uid="{8D2060B9-B28E-4B3C-BC90-CFB627438899}"/>
    <cellStyle name="40 % - Markeringsfarve4 2 3 3 3 2 2" xfId="14895" xr:uid="{D38198F2-FC7F-4195-AD11-E1CBB56C72A7}"/>
    <cellStyle name="40 % - Markeringsfarve4 2 3 3 3 2 2 2" xfId="31210" xr:uid="{07DCFBF8-DC53-424F-A72A-8284BF23AC7A}"/>
    <cellStyle name="40 % - Markeringsfarve4 2 3 3 3 2 2 3" xfId="46174" xr:uid="{CCD74D74-77C2-49B8-98A4-FC85380A94FE}"/>
    <cellStyle name="40 % - Markeringsfarve4 2 3 3 3 2 3" xfId="24188" xr:uid="{35E92143-578C-46D6-A1B6-053BA7A0451B}"/>
    <cellStyle name="40 % - Markeringsfarve4 2 3 3 3 2 4" xfId="39175" xr:uid="{39642812-6C17-48B0-83F0-D5BF344B8C56}"/>
    <cellStyle name="40 % - Markeringsfarve4 2 3 3 3 3" xfId="12428" xr:uid="{B0F94750-8EB1-4B45-9C29-5D8E72D7B2E6}"/>
    <cellStyle name="40 % - Markeringsfarve4 2 3 3 3 3 2" xfId="28748" xr:uid="{34BF9BA8-9F44-423E-8105-1266BD35CE68}"/>
    <cellStyle name="40 % - Markeringsfarve4 2 3 3 3 3 3" xfId="43713" xr:uid="{624CCC32-D28A-4B41-8891-5F953BE747E3}"/>
    <cellStyle name="40 % - Markeringsfarve4 2 3 3 3 4" xfId="21726" xr:uid="{78F573E4-E898-48E1-AFE1-F2376C11624D}"/>
    <cellStyle name="40 % - Markeringsfarve4 2 3 3 3 5" xfId="36714" xr:uid="{80AFDB0C-73D4-4A11-9E33-5B3492842877}"/>
    <cellStyle name="40 % - Markeringsfarve4 2 3 3 4" xfId="3873" xr:uid="{48C793D5-5770-464D-82C9-3F885DC28E91}"/>
    <cellStyle name="40 % - Markeringsfarve4 2 3 3 4 2" xfId="8664" xr:uid="{1DF1AB43-A587-4885-93FA-BFC482B91A21}"/>
    <cellStyle name="40 % - Markeringsfarve4 2 3 3 4 2 2" xfId="16543" xr:uid="{84249680-D760-4809-B13E-B8C41D25BCC0}"/>
    <cellStyle name="40 % - Markeringsfarve4 2 3 3 4 2 2 2" xfId="32858" xr:uid="{81F4B5A1-D78B-4506-99A4-6818F200AFA8}"/>
    <cellStyle name="40 % - Markeringsfarve4 2 3 3 4 2 2 3" xfId="47822" xr:uid="{71BD18F3-EF01-4447-BBAF-56ECB5949E74}"/>
    <cellStyle name="40 % - Markeringsfarve4 2 3 3 4 2 3" xfId="25836" xr:uid="{9CD91EAA-9537-4A4E-BEDD-868A40AF76FB}"/>
    <cellStyle name="40 % - Markeringsfarve4 2 3 3 4 2 4" xfId="40823" xr:uid="{AA0F16FC-8D11-4F7F-AFBD-C0F676D74C88}"/>
    <cellStyle name="40 % - Markeringsfarve4 2 3 3 4 3" xfId="12429" xr:uid="{F18204A1-6BEC-4838-9F94-0CA8158CAFBD}"/>
    <cellStyle name="40 % - Markeringsfarve4 2 3 3 4 3 2" xfId="28749" xr:uid="{02323BC8-2FAE-4CF7-A4E1-B27E490CB718}"/>
    <cellStyle name="40 % - Markeringsfarve4 2 3 3 4 3 3" xfId="43714" xr:uid="{7DA5F5D6-A92A-4738-90C7-1161263BF66E}"/>
    <cellStyle name="40 % - Markeringsfarve4 2 3 3 4 4" xfId="21727" xr:uid="{A8F4C8E9-0F46-42CB-BE27-35162992804C}"/>
    <cellStyle name="40 % - Markeringsfarve4 2 3 3 4 5" xfId="36715" xr:uid="{88FCE139-BA87-4201-B874-A8B26A8E13DC}"/>
    <cellStyle name="40 % - Markeringsfarve4 2 3 3 5" xfId="5872" xr:uid="{7A19E85E-4BD8-40A3-94E9-AF49A8969C30}"/>
    <cellStyle name="40 % - Markeringsfarve4 2 3 3 5 2" xfId="13789" xr:uid="{9D8CD867-2321-4113-B366-AEFD4F688599}"/>
    <cellStyle name="40 % - Markeringsfarve4 2 3 3 5 2 2" xfId="30104" xr:uid="{5D591C4D-67C6-43B8-9398-2D645E3892F1}"/>
    <cellStyle name="40 % - Markeringsfarve4 2 3 3 5 2 3" xfId="45068" xr:uid="{B1FF8D4A-9AE5-42DA-8004-EEC5A3B871AE}"/>
    <cellStyle name="40 % - Markeringsfarve4 2 3 3 5 3" xfId="23082" xr:uid="{97FBAFAB-CE0B-42E4-88BD-D4700B2F7E37}"/>
    <cellStyle name="40 % - Markeringsfarve4 2 3 3 5 4" xfId="38069" xr:uid="{6A1D8E5C-1699-4ECB-A39A-0533ACFBA721}"/>
    <cellStyle name="40 % - Markeringsfarve4 2 3 3 6" xfId="12425" xr:uid="{46AFD88D-7839-4BFC-8603-F35F790293C6}"/>
    <cellStyle name="40 % - Markeringsfarve4 2 3 3 6 2" xfId="28745" xr:uid="{D20A42D3-3C8C-4938-9048-19AD274206FB}"/>
    <cellStyle name="40 % - Markeringsfarve4 2 3 3 6 3" xfId="43710" xr:uid="{937F2686-025F-4751-860E-3560F87F6339}"/>
    <cellStyle name="40 % - Markeringsfarve4 2 3 3 7" xfId="21723" xr:uid="{52625ECD-CA0C-404D-A1B2-1A8D1E495707}"/>
    <cellStyle name="40 % - Markeringsfarve4 2 3 3 8" xfId="36711" xr:uid="{46D2C7B7-8F15-4769-B59E-FD994F44AF0A}"/>
    <cellStyle name="40 % - Markeringsfarve4 2 3 3 9" xfId="56512" xr:uid="{BB87F0A5-5514-40CE-A833-522BA7EA70C1}"/>
    <cellStyle name="40 % - Markeringsfarve4 2 3 4" xfId="3874" xr:uid="{2B652388-08EB-437D-9408-83BBB1686DEB}"/>
    <cellStyle name="40 % - Markeringsfarve4 2 3 4 2" xfId="3875" xr:uid="{E4493A2F-D5F8-4F5E-A4F5-C98895ADE551}"/>
    <cellStyle name="40 % - Markeringsfarve4 2 3 4 2 2" xfId="3876" xr:uid="{9869CC2C-BB89-4739-B6DF-EBDF34A7E37F}"/>
    <cellStyle name="40 % - Markeringsfarve4 2 3 4 2 2 2" xfId="7902" xr:uid="{620EEE62-6A30-4365-98E8-EB64F0583D1E}"/>
    <cellStyle name="40 % - Markeringsfarve4 2 3 4 2 2 2 2" xfId="15802" xr:uid="{1FA71763-2175-4DDF-8EBF-CD2DB97646B7}"/>
    <cellStyle name="40 % - Markeringsfarve4 2 3 4 2 2 2 2 2" xfId="32117" xr:uid="{2C1B3BED-DF63-4794-B31E-E6FF26898919}"/>
    <cellStyle name="40 % - Markeringsfarve4 2 3 4 2 2 2 2 3" xfId="47081" xr:uid="{E42393C2-E2D7-48CA-8A47-FCAB3808DA90}"/>
    <cellStyle name="40 % - Markeringsfarve4 2 3 4 2 2 2 3" xfId="25095" xr:uid="{45240319-47EC-4121-95CF-B53200501784}"/>
    <cellStyle name="40 % - Markeringsfarve4 2 3 4 2 2 2 4" xfId="40082" xr:uid="{2D5BECD0-2290-48F7-AC7B-91B95C7BAA5A}"/>
    <cellStyle name="40 % - Markeringsfarve4 2 3 4 2 2 3" xfId="12432" xr:uid="{41EAA888-F8A2-4562-BDF5-D0B06F343E00}"/>
    <cellStyle name="40 % - Markeringsfarve4 2 3 4 2 2 3 2" xfId="28752" xr:uid="{26EB8B3C-357A-4D4C-88CF-8361602F87BD}"/>
    <cellStyle name="40 % - Markeringsfarve4 2 3 4 2 2 3 3" xfId="43717" xr:uid="{7C1176F8-CBF4-49DA-B3D6-68DA55C7FDF2}"/>
    <cellStyle name="40 % - Markeringsfarve4 2 3 4 2 2 4" xfId="21730" xr:uid="{02629947-D2D7-4456-AD64-7A149A6E18D4}"/>
    <cellStyle name="40 % - Markeringsfarve4 2 3 4 2 2 5" xfId="36718" xr:uid="{4FEB0A2D-714B-4E53-9AC5-B26649C96C10}"/>
    <cellStyle name="40 % - Markeringsfarve4 2 3 4 2 3" xfId="6432" xr:uid="{A91E751B-F8E9-4038-82E1-EA1ACA6DD867}"/>
    <cellStyle name="40 % - Markeringsfarve4 2 3 4 2 3 2" xfId="14345" xr:uid="{D4549C12-1227-4056-AE13-A902B79FC468}"/>
    <cellStyle name="40 % - Markeringsfarve4 2 3 4 2 3 2 2" xfId="30660" xr:uid="{88854344-3A1F-4428-82CC-24D4443CBADC}"/>
    <cellStyle name="40 % - Markeringsfarve4 2 3 4 2 3 2 3" xfId="45624" xr:uid="{5331FD6C-8E10-4ED1-9103-EB82A5C999BD}"/>
    <cellStyle name="40 % - Markeringsfarve4 2 3 4 2 3 3" xfId="23638" xr:uid="{9190E891-05F0-4F20-B093-34432238E1F8}"/>
    <cellStyle name="40 % - Markeringsfarve4 2 3 4 2 3 4" xfId="38625" xr:uid="{C62745B9-FAB4-4C9B-8063-317754C21C98}"/>
    <cellStyle name="40 % - Markeringsfarve4 2 3 4 2 4" xfId="12431" xr:uid="{DD6C2EB1-DCDC-4DA6-A37F-5345A4B4AF65}"/>
    <cellStyle name="40 % - Markeringsfarve4 2 3 4 2 4 2" xfId="28751" xr:uid="{CE98E178-E9A6-4600-8CEB-6078B2953D54}"/>
    <cellStyle name="40 % - Markeringsfarve4 2 3 4 2 4 3" xfId="43716" xr:uid="{74AFFD32-33B9-4DAB-B2D1-B1E5593C7D4C}"/>
    <cellStyle name="40 % - Markeringsfarve4 2 3 4 2 5" xfId="21729" xr:uid="{C4650601-86E4-4B91-9BF0-EB979A9DA0A4}"/>
    <cellStyle name="40 % - Markeringsfarve4 2 3 4 2 6" xfId="36717" xr:uid="{FACDA5DE-563B-45F6-A78B-983883FF9881}"/>
    <cellStyle name="40 % - Markeringsfarve4 2 3 4 3" xfId="3877" xr:uid="{5A741011-5F0B-44A5-B190-89992C63A739}"/>
    <cellStyle name="40 % - Markeringsfarve4 2 3 4 3 2" xfId="7178" xr:uid="{970594AF-D2F1-4731-A385-48DDAC8D3257}"/>
    <cellStyle name="40 % - Markeringsfarve4 2 3 4 3 2 2" xfId="15087" xr:uid="{7FD77285-5E5B-485A-A5FC-9F7D7271B731}"/>
    <cellStyle name="40 % - Markeringsfarve4 2 3 4 3 2 2 2" xfId="31402" xr:uid="{C50983F1-D222-4020-B106-354E4EA32841}"/>
    <cellStyle name="40 % - Markeringsfarve4 2 3 4 3 2 2 3" xfId="46366" xr:uid="{0CFC9EDB-7246-4374-BC9C-8F321F6371B2}"/>
    <cellStyle name="40 % - Markeringsfarve4 2 3 4 3 2 3" xfId="24380" xr:uid="{5E834929-572C-41A1-BB62-FCFA312AEAEF}"/>
    <cellStyle name="40 % - Markeringsfarve4 2 3 4 3 2 4" xfId="39367" xr:uid="{EEE5AC26-3655-4748-A043-DEE70235D5AA}"/>
    <cellStyle name="40 % - Markeringsfarve4 2 3 4 3 3" xfId="12433" xr:uid="{B87D85E4-7E6D-43A5-8F38-E172A63C3C65}"/>
    <cellStyle name="40 % - Markeringsfarve4 2 3 4 3 3 2" xfId="28753" xr:uid="{57CFB90F-344D-4A06-8BD2-DB729E610659}"/>
    <cellStyle name="40 % - Markeringsfarve4 2 3 4 3 3 3" xfId="43718" xr:uid="{77217FB3-8936-41CE-8514-7C182C9E4B68}"/>
    <cellStyle name="40 % - Markeringsfarve4 2 3 4 3 4" xfId="21731" xr:uid="{08961C38-129F-4308-8B6C-05AA0B3F80C0}"/>
    <cellStyle name="40 % - Markeringsfarve4 2 3 4 3 5" xfId="36719" xr:uid="{177BEA76-3271-4DE9-A616-0E7B9684A594}"/>
    <cellStyle name="40 % - Markeringsfarve4 2 3 4 4" xfId="3878" xr:uid="{7EB6D1FF-968A-42C0-8C7C-C23E4FC9D075}"/>
    <cellStyle name="40 % - Markeringsfarve4 2 3 4 4 2" xfId="8389" xr:uid="{B9DB3D75-3A3B-4E04-AD29-C21B1CA6F55E}"/>
    <cellStyle name="40 % - Markeringsfarve4 2 3 4 4 2 2" xfId="16280" xr:uid="{BE52C925-8518-423E-9A0D-474D00E98E30}"/>
    <cellStyle name="40 % - Markeringsfarve4 2 3 4 4 2 2 2" xfId="32595" xr:uid="{D58971C5-493D-42C6-A424-D441F0C241A4}"/>
    <cellStyle name="40 % - Markeringsfarve4 2 3 4 4 2 2 3" xfId="47559" xr:uid="{F952F7C5-F0EA-4D22-AE4F-23F6A8681440}"/>
    <cellStyle name="40 % - Markeringsfarve4 2 3 4 4 2 3" xfId="25573" xr:uid="{790862A4-2C5C-4939-890F-0F22CCF0A817}"/>
    <cellStyle name="40 % - Markeringsfarve4 2 3 4 4 2 4" xfId="40560" xr:uid="{82F82887-B879-431D-B882-E53C5592C5EA}"/>
    <cellStyle name="40 % - Markeringsfarve4 2 3 4 4 3" xfId="12434" xr:uid="{C36E842E-A02C-4A87-A6C4-B263A38912D0}"/>
    <cellStyle name="40 % - Markeringsfarve4 2 3 4 4 3 2" xfId="28754" xr:uid="{10C46998-A542-4F80-973C-DAE08A3AA9AC}"/>
    <cellStyle name="40 % - Markeringsfarve4 2 3 4 4 3 3" xfId="43719" xr:uid="{DFE14941-00B7-4AC7-92F8-54A6114DF115}"/>
    <cellStyle name="40 % - Markeringsfarve4 2 3 4 4 4" xfId="21732" xr:uid="{6EF0B9B6-481C-4682-A191-197E25040843}"/>
    <cellStyle name="40 % - Markeringsfarve4 2 3 4 4 5" xfId="36720" xr:uid="{49541C55-1DF9-4F06-9F1E-2C5804BD1253}"/>
    <cellStyle name="40 % - Markeringsfarve4 2 3 4 5" xfId="5873" xr:uid="{3F4E60EE-27CB-497B-B58C-EB2A4E4EFBD7}"/>
    <cellStyle name="40 % - Markeringsfarve4 2 3 4 5 2" xfId="13790" xr:uid="{291A2FB8-9D86-4924-A135-392865F44189}"/>
    <cellStyle name="40 % - Markeringsfarve4 2 3 4 5 2 2" xfId="30105" xr:uid="{FA9167DB-3404-431E-98AF-1B7B92292AF1}"/>
    <cellStyle name="40 % - Markeringsfarve4 2 3 4 5 2 3" xfId="45069" xr:uid="{BA40EA66-D84B-411D-8D89-BE258CB03A1F}"/>
    <cellStyle name="40 % - Markeringsfarve4 2 3 4 5 3" xfId="23083" xr:uid="{99064B5E-9EE2-487C-9A96-AFB03B9D4B12}"/>
    <cellStyle name="40 % - Markeringsfarve4 2 3 4 5 4" xfId="38070" xr:uid="{1711CE7C-105A-4A7F-B1F4-D96B911A1BF2}"/>
    <cellStyle name="40 % - Markeringsfarve4 2 3 4 6" xfId="12430" xr:uid="{ACADB974-CF96-400F-A929-D1467560C3B5}"/>
    <cellStyle name="40 % - Markeringsfarve4 2 3 4 6 2" xfId="28750" xr:uid="{3C4B9BF1-63CA-474A-BEDF-42011F563B07}"/>
    <cellStyle name="40 % - Markeringsfarve4 2 3 4 6 3" xfId="43715" xr:uid="{E40D2C5C-99BE-46EB-BE7A-0F9CF7E7A2CC}"/>
    <cellStyle name="40 % - Markeringsfarve4 2 3 4 7" xfId="21728" xr:uid="{E88C5ED7-2334-499F-8F29-6F9A57380A1A}"/>
    <cellStyle name="40 % - Markeringsfarve4 2 3 4 8" xfId="36716" xr:uid="{B75F7F91-D92E-4CD9-8C5C-231765D3D8A5}"/>
    <cellStyle name="40 % - Markeringsfarve4 2 3 5" xfId="3879" xr:uid="{CEC61077-5A2E-47DB-A0DE-7E01F1ABE463}"/>
    <cellStyle name="40 % - Markeringsfarve4 2 3 5 2" xfId="3880" xr:uid="{84173F76-93F7-44B4-B536-B09B792B2609}"/>
    <cellStyle name="40 % - Markeringsfarve4 2 3 5 2 2" xfId="3881" xr:uid="{304700F4-841C-497B-9D5D-3B0C1D58B74F}"/>
    <cellStyle name="40 % - Markeringsfarve4 2 3 5 2 2 2" xfId="8019" xr:uid="{5C6D57C6-A972-49F0-BC60-11334F33929C}"/>
    <cellStyle name="40 % - Markeringsfarve4 2 3 5 2 2 2 2" xfId="15919" xr:uid="{85B3B304-9CB4-4740-94A7-7B6F2C16E6B8}"/>
    <cellStyle name="40 % - Markeringsfarve4 2 3 5 2 2 2 2 2" xfId="32234" xr:uid="{E8B6D9D5-F6A0-4A07-B201-CDED0671A8E6}"/>
    <cellStyle name="40 % - Markeringsfarve4 2 3 5 2 2 2 2 3" xfId="47198" xr:uid="{99C8787F-D5FB-46F4-A4A6-B75A4FE948B0}"/>
    <cellStyle name="40 % - Markeringsfarve4 2 3 5 2 2 2 3" xfId="25212" xr:uid="{D2439ACB-F40E-4433-89A3-0848609D94F7}"/>
    <cellStyle name="40 % - Markeringsfarve4 2 3 5 2 2 2 4" xfId="40199" xr:uid="{E69B2495-0D62-4251-A4ED-4813B1BEDA83}"/>
    <cellStyle name="40 % - Markeringsfarve4 2 3 5 2 2 3" xfId="12437" xr:uid="{FC68D653-C4EB-448B-BBCF-0391E657B861}"/>
    <cellStyle name="40 % - Markeringsfarve4 2 3 5 2 2 3 2" xfId="28757" xr:uid="{1FFC9946-64DD-4546-8759-7F90DAEF59AE}"/>
    <cellStyle name="40 % - Markeringsfarve4 2 3 5 2 2 3 3" xfId="43722" xr:uid="{A398DA05-0DDC-4F1F-B061-E2A6A65AEB00}"/>
    <cellStyle name="40 % - Markeringsfarve4 2 3 5 2 2 4" xfId="21735" xr:uid="{923FE5D6-5D4D-4E94-B826-A3B266F27937}"/>
    <cellStyle name="40 % - Markeringsfarve4 2 3 5 2 2 5" xfId="36723" xr:uid="{64805510-3C08-4C02-B8E1-8C9B3B37E19D}"/>
    <cellStyle name="40 % - Markeringsfarve4 2 3 5 2 3" xfId="6531" xr:uid="{C27C4C65-4A59-4B3B-992B-8C8ABA734CFA}"/>
    <cellStyle name="40 % - Markeringsfarve4 2 3 5 2 3 2" xfId="14444" xr:uid="{9E3B290B-8CCD-4B1F-8A93-EBFF04107119}"/>
    <cellStyle name="40 % - Markeringsfarve4 2 3 5 2 3 2 2" xfId="30759" xr:uid="{DEA8FA90-89F3-43A0-8C7A-F506D3A95114}"/>
    <cellStyle name="40 % - Markeringsfarve4 2 3 5 2 3 2 3" xfId="45723" xr:uid="{F7E0ED00-8D05-4D2A-BA23-0D5D7C0A2267}"/>
    <cellStyle name="40 % - Markeringsfarve4 2 3 5 2 3 3" xfId="23737" xr:uid="{2CFFCE2D-8EA9-40E1-B71C-553710837897}"/>
    <cellStyle name="40 % - Markeringsfarve4 2 3 5 2 3 4" xfId="38724" xr:uid="{B5515EBD-17DA-43C5-8FA5-B1080DA87E81}"/>
    <cellStyle name="40 % - Markeringsfarve4 2 3 5 2 4" xfId="12436" xr:uid="{89E509D6-793D-4E31-8BB7-4FE24A08C72F}"/>
    <cellStyle name="40 % - Markeringsfarve4 2 3 5 2 4 2" xfId="28756" xr:uid="{DBAB4A91-3873-42A6-BA6B-F4717CE352E1}"/>
    <cellStyle name="40 % - Markeringsfarve4 2 3 5 2 4 3" xfId="43721" xr:uid="{BB69ACF8-D4C9-4443-A2B3-5F1E2E0E76DD}"/>
    <cellStyle name="40 % - Markeringsfarve4 2 3 5 2 5" xfId="21734" xr:uid="{7FACB1AC-65A1-4EC4-8027-7B18C76C73F4}"/>
    <cellStyle name="40 % - Markeringsfarve4 2 3 5 2 6" xfId="36722" xr:uid="{79BA0398-7424-41E2-84FE-B493A5B54953}"/>
    <cellStyle name="40 % - Markeringsfarve4 2 3 5 3" xfId="3882" xr:uid="{4D509DFC-D6C1-4132-B71F-EE42C26B134B}"/>
    <cellStyle name="40 % - Markeringsfarve4 2 3 5 3 2" xfId="7295" xr:uid="{211FDD6C-68C7-4D0B-B13F-7B11B53B7AC3}"/>
    <cellStyle name="40 % - Markeringsfarve4 2 3 5 3 2 2" xfId="15204" xr:uid="{74606DC3-756C-41B0-B002-0079ECE0F3E9}"/>
    <cellStyle name="40 % - Markeringsfarve4 2 3 5 3 2 2 2" xfId="31519" xr:uid="{38BC27CB-A42C-4328-ACA5-868630A9AB5B}"/>
    <cellStyle name="40 % - Markeringsfarve4 2 3 5 3 2 2 3" xfId="46483" xr:uid="{5AEFC3B0-AEAC-42AA-93DE-425A87F6C154}"/>
    <cellStyle name="40 % - Markeringsfarve4 2 3 5 3 2 3" xfId="24497" xr:uid="{5036F2DE-D628-445B-AA95-5A0CD40BD5DD}"/>
    <cellStyle name="40 % - Markeringsfarve4 2 3 5 3 2 4" xfId="39484" xr:uid="{1A9A3905-45F9-426D-B47E-7290B074FC65}"/>
    <cellStyle name="40 % - Markeringsfarve4 2 3 5 3 3" xfId="12438" xr:uid="{286023E2-2EC4-4C32-ACDE-2FC56176FEEB}"/>
    <cellStyle name="40 % - Markeringsfarve4 2 3 5 3 3 2" xfId="28758" xr:uid="{3923208D-9532-4E7D-9EA5-7256907F968B}"/>
    <cellStyle name="40 % - Markeringsfarve4 2 3 5 3 3 3" xfId="43723" xr:uid="{AC61BDA3-6371-42AA-AC33-B87ACB86199F}"/>
    <cellStyle name="40 % - Markeringsfarve4 2 3 5 3 4" xfId="21736" xr:uid="{A5FC91D9-2C4F-4A7A-BFEE-79AB0A9C81E8}"/>
    <cellStyle name="40 % - Markeringsfarve4 2 3 5 3 5" xfId="36724" xr:uid="{99D4AD94-445A-45E7-9DD0-8F8572D5AD31}"/>
    <cellStyle name="40 % - Markeringsfarve4 2 3 5 4" xfId="3883" xr:uid="{DF85F385-E0D6-4CB7-84A0-AF58EF95D159}"/>
    <cellStyle name="40 % - Markeringsfarve4 2 3 5 4 2" xfId="8624" xr:uid="{4B731AB4-EA12-403D-A52D-62A50B6E5BBB}"/>
    <cellStyle name="40 % - Markeringsfarve4 2 3 5 4 2 2" xfId="16505" xr:uid="{BF1380AD-E3A1-425C-9037-ED717AE977B4}"/>
    <cellStyle name="40 % - Markeringsfarve4 2 3 5 4 2 2 2" xfId="32820" xr:uid="{272FAFAC-654A-49AE-A9F8-D0FD6780DBC3}"/>
    <cellStyle name="40 % - Markeringsfarve4 2 3 5 4 2 2 3" xfId="47784" xr:uid="{EAB54CF5-A96E-4024-A393-923942C555BF}"/>
    <cellStyle name="40 % - Markeringsfarve4 2 3 5 4 2 3" xfId="25798" xr:uid="{EB04D6D3-0240-41E9-928B-A49D4F2309DA}"/>
    <cellStyle name="40 % - Markeringsfarve4 2 3 5 4 2 4" xfId="40785" xr:uid="{488EC115-81DC-4C11-9A63-93873880E02A}"/>
    <cellStyle name="40 % - Markeringsfarve4 2 3 5 4 3" xfId="12439" xr:uid="{F8A2EFF8-7DFC-4999-8E1D-194DC64FDA01}"/>
    <cellStyle name="40 % - Markeringsfarve4 2 3 5 4 3 2" xfId="28759" xr:uid="{7C29BB60-3B56-40DF-B5F2-5A99163F740A}"/>
    <cellStyle name="40 % - Markeringsfarve4 2 3 5 4 3 3" xfId="43724" xr:uid="{FB3BD08B-39DF-420E-B471-EE2E86AD4430}"/>
    <cellStyle name="40 % - Markeringsfarve4 2 3 5 4 4" xfId="21737" xr:uid="{B279DFC7-61CA-44D1-A0D6-0178BC65527B}"/>
    <cellStyle name="40 % - Markeringsfarve4 2 3 5 4 5" xfId="36725" xr:uid="{370F2C55-BBA7-49FC-B67C-854893156B65}"/>
    <cellStyle name="40 % - Markeringsfarve4 2 3 5 5" xfId="5874" xr:uid="{BA865DBC-2341-473A-A9B1-68B1704FD839}"/>
    <cellStyle name="40 % - Markeringsfarve4 2 3 5 5 2" xfId="13791" xr:uid="{0A16182F-D898-44A4-A3AD-ECDA17513AA3}"/>
    <cellStyle name="40 % - Markeringsfarve4 2 3 5 5 2 2" xfId="30106" xr:uid="{91F34062-18A5-4AA3-8034-7F77BFB67185}"/>
    <cellStyle name="40 % - Markeringsfarve4 2 3 5 5 2 3" xfId="45070" xr:uid="{3033E5B0-051D-4B80-A7D0-607A7EAEB7D7}"/>
    <cellStyle name="40 % - Markeringsfarve4 2 3 5 5 3" xfId="23084" xr:uid="{B49B65EE-FBB5-434E-8B04-F8DE4F5B64BE}"/>
    <cellStyle name="40 % - Markeringsfarve4 2 3 5 5 4" xfId="38071" xr:uid="{BD81D8BC-D6E4-4EEE-8E27-F10C96355B7E}"/>
    <cellStyle name="40 % - Markeringsfarve4 2 3 5 6" xfId="12435" xr:uid="{D4683030-0875-4BAE-A24F-77BAB563421A}"/>
    <cellStyle name="40 % - Markeringsfarve4 2 3 5 6 2" xfId="28755" xr:uid="{64572DA8-E783-49C5-A6C6-74498069D712}"/>
    <cellStyle name="40 % - Markeringsfarve4 2 3 5 6 3" xfId="43720" xr:uid="{CD6D9271-E5FD-4B20-BD99-ADA6DEED6B82}"/>
    <cellStyle name="40 % - Markeringsfarve4 2 3 5 7" xfId="21733" xr:uid="{C93D2F96-BD1B-4E20-94EF-23194C7C983B}"/>
    <cellStyle name="40 % - Markeringsfarve4 2 3 5 8" xfId="36721" xr:uid="{CF4B8A96-C6C7-4261-85F9-84A705CA2351}"/>
    <cellStyle name="40 % - Markeringsfarve4 2 3 6" xfId="3884" xr:uid="{6C624662-DB57-4E61-A1A2-6B04B850DA78}"/>
    <cellStyle name="40 % - Markeringsfarve4 2 3 6 2" xfId="3885" xr:uid="{A096C2A0-B9C0-41E2-93EB-B8ABFB0F755C}"/>
    <cellStyle name="40 % - Markeringsfarve4 2 3 6 2 2" xfId="3886" xr:uid="{3C88CE88-53EC-4D77-8FB7-AE4F4AC3BF2E}"/>
    <cellStyle name="40 % - Markeringsfarve4 2 3 6 2 2 2" xfId="8109" xr:uid="{F3155201-C414-49AC-9C23-267F68F1E8DA}"/>
    <cellStyle name="40 % - Markeringsfarve4 2 3 6 2 2 2 2" xfId="16009" xr:uid="{7AF408D0-E841-4461-8AF9-4C01C6AD1617}"/>
    <cellStyle name="40 % - Markeringsfarve4 2 3 6 2 2 2 2 2" xfId="32324" xr:uid="{8F30448E-CBE0-44C6-AD5B-45BB40C10ABC}"/>
    <cellStyle name="40 % - Markeringsfarve4 2 3 6 2 2 2 2 3" xfId="47288" xr:uid="{F5A2BDB6-A734-4694-9CF2-BA1C6F35A03B}"/>
    <cellStyle name="40 % - Markeringsfarve4 2 3 6 2 2 2 3" xfId="25302" xr:uid="{1D074321-7F49-46FD-AF45-D9BD3CFE521D}"/>
    <cellStyle name="40 % - Markeringsfarve4 2 3 6 2 2 2 4" xfId="40289" xr:uid="{7335664B-D398-4A00-90DB-07EF4D3A850E}"/>
    <cellStyle name="40 % - Markeringsfarve4 2 3 6 2 2 3" xfId="12442" xr:uid="{378861CC-1771-45A0-A2D4-B276F2062EA5}"/>
    <cellStyle name="40 % - Markeringsfarve4 2 3 6 2 2 3 2" xfId="28762" xr:uid="{053C4C3A-5E36-41D6-8EFA-E7A9ECE8ADCD}"/>
    <cellStyle name="40 % - Markeringsfarve4 2 3 6 2 2 3 3" xfId="43727" xr:uid="{35C31B87-F8A6-4FC6-99A5-63DE0FE1354D}"/>
    <cellStyle name="40 % - Markeringsfarve4 2 3 6 2 2 4" xfId="21740" xr:uid="{3AF48DA5-0099-46F3-8353-B3A83A7EA64A}"/>
    <cellStyle name="40 % - Markeringsfarve4 2 3 6 2 2 5" xfId="36728" xr:uid="{5C12F210-EE75-4942-89EA-261F5628AD99}"/>
    <cellStyle name="40 % - Markeringsfarve4 2 3 6 2 3" xfId="6602" xr:uid="{56E718AF-A389-42C5-A05D-69E370403B08}"/>
    <cellStyle name="40 % - Markeringsfarve4 2 3 6 2 3 2" xfId="14515" xr:uid="{DB150C50-CC37-4739-B8EF-B918808D9D87}"/>
    <cellStyle name="40 % - Markeringsfarve4 2 3 6 2 3 2 2" xfId="30830" xr:uid="{7CAAF345-019D-410A-8FA0-B3F60AECDA40}"/>
    <cellStyle name="40 % - Markeringsfarve4 2 3 6 2 3 2 3" xfId="45794" xr:uid="{F47BEE1E-E6E8-4381-A5F2-7BF6E4C9BC43}"/>
    <cellStyle name="40 % - Markeringsfarve4 2 3 6 2 3 3" xfId="23808" xr:uid="{3D6FF50F-92D9-48CF-84D0-621B110957D8}"/>
    <cellStyle name="40 % - Markeringsfarve4 2 3 6 2 3 4" xfId="38795" xr:uid="{62CA7EEC-5E75-4ACA-AC8D-097172DBC73C}"/>
    <cellStyle name="40 % - Markeringsfarve4 2 3 6 2 4" xfId="12441" xr:uid="{CA067CCD-9D13-41D2-884A-BA96F632FBBA}"/>
    <cellStyle name="40 % - Markeringsfarve4 2 3 6 2 4 2" xfId="28761" xr:uid="{F7E590F7-84B5-42BA-BBC4-5EF3250F8270}"/>
    <cellStyle name="40 % - Markeringsfarve4 2 3 6 2 4 3" xfId="43726" xr:uid="{5112277E-24E1-4176-ADFE-4233CE20B4F1}"/>
    <cellStyle name="40 % - Markeringsfarve4 2 3 6 2 5" xfId="21739" xr:uid="{4D182FCE-B153-4A40-A9B6-7D46FC522704}"/>
    <cellStyle name="40 % - Markeringsfarve4 2 3 6 2 6" xfId="36727" xr:uid="{C38933C6-DE50-4B34-B0F3-6AD0025CA1B4}"/>
    <cellStyle name="40 % - Markeringsfarve4 2 3 6 3" xfId="3887" xr:uid="{E7E5DEC8-494B-4438-B4D6-801D31869AE9}"/>
    <cellStyle name="40 % - Markeringsfarve4 2 3 6 3 2" xfId="7386" xr:uid="{51F130CB-F9D1-4611-ADB3-458B5419F24E}"/>
    <cellStyle name="40 % - Markeringsfarve4 2 3 6 3 2 2" xfId="15295" xr:uid="{DE6F005A-F63E-4923-AEDD-61A930F71B0F}"/>
    <cellStyle name="40 % - Markeringsfarve4 2 3 6 3 2 2 2" xfId="31610" xr:uid="{4536F01B-B873-4929-AE5E-AA2270731C32}"/>
    <cellStyle name="40 % - Markeringsfarve4 2 3 6 3 2 2 3" xfId="46574" xr:uid="{2BFF7C2E-7910-4B71-85E8-8EAED810EC8B}"/>
    <cellStyle name="40 % - Markeringsfarve4 2 3 6 3 2 3" xfId="24588" xr:uid="{22B74132-F7C2-4DFA-B0D3-095053932155}"/>
    <cellStyle name="40 % - Markeringsfarve4 2 3 6 3 2 4" xfId="39575" xr:uid="{A0ACBCE7-9488-4C71-9FEC-586EB8892B31}"/>
    <cellStyle name="40 % - Markeringsfarve4 2 3 6 3 3" xfId="12443" xr:uid="{C4AB7BD1-B3A4-4D98-9EB1-2293C8AA48BB}"/>
    <cellStyle name="40 % - Markeringsfarve4 2 3 6 3 3 2" xfId="28763" xr:uid="{959671C3-11C3-4F2B-AA32-B76994341CAD}"/>
    <cellStyle name="40 % - Markeringsfarve4 2 3 6 3 3 3" xfId="43728" xr:uid="{1E61EDF5-AD7A-4295-9F63-24AE09A7D115}"/>
    <cellStyle name="40 % - Markeringsfarve4 2 3 6 3 4" xfId="21741" xr:uid="{06FFA646-90C2-4CE1-B62B-9E5926AB4F94}"/>
    <cellStyle name="40 % - Markeringsfarve4 2 3 6 3 5" xfId="36729" xr:uid="{D466E817-413F-439F-B4D7-BC24A4726006}"/>
    <cellStyle name="40 % - Markeringsfarve4 2 3 6 4" xfId="3888" xr:uid="{F65470D8-D377-4FC7-A5C9-CF28EE19D41C}"/>
    <cellStyle name="40 % - Markeringsfarve4 2 3 6 4 2" xfId="8348" xr:uid="{0C0BD707-15D3-491B-94C4-90FA0A529A38}"/>
    <cellStyle name="40 % - Markeringsfarve4 2 3 6 4 2 2" xfId="16240" xr:uid="{07761A30-FEB3-4EC6-A507-58E315E188AB}"/>
    <cellStyle name="40 % - Markeringsfarve4 2 3 6 4 2 2 2" xfId="32555" xr:uid="{6820273C-8D64-45C9-934D-C3344D416CAE}"/>
    <cellStyle name="40 % - Markeringsfarve4 2 3 6 4 2 2 3" xfId="47519" xr:uid="{EFF80974-4B1C-4C45-A886-6880347D0A6B}"/>
    <cellStyle name="40 % - Markeringsfarve4 2 3 6 4 2 3" xfId="25533" xr:uid="{D7FF0C36-B711-4216-989E-9453324EFA5D}"/>
    <cellStyle name="40 % - Markeringsfarve4 2 3 6 4 2 4" xfId="40520" xr:uid="{EB4E7BCE-ACF3-43C8-8495-978436EAEC1B}"/>
    <cellStyle name="40 % - Markeringsfarve4 2 3 6 4 3" xfId="12444" xr:uid="{9D9AAFDA-A5E2-47D6-946A-42803CAA036E}"/>
    <cellStyle name="40 % - Markeringsfarve4 2 3 6 4 3 2" xfId="28764" xr:uid="{09710C6E-C3F3-4755-80CB-5B38FE0A01A1}"/>
    <cellStyle name="40 % - Markeringsfarve4 2 3 6 4 3 3" xfId="43729" xr:uid="{1138C1BB-7E6C-4056-BD77-36D908B59220}"/>
    <cellStyle name="40 % - Markeringsfarve4 2 3 6 4 4" xfId="21742" xr:uid="{310E9484-52F3-44D9-9DE6-0B13C472C0E1}"/>
    <cellStyle name="40 % - Markeringsfarve4 2 3 6 4 5" xfId="36730" xr:uid="{E7757BE4-DFEE-466A-AF25-9CB422B3DB61}"/>
    <cellStyle name="40 % - Markeringsfarve4 2 3 6 5" xfId="5875" xr:uid="{7654DA29-A64D-4CC2-A4CE-2E51DEC8968C}"/>
    <cellStyle name="40 % - Markeringsfarve4 2 3 6 5 2" xfId="13792" xr:uid="{BBC82627-112E-4725-A711-E2C3BDAEEEF8}"/>
    <cellStyle name="40 % - Markeringsfarve4 2 3 6 5 2 2" xfId="30107" xr:uid="{6D305A47-C9FE-4D1E-BEA9-D4E4F51CE9F5}"/>
    <cellStyle name="40 % - Markeringsfarve4 2 3 6 5 2 3" xfId="45071" xr:uid="{EF31EAA9-6863-4D81-9349-F78D9902ECA4}"/>
    <cellStyle name="40 % - Markeringsfarve4 2 3 6 5 3" xfId="23085" xr:uid="{BBB76F9B-25E0-4E80-8370-CAD64F882D1E}"/>
    <cellStyle name="40 % - Markeringsfarve4 2 3 6 5 4" xfId="38072" xr:uid="{C9E955C3-45E2-46C6-B3F1-0C3FA2737C40}"/>
    <cellStyle name="40 % - Markeringsfarve4 2 3 6 6" xfId="12440" xr:uid="{A1D7DAD7-B373-4C50-ACC3-0087F5CD7A4B}"/>
    <cellStyle name="40 % - Markeringsfarve4 2 3 6 6 2" xfId="28760" xr:uid="{FD02302A-F024-4EA8-9F51-997DFF049614}"/>
    <cellStyle name="40 % - Markeringsfarve4 2 3 6 6 3" xfId="43725" xr:uid="{519BDADF-58C3-4252-A76F-9DDCAC6BCCAB}"/>
    <cellStyle name="40 % - Markeringsfarve4 2 3 6 7" xfId="21738" xr:uid="{107DF244-D7E1-4F9A-B038-B4EB13457021}"/>
    <cellStyle name="40 % - Markeringsfarve4 2 3 6 8" xfId="36726" xr:uid="{594D52DC-0C58-4224-A4C8-1548437B77B7}"/>
    <cellStyle name="40 % - Markeringsfarve4 2 3 7" xfId="3889" xr:uid="{87292CE9-123C-4485-BF21-960770CE0379}"/>
    <cellStyle name="40 % - Markeringsfarve4 2 3 7 2" xfId="3890" xr:uid="{9F4508E6-C4DF-4787-B7E2-ECFE64FADB96}"/>
    <cellStyle name="40 % - Markeringsfarve4 2 3 7 2 2" xfId="7545" xr:uid="{DF781C7B-7CA1-4F8A-916B-C87C31149172}"/>
    <cellStyle name="40 % - Markeringsfarve4 2 3 7 2 2 2" xfId="15445" xr:uid="{E9E4C2DA-FEB8-4D8B-BD3D-42B3C12EDC91}"/>
    <cellStyle name="40 % - Markeringsfarve4 2 3 7 2 2 2 2" xfId="31760" xr:uid="{116B4321-7AB8-4334-A1BD-33DEF409A52D}"/>
    <cellStyle name="40 % - Markeringsfarve4 2 3 7 2 2 2 3" xfId="46724" xr:uid="{8B01EBCB-20D3-4AD2-AC7F-5B178A49616C}"/>
    <cellStyle name="40 % - Markeringsfarve4 2 3 7 2 2 3" xfId="24738" xr:uid="{F2B49A1A-2363-4D8C-BE41-83366A1EC734}"/>
    <cellStyle name="40 % - Markeringsfarve4 2 3 7 2 2 4" xfId="39725" xr:uid="{7E6B9CED-1D24-44B4-9DA3-6B5707BBFC0A}"/>
    <cellStyle name="40 % - Markeringsfarve4 2 3 7 2 3" xfId="12446" xr:uid="{5F28239D-2570-4170-8A34-C6D6B49C6CCD}"/>
    <cellStyle name="40 % - Markeringsfarve4 2 3 7 2 3 2" xfId="28766" xr:uid="{04E5C5A8-097A-43D4-B8C1-54A4556821C9}"/>
    <cellStyle name="40 % - Markeringsfarve4 2 3 7 2 3 3" xfId="43731" xr:uid="{8DCC8A4B-6559-4B88-ADE3-58C2C326ECEE}"/>
    <cellStyle name="40 % - Markeringsfarve4 2 3 7 2 4" xfId="21744" xr:uid="{5F18B08E-E10B-4E25-B7B1-5BE1C96E322D}"/>
    <cellStyle name="40 % - Markeringsfarve4 2 3 7 2 5" xfId="36732" xr:uid="{D8683312-B2C5-4448-B636-7D5C43B99995}"/>
    <cellStyle name="40 % - Markeringsfarve4 2 3 7 3" xfId="6131" xr:uid="{98FD2951-8069-4873-914A-37E16ADD5DDF}"/>
    <cellStyle name="40 % - Markeringsfarve4 2 3 7 3 2" xfId="14047" xr:uid="{A9948E76-8C28-4F52-BC60-E804DB25FF80}"/>
    <cellStyle name="40 % - Markeringsfarve4 2 3 7 3 2 2" xfId="30362" xr:uid="{1F42337C-2BF6-4068-975F-CCFFC0369A3F}"/>
    <cellStyle name="40 % - Markeringsfarve4 2 3 7 3 2 3" xfId="45326" xr:uid="{245D75E0-363F-45A1-8852-5EDA3E45E0FD}"/>
    <cellStyle name="40 % - Markeringsfarve4 2 3 7 3 3" xfId="23340" xr:uid="{EE4C9A33-CB0C-4DAD-92E5-A4C3DD5BDE82}"/>
    <cellStyle name="40 % - Markeringsfarve4 2 3 7 3 4" xfId="38327" xr:uid="{0D6A2A44-819A-484F-B717-4AD03EAF8D8F}"/>
    <cellStyle name="40 % - Markeringsfarve4 2 3 7 4" xfId="12445" xr:uid="{30870365-BE4B-4D64-8B64-CB5438E3FE76}"/>
    <cellStyle name="40 % - Markeringsfarve4 2 3 7 4 2" xfId="28765" xr:uid="{B9612F8F-335B-4CB9-AF58-2DDD1904DEA8}"/>
    <cellStyle name="40 % - Markeringsfarve4 2 3 7 4 3" xfId="43730" xr:uid="{B4AC93DB-77AF-4499-A0D9-D38D82F0F78A}"/>
    <cellStyle name="40 % - Markeringsfarve4 2 3 7 5" xfId="21743" xr:uid="{15897C82-8753-4103-AE42-595F510669B6}"/>
    <cellStyle name="40 % - Markeringsfarve4 2 3 7 6" xfId="36731" xr:uid="{AD4075A6-9003-4451-8D8C-C59E01F1DF7C}"/>
    <cellStyle name="40 % - Markeringsfarve4 2 3 8" xfId="3891" xr:uid="{ED1F6115-B58A-413B-8B8E-D2A04734EA65}"/>
    <cellStyle name="40 % - Markeringsfarve4 2 3 8 2" xfId="6773" xr:uid="{64AE84CD-9456-4222-A8BE-338C9D6D65C7}"/>
    <cellStyle name="40 % - Markeringsfarve4 2 3 8 2 2" xfId="14683" xr:uid="{9476A2E9-8B09-4661-A694-B7FDFDC9B430}"/>
    <cellStyle name="40 % - Markeringsfarve4 2 3 8 2 2 2" xfId="30998" xr:uid="{2F73F1F0-2E5F-4D8D-B83F-15381D1EBC9A}"/>
    <cellStyle name="40 % - Markeringsfarve4 2 3 8 2 2 3" xfId="45962" xr:uid="{4DBD0FE9-E650-42D9-95A9-E19612339511}"/>
    <cellStyle name="40 % - Markeringsfarve4 2 3 8 2 3" xfId="23976" xr:uid="{40D0B8B2-E7F5-4322-894D-732FE36C07FD}"/>
    <cellStyle name="40 % - Markeringsfarve4 2 3 8 2 4" xfId="38963" xr:uid="{9DC3FFC8-0A4B-4F72-A539-D4F4BC864B55}"/>
    <cellStyle name="40 % - Markeringsfarve4 2 3 8 3" xfId="12447" xr:uid="{CEB30251-CE56-446F-A070-93C2B6B89F36}"/>
    <cellStyle name="40 % - Markeringsfarve4 2 3 8 3 2" xfId="28767" xr:uid="{0DF3DE2C-2EDF-4468-B047-DCE5B4A2D5BD}"/>
    <cellStyle name="40 % - Markeringsfarve4 2 3 8 3 3" xfId="43732" xr:uid="{B67C7AC4-E91C-47CF-AFA7-5166F160573A}"/>
    <cellStyle name="40 % - Markeringsfarve4 2 3 8 4" xfId="21745" xr:uid="{E6BB3B21-199B-403B-B863-9C0EB6403880}"/>
    <cellStyle name="40 % - Markeringsfarve4 2 3 8 5" xfId="36733" xr:uid="{4A462430-CEE5-46A6-A999-1A2229CB7B74}"/>
    <cellStyle name="40 % - Markeringsfarve4 2 3 9" xfId="3892" xr:uid="{89C40A14-2742-41DE-B048-112A3406185F}"/>
    <cellStyle name="40 % - Markeringsfarve4 2 3 9 2" xfId="8714" xr:uid="{284DE3DC-DE94-4BD9-B3AB-1A23436E56D7}"/>
    <cellStyle name="40 % - Markeringsfarve4 2 3 9 2 2" xfId="16589" xr:uid="{7C0FA83C-C2EA-4E8A-95F0-9ABD9CAA5A4D}"/>
    <cellStyle name="40 % - Markeringsfarve4 2 3 9 2 2 2" xfId="32904" xr:uid="{A0368120-9519-4705-B321-EA9AF26D7B72}"/>
    <cellStyle name="40 % - Markeringsfarve4 2 3 9 2 2 3" xfId="47868" xr:uid="{D2E2C543-51EE-4830-99C7-5F29279FCA1E}"/>
    <cellStyle name="40 % - Markeringsfarve4 2 3 9 2 3" xfId="25882" xr:uid="{A83EEF77-DA17-4897-A02A-617DBCCDC2CD}"/>
    <cellStyle name="40 % - Markeringsfarve4 2 3 9 2 4" xfId="40869" xr:uid="{DC81E5F3-6DBA-4E41-AF07-69EAE151F4DF}"/>
    <cellStyle name="40 % - Markeringsfarve4 2 3 9 3" xfId="12448" xr:uid="{3D54FC3F-C9CA-446B-99E7-C6FFBB12FC51}"/>
    <cellStyle name="40 % - Markeringsfarve4 2 3 9 3 2" xfId="28768" xr:uid="{06407784-B264-4C81-BE66-B18C0D3C04CA}"/>
    <cellStyle name="40 % - Markeringsfarve4 2 3 9 3 3" xfId="43733" xr:uid="{8DA841A9-7DBF-4261-A551-55673A1C586F}"/>
    <cellStyle name="40 % - Markeringsfarve4 2 3 9 4" xfId="21746" xr:uid="{A2E14CDE-C0F4-44CE-A781-C3068E10B49E}"/>
    <cellStyle name="40 % - Markeringsfarve4 2 3 9 5" xfId="36734" xr:uid="{D20ADE8D-7490-42A7-A330-105B13346AC0}"/>
    <cellStyle name="40 % - Markeringsfarve4 2 4" xfId="3893" xr:uid="{3792AF13-4E23-4E29-B13F-52FA94DA4558}"/>
    <cellStyle name="40 % - Markeringsfarve4 2 4 2" xfId="3894" xr:uid="{4E28268C-CBDA-4E19-B530-EDB9DCBF9D55}"/>
    <cellStyle name="40 % - Markeringsfarve4 2 4 2 2" xfId="3895" xr:uid="{61124ACC-AE0F-4177-89E6-8C1E9C3FDA5B}"/>
    <cellStyle name="40 % - Markeringsfarve4 2 4 2 2 2" xfId="7586" xr:uid="{CDFBE258-916D-4D28-B89B-175108DE6422}"/>
    <cellStyle name="40 % - Markeringsfarve4 2 4 2 2 2 2" xfId="15486" xr:uid="{90280255-2423-4E8B-BC59-91B27351B650}"/>
    <cellStyle name="40 % - Markeringsfarve4 2 4 2 2 2 2 2" xfId="31801" xr:uid="{20758FD8-5671-4C2A-9542-507A61756B15}"/>
    <cellStyle name="40 % - Markeringsfarve4 2 4 2 2 2 2 3" xfId="46765" xr:uid="{C84730B9-2CB2-4F58-A4C9-1ECE2ECFFB52}"/>
    <cellStyle name="40 % - Markeringsfarve4 2 4 2 2 2 3" xfId="24779" xr:uid="{77793E02-3B5D-496B-8DC7-E37A41253A21}"/>
    <cellStyle name="40 % - Markeringsfarve4 2 4 2 2 2 4" xfId="39766" xr:uid="{38C03B64-123F-4F3A-9E88-9AE55FEC2F4B}"/>
    <cellStyle name="40 % - Markeringsfarve4 2 4 2 2 3" xfId="12451" xr:uid="{CE880603-4862-41DB-86FD-A61EE276141C}"/>
    <cellStyle name="40 % - Markeringsfarve4 2 4 2 2 3 2" xfId="28771" xr:uid="{BCFE6E39-DD37-45DA-A263-9CB16FEE27CE}"/>
    <cellStyle name="40 % - Markeringsfarve4 2 4 2 2 3 3" xfId="43736" xr:uid="{45E14482-0DEE-45E1-9E30-66DF987E9DC0}"/>
    <cellStyle name="40 % - Markeringsfarve4 2 4 2 2 4" xfId="21749" xr:uid="{34186616-9C23-453C-B782-FE06FF61821F}"/>
    <cellStyle name="40 % - Markeringsfarve4 2 4 2 2 5" xfId="36737" xr:uid="{0756FBF2-1214-4B20-B5A7-D478ACB8AC22}"/>
    <cellStyle name="40 % - Markeringsfarve4 2 4 2 3" xfId="6164" xr:uid="{8CE61443-9FF6-4F20-9790-4EA005B3C850}"/>
    <cellStyle name="40 % - Markeringsfarve4 2 4 2 3 2" xfId="14080" xr:uid="{767AC846-D521-49DA-9EF3-E17C9B632114}"/>
    <cellStyle name="40 % - Markeringsfarve4 2 4 2 3 2 2" xfId="30395" xr:uid="{DE231FD3-E5DA-4A76-8B82-8F54662D9A05}"/>
    <cellStyle name="40 % - Markeringsfarve4 2 4 2 3 2 3" xfId="45359" xr:uid="{55205F13-D0BA-4944-9749-A5FD465012C0}"/>
    <cellStyle name="40 % - Markeringsfarve4 2 4 2 3 3" xfId="23373" xr:uid="{46CE5010-5B06-48E9-A1CA-1CA282AD5304}"/>
    <cellStyle name="40 % - Markeringsfarve4 2 4 2 3 4" xfId="38360" xr:uid="{47D1C378-89A7-4547-9E0A-6DC959392A4C}"/>
    <cellStyle name="40 % - Markeringsfarve4 2 4 2 4" xfId="12450" xr:uid="{D49DD620-753E-49FE-B467-B44E2E2042B2}"/>
    <cellStyle name="40 % - Markeringsfarve4 2 4 2 4 2" xfId="28770" xr:uid="{2915CC11-41B7-4C3A-B5C4-DFE9A04CDC5B}"/>
    <cellStyle name="40 % - Markeringsfarve4 2 4 2 4 3" xfId="43735" xr:uid="{22513DC2-C6DF-4557-B316-49B39B82E9EC}"/>
    <cellStyle name="40 % - Markeringsfarve4 2 4 2 5" xfId="21748" xr:uid="{9346EF48-8391-4BE1-A634-82B4286F37F1}"/>
    <cellStyle name="40 % - Markeringsfarve4 2 4 2 6" xfId="36736" xr:uid="{13808823-9F9C-46B7-9F1A-7258156DAE10}"/>
    <cellStyle name="40 % - Markeringsfarve4 2 4 2 7" xfId="57133" xr:uid="{FB47EBA1-87D7-4ABE-BD18-CFA6234DAE58}"/>
    <cellStyle name="40 % - Markeringsfarve4 2 4 3" xfId="3896" xr:uid="{3C0107BF-45B4-4AFF-BB0E-7A41270C4C04}"/>
    <cellStyle name="40 % - Markeringsfarve4 2 4 3 2" xfId="6816" xr:uid="{C03A3F80-6D2C-46DB-B677-25DC8D70E30A}"/>
    <cellStyle name="40 % - Markeringsfarve4 2 4 3 2 2" xfId="14726" xr:uid="{D70B5451-EEDC-4BCB-A36F-440EDA735C31}"/>
    <cellStyle name="40 % - Markeringsfarve4 2 4 3 2 2 2" xfId="31041" xr:uid="{299B485E-796A-4368-9070-D217F1D8D625}"/>
    <cellStyle name="40 % - Markeringsfarve4 2 4 3 2 2 3" xfId="46005" xr:uid="{E2EBD5DF-F1DA-4E9E-BCCC-86D15986E894}"/>
    <cellStyle name="40 % - Markeringsfarve4 2 4 3 2 3" xfId="24019" xr:uid="{B56CC540-90AF-4A78-96D3-7D3B641C5768}"/>
    <cellStyle name="40 % - Markeringsfarve4 2 4 3 2 4" xfId="39006" xr:uid="{E4BE561F-DB50-46A5-8435-0ABB5408BE4E}"/>
    <cellStyle name="40 % - Markeringsfarve4 2 4 3 3" xfId="12452" xr:uid="{6FBA38E2-5949-4C67-9148-5E72367269BE}"/>
    <cellStyle name="40 % - Markeringsfarve4 2 4 3 3 2" xfId="28772" xr:uid="{7345A26F-4B69-4B9E-869E-A24EB03651F2}"/>
    <cellStyle name="40 % - Markeringsfarve4 2 4 3 3 3" xfId="43737" xr:uid="{05D48340-2A32-48EE-8F0F-94854B136962}"/>
    <cellStyle name="40 % - Markeringsfarve4 2 4 3 4" xfId="21750" xr:uid="{7EE8E5D3-E12E-48C1-8B97-59C9F1BB83F8}"/>
    <cellStyle name="40 % - Markeringsfarve4 2 4 3 5" xfId="36738" xr:uid="{9B34AA82-AF01-4872-BEDA-08286E247F2E}"/>
    <cellStyle name="40 % - Markeringsfarve4 2 4 4" xfId="3897" xr:uid="{739499E6-D0C4-424F-A9B5-0832B4F3D66B}"/>
    <cellStyle name="40 % - Markeringsfarve4 2 4 4 2" xfId="8580" xr:uid="{4EADC52A-1AD2-412C-8892-11101ADFAE97}"/>
    <cellStyle name="40 % - Markeringsfarve4 2 4 4 2 2" xfId="16462" xr:uid="{CEFD5D28-DE1F-44AF-B4ED-2BE88727A5D3}"/>
    <cellStyle name="40 % - Markeringsfarve4 2 4 4 2 2 2" xfId="32777" xr:uid="{CA0B1EF3-6689-4950-B524-D0032A041001}"/>
    <cellStyle name="40 % - Markeringsfarve4 2 4 4 2 2 3" xfId="47741" xr:uid="{40451B07-ABBC-435F-B542-A20F8EECF20D}"/>
    <cellStyle name="40 % - Markeringsfarve4 2 4 4 2 3" xfId="25755" xr:uid="{FC97AD71-87EC-48DA-AC50-38FD4FFFEFC0}"/>
    <cellStyle name="40 % - Markeringsfarve4 2 4 4 2 4" xfId="40742" xr:uid="{47E31EFA-BDE4-47BC-BBE7-2B9BDC4A3686}"/>
    <cellStyle name="40 % - Markeringsfarve4 2 4 4 3" xfId="12453" xr:uid="{E17CD983-63AB-4EE8-8749-D33B3C99923A}"/>
    <cellStyle name="40 % - Markeringsfarve4 2 4 4 3 2" xfId="28773" xr:uid="{F8E60598-DD14-4F60-8CE2-B435AA1A1CF0}"/>
    <cellStyle name="40 % - Markeringsfarve4 2 4 4 3 3" xfId="43738" xr:uid="{5CCCF3E5-B1C4-4575-B8C4-596E2400BEB8}"/>
    <cellStyle name="40 % - Markeringsfarve4 2 4 4 4" xfId="21751" xr:uid="{7F9BEF36-D789-4076-BC40-4E305F3A4DCA}"/>
    <cellStyle name="40 % - Markeringsfarve4 2 4 4 5" xfId="36739" xr:uid="{5B1EDBDD-75ED-4B3C-A976-F5FF48C8BF26}"/>
    <cellStyle name="40 % - Markeringsfarve4 2 4 5" xfId="5876" xr:uid="{696E793D-3E8D-4FBC-B6C3-ED864231A8E0}"/>
    <cellStyle name="40 % - Markeringsfarve4 2 4 5 2" xfId="13793" xr:uid="{2AA2B206-6631-4A55-9B33-253F80EFF856}"/>
    <cellStyle name="40 % - Markeringsfarve4 2 4 5 2 2" xfId="30108" xr:uid="{49BE1B0A-9AF8-452A-8F80-6640E5555494}"/>
    <cellStyle name="40 % - Markeringsfarve4 2 4 5 2 3" xfId="45072" xr:uid="{D10C087A-B155-455A-8CC4-F4657898479E}"/>
    <cellStyle name="40 % - Markeringsfarve4 2 4 5 3" xfId="23086" xr:uid="{E60051E4-5735-4107-9D9F-868B13B7194F}"/>
    <cellStyle name="40 % - Markeringsfarve4 2 4 5 4" xfId="38073" xr:uid="{448D8680-20C8-461A-8FF7-7CD4211161AA}"/>
    <cellStyle name="40 % - Markeringsfarve4 2 4 6" xfId="12449" xr:uid="{08F27962-CFB8-4935-9ADE-72575AD15F17}"/>
    <cellStyle name="40 % - Markeringsfarve4 2 4 6 2" xfId="28769" xr:uid="{D7972AA4-74CD-42F6-A098-C42274EE0424}"/>
    <cellStyle name="40 % - Markeringsfarve4 2 4 6 3" xfId="43734" xr:uid="{467549EA-69BE-4E94-809F-84E4245E3DC4}"/>
    <cellStyle name="40 % - Markeringsfarve4 2 4 7" xfId="21747" xr:uid="{03DD0E91-7C7A-430A-9FD1-64034A0B52C2}"/>
    <cellStyle name="40 % - Markeringsfarve4 2 4 8" xfId="36735" xr:uid="{289C49D9-0FDA-4AD5-AC7E-9851C7529C70}"/>
    <cellStyle name="40 % - Markeringsfarve4 2 4 9" xfId="53966" xr:uid="{A0EEAC4A-F4D8-4B92-BF3D-EA5B415B2860}"/>
    <cellStyle name="40 % - Markeringsfarve4 2 5" xfId="3898" xr:uid="{3FFD65CD-D4AD-4707-A008-BE6B1DAAA6A1}"/>
    <cellStyle name="40 % - Markeringsfarve4 2 5 2" xfId="3899" xr:uid="{09D666C0-894B-4864-9DB8-51DA4401BA6A}"/>
    <cellStyle name="40 % - Markeringsfarve4 2 5 2 2" xfId="3900" xr:uid="{8B3D02AF-7909-4E11-B8C9-317700714754}"/>
    <cellStyle name="40 % - Markeringsfarve4 2 5 2 2 2" xfId="7753" xr:uid="{0A235924-2048-49C8-A47C-01D983B3BD09}"/>
    <cellStyle name="40 % - Markeringsfarve4 2 5 2 2 2 2" xfId="15653" xr:uid="{D966ABCD-DF26-410D-8C20-9080E7A2412E}"/>
    <cellStyle name="40 % - Markeringsfarve4 2 5 2 2 2 2 2" xfId="31968" xr:uid="{A5649A6A-372C-493A-B4B5-3CE9A66011F8}"/>
    <cellStyle name="40 % - Markeringsfarve4 2 5 2 2 2 2 3" xfId="46932" xr:uid="{586E8DD7-9B6D-48C2-856F-8C9CD88CD5C8}"/>
    <cellStyle name="40 % - Markeringsfarve4 2 5 2 2 2 3" xfId="24946" xr:uid="{823A12EB-0207-4B02-A144-75DC84345B9C}"/>
    <cellStyle name="40 % - Markeringsfarve4 2 5 2 2 2 4" xfId="39933" xr:uid="{2FE5973B-0E3E-4E54-9736-BD0CE049F5C3}"/>
    <cellStyle name="40 % - Markeringsfarve4 2 5 2 2 3" xfId="12456" xr:uid="{EC298294-1151-41E8-9E12-6B71A1A2EE1A}"/>
    <cellStyle name="40 % - Markeringsfarve4 2 5 2 2 3 2" xfId="28776" xr:uid="{7476C56B-62EF-462F-AF69-DBD47274BF12}"/>
    <cellStyle name="40 % - Markeringsfarve4 2 5 2 2 3 3" xfId="43741" xr:uid="{A8ED811F-1E25-427D-A1F2-2C0662DD3C67}"/>
    <cellStyle name="40 % - Markeringsfarve4 2 5 2 2 4" xfId="21754" xr:uid="{5DCAB7D7-6F91-495F-B9EB-D5946E161CF5}"/>
    <cellStyle name="40 % - Markeringsfarve4 2 5 2 2 5" xfId="36742" xr:uid="{CA87B23E-AEFA-4732-82CA-68DDA56DF7D9}"/>
    <cellStyle name="40 % - Markeringsfarve4 2 5 2 3" xfId="6299" xr:uid="{5F1FF928-2FF1-4C88-B4D5-4B52B5FD9569}"/>
    <cellStyle name="40 % - Markeringsfarve4 2 5 2 3 2" xfId="14215" xr:uid="{3BB5DE77-7DD8-4856-9908-C65B59E0AC89}"/>
    <cellStyle name="40 % - Markeringsfarve4 2 5 2 3 2 2" xfId="30530" xr:uid="{3220D94F-464C-44F9-9780-41A3E59B253C}"/>
    <cellStyle name="40 % - Markeringsfarve4 2 5 2 3 2 3" xfId="45494" xr:uid="{784DF914-37FD-42CC-A5EA-0603F9C24AD2}"/>
    <cellStyle name="40 % - Markeringsfarve4 2 5 2 3 3" xfId="23508" xr:uid="{1574FA6F-97B7-4C57-A926-F16E20D53778}"/>
    <cellStyle name="40 % - Markeringsfarve4 2 5 2 3 4" xfId="38495" xr:uid="{08A97AE9-67B2-4BD0-BD8A-70BEB6CA628C}"/>
    <cellStyle name="40 % - Markeringsfarve4 2 5 2 4" xfId="12455" xr:uid="{CFF941F0-1809-4422-B105-D2210BFC1EB2}"/>
    <cellStyle name="40 % - Markeringsfarve4 2 5 2 4 2" xfId="28775" xr:uid="{B79A6CA6-FFF0-4D3C-A17F-B4F54CD46233}"/>
    <cellStyle name="40 % - Markeringsfarve4 2 5 2 4 3" xfId="43740" xr:uid="{034DEAAA-A5DB-4887-BD81-8134B0904E70}"/>
    <cellStyle name="40 % - Markeringsfarve4 2 5 2 5" xfId="21753" xr:uid="{59B85A99-B087-4D8B-8347-C659930DEFD4}"/>
    <cellStyle name="40 % - Markeringsfarve4 2 5 2 6" xfId="36741" xr:uid="{618B72BF-FCA1-4C86-B8E5-403C3D0D6D37}"/>
    <cellStyle name="40 % - Markeringsfarve4 2 5 3" xfId="3901" xr:uid="{0FEC795C-BA53-4C2A-AA20-149CD61E10D5}"/>
    <cellStyle name="40 % - Markeringsfarve4 2 5 3 2" xfId="6983" xr:uid="{40A796B4-E10E-421C-8CB7-FC7746D24E44}"/>
    <cellStyle name="40 % - Markeringsfarve4 2 5 3 2 2" xfId="14893" xr:uid="{C81F1F80-8C41-4357-A8BF-B5330BA00CBA}"/>
    <cellStyle name="40 % - Markeringsfarve4 2 5 3 2 2 2" xfId="31208" xr:uid="{91FAC041-6C4F-4233-A4BA-EEF013F9B7C0}"/>
    <cellStyle name="40 % - Markeringsfarve4 2 5 3 2 2 3" xfId="46172" xr:uid="{F3019E3A-4626-4C17-80AB-6357AD927164}"/>
    <cellStyle name="40 % - Markeringsfarve4 2 5 3 2 3" xfId="24186" xr:uid="{8DD2A9B1-2C1F-4509-A578-FFE910F171B3}"/>
    <cellStyle name="40 % - Markeringsfarve4 2 5 3 2 4" xfId="39173" xr:uid="{B0DCA35A-8759-47C3-A039-16639C8E85DB}"/>
    <cellStyle name="40 % - Markeringsfarve4 2 5 3 3" xfId="12457" xr:uid="{3CA02D74-C937-4C42-BD78-BF50C9AFF067}"/>
    <cellStyle name="40 % - Markeringsfarve4 2 5 3 3 2" xfId="28777" xr:uid="{DF88EB9C-0330-45A9-B315-D1B749974A50}"/>
    <cellStyle name="40 % - Markeringsfarve4 2 5 3 3 3" xfId="43742" xr:uid="{2C2D889A-F16D-4DFF-9801-7DC3BB3C6521}"/>
    <cellStyle name="40 % - Markeringsfarve4 2 5 3 4" xfId="21755" xr:uid="{66F74D7C-B649-46CD-85C1-1D19C9FB5A64}"/>
    <cellStyle name="40 % - Markeringsfarve4 2 5 3 5" xfId="36743" xr:uid="{47BA651C-9513-4C1F-A362-DBA968864547}"/>
    <cellStyle name="40 % - Markeringsfarve4 2 5 4" xfId="3902" xr:uid="{49640C92-7D7B-4C71-8D05-77B9E0D9D08A}"/>
    <cellStyle name="40 % - Markeringsfarve4 2 5 4 2" xfId="8230" xr:uid="{C18CA2A4-E13D-43C8-B24B-ACBF735A5D27}"/>
    <cellStyle name="40 % - Markeringsfarve4 2 5 4 2 2" xfId="16123" xr:uid="{EF2DEEF7-C349-484F-A778-702D5432AFBD}"/>
    <cellStyle name="40 % - Markeringsfarve4 2 5 4 2 2 2" xfId="32438" xr:uid="{776FE5A7-AD36-409F-97AF-B29A4D29C6A0}"/>
    <cellStyle name="40 % - Markeringsfarve4 2 5 4 2 2 3" xfId="47402" xr:uid="{98E06A69-B101-4BA3-BA39-42F8A2DAFB7E}"/>
    <cellStyle name="40 % - Markeringsfarve4 2 5 4 2 3" xfId="25416" xr:uid="{E3705CC2-09C7-4341-BC75-DDEF439D8498}"/>
    <cellStyle name="40 % - Markeringsfarve4 2 5 4 2 4" xfId="40403" xr:uid="{0235FF24-6F07-4BB4-8CC9-F7B962F64AAB}"/>
    <cellStyle name="40 % - Markeringsfarve4 2 5 4 3" xfId="12458" xr:uid="{CB8EA543-9445-4E2C-BA09-27CD9FBE4BC9}"/>
    <cellStyle name="40 % - Markeringsfarve4 2 5 4 3 2" xfId="28778" xr:uid="{D19602F3-0B86-44E1-ABB8-2835EE45ABA9}"/>
    <cellStyle name="40 % - Markeringsfarve4 2 5 4 3 3" xfId="43743" xr:uid="{6F27CBC6-2651-49BD-9526-BD648A13C02B}"/>
    <cellStyle name="40 % - Markeringsfarve4 2 5 4 4" xfId="21756" xr:uid="{D5F9C0D9-5A72-45F8-8116-D2A4ACFD61E9}"/>
    <cellStyle name="40 % - Markeringsfarve4 2 5 4 5" xfId="36744" xr:uid="{C8B98862-140C-46CF-867A-134D564139F7}"/>
    <cellStyle name="40 % - Markeringsfarve4 2 5 5" xfId="5877" xr:uid="{0918C994-7E4C-48F2-B4CA-11889DDB9BCC}"/>
    <cellStyle name="40 % - Markeringsfarve4 2 5 5 2" xfId="13794" xr:uid="{30DF9C56-5E58-40D3-AB57-EBA36886A298}"/>
    <cellStyle name="40 % - Markeringsfarve4 2 5 5 2 2" xfId="30109" xr:uid="{11978087-D6AB-43F4-A3AD-0D313A26148E}"/>
    <cellStyle name="40 % - Markeringsfarve4 2 5 5 2 3" xfId="45073" xr:uid="{AC21E264-BBA7-4A24-8E78-01A9AD353F24}"/>
    <cellStyle name="40 % - Markeringsfarve4 2 5 5 3" xfId="23087" xr:uid="{7F9BD926-042D-403E-9FF8-DC73B9FB90EB}"/>
    <cellStyle name="40 % - Markeringsfarve4 2 5 5 4" xfId="38074" xr:uid="{4A3CF963-D02E-425D-B375-1B82CEE2F36B}"/>
    <cellStyle name="40 % - Markeringsfarve4 2 5 6" xfId="12454" xr:uid="{CA2BB377-E283-4158-A857-95A4EAEA5F01}"/>
    <cellStyle name="40 % - Markeringsfarve4 2 5 6 2" xfId="28774" xr:uid="{EE01C7D3-8DD1-4C9F-95DB-E2259696B964}"/>
    <cellStyle name="40 % - Markeringsfarve4 2 5 6 3" xfId="43739" xr:uid="{0548352C-FD74-405A-B275-EC9AA145D199}"/>
    <cellStyle name="40 % - Markeringsfarve4 2 5 7" xfId="21752" xr:uid="{05B002FB-E2D8-4CCE-88EE-F6B72D37F0F7}"/>
    <cellStyle name="40 % - Markeringsfarve4 2 5 8" xfId="36740" xr:uid="{BB6FCA92-84B9-47B8-8ECE-4D9D46835175}"/>
    <cellStyle name="40 % - Markeringsfarve4 2 5 9" xfId="56510" xr:uid="{AC8BE24F-23D7-4CC6-B17A-568AC80114A9}"/>
    <cellStyle name="40 % - Markeringsfarve4 2 6" xfId="3903" xr:uid="{06D52899-552C-4F2F-82FC-9058B8EA1D98}"/>
    <cellStyle name="40 % - Markeringsfarve4 2 6 2" xfId="3904" xr:uid="{CF699521-84AF-42F3-B06D-3CC6EDA232DC}"/>
    <cellStyle name="40 % - Markeringsfarve4 2 6 2 2" xfId="3905" xr:uid="{3EF037DC-8268-409F-98E3-A05C1BF330A1}"/>
    <cellStyle name="40 % - Markeringsfarve4 2 6 2 2 2" xfId="7824" xr:uid="{D3A698E0-100E-4D55-80EB-FB437930F431}"/>
    <cellStyle name="40 % - Markeringsfarve4 2 6 2 2 2 2" xfId="15724" xr:uid="{19595EA4-E4B4-4D17-BC1D-07B99997C870}"/>
    <cellStyle name="40 % - Markeringsfarve4 2 6 2 2 2 2 2" xfId="32039" xr:uid="{16F46A5B-1D03-4F74-A764-7FCD59920D63}"/>
    <cellStyle name="40 % - Markeringsfarve4 2 6 2 2 2 2 3" xfId="47003" xr:uid="{F9F77D28-37D3-419B-BFD5-672351EE59F5}"/>
    <cellStyle name="40 % - Markeringsfarve4 2 6 2 2 2 3" xfId="25017" xr:uid="{F5D53E9A-221A-4A3E-97BA-0E08F6CCB865}"/>
    <cellStyle name="40 % - Markeringsfarve4 2 6 2 2 2 4" xfId="40004" xr:uid="{1D007760-C363-4263-A59D-5DF578029986}"/>
    <cellStyle name="40 % - Markeringsfarve4 2 6 2 2 3" xfId="12461" xr:uid="{46E18D6E-CD49-42F2-A93B-441441B30522}"/>
    <cellStyle name="40 % - Markeringsfarve4 2 6 2 2 3 2" xfId="28781" xr:uid="{32317693-2646-428D-AD35-BF3D41601B08}"/>
    <cellStyle name="40 % - Markeringsfarve4 2 6 2 2 3 3" xfId="43746" xr:uid="{3E6EF337-12DD-47F5-B064-5F4A42D14B7A}"/>
    <cellStyle name="40 % - Markeringsfarve4 2 6 2 2 4" xfId="21759" xr:uid="{A7AAA997-6B2D-45D4-8513-6C7DDC9B71AC}"/>
    <cellStyle name="40 % - Markeringsfarve4 2 6 2 2 5" xfId="36747" xr:uid="{5D166245-2039-4A97-A52A-A1F8DA004A5C}"/>
    <cellStyle name="40 % - Markeringsfarve4 2 6 2 3" xfId="6366" xr:uid="{92C5F3AC-21FD-42B9-93A3-E5F8AA6F43B4}"/>
    <cellStyle name="40 % - Markeringsfarve4 2 6 2 3 2" xfId="14279" xr:uid="{799128C3-DF04-4A4F-B3ED-D9463D8C4608}"/>
    <cellStyle name="40 % - Markeringsfarve4 2 6 2 3 2 2" xfId="30594" xr:uid="{1B7608AE-AD7F-4BD1-B167-098B7690E523}"/>
    <cellStyle name="40 % - Markeringsfarve4 2 6 2 3 2 3" xfId="45558" xr:uid="{6AE377BA-2047-46D2-8813-562E3926053B}"/>
    <cellStyle name="40 % - Markeringsfarve4 2 6 2 3 3" xfId="23572" xr:uid="{8B7FC614-5185-4BAF-8953-923B9A264DFE}"/>
    <cellStyle name="40 % - Markeringsfarve4 2 6 2 3 4" xfId="38559" xr:uid="{2FF154CD-F162-4012-BA26-911AB50AE921}"/>
    <cellStyle name="40 % - Markeringsfarve4 2 6 2 4" xfId="12460" xr:uid="{DD669159-57C0-4432-B0B1-01E6BBD23FDF}"/>
    <cellStyle name="40 % - Markeringsfarve4 2 6 2 4 2" xfId="28780" xr:uid="{4B24CEE6-4B2F-4C1A-AA30-7C9DC376B4BD}"/>
    <cellStyle name="40 % - Markeringsfarve4 2 6 2 4 3" xfId="43745" xr:uid="{5EE91469-3A6D-4527-AD71-88F4224622C8}"/>
    <cellStyle name="40 % - Markeringsfarve4 2 6 2 5" xfId="21758" xr:uid="{A6FA0ACF-A82C-4117-BC4D-888950A1578A}"/>
    <cellStyle name="40 % - Markeringsfarve4 2 6 2 6" xfId="36746" xr:uid="{0D0443F9-24AA-4B1A-81CC-E5AA803C19FA}"/>
    <cellStyle name="40 % - Markeringsfarve4 2 6 3" xfId="3906" xr:uid="{B8B80D4A-059E-44B3-A3B9-1827E4945D2F}"/>
    <cellStyle name="40 % - Markeringsfarve4 2 6 3 2" xfId="7100" xr:uid="{54A33F54-E2BC-4A39-884C-DFFB22398B7E}"/>
    <cellStyle name="40 % - Markeringsfarve4 2 6 3 2 2" xfId="15009" xr:uid="{BD573730-915A-4B68-9416-6BF4F85B3D7A}"/>
    <cellStyle name="40 % - Markeringsfarve4 2 6 3 2 2 2" xfId="31324" xr:uid="{209895B4-9383-447A-AFCA-948A95F44F42}"/>
    <cellStyle name="40 % - Markeringsfarve4 2 6 3 2 2 3" xfId="46288" xr:uid="{7F5CE83B-4C30-4B75-A359-477806264E21}"/>
    <cellStyle name="40 % - Markeringsfarve4 2 6 3 2 3" xfId="24302" xr:uid="{A0985214-560D-4378-9260-0E40F0D406A8}"/>
    <cellStyle name="40 % - Markeringsfarve4 2 6 3 2 4" xfId="39289" xr:uid="{A063AE1B-5E93-46A8-BB07-AF8D9026E1D4}"/>
    <cellStyle name="40 % - Markeringsfarve4 2 6 3 3" xfId="12462" xr:uid="{F033D9AC-7025-4761-B741-DC3C5235D5E2}"/>
    <cellStyle name="40 % - Markeringsfarve4 2 6 3 3 2" xfId="28782" xr:uid="{AF1D918D-1271-4429-8538-3C3BB51ED267}"/>
    <cellStyle name="40 % - Markeringsfarve4 2 6 3 3 3" xfId="43747" xr:uid="{E9D6D47D-8A31-4558-A4B0-1BDD2FDB58DF}"/>
    <cellStyle name="40 % - Markeringsfarve4 2 6 3 4" xfId="21760" xr:uid="{1A4B5AF8-65F5-42DD-B471-FCB7EAFB4197}"/>
    <cellStyle name="40 % - Markeringsfarve4 2 6 3 5" xfId="36748" xr:uid="{9EF6A7A5-2418-443C-992C-60F5CFF9BC73}"/>
    <cellStyle name="40 % - Markeringsfarve4 2 6 4" xfId="3907" xr:uid="{E08554F5-6BBD-4121-B5F2-F376D029FEC8}"/>
    <cellStyle name="40 % - Markeringsfarve4 2 6 4 2" xfId="8532" xr:uid="{6EB723ED-B2DD-42EB-B410-988253E070EB}"/>
    <cellStyle name="40 % - Markeringsfarve4 2 6 4 2 2" xfId="16418" xr:uid="{454BE082-6DF5-4FC1-A013-EFDC2FECF8F0}"/>
    <cellStyle name="40 % - Markeringsfarve4 2 6 4 2 2 2" xfId="32733" xr:uid="{8CF68003-05A6-4C21-B2B4-868159F516B7}"/>
    <cellStyle name="40 % - Markeringsfarve4 2 6 4 2 2 3" xfId="47697" xr:uid="{6A5D2A8F-804B-49DC-A746-94389D12E5F1}"/>
    <cellStyle name="40 % - Markeringsfarve4 2 6 4 2 3" xfId="25711" xr:uid="{2A0BEA42-92BE-47B1-95D7-F4E4C8D9CB6E}"/>
    <cellStyle name="40 % - Markeringsfarve4 2 6 4 2 4" xfId="40698" xr:uid="{4652903B-EA21-4C87-91EA-0FE3E29F9BB1}"/>
    <cellStyle name="40 % - Markeringsfarve4 2 6 4 3" xfId="12463" xr:uid="{B5527050-B512-43E9-9515-4AE968B569AA}"/>
    <cellStyle name="40 % - Markeringsfarve4 2 6 4 3 2" xfId="28783" xr:uid="{D6201E1F-5D91-48FD-9A10-FAF54D1A10F7}"/>
    <cellStyle name="40 % - Markeringsfarve4 2 6 4 3 3" xfId="43748" xr:uid="{4FF560A0-9D09-42F1-A1DD-15869C9F5C78}"/>
    <cellStyle name="40 % - Markeringsfarve4 2 6 4 4" xfId="21761" xr:uid="{6026FE0C-6E33-4A84-8FF7-C2274033CD45}"/>
    <cellStyle name="40 % - Markeringsfarve4 2 6 4 5" xfId="36749" xr:uid="{7FF0BCF2-DE11-499F-979B-D5A8B2E98B0C}"/>
    <cellStyle name="40 % - Markeringsfarve4 2 6 5" xfId="5878" xr:uid="{E956AA61-3A67-430E-943C-3966972D3D44}"/>
    <cellStyle name="40 % - Markeringsfarve4 2 6 5 2" xfId="13795" xr:uid="{98648CE4-B584-48D0-9B7B-4220516ED554}"/>
    <cellStyle name="40 % - Markeringsfarve4 2 6 5 2 2" xfId="30110" xr:uid="{CD4632E7-0A25-4149-BE9A-8527C7429C68}"/>
    <cellStyle name="40 % - Markeringsfarve4 2 6 5 2 3" xfId="45074" xr:uid="{47D413E6-E18A-45C1-AAB9-FCE9D4A0FD07}"/>
    <cellStyle name="40 % - Markeringsfarve4 2 6 5 3" xfId="23088" xr:uid="{063976C4-8537-4CE2-A18F-43C37FD2B9EC}"/>
    <cellStyle name="40 % - Markeringsfarve4 2 6 5 4" xfId="38075" xr:uid="{FF0C9C51-E69C-4E05-AF25-696D755FA38F}"/>
    <cellStyle name="40 % - Markeringsfarve4 2 6 6" xfId="12459" xr:uid="{EE2C9C23-BBA2-42A8-AEDE-969EF8131CC9}"/>
    <cellStyle name="40 % - Markeringsfarve4 2 6 6 2" xfId="28779" xr:uid="{8A7023F8-9628-4E6D-95D1-C084D4C6B301}"/>
    <cellStyle name="40 % - Markeringsfarve4 2 6 6 3" xfId="43744" xr:uid="{06775E1A-B2AB-4EC7-966D-D63D685F236C}"/>
    <cellStyle name="40 % - Markeringsfarve4 2 6 7" xfId="21757" xr:uid="{574D6ED0-57BA-4993-B537-CF385C3E9723}"/>
    <cellStyle name="40 % - Markeringsfarve4 2 6 8" xfId="36745" xr:uid="{748958C5-BCA0-4C97-948C-7B58C8C0A38E}"/>
    <cellStyle name="40 % - Markeringsfarve4 2 7" xfId="3908" xr:uid="{A746F0CE-DEBE-48D6-9478-39D8FA1576C7}"/>
    <cellStyle name="40 % - Markeringsfarve4 2 7 2" xfId="3909" xr:uid="{54891479-65F0-4BCA-ACEA-D8389E66075C}"/>
    <cellStyle name="40 % - Markeringsfarve4 2 7 2 2" xfId="3910" xr:uid="{17F506C1-A2B7-463F-9AF7-36FC8DC79E3B}"/>
    <cellStyle name="40 % - Markeringsfarve4 2 7 2 2 2" xfId="7941" xr:uid="{EF6C2649-9C2D-4BDC-88FB-DDEFB546F14F}"/>
    <cellStyle name="40 % - Markeringsfarve4 2 7 2 2 2 2" xfId="15841" xr:uid="{9AB0B430-A2D1-4BD2-BCFF-7707064E0909}"/>
    <cellStyle name="40 % - Markeringsfarve4 2 7 2 2 2 2 2" xfId="32156" xr:uid="{D459687F-4641-4F3D-8099-EC751D3B6BBA}"/>
    <cellStyle name="40 % - Markeringsfarve4 2 7 2 2 2 2 3" xfId="47120" xr:uid="{9466BDEA-F057-494D-8DCE-91ABAD3995AF}"/>
    <cellStyle name="40 % - Markeringsfarve4 2 7 2 2 2 3" xfId="25134" xr:uid="{61729EBD-DC8A-47A7-BCBA-C041994BB354}"/>
    <cellStyle name="40 % - Markeringsfarve4 2 7 2 2 2 4" xfId="40121" xr:uid="{30437B86-CFBC-4CB4-8E36-5CE990F5CAF2}"/>
    <cellStyle name="40 % - Markeringsfarve4 2 7 2 2 3" xfId="12466" xr:uid="{2473C84C-70A6-44A0-A00A-23618BAF02B8}"/>
    <cellStyle name="40 % - Markeringsfarve4 2 7 2 2 3 2" xfId="28786" xr:uid="{145913DB-C8E5-4CE1-B51F-DF53085060FE}"/>
    <cellStyle name="40 % - Markeringsfarve4 2 7 2 2 3 3" xfId="43751" xr:uid="{8E72F476-E37B-4B96-90F3-9AA333C2C3B9}"/>
    <cellStyle name="40 % - Markeringsfarve4 2 7 2 2 4" xfId="21764" xr:uid="{DC9A5C74-0B67-4667-9A22-90938E64EDC6}"/>
    <cellStyle name="40 % - Markeringsfarve4 2 7 2 2 5" xfId="36752" xr:uid="{4CF6CD53-86EA-4C3B-824F-FCE8D9602C6C}"/>
    <cellStyle name="40 % - Markeringsfarve4 2 7 2 3" xfId="6465" xr:uid="{E3EE45A2-4449-4775-B7B4-4F577D89E620}"/>
    <cellStyle name="40 % - Markeringsfarve4 2 7 2 3 2" xfId="14378" xr:uid="{8883F534-FA67-44F4-98FF-F0C92C49AD98}"/>
    <cellStyle name="40 % - Markeringsfarve4 2 7 2 3 2 2" xfId="30693" xr:uid="{901D6BA0-F738-450F-A098-23D7E6097AA4}"/>
    <cellStyle name="40 % - Markeringsfarve4 2 7 2 3 2 3" xfId="45657" xr:uid="{E9D4E986-AC02-43F7-A02F-5EAA9F193B7D}"/>
    <cellStyle name="40 % - Markeringsfarve4 2 7 2 3 3" xfId="23671" xr:uid="{D24295C1-8986-49C6-B1CA-E6B1A90463AA}"/>
    <cellStyle name="40 % - Markeringsfarve4 2 7 2 3 4" xfId="38658" xr:uid="{07792316-AB5F-41DF-AB73-1E94356C36E9}"/>
    <cellStyle name="40 % - Markeringsfarve4 2 7 2 4" xfId="12465" xr:uid="{E13C02F8-3AFA-4FF0-BFF3-218F51A00413}"/>
    <cellStyle name="40 % - Markeringsfarve4 2 7 2 4 2" xfId="28785" xr:uid="{7C7CE75A-74AF-484A-9C09-6EC52BDECC18}"/>
    <cellStyle name="40 % - Markeringsfarve4 2 7 2 4 3" xfId="43750" xr:uid="{AAF55EDA-A813-4D69-8580-C0E2ED1AA05E}"/>
    <cellStyle name="40 % - Markeringsfarve4 2 7 2 5" xfId="21763" xr:uid="{4B60959D-7C21-4D2D-81B1-FB628672C814}"/>
    <cellStyle name="40 % - Markeringsfarve4 2 7 2 6" xfId="36751" xr:uid="{88B70C39-DC98-4F98-9453-58106F6DC561}"/>
    <cellStyle name="40 % - Markeringsfarve4 2 7 3" xfId="3911" xr:uid="{5A128150-5EBA-4CF5-A9FD-F3115D20F0B3}"/>
    <cellStyle name="40 % - Markeringsfarve4 2 7 3 2" xfId="7217" xr:uid="{81082D61-C206-4CD8-9E20-BC90DFEF0682}"/>
    <cellStyle name="40 % - Markeringsfarve4 2 7 3 2 2" xfId="15126" xr:uid="{803B0B29-83B1-42AF-A209-517C467DD4B5}"/>
    <cellStyle name="40 % - Markeringsfarve4 2 7 3 2 2 2" xfId="31441" xr:uid="{EC7C6166-61FA-4EF8-93C5-DF0E1743D268}"/>
    <cellStyle name="40 % - Markeringsfarve4 2 7 3 2 2 3" xfId="46405" xr:uid="{FE76318B-B3E6-41AA-B8F3-69FB1EFB92E2}"/>
    <cellStyle name="40 % - Markeringsfarve4 2 7 3 2 3" xfId="24419" xr:uid="{DA168885-A707-4454-B448-F24B151ED9AA}"/>
    <cellStyle name="40 % - Markeringsfarve4 2 7 3 2 4" xfId="39406" xr:uid="{6250F844-75B9-41AB-8484-32F6D9FC76CA}"/>
    <cellStyle name="40 % - Markeringsfarve4 2 7 3 3" xfId="12467" xr:uid="{3BD4B728-94F9-498F-8119-B9A8F514B208}"/>
    <cellStyle name="40 % - Markeringsfarve4 2 7 3 3 2" xfId="28787" xr:uid="{386D2977-AC7A-48BD-B677-5D7461518B1A}"/>
    <cellStyle name="40 % - Markeringsfarve4 2 7 3 3 3" xfId="43752" xr:uid="{63E9C91F-CA63-40F9-9C0A-70BBCBC8CFA5}"/>
    <cellStyle name="40 % - Markeringsfarve4 2 7 3 4" xfId="21765" xr:uid="{75B03868-A3E1-493D-A0E4-DD6736852997}"/>
    <cellStyle name="40 % - Markeringsfarve4 2 7 3 5" xfId="36753" xr:uid="{B32E6536-4B37-4D40-8306-665D912976E0}"/>
    <cellStyle name="40 % - Markeringsfarve4 2 7 4" xfId="3912" xr:uid="{E0895B37-E287-4393-87E2-F2C872BF09EF}"/>
    <cellStyle name="40 % - Markeringsfarve4 2 7 4 2" xfId="8182" xr:uid="{C66ACF9A-E712-4C27-B1C3-D4649D6C4E30}"/>
    <cellStyle name="40 % - Markeringsfarve4 2 7 4 2 2" xfId="16078" xr:uid="{78A800BB-B149-4C58-8A4B-4D10A5573370}"/>
    <cellStyle name="40 % - Markeringsfarve4 2 7 4 2 2 2" xfId="32393" xr:uid="{5D493DA8-23FA-4813-86D5-B7C4720DD147}"/>
    <cellStyle name="40 % - Markeringsfarve4 2 7 4 2 2 3" xfId="47357" xr:uid="{DA081E4A-F345-4CC4-B24D-E9F1D94119E3}"/>
    <cellStyle name="40 % - Markeringsfarve4 2 7 4 2 3" xfId="25371" xr:uid="{74B02658-681B-4351-87EC-0505D170DC18}"/>
    <cellStyle name="40 % - Markeringsfarve4 2 7 4 2 4" xfId="40358" xr:uid="{5A2ED345-C0E5-41BD-94ED-0D63531BE944}"/>
    <cellStyle name="40 % - Markeringsfarve4 2 7 4 3" xfId="12468" xr:uid="{E6AEAE53-4E38-4034-9EEA-C93CFA159845}"/>
    <cellStyle name="40 % - Markeringsfarve4 2 7 4 3 2" xfId="28788" xr:uid="{39478849-4EDF-497D-BF4B-A0D338859D25}"/>
    <cellStyle name="40 % - Markeringsfarve4 2 7 4 3 3" xfId="43753" xr:uid="{21F74966-CC59-47C0-A9C9-446BC6BD2F53}"/>
    <cellStyle name="40 % - Markeringsfarve4 2 7 4 4" xfId="21766" xr:uid="{AC20754C-184E-4867-B4E5-5043364A190A}"/>
    <cellStyle name="40 % - Markeringsfarve4 2 7 4 5" xfId="36754" xr:uid="{942C0E23-5374-468C-8EE1-42B344DE30FE}"/>
    <cellStyle name="40 % - Markeringsfarve4 2 7 5" xfId="5879" xr:uid="{79D66AD5-A6B4-4908-BDF2-8036E1CBD687}"/>
    <cellStyle name="40 % - Markeringsfarve4 2 7 5 2" xfId="13796" xr:uid="{6AC31214-C996-43AD-BC2E-8BF48CBCBCB1}"/>
    <cellStyle name="40 % - Markeringsfarve4 2 7 5 2 2" xfId="30111" xr:uid="{7AD4152D-A743-4F3D-A8D0-BB9F3174CBCB}"/>
    <cellStyle name="40 % - Markeringsfarve4 2 7 5 2 3" xfId="45075" xr:uid="{75AA0F38-C946-4EA0-A18B-F64A975A74C8}"/>
    <cellStyle name="40 % - Markeringsfarve4 2 7 5 3" xfId="23089" xr:uid="{D1673C05-E2E6-40C4-8900-00906E84A3BF}"/>
    <cellStyle name="40 % - Markeringsfarve4 2 7 5 4" xfId="38076" xr:uid="{5E1681BA-8152-4A2D-A80B-B350EE978670}"/>
    <cellStyle name="40 % - Markeringsfarve4 2 7 6" xfId="12464" xr:uid="{EF32B50D-5166-4C5F-BAA5-F1D3D6488ABF}"/>
    <cellStyle name="40 % - Markeringsfarve4 2 7 6 2" xfId="28784" xr:uid="{70E003CB-E7DD-4FBA-AF76-4FD69E98883C}"/>
    <cellStyle name="40 % - Markeringsfarve4 2 7 6 3" xfId="43749" xr:uid="{CC7D49FD-5D07-4E28-886A-04FA25478C32}"/>
    <cellStyle name="40 % - Markeringsfarve4 2 7 7" xfId="21762" xr:uid="{2CC1B9B5-E992-4157-B621-1141F36D37FA}"/>
    <cellStyle name="40 % - Markeringsfarve4 2 7 8" xfId="36750" xr:uid="{11887A0B-F6DF-435A-9082-08C4CA6C88A7}"/>
    <cellStyle name="40 % - Markeringsfarve4 2 8" xfId="3913" xr:uid="{2CCC826F-9D60-46AD-901A-792441A9DA53}"/>
    <cellStyle name="40 % - Markeringsfarve4 2 8 2" xfId="3914" xr:uid="{FF2BC4CD-D7DF-46EA-8A4C-1A652E8BDC22}"/>
    <cellStyle name="40 % - Markeringsfarve4 2 8 2 2" xfId="3915" xr:uid="{7EECBABF-645A-4958-BD98-4F0DF333D942}"/>
    <cellStyle name="40 % - Markeringsfarve4 2 8 2 2 2" xfId="8107" xr:uid="{0696ED13-2F2D-4C1A-83DF-24B0FF2476FE}"/>
    <cellStyle name="40 % - Markeringsfarve4 2 8 2 2 2 2" xfId="16007" xr:uid="{B03E97A3-0FA2-42D4-9609-9AA195DE6810}"/>
    <cellStyle name="40 % - Markeringsfarve4 2 8 2 2 2 2 2" xfId="32322" xr:uid="{1E032BDB-36D6-449B-8678-2B4C196A4E0E}"/>
    <cellStyle name="40 % - Markeringsfarve4 2 8 2 2 2 2 3" xfId="47286" xr:uid="{A4126ABF-41F3-4A2C-B671-A96F05453B86}"/>
    <cellStyle name="40 % - Markeringsfarve4 2 8 2 2 2 3" xfId="25300" xr:uid="{8A3DDAF1-176A-46A4-9B41-B32389B01DE8}"/>
    <cellStyle name="40 % - Markeringsfarve4 2 8 2 2 2 4" xfId="40287" xr:uid="{AAA55573-86B9-4545-8E54-FEE34EF97192}"/>
    <cellStyle name="40 % - Markeringsfarve4 2 8 2 2 3" xfId="12471" xr:uid="{65B02189-3A17-491E-8AC8-957F353CA5D4}"/>
    <cellStyle name="40 % - Markeringsfarve4 2 8 2 2 3 2" xfId="28791" xr:uid="{B8EB45FB-2B38-4B1D-B35F-A1C64D449B23}"/>
    <cellStyle name="40 % - Markeringsfarve4 2 8 2 2 3 3" xfId="43756" xr:uid="{EEB8F79E-D10E-4469-B80D-14DB4345C8DF}"/>
    <cellStyle name="40 % - Markeringsfarve4 2 8 2 2 4" xfId="21769" xr:uid="{353B7337-AEA2-4447-B1E5-93B12993F199}"/>
    <cellStyle name="40 % - Markeringsfarve4 2 8 2 2 5" xfId="36757" xr:uid="{2B62C12A-A769-4472-8AA6-C51725A1E798}"/>
    <cellStyle name="40 % - Markeringsfarve4 2 8 2 3" xfId="6600" xr:uid="{98F27022-C5F1-4DD9-A79F-4C4444600A44}"/>
    <cellStyle name="40 % - Markeringsfarve4 2 8 2 3 2" xfId="14513" xr:uid="{09ED3CFF-E187-40C9-9631-00D67FB6398D}"/>
    <cellStyle name="40 % - Markeringsfarve4 2 8 2 3 2 2" xfId="30828" xr:uid="{B11EF23E-1625-48EA-807D-2C2B7D946FC2}"/>
    <cellStyle name="40 % - Markeringsfarve4 2 8 2 3 2 3" xfId="45792" xr:uid="{C455B724-5D0D-479A-922F-CF85D6DD5279}"/>
    <cellStyle name="40 % - Markeringsfarve4 2 8 2 3 3" xfId="23806" xr:uid="{6CD1D502-02E4-4D43-B1B8-E1947DABA960}"/>
    <cellStyle name="40 % - Markeringsfarve4 2 8 2 3 4" xfId="38793" xr:uid="{FDB076C8-6C88-4BC5-8A4E-431028617DEB}"/>
    <cellStyle name="40 % - Markeringsfarve4 2 8 2 4" xfId="12470" xr:uid="{8DCE61B9-74AE-4ADA-8B81-4FE30DF0C4D9}"/>
    <cellStyle name="40 % - Markeringsfarve4 2 8 2 4 2" xfId="28790" xr:uid="{2227CFE8-6CB1-450D-99C6-1197EAA12463}"/>
    <cellStyle name="40 % - Markeringsfarve4 2 8 2 4 3" xfId="43755" xr:uid="{7DE1501F-BCE0-4865-B0DB-6A5A913DAA95}"/>
    <cellStyle name="40 % - Markeringsfarve4 2 8 2 5" xfId="21768" xr:uid="{4C644081-ED00-4AEB-A422-C81A0E75E2F1}"/>
    <cellStyle name="40 % - Markeringsfarve4 2 8 2 6" xfId="36756" xr:uid="{BADFB8EB-4B63-4DC7-A742-5757F9770928}"/>
    <cellStyle name="40 % - Markeringsfarve4 2 8 3" xfId="3916" xr:uid="{6E48BF93-998A-4599-A288-293FC88505F1}"/>
    <cellStyle name="40 % - Markeringsfarve4 2 8 3 2" xfId="7384" xr:uid="{2D92F26D-051E-4C14-A52C-71CDA75006D3}"/>
    <cellStyle name="40 % - Markeringsfarve4 2 8 3 2 2" xfId="15293" xr:uid="{8EC14ED3-BC93-447C-BF9A-E4477C32583E}"/>
    <cellStyle name="40 % - Markeringsfarve4 2 8 3 2 2 2" xfId="31608" xr:uid="{6FB5BFDA-898F-4074-B792-79429E486655}"/>
    <cellStyle name="40 % - Markeringsfarve4 2 8 3 2 2 3" xfId="46572" xr:uid="{73CDFE59-87F9-40F8-856F-D3AE7D6D3052}"/>
    <cellStyle name="40 % - Markeringsfarve4 2 8 3 2 3" xfId="24586" xr:uid="{D335331D-038B-4DB7-B653-18D3CBBB6F7C}"/>
    <cellStyle name="40 % - Markeringsfarve4 2 8 3 2 4" xfId="39573" xr:uid="{9981FA42-E8BD-4D40-9249-5C307FBA7D74}"/>
    <cellStyle name="40 % - Markeringsfarve4 2 8 3 3" xfId="12472" xr:uid="{37E525CE-C8E7-44D4-947E-B559A93448FC}"/>
    <cellStyle name="40 % - Markeringsfarve4 2 8 3 3 2" xfId="28792" xr:uid="{BEBC36E4-0812-4677-9C80-406BBC502615}"/>
    <cellStyle name="40 % - Markeringsfarve4 2 8 3 3 3" xfId="43757" xr:uid="{6054F983-805C-4986-96C7-7471C62B549C}"/>
    <cellStyle name="40 % - Markeringsfarve4 2 8 3 4" xfId="21770" xr:uid="{7ED198C7-80A0-4416-BBBC-54057AA4ACF6}"/>
    <cellStyle name="40 % - Markeringsfarve4 2 8 3 5" xfId="36758" xr:uid="{B2A6C0FA-AE95-4536-8CE5-592BC66F0176}"/>
    <cellStyle name="40 % - Markeringsfarve4 2 8 4" xfId="3917" xr:uid="{BFF1C567-3A54-4259-AB2C-078A7C361C38}"/>
    <cellStyle name="40 % - Markeringsfarve4 2 8 4 2" xfId="6656" xr:uid="{04402FAC-0F05-4514-A729-5AD94D56E74C}"/>
    <cellStyle name="40 % - Markeringsfarve4 2 8 4 2 2" xfId="14568" xr:uid="{3F52DBB0-2D12-4C2D-8C47-03CB82935245}"/>
    <cellStyle name="40 % - Markeringsfarve4 2 8 4 2 2 2" xfId="30883" xr:uid="{3498D587-81FC-40DD-A5B7-F243AAC09BD5}"/>
    <cellStyle name="40 % - Markeringsfarve4 2 8 4 2 2 3" xfId="45847" xr:uid="{95558D1F-E724-4657-B720-C0C5044775EE}"/>
    <cellStyle name="40 % - Markeringsfarve4 2 8 4 2 3" xfId="23861" xr:uid="{DE4C83B6-2740-4343-839D-B30E3F75BD20}"/>
    <cellStyle name="40 % - Markeringsfarve4 2 8 4 2 4" xfId="38848" xr:uid="{B3357DF3-424C-4E70-9F1E-EA9FFE9828EF}"/>
    <cellStyle name="40 % - Markeringsfarve4 2 8 4 3" xfId="12473" xr:uid="{CBBEA8D1-3829-4EB0-81D3-8D17D3E8E54A}"/>
    <cellStyle name="40 % - Markeringsfarve4 2 8 4 3 2" xfId="28793" xr:uid="{9B7C7410-B030-484E-85E5-8DDE8EABF268}"/>
    <cellStyle name="40 % - Markeringsfarve4 2 8 4 3 3" xfId="43758" xr:uid="{B3D7688A-01BF-4A96-BF56-EA0B7B12069A}"/>
    <cellStyle name="40 % - Markeringsfarve4 2 8 4 4" xfId="21771" xr:uid="{914D693C-FDDC-4D02-BD1B-9B91F4381F33}"/>
    <cellStyle name="40 % - Markeringsfarve4 2 8 4 5" xfId="36759" xr:uid="{454126BC-5FA5-4457-8B02-02EB5C79A213}"/>
    <cellStyle name="40 % - Markeringsfarve4 2 8 5" xfId="5880" xr:uid="{CB05B5E2-BE4A-44D9-BF41-04CA80B815E7}"/>
    <cellStyle name="40 % - Markeringsfarve4 2 8 5 2" xfId="13797" xr:uid="{0B1597F2-C75B-4C29-9453-B7BF52EEA90C}"/>
    <cellStyle name="40 % - Markeringsfarve4 2 8 5 2 2" xfId="30112" xr:uid="{3CDE8209-5EFA-4895-A1C7-7EA3A970A123}"/>
    <cellStyle name="40 % - Markeringsfarve4 2 8 5 2 3" xfId="45076" xr:uid="{8F6A2C2C-412E-4CB5-AF95-C26C9A944386}"/>
    <cellStyle name="40 % - Markeringsfarve4 2 8 5 3" xfId="23090" xr:uid="{FF6F2FF6-3332-4A11-9B11-CA7F6116C226}"/>
    <cellStyle name="40 % - Markeringsfarve4 2 8 5 4" xfId="38077" xr:uid="{E41F96F6-94DE-4595-BEF1-4802F99E209E}"/>
    <cellStyle name="40 % - Markeringsfarve4 2 8 6" xfId="12469" xr:uid="{D85A2A4F-EDF6-4910-8DC2-C430922280D1}"/>
    <cellStyle name="40 % - Markeringsfarve4 2 8 6 2" xfId="28789" xr:uid="{0C21EDCF-CD60-426D-AC3C-F719C4B28037}"/>
    <cellStyle name="40 % - Markeringsfarve4 2 8 6 3" xfId="43754" xr:uid="{03B92257-7846-463E-89AF-6AF8D1920CAD}"/>
    <cellStyle name="40 % - Markeringsfarve4 2 8 7" xfId="21767" xr:uid="{50AF30A8-903D-4EED-86EB-8B439520AE08}"/>
    <cellStyle name="40 % - Markeringsfarve4 2 8 8" xfId="36755" xr:uid="{3E2E05E4-6652-432C-9A49-8E55D0D143E6}"/>
    <cellStyle name="40 % - Markeringsfarve4 2 9" xfId="3918" xr:uid="{FDA8E3AB-80A7-46D6-93D7-EF9F734FE1C1}"/>
    <cellStyle name="40 % - Markeringsfarve4 2 9 2" xfId="3919" xr:uid="{9200248D-F37C-48A9-9BE0-30F48CBF5049}"/>
    <cellStyle name="40 % - Markeringsfarve4 2 9 2 2" xfId="7467" xr:uid="{B7C27698-E7EC-4E9F-95C9-704C79BA489F}"/>
    <cellStyle name="40 % - Markeringsfarve4 2 9 2 2 2" xfId="15367" xr:uid="{569EDA1B-161D-4388-B37F-8B92D4B37BBD}"/>
    <cellStyle name="40 % - Markeringsfarve4 2 9 2 2 2 2" xfId="31682" xr:uid="{FC6AB317-5ED7-4B57-9BFC-47F98A173B93}"/>
    <cellStyle name="40 % - Markeringsfarve4 2 9 2 2 2 3" xfId="46646" xr:uid="{BC5C8F46-EB0D-432C-A011-51135384C3A9}"/>
    <cellStyle name="40 % - Markeringsfarve4 2 9 2 2 3" xfId="24660" xr:uid="{1ABCD705-D8BD-4B62-B6C1-A9307BDBF6D1}"/>
    <cellStyle name="40 % - Markeringsfarve4 2 9 2 2 4" xfId="39647" xr:uid="{17993BF0-F20F-4DEC-827E-BCDDA1379801}"/>
    <cellStyle name="40 % - Markeringsfarve4 2 9 2 3" xfId="12475" xr:uid="{363E656B-E4A7-426A-ABCC-1FF471A8E7B7}"/>
    <cellStyle name="40 % - Markeringsfarve4 2 9 2 3 2" xfId="28795" xr:uid="{29470DAD-A138-45F7-BD15-C79D1965036B}"/>
    <cellStyle name="40 % - Markeringsfarve4 2 9 2 3 3" xfId="43760" xr:uid="{F51CBF8B-4B1D-4BB4-9C88-4FDF1E246176}"/>
    <cellStyle name="40 % - Markeringsfarve4 2 9 2 4" xfId="21773" xr:uid="{F96FED4B-22CD-4EC1-AFC0-0B48761B1D31}"/>
    <cellStyle name="40 % - Markeringsfarve4 2 9 2 5" xfId="36761" xr:uid="{93D6601C-62B3-4F95-8E84-8959E73DFB90}"/>
    <cellStyle name="40 % - Markeringsfarve4 2 9 3" xfId="6065" xr:uid="{D874CC4A-0126-4E55-8197-3C4AA08DD15D}"/>
    <cellStyle name="40 % - Markeringsfarve4 2 9 3 2" xfId="13981" xr:uid="{C66CA99A-AE3A-4A43-AA98-BFD552840FB7}"/>
    <cellStyle name="40 % - Markeringsfarve4 2 9 3 2 2" xfId="30296" xr:uid="{87E5A484-B9AF-4D59-8FA7-C663A9A320E1}"/>
    <cellStyle name="40 % - Markeringsfarve4 2 9 3 2 3" xfId="45260" xr:uid="{C006546A-E594-47A4-9E1A-C9F43E964665}"/>
    <cellStyle name="40 % - Markeringsfarve4 2 9 3 3" xfId="23274" xr:uid="{DE48974F-972C-4F81-9EB1-4EBFB38FA70B}"/>
    <cellStyle name="40 % - Markeringsfarve4 2 9 3 4" xfId="38261" xr:uid="{A3C20CB2-1CE8-409C-9A81-1B79563E8E7A}"/>
    <cellStyle name="40 % - Markeringsfarve4 2 9 4" xfId="12474" xr:uid="{B3869F03-2615-4A50-8449-425B0302FE60}"/>
    <cellStyle name="40 % - Markeringsfarve4 2 9 4 2" xfId="28794" xr:uid="{3B9451EE-B842-4D5C-BAF5-E67F99C4085A}"/>
    <cellStyle name="40 % - Markeringsfarve4 2 9 4 3" xfId="43759" xr:uid="{58C5CE21-F8C1-424A-962D-B8A590EC4FC6}"/>
    <cellStyle name="40 % - Markeringsfarve4 2 9 5" xfId="21772" xr:uid="{D4906007-57DD-4C04-99E7-AB3C1D661A4B}"/>
    <cellStyle name="40 % - Markeringsfarve4 2 9 6" xfId="36760" xr:uid="{8D0982D5-1EE6-489A-8AEA-E7D62AE7043B}"/>
    <cellStyle name="40 % - Markeringsfarve4 3" xfId="3920" xr:uid="{00278853-C999-45C6-9971-4D6D42618C7D}"/>
    <cellStyle name="40 % - Markeringsfarve4 3 10" xfId="3921" xr:uid="{39F7A662-0EB5-41A9-86B9-F606632FB6D1}"/>
    <cellStyle name="40 % - Markeringsfarve4 3 10 2" xfId="6680" xr:uid="{3003A8B6-C366-4CFC-B0D7-FFCD7FD3266C}"/>
    <cellStyle name="40 % - Markeringsfarve4 3 10 2 2" xfId="14591" xr:uid="{34A78456-0B77-47CA-A2DA-D06C2C63D0C1}"/>
    <cellStyle name="40 % - Markeringsfarve4 3 10 2 2 2" xfId="30906" xr:uid="{91AE2AB7-9473-470B-BA3D-47BFBB6FC3F8}"/>
    <cellStyle name="40 % - Markeringsfarve4 3 10 2 2 3" xfId="45870" xr:uid="{E76D2521-9B64-4D9A-A8E3-3D430FAF06F7}"/>
    <cellStyle name="40 % - Markeringsfarve4 3 10 2 3" xfId="23884" xr:uid="{97E988C6-181D-4EBF-BD02-D6AAA64E682E}"/>
    <cellStyle name="40 % - Markeringsfarve4 3 10 2 4" xfId="38871" xr:uid="{3C74D375-9FCF-4231-85D7-BD10930B65A7}"/>
    <cellStyle name="40 % - Markeringsfarve4 3 10 3" xfId="12477" xr:uid="{D6D9ED3A-8711-4CA0-AA35-4CA868DD195C}"/>
    <cellStyle name="40 % - Markeringsfarve4 3 10 3 2" xfId="28797" xr:uid="{F231AF4D-6D8D-44FF-8704-91F35072276F}"/>
    <cellStyle name="40 % - Markeringsfarve4 3 10 3 3" xfId="43762" xr:uid="{8BFAFA44-F222-49F5-9267-E852D42FA9F1}"/>
    <cellStyle name="40 % - Markeringsfarve4 3 10 4" xfId="21775" xr:uid="{CF2461B5-9E64-4521-A395-538568383A81}"/>
    <cellStyle name="40 % - Markeringsfarve4 3 10 5" xfId="36763" xr:uid="{9121CE76-CEF0-4743-96F6-4D7A6723E3F0}"/>
    <cellStyle name="40 % - Markeringsfarve4 3 11" xfId="3922" xr:uid="{FADFE6A9-98E1-4BD1-BC00-4D299FB21827}"/>
    <cellStyle name="40 % - Markeringsfarve4 3 11 2" xfId="8482" xr:uid="{B34D044D-09F2-46F8-84F3-AF4E42C0BCA8}"/>
    <cellStyle name="40 % - Markeringsfarve4 3 11 2 2" xfId="16369" xr:uid="{D666D761-A913-4235-A807-CE2DFD8D8D7C}"/>
    <cellStyle name="40 % - Markeringsfarve4 3 11 2 2 2" xfId="32684" xr:uid="{3E1D46F4-091E-43BB-B222-97C6B7C192F6}"/>
    <cellStyle name="40 % - Markeringsfarve4 3 11 2 2 3" xfId="47648" xr:uid="{FFBA5CC5-F5C0-4D78-B776-F4C4FE746FEB}"/>
    <cellStyle name="40 % - Markeringsfarve4 3 11 2 3" xfId="25662" xr:uid="{F003167B-0555-4313-8353-2E1109D72CCD}"/>
    <cellStyle name="40 % - Markeringsfarve4 3 11 2 4" xfId="40649" xr:uid="{D85D4DE5-392C-486B-8BAF-358AAAA986E3}"/>
    <cellStyle name="40 % - Markeringsfarve4 3 11 3" xfId="12478" xr:uid="{49F5432E-FC24-4B83-9DCD-DF513170AA5C}"/>
    <cellStyle name="40 % - Markeringsfarve4 3 11 3 2" xfId="28798" xr:uid="{26411BDC-0618-461E-982A-ECA8680924CB}"/>
    <cellStyle name="40 % - Markeringsfarve4 3 11 3 3" xfId="43763" xr:uid="{D0256F4C-C71A-49F7-A555-2036DBE0E576}"/>
    <cellStyle name="40 % - Markeringsfarve4 3 11 4" xfId="21776" xr:uid="{1FF962C8-ED81-4C4D-AE9F-33009F932581}"/>
    <cellStyle name="40 % - Markeringsfarve4 3 11 5" xfId="36764" xr:uid="{1B38EF44-2E61-43B9-8AB3-429D5D3D87F8}"/>
    <cellStyle name="40 % - Markeringsfarve4 3 12" xfId="5881" xr:uid="{A2973529-E1FA-490C-BA60-88262C9FD4E6}"/>
    <cellStyle name="40 % - Markeringsfarve4 3 12 2" xfId="13798" xr:uid="{F630390A-B700-4201-8BAE-5519560C3933}"/>
    <cellStyle name="40 % - Markeringsfarve4 3 12 2 2" xfId="30113" xr:uid="{E2C9A52B-E13B-4839-B6CF-38B627D78CC4}"/>
    <cellStyle name="40 % - Markeringsfarve4 3 12 2 3" xfId="45077" xr:uid="{6ACFEB43-0DA9-40E5-9ADF-76719043C10E}"/>
    <cellStyle name="40 % - Markeringsfarve4 3 12 3" xfId="23091" xr:uid="{4278BF00-5CE3-4ACC-8A35-04A6ED97DC18}"/>
    <cellStyle name="40 % - Markeringsfarve4 3 12 4" xfId="38078" xr:uid="{1E16E5C2-A73B-48DD-A64F-D1D126D51C91}"/>
    <cellStyle name="40 % - Markeringsfarve4 3 13" xfId="12476" xr:uid="{A7C6D0EC-F7B6-4FB4-8992-82C2A82CE4B1}"/>
    <cellStyle name="40 % - Markeringsfarve4 3 13 2" xfId="28796" xr:uid="{393465EE-B6CF-4F3B-9BED-6B1C7E802872}"/>
    <cellStyle name="40 % - Markeringsfarve4 3 13 3" xfId="43761" xr:uid="{65455E50-78F1-402E-96A9-AE336E8446D0}"/>
    <cellStyle name="40 % - Markeringsfarve4 3 14" xfId="21774" xr:uid="{04A6FDAC-7880-4A45-9A89-38911845020B}"/>
    <cellStyle name="40 % - Markeringsfarve4 3 15" xfId="36762" xr:uid="{4137220C-0AE9-4BC9-A0C3-0E4F07528177}"/>
    <cellStyle name="40 % - Markeringsfarve4 3 16" xfId="53332" xr:uid="{3A6D4533-9F5C-4C05-B7E6-03A557A79268}"/>
    <cellStyle name="40 % - Markeringsfarve4 3 2" xfId="3923" xr:uid="{0DB7D5BB-869C-4E57-B3F5-11CC611B352F}"/>
    <cellStyle name="40 % - Markeringsfarve4 3 2 10" xfId="5882" xr:uid="{45CF99BA-C06F-454F-9028-461B8A4F66EF}"/>
    <cellStyle name="40 % - Markeringsfarve4 3 2 10 2" xfId="13799" xr:uid="{F948DB29-1882-48DD-A31F-2573C0155DE9}"/>
    <cellStyle name="40 % - Markeringsfarve4 3 2 10 2 2" xfId="30114" xr:uid="{C2C949E1-EFF5-44F0-928E-CC6EA72F0992}"/>
    <cellStyle name="40 % - Markeringsfarve4 3 2 10 2 3" xfId="45078" xr:uid="{3F02A7EF-8F79-4759-9AA6-2894DEFDDC50}"/>
    <cellStyle name="40 % - Markeringsfarve4 3 2 10 3" xfId="23092" xr:uid="{9B4A2745-74B6-4F5E-AE1C-49F51D13B22B}"/>
    <cellStyle name="40 % - Markeringsfarve4 3 2 10 4" xfId="38079" xr:uid="{2BA47C4F-30D5-47D5-A524-BD8C8910D2CD}"/>
    <cellStyle name="40 % - Markeringsfarve4 3 2 11" xfId="12479" xr:uid="{19738048-58D5-42E5-A073-2319A528DE0E}"/>
    <cellStyle name="40 % - Markeringsfarve4 3 2 11 2" xfId="28799" xr:uid="{81C4C746-8471-4BC5-951A-156F61131B6B}"/>
    <cellStyle name="40 % - Markeringsfarve4 3 2 11 3" xfId="43764" xr:uid="{DF1F351D-447A-4BD9-90DA-C0FD43F95919}"/>
    <cellStyle name="40 % - Markeringsfarve4 3 2 12" xfId="21777" xr:uid="{9CCE28BD-D04E-43D1-B381-3356EEB90164}"/>
    <cellStyle name="40 % - Markeringsfarve4 3 2 13" xfId="36765" xr:uid="{278DED46-DC6E-4E4E-89EC-C9733A04F96B}"/>
    <cellStyle name="40 % - Markeringsfarve4 3 2 14" xfId="53969" xr:uid="{D589D98F-E106-4A97-B1CB-FCC59F8C6459}"/>
    <cellStyle name="40 % - Markeringsfarve4 3 2 2" xfId="3924" xr:uid="{4803ACBA-A222-4434-AD7F-6BB07E9A52F1}"/>
    <cellStyle name="40 % - Markeringsfarve4 3 2 2 2" xfId="3925" xr:uid="{58442EF8-274D-427B-871B-553500A448D3}"/>
    <cellStyle name="40 % - Markeringsfarve4 3 2 2 2 2" xfId="3926" xr:uid="{1B503C4F-4D3A-4CCD-BEB3-0D99574D7F92}"/>
    <cellStyle name="40 % - Markeringsfarve4 3 2 2 2 2 2" xfId="7613" xr:uid="{5B9B0F8C-D8CD-42B6-AB41-7C8CA17C138B}"/>
    <cellStyle name="40 % - Markeringsfarve4 3 2 2 2 2 2 2" xfId="15513" xr:uid="{E0454F73-93E2-4582-BFB8-5C1166504539}"/>
    <cellStyle name="40 % - Markeringsfarve4 3 2 2 2 2 2 2 2" xfId="31828" xr:uid="{6BB54F3A-1FD9-4431-8EDC-325B427C11C4}"/>
    <cellStyle name="40 % - Markeringsfarve4 3 2 2 2 2 2 2 3" xfId="46792" xr:uid="{C64ED86C-A92E-465B-A155-EF16B821FDD2}"/>
    <cellStyle name="40 % - Markeringsfarve4 3 2 2 2 2 2 3" xfId="24806" xr:uid="{730BA9F7-ED22-4458-9C01-7FB573F3ECBC}"/>
    <cellStyle name="40 % - Markeringsfarve4 3 2 2 2 2 2 4" xfId="39793" xr:uid="{9B32F17B-CE8F-4956-B96C-8C4A4A217BF5}"/>
    <cellStyle name="40 % - Markeringsfarve4 3 2 2 2 2 3" xfId="12482" xr:uid="{50F9BC50-0253-4CE9-8145-3A485A631F26}"/>
    <cellStyle name="40 % - Markeringsfarve4 3 2 2 2 2 3 2" xfId="28802" xr:uid="{E4A012AA-9FC4-45C4-A05D-4D94D3CD4D6F}"/>
    <cellStyle name="40 % - Markeringsfarve4 3 2 2 2 2 3 3" xfId="43767" xr:uid="{94DCB0B8-31C0-4E1F-8A3C-4B7034909B9D}"/>
    <cellStyle name="40 % - Markeringsfarve4 3 2 2 2 2 4" xfId="21780" xr:uid="{59CCD62E-E2C0-4263-B202-BC646AA2A1D9}"/>
    <cellStyle name="40 % - Markeringsfarve4 3 2 2 2 2 5" xfId="36768" xr:uid="{86E1BBF3-E266-456E-AE92-895256FA7007}"/>
    <cellStyle name="40 % - Markeringsfarve4 3 2 2 2 3" xfId="6187" xr:uid="{FD638D9C-64C4-433B-89E4-06262CA46899}"/>
    <cellStyle name="40 % - Markeringsfarve4 3 2 2 2 3 2" xfId="14103" xr:uid="{1B0FE874-16FF-4838-A1D8-B5251EC6978C}"/>
    <cellStyle name="40 % - Markeringsfarve4 3 2 2 2 3 2 2" xfId="30418" xr:uid="{5D485905-10BE-44EA-B902-75C97FD832C1}"/>
    <cellStyle name="40 % - Markeringsfarve4 3 2 2 2 3 2 3" xfId="45382" xr:uid="{1EECB1EF-B579-428C-B03E-0D9FF2C010CF}"/>
    <cellStyle name="40 % - Markeringsfarve4 3 2 2 2 3 3" xfId="23396" xr:uid="{BA246000-7FE5-480B-BED4-9D0EDC88B77C}"/>
    <cellStyle name="40 % - Markeringsfarve4 3 2 2 2 3 4" xfId="38383" xr:uid="{5F42D433-BAD0-4675-89DB-B048A4C100B2}"/>
    <cellStyle name="40 % - Markeringsfarve4 3 2 2 2 4" xfId="12481" xr:uid="{2765FAD8-00ED-4AFD-A860-2FE994B09DB9}"/>
    <cellStyle name="40 % - Markeringsfarve4 3 2 2 2 4 2" xfId="28801" xr:uid="{BB5104A1-C19F-4C65-9BBF-495D1A55C2AD}"/>
    <cellStyle name="40 % - Markeringsfarve4 3 2 2 2 4 3" xfId="43766" xr:uid="{84AB83F8-0677-455D-8EAE-EB52AF784FFC}"/>
    <cellStyle name="40 % - Markeringsfarve4 3 2 2 2 5" xfId="21779" xr:uid="{D9C6467C-0D0D-464A-A188-D2CF161AE438}"/>
    <cellStyle name="40 % - Markeringsfarve4 3 2 2 2 6" xfId="36767" xr:uid="{24457784-6C78-44F0-8DB5-564D57FCC75A}"/>
    <cellStyle name="40 % - Markeringsfarve4 3 2 2 3" xfId="3927" xr:uid="{E3586481-07D3-488F-BEA7-673792444388}"/>
    <cellStyle name="40 % - Markeringsfarve4 3 2 2 3 2" xfId="6843" xr:uid="{E48A0AF3-774F-455B-A5F3-1690A2E969FE}"/>
    <cellStyle name="40 % - Markeringsfarve4 3 2 2 3 2 2" xfId="14753" xr:uid="{F9565E2C-3EB7-4F1E-9332-85B0F4929784}"/>
    <cellStyle name="40 % - Markeringsfarve4 3 2 2 3 2 2 2" xfId="31068" xr:uid="{C74E65B8-82E0-44A5-B915-23D79A409671}"/>
    <cellStyle name="40 % - Markeringsfarve4 3 2 2 3 2 2 3" xfId="46032" xr:uid="{9E9E95A0-98B9-41BD-85F0-22FDD9E362F8}"/>
    <cellStyle name="40 % - Markeringsfarve4 3 2 2 3 2 3" xfId="24046" xr:uid="{6767439D-BB97-4B52-9A9C-31B296C5A9D8}"/>
    <cellStyle name="40 % - Markeringsfarve4 3 2 2 3 2 4" xfId="39033" xr:uid="{4DEDDFC8-D862-4ADA-8569-E56922210E62}"/>
    <cellStyle name="40 % - Markeringsfarve4 3 2 2 3 3" xfId="12483" xr:uid="{279000AC-CAC2-4654-A864-18B2CE5AB3B9}"/>
    <cellStyle name="40 % - Markeringsfarve4 3 2 2 3 3 2" xfId="28803" xr:uid="{8553A402-8D5B-4EE1-85F1-B641DA5B0D8D}"/>
    <cellStyle name="40 % - Markeringsfarve4 3 2 2 3 3 3" xfId="43768" xr:uid="{CAF83238-066D-499E-99AB-659FA65E6EF7}"/>
    <cellStyle name="40 % - Markeringsfarve4 3 2 2 3 4" xfId="21781" xr:uid="{AF1AA2DF-3679-46BB-9779-2F80F755D2A4}"/>
    <cellStyle name="40 % - Markeringsfarve4 3 2 2 3 5" xfId="36769" xr:uid="{5526C76D-E9A4-4D2F-939C-7AA232004ADA}"/>
    <cellStyle name="40 % - Markeringsfarve4 3 2 2 4" xfId="3928" xr:uid="{969B275B-B929-453E-BECA-F20BCCEC3054}"/>
    <cellStyle name="40 % - Markeringsfarve4 3 2 2 4 2" xfId="8431" xr:uid="{17BA1EE3-EFC3-45FC-8A3A-3E5D2AD7A585}"/>
    <cellStyle name="40 % - Markeringsfarve4 3 2 2 4 2 2" xfId="16319" xr:uid="{315BDDF2-7D04-411D-AA1E-ED480F8DC51D}"/>
    <cellStyle name="40 % - Markeringsfarve4 3 2 2 4 2 2 2" xfId="32634" xr:uid="{7F2A3868-FB83-45BA-996C-71D033B21C5D}"/>
    <cellStyle name="40 % - Markeringsfarve4 3 2 2 4 2 2 3" xfId="47598" xr:uid="{E8CE9DB3-FB14-41DA-B68F-120FD319080A}"/>
    <cellStyle name="40 % - Markeringsfarve4 3 2 2 4 2 3" xfId="25612" xr:uid="{F85D15C2-B162-4B21-8873-D037F2C88326}"/>
    <cellStyle name="40 % - Markeringsfarve4 3 2 2 4 2 4" xfId="40599" xr:uid="{F9D9269A-B309-4496-B005-2E553799F37B}"/>
    <cellStyle name="40 % - Markeringsfarve4 3 2 2 4 3" xfId="12484" xr:uid="{6E560166-AC85-48A5-A582-3F5A61A3F896}"/>
    <cellStyle name="40 % - Markeringsfarve4 3 2 2 4 3 2" xfId="28804" xr:uid="{8A87C3AF-BAA5-463A-ACB7-A4151278A2D5}"/>
    <cellStyle name="40 % - Markeringsfarve4 3 2 2 4 3 3" xfId="43769" xr:uid="{F582726A-4579-48B7-B489-9F353F06435D}"/>
    <cellStyle name="40 % - Markeringsfarve4 3 2 2 4 4" xfId="21782" xr:uid="{8A7A8422-FD0E-4506-B82A-BFDCC8F60EAB}"/>
    <cellStyle name="40 % - Markeringsfarve4 3 2 2 4 5" xfId="36770" xr:uid="{D3586FD9-F321-45E2-8A09-B655D20AE4DA}"/>
    <cellStyle name="40 % - Markeringsfarve4 3 2 2 5" xfId="5883" xr:uid="{DA4DCB5C-F7A0-425A-8A48-77CB74AEBB25}"/>
    <cellStyle name="40 % - Markeringsfarve4 3 2 2 5 2" xfId="13800" xr:uid="{BF102E65-8C84-4346-A815-20F9DF68C77F}"/>
    <cellStyle name="40 % - Markeringsfarve4 3 2 2 5 2 2" xfId="30115" xr:uid="{245682D7-7033-495C-9188-3A47CE28461B}"/>
    <cellStyle name="40 % - Markeringsfarve4 3 2 2 5 2 3" xfId="45079" xr:uid="{D4AE030E-D35A-415D-A6A2-00D4EFB02C43}"/>
    <cellStyle name="40 % - Markeringsfarve4 3 2 2 5 3" xfId="23093" xr:uid="{B77FE319-1ECA-49BA-9193-300BF8860184}"/>
    <cellStyle name="40 % - Markeringsfarve4 3 2 2 5 4" xfId="38080" xr:uid="{89E566D3-F27C-4E8C-8377-800CB653EEF4}"/>
    <cellStyle name="40 % - Markeringsfarve4 3 2 2 6" xfId="12480" xr:uid="{9068245E-C50C-48E0-8795-4740D987C6C5}"/>
    <cellStyle name="40 % - Markeringsfarve4 3 2 2 6 2" xfId="28800" xr:uid="{2F03D761-B3FD-48AD-97F4-06F5F8B06BF2}"/>
    <cellStyle name="40 % - Markeringsfarve4 3 2 2 6 3" xfId="43765" xr:uid="{DB44CF45-55F7-4AF8-8347-B67AB75BD78B}"/>
    <cellStyle name="40 % - Markeringsfarve4 3 2 2 7" xfId="21778" xr:uid="{BE223F9D-5662-4C95-BB72-7021DC713CDC}"/>
    <cellStyle name="40 % - Markeringsfarve4 3 2 2 8" xfId="36766" xr:uid="{E646B069-43FF-4605-A00A-57B8F7BB0724}"/>
    <cellStyle name="40 % - Markeringsfarve4 3 2 2 9" xfId="57136" xr:uid="{AA73044B-7016-43DD-A97B-2D2504982ED5}"/>
    <cellStyle name="40 % - Markeringsfarve4 3 2 3" xfId="3929" xr:uid="{5AF9939A-6087-48A2-A8AC-9B2F745264F4}"/>
    <cellStyle name="40 % - Markeringsfarve4 3 2 3 2" xfId="3930" xr:uid="{AB8507EE-BFAC-4A90-9A19-FEE92A5BBD3F}"/>
    <cellStyle name="40 % - Markeringsfarve4 3 2 3 2 2" xfId="3931" xr:uid="{D67AD767-11C7-4491-A3E9-8E8710BA3734}"/>
    <cellStyle name="40 % - Markeringsfarve4 3 2 3 2 2 2" xfId="7757" xr:uid="{D18137C0-6899-45D0-BD17-7DBE4839EEED}"/>
    <cellStyle name="40 % - Markeringsfarve4 3 2 3 2 2 2 2" xfId="15657" xr:uid="{337B392F-A246-4903-8889-9AA255CD1FA2}"/>
    <cellStyle name="40 % - Markeringsfarve4 3 2 3 2 2 2 2 2" xfId="31972" xr:uid="{8B804F11-B0B5-4FF8-917C-F834BF94A332}"/>
    <cellStyle name="40 % - Markeringsfarve4 3 2 3 2 2 2 2 3" xfId="46936" xr:uid="{35AB41D1-2A92-48BA-A1D9-A3C28BE2B2A1}"/>
    <cellStyle name="40 % - Markeringsfarve4 3 2 3 2 2 2 3" xfId="24950" xr:uid="{94390701-396F-472E-B667-6085B402E12B}"/>
    <cellStyle name="40 % - Markeringsfarve4 3 2 3 2 2 2 4" xfId="39937" xr:uid="{8B0041D5-F7ED-4187-80E0-FCA934C85FAE}"/>
    <cellStyle name="40 % - Markeringsfarve4 3 2 3 2 2 3" xfId="12487" xr:uid="{ED22B711-FF9C-4F5C-88C9-3663D3803B10}"/>
    <cellStyle name="40 % - Markeringsfarve4 3 2 3 2 2 3 2" xfId="28807" xr:uid="{32896DE2-8C2F-446B-B97B-B3FFC78A4F8D}"/>
    <cellStyle name="40 % - Markeringsfarve4 3 2 3 2 2 3 3" xfId="43772" xr:uid="{023F209D-EDF8-474C-B52C-DB033511A20A}"/>
    <cellStyle name="40 % - Markeringsfarve4 3 2 3 2 2 4" xfId="21785" xr:uid="{1D4C1B6F-A546-42CA-A14E-A6568AA45969}"/>
    <cellStyle name="40 % - Markeringsfarve4 3 2 3 2 2 5" xfId="36773" xr:uid="{81E6F090-FBB5-4123-99C8-EF173248BBCB}"/>
    <cellStyle name="40 % - Markeringsfarve4 3 2 3 2 3" xfId="6303" xr:uid="{86CABEBC-D313-4BE4-A9AF-560B970A1D0F}"/>
    <cellStyle name="40 % - Markeringsfarve4 3 2 3 2 3 2" xfId="14219" xr:uid="{AD8ABBF2-678F-4BB3-8797-855222130C44}"/>
    <cellStyle name="40 % - Markeringsfarve4 3 2 3 2 3 2 2" xfId="30534" xr:uid="{A5A0C068-4812-44B3-BDAD-B1CBB71A7A00}"/>
    <cellStyle name="40 % - Markeringsfarve4 3 2 3 2 3 2 3" xfId="45498" xr:uid="{AF54DFDD-147C-4BCB-8117-ACF9D3F1A31C}"/>
    <cellStyle name="40 % - Markeringsfarve4 3 2 3 2 3 3" xfId="23512" xr:uid="{A55C8991-D778-4570-AC32-A9E5C31A3E3E}"/>
    <cellStyle name="40 % - Markeringsfarve4 3 2 3 2 3 4" xfId="38499" xr:uid="{5F5E9BE6-A497-4E50-AA77-0EDA2196E10A}"/>
    <cellStyle name="40 % - Markeringsfarve4 3 2 3 2 4" xfId="12486" xr:uid="{0E465316-0D6D-4B66-A425-66FFAF4B827B}"/>
    <cellStyle name="40 % - Markeringsfarve4 3 2 3 2 4 2" xfId="28806" xr:uid="{531F01F3-DBE9-4BDD-B2A9-B5352F4B4BC5}"/>
    <cellStyle name="40 % - Markeringsfarve4 3 2 3 2 4 3" xfId="43771" xr:uid="{0622D7E5-C6CD-41EC-8123-0CF6D5B9EA78}"/>
    <cellStyle name="40 % - Markeringsfarve4 3 2 3 2 5" xfId="21784" xr:uid="{BC48A020-8078-4355-810D-F72A37CD9858}"/>
    <cellStyle name="40 % - Markeringsfarve4 3 2 3 2 6" xfId="36772" xr:uid="{7C9A7F74-7F80-489C-B025-D2174BC1436C}"/>
    <cellStyle name="40 % - Markeringsfarve4 3 2 3 3" xfId="3932" xr:uid="{0BAE00FC-7EDC-45F6-90F6-04B89B6242B1}"/>
    <cellStyle name="40 % - Markeringsfarve4 3 2 3 3 2" xfId="6987" xr:uid="{930A2A22-CD31-4A5E-BD2D-EEB8132EDE77}"/>
    <cellStyle name="40 % - Markeringsfarve4 3 2 3 3 2 2" xfId="14897" xr:uid="{D11828D7-FBF2-4E36-85E3-43DAFC851262}"/>
    <cellStyle name="40 % - Markeringsfarve4 3 2 3 3 2 2 2" xfId="31212" xr:uid="{DA000B02-5ED7-4139-9B5C-BCCB26656035}"/>
    <cellStyle name="40 % - Markeringsfarve4 3 2 3 3 2 2 3" xfId="46176" xr:uid="{C73E6458-4BDA-4051-8184-1993E1D7AF02}"/>
    <cellStyle name="40 % - Markeringsfarve4 3 2 3 3 2 3" xfId="24190" xr:uid="{F1822E1A-0BA5-4665-9F92-9F4973BA7750}"/>
    <cellStyle name="40 % - Markeringsfarve4 3 2 3 3 2 4" xfId="39177" xr:uid="{D30E27BA-4BC5-46C4-AAC9-0F573B2A98EE}"/>
    <cellStyle name="40 % - Markeringsfarve4 3 2 3 3 3" xfId="12488" xr:uid="{46BBE2DF-C9E8-4D00-89DB-667ED42D6253}"/>
    <cellStyle name="40 % - Markeringsfarve4 3 2 3 3 3 2" xfId="28808" xr:uid="{6F4DBECA-637C-4CDB-BA10-952BC92F04BE}"/>
    <cellStyle name="40 % - Markeringsfarve4 3 2 3 3 3 3" xfId="43773" xr:uid="{B20A3C41-F71B-4F2A-AEE9-CF442341E189}"/>
    <cellStyle name="40 % - Markeringsfarve4 3 2 3 3 4" xfId="21786" xr:uid="{0BDF3CB9-F1FF-4AF6-BC02-C6321C6D5B44}"/>
    <cellStyle name="40 % - Markeringsfarve4 3 2 3 3 5" xfId="36774" xr:uid="{0765B54C-3346-43BF-B1C6-7290FEB73231}"/>
    <cellStyle name="40 % - Markeringsfarve4 3 2 3 4" xfId="3933" xr:uid="{144DF25B-1024-4D6C-A2E5-3A89DC2F9197}"/>
    <cellStyle name="40 % - Markeringsfarve4 3 2 3 4 2" xfId="8656" xr:uid="{9C15A9CB-CFBC-41AE-BD27-04913F2B3C45}"/>
    <cellStyle name="40 % - Markeringsfarve4 3 2 3 4 2 2" xfId="16535" xr:uid="{3DF38469-09A5-4A38-A7A1-A69BD49D44CE}"/>
    <cellStyle name="40 % - Markeringsfarve4 3 2 3 4 2 2 2" xfId="32850" xr:uid="{54F03908-AF9A-490C-B73A-1F4388921513}"/>
    <cellStyle name="40 % - Markeringsfarve4 3 2 3 4 2 2 3" xfId="47814" xr:uid="{61AB8EBB-8319-4354-AA9C-AD763FF20634}"/>
    <cellStyle name="40 % - Markeringsfarve4 3 2 3 4 2 3" xfId="25828" xr:uid="{F74A23F8-E528-496E-85D9-C98BFA027156}"/>
    <cellStyle name="40 % - Markeringsfarve4 3 2 3 4 2 4" xfId="40815" xr:uid="{FA2D0AC7-859D-4649-9061-7C6DE2B073C8}"/>
    <cellStyle name="40 % - Markeringsfarve4 3 2 3 4 3" xfId="12489" xr:uid="{91B23D1E-0AAA-4648-A386-384C6A365C84}"/>
    <cellStyle name="40 % - Markeringsfarve4 3 2 3 4 3 2" xfId="28809" xr:uid="{B49BCC1C-0832-4AFD-8AD7-7367E91CCF54}"/>
    <cellStyle name="40 % - Markeringsfarve4 3 2 3 4 3 3" xfId="43774" xr:uid="{C9840B65-FC32-4350-B7CB-67CC37A0ED6E}"/>
    <cellStyle name="40 % - Markeringsfarve4 3 2 3 4 4" xfId="21787" xr:uid="{4432FE09-FA12-4F39-AA40-96C023CEED7C}"/>
    <cellStyle name="40 % - Markeringsfarve4 3 2 3 4 5" xfId="36775" xr:uid="{23944533-5C68-4F99-A79C-8ABB3433CB15}"/>
    <cellStyle name="40 % - Markeringsfarve4 3 2 3 5" xfId="5884" xr:uid="{89BFA8A5-F4C3-45AF-89EA-50E41E04DB9E}"/>
    <cellStyle name="40 % - Markeringsfarve4 3 2 3 5 2" xfId="13801" xr:uid="{5B5A9079-F2AA-4E53-AD53-185326FDCFFF}"/>
    <cellStyle name="40 % - Markeringsfarve4 3 2 3 5 2 2" xfId="30116" xr:uid="{65023DAE-8581-49B5-9B9D-8DDC968E82C4}"/>
    <cellStyle name="40 % - Markeringsfarve4 3 2 3 5 2 3" xfId="45080" xr:uid="{15DB4E43-137B-4757-B9A8-0A011EF41ABC}"/>
    <cellStyle name="40 % - Markeringsfarve4 3 2 3 5 3" xfId="23094" xr:uid="{575BFE79-A009-4815-8E87-C0B80D752967}"/>
    <cellStyle name="40 % - Markeringsfarve4 3 2 3 5 4" xfId="38081" xr:uid="{662A2C83-A6A0-4F28-B9FD-19FD884F1C95}"/>
    <cellStyle name="40 % - Markeringsfarve4 3 2 3 6" xfId="12485" xr:uid="{DD59880B-F707-4D3D-91BF-24F22F2CA6C2}"/>
    <cellStyle name="40 % - Markeringsfarve4 3 2 3 6 2" xfId="28805" xr:uid="{9A4B2685-8D40-4FC6-BF2F-A0B9EAFB1615}"/>
    <cellStyle name="40 % - Markeringsfarve4 3 2 3 6 3" xfId="43770" xr:uid="{ADA65150-D793-4B2A-87F6-A8B392EFAB28}"/>
    <cellStyle name="40 % - Markeringsfarve4 3 2 3 7" xfId="21783" xr:uid="{22562618-80B2-405F-9463-BCA69CE83708}"/>
    <cellStyle name="40 % - Markeringsfarve4 3 2 3 8" xfId="36771" xr:uid="{7696C3D8-5FC1-494B-9EC9-66CADBC29801}"/>
    <cellStyle name="40 % - Markeringsfarve4 3 2 4" xfId="3934" xr:uid="{415B8639-DCA6-476A-9139-8A1D527C691C}"/>
    <cellStyle name="40 % - Markeringsfarve4 3 2 4 2" xfId="3935" xr:uid="{044A5988-BDD4-46FE-8163-8A4144037DB8}"/>
    <cellStyle name="40 % - Markeringsfarve4 3 2 4 2 2" xfId="3936" xr:uid="{689AF73A-9A95-48EA-B50A-5724230150ED}"/>
    <cellStyle name="40 % - Markeringsfarve4 3 2 4 2 2 2" xfId="7851" xr:uid="{871ED1EA-00D8-4ACA-A367-AADE33EB8B2A}"/>
    <cellStyle name="40 % - Markeringsfarve4 3 2 4 2 2 2 2" xfId="15751" xr:uid="{36AD2949-4598-4B22-8605-D52F437AEB6A}"/>
    <cellStyle name="40 % - Markeringsfarve4 3 2 4 2 2 2 2 2" xfId="32066" xr:uid="{C71ED3F1-500C-4326-9465-3E179269D53C}"/>
    <cellStyle name="40 % - Markeringsfarve4 3 2 4 2 2 2 2 3" xfId="47030" xr:uid="{7EF9E6E2-38D3-4C10-B05D-1718F90AF274}"/>
    <cellStyle name="40 % - Markeringsfarve4 3 2 4 2 2 2 3" xfId="25044" xr:uid="{C1EC6EA2-7EB0-4BB1-A30C-42083F07144E}"/>
    <cellStyle name="40 % - Markeringsfarve4 3 2 4 2 2 2 4" xfId="40031" xr:uid="{60C305A4-4ECF-46B7-803A-0BE43D6CB004}"/>
    <cellStyle name="40 % - Markeringsfarve4 3 2 4 2 2 3" xfId="12492" xr:uid="{823C61BA-94BF-4250-9D1F-EC4ADC64D106}"/>
    <cellStyle name="40 % - Markeringsfarve4 3 2 4 2 2 3 2" xfId="28812" xr:uid="{61098807-5CFC-4229-97B5-BAE0C037E130}"/>
    <cellStyle name="40 % - Markeringsfarve4 3 2 4 2 2 3 3" xfId="43777" xr:uid="{C497B39B-98AA-4C6D-AE56-9CFF66D127D7}"/>
    <cellStyle name="40 % - Markeringsfarve4 3 2 4 2 2 4" xfId="21790" xr:uid="{5B565187-108D-4A3C-9B0E-C3999D1280A1}"/>
    <cellStyle name="40 % - Markeringsfarve4 3 2 4 2 2 5" xfId="36778" xr:uid="{EF3816E2-00A0-43EE-9E6D-675760F4573B}"/>
    <cellStyle name="40 % - Markeringsfarve4 3 2 4 2 3" xfId="6389" xr:uid="{711A81AA-2079-4E5E-A91F-9704C1A2E66D}"/>
    <cellStyle name="40 % - Markeringsfarve4 3 2 4 2 3 2" xfId="14302" xr:uid="{97B3D562-BF9A-4EDC-A390-74164E11A616}"/>
    <cellStyle name="40 % - Markeringsfarve4 3 2 4 2 3 2 2" xfId="30617" xr:uid="{0EB3EFE1-28B9-4B59-A93B-A44826076588}"/>
    <cellStyle name="40 % - Markeringsfarve4 3 2 4 2 3 2 3" xfId="45581" xr:uid="{B5332A72-B645-46AE-85FB-597CE4AE6E58}"/>
    <cellStyle name="40 % - Markeringsfarve4 3 2 4 2 3 3" xfId="23595" xr:uid="{8F1F540E-AA98-41AC-90E7-D44FACB80824}"/>
    <cellStyle name="40 % - Markeringsfarve4 3 2 4 2 3 4" xfId="38582" xr:uid="{4CA96D28-BD24-4AF2-98FC-60143176B9FC}"/>
    <cellStyle name="40 % - Markeringsfarve4 3 2 4 2 4" xfId="12491" xr:uid="{5673A2C9-05AC-437F-B6BB-4795E5EBF5E1}"/>
    <cellStyle name="40 % - Markeringsfarve4 3 2 4 2 4 2" xfId="28811" xr:uid="{A97A846D-C227-49CD-AE85-3EF4C9C97536}"/>
    <cellStyle name="40 % - Markeringsfarve4 3 2 4 2 4 3" xfId="43776" xr:uid="{3F613191-4F2B-4A68-A243-24ADB78C99D5}"/>
    <cellStyle name="40 % - Markeringsfarve4 3 2 4 2 5" xfId="21789" xr:uid="{CAF00F93-956E-424F-81F9-C8936BB79625}"/>
    <cellStyle name="40 % - Markeringsfarve4 3 2 4 2 6" xfId="36777" xr:uid="{FADE0745-CBED-47C5-A7B2-934D0A1EC2A3}"/>
    <cellStyle name="40 % - Markeringsfarve4 3 2 4 3" xfId="3937" xr:uid="{016719F4-3BE9-45D3-B80F-DBC372133EDE}"/>
    <cellStyle name="40 % - Markeringsfarve4 3 2 4 3 2" xfId="7127" xr:uid="{CAAAD645-6518-445C-BDE7-21BF3FDB9AA1}"/>
    <cellStyle name="40 % - Markeringsfarve4 3 2 4 3 2 2" xfId="15036" xr:uid="{F1A5E229-81A8-4C85-914F-41BAEA309004}"/>
    <cellStyle name="40 % - Markeringsfarve4 3 2 4 3 2 2 2" xfId="31351" xr:uid="{2EA89D90-4F8E-4F1A-880B-CBEA17A1464A}"/>
    <cellStyle name="40 % - Markeringsfarve4 3 2 4 3 2 2 3" xfId="46315" xr:uid="{7212DD8D-6AB7-4658-A4CB-BCE61DFFE082}"/>
    <cellStyle name="40 % - Markeringsfarve4 3 2 4 3 2 3" xfId="24329" xr:uid="{91A07F58-ADBD-42AA-A563-325BD7556FC3}"/>
    <cellStyle name="40 % - Markeringsfarve4 3 2 4 3 2 4" xfId="39316" xr:uid="{C542CFE5-4609-4E3C-9435-E3E9C1F7A79B}"/>
    <cellStyle name="40 % - Markeringsfarve4 3 2 4 3 3" xfId="12493" xr:uid="{97C0911B-C7C8-4734-A302-6EDEEB72766F}"/>
    <cellStyle name="40 % - Markeringsfarve4 3 2 4 3 3 2" xfId="28813" xr:uid="{DB875A2F-14DC-4A99-96A5-9D469D8E20D7}"/>
    <cellStyle name="40 % - Markeringsfarve4 3 2 4 3 3 3" xfId="43778" xr:uid="{0300C870-B135-488C-86BA-A85C430103A9}"/>
    <cellStyle name="40 % - Markeringsfarve4 3 2 4 3 4" xfId="21791" xr:uid="{4BD3E20C-08AE-4961-8DA4-3D553F246107}"/>
    <cellStyle name="40 % - Markeringsfarve4 3 2 4 3 5" xfId="36779" xr:uid="{3783F7CC-B126-4E60-AC0E-FB4BFD7B7AEA}"/>
    <cellStyle name="40 % - Markeringsfarve4 3 2 4 4" xfId="3938" xr:uid="{35DB7C18-8133-4E71-89AB-744138E628A6}"/>
    <cellStyle name="40 % - Markeringsfarve4 3 2 4 4 2" xfId="8381" xr:uid="{79159544-1A95-4CD2-9F8D-CEF8EB3FC7D2}"/>
    <cellStyle name="40 % - Markeringsfarve4 3 2 4 4 2 2" xfId="16272" xr:uid="{0892AE25-67CC-46E0-A8C1-B41E3C775635}"/>
    <cellStyle name="40 % - Markeringsfarve4 3 2 4 4 2 2 2" xfId="32587" xr:uid="{59952DA3-2EBF-4436-8B49-DB4959E08C4C}"/>
    <cellStyle name="40 % - Markeringsfarve4 3 2 4 4 2 2 3" xfId="47551" xr:uid="{E19BC722-B151-42A7-9F6D-29FB24C56830}"/>
    <cellStyle name="40 % - Markeringsfarve4 3 2 4 4 2 3" xfId="25565" xr:uid="{5D3DE5FB-31C2-4219-B66D-FF85759CE34E}"/>
    <cellStyle name="40 % - Markeringsfarve4 3 2 4 4 2 4" xfId="40552" xr:uid="{74F612A8-22A8-401A-9FDF-5B3723D17FFE}"/>
    <cellStyle name="40 % - Markeringsfarve4 3 2 4 4 3" xfId="12494" xr:uid="{FFBB1DFC-4631-4797-9367-78051A05BFBF}"/>
    <cellStyle name="40 % - Markeringsfarve4 3 2 4 4 3 2" xfId="28814" xr:uid="{51C6BBF0-5951-41F5-84DF-911E183FD14E}"/>
    <cellStyle name="40 % - Markeringsfarve4 3 2 4 4 3 3" xfId="43779" xr:uid="{6307D20A-B8EC-4A87-8F2D-8CA7CC930B66}"/>
    <cellStyle name="40 % - Markeringsfarve4 3 2 4 4 4" xfId="21792" xr:uid="{435B37D7-01BF-44B6-8276-DBF3D34116D8}"/>
    <cellStyle name="40 % - Markeringsfarve4 3 2 4 4 5" xfId="36780" xr:uid="{DC7CE188-6BAD-41F4-A70D-1BBF17D5661F}"/>
    <cellStyle name="40 % - Markeringsfarve4 3 2 4 5" xfId="5885" xr:uid="{BE4A0F00-4C7A-4F3F-ABD3-E1E76BC86F82}"/>
    <cellStyle name="40 % - Markeringsfarve4 3 2 4 5 2" xfId="13802" xr:uid="{3990BB70-9876-42DB-BEF8-FEC928A96CAF}"/>
    <cellStyle name="40 % - Markeringsfarve4 3 2 4 5 2 2" xfId="30117" xr:uid="{78A7AC8C-D423-485A-8E08-A20B8BB37879}"/>
    <cellStyle name="40 % - Markeringsfarve4 3 2 4 5 2 3" xfId="45081" xr:uid="{6A68F9DF-40D6-4B4A-AD29-04C0436C1B5C}"/>
    <cellStyle name="40 % - Markeringsfarve4 3 2 4 5 3" xfId="23095" xr:uid="{3FA66509-F7D6-454E-B2E3-1BE73D6D8272}"/>
    <cellStyle name="40 % - Markeringsfarve4 3 2 4 5 4" xfId="38082" xr:uid="{D7BBD625-F3C0-46BE-B2EF-315A0993ACE0}"/>
    <cellStyle name="40 % - Markeringsfarve4 3 2 4 6" xfId="12490" xr:uid="{945834D8-FE79-483E-8308-1384F831F5A7}"/>
    <cellStyle name="40 % - Markeringsfarve4 3 2 4 6 2" xfId="28810" xr:uid="{69C0FA6A-6361-4469-A5FD-E816BC1293EF}"/>
    <cellStyle name="40 % - Markeringsfarve4 3 2 4 6 3" xfId="43775" xr:uid="{C9C0406A-2AE6-42F6-9FC0-DDEC1960ACAD}"/>
    <cellStyle name="40 % - Markeringsfarve4 3 2 4 7" xfId="21788" xr:uid="{8F4E15ED-9CD0-4A23-B774-865A2836E37E}"/>
    <cellStyle name="40 % - Markeringsfarve4 3 2 4 8" xfId="36776" xr:uid="{D9571E54-9B5F-44DD-BB83-AE03933203EE}"/>
    <cellStyle name="40 % - Markeringsfarve4 3 2 5" xfId="3939" xr:uid="{17FD3F5D-DA7D-43CA-8DBF-881998400C1E}"/>
    <cellStyle name="40 % - Markeringsfarve4 3 2 5 2" xfId="3940" xr:uid="{2C80F4F1-E4F6-419C-BB04-75D3026628DC}"/>
    <cellStyle name="40 % - Markeringsfarve4 3 2 5 2 2" xfId="3941" xr:uid="{7BE28740-17A6-44CD-9CD9-9609A18BAF19}"/>
    <cellStyle name="40 % - Markeringsfarve4 3 2 5 2 2 2" xfId="7968" xr:uid="{7FBBE34D-17AB-420B-A0CA-AF70DC309F6E}"/>
    <cellStyle name="40 % - Markeringsfarve4 3 2 5 2 2 2 2" xfId="15868" xr:uid="{8AE0020A-7FE0-4D9A-81D2-807EF5BC475A}"/>
    <cellStyle name="40 % - Markeringsfarve4 3 2 5 2 2 2 2 2" xfId="32183" xr:uid="{DCA4B50B-2B7E-48E0-899C-BFE2C353A902}"/>
    <cellStyle name="40 % - Markeringsfarve4 3 2 5 2 2 2 2 3" xfId="47147" xr:uid="{3F13E823-1413-4580-8B7E-72308CEC6A02}"/>
    <cellStyle name="40 % - Markeringsfarve4 3 2 5 2 2 2 3" xfId="25161" xr:uid="{29F72649-3592-452C-AB5E-55A04E73B049}"/>
    <cellStyle name="40 % - Markeringsfarve4 3 2 5 2 2 2 4" xfId="40148" xr:uid="{4F2832FD-99D1-460A-81C7-C86727736DBA}"/>
    <cellStyle name="40 % - Markeringsfarve4 3 2 5 2 2 3" xfId="12497" xr:uid="{321C5480-59E6-4D19-83E3-BFCD89B9B23B}"/>
    <cellStyle name="40 % - Markeringsfarve4 3 2 5 2 2 3 2" xfId="28817" xr:uid="{C230236F-9026-448A-BB05-3038A7AD6659}"/>
    <cellStyle name="40 % - Markeringsfarve4 3 2 5 2 2 3 3" xfId="43782" xr:uid="{B790B793-2292-41CB-A206-EA9444450543}"/>
    <cellStyle name="40 % - Markeringsfarve4 3 2 5 2 2 4" xfId="21795" xr:uid="{302C8E28-1305-42F0-87E4-0BD11079A17C}"/>
    <cellStyle name="40 % - Markeringsfarve4 3 2 5 2 2 5" xfId="36783" xr:uid="{E8C81B8D-5491-44FA-BDF5-786343C59496}"/>
    <cellStyle name="40 % - Markeringsfarve4 3 2 5 2 3" xfId="6488" xr:uid="{3A65D670-C25B-4C15-AE5B-B02E9BDEC00C}"/>
    <cellStyle name="40 % - Markeringsfarve4 3 2 5 2 3 2" xfId="14401" xr:uid="{F10EEDC4-E0C6-4D2B-A535-A4EE08BD0A01}"/>
    <cellStyle name="40 % - Markeringsfarve4 3 2 5 2 3 2 2" xfId="30716" xr:uid="{7D6227A4-3032-4B19-9894-B86E2BFAE2BC}"/>
    <cellStyle name="40 % - Markeringsfarve4 3 2 5 2 3 2 3" xfId="45680" xr:uid="{F519DCA8-2A3C-49CD-AE92-1C50DDC9AA27}"/>
    <cellStyle name="40 % - Markeringsfarve4 3 2 5 2 3 3" xfId="23694" xr:uid="{BF86D720-6B71-492D-B9D0-18566E9158FA}"/>
    <cellStyle name="40 % - Markeringsfarve4 3 2 5 2 3 4" xfId="38681" xr:uid="{DFA169FA-BF47-42F6-ACE2-494D58C90437}"/>
    <cellStyle name="40 % - Markeringsfarve4 3 2 5 2 4" xfId="12496" xr:uid="{C157A3F9-338D-4F51-B4A8-F0D9C248F030}"/>
    <cellStyle name="40 % - Markeringsfarve4 3 2 5 2 4 2" xfId="28816" xr:uid="{DC84A6B7-FFD6-4099-ACFE-6B6F36749E89}"/>
    <cellStyle name="40 % - Markeringsfarve4 3 2 5 2 4 3" xfId="43781" xr:uid="{C573A886-9506-41BD-8300-613E720766B9}"/>
    <cellStyle name="40 % - Markeringsfarve4 3 2 5 2 5" xfId="21794" xr:uid="{EF32FE1D-B9B0-4DD2-B481-362FDAD6CF2E}"/>
    <cellStyle name="40 % - Markeringsfarve4 3 2 5 2 6" xfId="36782" xr:uid="{35F7739A-7458-4A71-A2BF-292D3D7148EF}"/>
    <cellStyle name="40 % - Markeringsfarve4 3 2 5 3" xfId="3942" xr:uid="{F27AB28F-3D9E-4C47-9D49-FCF61DC0CFDF}"/>
    <cellStyle name="40 % - Markeringsfarve4 3 2 5 3 2" xfId="7244" xr:uid="{E6D8069D-3484-43DC-B6E8-478EAB7C9516}"/>
    <cellStyle name="40 % - Markeringsfarve4 3 2 5 3 2 2" xfId="15153" xr:uid="{460B9AC3-D1D3-4795-910C-B9FAC9646D11}"/>
    <cellStyle name="40 % - Markeringsfarve4 3 2 5 3 2 2 2" xfId="31468" xr:uid="{2935F284-EF78-4B8D-8156-0A3805A9EA55}"/>
    <cellStyle name="40 % - Markeringsfarve4 3 2 5 3 2 2 3" xfId="46432" xr:uid="{0493CD4E-BF66-4E00-B251-E22D5295DA76}"/>
    <cellStyle name="40 % - Markeringsfarve4 3 2 5 3 2 3" xfId="24446" xr:uid="{61FA45A0-C65D-4D60-872C-59BE62ECF103}"/>
    <cellStyle name="40 % - Markeringsfarve4 3 2 5 3 2 4" xfId="39433" xr:uid="{8829DEB9-5C85-4746-9838-03CD05686544}"/>
    <cellStyle name="40 % - Markeringsfarve4 3 2 5 3 3" xfId="12498" xr:uid="{C7F61D9A-C827-41DA-9870-02E6D243D90D}"/>
    <cellStyle name="40 % - Markeringsfarve4 3 2 5 3 3 2" xfId="28818" xr:uid="{D58EBDDE-F476-4FD9-8BBC-8394F6EEED60}"/>
    <cellStyle name="40 % - Markeringsfarve4 3 2 5 3 3 3" xfId="43783" xr:uid="{4D1A37D8-49E8-4A7A-BB47-8EEEE64ECD72}"/>
    <cellStyle name="40 % - Markeringsfarve4 3 2 5 3 4" xfId="21796" xr:uid="{45542EEB-A716-478C-8298-39C67D48F65B}"/>
    <cellStyle name="40 % - Markeringsfarve4 3 2 5 3 5" xfId="36784" xr:uid="{941D00C7-A8F0-4F35-A70D-49A544840532}"/>
    <cellStyle name="40 % - Markeringsfarve4 3 2 5 4" xfId="3943" xr:uid="{37D8BAAC-7200-4160-A0EC-86FD07642A93}"/>
    <cellStyle name="40 % - Markeringsfarve4 3 2 5 4 2" xfId="8616" xr:uid="{E0D807FB-338B-41D4-A51C-896348F2AC13}"/>
    <cellStyle name="40 % - Markeringsfarve4 3 2 5 4 2 2" xfId="16497" xr:uid="{5047EDDB-FE45-4FC4-91CB-A5C5FB8AD6DD}"/>
    <cellStyle name="40 % - Markeringsfarve4 3 2 5 4 2 2 2" xfId="32812" xr:uid="{E89F77F5-E34D-4D91-9B52-5DDB775B2AFC}"/>
    <cellStyle name="40 % - Markeringsfarve4 3 2 5 4 2 2 3" xfId="47776" xr:uid="{59899C63-A293-4CF9-8BAD-B81658125FF0}"/>
    <cellStyle name="40 % - Markeringsfarve4 3 2 5 4 2 3" xfId="25790" xr:uid="{23DA92CA-E552-4DB2-8E92-B24E5F528DDD}"/>
    <cellStyle name="40 % - Markeringsfarve4 3 2 5 4 2 4" xfId="40777" xr:uid="{4D7EBB88-08DC-4003-A4D9-DA0FCC832691}"/>
    <cellStyle name="40 % - Markeringsfarve4 3 2 5 4 3" xfId="12499" xr:uid="{D50979A3-62DD-4408-8C70-1F89E1361365}"/>
    <cellStyle name="40 % - Markeringsfarve4 3 2 5 4 3 2" xfId="28819" xr:uid="{41D49F61-12E8-4F5D-86E1-F4A08162CBF5}"/>
    <cellStyle name="40 % - Markeringsfarve4 3 2 5 4 3 3" xfId="43784" xr:uid="{C2211EA9-AC70-4B87-AB8D-4F43F2BF5EED}"/>
    <cellStyle name="40 % - Markeringsfarve4 3 2 5 4 4" xfId="21797" xr:uid="{B33A9458-118C-4019-85B6-CCE621098FAD}"/>
    <cellStyle name="40 % - Markeringsfarve4 3 2 5 4 5" xfId="36785" xr:uid="{E4C0FB02-83C5-447B-9AB9-6740E8DAD724}"/>
    <cellStyle name="40 % - Markeringsfarve4 3 2 5 5" xfId="5886" xr:uid="{809B29B5-1C84-47B2-A157-924070E1E807}"/>
    <cellStyle name="40 % - Markeringsfarve4 3 2 5 5 2" xfId="13803" xr:uid="{6A14B9B8-93B8-4498-A161-165F7D57A223}"/>
    <cellStyle name="40 % - Markeringsfarve4 3 2 5 5 2 2" xfId="30118" xr:uid="{48C2C8DD-E197-4AE7-B86A-A2FC9773D765}"/>
    <cellStyle name="40 % - Markeringsfarve4 3 2 5 5 2 3" xfId="45082" xr:uid="{23D0E776-D95A-4B0E-980E-44B45EBCB59C}"/>
    <cellStyle name="40 % - Markeringsfarve4 3 2 5 5 3" xfId="23096" xr:uid="{7925C7D5-933E-4A0F-874C-BC8156D44EF1}"/>
    <cellStyle name="40 % - Markeringsfarve4 3 2 5 5 4" xfId="38083" xr:uid="{C0E7BEA8-41A7-4E91-A2CE-3F7F59BD4184}"/>
    <cellStyle name="40 % - Markeringsfarve4 3 2 5 6" xfId="12495" xr:uid="{3D429BCC-D5BF-4F9C-A80E-C85BEBEEDBFA}"/>
    <cellStyle name="40 % - Markeringsfarve4 3 2 5 6 2" xfId="28815" xr:uid="{0EB888D1-23E3-49EC-8457-9BA381EFB4E8}"/>
    <cellStyle name="40 % - Markeringsfarve4 3 2 5 6 3" xfId="43780" xr:uid="{59C2A058-D1AF-42F6-8B41-139D32A5CF5A}"/>
    <cellStyle name="40 % - Markeringsfarve4 3 2 5 7" xfId="21793" xr:uid="{8C37E7B8-AF17-4F94-AD3A-B822E64DE155}"/>
    <cellStyle name="40 % - Markeringsfarve4 3 2 5 8" xfId="36781" xr:uid="{F8DD156E-487D-4864-80CC-B6876B2FED76}"/>
    <cellStyle name="40 % - Markeringsfarve4 3 2 6" xfId="3944" xr:uid="{14DA5134-BA3D-4482-96F1-DC96D39F34EF}"/>
    <cellStyle name="40 % - Markeringsfarve4 3 2 6 2" xfId="3945" xr:uid="{8714F032-3592-4FA0-B66A-8D0C2B470CD9}"/>
    <cellStyle name="40 % - Markeringsfarve4 3 2 6 2 2" xfId="3946" xr:uid="{C7EF124F-E2FE-47B5-8570-ABB32FA03541}"/>
    <cellStyle name="40 % - Markeringsfarve4 3 2 6 2 2 2" xfId="8111" xr:uid="{39622967-86BF-40E1-8ACD-F70707D4F4DA}"/>
    <cellStyle name="40 % - Markeringsfarve4 3 2 6 2 2 2 2" xfId="16011" xr:uid="{AEE561E5-56A0-4673-ABF0-D8662B8FDF84}"/>
    <cellStyle name="40 % - Markeringsfarve4 3 2 6 2 2 2 2 2" xfId="32326" xr:uid="{EDC49882-53E3-4B3C-9E8E-ACBF57A7FB4E}"/>
    <cellStyle name="40 % - Markeringsfarve4 3 2 6 2 2 2 2 3" xfId="47290" xr:uid="{0E86257B-BB31-4B1D-AF9B-4D269126C5F6}"/>
    <cellStyle name="40 % - Markeringsfarve4 3 2 6 2 2 2 3" xfId="25304" xr:uid="{8FE35D93-4C8A-495E-8580-B9F27067FE2C}"/>
    <cellStyle name="40 % - Markeringsfarve4 3 2 6 2 2 2 4" xfId="40291" xr:uid="{BAA35525-DAB1-4431-A2FD-B8E5536A3384}"/>
    <cellStyle name="40 % - Markeringsfarve4 3 2 6 2 2 3" xfId="12502" xr:uid="{32AC7BDD-BA5D-40CF-9201-BD6A77309315}"/>
    <cellStyle name="40 % - Markeringsfarve4 3 2 6 2 2 3 2" xfId="28822" xr:uid="{1B6ABB67-8587-4A43-8E4D-7E65FD304DE0}"/>
    <cellStyle name="40 % - Markeringsfarve4 3 2 6 2 2 3 3" xfId="43787" xr:uid="{06251D37-0E2F-4CA0-9254-B3B5A9866A0B}"/>
    <cellStyle name="40 % - Markeringsfarve4 3 2 6 2 2 4" xfId="21800" xr:uid="{0F4ED946-C514-4B7E-9C55-B2A52100440C}"/>
    <cellStyle name="40 % - Markeringsfarve4 3 2 6 2 2 5" xfId="36788" xr:uid="{FE411902-E393-4C4B-8ED7-68EA3DAF2E6B}"/>
    <cellStyle name="40 % - Markeringsfarve4 3 2 6 2 3" xfId="6604" xr:uid="{81468793-7365-4BCE-81AA-E4A188B36C90}"/>
    <cellStyle name="40 % - Markeringsfarve4 3 2 6 2 3 2" xfId="14517" xr:uid="{6EF47180-B5A2-452C-93C8-E89F8C6F32C3}"/>
    <cellStyle name="40 % - Markeringsfarve4 3 2 6 2 3 2 2" xfId="30832" xr:uid="{3F950A8B-98FD-461B-A5B9-AD6D9A5E7756}"/>
    <cellStyle name="40 % - Markeringsfarve4 3 2 6 2 3 2 3" xfId="45796" xr:uid="{C7E1C8E8-3716-43FA-93D7-58032F3DAC10}"/>
    <cellStyle name="40 % - Markeringsfarve4 3 2 6 2 3 3" xfId="23810" xr:uid="{5F78CE8D-FD9D-49EF-8824-0F573AD7876E}"/>
    <cellStyle name="40 % - Markeringsfarve4 3 2 6 2 3 4" xfId="38797" xr:uid="{7C538AFF-FE8F-46D9-9FC4-9B347A9AB873}"/>
    <cellStyle name="40 % - Markeringsfarve4 3 2 6 2 4" xfId="12501" xr:uid="{040038FE-321A-4754-A7BA-00B402902440}"/>
    <cellStyle name="40 % - Markeringsfarve4 3 2 6 2 4 2" xfId="28821" xr:uid="{9B0C039C-F07D-428C-AD20-2F4326DD879E}"/>
    <cellStyle name="40 % - Markeringsfarve4 3 2 6 2 4 3" xfId="43786" xr:uid="{AB4B5873-1F80-4548-831F-9648DBB36FBC}"/>
    <cellStyle name="40 % - Markeringsfarve4 3 2 6 2 5" xfId="21799" xr:uid="{D949C915-3223-46C4-9215-7AFFFA0357F7}"/>
    <cellStyle name="40 % - Markeringsfarve4 3 2 6 2 6" xfId="36787" xr:uid="{EFFD1F77-2520-4B7D-9946-68992D1C12C9}"/>
    <cellStyle name="40 % - Markeringsfarve4 3 2 6 3" xfId="3947" xr:uid="{C7E1A3CC-4D64-4412-9100-94A5F3E70DF3}"/>
    <cellStyle name="40 % - Markeringsfarve4 3 2 6 3 2" xfId="7388" xr:uid="{EB7E6BC3-EA50-41BF-9462-9092ECDCFE78}"/>
    <cellStyle name="40 % - Markeringsfarve4 3 2 6 3 2 2" xfId="15297" xr:uid="{EB08D20F-1C0F-4590-9087-2CB43ADA1CF4}"/>
    <cellStyle name="40 % - Markeringsfarve4 3 2 6 3 2 2 2" xfId="31612" xr:uid="{DBD91E66-8410-4928-85E0-35978111B2A0}"/>
    <cellStyle name="40 % - Markeringsfarve4 3 2 6 3 2 2 3" xfId="46576" xr:uid="{ABE68168-880A-4745-919C-F257086B147C}"/>
    <cellStyle name="40 % - Markeringsfarve4 3 2 6 3 2 3" xfId="24590" xr:uid="{9C181415-A2C0-46CE-ABC3-77EC055A91E7}"/>
    <cellStyle name="40 % - Markeringsfarve4 3 2 6 3 2 4" xfId="39577" xr:uid="{EF7BFD75-0DDB-45D7-955C-049519E88D1C}"/>
    <cellStyle name="40 % - Markeringsfarve4 3 2 6 3 3" xfId="12503" xr:uid="{A1469209-0086-44E2-AD67-A0577140F918}"/>
    <cellStyle name="40 % - Markeringsfarve4 3 2 6 3 3 2" xfId="28823" xr:uid="{257539B7-EED8-4162-B47B-8DDEE42357E3}"/>
    <cellStyle name="40 % - Markeringsfarve4 3 2 6 3 3 3" xfId="43788" xr:uid="{7FD28632-ED27-4FD1-B556-C3E95207D3EA}"/>
    <cellStyle name="40 % - Markeringsfarve4 3 2 6 3 4" xfId="21801" xr:uid="{77BB2C86-08BB-417F-AFB3-1C8A525BB5A9}"/>
    <cellStyle name="40 % - Markeringsfarve4 3 2 6 3 5" xfId="36789" xr:uid="{1E0A7830-8E20-416A-A091-08622FCAA503}"/>
    <cellStyle name="40 % - Markeringsfarve4 3 2 6 4" xfId="3948" xr:uid="{D25BA723-912E-4045-A918-7C9167BDC5DE}"/>
    <cellStyle name="40 % - Markeringsfarve4 3 2 6 4 2" xfId="8339" xr:uid="{CED3CD8F-051F-49CF-B2C4-7A88CEB9473F}"/>
    <cellStyle name="40 % - Markeringsfarve4 3 2 6 4 2 2" xfId="16231" xr:uid="{92A4AF54-9619-4CD5-8CAF-F030D7C419FF}"/>
    <cellStyle name="40 % - Markeringsfarve4 3 2 6 4 2 2 2" xfId="32546" xr:uid="{98AF678E-5DF9-4B16-8B25-D7347AB25CDF}"/>
    <cellStyle name="40 % - Markeringsfarve4 3 2 6 4 2 2 3" xfId="47510" xr:uid="{195F025D-82CE-4B5E-97F9-467EA1A39A16}"/>
    <cellStyle name="40 % - Markeringsfarve4 3 2 6 4 2 3" xfId="25524" xr:uid="{347628B6-DB58-471A-BDC1-D0A66B0859A2}"/>
    <cellStyle name="40 % - Markeringsfarve4 3 2 6 4 2 4" xfId="40511" xr:uid="{826A56EE-AAA6-469C-9556-CD2FA2911DC9}"/>
    <cellStyle name="40 % - Markeringsfarve4 3 2 6 4 3" xfId="12504" xr:uid="{597EB97A-032E-4A2D-B4F1-7C4B7D830F80}"/>
    <cellStyle name="40 % - Markeringsfarve4 3 2 6 4 3 2" xfId="28824" xr:uid="{F79FB55F-01DF-4EFD-BD30-8F2D2E235962}"/>
    <cellStyle name="40 % - Markeringsfarve4 3 2 6 4 3 3" xfId="43789" xr:uid="{B001EFD9-B750-46DE-B618-DCDA33DA46D3}"/>
    <cellStyle name="40 % - Markeringsfarve4 3 2 6 4 4" xfId="21802" xr:uid="{A80F1DB7-1B84-4385-A408-F4EAD07C30E8}"/>
    <cellStyle name="40 % - Markeringsfarve4 3 2 6 4 5" xfId="36790" xr:uid="{1622555B-CAF0-4333-BF2F-A65D46631F98}"/>
    <cellStyle name="40 % - Markeringsfarve4 3 2 6 5" xfId="5887" xr:uid="{BF7BA182-5417-48CD-8D93-1D9ED9C8267C}"/>
    <cellStyle name="40 % - Markeringsfarve4 3 2 6 5 2" xfId="13804" xr:uid="{FE6F16F2-223D-474E-A212-1E02385E07D7}"/>
    <cellStyle name="40 % - Markeringsfarve4 3 2 6 5 2 2" xfId="30119" xr:uid="{7A8E2632-A2C8-4130-AC62-AFFB54F7A658}"/>
    <cellStyle name="40 % - Markeringsfarve4 3 2 6 5 2 3" xfId="45083" xr:uid="{32A065C3-7A4F-4BE6-BFB6-9505EFC63F0A}"/>
    <cellStyle name="40 % - Markeringsfarve4 3 2 6 5 3" xfId="23097" xr:uid="{BA8881A1-669A-4FCB-B1CA-CB3C96A1B4F0}"/>
    <cellStyle name="40 % - Markeringsfarve4 3 2 6 5 4" xfId="38084" xr:uid="{E065476D-8EE1-444A-A49A-FAC5F71283BD}"/>
    <cellStyle name="40 % - Markeringsfarve4 3 2 6 6" xfId="12500" xr:uid="{DD41060A-3538-436B-BE63-6688D7FD0523}"/>
    <cellStyle name="40 % - Markeringsfarve4 3 2 6 6 2" xfId="28820" xr:uid="{168E3292-D561-4894-9D83-100870C132F1}"/>
    <cellStyle name="40 % - Markeringsfarve4 3 2 6 6 3" xfId="43785" xr:uid="{522D02E3-41AC-41E6-A7E9-71CD6840CBE9}"/>
    <cellStyle name="40 % - Markeringsfarve4 3 2 6 7" xfId="21798" xr:uid="{4F1139D9-9394-48D1-8C97-2B0DF22220E7}"/>
    <cellStyle name="40 % - Markeringsfarve4 3 2 6 8" xfId="36786" xr:uid="{9D5A6E35-B6A0-403D-BC9A-F42986448AB8}"/>
    <cellStyle name="40 % - Markeringsfarve4 3 2 7" xfId="3949" xr:uid="{C43D5BC8-E3A7-41CC-ACD8-09D7274F47D8}"/>
    <cellStyle name="40 % - Markeringsfarve4 3 2 7 2" xfId="3950" xr:uid="{2FA56100-8171-4FF5-AC84-6454ADDE79DB}"/>
    <cellStyle name="40 % - Markeringsfarve4 3 2 7 2 2" xfId="7494" xr:uid="{6E8A0748-0A7F-45AE-BA37-4E2B1329C007}"/>
    <cellStyle name="40 % - Markeringsfarve4 3 2 7 2 2 2" xfId="15394" xr:uid="{43DE6854-7AA2-40E7-B539-08E9DF249320}"/>
    <cellStyle name="40 % - Markeringsfarve4 3 2 7 2 2 2 2" xfId="31709" xr:uid="{12937677-0A9B-4BBB-AD67-C78EFE786F97}"/>
    <cellStyle name="40 % - Markeringsfarve4 3 2 7 2 2 2 3" xfId="46673" xr:uid="{92CDA289-E7B4-4AEE-A994-B1C3A5D67B32}"/>
    <cellStyle name="40 % - Markeringsfarve4 3 2 7 2 2 3" xfId="24687" xr:uid="{F390FD32-0EB5-45C5-A5D5-5258879F36C5}"/>
    <cellStyle name="40 % - Markeringsfarve4 3 2 7 2 2 4" xfId="39674" xr:uid="{7EEAE853-4033-4DC9-920B-5E833FE6B211}"/>
    <cellStyle name="40 % - Markeringsfarve4 3 2 7 2 3" xfId="12506" xr:uid="{3F0B7214-CD42-4D86-A2C1-9DF9DE7B16B2}"/>
    <cellStyle name="40 % - Markeringsfarve4 3 2 7 2 3 2" xfId="28826" xr:uid="{118FFB5C-9DF4-4C15-A196-DE9D561F3425}"/>
    <cellStyle name="40 % - Markeringsfarve4 3 2 7 2 3 3" xfId="43791" xr:uid="{F2781145-C0F4-406C-8289-0E66DA7D4368}"/>
    <cellStyle name="40 % - Markeringsfarve4 3 2 7 2 4" xfId="21804" xr:uid="{03CFBAB4-D584-4F1F-A2F5-CBBB4A0EE44D}"/>
    <cellStyle name="40 % - Markeringsfarve4 3 2 7 2 5" xfId="36792" xr:uid="{2D5E12E2-263C-4AEB-A6F5-7FB77815B511}"/>
    <cellStyle name="40 % - Markeringsfarve4 3 2 7 3" xfId="6088" xr:uid="{1A5A86A9-DB80-43E0-A451-A3753BFCCB02}"/>
    <cellStyle name="40 % - Markeringsfarve4 3 2 7 3 2" xfId="14004" xr:uid="{C74E2C14-C0D3-4AEF-84C5-5783576B1EC1}"/>
    <cellStyle name="40 % - Markeringsfarve4 3 2 7 3 2 2" xfId="30319" xr:uid="{411D4232-FAD6-4B84-B234-1A9D5DB43C69}"/>
    <cellStyle name="40 % - Markeringsfarve4 3 2 7 3 2 3" xfId="45283" xr:uid="{EFDB76E0-6D77-475B-B1E7-A4984CFF9995}"/>
    <cellStyle name="40 % - Markeringsfarve4 3 2 7 3 3" xfId="23297" xr:uid="{B8CCF870-7706-464D-B77F-3880BC0EB185}"/>
    <cellStyle name="40 % - Markeringsfarve4 3 2 7 3 4" xfId="38284" xr:uid="{B9E14927-B843-4265-B099-C14E17722836}"/>
    <cellStyle name="40 % - Markeringsfarve4 3 2 7 4" xfId="12505" xr:uid="{6972D23E-B2AC-4DF7-B486-180DE40D21AA}"/>
    <cellStyle name="40 % - Markeringsfarve4 3 2 7 4 2" xfId="28825" xr:uid="{E1ABFFF8-6CD8-47D5-BD85-8323385D1181}"/>
    <cellStyle name="40 % - Markeringsfarve4 3 2 7 4 3" xfId="43790" xr:uid="{69B2CB3D-1E3D-4B12-97CB-8ABF6A113302}"/>
    <cellStyle name="40 % - Markeringsfarve4 3 2 7 5" xfId="21803" xr:uid="{6A28D2AA-B1BB-4830-AF1B-A35452C57044}"/>
    <cellStyle name="40 % - Markeringsfarve4 3 2 7 6" xfId="36791" xr:uid="{4FDB32FE-2B47-4E06-997F-426D138703EE}"/>
    <cellStyle name="40 % - Markeringsfarve4 3 2 8" xfId="3951" xr:uid="{C635229D-2E56-49F4-BB0F-E0AFB93E5FF7}"/>
    <cellStyle name="40 % - Markeringsfarve4 3 2 8 2" xfId="6722" xr:uid="{24EA54CD-27B4-475A-9B4A-2FF107E549FB}"/>
    <cellStyle name="40 % - Markeringsfarve4 3 2 8 2 2" xfId="14632" xr:uid="{6C942EB5-A01D-4CEB-87BC-78EF37F82AD6}"/>
    <cellStyle name="40 % - Markeringsfarve4 3 2 8 2 2 2" xfId="30947" xr:uid="{0D1788A4-67F6-445A-B6A2-066E61F97B44}"/>
    <cellStyle name="40 % - Markeringsfarve4 3 2 8 2 2 3" xfId="45911" xr:uid="{FD5C6C3C-BEC0-4F59-99AE-CB8C8F614E1D}"/>
    <cellStyle name="40 % - Markeringsfarve4 3 2 8 2 3" xfId="23925" xr:uid="{DECB8BCC-7D8F-4612-9453-CDDF89CB82C6}"/>
    <cellStyle name="40 % - Markeringsfarve4 3 2 8 2 4" xfId="38912" xr:uid="{2B494ACA-918C-499E-B376-D088203D8ABE}"/>
    <cellStyle name="40 % - Markeringsfarve4 3 2 8 3" xfId="12507" xr:uid="{004F4A08-3B34-4B53-B48A-5F03BACD5579}"/>
    <cellStyle name="40 % - Markeringsfarve4 3 2 8 3 2" xfId="28827" xr:uid="{C0630323-4006-4360-AAEB-6CB1993786EC}"/>
    <cellStyle name="40 % - Markeringsfarve4 3 2 8 3 3" xfId="43792" xr:uid="{3AA427DA-8417-41FB-A6CF-D4B35285E95F}"/>
    <cellStyle name="40 % - Markeringsfarve4 3 2 8 4" xfId="21805" xr:uid="{3FE3C1DF-1570-4ED7-B83F-3BF31E056517}"/>
    <cellStyle name="40 % - Markeringsfarve4 3 2 8 5" xfId="36793" xr:uid="{4BE2EED8-4745-40D8-BE29-85AE330C5C4C}"/>
    <cellStyle name="40 % - Markeringsfarve4 3 2 9" xfId="3952" xr:uid="{F080D1F6-FD9A-4455-A569-C466D1501EC6}"/>
    <cellStyle name="40 % - Markeringsfarve4 3 2 9 2" xfId="8711" xr:uid="{D11D895F-290E-4958-9A09-9A5C49894A9C}"/>
    <cellStyle name="40 % - Markeringsfarve4 3 2 9 2 2" xfId="16586" xr:uid="{BA2A2DB7-1924-4547-BD85-434992BAE652}"/>
    <cellStyle name="40 % - Markeringsfarve4 3 2 9 2 2 2" xfId="32901" xr:uid="{508E5366-34C4-450D-A7BD-56F220F39BC7}"/>
    <cellStyle name="40 % - Markeringsfarve4 3 2 9 2 2 3" xfId="47865" xr:uid="{68F94EB8-2054-42AC-B421-4ADFF66CAC73}"/>
    <cellStyle name="40 % - Markeringsfarve4 3 2 9 2 3" xfId="25879" xr:uid="{276C241D-4658-4DED-BB84-C5632BA85543}"/>
    <cellStyle name="40 % - Markeringsfarve4 3 2 9 2 4" xfId="40866" xr:uid="{8FA4E37B-4D1D-4DFC-86A7-7382258F767D}"/>
    <cellStyle name="40 % - Markeringsfarve4 3 2 9 3" xfId="12508" xr:uid="{006B338B-428F-4986-BDDA-C28A22394F43}"/>
    <cellStyle name="40 % - Markeringsfarve4 3 2 9 3 2" xfId="28828" xr:uid="{60735869-B3AD-42EF-A301-C17589B3248F}"/>
    <cellStyle name="40 % - Markeringsfarve4 3 2 9 3 3" xfId="43793" xr:uid="{75AE29CD-7D98-4204-95ED-F8D9240DF31F}"/>
    <cellStyle name="40 % - Markeringsfarve4 3 2 9 4" xfId="21806" xr:uid="{7836C96B-5E02-4B61-BB0C-77914B735BA1}"/>
    <cellStyle name="40 % - Markeringsfarve4 3 2 9 5" xfId="36794" xr:uid="{7230E3A6-ECC2-4E4F-80BB-4932150A4F69}"/>
    <cellStyle name="40 % - Markeringsfarve4 3 3" xfId="3953" xr:uid="{9371AFCC-696A-4C51-B345-9C8809795433}"/>
    <cellStyle name="40 % - Markeringsfarve4 3 3 10" xfId="5888" xr:uid="{DAD45B83-FD5A-4DA1-8D6C-ACB122931A32}"/>
    <cellStyle name="40 % - Markeringsfarve4 3 3 10 2" xfId="13805" xr:uid="{FC0C14CF-955D-4999-9704-A8ACE64F58FF}"/>
    <cellStyle name="40 % - Markeringsfarve4 3 3 10 2 2" xfId="30120" xr:uid="{E093B220-7368-4651-B615-988079AC6A4B}"/>
    <cellStyle name="40 % - Markeringsfarve4 3 3 10 2 3" xfId="45084" xr:uid="{24717EF3-322B-4653-9B12-6DBA92FAA8E0}"/>
    <cellStyle name="40 % - Markeringsfarve4 3 3 10 3" xfId="23098" xr:uid="{B696AF75-D50C-420C-9132-859F4D3C4CB4}"/>
    <cellStyle name="40 % - Markeringsfarve4 3 3 10 4" xfId="38085" xr:uid="{6E698514-E4E7-407E-99E9-80613BE21876}"/>
    <cellStyle name="40 % - Markeringsfarve4 3 3 11" xfId="12509" xr:uid="{14AE0186-64C8-4F9C-99EA-5C933761FFB8}"/>
    <cellStyle name="40 % - Markeringsfarve4 3 3 11 2" xfId="28829" xr:uid="{183DC4D6-E58B-414C-816F-1A0838748854}"/>
    <cellStyle name="40 % - Markeringsfarve4 3 3 11 3" xfId="43794" xr:uid="{48F8EFB4-2CE8-43E5-80AC-556E5F34BA9C}"/>
    <cellStyle name="40 % - Markeringsfarve4 3 3 12" xfId="21807" xr:uid="{28AA66F5-24BE-4D56-B1F2-E2E369C082B5}"/>
    <cellStyle name="40 % - Markeringsfarve4 3 3 13" xfId="36795" xr:uid="{7C83E21E-9A76-4BC5-B728-CD1F96AF92B5}"/>
    <cellStyle name="40 % - Markeringsfarve4 3 3 14" xfId="56513" xr:uid="{DF94237E-5FEF-4EAA-A8DB-13A2C3A1A6A5}"/>
    <cellStyle name="40 % - Markeringsfarve4 3 3 2" xfId="3954" xr:uid="{4FC16C9E-BCA3-417C-80D5-10FEB10753DA}"/>
    <cellStyle name="40 % - Markeringsfarve4 3 3 2 2" xfId="3955" xr:uid="{6B02E53D-DCB6-4005-9C28-5AFB0A9867CB}"/>
    <cellStyle name="40 % - Markeringsfarve4 3 3 2 2 2" xfId="3956" xr:uid="{A2E41A9E-E83A-4E57-A64C-67C745CAD646}"/>
    <cellStyle name="40 % - Markeringsfarve4 3 3 2 2 2 2" xfId="7652" xr:uid="{19FD3906-8595-4F17-A334-8D00758D25D5}"/>
    <cellStyle name="40 % - Markeringsfarve4 3 3 2 2 2 2 2" xfId="15552" xr:uid="{20A702D4-0597-42E2-9A09-B8B87EF05A98}"/>
    <cellStyle name="40 % - Markeringsfarve4 3 3 2 2 2 2 2 2" xfId="31867" xr:uid="{EBF97B32-FC94-4598-AAF1-0549770A4B86}"/>
    <cellStyle name="40 % - Markeringsfarve4 3 3 2 2 2 2 2 3" xfId="46831" xr:uid="{DF95478B-0B2A-4E2A-80A0-75BE1F9E01EC}"/>
    <cellStyle name="40 % - Markeringsfarve4 3 3 2 2 2 2 3" xfId="24845" xr:uid="{99F2EDBA-C591-4C0D-90FF-DD30CA5784AE}"/>
    <cellStyle name="40 % - Markeringsfarve4 3 3 2 2 2 2 4" xfId="39832" xr:uid="{91433123-A1F6-4036-9D1D-CED46AF14B4F}"/>
    <cellStyle name="40 % - Markeringsfarve4 3 3 2 2 2 3" xfId="12512" xr:uid="{A21B3138-D5F1-4057-8A6B-9250818B2ECF}"/>
    <cellStyle name="40 % - Markeringsfarve4 3 3 2 2 2 3 2" xfId="28832" xr:uid="{9754D182-A973-41DC-9399-622F880533AF}"/>
    <cellStyle name="40 % - Markeringsfarve4 3 3 2 2 2 3 3" xfId="43797" xr:uid="{5FFA8154-DC82-4436-A5DA-417F53F3AF5A}"/>
    <cellStyle name="40 % - Markeringsfarve4 3 3 2 2 2 4" xfId="21810" xr:uid="{49FDB2C5-1D8A-4657-BFA7-55975F6FE7B8}"/>
    <cellStyle name="40 % - Markeringsfarve4 3 3 2 2 2 5" xfId="36798" xr:uid="{A7198142-846C-4662-9077-276475482F8A}"/>
    <cellStyle name="40 % - Markeringsfarve4 3 3 2 2 3" xfId="6220" xr:uid="{3C5B6FC8-033F-4023-A310-C16F1370817A}"/>
    <cellStyle name="40 % - Markeringsfarve4 3 3 2 2 3 2" xfId="14136" xr:uid="{060C9AC9-C072-4A8D-A764-675CE018D21F}"/>
    <cellStyle name="40 % - Markeringsfarve4 3 3 2 2 3 2 2" xfId="30451" xr:uid="{C846740C-EEB9-4787-BC00-7E61B063E92E}"/>
    <cellStyle name="40 % - Markeringsfarve4 3 3 2 2 3 2 3" xfId="45415" xr:uid="{002B974B-5049-4909-BEDB-F17DD0B7F9A8}"/>
    <cellStyle name="40 % - Markeringsfarve4 3 3 2 2 3 3" xfId="23429" xr:uid="{ED82AAE2-0F7D-415C-90E6-BFA7DB27ED9D}"/>
    <cellStyle name="40 % - Markeringsfarve4 3 3 2 2 3 4" xfId="38416" xr:uid="{43B3B602-B5C0-4BAA-8116-1727ACEC8E99}"/>
    <cellStyle name="40 % - Markeringsfarve4 3 3 2 2 4" xfId="12511" xr:uid="{93AE2F27-A015-40F0-9656-C2BE81E33567}"/>
    <cellStyle name="40 % - Markeringsfarve4 3 3 2 2 4 2" xfId="28831" xr:uid="{701E0A87-ED02-473C-A527-D51B83C684DF}"/>
    <cellStyle name="40 % - Markeringsfarve4 3 3 2 2 4 3" xfId="43796" xr:uid="{DAB9D6CB-FA72-407D-BE7C-A98F173ABC7F}"/>
    <cellStyle name="40 % - Markeringsfarve4 3 3 2 2 5" xfId="21809" xr:uid="{B2B1C42C-E532-49F6-A7CA-B98B0B97D1F9}"/>
    <cellStyle name="40 % - Markeringsfarve4 3 3 2 2 6" xfId="36797" xr:uid="{72D7E4EF-CB7C-4D62-A596-97DAF156D419}"/>
    <cellStyle name="40 % - Markeringsfarve4 3 3 2 3" xfId="3957" xr:uid="{E4015096-351C-4DCD-BB03-34C66B2CF46C}"/>
    <cellStyle name="40 % - Markeringsfarve4 3 3 2 3 2" xfId="6882" xr:uid="{41D9F76C-A0F7-4DC0-AE0F-EC0305B6BD1A}"/>
    <cellStyle name="40 % - Markeringsfarve4 3 3 2 3 2 2" xfId="14792" xr:uid="{94A6BE47-BA4F-4B20-829F-34B3D1DD460F}"/>
    <cellStyle name="40 % - Markeringsfarve4 3 3 2 3 2 2 2" xfId="31107" xr:uid="{40DDDC26-17AC-460D-9815-128C9EBC82EC}"/>
    <cellStyle name="40 % - Markeringsfarve4 3 3 2 3 2 2 3" xfId="46071" xr:uid="{E27EAFE6-709A-4E53-9AC4-EB75DCF471DE}"/>
    <cellStyle name="40 % - Markeringsfarve4 3 3 2 3 2 3" xfId="24085" xr:uid="{9C7BA145-09BD-4D59-BD59-CE314E78342A}"/>
    <cellStyle name="40 % - Markeringsfarve4 3 3 2 3 2 4" xfId="39072" xr:uid="{525BB7EE-B351-478F-B415-31281AECBC9C}"/>
    <cellStyle name="40 % - Markeringsfarve4 3 3 2 3 3" xfId="12513" xr:uid="{357DCCA4-2373-40FA-AB79-E42B17271803}"/>
    <cellStyle name="40 % - Markeringsfarve4 3 3 2 3 3 2" xfId="28833" xr:uid="{9F403D84-C8DF-4484-A539-E7DDD0EB2B8D}"/>
    <cellStyle name="40 % - Markeringsfarve4 3 3 2 3 3 3" xfId="43798" xr:uid="{36C6FF50-D3CA-47BB-AABF-F81F79A4397E}"/>
    <cellStyle name="40 % - Markeringsfarve4 3 3 2 3 4" xfId="21811" xr:uid="{3C776FE3-784E-425D-B953-EC0BC2458F7C}"/>
    <cellStyle name="40 % - Markeringsfarve4 3 3 2 3 5" xfId="36799" xr:uid="{7FB0E956-D118-450C-8F2D-7750F52E1EE1}"/>
    <cellStyle name="40 % - Markeringsfarve4 3 3 2 4" xfId="3958" xr:uid="{43C24823-6AF9-4FF1-872D-B8D36A030577}"/>
    <cellStyle name="40 % - Markeringsfarve4 3 3 2 4 2" xfId="8227" xr:uid="{F0790C68-DE2F-4C7D-B90A-E84F265E98CE}"/>
    <cellStyle name="40 % - Markeringsfarve4 3 3 2 4 2 2" xfId="16120" xr:uid="{CDB52027-6905-4BF2-83BC-7CF43F94CFEF}"/>
    <cellStyle name="40 % - Markeringsfarve4 3 3 2 4 2 2 2" xfId="32435" xr:uid="{DDBC37AF-824B-4ADC-843D-B4DC9BEFF5C5}"/>
    <cellStyle name="40 % - Markeringsfarve4 3 3 2 4 2 2 3" xfId="47399" xr:uid="{C6845606-76EE-447F-8009-4BCF95033015}"/>
    <cellStyle name="40 % - Markeringsfarve4 3 3 2 4 2 3" xfId="25413" xr:uid="{EE1B108E-9FEF-406C-9A77-9715F6986EA7}"/>
    <cellStyle name="40 % - Markeringsfarve4 3 3 2 4 2 4" xfId="40400" xr:uid="{4542BAD5-4BBF-401C-8445-4C864E1A307E}"/>
    <cellStyle name="40 % - Markeringsfarve4 3 3 2 4 3" xfId="12514" xr:uid="{3F378FB6-7555-4BC6-A867-D672549F7E26}"/>
    <cellStyle name="40 % - Markeringsfarve4 3 3 2 4 3 2" xfId="28834" xr:uid="{832DFAB0-3B33-4A11-A6E5-C878E488181B}"/>
    <cellStyle name="40 % - Markeringsfarve4 3 3 2 4 3 3" xfId="43799" xr:uid="{27EF9C09-5B65-4771-A2FE-1DAD7E1D2011}"/>
    <cellStyle name="40 % - Markeringsfarve4 3 3 2 4 4" xfId="21812" xr:uid="{7CEA3C39-2089-40C7-B47F-5923A19AB676}"/>
    <cellStyle name="40 % - Markeringsfarve4 3 3 2 4 5" xfId="36800" xr:uid="{FDA3690C-E40D-4165-A82D-BF5A6DABD8C2}"/>
    <cellStyle name="40 % - Markeringsfarve4 3 3 2 5" xfId="5889" xr:uid="{1263B6F0-C868-4F96-BA59-DB08720B4455}"/>
    <cellStyle name="40 % - Markeringsfarve4 3 3 2 5 2" xfId="13806" xr:uid="{A3DD95AB-C8D8-4FA0-9B39-2E6584647609}"/>
    <cellStyle name="40 % - Markeringsfarve4 3 3 2 5 2 2" xfId="30121" xr:uid="{C93DE903-BD97-401E-939C-85489E0A4A62}"/>
    <cellStyle name="40 % - Markeringsfarve4 3 3 2 5 2 3" xfId="45085" xr:uid="{20DCC438-030E-472C-A77E-F3E776701F19}"/>
    <cellStyle name="40 % - Markeringsfarve4 3 3 2 5 3" xfId="23099" xr:uid="{BAF73EC2-4CA0-4148-8EB5-D1EE17B27837}"/>
    <cellStyle name="40 % - Markeringsfarve4 3 3 2 5 4" xfId="38086" xr:uid="{F3948A5F-0C3B-4D23-8EAA-EA1016622B6B}"/>
    <cellStyle name="40 % - Markeringsfarve4 3 3 2 6" xfId="12510" xr:uid="{E091C79D-42DA-4F83-9ADF-5F82BEAD1E2D}"/>
    <cellStyle name="40 % - Markeringsfarve4 3 3 2 6 2" xfId="28830" xr:uid="{EFB7F34C-C472-4D42-AF14-A1A0351084F0}"/>
    <cellStyle name="40 % - Markeringsfarve4 3 3 2 6 3" xfId="43795" xr:uid="{18531281-11E5-4711-859C-3FE81A6517E8}"/>
    <cellStyle name="40 % - Markeringsfarve4 3 3 2 7" xfId="21808" xr:uid="{460EA81E-199C-4832-9C35-8D2B145B8BDD}"/>
    <cellStyle name="40 % - Markeringsfarve4 3 3 2 8" xfId="36796" xr:uid="{7EC57988-0851-4486-BD3E-21DCC68B0E70}"/>
    <cellStyle name="40 % - Markeringsfarve4 3 3 3" xfId="3959" xr:uid="{C99DF521-B8ED-4478-9B39-D1AAF036B127}"/>
    <cellStyle name="40 % - Markeringsfarve4 3 3 3 2" xfId="3960" xr:uid="{3FE1EB5C-5C09-47D3-B24E-22A3108B3622}"/>
    <cellStyle name="40 % - Markeringsfarve4 3 3 3 2 2" xfId="3961" xr:uid="{363E0029-6D49-4F7E-A5EE-995DDE5A0741}"/>
    <cellStyle name="40 % - Markeringsfarve4 3 3 3 2 2 2" xfId="7758" xr:uid="{8C21EE80-BC23-4510-99E1-5B0197647830}"/>
    <cellStyle name="40 % - Markeringsfarve4 3 3 3 2 2 2 2" xfId="15658" xr:uid="{1E4375ED-0697-47BC-8E7C-1B2229425CD3}"/>
    <cellStyle name="40 % - Markeringsfarve4 3 3 3 2 2 2 2 2" xfId="31973" xr:uid="{986D48C0-CF60-47E2-965A-1E56A270CDF9}"/>
    <cellStyle name="40 % - Markeringsfarve4 3 3 3 2 2 2 2 3" xfId="46937" xr:uid="{1BD21E59-CE6F-473D-8C1A-8379FB567E80}"/>
    <cellStyle name="40 % - Markeringsfarve4 3 3 3 2 2 2 3" xfId="24951" xr:uid="{812D085D-F586-40B6-9EC1-F36F562CBCF7}"/>
    <cellStyle name="40 % - Markeringsfarve4 3 3 3 2 2 2 4" xfId="39938" xr:uid="{98E0C3F5-D09C-49D6-A561-E34B16F07B35}"/>
    <cellStyle name="40 % - Markeringsfarve4 3 3 3 2 2 3" xfId="12517" xr:uid="{25D03F22-5288-4745-9CD4-D664E384BB32}"/>
    <cellStyle name="40 % - Markeringsfarve4 3 3 3 2 2 3 2" xfId="28837" xr:uid="{726DE1B8-5BC9-41AA-8A9B-3CC0629DAEF1}"/>
    <cellStyle name="40 % - Markeringsfarve4 3 3 3 2 2 3 3" xfId="43802" xr:uid="{C638D50B-3195-4FFD-BBEB-8024F81896A1}"/>
    <cellStyle name="40 % - Markeringsfarve4 3 3 3 2 2 4" xfId="21815" xr:uid="{F7DD52B3-FE71-4789-BB50-4FBBFA68F4C7}"/>
    <cellStyle name="40 % - Markeringsfarve4 3 3 3 2 2 5" xfId="36803" xr:uid="{7EF382DC-0FBA-4454-B9B8-EF5A091588BF}"/>
    <cellStyle name="40 % - Markeringsfarve4 3 3 3 2 3" xfId="6304" xr:uid="{3C44F365-0DD2-437B-95C4-9722B38CCCFC}"/>
    <cellStyle name="40 % - Markeringsfarve4 3 3 3 2 3 2" xfId="14220" xr:uid="{99E25E7D-3D8F-47A6-88ED-6BC901A62AAF}"/>
    <cellStyle name="40 % - Markeringsfarve4 3 3 3 2 3 2 2" xfId="30535" xr:uid="{483B9AB5-322E-44D2-BEC0-2B70764A3880}"/>
    <cellStyle name="40 % - Markeringsfarve4 3 3 3 2 3 2 3" xfId="45499" xr:uid="{4C2D4FE0-FE3E-4856-B538-CE57F669069F}"/>
    <cellStyle name="40 % - Markeringsfarve4 3 3 3 2 3 3" xfId="23513" xr:uid="{66AE6B88-78C4-460B-ADE2-6162415A5D46}"/>
    <cellStyle name="40 % - Markeringsfarve4 3 3 3 2 3 4" xfId="38500" xr:uid="{94AA9D1C-AA42-499C-B1B1-4C16B05823D5}"/>
    <cellStyle name="40 % - Markeringsfarve4 3 3 3 2 4" xfId="12516" xr:uid="{E18ADB38-F0AE-4985-BDA8-07043442D08A}"/>
    <cellStyle name="40 % - Markeringsfarve4 3 3 3 2 4 2" xfId="28836" xr:uid="{AF93911A-F79E-44FE-84CB-57BFBFF4B2D2}"/>
    <cellStyle name="40 % - Markeringsfarve4 3 3 3 2 4 3" xfId="43801" xr:uid="{C7759527-B22F-4060-940A-02801C965EB3}"/>
    <cellStyle name="40 % - Markeringsfarve4 3 3 3 2 5" xfId="21814" xr:uid="{F134345F-3FDE-48ED-9B34-3B006403526B}"/>
    <cellStyle name="40 % - Markeringsfarve4 3 3 3 2 6" xfId="36802" xr:uid="{470F14E2-6CF4-4891-A486-53848DDE3962}"/>
    <cellStyle name="40 % - Markeringsfarve4 3 3 3 3" xfId="3962" xr:uid="{38A82D5F-CD72-4EA6-8676-242B68AEFC4B}"/>
    <cellStyle name="40 % - Markeringsfarve4 3 3 3 3 2" xfId="6988" xr:uid="{7E837B21-1612-44F5-8E4B-F533D8136053}"/>
    <cellStyle name="40 % - Markeringsfarve4 3 3 3 3 2 2" xfId="14898" xr:uid="{9E6E4F33-0B01-412B-BE02-DB199C32B275}"/>
    <cellStyle name="40 % - Markeringsfarve4 3 3 3 3 2 2 2" xfId="31213" xr:uid="{1F61D41B-AD0F-48F9-95D5-B6D24116A13C}"/>
    <cellStyle name="40 % - Markeringsfarve4 3 3 3 3 2 2 3" xfId="46177" xr:uid="{17725E55-3F1A-49FC-A7C2-5639E225B250}"/>
    <cellStyle name="40 % - Markeringsfarve4 3 3 3 3 2 3" xfId="24191" xr:uid="{18FFEA38-C0C8-488F-B349-40C78D0658AB}"/>
    <cellStyle name="40 % - Markeringsfarve4 3 3 3 3 2 4" xfId="39178" xr:uid="{6D683833-6328-45A6-B656-BB45BC58698C}"/>
    <cellStyle name="40 % - Markeringsfarve4 3 3 3 3 3" xfId="12518" xr:uid="{D905FBF7-F968-4796-BCDF-7CA9416D7751}"/>
    <cellStyle name="40 % - Markeringsfarve4 3 3 3 3 3 2" xfId="28838" xr:uid="{3F809D3F-4272-403A-A564-3F7ED760BC00}"/>
    <cellStyle name="40 % - Markeringsfarve4 3 3 3 3 3 3" xfId="43803" xr:uid="{C4DAD62A-10D5-4ADF-8F79-65672ED25451}"/>
    <cellStyle name="40 % - Markeringsfarve4 3 3 3 3 4" xfId="21816" xr:uid="{D385BB9D-F1AC-4FAF-8E74-454FC59AD8CA}"/>
    <cellStyle name="40 % - Markeringsfarve4 3 3 3 3 5" xfId="36804" xr:uid="{EBE4FF8B-EE23-4686-84E2-20A5BCC1DF15}"/>
    <cellStyle name="40 % - Markeringsfarve4 3 3 3 4" xfId="3963" xr:uid="{263D8D25-D8FF-4B8F-B9E4-3CE5327D22F4}"/>
    <cellStyle name="40 % - Markeringsfarve4 3 3 3 4 2" xfId="8524" xr:uid="{BD3D1DD7-77A7-42F9-A4D2-E3AF4DB1A04E}"/>
    <cellStyle name="40 % - Markeringsfarve4 3 3 3 4 2 2" xfId="16410" xr:uid="{29A298D9-E4F2-4D78-9367-40D2C546EE82}"/>
    <cellStyle name="40 % - Markeringsfarve4 3 3 3 4 2 2 2" xfId="32725" xr:uid="{47ADB604-6A0F-4F02-BFF6-C10719BD9607}"/>
    <cellStyle name="40 % - Markeringsfarve4 3 3 3 4 2 2 3" xfId="47689" xr:uid="{67686C97-8C56-4389-A04A-5D1577341A50}"/>
    <cellStyle name="40 % - Markeringsfarve4 3 3 3 4 2 3" xfId="25703" xr:uid="{A522D66B-5006-4A34-B244-D3BEE8159620}"/>
    <cellStyle name="40 % - Markeringsfarve4 3 3 3 4 2 4" xfId="40690" xr:uid="{55E6E5B9-F5A1-4A68-9294-9D7E20DC64DD}"/>
    <cellStyle name="40 % - Markeringsfarve4 3 3 3 4 3" xfId="12519" xr:uid="{BDA66E1D-C381-432B-9424-54C61206014C}"/>
    <cellStyle name="40 % - Markeringsfarve4 3 3 3 4 3 2" xfId="28839" xr:uid="{4FDAC77B-7AC2-43FD-A9A5-33B015C57494}"/>
    <cellStyle name="40 % - Markeringsfarve4 3 3 3 4 3 3" xfId="43804" xr:uid="{D2EEE061-EC91-4BE2-862A-170EBE33B5BC}"/>
    <cellStyle name="40 % - Markeringsfarve4 3 3 3 4 4" xfId="21817" xr:uid="{DC507F66-A5DE-4747-864D-A7483BE82F9F}"/>
    <cellStyle name="40 % - Markeringsfarve4 3 3 3 4 5" xfId="36805" xr:uid="{D9F272A5-4934-460A-A5DB-3FFAAD961648}"/>
    <cellStyle name="40 % - Markeringsfarve4 3 3 3 5" xfId="5890" xr:uid="{981780D5-36C7-4546-ACDD-BB7EC6F14CB1}"/>
    <cellStyle name="40 % - Markeringsfarve4 3 3 3 5 2" xfId="13807" xr:uid="{829249FF-979D-4980-ACE8-FF18BC03FF48}"/>
    <cellStyle name="40 % - Markeringsfarve4 3 3 3 5 2 2" xfId="30122" xr:uid="{75EF3BB8-9EFB-4265-A63B-49F6BEFF3D4B}"/>
    <cellStyle name="40 % - Markeringsfarve4 3 3 3 5 2 3" xfId="45086" xr:uid="{CBCFD581-01B0-47A9-9902-75EA5117FA8F}"/>
    <cellStyle name="40 % - Markeringsfarve4 3 3 3 5 3" xfId="23100" xr:uid="{4A3B4A5C-1DEF-4829-A40D-A59C19CD3492}"/>
    <cellStyle name="40 % - Markeringsfarve4 3 3 3 5 4" xfId="38087" xr:uid="{589A8E8A-D1B2-435C-91D0-F0DA06161956}"/>
    <cellStyle name="40 % - Markeringsfarve4 3 3 3 6" xfId="12515" xr:uid="{3F2BB4EE-3AB6-477D-96EF-9B964AAE4773}"/>
    <cellStyle name="40 % - Markeringsfarve4 3 3 3 6 2" xfId="28835" xr:uid="{967C7402-DC7E-41C0-9046-F0E805F8D1C9}"/>
    <cellStyle name="40 % - Markeringsfarve4 3 3 3 6 3" xfId="43800" xr:uid="{F21E96E1-4B35-431F-A390-EBA7A96C5D09}"/>
    <cellStyle name="40 % - Markeringsfarve4 3 3 3 7" xfId="21813" xr:uid="{2B5E9334-1A6A-407D-8C6C-BBC5AEF0B0EE}"/>
    <cellStyle name="40 % - Markeringsfarve4 3 3 3 8" xfId="36801" xr:uid="{3E3FCF4F-4390-4F1C-9C1F-DE739EC9C50B}"/>
    <cellStyle name="40 % - Markeringsfarve4 3 3 4" xfId="3964" xr:uid="{CA1B5D75-2F2A-4F2A-A50A-6BB174548475}"/>
    <cellStyle name="40 % - Markeringsfarve4 3 3 4 2" xfId="3965" xr:uid="{F9CB8CC3-5E7C-47BC-9A04-04169EC528D2}"/>
    <cellStyle name="40 % - Markeringsfarve4 3 3 4 2 2" xfId="3966" xr:uid="{2A270382-D792-481C-A12C-1AA95AC686C1}"/>
    <cellStyle name="40 % - Markeringsfarve4 3 3 4 2 2 2" xfId="7890" xr:uid="{538CC87E-F1E2-4A87-AA30-A6EBE3818AC1}"/>
    <cellStyle name="40 % - Markeringsfarve4 3 3 4 2 2 2 2" xfId="15790" xr:uid="{38E099BA-9F3C-498E-A0C9-F7D216BC7F84}"/>
    <cellStyle name="40 % - Markeringsfarve4 3 3 4 2 2 2 2 2" xfId="32105" xr:uid="{9B2B15EE-2535-4B01-BD73-105F5FB386F5}"/>
    <cellStyle name="40 % - Markeringsfarve4 3 3 4 2 2 2 2 3" xfId="47069" xr:uid="{F1159AEE-802A-4C2D-B61B-5D89557AF1B0}"/>
    <cellStyle name="40 % - Markeringsfarve4 3 3 4 2 2 2 3" xfId="25083" xr:uid="{A749C049-C1BA-4B26-83E1-62EE0A906FAB}"/>
    <cellStyle name="40 % - Markeringsfarve4 3 3 4 2 2 2 4" xfId="40070" xr:uid="{2A1655DF-2511-4F85-84B6-5219938A4659}"/>
    <cellStyle name="40 % - Markeringsfarve4 3 3 4 2 2 3" xfId="12522" xr:uid="{E39434D7-4151-4888-9E6D-392193D9716E}"/>
    <cellStyle name="40 % - Markeringsfarve4 3 3 4 2 2 3 2" xfId="28842" xr:uid="{A53C4333-03B7-4A28-81FC-38B4C0FF903E}"/>
    <cellStyle name="40 % - Markeringsfarve4 3 3 4 2 2 3 3" xfId="43807" xr:uid="{435B0551-46C3-4C54-8B21-062F1530C765}"/>
    <cellStyle name="40 % - Markeringsfarve4 3 3 4 2 2 4" xfId="21820" xr:uid="{53DDD552-1A5B-4C8A-98F9-E9F41313CBB5}"/>
    <cellStyle name="40 % - Markeringsfarve4 3 3 4 2 2 5" xfId="36808" xr:uid="{AD5D2B95-39E1-41D8-96C7-A07D17B91AB3}"/>
    <cellStyle name="40 % - Markeringsfarve4 3 3 4 2 3" xfId="6422" xr:uid="{141C4090-951D-49BF-ABF7-24FFE8FE2ECB}"/>
    <cellStyle name="40 % - Markeringsfarve4 3 3 4 2 3 2" xfId="14335" xr:uid="{E00ADBB3-6FDF-4FAE-ADD6-72242C8E750C}"/>
    <cellStyle name="40 % - Markeringsfarve4 3 3 4 2 3 2 2" xfId="30650" xr:uid="{837D3C4F-4F05-45BE-8481-07AA800FFD17}"/>
    <cellStyle name="40 % - Markeringsfarve4 3 3 4 2 3 2 3" xfId="45614" xr:uid="{D5613558-F536-44BB-A85D-BC474C0EC20B}"/>
    <cellStyle name="40 % - Markeringsfarve4 3 3 4 2 3 3" xfId="23628" xr:uid="{21E997B1-6E1A-4889-BDAE-A3616FB10B2C}"/>
    <cellStyle name="40 % - Markeringsfarve4 3 3 4 2 3 4" xfId="38615" xr:uid="{0C735307-A3FB-4CDC-83EC-E0F02607E30B}"/>
    <cellStyle name="40 % - Markeringsfarve4 3 3 4 2 4" xfId="12521" xr:uid="{FFA80D3F-0346-404B-953A-A6DABDECAA8C}"/>
    <cellStyle name="40 % - Markeringsfarve4 3 3 4 2 4 2" xfId="28841" xr:uid="{2F2CD85E-4DDC-4597-B92F-83E517BA05C3}"/>
    <cellStyle name="40 % - Markeringsfarve4 3 3 4 2 4 3" xfId="43806" xr:uid="{A6456200-C6F6-45C4-9F65-63CF73C9B69B}"/>
    <cellStyle name="40 % - Markeringsfarve4 3 3 4 2 5" xfId="21819" xr:uid="{EFF6D87F-D7E5-4825-87A0-3F7A9FA12BD6}"/>
    <cellStyle name="40 % - Markeringsfarve4 3 3 4 2 6" xfId="36807" xr:uid="{BB50F476-CC18-419E-A528-5542EB463147}"/>
    <cellStyle name="40 % - Markeringsfarve4 3 3 4 3" xfId="3967" xr:uid="{E6F28EAC-5D49-4C55-9DE7-B5FF15A02C46}"/>
    <cellStyle name="40 % - Markeringsfarve4 3 3 4 3 2" xfId="7166" xr:uid="{760A924B-584B-4945-85AF-1DC562726F57}"/>
    <cellStyle name="40 % - Markeringsfarve4 3 3 4 3 2 2" xfId="15075" xr:uid="{D086DF66-9D69-42A2-8363-ED70D80F5375}"/>
    <cellStyle name="40 % - Markeringsfarve4 3 3 4 3 2 2 2" xfId="31390" xr:uid="{6EF40BC2-2238-42BF-9168-3870EF9DB8F3}"/>
    <cellStyle name="40 % - Markeringsfarve4 3 3 4 3 2 2 3" xfId="46354" xr:uid="{205A8C82-0215-4D2B-A929-BBB5167DF960}"/>
    <cellStyle name="40 % - Markeringsfarve4 3 3 4 3 2 3" xfId="24368" xr:uid="{3CCEF459-08D9-48BC-AEBA-4FB3905E10E4}"/>
    <cellStyle name="40 % - Markeringsfarve4 3 3 4 3 2 4" xfId="39355" xr:uid="{56492236-B18A-4643-8B76-43CFCFA6962B}"/>
    <cellStyle name="40 % - Markeringsfarve4 3 3 4 3 3" xfId="12523" xr:uid="{A2246C15-C0F1-4070-A948-BDDC6040383F}"/>
    <cellStyle name="40 % - Markeringsfarve4 3 3 4 3 3 2" xfId="28843" xr:uid="{6DB658DF-F11C-4B0B-9EF6-36125D2C0931}"/>
    <cellStyle name="40 % - Markeringsfarve4 3 3 4 3 3 3" xfId="43808" xr:uid="{3CC838D0-57EA-44C3-B9F8-B64275001E75}"/>
    <cellStyle name="40 % - Markeringsfarve4 3 3 4 3 4" xfId="21821" xr:uid="{0F07515A-4149-4A68-B152-77959C78FC84}"/>
    <cellStyle name="40 % - Markeringsfarve4 3 3 4 3 5" xfId="36809" xr:uid="{5ADE0573-F878-4DF1-9894-98894C33304F}"/>
    <cellStyle name="40 % - Markeringsfarve4 3 3 4 4" xfId="3968" xr:uid="{912E1F58-ACB2-414A-88E2-9A92064FB239}"/>
    <cellStyle name="40 % - Markeringsfarve4 3 3 4 4 2" xfId="8173" xr:uid="{E2596FC4-B033-4552-ACFD-00EB2637F4C3}"/>
    <cellStyle name="40 % - Markeringsfarve4 3 3 4 4 2 2" xfId="16069" xr:uid="{6D001D49-16B8-4F59-943F-AF13834E7B6E}"/>
    <cellStyle name="40 % - Markeringsfarve4 3 3 4 4 2 2 2" xfId="32384" xr:uid="{26217C65-DCB6-4E2D-A89D-2B3551D1FA9F}"/>
    <cellStyle name="40 % - Markeringsfarve4 3 3 4 4 2 2 3" xfId="47348" xr:uid="{D673EE3A-FECC-45E4-85DE-4209D572C9DB}"/>
    <cellStyle name="40 % - Markeringsfarve4 3 3 4 4 2 3" xfId="25362" xr:uid="{7EC3DD2E-F2CB-4CE2-9C54-134626B8ADD9}"/>
    <cellStyle name="40 % - Markeringsfarve4 3 3 4 4 2 4" xfId="40349" xr:uid="{EF26D865-EBB8-461B-8C47-25CE1C113564}"/>
    <cellStyle name="40 % - Markeringsfarve4 3 3 4 4 3" xfId="12524" xr:uid="{A277059D-C688-4711-9455-03FEFD8A6AED}"/>
    <cellStyle name="40 % - Markeringsfarve4 3 3 4 4 3 2" xfId="28844" xr:uid="{787B82CD-5CE1-4AF4-A190-C8EA47B8F410}"/>
    <cellStyle name="40 % - Markeringsfarve4 3 3 4 4 3 3" xfId="43809" xr:uid="{46ADEB53-D519-4878-98B7-7FD5962F212A}"/>
    <cellStyle name="40 % - Markeringsfarve4 3 3 4 4 4" xfId="21822" xr:uid="{56B216D8-BC04-4C62-A5F4-56056CCCEF36}"/>
    <cellStyle name="40 % - Markeringsfarve4 3 3 4 4 5" xfId="36810" xr:uid="{847455D9-7E07-4E0A-9E1D-9C1828F15C64}"/>
    <cellStyle name="40 % - Markeringsfarve4 3 3 4 5" xfId="5891" xr:uid="{6449C569-C667-40E4-ADD8-B9F00E8E8DA7}"/>
    <cellStyle name="40 % - Markeringsfarve4 3 3 4 5 2" xfId="13808" xr:uid="{75BEFEAF-34CD-468A-9256-3B8A1D03BF0F}"/>
    <cellStyle name="40 % - Markeringsfarve4 3 3 4 5 2 2" xfId="30123" xr:uid="{D396B6A8-0CC6-4D07-B9B8-1F7B288BB88B}"/>
    <cellStyle name="40 % - Markeringsfarve4 3 3 4 5 2 3" xfId="45087" xr:uid="{F6F2B676-CEEF-4514-9CD1-59D679A1346A}"/>
    <cellStyle name="40 % - Markeringsfarve4 3 3 4 5 3" xfId="23101" xr:uid="{6CAE0105-C6B9-4B96-9C31-0D581FE1E287}"/>
    <cellStyle name="40 % - Markeringsfarve4 3 3 4 5 4" xfId="38088" xr:uid="{58F72890-37FE-4A35-8077-5665DFD0DBA1}"/>
    <cellStyle name="40 % - Markeringsfarve4 3 3 4 6" xfId="12520" xr:uid="{C659BBE0-8120-4965-AE5A-4FCA85969ED4}"/>
    <cellStyle name="40 % - Markeringsfarve4 3 3 4 6 2" xfId="28840" xr:uid="{BDC473A4-EEA3-42E9-B7A3-B868EF84EE01}"/>
    <cellStyle name="40 % - Markeringsfarve4 3 3 4 6 3" xfId="43805" xr:uid="{F1BC9227-A8F7-4F4C-A0A8-22918E456586}"/>
    <cellStyle name="40 % - Markeringsfarve4 3 3 4 7" xfId="21818" xr:uid="{D0884996-6619-4D94-98E1-1FC2134044BB}"/>
    <cellStyle name="40 % - Markeringsfarve4 3 3 4 8" xfId="36806" xr:uid="{DC5115DE-573F-4FE4-A310-5AE9F2D35E74}"/>
    <cellStyle name="40 % - Markeringsfarve4 3 3 5" xfId="3969" xr:uid="{F0D54470-33FE-4574-845B-204B561E1F73}"/>
    <cellStyle name="40 % - Markeringsfarve4 3 3 5 2" xfId="3970" xr:uid="{88E03AF8-4C76-41FE-A825-3488FF670B5C}"/>
    <cellStyle name="40 % - Markeringsfarve4 3 3 5 2 2" xfId="3971" xr:uid="{A2ED0899-6490-4FF6-926F-C3E32B1B4C2A}"/>
    <cellStyle name="40 % - Markeringsfarve4 3 3 5 2 2 2" xfId="8007" xr:uid="{133DAAF9-5CF1-48E9-980F-6EDBDB6E0ABF}"/>
    <cellStyle name="40 % - Markeringsfarve4 3 3 5 2 2 2 2" xfId="15907" xr:uid="{9B86F3BF-5110-4E18-9BE0-B77324CD200B}"/>
    <cellStyle name="40 % - Markeringsfarve4 3 3 5 2 2 2 2 2" xfId="32222" xr:uid="{ECA09714-5214-440F-9B9D-508CBBB5F547}"/>
    <cellStyle name="40 % - Markeringsfarve4 3 3 5 2 2 2 2 3" xfId="47186" xr:uid="{0D465DCA-9482-47E2-959D-C75CBF4EA0EB}"/>
    <cellStyle name="40 % - Markeringsfarve4 3 3 5 2 2 2 3" xfId="25200" xr:uid="{5E7660DC-7DD5-41C9-836F-18CC6FA56AB2}"/>
    <cellStyle name="40 % - Markeringsfarve4 3 3 5 2 2 2 4" xfId="40187" xr:uid="{8DEF8F30-9046-4C8E-84F0-0A8E4A4E1E62}"/>
    <cellStyle name="40 % - Markeringsfarve4 3 3 5 2 2 3" xfId="12527" xr:uid="{4A678E86-14EE-476D-A96A-086A09DAFBE2}"/>
    <cellStyle name="40 % - Markeringsfarve4 3 3 5 2 2 3 2" xfId="28847" xr:uid="{94D44CD0-1BE3-48B6-85C1-F2DB6F7484F3}"/>
    <cellStyle name="40 % - Markeringsfarve4 3 3 5 2 2 3 3" xfId="43812" xr:uid="{C58E92BE-DFA1-4B88-BC6E-1094E04B03F5}"/>
    <cellStyle name="40 % - Markeringsfarve4 3 3 5 2 2 4" xfId="21825" xr:uid="{75793F62-4A83-4C12-AE61-31C41CA507AF}"/>
    <cellStyle name="40 % - Markeringsfarve4 3 3 5 2 2 5" xfId="36813" xr:uid="{CFFEE1F3-C561-4091-81E3-76FD4E741662}"/>
    <cellStyle name="40 % - Markeringsfarve4 3 3 5 2 3" xfId="6521" xr:uid="{B24CDCB3-7749-45B6-964E-68DA1750EAB5}"/>
    <cellStyle name="40 % - Markeringsfarve4 3 3 5 2 3 2" xfId="14434" xr:uid="{31BDEA94-8E1B-4793-BDEC-12EF650FB4E3}"/>
    <cellStyle name="40 % - Markeringsfarve4 3 3 5 2 3 2 2" xfId="30749" xr:uid="{5D081180-3DEE-4C56-B8AA-7A9F914F72C6}"/>
    <cellStyle name="40 % - Markeringsfarve4 3 3 5 2 3 2 3" xfId="45713" xr:uid="{24BF7674-EAF6-4CF2-B3B8-82A954CDF9C1}"/>
    <cellStyle name="40 % - Markeringsfarve4 3 3 5 2 3 3" xfId="23727" xr:uid="{0B26A399-ECC2-49DC-8029-4643A3D4FB71}"/>
    <cellStyle name="40 % - Markeringsfarve4 3 3 5 2 3 4" xfId="38714" xr:uid="{1095057A-7210-4811-ABE2-F8C1372CC8AD}"/>
    <cellStyle name="40 % - Markeringsfarve4 3 3 5 2 4" xfId="12526" xr:uid="{92680C96-8960-4F73-AFFF-11D9BA820A70}"/>
    <cellStyle name="40 % - Markeringsfarve4 3 3 5 2 4 2" xfId="28846" xr:uid="{9DA4E7B9-C297-4843-A1AE-C4E16FF4A1A4}"/>
    <cellStyle name="40 % - Markeringsfarve4 3 3 5 2 4 3" xfId="43811" xr:uid="{B7A4955C-BAF0-4D4E-A767-94CD2E63A901}"/>
    <cellStyle name="40 % - Markeringsfarve4 3 3 5 2 5" xfId="21824" xr:uid="{24B624EA-EB52-45DA-8126-408A1EBE63EF}"/>
    <cellStyle name="40 % - Markeringsfarve4 3 3 5 2 6" xfId="36812" xr:uid="{EB1FC614-466E-4CA8-85AB-D43631413181}"/>
    <cellStyle name="40 % - Markeringsfarve4 3 3 5 3" xfId="3972" xr:uid="{8DC50E77-AA02-4790-AF58-F7EC47360048}"/>
    <cellStyle name="40 % - Markeringsfarve4 3 3 5 3 2" xfId="7283" xr:uid="{ADB5DF45-96C4-4CB5-8ADD-EC280BB45C7C}"/>
    <cellStyle name="40 % - Markeringsfarve4 3 3 5 3 2 2" xfId="15192" xr:uid="{A2F974EB-700C-42E9-8BD0-C38D240541D2}"/>
    <cellStyle name="40 % - Markeringsfarve4 3 3 5 3 2 2 2" xfId="31507" xr:uid="{90B88775-0083-4C38-8A99-B29F16975EEE}"/>
    <cellStyle name="40 % - Markeringsfarve4 3 3 5 3 2 2 3" xfId="46471" xr:uid="{2BEE99C3-64A6-4BDE-9C86-D1A3803D99C5}"/>
    <cellStyle name="40 % - Markeringsfarve4 3 3 5 3 2 3" xfId="24485" xr:uid="{09460390-30DE-4092-9305-D9B25220E6F2}"/>
    <cellStyle name="40 % - Markeringsfarve4 3 3 5 3 2 4" xfId="39472" xr:uid="{EC83548F-AAFC-4BDA-B893-5D25B9C31D10}"/>
    <cellStyle name="40 % - Markeringsfarve4 3 3 5 3 3" xfId="12528" xr:uid="{9E01CA6D-510F-4E2E-8212-B6472D16AFAC}"/>
    <cellStyle name="40 % - Markeringsfarve4 3 3 5 3 3 2" xfId="28848" xr:uid="{BCAFDAA2-0426-44A0-81C9-5337256CC78F}"/>
    <cellStyle name="40 % - Markeringsfarve4 3 3 5 3 3 3" xfId="43813" xr:uid="{0C1177D0-68CE-4B5D-83D9-DE297310367A}"/>
    <cellStyle name="40 % - Markeringsfarve4 3 3 5 3 4" xfId="21826" xr:uid="{F0A0B6D1-73F9-48BE-A907-855A89F67AF2}"/>
    <cellStyle name="40 % - Markeringsfarve4 3 3 5 3 5" xfId="36814" xr:uid="{C7C1AF7C-918A-4EC7-95CD-4A5EE4D89E4F}"/>
    <cellStyle name="40 % - Markeringsfarve4 3 3 5 4" xfId="3973" xr:uid="{38FFFC39-64B5-4FBF-98AA-5EB10B0C6445}"/>
    <cellStyle name="40 % - Markeringsfarve4 3 3 5 4 2" xfId="8510" xr:uid="{48F551FD-7EEC-4A9E-9F85-1A869051865F}"/>
    <cellStyle name="40 % - Markeringsfarve4 3 3 5 4 2 2" xfId="16396" xr:uid="{EA1C8335-DFA5-4FF2-8C55-7CD90785121C}"/>
    <cellStyle name="40 % - Markeringsfarve4 3 3 5 4 2 2 2" xfId="32711" xr:uid="{41019D3B-DDC8-421C-91AE-1F8DE275FD96}"/>
    <cellStyle name="40 % - Markeringsfarve4 3 3 5 4 2 2 3" xfId="47675" xr:uid="{4E85B976-3149-474B-BBFF-BC617B659031}"/>
    <cellStyle name="40 % - Markeringsfarve4 3 3 5 4 2 3" xfId="25689" xr:uid="{7C5D7D4E-FF18-4EBE-8AA5-401BB612029C}"/>
    <cellStyle name="40 % - Markeringsfarve4 3 3 5 4 2 4" xfId="40676" xr:uid="{3B18271C-E37D-4265-985D-C253953B68FE}"/>
    <cellStyle name="40 % - Markeringsfarve4 3 3 5 4 3" xfId="12529" xr:uid="{B649C4AF-FCBC-4682-95BD-AE2711E8932C}"/>
    <cellStyle name="40 % - Markeringsfarve4 3 3 5 4 3 2" xfId="28849" xr:uid="{4ECA0B6A-0582-47BD-8FA8-DE5CC7B36155}"/>
    <cellStyle name="40 % - Markeringsfarve4 3 3 5 4 3 3" xfId="43814" xr:uid="{FAE8FACE-203D-4444-B7CC-0F06E98D4703}"/>
    <cellStyle name="40 % - Markeringsfarve4 3 3 5 4 4" xfId="21827" xr:uid="{6FA048E3-F6AC-4C61-9525-442C5AB289AC}"/>
    <cellStyle name="40 % - Markeringsfarve4 3 3 5 4 5" xfId="36815" xr:uid="{B3FA5D7C-B0B5-4A81-84A1-0B1E80D57AA2}"/>
    <cellStyle name="40 % - Markeringsfarve4 3 3 5 5" xfId="5892" xr:uid="{9E617552-CC51-4FC0-95B8-0BC0C4FD99C3}"/>
    <cellStyle name="40 % - Markeringsfarve4 3 3 5 5 2" xfId="13809" xr:uid="{27EC338B-530E-48B3-9B19-88C00ADF64FE}"/>
    <cellStyle name="40 % - Markeringsfarve4 3 3 5 5 2 2" xfId="30124" xr:uid="{07ED348A-60E0-4E2E-B039-A8AFEC9C5734}"/>
    <cellStyle name="40 % - Markeringsfarve4 3 3 5 5 2 3" xfId="45088" xr:uid="{5016270A-3364-42DF-B7E2-F25AB7C39890}"/>
    <cellStyle name="40 % - Markeringsfarve4 3 3 5 5 3" xfId="23102" xr:uid="{25ABA0B4-BAEE-46FA-AF05-E8B96005DFF4}"/>
    <cellStyle name="40 % - Markeringsfarve4 3 3 5 5 4" xfId="38089" xr:uid="{D79F5F53-A24A-4C9D-9559-CC38141AE6DC}"/>
    <cellStyle name="40 % - Markeringsfarve4 3 3 5 6" xfId="12525" xr:uid="{D28268E2-A975-4AA5-8502-69E5DF8A6F70}"/>
    <cellStyle name="40 % - Markeringsfarve4 3 3 5 6 2" xfId="28845" xr:uid="{C3837D20-04C6-46F6-8AED-8AF826E90BDE}"/>
    <cellStyle name="40 % - Markeringsfarve4 3 3 5 6 3" xfId="43810" xr:uid="{02F22BD1-F906-42B1-AD7C-4D611C1F99DB}"/>
    <cellStyle name="40 % - Markeringsfarve4 3 3 5 7" xfId="21823" xr:uid="{2B4DA530-C071-40F0-A0F8-1F8F988A35B0}"/>
    <cellStyle name="40 % - Markeringsfarve4 3 3 5 8" xfId="36811" xr:uid="{89CB0569-2D6D-4E6E-81A3-4BB013779A74}"/>
    <cellStyle name="40 % - Markeringsfarve4 3 3 6" xfId="3974" xr:uid="{1F9F8B60-E689-484A-9AA8-87DC3B61FDA6}"/>
    <cellStyle name="40 % - Markeringsfarve4 3 3 6 2" xfId="3975" xr:uid="{CC1DB6DA-E135-4A87-B88C-E678949FD6EE}"/>
    <cellStyle name="40 % - Markeringsfarve4 3 3 6 2 2" xfId="3976" xr:uid="{B5023F9B-1348-488E-905D-2D9ECD33910F}"/>
    <cellStyle name="40 % - Markeringsfarve4 3 3 6 2 2 2" xfId="8112" xr:uid="{1858575B-FBEC-4A15-8CF1-D3F63E388843}"/>
    <cellStyle name="40 % - Markeringsfarve4 3 3 6 2 2 2 2" xfId="16012" xr:uid="{31206D20-4E86-4350-A2DF-281EADCCC331}"/>
    <cellStyle name="40 % - Markeringsfarve4 3 3 6 2 2 2 2 2" xfId="32327" xr:uid="{248497CE-7347-43E1-A638-780FC2C2D627}"/>
    <cellStyle name="40 % - Markeringsfarve4 3 3 6 2 2 2 2 3" xfId="47291" xr:uid="{43B87847-3045-47F0-A578-4880284F6B62}"/>
    <cellStyle name="40 % - Markeringsfarve4 3 3 6 2 2 2 3" xfId="25305" xr:uid="{156F57D3-FE19-4A4B-9E9C-69CD6DD99F56}"/>
    <cellStyle name="40 % - Markeringsfarve4 3 3 6 2 2 2 4" xfId="40292" xr:uid="{321F1400-C235-4D04-AB28-3877F619A8E0}"/>
    <cellStyle name="40 % - Markeringsfarve4 3 3 6 2 2 3" xfId="12532" xr:uid="{81A76399-6501-4F61-A820-96E8D6A70D8E}"/>
    <cellStyle name="40 % - Markeringsfarve4 3 3 6 2 2 3 2" xfId="28852" xr:uid="{437FF6FF-40D0-4050-981A-CB0C3E31B35D}"/>
    <cellStyle name="40 % - Markeringsfarve4 3 3 6 2 2 3 3" xfId="43817" xr:uid="{8DEF074D-1B6D-4696-AD28-5E4AB9425DE0}"/>
    <cellStyle name="40 % - Markeringsfarve4 3 3 6 2 2 4" xfId="21830" xr:uid="{EA970739-84EF-444A-B51A-1545A2E09349}"/>
    <cellStyle name="40 % - Markeringsfarve4 3 3 6 2 2 5" xfId="36818" xr:uid="{E1F0188E-2FE7-4527-981C-CBE914E17771}"/>
    <cellStyle name="40 % - Markeringsfarve4 3 3 6 2 3" xfId="6605" xr:uid="{D91F7894-49C3-4AB9-BD0C-2D445C2B9577}"/>
    <cellStyle name="40 % - Markeringsfarve4 3 3 6 2 3 2" xfId="14518" xr:uid="{9F10EED3-9923-41D5-AE00-D66DC817A5BA}"/>
    <cellStyle name="40 % - Markeringsfarve4 3 3 6 2 3 2 2" xfId="30833" xr:uid="{109B3BA7-4D1A-4EB8-93F3-FE4B481B7336}"/>
    <cellStyle name="40 % - Markeringsfarve4 3 3 6 2 3 2 3" xfId="45797" xr:uid="{C85D0452-292C-4A2D-A983-6CE6F030147E}"/>
    <cellStyle name="40 % - Markeringsfarve4 3 3 6 2 3 3" xfId="23811" xr:uid="{1F621BC0-C4BC-4829-A4E6-9E6F0A0DB3A1}"/>
    <cellStyle name="40 % - Markeringsfarve4 3 3 6 2 3 4" xfId="38798" xr:uid="{431FFAAC-086C-436D-8E26-259B6F952C5A}"/>
    <cellStyle name="40 % - Markeringsfarve4 3 3 6 2 4" xfId="12531" xr:uid="{4EA1FEDC-857A-4003-9B51-038EC14661D7}"/>
    <cellStyle name="40 % - Markeringsfarve4 3 3 6 2 4 2" xfId="28851" xr:uid="{F9817133-638A-4347-9BC3-CB80D62B1BF3}"/>
    <cellStyle name="40 % - Markeringsfarve4 3 3 6 2 4 3" xfId="43816" xr:uid="{5E614FEE-CC90-4785-BA09-849008E73FB9}"/>
    <cellStyle name="40 % - Markeringsfarve4 3 3 6 2 5" xfId="21829" xr:uid="{4584B7F7-F724-4910-A9F4-7F430003F604}"/>
    <cellStyle name="40 % - Markeringsfarve4 3 3 6 2 6" xfId="36817" xr:uid="{BDB40F1E-35DB-428E-A2B0-62AE79116828}"/>
    <cellStyle name="40 % - Markeringsfarve4 3 3 6 3" xfId="3977" xr:uid="{BE8E80CF-9BD5-4727-BFED-AAA74D38D426}"/>
    <cellStyle name="40 % - Markeringsfarve4 3 3 6 3 2" xfId="7389" xr:uid="{9CC80CA5-61A0-4ED0-B024-97ADBA4526AF}"/>
    <cellStyle name="40 % - Markeringsfarve4 3 3 6 3 2 2" xfId="15298" xr:uid="{7F49A683-4D77-41FB-A823-10562B2197EB}"/>
    <cellStyle name="40 % - Markeringsfarve4 3 3 6 3 2 2 2" xfId="31613" xr:uid="{F0F07090-1584-4CC3-9AA1-BEED107340FC}"/>
    <cellStyle name="40 % - Markeringsfarve4 3 3 6 3 2 2 3" xfId="46577" xr:uid="{033B635F-E4DA-40E9-A26C-32364581B9D1}"/>
    <cellStyle name="40 % - Markeringsfarve4 3 3 6 3 2 3" xfId="24591" xr:uid="{B20FD567-2C49-4C8D-AD5A-62BD2D46CF99}"/>
    <cellStyle name="40 % - Markeringsfarve4 3 3 6 3 2 4" xfId="39578" xr:uid="{24CAF59A-82D9-47F7-AA32-E7EBCBBEBD63}"/>
    <cellStyle name="40 % - Markeringsfarve4 3 3 6 3 3" xfId="12533" xr:uid="{B31FE79C-BA6B-4B34-AF57-70DF61FABFE4}"/>
    <cellStyle name="40 % - Markeringsfarve4 3 3 6 3 3 2" xfId="28853" xr:uid="{601826F6-13D5-4EF4-8042-35AA0B76B603}"/>
    <cellStyle name="40 % - Markeringsfarve4 3 3 6 3 3 3" xfId="43818" xr:uid="{A446909F-A487-4187-B9B8-B2DA02F78D35}"/>
    <cellStyle name="40 % - Markeringsfarve4 3 3 6 3 4" xfId="21831" xr:uid="{AA767BE2-54C5-4753-A2E1-A3F504B505A9}"/>
    <cellStyle name="40 % - Markeringsfarve4 3 3 6 3 5" xfId="36819" xr:uid="{7BAB0897-32E9-4064-8B96-E068F2B766EB}"/>
    <cellStyle name="40 % - Markeringsfarve4 3 3 6 4" xfId="3978" xr:uid="{B40608D4-20B7-46C6-BEC5-CC1313634484}"/>
    <cellStyle name="40 % - Markeringsfarve4 3 3 6 4 2" xfId="8713" xr:uid="{D8BE3235-DCF1-4C2B-94FB-19DC4B1092DE}"/>
    <cellStyle name="40 % - Markeringsfarve4 3 3 6 4 2 2" xfId="16588" xr:uid="{ACCF4394-73E2-4D41-A079-F01806C51B02}"/>
    <cellStyle name="40 % - Markeringsfarve4 3 3 6 4 2 2 2" xfId="32903" xr:uid="{2E122362-7E2B-4D4A-B734-DAD35781D261}"/>
    <cellStyle name="40 % - Markeringsfarve4 3 3 6 4 2 2 3" xfId="47867" xr:uid="{14FAD4F6-288B-4997-8F18-3B2CDD4A6256}"/>
    <cellStyle name="40 % - Markeringsfarve4 3 3 6 4 2 3" xfId="25881" xr:uid="{9CD7C1C3-A4C6-4E40-BB7D-957A343514B1}"/>
    <cellStyle name="40 % - Markeringsfarve4 3 3 6 4 2 4" xfId="40868" xr:uid="{A910CF2C-F18A-4D85-A890-12695351B1D8}"/>
    <cellStyle name="40 % - Markeringsfarve4 3 3 6 4 3" xfId="12534" xr:uid="{7F41F83D-63E6-45D8-A049-3B8234C6A9CF}"/>
    <cellStyle name="40 % - Markeringsfarve4 3 3 6 4 3 2" xfId="28854" xr:uid="{51A6FA36-E434-452B-A483-3D43480169BB}"/>
    <cellStyle name="40 % - Markeringsfarve4 3 3 6 4 3 3" xfId="43819" xr:uid="{ACD2DA47-ADB1-43AC-B6E0-B9CC5623F512}"/>
    <cellStyle name="40 % - Markeringsfarve4 3 3 6 4 4" xfId="21832" xr:uid="{5E522CAA-19E7-461D-BE80-D0A9B1A6636E}"/>
    <cellStyle name="40 % - Markeringsfarve4 3 3 6 4 5" xfId="36820" xr:uid="{CAD83673-A8C4-418C-895E-C23A101C4314}"/>
    <cellStyle name="40 % - Markeringsfarve4 3 3 6 5" xfId="5893" xr:uid="{95857F18-007A-4B4A-848B-1B0950B31E90}"/>
    <cellStyle name="40 % - Markeringsfarve4 3 3 6 5 2" xfId="13810" xr:uid="{EE9ACCB6-D051-4099-B922-AA6458F1925A}"/>
    <cellStyle name="40 % - Markeringsfarve4 3 3 6 5 2 2" xfId="30125" xr:uid="{AE20C505-CC71-4175-AC98-0387F89AC101}"/>
    <cellStyle name="40 % - Markeringsfarve4 3 3 6 5 2 3" xfId="45089" xr:uid="{0D7E8491-FFF7-44E3-902B-A69B02D2F3F8}"/>
    <cellStyle name="40 % - Markeringsfarve4 3 3 6 5 3" xfId="23103" xr:uid="{41515B19-12C0-440B-A28E-F780F14CA758}"/>
    <cellStyle name="40 % - Markeringsfarve4 3 3 6 5 4" xfId="38090" xr:uid="{5671243D-36C8-482A-A066-1479A0106880}"/>
    <cellStyle name="40 % - Markeringsfarve4 3 3 6 6" xfId="12530" xr:uid="{F9135D60-D66F-4684-A87A-0C0C3EC1C887}"/>
    <cellStyle name="40 % - Markeringsfarve4 3 3 6 6 2" xfId="28850" xr:uid="{293A68C5-D8CA-46FA-A6DD-2682193BEAF7}"/>
    <cellStyle name="40 % - Markeringsfarve4 3 3 6 6 3" xfId="43815" xr:uid="{B64FAD2B-50CD-4A07-B600-CF844E5773E9}"/>
    <cellStyle name="40 % - Markeringsfarve4 3 3 6 7" xfId="21828" xr:uid="{D0A742FF-AB24-44B1-AEFF-FC33DB27FF08}"/>
    <cellStyle name="40 % - Markeringsfarve4 3 3 6 8" xfId="36816" xr:uid="{2FB9B240-A4A5-417F-B7CA-57EA5D81479C}"/>
    <cellStyle name="40 % - Markeringsfarve4 3 3 7" xfId="3979" xr:uid="{A18C3913-DB32-4F28-964A-801D5E3B5003}"/>
    <cellStyle name="40 % - Markeringsfarve4 3 3 7 2" xfId="3980" xr:uid="{8C5DBA4C-E22E-4659-BAFA-A646E3815077}"/>
    <cellStyle name="40 % - Markeringsfarve4 3 3 7 2 2" xfId="7533" xr:uid="{C82F1487-7C5A-4269-A5BC-9B20DC025C91}"/>
    <cellStyle name="40 % - Markeringsfarve4 3 3 7 2 2 2" xfId="15433" xr:uid="{DA024671-54AA-4784-A9E5-B14B3CC4DC69}"/>
    <cellStyle name="40 % - Markeringsfarve4 3 3 7 2 2 2 2" xfId="31748" xr:uid="{F4A340FA-3126-4EEB-A620-FEB5E6082356}"/>
    <cellStyle name="40 % - Markeringsfarve4 3 3 7 2 2 2 3" xfId="46712" xr:uid="{39C056B4-662A-4946-8A9E-65BFE37C3602}"/>
    <cellStyle name="40 % - Markeringsfarve4 3 3 7 2 2 3" xfId="24726" xr:uid="{F2F07244-05CB-4934-945A-475747A3185A}"/>
    <cellStyle name="40 % - Markeringsfarve4 3 3 7 2 2 4" xfId="39713" xr:uid="{7B3E580D-DF7D-4E64-9F4F-2C343F680EBC}"/>
    <cellStyle name="40 % - Markeringsfarve4 3 3 7 2 3" xfId="12536" xr:uid="{CCCECA78-0F6B-4C18-8661-239F3E764357}"/>
    <cellStyle name="40 % - Markeringsfarve4 3 3 7 2 3 2" xfId="28856" xr:uid="{9610359D-B447-48C6-94D4-CD1DABBD4DFC}"/>
    <cellStyle name="40 % - Markeringsfarve4 3 3 7 2 3 3" xfId="43821" xr:uid="{3F70F525-BF31-4895-AFA9-D513E952C9F8}"/>
    <cellStyle name="40 % - Markeringsfarve4 3 3 7 2 4" xfId="21834" xr:uid="{263FCF87-C9FC-4E78-AD25-CB3E4A16AF51}"/>
    <cellStyle name="40 % - Markeringsfarve4 3 3 7 2 5" xfId="36822" xr:uid="{232E309D-DF70-465B-9C64-46DCECE15B8C}"/>
    <cellStyle name="40 % - Markeringsfarve4 3 3 7 3" xfId="6121" xr:uid="{07FD49B8-3B1A-436E-8D50-CEB072B6F71A}"/>
    <cellStyle name="40 % - Markeringsfarve4 3 3 7 3 2" xfId="14037" xr:uid="{5885A862-91ED-43B1-88A4-A39A900F2164}"/>
    <cellStyle name="40 % - Markeringsfarve4 3 3 7 3 2 2" xfId="30352" xr:uid="{1F6620CB-3A31-43C2-8672-9BF9B626CCA7}"/>
    <cellStyle name="40 % - Markeringsfarve4 3 3 7 3 2 3" xfId="45316" xr:uid="{B69BAF89-073F-4AB3-BA5F-6CE7E1B19560}"/>
    <cellStyle name="40 % - Markeringsfarve4 3 3 7 3 3" xfId="23330" xr:uid="{6D97E33D-A88F-467D-AB4C-CA27F7BA90A4}"/>
    <cellStyle name="40 % - Markeringsfarve4 3 3 7 3 4" xfId="38317" xr:uid="{E0554EF9-4828-41FD-8C81-1D1FCDDFD1A6}"/>
    <cellStyle name="40 % - Markeringsfarve4 3 3 7 4" xfId="12535" xr:uid="{C91AC32B-2312-4E9F-844F-851424C86E2D}"/>
    <cellStyle name="40 % - Markeringsfarve4 3 3 7 4 2" xfId="28855" xr:uid="{16940955-31EC-4790-B54C-6A12A787C156}"/>
    <cellStyle name="40 % - Markeringsfarve4 3 3 7 4 3" xfId="43820" xr:uid="{DFE690B4-1879-4C53-8505-D49215820AD6}"/>
    <cellStyle name="40 % - Markeringsfarve4 3 3 7 5" xfId="21833" xr:uid="{2C3FB520-C592-47D1-9A56-E7B818BEB9F9}"/>
    <cellStyle name="40 % - Markeringsfarve4 3 3 7 6" xfId="36821" xr:uid="{CEE38CB7-F845-4123-9F1D-93D4588087B6}"/>
    <cellStyle name="40 % - Markeringsfarve4 3 3 8" xfId="3981" xr:uid="{96758812-2A09-4F13-8527-2D5153338481}"/>
    <cellStyle name="40 % - Markeringsfarve4 3 3 8 2" xfId="6761" xr:uid="{6CA3C1C1-AE2B-4CBC-87B9-4AD9B344F822}"/>
    <cellStyle name="40 % - Markeringsfarve4 3 3 8 2 2" xfId="14671" xr:uid="{16860AF4-575E-4FDD-9739-D9D0B6FB392C}"/>
    <cellStyle name="40 % - Markeringsfarve4 3 3 8 2 2 2" xfId="30986" xr:uid="{10110FC2-C80C-4E18-9143-75BB46591C61}"/>
    <cellStyle name="40 % - Markeringsfarve4 3 3 8 2 2 3" xfId="45950" xr:uid="{E4B8FF58-7030-4954-AC43-22D3DAB579DF}"/>
    <cellStyle name="40 % - Markeringsfarve4 3 3 8 2 3" xfId="23964" xr:uid="{8E7EE373-64E4-4559-92A0-BE70FDB32116}"/>
    <cellStyle name="40 % - Markeringsfarve4 3 3 8 2 4" xfId="38951" xr:uid="{E5D349C2-8BA4-4C6F-B48C-CA18BF527D16}"/>
    <cellStyle name="40 % - Markeringsfarve4 3 3 8 3" xfId="12537" xr:uid="{D0FA341D-4225-4CDB-8BED-4DA97DA01048}"/>
    <cellStyle name="40 % - Markeringsfarve4 3 3 8 3 2" xfId="28857" xr:uid="{E6205134-1817-4D60-B719-2377C247253D}"/>
    <cellStyle name="40 % - Markeringsfarve4 3 3 8 3 3" xfId="43822" xr:uid="{64A5327D-9C29-4F0D-B136-F76A5E33C5E6}"/>
    <cellStyle name="40 % - Markeringsfarve4 3 3 8 4" xfId="21835" xr:uid="{4E7620C8-4C58-4067-96D6-F790D19CA35C}"/>
    <cellStyle name="40 % - Markeringsfarve4 3 3 8 5" xfId="36823" xr:uid="{424EBE07-D24F-4681-8CF7-983B1902F02E}"/>
    <cellStyle name="40 % - Markeringsfarve4 3 3 9" xfId="3982" xr:uid="{D3CDC064-52C9-43B5-A7F4-5DCB739423FB}"/>
    <cellStyle name="40 % - Markeringsfarve4 3 3 9 2" xfId="8577" xr:uid="{61FDA4C6-3225-41F9-A992-392B31D5581F}"/>
    <cellStyle name="40 % - Markeringsfarve4 3 3 9 2 2" xfId="16459" xr:uid="{F03A8F70-6220-417C-87E6-95F48D67DB8E}"/>
    <cellStyle name="40 % - Markeringsfarve4 3 3 9 2 2 2" xfId="32774" xr:uid="{C7B86C7A-4C28-4AE9-9FF1-00872EF91F6E}"/>
    <cellStyle name="40 % - Markeringsfarve4 3 3 9 2 2 3" xfId="47738" xr:uid="{555F3DC6-C4F5-4134-9C87-2FCB2FF49D8E}"/>
    <cellStyle name="40 % - Markeringsfarve4 3 3 9 2 3" xfId="25752" xr:uid="{51576CA8-6F94-4CD3-8033-F271A2C63F9C}"/>
    <cellStyle name="40 % - Markeringsfarve4 3 3 9 2 4" xfId="40739" xr:uid="{94BF334E-7DD1-427A-872B-3FA48329E294}"/>
    <cellStyle name="40 % - Markeringsfarve4 3 3 9 3" xfId="12538" xr:uid="{05D09530-6EB4-4C79-89D6-EB3CDF145D88}"/>
    <cellStyle name="40 % - Markeringsfarve4 3 3 9 3 2" xfId="28858" xr:uid="{6AC36044-10CF-4B69-B17D-37BC052E7440}"/>
    <cellStyle name="40 % - Markeringsfarve4 3 3 9 3 3" xfId="43823" xr:uid="{BEC2AFE4-E4B2-4687-B560-CCB6334A21A0}"/>
    <cellStyle name="40 % - Markeringsfarve4 3 3 9 4" xfId="21836" xr:uid="{E5D22BBD-39F8-47C2-9BA6-752F2850833F}"/>
    <cellStyle name="40 % - Markeringsfarve4 3 3 9 5" xfId="36824" xr:uid="{F18637C0-021E-44B8-812D-518F71EE629B}"/>
    <cellStyle name="40 % - Markeringsfarve4 3 4" xfId="3983" xr:uid="{05F5CDF3-A4B9-42C1-85EC-315810241062}"/>
    <cellStyle name="40 % - Markeringsfarve4 3 4 2" xfId="3984" xr:uid="{FEA08369-73FF-456A-BA57-32113E8C0970}"/>
    <cellStyle name="40 % - Markeringsfarve4 3 4 2 2" xfId="3985" xr:uid="{4F8A9BB5-6194-4DEA-913B-56CAD8080FDA}"/>
    <cellStyle name="40 % - Markeringsfarve4 3 4 2 2 2" xfId="7574" xr:uid="{20364CC5-67A2-4F66-B3DE-E5B7B52A8417}"/>
    <cellStyle name="40 % - Markeringsfarve4 3 4 2 2 2 2" xfId="15474" xr:uid="{4ED02291-9B69-4962-A5CD-22417C65AEA7}"/>
    <cellStyle name="40 % - Markeringsfarve4 3 4 2 2 2 2 2" xfId="31789" xr:uid="{ACB6813C-1E41-4DC5-8F55-06A49490B2B4}"/>
    <cellStyle name="40 % - Markeringsfarve4 3 4 2 2 2 2 3" xfId="46753" xr:uid="{89CA4774-0CCF-4D40-B245-9BFAE098CD80}"/>
    <cellStyle name="40 % - Markeringsfarve4 3 4 2 2 2 3" xfId="24767" xr:uid="{684BA93D-138E-4295-8C70-CE12B2583EBA}"/>
    <cellStyle name="40 % - Markeringsfarve4 3 4 2 2 2 4" xfId="39754" xr:uid="{709B0C9E-1D96-4452-B72E-511F658E470F}"/>
    <cellStyle name="40 % - Markeringsfarve4 3 4 2 2 3" xfId="12541" xr:uid="{F84426AC-649A-4182-879A-0196D3A31AF5}"/>
    <cellStyle name="40 % - Markeringsfarve4 3 4 2 2 3 2" xfId="28861" xr:uid="{1C4C7157-1C30-4034-A36C-860CE32083B9}"/>
    <cellStyle name="40 % - Markeringsfarve4 3 4 2 2 3 3" xfId="43826" xr:uid="{C3B92DFC-D9EE-4689-A09B-1A12E39ABE6C}"/>
    <cellStyle name="40 % - Markeringsfarve4 3 4 2 2 4" xfId="21839" xr:uid="{BED766E7-7F62-4E27-9823-426656BD5ED3}"/>
    <cellStyle name="40 % - Markeringsfarve4 3 4 2 2 5" xfId="36827" xr:uid="{72C23F33-5184-426E-992F-73F8D9342BB6}"/>
    <cellStyle name="40 % - Markeringsfarve4 3 4 2 3" xfId="6154" xr:uid="{07F5DF94-CFCC-4E5E-83FF-EDD10F4D7468}"/>
    <cellStyle name="40 % - Markeringsfarve4 3 4 2 3 2" xfId="14070" xr:uid="{2BE1007B-71F0-434D-8971-FF895DC9C7A3}"/>
    <cellStyle name="40 % - Markeringsfarve4 3 4 2 3 2 2" xfId="30385" xr:uid="{CC2F4B3E-7390-413D-9D56-82131D654F18}"/>
    <cellStyle name="40 % - Markeringsfarve4 3 4 2 3 2 3" xfId="45349" xr:uid="{C6B0849D-BB8B-46BD-827C-5BB5FAE07EE7}"/>
    <cellStyle name="40 % - Markeringsfarve4 3 4 2 3 3" xfId="23363" xr:uid="{67C5DDB0-97DC-49D5-8C9F-CA006486D118}"/>
    <cellStyle name="40 % - Markeringsfarve4 3 4 2 3 4" xfId="38350" xr:uid="{988C3B48-985F-4C72-AAD3-FA9BEFD14423}"/>
    <cellStyle name="40 % - Markeringsfarve4 3 4 2 4" xfId="12540" xr:uid="{8CD485C1-ECF0-4765-84D4-966BCBB8CE2C}"/>
    <cellStyle name="40 % - Markeringsfarve4 3 4 2 4 2" xfId="28860" xr:uid="{F77D4395-B935-4382-BA96-4427A7114899}"/>
    <cellStyle name="40 % - Markeringsfarve4 3 4 2 4 3" xfId="43825" xr:uid="{5902B961-DBEA-4799-9F64-DC76870C3086}"/>
    <cellStyle name="40 % - Markeringsfarve4 3 4 2 5" xfId="21838" xr:uid="{389F2C08-2139-40B5-9285-6115BC1608F4}"/>
    <cellStyle name="40 % - Markeringsfarve4 3 4 2 6" xfId="36826" xr:uid="{458443E4-F5AB-4104-8633-0978C29E6BE3}"/>
    <cellStyle name="40 % - Markeringsfarve4 3 4 3" xfId="3986" xr:uid="{A1350992-8D91-4CC6-8849-6E45702348EC}"/>
    <cellStyle name="40 % - Markeringsfarve4 3 4 3 2" xfId="6804" xr:uid="{3270CB9D-105A-44E8-8BA3-8984F7826BD5}"/>
    <cellStyle name="40 % - Markeringsfarve4 3 4 3 2 2" xfId="14714" xr:uid="{07346960-2C31-4978-AA8E-D6C8E3FBF675}"/>
    <cellStyle name="40 % - Markeringsfarve4 3 4 3 2 2 2" xfId="31029" xr:uid="{39E658FC-FFB1-478C-9A27-5BCBC7C2FAB0}"/>
    <cellStyle name="40 % - Markeringsfarve4 3 4 3 2 2 3" xfId="45993" xr:uid="{61687418-DE88-4468-A5F8-61E23C0B5027}"/>
    <cellStyle name="40 % - Markeringsfarve4 3 4 3 2 3" xfId="24007" xr:uid="{011E448C-7B5D-428D-A80A-35862D17B32B}"/>
    <cellStyle name="40 % - Markeringsfarve4 3 4 3 2 4" xfId="38994" xr:uid="{5AA5A38C-EC43-4E82-BD55-BA7013AB5185}"/>
    <cellStyle name="40 % - Markeringsfarve4 3 4 3 3" xfId="12542" xr:uid="{DEC8A32E-99FB-4F4E-84D5-C033F5C93DDE}"/>
    <cellStyle name="40 % - Markeringsfarve4 3 4 3 3 2" xfId="28862" xr:uid="{2812E322-72A7-47A8-8348-B9BAD0DDB873}"/>
    <cellStyle name="40 % - Markeringsfarve4 3 4 3 3 3" xfId="43827" xr:uid="{D6248FAC-6A43-4D95-BA5D-3E78B51BE112}"/>
    <cellStyle name="40 % - Markeringsfarve4 3 4 3 4" xfId="21840" xr:uid="{F87411AF-85CF-4F30-97B5-3AC463D40AA6}"/>
    <cellStyle name="40 % - Markeringsfarve4 3 4 3 5" xfId="36828" xr:uid="{9DE368E6-2BAF-4EEF-AF37-2DFC20BDFF3E}"/>
    <cellStyle name="40 % - Markeringsfarve4 3 4 4" xfId="3987" xr:uid="{F5A3F05A-9668-4BC1-9808-15ACA4498A88}"/>
    <cellStyle name="40 % - Markeringsfarve4 3 4 4 2" xfId="8433" xr:uid="{C0DF764E-A7A3-4C00-A7DB-EC74C93B4B35}"/>
    <cellStyle name="40 % - Markeringsfarve4 3 4 4 2 2" xfId="16321" xr:uid="{B05E82DD-3DCF-40A8-AB0A-9FB481E1DB3B}"/>
    <cellStyle name="40 % - Markeringsfarve4 3 4 4 2 2 2" xfId="32636" xr:uid="{11A2302D-E51D-41E2-B4BE-2F1E22E79B65}"/>
    <cellStyle name="40 % - Markeringsfarve4 3 4 4 2 2 3" xfId="47600" xr:uid="{7A8EF935-78C1-4606-8285-9C0A40FD8BD8}"/>
    <cellStyle name="40 % - Markeringsfarve4 3 4 4 2 3" xfId="25614" xr:uid="{5205A87D-0BC1-4051-8459-967EF7CCD639}"/>
    <cellStyle name="40 % - Markeringsfarve4 3 4 4 2 4" xfId="40601" xr:uid="{51459AA0-D8BB-47E1-8093-D9DFEF7611CC}"/>
    <cellStyle name="40 % - Markeringsfarve4 3 4 4 3" xfId="12543" xr:uid="{9A63B6D6-1A9F-41DF-B8FB-AEC6A7ACFB5F}"/>
    <cellStyle name="40 % - Markeringsfarve4 3 4 4 3 2" xfId="28863" xr:uid="{C85EE823-DC3A-4D9B-8835-BB5907F10A5C}"/>
    <cellStyle name="40 % - Markeringsfarve4 3 4 4 3 3" xfId="43828" xr:uid="{AA77BD91-C3F5-41E1-9502-B2D1550FE9E8}"/>
    <cellStyle name="40 % - Markeringsfarve4 3 4 4 4" xfId="21841" xr:uid="{DE5FF67E-63EB-4212-B8C2-6E04D2E070CC}"/>
    <cellStyle name="40 % - Markeringsfarve4 3 4 4 5" xfId="36829" xr:uid="{8D56618C-E418-45E0-938E-948ABB8A67F7}"/>
    <cellStyle name="40 % - Markeringsfarve4 3 4 5" xfId="5894" xr:uid="{7449FF58-2C14-41E2-94FB-EE04C2F5691F}"/>
    <cellStyle name="40 % - Markeringsfarve4 3 4 5 2" xfId="13811" xr:uid="{08C6F8E4-0C5E-47A8-906F-FFCB1BEEFAED}"/>
    <cellStyle name="40 % - Markeringsfarve4 3 4 5 2 2" xfId="30126" xr:uid="{10716EF9-652A-45BA-81FA-F974332919DC}"/>
    <cellStyle name="40 % - Markeringsfarve4 3 4 5 2 3" xfId="45090" xr:uid="{00B18000-1D8D-4515-90C6-FD682D126BDC}"/>
    <cellStyle name="40 % - Markeringsfarve4 3 4 5 3" xfId="23104" xr:uid="{7C3AA3EE-3571-4EDA-A772-909819428B85}"/>
    <cellStyle name="40 % - Markeringsfarve4 3 4 5 4" xfId="38091" xr:uid="{AABEF092-8162-4109-BB69-8DF951042064}"/>
    <cellStyle name="40 % - Markeringsfarve4 3 4 6" xfId="12539" xr:uid="{1F2A8FD7-1748-47BF-A49B-95FC94AA0C11}"/>
    <cellStyle name="40 % - Markeringsfarve4 3 4 6 2" xfId="28859" xr:uid="{32382697-B64A-4971-8570-F6A82656BFD9}"/>
    <cellStyle name="40 % - Markeringsfarve4 3 4 6 3" xfId="43824" xr:uid="{2BE4DC8F-6883-49D1-8B49-D60B2C02825E}"/>
    <cellStyle name="40 % - Markeringsfarve4 3 4 7" xfId="21837" xr:uid="{36ED7F8C-1EB0-4708-8ED5-A27A19E30667}"/>
    <cellStyle name="40 % - Markeringsfarve4 3 4 8" xfId="36825" xr:uid="{F858781D-23EB-4989-99FA-531C948691D4}"/>
    <cellStyle name="40 % - Markeringsfarve4 3 5" xfId="3988" xr:uid="{100C479E-8921-42EF-AC71-37F2F8384689}"/>
    <cellStyle name="40 % - Markeringsfarve4 3 5 2" xfId="3989" xr:uid="{84F677E5-FC52-4E30-BA2F-250A5ADF0DD4}"/>
    <cellStyle name="40 % - Markeringsfarve4 3 5 2 2" xfId="3990" xr:uid="{F5A12D52-74F1-40BA-B413-D2E1C1AB4F5C}"/>
    <cellStyle name="40 % - Markeringsfarve4 3 5 2 2 2" xfId="7756" xr:uid="{D8E6164A-9791-438E-A53B-9C4E9545AFE5}"/>
    <cellStyle name="40 % - Markeringsfarve4 3 5 2 2 2 2" xfId="15656" xr:uid="{80547399-2D34-4136-9B84-62A542EF4196}"/>
    <cellStyle name="40 % - Markeringsfarve4 3 5 2 2 2 2 2" xfId="31971" xr:uid="{243595AF-0EE3-4CAA-8A73-DE601A5220DA}"/>
    <cellStyle name="40 % - Markeringsfarve4 3 5 2 2 2 2 3" xfId="46935" xr:uid="{A6249FBA-8110-4498-BD59-2E22C29E7727}"/>
    <cellStyle name="40 % - Markeringsfarve4 3 5 2 2 2 3" xfId="24949" xr:uid="{04BF8FF8-8E31-4204-B83B-34AE359946E0}"/>
    <cellStyle name="40 % - Markeringsfarve4 3 5 2 2 2 4" xfId="39936" xr:uid="{9E5E9A6D-D98E-45CF-8D1D-A5E38C68A84F}"/>
    <cellStyle name="40 % - Markeringsfarve4 3 5 2 2 3" xfId="12546" xr:uid="{9098BE33-C51B-4E84-A931-73A323653371}"/>
    <cellStyle name="40 % - Markeringsfarve4 3 5 2 2 3 2" xfId="28866" xr:uid="{803DC869-882D-4298-B566-1192FA460D04}"/>
    <cellStyle name="40 % - Markeringsfarve4 3 5 2 2 3 3" xfId="43831" xr:uid="{F10E48CF-2F7E-4F1D-9946-A87FBC85F081}"/>
    <cellStyle name="40 % - Markeringsfarve4 3 5 2 2 4" xfId="21844" xr:uid="{0CA89C2A-3EC7-4DA0-BA54-289AFD22733B}"/>
    <cellStyle name="40 % - Markeringsfarve4 3 5 2 2 5" xfId="36832" xr:uid="{2F15E39D-A2C9-4F25-ACAD-C80A9945F3AE}"/>
    <cellStyle name="40 % - Markeringsfarve4 3 5 2 3" xfId="6302" xr:uid="{2148E120-B82C-4D25-AA93-844CAC9DAFEF}"/>
    <cellStyle name="40 % - Markeringsfarve4 3 5 2 3 2" xfId="14218" xr:uid="{C3E6F315-6217-4831-AC7D-E70B308F73A3}"/>
    <cellStyle name="40 % - Markeringsfarve4 3 5 2 3 2 2" xfId="30533" xr:uid="{C23CDA57-E088-4383-97DB-C2FFB2040EF5}"/>
    <cellStyle name="40 % - Markeringsfarve4 3 5 2 3 2 3" xfId="45497" xr:uid="{E0659173-0C48-445E-B8FC-69E96EE9381E}"/>
    <cellStyle name="40 % - Markeringsfarve4 3 5 2 3 3" xfId="23511" xr:uid="{B5CF968B-30FB-4498-A00A-354B78E027BF}"/>
    <cellStyle name="40 % - Markeringsfarve4 3 5 2 3 4" xfId="38498" xr:uid="{DD246213-78B3-4B6B-8B44-6CE28511CF2D}"/>
    <cellStyle name="40 % - Markeringsfarve4 3 5 2 4" xfId="12545" xr:uid="{1CF7660C-3533-4F05-AC9C-FA02B610C35D}"/>
    <cellStyle name="40 % - Markeringsfarve4 3 5 2 4 2" xfId="28865" xr:uid="{7FA3ABDC-E776-4170-9648-1BD75B01407F}"/>
    <cellStyle name="40 % - Markeringsfarve4 3 5 2 4 3" xfId="43830" xr:uid="{1222EE76-0BE3-4219-8399-98DBF3B61535}"/>
    <cellStyle name="40 % - Markeringsfarve4 3 5 2 5" xfId="21843" xr:uid="{5773D2B4-BC5B-43AB-B6E6-ED57DB495E60}"/>
    <cellStyle name="40 % - Markeringsfarve4 3 5 2 6" xfId="36831" xr:uid="{88CE65C0-EA4F-4620-A48C-DEE01481538B}"/>
    <cellStyle name="40 % - Markeringsfarve4 3 5 3" xfId="3991" xr:uid="{59D76A2C-A6BB-478A-9507-BB43985AC398}"/>
    <cellStyle name="40 % - Markeringsfarve4 3 5 3 2" xfId="6986" xr:uid="{9A9F98A4-9773-4FB2-B542-C38882FDEB27}"/>
    <cellStyle name="40 % - Markeringsfarve4 3 5 3 2 2" xfId="14896" xr:uid="{E7305B48-BEFF-418C-A6AC-547B8F27B1EF}"/>
    <cellStyle name="40 % - Markeringsfarve4 3 5 3 2 2 2" xfId="31211" xr:uid="{AF350175-E4D8-4A03-BF40-F6C13DB527D8}"/>
    <cellStyle name="40 % - Markeringsfarve4 3 5 3 2 2 3" xfId="46175" xr:uid="{9BB3D59F-1F48-49B9-AE30-76506487B1EB}"/>
    <cellStyle name="40 % - Markeringsfarve4 3 5 3 2 3" xfId="24189" xr:uid="{2B9F045E-7332-4D8B-A99F-275751ED0BA3}"/>
    <cellStyle name="40 % - Markeringsfarve4 3 5 3 2 4" xfId="39176" xr:uid="{59335C1E-427B-42AA-8DB3-610F8078E488}"/>
    <cellStyle name="40 % - Markeringsfarve4 3 5 3 3" xfId="12547" xr:uid="{9BF9BCB1-5BE9-4893-B080-CA1332A16EF2}"/>
    <cellStyle name="40 % - Markeringsfarve4 3 5 3 3 2" xfId="28867" xr:uid="{921BED86-7812-4496-9C1F-32360E7BE957}"/>
    <cellStyle name="40 % - Markeringsfarve4 3 5 3 3 3" xfId="43832" xr:uid="{0D90AD52-2CEA-487F-8419-F6A52956A376}"/>
    <cellStyle name="40 % - Markeringsfarve4 3 5 3 4" xfId="21845" xr:uid="{A7163931-D282-49ED-8128-CE2F8A2EA298}"/>
    <cellStyle name="40 % - Markeringsfarve4 3 5 3 5" xfId="36833" xr:uid="{68275473-A475-4E31-BE01-60584ED53C54}"/>
    <cellStyle name="40 % - Markeringsfarve4 3 5 4" xfId="3992" xr:uid="{98DECBAC-83FA-4894-9054-05A66DE593AD}"/>
    <cellStyle name="40 % - Markeringsfarve4 3 5 4 2" xfId="8684" xr:uid="{D372A50E-9DB0-44C1-8EE6-CF57228EBF73}"/>
    <cellStyle name="40 % - Markeringsfarve4 3 5 4 2 2" xfId="16562" xr:uid="{C03A5E5C-CC62-4684-BF82-4D9B765736FF}"/>
    <cellStyle name="40 % - Markeringsfarve4 3 5 4 2 2 2" xfId="32877" xr:uid="{7D1D1FB4-9463-49CA-9A0D-64034CDF4D53}"/>
    <cellStyle name="40 % - Markeringsfarve4 3 5 4 2 2 3" xfId="47841" xr:uid="{7949B0EF-19F5-4E3A-AC8A-B97B10FF640A}"/>
    <cellStyle name="40 % - Markeringsfarve4 3 5 4 2 3" xfId="25855" xr:uid="{EB6A5C3C-A053-43CC-804D-A3CD0736558C}"/>
    <cellStyle name="40 % - Markeringsfarve4 3 5 4 2 4" xfId="40842" xr:uid="{6116E0DB-4AEB-4ACF-9534-A2EC29722028}"/>
    <cellStyle name="40 % - Markeringsfarve4 3 5 4 3" xfId="12548" xr:uid="{C35D39CE-BDDF-465A-905E-6834A0D4F0E1}"/>
    <cellStyle name="40 % - Markeringsfarve4 3 5 4 3 2" xfId="28868" xr:uid="{2AC97A16-5CEB-44C5-8484-AB8C5DC28637}"/>
    <cellStyle name="40 % - Markeringsfarve4 3 5 4 3 3" xfId="43833" xr:uid="{6A20E252-BAAC-4F13-B6F9-AD0D76B79128}"/>
    <cellStyle name="40 % - Markeringsfarve4 3 5 4 4" xfId="21846" xr:uid="{955F5BD8-D09A-43FD-A35B-8FAA2321E150}"/>
    <cellStyle name="40 % - Markeringsfarve4 3 5 4 5" xfId="36834" xr:uid="{50BC09CD-EE6B-4351-8D5B-0F30CA48EE78}"/>
    <cellStyle name="40 % - Markeringsfarve4 3 5 5" xfId="5895" xr:uid="{4605FD2A-2F78-42E6-AFC6-D0ED6A47866E}"/>
    <cellStyle name="40 % - Markeringsfarve4 3 5 5 2" xfId="13812" xr:uid="{190BED3A-489F-410D-B177-E43D12E12992}"/>
    <cellStyle name="40 % - Markeringsfarve4 3 5 5 2 2" xfId="30127" xr:uid="{5F8E8A0C-F2FC-477B-9E2C-35FB86BF3EBE}"/>
    <cellStyle name="40 % - Markeringsfarve4 3 5 5 2 3" xfId="45091" xr:uid="{3D6ECF61-0F30-4B96-8FE3-45F95E250780}"/>
    <cellStyle name="40 % - Markeringsfarve4 3 5 5 3" xfId="23105" xr:uid="{CA988061-5CDB-466E-8E61-703FA093C060}"/>
    <cellStyle name="40 % - Markeringsfarve4 3 5 5 4" xfId="38092" xr:uid="{9578811E-FD77-42FD-902B-E6BE5F26305C}"/>
    <cellStyle name="40 % - Markeringsfarve4 3 5 6" xfId="12544" xr:uid="{513683BF-4A9B-45F2-8CCF-3AC23A722826}"/>
    <cellStyle name="40 % - Markeringsfarve4 3 5 6 2" xfId="28864" xr:uid="{B3A0F8BC-804E-48A6-90DE-FB284FA9C262}"/>
    <cellStyle name="40 % - Markeringsfarve4 3 5 6 3" xfId="43829" xr:uid="{281C2236-9E14-4470-A3F9-3ADBA9307A39}"/>
    <cellStyle name="40 % - Markeringsfarve4 3 5 7" xfId="21842" xr:uid="{883ED168-ABB7-4119-876D-36510CF2B8C5}"/>
    <cellStyle name="40 % - Markeringsfarve4 3 5 8" xfId="36830" xr:uid="{4583E75A-1EE0-4918-9C4A-7BA67B5FF36D}"/>
    <cellStyle name="40 % - Markeringsfarve4 3 6" xfId="3993" xr:uid="{9D7FA444-EBDB-4B35-9364-C34897D779E3}"/>
    <cellStyle name="40 % - Markeringsfarve4 3 6 2" xfId="3994" xr:uid="{3E9CDB29-3C91-4337-81DD-C8701C7F35C0}"/>
    <cellStyle name="40 % - Markeringsfarve4 3 6 2 2" xfId="3995" xr:uid="{A191ACB8-8D77-4013-917E-68208123658D}"/>
    <cellStyle name="40 % - Markeringsfarve4 3 6 2 2 2" xfId="7812" xr:uid="{E18F9EF7-BED6-4A83-A169-E0806B405847}"/>
    <cellStyle name="40 % - Markeringsfarve4 3 6 2 2 2 2" xfId="15712" xr:uid="{992E90FE-3DED-40B4-9240-E34875E4D9A0}"/>
    <cellStyle name="40 % - Markeringsfarve4 3 6 2 2 2 2 2" xfId="32027" xr:uid="{7B8F1F93-C45F-4C1B-84EA-B5EF74215214}"/>
    <cellStyle name="40 % - Markeringsfarve4 3 6 2 2 2 2 3" xfId="46991" xr:uid="{538249CC-FA60-468C-A442-92812458747D}"/>
    <cellStyle name="40 % - Markeringsfarve4 3 6 2 2 2 3" xfId="25005" xr:uid="{DE69AD24-75E9-4BE7-9E6E-090374DF2613}"/>
    <cellStyle name="40 % - Markeringsfarve4 3 6 2 2 2 4" xfId="39992" xr:uid="{7448510F-AEDC-4BAE-BBD2-71613BF75070}"/>
    <cellStyle name="40 % - Markeringsfarve4 3 6 2 2 3" xfId="12551" xr:uid="{FD1584BB-02EC-4B5E-859E-1A94E857E9AF}"/>
    <cellStyle name="40 % - Markeringsfarve4 3 6 2 2 3 2" xfId="28871" xr:uid="{8368F57F-DAF7-4803-83F6-0260B67013B2}"/>
    <cellStyle name="40 % - Markeringsfarve4 3 6 2 2 3 3" xfId="43836" xr:uid="{853A5A30-E58C-42C3-BA8F-E2624B488695}"/>
    <cellStyle name="40 % - Markeringsfarve4 3 6 2 2 4" xfId="21849" xr:uid="{0597810C-B450-45D6-97F1-C590B2E07B32}"/>
    <cellStyle name="40 % - Markeringsfarve4 3 6 2 2 5" xfId="36837" xr:uid="{13E045A1-8C9B-4AFC-A550-7D0E62F69CA6}"/>
    <cellStyle name="40 % - Markeringsfarve4 3 6 2 3" xfId="6356" xr:uid="{F1968A00-128E-492F-ABAD-D4DC6425AEDF}"/>
    <cellStyle name="40 % - Markeringsfarve4 3 6 2 3 2" xfId="14269" xr:uid="{6A42686F-B72D-4367-B8A7-2D44A239AF7B}"/>
    <cellStyle name="40 % - Markeringsfarve4 3 6 2 3 2 2" xfId="30584" xr:uid="{96676382-E419-442E-A652-832D856E0D40}"/>
    <cellStyle name="40 % - Markeringsfarve4 3 6 2 3 2 3" xfId="45548" xr:uid="{B43F6563-A245-4219-85DE-0B7998C03C0B}"/>
    <cellStyle name="40 % - Markeringsfarve4 3 6 2 3 3" xfId="23562" xr:uid="{6CEFC8B6-97F2-40F4-AD46-62EF091F45F3}"/>
    <cellStyle name="40 % - Markeringsfarve4 3 6 2 3 4" xfId="38549" xr:uid="{946A8C59-7E82-4C78-9BD3-333C4FCCAAD0}"/>
    <cellStyle name="40 % - Markeringsfarve4 3 6 2 4" xfId="12550" xr:uid="{A2AD077E-4637-489A-A21E-F79C015ADF4C}"/>
    <cellStyle name="40 % - Markeringsfarve4 3 6 2 4 2" xfId="28870" xr:uid="{73840916-0FBD-4498-97C3-8A667E2E6146}"/>
    <cellStyle name="40 % - Markeringsfarve4 3 6 2 4 3" xfId="43835" xr:uid="{0D2E45D5-72BA-4C91-95E4-569CC0B1D2A4}"/>
    <cellStyle name="40 % - Markeringsfarve4 3 6 2 5" xfId="21848" xr:uid="{9C2224A1-5027-420A-BCCF-9D539A7D08C0}"/>
    <cellStyle name="40 % - Markeringsfarve4 3 6 2 6" xfId="36836" xr:uid="{6543327B-CF73-479E-A1F8-61049C5F673F}"/>
    <cellStyle name="40 % - Markeringsfarve4 3 6 3" xfId="3996" xr:uid="{E4763A02-D586-4791-9D51-537725510EDF}"/>
    <cellStyle name="40 % - Markeringsfarve4 3 6 3 2" xfId="7088" xr:uid="{6062F5A9-93E5-4625-98E6-9100F60B1C27}"/>
    <cellStyle name="40 % - Markeringsfarve4 3 6 3 2 2" xfId="14997" xr:uid="{A9A91543-26FD-47E8-A945-0B68DCC77C5B}"/>
    <cellStyle name="40 % - Markeringsfarve4 3 6 3 2 2 2" xfId="31312" xr:uid="{64FD27B9-A2EF-4F6C-89AC-340D8FE86620}"/>
    <cellStyle name="40 % - Markeringsfarve4 3 6 3 2 2 3" xfId="46276" xr:uid="{D9AD366D-9967-43DA-967D-855F85530A20}"/>
    <cellStyle name="40 % - Markeringsfarve4 3 6 3 2 3" xfId="24290" xr:uid="{05D834B2-50DC-483E-9FBB-2104321619EE}"/>
    <cellStyle name="40 % - Markeringsfarve4 3 6 3 2 4" xfId="39277" xr:uid="{B0A6768D-3E46-4611-82CE-3A86D01433F2}"/>
    <cellStyle name="40 % - Markeringsfarve4 3 6 3 3" xfId="12552" xr:uid="{ADF6901A-1B3B-4774-B8AE-141089AA4C65}"/>
    <cellStyle name="40 % - Markeringsfarve4 3 6 3 3 2" xfId="28872" xr:uid="{B2FAD0F8-66AF-4844-A805-EC3EA2A97E54}"/>
    <cellStyle name="40 % - Markeringsfarve4 3 6 3 3 3" xfId="43837" xr:uid="{373ED424-CF21-4293-B81C-FC8B56421823}"/>
    <cellStyle name="40 % - Markeringsfarve4 3 6 3 4" xfId="21850" xr:uid="{45474374-608B-4CD6-BECC-4B91943CCCE9}"/>
    <cellStyle name="40 % - Markeringsfarve4 3 6 3 5" xfId="36838" xr:uid="{287A9A80-D4A4-41F9-B705-E0CDDB424BA2}"/>
    <cellStyle name="40 % - Markeringsfarve4 3 6 4" xfId="3997" xr:uid="{D19D0F27-0E4A-42D5-930C-964B72177599}"/>
    <cellStyle name="40 % - Markeringsfarve4 3 6 4 2" xfId="8408" xr:uid="{99115DE4-D256-4C30-8425-7CA278E90DF3}"/>
    <cellStyle name="40 % - Markeringsfarve4 3 6 4 2 2" xfId="16298" xr:uid="{E6462131-53C8-4417-90E0-AD88310EA7C8}"/>
    <cellStyle name="40 % - Markeringsfarve4 3 6 4 2 2 2" xfId="32613" xr:uid="{85604F2C-D8AE-4090-A142-9BC21C79F0ED}"/>
    <cellStyle name="40 % - Markeringsfarve4 3 6 4 2 2 3" xfId="47577" xr:uid="{3A81299F-377B-4F9D-A81C-6CA2DECF2728}"/>
    <cellStyle name="40 % - Markeringsfarve4 3 6 4 2 3" xfId="25591" xr:uid="{24599316-0B39-4B4F-845D-0B470842D9C3}"/>
    <cellStyle name="40 % - Markeringsfarve4 3 6 4 2 4" xfId="40578" xr:uid="{FC22A3A6-E6A3-453B-8FF9-135ED00CDD3B}"/>
    <cellStyle name="40 % - Markeringsfarve4 3 6 4 3" xfId="12553" xr:uid="{076D58A0-2986-4E92-BF2F-43CDDE967623}"/>
    <cellStyle name="40 % - Markeringsfarve4 3 6 4 3 2" xfId="28873" xr:uid="{C78B9B00-62A5-4C01-B41F-8354F6C4CA20}"/>
    <cellStyle name="40 % - Markeringsfarve4 3 6 4 3 3" xfId="43838" xr:uid="{80A87BBC-96A4-4E1F-BEC6-2F883F0ED1BD}"/>
    <cellStyle name="40 % - Markeringsfarve4 3 6 4 4" xfId="21851" xr:uid="{D6A3F914-4822-4C90-A1F7-D1047E4C5CDE}"/>
    <cellStyle name="40 % - Markeringsfarve4 3 6 4 5" xfId="36839" xr:uid="{9D452602-A841-4DC3-A009-A4FF5D48C877}"/>
    <cellStyle name="40 % - Markeringsfarve4 3 6 5" xfId="5896" xr:uid="{B5BFBBEC-DB92-40C9-8E0D-6B26114E5FE8}"/>
    <cellStyle name="40 % - Markeringsfarve4 3 6 5 2" xfId="13813" xr:uid="{C6C816DC-AD18-418D-9C05-2D61C454D4C9}"/>
    <cellStyle name="40 % - Markeringsfarve4 3 6 5 2 2" xfId="30128" xr:uid="{D9DDF3F3-47A0-4C12-9F51-7E87369BE492}"/>
    <cellStyle name="40 % - Markeringsfarve4 3 6 5 2 3" xfId="45092" xr:uid="{F632F635-36CD-46F2-B629-DE72DEECC668}"/>
    <cellStyle name="40 % - Markeringsfarve4 3 6 5 3" xfId="23106" xr:uid="{CD4564AD-88F8-460D-96C2-D44E0064C4A3}"/>
    <cellStyle name="40 % - Markeringsfarve4 3 6 5 4" xfId="38093" xr:uid="{1887FF53-FC04-44FC-9ABB-FA91A9D3B85F}"/>
    <cellStyle name="40 % - Markeringsfarve4 3 6 6" xfId="12549" xr:uid="{A6A6E50F-8FD5-44E4-AD18-FC2C60ACFDB9}"/>
    <cellStyle name="40 % - Markeringsfarve4 3 6 6 2" xfId="28869" xr:uid="{21EFBAD4-DC89-4D07-9B69-8122CC33D5C7}"/>
    <cellStyle name="40 % - Markeringsfarve4 3 6 6 3" xfId="43834" xr:uid="{12368700-98ED-40D8-A6EC-A3FF728AB27C}"/>
    <cellStyle name="40 % - Markeringsfarve4 3 6 7" xfId="21847" xr:uid="{B8971948-FC27-4D3B-802C-859A040579B8}"/>
    <cellStyle name="40 % - Markeringsfarve4 3 6 8" xfId="36835" xr:uid="{F22F7ADF-51DC-49F9-A0BF-5B9523079954}"/>
    <cellStyle name="40 % - Markeringsfarve4 3 7" xfId="3998" xr:uid="{922A5F9F-B951-49B5-A7A4-E49D51860F0D}"/>
    <cellStyle name="40 % - Markeringsfarve4 3 7 2" xfId="3999" xr:uid="{D4C8449F-E41E-4165-BB6B-C660E229EE6E}"/>
    <cellStyle name="40 % - Markeringsfarve4 3 7 2 2" xfId="4000" xr:uid="{215C5B44-6E3C-448A-8A1B-7D5DA71140F6}"/>
    <cellStyle name="40 % - Markeringsfarve4 3 7 2 2 2" xfId="7929" xr:uid="{5B03CFFB-2FC7-4D4A-B832-DD1DB4A79C0C}"/>
    <cellStyle name="40 % - Markeringsfarve4 3 7 2 2 2 2" xfId="15829" xr:uid="{8D9EC9B2-7FC5-43A8-B90B-BF0D99F078C1}"/>
    <cellStyle name="40 % - Markeringsfarve4 3 7 2 2 2 2 2" xfId="32144" xr:uid="{21552E48-EFEE-4062-9BE5-44A5DA9D0D21}"/>
    <cellStyle name="40 % - Markeringsfarve4 3 7 2 2 2 2 3" xfId="47108" xr:uid="{003AF522-AB85-4200-8F1A-C51B82A6CA88}"/>
    <cellStyle name="40 % - Markeringsfarve4 3 7 2 2 2 3" xfId="25122" xr:uid="{2EFE8717-2F49-4674-BC2D-C4EB2A80240E}"/>
    <cellStyle name="40 % - Markeringsfarve4 3 7 2 2 2 4" xfId="40109" xr:uid="{A49ADA72-1FED-4C63-8AC1-56E59F6C7BF4}"/>
    <cellStyle name="40 % - Markeringsfarve4 3 7 2 2 3" xfId="12556" xr:uid="{FAA096BD-75F3-44EA-95C0-C82929F92D18}"/>
    <cellStyle name="40 % - Markeringsfarve4 3 7 2 2 3 2" xfId="28876" xr:uid="{191A6B46-B82D-404F-B154-96B18E0CADAA}"/>
    <cellStyle name="40 % - Markeringsfarve4 3 7 2 2 3 3" xfId="43841" xr:uid="{48A9B0EC-1CC7-42E9-8BC6-C9A7BCE4944D}"/>
    <cellStyle name="40 % - Markeringsfarve4 3 7 2 2 4" xfId="21854" xr:uid="{F26FF171-B5FE-4F26-93CA-A5A930EA25A5}"/>
    <cellStyle name="40 % - Markeringsfarve4 3 7 2 2 5" xfId="36842" xr:uid="{759D16CD-4463-4685-A5F7-5C2417E9C24B}"/>
    <cellStyle name="40 % - Markeringsfarve4 3 7 2 3" xfId="6455" xr:uid="{8088F308-E003-4263-ABE0-AF2A2261DC66}"/>
    <cellStyle name="40 % - Markeringsfarve4 3 7 2 3 2" xfId="14368" xr:uid="{0A8E65A2-763E-4B66-8CF9-8A5CC137DEE0}"/>
    <cellStyle name="40 % - Markeringsfarve4 3 7 2 3 2 2" xfId="30683" xr:uid="{49B88636-B401-4D45-8845-5B097ED8B6C2}"/>
    <cellStyle name="40 % - Markeringsfarve4 3 7 2 3 2 3" xfId="45647" xr:uid="{A1E5B8F5-4E8F-40F9-94FA-06C08DF43E23}"/>
    <cellStyle name="40 % - Markeringsfarve4 3 7 2 3 3" xfId="23661" xr:uid="{F6937248-E803-48D2-9CBA-9194E71CCC8D}"/>
    <cellStyle name="40 % - Markeringsfarve4 3 7 2 3 4" xfId="38648" xr:uid="{C5386402-152E-4BB3-A95E-87382B880CC0}"/>
    <cellStyle name="40 % - Markeringsfarve4 3 7 2 4" xfId="12555" xr:uid="{8304945B-5DB4-429E-B997-0ED450B88F15}"/>
    <cellStyle name="40 % - Markeringsfarve4 3 7 2 4 2" xfId="28875" xr:uid="{9CC64699-8113-4489-AEC5-744DC1312136}"/>
    <cellStyle name="40 % - Markeringsfarve4 3 7 2 4 3" xfId="43840" xr:uid="{05A42D05-D122-4BE1-A266-7848143AC690}"/>
    <cellStyle name="40 % - Markeringsfarve4 3 7 2 5" xfId="21853" xr:uid="{F83B751B-1E99-47BE-AF96-E1F7DECECD32}"/>
    <cellStyle name="40 % - Markeringsfarve4 3 7 2 6" xfId="36841" xr:uid="{E5D28D46-CC11-4FBC-906F-28E3671CA110}"/>
    <cellStyle name="40 % - Markeringsfarve4 3 7 3" xfId="4001" xr:uid="{19CF5B63-0C0D-4700-8470-C2F1F1F20BD7}"/>
    <cellStyle name="40 % - Markeringsfarve4 3 7 3 2" xfId="7205" xr:uid="{88715237-EF77-46B5-BE74-70022A2E3701}"/>
    <cellStyle name="40 % - Markeringsfarve4 3 7 3 2 2" xfId="15114" xr:uid="{8C23CFCE-5BA3-49F6-8C12-4FDCC6D6A522}"/>
    <cellStyle name="40 % - Markeringsfarve4 3 7 3 2 2 2" xfId="31429" xr:uid="{AFC1D4F8-5962-4140-AF9F-DB70C3A44D34}"/>
    <cellStyle name="40 % - Markeringsfarve4 3 7 3 2 2 3" xfId="46393" xr:uid="{E88687CB-E942-49F4-B0E0-2AEA5D4226E4}"/>
    <cellStyle name="40 % - Markeringsfarve4 3 7 3 2 3" xfId="24407" xr:uid="{79994E15-E048-4D7E-ACF8-96C0DA9CC5A5}"/>
    <cellStyle name="40 % - Markeringsfarve4 3 7 3 2 4" xfId="39394" xr:uid="{E388C39C-DF0F-4560-8951-D13FB43E23C0}"/>
    <cellStyle name="40 % - Markeringsfarve4 3 7 3 3" xfId="12557" xr:uid="{9ABD1AAF-B407-4727-B8C8-87EADB4AF00C}"/>
    <cellStyle name="40 % - Markeringsfarve4 3 7 3 3 2" xfId="28877" xr:uid="{64A0D0C9-FB5A-445F-8772-862B9A5628FA}"/>
    <cellStyle name="40 % - Markeringsfarve4 3 7 3 3 3" xfId="43842" xr:uid="{008AB80C-85A7-4F75-AC32-C2DCD229BBD7}"/>
    <cellStyle name="40 % - Markeringsfarve4 3 7 3 4" xfId="21855" xr:uid="{68AF2B97-D3EB-47E7-8553-452FB05886D2}"/>
    <cellStyle name="40 % - Markeringsfarve4 3 7 3 5" xfId="36843" xr:uid="{4CAE4E55-9B74-4888-B252-3C0F0BA33DC6}"/>
    <cellStyle name="40 % - Markeringsfarve4 3 7 4" xfId="4002" xr:uid="{EA85E8BA-DBA3-467F-A283-A3E28DA2A49B}"/>
    <cellStyle name="40 % - Markeringsfarve4 3 7 4 2" xfId="8642" xr:uid="{33AD3854-E548-412F-859C-E7938508F64C}"/>
    <cellStyle name="40 % - Markeringsfarve4 3 7 4 2 2" xfId="16522" xr:uid="{2F4F117B-152E-413F-85F4-CEFD164B0CDB}"/>
    <cellStyle name="40 % - Markeringsfarve4 3 7 4 2 2 2" xfId="32837" xr:uid="{D9EC1232-4172-4F0E-B503-582D70B1E080}"/>
    <cellStyle name="40 % - Markeringsfarve4 3 7 4 2 2 3" xfId="47801" xr:uid="{DEA2BA63-42A2-4D9C-A0FB-6215888DCB66}"/>
    <cellStyle name="40 % - Markeringsfarve4 3 7 4 2 3" xfId="25815" xr:uid="{52A39E94-AF46-44CD-8B0D-6F96051DA8DD}"/>
    <cellStyle name="40 % - Markeringsfarve4 3 7 4 2 4" xfId="40802" xr:uid="{BB9B2281-6513-4011-88E0-BB1F43215759}"/>
    <cellStyle name="40 % - Markeringsfarve4 3 7 4 3" xfId="12558" xr:uid="{296E729A-D4BE-4105-968F-02C1472283F3}"/>
    <cellStyle name="40 % - Markeringsfarve4 3 7 4 3 2" xfId="28878" xr:uid="{1586DAF9-0F1A-4633-806B-B534B3AB0077}"/>
    <cellStyle name="40 % - Markeringsfarve4 3 7 4 3 3" xfId="43843" xr:uid="{CC65CFCD-4C89-4871-AFAF-B9CBBC301921}"/>
    <cellStyle name="40 % - Markeringsfarve4 3 7 4 4" xfId="21856" xr:uid="{7AB97C48-D8BD-4CB3-83E7-757C200728D3}"/>
    <cellStyle name="40 % - Markeringsfarve4 3 7 4 5" xfId="36844" xr:uid="{5ECA3E8A-CC1C-41B4-A74F-F1A0538D9EC7}"/>
    <cellStyle name="40 % - Markeringsfarve4 3 7 5" xfId="5897" xr:uid="{3192DA01-1ABA-4627-95B4-D39C7234ADD3}"/>
    <cellStyle name="40 % - Markeringsfarve4 3 7 5 2" xfId="13814" xr:uid="{939DE03A-FE98-4077-A330-C9723A0E4014}"/>
    <cellStyle name="40 % - Markeringsfarve4 3 7 5 2 2" xfId="30129" xr:uid="{18A80A6B-3C75-40CA-B48C-A7FC5708AE3C}"/>
    <cellStyle name="40 % - Markeringsfarve4 3 7 5 2 3" xfId="45093" xr:uid="{EB44CA88-CA5E-4CBA-B935-FD0B37960E8E}"/>
    <cellStyle name="40 % - Markeringsfarve4 3 7 5 3" xfId="23107" xr:uid="{48A2F645-A549-4302-A753-44FC4EF6C8B4}"/>
    <cellStyle name="40 % - Markeringsfarve4 3 7 5 4" xfId="38094" xr:uid="{F70102D8-2A6D-4E29-8B87-9D695B1A91F0}"/>
    <cellStyle name="40 % - Markeringsfarve4 3 7 6" xfId="12554" xr:uid="{F0F32FFB-8FC1-46B8-9D4F-EAAD9D94619B}"/>
    <cellStyle name="40 % - Markeringsfarve4 3 7 6 2" xfId="28874" xr:uid="{761053F6-2BA3-4A49-AC75-1BFAFF16942F}"/>
    <cellStyle name="40 % - Markeringsfarve4 3 7 6 3" xfId="43839" xr:uid="{0C799FF8-C212-476C-B962-18BCC2005B5C}"/>
    <cellStyle name="40 % - Markeringsfarve4 3 7 7" xfId="21852" xr:uid="{C71D15FE-C3E2-42C5-882E-97929356E3CB}"/>
    <cellStyle name="40 % - Markeringsfarve4 3 7 8" xfId="36840" xr:uid="{10B9D407-E3A9-4275-892F-56902B124BB0}"/>
    <cellStyle name="40 % - Markeringsfarve4 3 8" xfId="4003" xr:uid="{C85DB12C-E9C0-46E2-BCD4-BE41BA96AE96}"/>
    <cellStyle name="40 % - Markeringsfarve4 3 8 2" xfId="4004" xr:uid="{06953AB4-FD84-46FF-A255-E54D8D8296FE}"/>
    <cellStyle name="40 % - Markeringsfarve4 3 8 2 2" xfId="4005" xr:uid="{4438D77C-F3A4-4EEF-B33E-446AC3E9C10C}"/>
    <cellStyle name="40 % - Markeringsfarve4 3 8 2 2 2" xfId="8110" xr:uid="{D6AF035C-66A7-4E6A-85C4-C358002743D0}"/>
    <cellStyle name="40 % - Markeringsfarve4 3 8 2 2 2 2" xfId="16010" xr:uid="{9360A2A8-F564-4665-9801-B07463149CD6}"/>
    <cellStyle name="40 % - Markeringsfarve4 3 8 2 2 2 2 2" xfId="32325" xr:uid="{C67A2446-BC72-4C3D-95D7-9E46E082D293}"/>
    <cellStyle name="40 % - Markeringsfarve4 3 8 2 2 2 2 3" xfId="47289" xr:uid="{43A90416-5FA6-4B6C-A0E8-D1CA427D6431}"/>
    <cellStyle name="40 % - Markeringsfarve4 3 8 2 2 2 3" xfId="25303" xr:uid="{4D3A9A05-BC6D-42C9-9BBB-616589E03A23}"/>
    <cellStyle name="40 % - Markeringsfarve4 3 8 2 2 2 4" xfId="40290" xr:uid="{33212073-9834-49E7-8B6B-AE10895CA1DA}"/>
    <cellStyle name="40 % - Markeringsfarve4 3 8 2 2 3" xfId="12561" xr:uid="{9EA13F88-431E-4D86-A115-55277008FB22}"/>
    <cellStyle name="40 % - Markeringsfarve4 3 8 2 2 3 2" xfId="28881" xr:uid="{148E42CD-2192-45FA-9F67-2636D4BE3863}"/>
    <cellStyle name="40 % - Markeringsfarve4 3 8 2 2 3 3" xfId="43846" xr:uid="{3EC71FE5-7FA9-4A7A-B9D0-3B7740179F32}"/>
    <cellStyle name="40 % - Markeringsfarve4 3 8 2 2 4" xfId="21859" xr:uid="{BCF07590-0F59-444C-800C-FA131C24495A}"/>
    <cellStyle name="40 % - Markeringsfarve4 3 8 2 2 5" xfId="36847" xr:uid="{4737EEBC-EAF3-400E-B9F9-8FBD6A02780A}"/>
    <cellStyle name="40 % - Markeringsfarve4 3 8 2 3" xfId="6603" xr:uid="{DB58D0DC-FB68-44EC-925E-74E9EDB69BF8}"/>
    <cellStyle name="40 % - Markeringsfarve4 3 8 2 3 2" xfId="14516" xr:uid="{1B443436-7679-499E-B11D-9902964F139B}"/>
    <cellStyle name="40 % - Markeringsfarve4 3 8 2 3 2 2" xfId="30831" xr:uid="{BFA03B02-5215-4CE1-8C7D-6A94857359EA}"/>
    <cellStyle name="40 % - Markeringsfarve4 3 8 2 3 2 3" xfId="45795" xr:uid="{D49A4EAB-BF2A-418B-AED5-4414A3C23E05}"/>
    <cellStyle name="40 % - Markeringsfarve4 3 8 2 3 3" xfId="23809" xr:uid="{B078B7C5-7BE9-41BF-894F-707C3851DDDF}"/>
    <cellStyle name="40 % - Markeringsfarve4 3 8 2 3 4" xfId="38796" xr:uid="{6E737858-A59F-4F7B-A265-D331D522BFD1}"/>
    <cellStyle name="40 % - Markeringsfarve4 3 8 2 4" xfId="12560" xr:uid="{A800AC3E-E6B5-4376-BD60-34FAC0CF5BE2}"/>
    <cellStyle name="40 % - Markeringsfarve4 3 8 2 4 2" xfId="28880" xr:uid="{48D41086-B1B5-4B55-94CA-FB1F1E6A5080}"/>
    <cellStyle name="40 % - Markeringsfarve4 3 8 2 4 3" xfId="43845" xr:uid="{066AB4CE-E410-42B0-BC14-8F3AFC0C8876}"/>
    <cellStyle name="40 % - Markeringsfarve4 3 8 2 5" xfId="21858" xr:uid="{68B7C0F1-8953-4935-A2C1-EF1D9AB577C5}"/>
    <cellStyle name="40 % - Markeringsfarve4 3 8 2 6" xfId="36846" xr:uid="{D67EB3AB-0F0B-419A-9FCB-77E7E0EE281D}"/>
    <cellStyle name="40 % - Markeringsfarve4 3 8 3" xfId="4006" xr:uid="{3EA514A3-8F77-40F4-B81C-08268B649F5A}"/>
    <cellStyle name="40 % - Markeringsfarve4 3 8 3 2" xfId="7387" xr:uid="{873072AD-315A-4FDD-A005-B986552B58EE}"/>
    <cellStyle name="40 % - Markeringsfarve4 3 8 3 2 2" xfId="15296" xr:uid="{1A49209D-BDAC-46E8-B918-920B8EFBE44E}"/>
    <cellStyle name="40 % - Markeringsfarve4 3 8 3 2 2 2" xfId="31611" xr:uid="{9E0FB1A6-504D-4753-AC8D-6CC1306473A6}"/>
    <cellStyle name="40 % - Markeringsfarve4 3 8 3 2 2 3" xfId="46575" xr:uid="{8525B0F3-9E72-4007-BADB-149A891E356B}"/>
    <cellStyle name="40 % - Markeringsfarve4 3 8 3 2 3" xfId="24589" xr:uid="{B3B9D575-ADA0-469A-A081-CB21AC38B857}"/>
    <cellStyle name="40 % - Markeringsfarve4 3 8 3 2 4" xfId="39576" xr:uid="{467E44E2-2BA7-46DC-8A0C-91E4F8FB391A}"/>
    <cellStyle name="40 % - Markeringsfarve4 3 8 3 3" xfId="12562" xr:uid="{01CA8BAA-3C63-492D-BA7F-FD00F56D5BBC}"/>
    <cellStyle name="40 % - Markeringsfarve4 3 8 3 3 2" xfId="28882" xr:uid="{8AE49E04-793E-4B79-9552-7CB37E297CFA}"/>
    <cellStyle name="40 % - Markeringsfarve4 3 8 3 3 3" xfId="43847" xr:uid="{2DA99E7E-C89B-4844-9BD8-4EBB6E31792B}"/>
    <cellStyle name="40 % - Markeringsfarve4 3 8 3 4" xfId="21860" xr:uid="{7149CFD1-586C-4920-BC94-63FE1D9133F6}"/>
    <cellStyle name="40 % - Markeringsfarve4 3 8 3 5" xfId="36848" xr:uid="{C82C0CE9-4CFD-41C0-BE05-2985C394D3CE}"/>
    <cellStyle name="40 % - Markeringsfarve4 3 8 4" xfId="4007" xr:uid="{6F32E255-7729-443A-ABDB-BCC64F5C95CF}"/>
    <cellStyle name="40 % - Markeringsfarve4 3 8 4 2" xfId="8367" xr:uid="{9E269C07-70CB-432B-A569-B33173235CF2}"/>
    <cellStyle name="40 % - Markeringsfarve4 3 8 4 2 2" xfId="16259" xr:uid="{90E494D1-4F37-4861-99A4-F1452E9F26FF}"/>
    <cellStyle name="40 % - Markeringsfarve4 3 8 4 2 2 2" xfId="32574" xr:uid="{DBCDE67D-5DE4-4A76-A742-58B14DA1545A}"/>
    <cellStyle name="40 % - Markeringsfarve4 3 8 4 2 2 3" xfId="47538" xr:uid="{7FE799F9-719C-4744-AA40-011D34EA9FC7}"/>
    <cellStyle name="40 % - Markeringsfarve4 3 8 4 2 3" xfId="25552" xr:uid="{199F3760-26EE-4257-A9B8-189857830752}"/>
    <cellStyle name="40 % - Markeringsfarve4 3 8 4 2 4" xfId="40539" xr:uid="{3EF889C5-9859-4010-975D-26EC0A936C26}"/>
    <cellStyle name="40 % - Markeringsfarve4 3 8 4 3" xfId="12563" xr:uid="{13039BC8-92EA-4B3E-BD90-80DF332FA477}"/>
    <cellStyle name="40 % - Markeringsfarve4 3 8 4 3 2" xfId="28883" xr:uid="{FF84F125-AA02-48EB-9A9A-6B120FA4886C}"/>
    <cellStyle name="40 % - Markeringsfarve4 3 8 4 3 3" xfId="43848" xr:uid="{8FFD46C0-A811-4759-8D29-A8C666AA1D14}"/>
    <cellStyle name="40 % - Markeringsfarve4 3 8 4 4" xfId="21861" xr:uid="{D1FC6A95-899D-4841-A79B-3719F0CE2B01}"/>
    <cellStyle name="40 % - Markeringsfarve4 3 8 4 5" xfId="36849" xr:uid="{5F1BA4BD-42C3-471D-8F88-2152773ABC6B}"/>
    <cellStyle name="40 % - Markeringsfarve4 3 8 5" xfId="5898" xr:uid="{9ECFF3BD-9E43-4B33-BC8F-D8557D6BB8F8}"/>
    <cellStyle name="40 % - Markeringsfarve4 3 8 5 2" xfId="13815" xr:uid="{E673D75A-E569-44A9-9C62-6D53D292AB80}"/>
    <cellStyle name="40 % - Markeringsfarve4 3 8 5 2 2" xfId="30130" xr:uid="{C4B423A9-B9C0-435D-BF99-6F9E270A505E}"/>
    <cellStyle name="40 % - Markeringsfarve4 3 8 5 2 3" xfId="45094" xr:uid="{F87E0F7A-6F09-438B-9DD6-8D77C546F2DB}"/>
    <cellStyle name="40 % - Markeringsfarve4 3 8 5 3" xfId="23108" xr:uid="{30E5E609-E8AA-46B1-8BFB-915B11A9A9C0}"/>
    <cellStyle name="40 % - Markeringsfarve4 3 8 5 4" xfId="38095" xr:uid="{1C484A53-1CAA-4F5A-8C9B-56C7788B14B7}"/>
    <cellStyle name="40 % - Markeringsfarve4 3 8 6" xfId="12559" xr:uid="{5DB7A4A4-C22C-4F20-8765-FF9642974079}"/>
    <cellStyle name="40 % - Markeringsfarve4 3 8 6 2" xfId="28879" xr:uid="{62A5BD46-E390-44ED-A4A3-81C24154C02D}"/>
    <cellStyle name="40 % - Markeringsfarve4 3 8 6 3" xfId="43844" xr:uid="{BA381548-450F-4DB9-98B0-E686F2798115}"/>
    <cellStyle name="40 % - Markeringsfarve4 3 8 7" xfId="21857" xr:uid="{6112D856-E6DC-42E6-A64D-402EA2C6B866}"/>
    <cellStyle name="40 % - Markeringsfarve4 3 8 8" xfId="36845" xr:uid="{2B6C5A4F-2422-4DE0-9225-7F0DFAE0F107}"/>
    <cellStyle name="40 % - Markeringsfarve4 3 9" xfId="4008" xr:uid="{CC142473-688A-4840-9A31-2B06D4BAC34B}"/>
    <cellStyle name="40 % - Markeringsfarve4 3 9 2" xfId="4009" xr:uid="{B0EC9DB3-1E00-4EEE-9323-906855023AEE}"/>
    <cellStyle name="40 % - Markeringsfarve4 3 9 2 2" xfId="7455" xr:uid="{CE2EDB0E-8F6C-4376-AE60-281554060179}"/>
    <cellStyle name="40 % - Markeringsfarve4 3 9 2 2 2" xfId="15355" xr:uid="{F3D5ABE7-D49F-41DA-AADE-A18E204DE597}"/>
    <cellStyle name="40 % - Markeringsfarve4 3 9 2 2 2 2" xfId="31670" xr:uid="{D879D233-C2CF-4704-9384-44B35F203599}"/>
    <cellStyle name="40 % - Markeringsfarve4 3 9 2 2 2 3" xfId="46634" xr:uid="{3E83CD25-5F6C-4A60-8FDB-79F22C5C3978}"/>
    <cellStyle name="40 % - Markeringsfarve4 3 9 2 2 3" xfId="24648" xr:uid="{851E3AEE-3EBB-4760-BD20-AF765938F902}"/>
    <cellStyle name="40 % - Markeringsfarve4 3 9 2 2 4" xfId="39635" xr:uid="{237B9643-C01A-4E76-9998-7FF11A73DA2E}"/>
    <cellStyle name="40 % - Markeringsfarve4 3 9 2 3" xfId="12565" xr:uid="{548CCC97-C5EE-411E-8D59-2E4DF6948D23}"/>
    <cellStyle name="40 % - Markeringsfarve4 3 9 2 3 2" xfId="28885" xr:uid="{D3B9D5CD-031A-42E3-9537-A4F3FD6FAEBB}"/>
    <cellStyle name="40 % - Markeringsfarve4 3 9 2 3 3" xfId="43850" xr:uid="{820982DC-5CED-4DAB-AD5A-D20EA2BB06D0}"/>
    <cellStyle name="40 % - Markeringsfarve4 3 9 2 4" xfId="21863" xr:uid="{CACB6ACB-76D8-46C3-BCA0-53694322388E}"/>
    <cellStyle name="40 % - Markeringsfarve4 3 9 2 5" xfId="36851" xr:uid="{68EABAAC-469E-4801-9066-B53B8884DFB0}"/>
    <cellStyle name="40 % - Markeringsfarve4 3 9 3" xfId="6055" xr:uid="{28A97741-AD92-4ACF-90B0-BF9733EA9CDC}"/>
    <cellStyle name="40 % - Markeringsfarve4 3 9 3 2" xfId="13971" xr:uid="{3D6F32F1-331C-4A26-837A-202FE9D220F4}"/>
    <cellStyle name="40 % - Markeringsfarve4 3 9 3 2 2" xfId="30286" xr:uid="{D6ED7E93-EDB8-4E9C-A5B9-082698ED8317}"/>
    <cellStyle name="40 % - Markeringsfarve4 3 9 3 2 3" xfId="45250" xr:uid="{3588C481-1A71-4D0F-B810-84883EF9A1FF}"/>
    <cellStyle name="40 % - Markeringsfarve4 3 9 3 3" xfId="23264" xr:uid="{02784D35-C486-4015-BEEE-2B6854EE7BAD}"/>
    <cellStyle name="40 % - Markeringsfarve4 3 9 3 4" xfId="38251" xr:uid="{C355ADF2-BDDA-4E03-831D-85CF3FC09705}"/>
    <cellStyle name="40 % - Markeringsfarve4 3 9 4" xfId="12564" xr:uid="{4B9ED1E6-2B6B-44F3-AE42-EB407CF20A23}"/>
    <cellStyle name="40 % - Markeringsfarve4 3 9 4 2" xfId="28884" xr:uid="{503E4C85-71C3-40E9-863D-94F613ACFCED}"/>
    <cellStyle name="40 % - Markeringsfarve4 3 9 4 3" xfId="43849" xr:uid="{8B89E554-49E3-4979-9F43-3BEF7035C6AB}"/>
    <cellStyle name="40 % - Markeringsfarve4 3 9 5" xfId="21862" xr:uid="{2EC88250-8488-4914-AF7D-F5857AB4EA2C}"/>
    <cellStyle name="40 % - Markeringsfarve4 3 9 6" xfId="36850" xr:uid="{BA460B1B-8D6D-4F8A-B830-FDCE0297F38D}"/>
    <cellStyle name="40 % - Markeringsfarve4 4" xfId="4010" xr:uid="{0CB0F10F-D927-4EF9-B74F-A82EDF83A0AE}"/>
    <cellStyle name="40 % - Markeringsfarve4 4 10" xfId="5899" xr:uid="{377A4BD4-AD8B-40A0-BF81-77612AB3683D}"/>
    <cellStyle name="40 % - Markeringsfarve4 4 10 2" xfId="13816" xr:uid="{CE137EE1-4192-4093-9984-7EDA83984B36}"/>
    <cellStyle name="40 % - Markeringsfarve4 4 10 2 2" xfId="30131" xr:uid="{178F6DBE-E66D-42EF-B1C0-423463AA089E}"/>
    <cellStyle name="40 % - Markeringsfarve4 4 10 2 3" xfId="45095" xr:uid="{FCE6CB86-BD8C-42C5-A856-431EC9BDD5BF}"/>
    <cellStyle name="40 % - Markeringsfarve4 4 10 3" xfId="23109" xr:uid="{F855AA33-56FA-46AE-9C46-29397325377A}"/>
    <cellStyle name="40 % - Markeringsfarve4 4 10 4" xfId="38096" xr:uid="{0C80DFDF-14BF-4AD9-961C-F612CF9D761C}"/>
    <cellStyle name="40 % - Markeringsfarve4 4 11" xfId="12566" xr:uid="{3458C897-5EA1-4085-A2CA-CD13218F0E45}"/>
    <cellStyle name="40 % - Markeringsfarve4 4 11 2" xfId="28886" xr:uid="{647F29B9-36E0-4CD8-AD9C-E581CF9F0E7D}"/>
    <cellStyle name="40 % - Markeringsfarve4 4 11 3" xfId="43851" xr:uid="{87D879B6-A518-4BF2-B76D-8A33748F2DFE}"/>
    <cellStyle name="40 % - Markeringsfarve4 4 12" xfId="21864" xr:uid="{8C0BCEE4-7A0C-48ED-9CE5-49559BC6FB03}"/>
    <cellStyle name="40 % - Markeringsfarve4 4 13" xfId="36852" xr:uid="{CB842767-172E-4355-9924-62BFB8CCFC5C}"/>
    <cellStyle name="40 % - Markeringsfarve4 4 14" xfId="53333" xr:uid="{E14BB90D-E01D-4546-ABAB-F6E4EC98A91B}"/>
    <cellStyle name="40 % - Markeringsfarve4 4 2" xfId="4011" xr:uid="{8FCFF0AC-5607-4E57-8B42-BEF1DD668AC2}"/>
    <cellStyle name="40 % - Markeringsfarve4 4 2 2" xfId="4012" xr:uid="{4E54DBF9-46FD-46AD-BCD2-DB3CCF2465BB}"/>
    <cellStyle name="40 % - Markeringsfarve4 4 2 2 2" xfId="4013" xr:uid="{58FF6ABE-D29C-46E2-BC2F-BF69029FD33D}"/>
    <cellStyle name="40 % - Markeringsfarve4 4 2 2 2 2" xfId="7599" xr:uid="{D70995B2-084A-44DE-8003-CB9A0C4CBEA1}"/>
    <cellStyle name="40 % - Markeringsfarve4 4 2 2 2 2 2" xfId="15499" xr:uid="{149521EA-0D70-43E3-B971-E5A42E3EABE8}"/>
    <cellStyle name="40 % - Markeringsfarve4 4 2 2 2 2 2 2" xfId="31814" xr:uid="{3C78ED36-BCAA-46D0-A288-484ADE54D251}"/>
    <cellStyle name="40 % - Markeringsfarve4 4 2 2 2 2 2 3" xfId="46778" xr:uid="{6CCCD3FC-BCEC-4427-885D-661566C1D675}"/>
    <cellStyle name="40 % - Markeringsfarve4 4 2 2 2 2 3" xfId="24792" xr:uid="{62B43DD7-5A10-4C46-94F2-8B75E8A5AB2E}"/>
    <cellStyle name="40 % - Markeringsfarve4 4 2 2 2 2 4" xfId="39779" xr:uid="{BA699F39-8B52-4A6F-A6FA-84CE3BC44BFA}"/>
    <cellStyle name="40 % - Markeringsfarve4 4 2 2 2 3" xfId="12569" xr:uid="{8E24BFF9-2B53-4F55-AE8C-0D90899DD7D2}"/>
    <cellStyle name="40 % - Markeringsfarve4 4 2 2 2 3 2" xfId="28889" xr:uid="{0CAFD297-3153-4B19-B5D8-A7F616249014}"/>
    <cellStyle name="40 % - Markeringsfarve4 4 2 2 2 3 3" xfId="43854" xr:uid="{F8754450-F3B8-473E-9F54-CF0D9C2C5036}"/>
    <cellStyle name="40 % - Markeringsfarve4 4 2 2 2 4" xfId="21867" xr:uid="{B745F380-5219-4537-9234-C0A3D409576B}"/>
    <cellStyle name="40 % - Markeringsfarve4 4 2 2 2 5" xfId="36855" xr:uid="{26E2998D-A075-449B-81E5-1D766D13F3FF}"/>
    <cellStyle name="40 % - Markeringsfarve4 4 2 2 3" xfId="6175" xr:uid="{4B48F862-695B-43FC-ABEB-E6516E00A9B4}"/>
    <cellStyle name="40 % - Markeringsfarve4 4 2 2 3 2" xfId="14091" xr:uid="{58951754-AEF0-4FE7-8929-DEDD2DA82EF6}"/>
    <cellStyle name="40 % - Markeringsfarve4 4 2 2 3 2 2" xfId="30406" xr:uid="{2874F02C-BD20-45B7-B6DD-0A3B7312BFE8}"/>
    <cellStyle name="40 % - Markeringsfarve4 4 2 2 3 2 3" xfId="45370" xr:uid="{37AB3D46-9D5F-4B20-800A-5A9DE4658E98}"/>
    <cellStyle name="40 % - Markeringsfarve4 4 2 2 3 3" xfId="23384" xr:uid="{E6B501DC-A839-4121-8804-C5F7B7939509}"/>
    <cellStyle name="40 % - Markeringsfarve4 4 2 2 3 4" xfId="38371" xr:uid="{88C838D5-3035-47A2-AC13-C4BF9D64CA3E}"/>
    <cellStyle name="40 % - Markeringsfarve4 4 2 2 4" xfId="12568" xr:uid="{9229AFFA-DB0B-43DF-97DA-2918C967EDE3}"/>
    <cellStyle name="40 % - Markeringsfarve4 4 2 2 4 2" xfId="28888" xr:uid="{2E1B673D-90E4-46A6-A328-8CC44161225A}"/>
    <cellStyle name="40 % - Markeringsfarve4 4 2 2 4 3" xfId="43853" xr:uid="{464F6E48-B15A-4CCF-A7CD-BC02E29E6702}"/>
    <cellStyle name="40 % - Markeringsfarve4 4 2 2 5" xfId="21866" xr:uid="{BB79D9E3-4813-43DA-9F2E-DC16D0D00C79}"/>
    <cellStyle name="40 % - Markeringsfarve4 4 2 2 6" xfId="36854" xr:uid="{E18669AA-4416-427D-B001-F3B1039E245B}"/>
    <cellStyle name="40 % - Markeringsfarve4 4 2 2 7" xfId="57137" xr:uid="{5C2E0740-D57D-4BD6-9D92-40352DD0D45F}"/>
    <cellStyle name="40 % - Markeringsfarve4 4 2 3" xfId="4014" xr:uid="{AB5A8A08-3BB5-43B8-9000-561D21CC112F}"/>
    <cellStyle name="40 % - Markeringsfarve4 4 2 3 2" xfId="6829" xr:uid="{F8B1822E-0404-4E23-8301-73B774EEDC31}"/>
    <cellStyle name="40 % - Markeringsfarve4 4 2 3 2 2" xfId="14739" xr:uid="{4168E46C-C802-46EF-A398-165F14F2845F}"/>
    <cellStyle name="40 % - Markeringsfarve4 4 2 3 2 2 2" xfId="31054" xr:uid="{18981379-0D82-4B21-AC0F-A90D151DD778}"/>
    <cellStyle name="40 % - Markeringsfarve4 4 2 3 2 2 3" xfId="46018" xr:uid="{2A6CD7FE-348F-4E6C-B188-90C0E73F8505}"/>
    <cellStyle name="40 % - Markeringsfarve4 4 2 3 2 3" xfId="24032" xr:uid="{A4A901CB-7E11-44B6-9D1D-605352D3B2E7}"/>
    <cellStyle name="40 % - Markeringsfarve4 4 2 3 2 4" xfId="39019" xr:uid="{6D7CC57E-E47B-4C06-A43E-E39D4C0D7AD2}"/>
    <cellStyle name="40 % - Markeringsfarve4 4 2 3 3" xfId="12570" xr:uid="{C07791C8-BA88-4520-8D95-89A8C6877A5C}"/>
    <cellStyle name="40 % - Markeringsfarve4 4 2 3 3 2" xfId="28890" xr:uid="{7F5FA621-4806-4AD5-B2A2-3B28B34E7794}"/>
    <cellStyle name="40 % - Markeringsfarve4 4 2 3 3 3" xfId="43855" xr:uid="{93838A2D-8515-428E-8DFB-C293D34BB725}"/>
    <cellStyle name="40 % - Markeringsfarve4 4 2 3 4" xfId="21868" xr:uid="{BE7C9C46-6214-4ADC-A663-AFB1D0AA0734}"/>
    <cellStyle name="40 % - Markeringsfarve4 4 2 3 5" xfId="36856" xr:uid="{E2FC24D6-70F7-4DFE-898E-5226C0F5E091}"/>
    <cellStyle name="40 % - Markeringsfarve4 4 2 4" xfId="4015" xr:uid="{980B6663-7C30-46BE-B031-45CC93A4E697}"/>
    <cellStyle name="40 % - Markeringsfarve4 4 2 4 2" xfId="8229" xr:uid="{BCF52DB8-18C7-41FC-B9E6-58E2C2564879}"/>
    <cellStyle name="40 % - Markeringsfarve4 4 2 4 2 2" xfId="16122" xr:uid="{4D8917E6-A32F-47EC-BA6B-5DF9E9EF8EF6}"/>
    <cellStyle name="40 % - Markeringsfarve4 4 2 4 2 2 2" xfId="32437" xr:uid="{8BC23224-9BE7-44D7-BA4A-5613D9FFED43}"/>
    <cellStyle name="40 % - Markeringsfarve4 4 2 4 2 2 3" xfId="47401" xr:uid="{18AE46B7-BA9F-4924-87FB-F3F8B54C72B6}"/>
    <cellStyle name="40 % - Markeringsfarve4 4 2 4 2 3" xfId="25415" xr:uid="{2823E8FD-3168-4923-BF90-9A6F537EB1E9}"/>
    <cellStyle name="40 % - Markeringsfarve4 4 2 4 2 4" xfId="40402" xr:uid="{155F7644-46D6-463F-9B5C-48162F6556FD}"/>
    <cellStyle name="40 % - Markeringsfarve4 4 2 4 3" xfId="12571" xr:uid="{34AA8F0C-4558-449E-87C3-91A3A5253CC2}"/>
    <cellStyle name="40 % - Markeringsfarve4 4 2 4 3 2" xfId="28891" xr:uid="{6F0DAEDD-F1AD-48BF-A32A-18586273298B}"/>
    <cellStyle name="40 % - Markeringsfarve4 4 2 4 3 3" xfId="43856" xr:uid="{F0E95FA6-5FBF-4F02-8248-11FF442763F4}"/>
    <cellStyle name="40 % - Markeringsfarve4 4 2 4 4" xfId="21869" xr:uid="{689BDAFC-DE82-4273-B9CD-232D29D0787D}"/>
    <cellStyle name="40 % - Markeringsfarve4 4 2 4 5" xfId="36857" xr:uid="{79826C0A-E553-4149-9016-23E54B0A907E}"/>
    <cellStyle name="40 % - Markeringsfarve4 4 2 5" xfId="5900" xr:uid="{4EF270F4-4A24-4FE2-A2BE-11370DEE55E8}"/>
    <cellStyle name="40 % - Markeringsfarve4 4 2 5 2" xfId="13817" xr:uid="{A13D88A6-15E0-4DD5-A58D-5D93F29CD1E6}"/>
    <cellStyle name="40 % - Markeringsfarve4 4 2 5 2 2" xfId="30132" xr:uid="{E27D7394-3129-4D7F-8062-A70DD17B1A94}"/>
    <cellStyle name="40 % - Markeringsfarve4 4 2 5 2 3" xfId="45096" xr:uid="{B38868A9-716C-4BDC-BB75-82849B4B94EB}"/>
    <cellStyle name="40 % - Markeringsfarve4 4 2 5 3" xfId="23110" xr:uid="{628B1E82-CE14-40CB-ADA0-64E08AB9EB85}"/>
    <cellStyle name="40 % - Markeringsfarve4 4 2 5 4" xfId="38097" xr:uid="{6A69630B-6B08-4F01-8F64-29EE773E9808}"/>
    <cellStyle name="40 % - Markeringsfarve4 4 2 6" xfId="12567" xr:uid="{BBFCC35A-21BD-40F4-9E04-17305C07BCD2}"/>
    <cellStyle name="40 % - Markeringsfarve4 4 2 6 2" xfId="28887" xr:uid="{65F553D8-C937-4E2B-A21F-70BEAED5E7E3}"/>
    <cellStyle name="40 % - Markeringsfarve4 4 2 6 3" xfId="43852" xr:uid="{EC622F70-D584-4EBE-8617-FB8B97A1A4EA}"/>
    <cellStyle name="40 % - Markeringsfarve4 4 2 7" xfId="21865" xr:uid="{FB268387-9C4E-4DB5-9854-96361E52242F}"/>
    <cellStyle name="40 % - Markeringsfarve4 4 2 8" xfId="36853" xr:uid="{EF9219C0-4373-4595-9AC3-186290E341CD}"/>
    <cellStyle name="40 % - Markeringsfarve4 4 2 9" xfId="53970" xr:uid="{B5A6A570-540F-41D0-A5DE-4E996D3DEA6B}"/>
    <cellStyle name="40 % - Markeringsfarve4 4 3" xfId="4016" xr:uid="{1BD0D286-6077-480C-8940-1B5ADFAFE9DF}"/>
    <cellStyle name="40 % - Markeringsfarve4 4 3 2" xfId="4017" xr:uid="{F86CCE69-28FD-4ED4-B1CD-838F8474AC83}"/>
    <cellStyle name="40 % - Markeringsfarve4 4 3 2 2" xfId="4018" xr:uid="{97E41DC5-6ABC-4CDD-8272-7109FF7D7337}"/>
    <cellStyle name="40 % - Markeringsfarve4 4 3 2 2 2" xfId="7759" xr:uid="{9C86F417-F84A-4C6B-AD87-0318F2520C39}"/>
    <cellStyle name="40 % - Markeringsfarve4 4 3 2 2 2 2" xfId="15659" xr:uid="{A7790E63-FE2E-4EA5-BAFF-6761BA8BD475}"/>
    <cellStyle name="40 % - Markeringsfarve4 4 3 2 2 2 2 2" xfId="31974" xr:uid="{49311286-E552-4AFB-8516-98AA07BBC993}"/>
    <cellStyle name="40 % - Markeringsfarve4 4 3 2 2 2 2 3" xfId="46938" xr:uid="{EE23174F-4B28-4790-921C-2C428DEC5681}"/>
    <cellStyle name="40 % - Markeringsfarve4 4 3 2 2 2 3" xfId="24952" xr:uid="{41890CAC-752D-4011-82C6-7BF8145B0A02}"/>
    <cellStyle name="40 % - Markeringsfarve4 4 3 2 2 2 4" xfId="39939" xr:uid="{E3C772AB-9DDB-4546-8075-EEEE01D893F2}"/>
    <cellStyle name="40 % - Markeringsfarve4 4 3 2 2 3" xfId="12574" xr:uid="{1B64CEB8-26FE-46D3-BFD2-155271D21CBE}"/>
    <cellStyle name="40 % - Markeringsfarve4 4 3 2 2 3 2" xfId="28894" xr:uid="{4F66F533-479E-4DE9-96A6-495A6E0F2478}"/>
    <cellStyle name="40 % - Markeringsfarve4 4 3 2 2 3 3" xfId="43859" xr:uid="{8F70273E-9888-47B8-B14A-5A9A7188E99E}"/>
    <cellStyle name="40 % - Markeringsfarve4 4 3 2 2 4" xfId="21872" xr:uid="{0D048979-B80B-4A90-AA33-966579E350B3}"/>
    <cellStyle name="40 % - Markeringsfarve4 4 3 2 2 5" xfId="36860" xr:uid="{05DE4D5D-6D9A-49B0-A98E-A3BE1FA9677D}"/>
    <cellStyle name="40 % - Markeringsfarve4 4 3 2 3" xfId="6305" xr:uid="{396DB365-0DDB-4935-9FAF-B6239E7E82E9}"/>
    <cellStyle name="40 % - Markeringsfarve4 4 3 2 3 2" xfId="14221" xr:uid="{6712E845-BA70-465F-8AE1-285890B53256}"/>
    <cellStyle name="40 % - Markeringsfarve4 4 3 2 3 2 2" xfId="30536" xr:uid="{237CDA97-668A-4192-AD1E-34BA662E59DE}"/>
    <cellStyle name="40 % - Markeringsfarve4 4 3 2 3 2 3" xfId="45500" xr:uid="{984FAFB2-7BE8-42A1-BB89-59CB4D743B2E}"/>
    <cellStyle name="40 % - Markeringsfarve4 4 3 2 3 3" xfId="23514" xr:uid="{C25C697A-22FC-4AAA-BEDB-CF810D1EF49B}"/>
    <cellStyle name="40 % - Markeringsfarve4 4 3 2 3 4" xfId="38501" xr:uid="{A57AE33F-0858-4323-8B10-951C00476939}"/>
    <cellStyle name="40 % - Markeringsfarve4 4 3 2 4" xfId="12573" xr:uid="{DC58D623-9C72-49D8-94F7-9AF9264D895D}"/>
    <cellStyle name="40 % - Markeringsfarve4 4 3 2 4 2" xfId="28893" xr:uid="{67211B2C-641B-4887-AC44-F14B21DAEFC3}"/>
    <cellStyle name="40 % - Markeringsfarve4 4 3 2 4 3" xfId="43858" xr:uid="{73C0285A-2620-4A86-B400-A034DC95E73F}"/>
    <cellStyle name="40 % - Markeringsfarve4 4 3 2 5" xfId="21871" xr:uid="{BACAB999-CE70-496C-A8E3-5DF06B80E1DC}"/>
    <cellStyle name="40 % - Markeringsfarve4 4 3 2 6" xfId="36859" xr:uid="{B3BC5194-1559-4655-9BC1-D0E7D9F39910}"/>
    <cellStyle name="40 % - Markeringsfarve4 4 3 3" xfId="4019" xr:uid="{D7271E9C-E5EC-409F-AC89-EF12C2EC7426}"/>
    <cellStyle name="40 % - Markeringsfarve4 4 3 3 2" xfId="6989" xr:uid="{B2B68BB0-EFC9-4CAD-AD49-BB9C4BC87806}"/>
    <cellStyle name="40 % - Markeringsfarve4 4 3 3 2 2" xfId="14899" xr:uid="{91E59460-994D-4EFA-A076-44CC314711A7}"/>
    <cellStyle name="40 % - Markeringsfarve4 4 3 3 2 2 2" xfId="31214" xr:uid="{A5405F8D-CD47-40C2-A9C3-ACA6E851B456}"/>
    <cellStyle name="40 % - Markeringsfarve4 4 3 3 2 2 3" xfId="46178" xr:uid="{81D0A230-310C-402E-BBE7-1B51C54B5D62}"/>
    <cellStyle name="40 % - Markeringsfarve4 4 3 3 2 3" xfId="24192" xr:uid="{E151C513-F16B-4B95-BD13-F68F9E1DA439}"/>
    <cellStyle name="40 % - Markeringsfarve4 4 3 3 2 4" xfId="39179" xr:uid="{0A30B7F7-3387-44B0-95C5-E19D3ABE56B3}"/>
    <cellStyle name="40 % - Markeringsfarve4 4 3 3 3" xfId="12575" xr:uid="{0FB4F2C5-186A-44FF-80B9-BA475C4D827C}"/>
    <cellStyle name="40 % - Markeringsfarve4 4 3 3 3 2" xfId="28895" xr:uid="{4B9B96B0-D22D-4FBF-A786-DE572C509D2B}"/>
    <cellStyle name="40 % - Markeringsfarve4 4 3 3 3 3" xfId="43860" xr:uid="{E40674A3-8928-4E30-864E-7A3E1281CA1E}"/>
    <cellStyle name="40 % - Markeringsfarve4 4 3 3 4" xfId="21873" xr:uid="{7A926453-9F47-4158-835D-FDBA6B765EBF}"/>
    <cellStyle name="40 % - Markeringsfarve4 4 3 3 5" xfId="36861" xr:uid="{8ABE3399-DE4C-41DA-A060-B4F01CCFC793}"/>
    <cellStyle name="40 % - Markeringsfarve4 4 3 4" xfId="4020" xr:uid="{9AB78E41-CF47-49F1-B303-D6BF40D44C22}"/>
    <cellStyle name="40 % - Markeringsfarve4 4 3 4 2" xfId="8552" xr:uid="{DE26D0FC-0766-4072-A712-9A0A17CA3F38}"/>
    <cellStyle name="40 % - Markeringsfarve4 4 3 4 2 2" xfId="16437" xr:uid="{2644AE5A-3538-49F8-A9AB-FBD9DE796A28}"/>
    <cellStyle name="40 % - Markeringsfarve4 4 3 4 2 2 2" xfId="32752" xr:uid="{8E23688D-61D8-4CE5-BAB5-5399931CDD43}"/>
    <cellStyle name="40 % - Markeringsfarve4 4 3 4 2 2 3" xfId="47716" xr:uid="{F0A8EF28-017D-4ADC-8B40-944EE1357B0F}"/>
    <cellStyle name="40 % - Markeringsfarve4 4 3 4 2 3" xfId="25730" xr:uid="{A6D36D04-8974-47EE-A521-E30601835A0F}"/>
    <cellStyle name="40 % - Markeringsfarve4 4 3 4 2 4" xfId="40717" xr:uid="{D4141C30-3BD5-47C7-A73E-58A23F24E970}"/>
    <cellStyle name="40 % - Markeringsfarve4 4 3 4 3" xfId="12576" xr:uid="{646702CA-8C8B-4296-8D27-6F300B5FFA24}"/>
    <cellStyle name="40 % - Markeringsfarve4 4 3 4 3 2" xfId="28896" xr:uid="{9FEADBE8-0BEC-4881-9EB9-24B709C2DE1C}"/>
    <cellStyle name="40 % - Markeringsfarve4 4 3 4 3 3" xfId="43861" xr:uid="{BC22474F-F3EA-41D1-994B-3727C64BDCA6}"/>
    <cellStyle name="40 % - Markeringsfarve4 4 3 4 4" xfId="21874" xr:uid="{F2AAC13B-75F3-4D04-89AD-5AB7F539A5EF}"/>
    <cellStyle name="40 % - Markeringsfarve4 4 3 4 5" xfId="36862" xr:uid="{3F678760-E1E0-45F1-8F2C-43E4AA603977}"/>
    <cellStyle name="40 % - Markeringsfarve4 4 3 5" xfId="5901" xr:uid="{66C6084F-5254-4E85-B1D6-F601D67D1329}"/>
    <cellStyle name="40 % - Markeringsfarve4 4 3 5 2" xfId="13818" xr:uid="{2CE80485-8C2F-45A4-8197-4FB9FAD8F2ED}"/>
    <cellStyle name="40 % - Markeringsfarve4 4 3 5 2 2" xfId="30133" xr:uid="{FF0FDF56-D5C2-4C9B-BFA2-F01DFB017509}"/>
    <cellStyle name="40 % - Markeringsfarve4 4 3 5 2 3" xfId="45097" xr:uid="{A05BCDF4-E109-41FE-B856-5630EC94C67C}"/>
    <cellStyle name="40 % - Markeringsfarve4 4 3 5 3" xfId="23111" xr:uid="{C8DD8521-5384-44BE-80BA-99D9295BFCAA}"/>
    <cellStyle name="40 % - Markeringsfarve4 4 3 5 4" xfId="38098" xr:uid="{5D3CFBE5-4DEC-4287-A079-FD41524FBE17}"/>
    <cellStyle name="40 % - Markeringsfarve4 4 3 6" xfId="12572" xr:uid="{3544E1B2-90F1-49CC-AD5F-0B65A800FF22}"/>
    <cellStyle name="40 % - Markeringsfarve4 4 3 6 2" xfId="28892" xr:uid="{FC46C4ED-06C0-4DE6-80BB-7C1A6479718A}"/>
    <cellStyle name="40 % - Markeringsfarve4 4 3 6 3" xfId="43857" xr:uid="{BDFD2F54-FA3F-4A8A-AEC2-74F20729EC2D}"/>
    <cellStyle name="40 % - Markeringsfarve4 4 3 7" xfId="21870" xr:uid="{1548057D-080B-44BF-9DDD-385403D391CD}"/>
    <cellStyle name="40 % - Markeringsfarve4 4 3 8" xfId="36858" xr:uid="{88DD7BED-4E9C-4CBD-8918-4878ED700B54}"/>
    <cellStyle name="40 % - Markeringsfarve4 4 3 9" xfId="56514" xr:uid="{956AE0C8-3920-4FDF-97E0-EC22B4284936}"/>
    <cellStyle name="40 % - Markeringsfarve4 4 4" xfId="4021" xr:uid="{100D6C20-C79F-4A6D-9303-5BA66868E013}"/>
    <cellStyle name="40 % - Markeringsfarve4 4 4 2" xfId="4022" xr:uid="{AFA3A957-C2A6-449C-B496-306A1DFF435F}"/>
    <cellStyle name="40 % - Markeringsfarve4 4 4 2 2" xfId="4023" xr:uid="{DBFB40A0-BB98-4DEB-B4F5-56FAA1EFCAAB}"/>
    <cellStyle name="40 % - Markeringsfarve4 4 4 2 2 2" xfId="7837" xr:uid="{216A7F76-ED69-42C2-B9AB-06CAED5D191F}"/>
    <cellStyle name="40 % - Markeringsfarve4 4 4 2 2 2 2" xfId="15737" xr:uid="{2DBB5C86-0035-4266-94CE-A44BDB1823DF}"/>
    <cellStyle name="40 % - Markeringsfarve4 4 4 2 2 2 2 2" xfId="32052" xr:uid="{F4A722FF-CB4C-4238-B3D8-793CFE081621}"/>
    <cellStyle name="40 % - Markeringsfarve4 4 4 2 2 2 2 3" xfId="47016" xr:uid="{070E89F7-34BF-452D-BCA4-6F7074BA2FAC}"/>
    <cellStyle name="40 % - Markeringsfarve4 4 4 2 2 2 3" xfId="25030" xr:uid="{DC3FF1D7-A2CA-45BE-8175-B240EFC576CB}"/>
    <cellStyle name="40 % - Markeringsfarve4 4 4 2 2 2 4" xfId="40017" xr:uid="{EA01DC03-771B-4D0F-BA63-15FA413963B4}"/>
    <cellStyle name="40 % - Markeringsfarve4 4 4 2 2 3" xfId="12579" xr:uid="{4DD99D2E-39C6-4CA1-8EC8-F6C52762E777}"/>
    <cellStyle name="40 % - Markeringsfarve4 4 4 2 2 3 2" xfId="28899" xr:uid="{A7A2DED7-5C8E-4950-A94C-73A9E05A2CDF}"/>
    <cellStyle name="40 % - Markeringsfarve4 4 4 2 2 3 3" xfId="43864" xr:uid="{0D5F6404-F70E-405F-86AF-3E3B3073AE4F}"/>
    <cellStyle name="40 % - Markeringsfarve4 4 4 2 2 4" xfId="21877" xr:uid="{D83244A7-BAB1-4C4A-B3E5-6557F055C87E}"/>
    <cellStyle name="40 % - Markeringsfarve4 4 4 2 2 5" xfId="36865" xr:uid="{9B34F3F0-DEE9-4ABE-87E4-B87C1248D59C}"/>
    <cellStyle name="40 % - Markeringsfarve4 4 4 2 3" xfId="6377" xr:uid="{085E9CBE-E251-4F99-B90A-CB85D4BF2839}"/>
    <cellStyle name="40 % - Markeringsfarve4 4 4 2 3 2" xfId="14290" xr:uid="{95EA7814-1048-435F-A1FC-85B2DB739F27}"/>
    <cellStyle name="40 % - Markeringsfarve4 4 4 2 3 2 2" xfId="30605" xr:uid="{8A697D97-5F04-4319-9D13-4F6CE6149FED}"/>
    <cellStyle name="40 % - Markeringsfarve4 4 4 2 3 2 3" xfId="45569" xr:uid="{0226DD06-CDED-4A27-A76E-74C8CECB1129}"/>
    <cellStyle name="40 % - Markeringsfarve4 4 4 2 3 3" xfId="23583" xr:uid="{9DD87575-7059-4C95-A7E8-C59943582FAF}"/>
    <cellStyle name="40 % - Markeringsfarve4 4 4 2 3 4" xfId="38570" xr:uid="{0487C7FA-B5DC-4DC0-9CA2-B8D752C715F4}"/>
    <cellStyle name="40 % - Markeringsfarve4 4 4 2 4" xfId="12578" xr:uid="{3CB1D6CF-A08C-4743-915F-2D9AE4568725}"/>
    <cellStyle name="40 % - Markeringsfarve4 4 4 2 4 2" xfId="28898" xr:uid="{8BC1786F-1044-4C4A-8404-9C243B0A8874}"/>
    <cellStyle name="40 % - Markeringsfarve4 4 4 2 4 3" xfId="43863" xr:uid="{8F05F24E-36CD-4AA7-BECA-26693DAAC6C2}"/>
    <cellStyle name="40 % - Markeringsfarve4 4 4 2 5" xfId="21876" xr:uid="{DF640EB2-68FE-43E3-8C8A-BC85F544B661}"/>
    <cellStyle name="40 % - Markeringsfarve4 4 4 2 6" xfId="36864" xr:uid="{33CED61E-564F-4C55-B3E6-E70C32594FD5}"/>
    <cellStyle name="40 % - Markeringsfarve4 4 4 3" xfId="4024" xr:uid="{3826D298-76B2-4AF2-87BA-1B9B2B3C142F}"/>
    <cellStyle name="40 % - Markeringsfarve4 4 4 3 2" xfId="7113" xr:uid="{5637EE1F-8E31-4BC5-9339-6275B30625FD}"/>
    <cellStyle name="40 % - Markeringsfarve4 4 4 3 2 2" xfId="15022" xr:uid="{DD28AAFE-5C2C-417A-B2B8-F5314C072EF2}"/>
    <cellStyle name="40 % - Markeringsfarve4 4 4 3 2 2 2" xfId="31337" xr:uid="{F6406BDA-F9C1-468D-B5CB-F0479047BE03}"/>
    <cellStyle name="40 % - Markeringsfarve4 4 4 3 2 2 3" xfId="46301" xr:uid="{2B2D2FD6-3798-4481-911A-4A95B24BD350}"/>
    <cellStyle name="40 % - Markeringsfarve4 4 4 3 2 3" xfId="24315" xr:uid="{1991BFD9-E8FD-42FC-B2D9-471DC334519B}"/>
    <cellStyle name="40 % - Markeringsfarve4 4 4 3 2 4" xfId="39302" xr:uid="{DF847BE1-D0C3-48FC-B0EF-6D05623093B9}"/>
    <cellStyle name="40 % - Markeringsfarve4 4 4 3 3" xfId="12580" xr:uid="{CC2FE9C1-B04E-4AAA-81AC-F9AFCAF96B1F}"/>
    <cellStyle name="40 % - Markeringsfarve4 4 4 3 3 2" xfId="28900" xr:uid="{0CDF13C4-42A9-44E4-9076-A6D3280A6607}"/>
    <cellStyle name="40 % - Markeringsfarve4 4 4 3 3 3" xfId="43865" xr:uid="{61D3D4EB-83E2-4115-B84B-E6DF2E70C226}"/>
    <cellStyle name="40 % - Markeringsfarve4 4 4 3 4" xfId="21878" xr:uid="{FBE2D031-5205-4884-A2D8-3F69927CF09B}"/>
    <cellStyle name="40 % - Markeringsfarve4 4 4 3 5" xfId="36866" xr:uid="{A1DBDFD9-557D-4373-A6C9-E6568D9310B7}"/>
    <cellStyle name="40 % - Markeringsfarve4 4 4 4" xfId="4025" xr:uid="{D94EE5DC-6D5C-4899-A198-323EAF2D6937}"/>
    <cellStyle name="40 % - Markeringsfarve4 4 4 4 2" xfId="8203" xr:uid="{FB1AC856-57AA-4E02-92E2-9431E65CA92C}"/>
    <cellStyle name="40 % - Markeringsfarve4 4 4 4 2 2" xfId="16098" xr:uid="{C23C0EB0-967C-4E0A-AFB6-5D9EAACB1AA1}"/>
    <cellStyle name="40 % - Markeringsfarve4 4 4 4 2 2 2" xfId="32413" xr:uid="{0545FA3B-37BD-4668-A27F-36AFC1A47A3F}"/>
    <cellStyle name="40 % - Markeringsfarve4 4 4 4 2 2 3" xfId="47377" xr:uid="{73632525-CD90-47AE-BA17-7802A3E18FEF}"/>
    <cellStyle name="40 % - Markeringsfarve4 4 4 4 2 3" xfId="25391" xr:uid="{A1D6667C-1F79-432F-84AE-4181FEF8241A}"/>
    <cellStyle name="40 % - Markeringsfarve4 4 4 4 2 4" xfId="40378" xr:uid="{E499274A-A5C9-4E63-A4FD-0F22EEC5B6B2}"/>
    <cellStyle name="40 % - Markeringsfarve4 4 4 4 3" xfId="12581" xr:uid="{8D0BE7CC-4E9B-4585-BEAF-F8BBFCDCE42B}"/>
    <cellStyle name="40 % - Markeringsfarve4 4 4 4 3 2" xfId="28901" xr:uid="{0F6EE8CE-58FA-4CFE-ADDD-09B743E578DE}"/>
    <cellStyle name="40 % - Markeringsfarve4 4 4 4 3 3" xfId="43866" xr:uid="{10021B04-F50F-41CF-8AD0-07A2C70CDACA}"/>
    <cellStyle name="40 % - Markeringsfarve4 4 4 4 4" xfId="21879" xr:uid="{C7C5B45E-772D-4710-96C4-CFEB9B393506}"/>
    <cellStyle name="40 % - Markeringsfarve4 4 4 4 5" xfId="36867" xr:uid="{B0DC3032-5998-4D8C-9C9E-0157BFD6E290}"/>
    <cellStyle name="40 % - Markeringsfarve4 4 4 5" xfId="5902" xr:uid="{A4869473-CA14-427B-8F1C-246403ABB179}"/>
    <cellStyle name="40 % - Markeringsfarve4 4 4 5 2" xfId="13819" xr:uid="{37325662-97C2-4233-A415-3EFF3BF8540D}"/>
    <cellStyle name="40 % - Markeringsfarve4 4 4 5 2 2" xfId="30134" xr:uid="{75047625-FE86-4E90-9CDD-84862410B0BF}"/>
    <cellStyle name="40 % - Markeringsfarve4 4 4 5 2 3" xfId="45098" xr:uid="{C2B6BFF0-E062-4F5B-AE15-3BD39BC0553A}"/>
    <cellStyle name="40 % - Markeringsfarve4 4 4 5 3" xfId="23112" xr:uid="{550B51A7-4906-4DA0-8841-C9C52D228393}"/>
    <cellStyle name="40 % - Markeringsfarve4 4 4 5 4" xfId="38099" xr:uid="{B40E1A74-2161-4B01-ABD0-45C0E4748E6D}"/>
    <cellStyle name="40 % - Markeringsfarve4 4 4 6" xfId="12577" xr:uid="{32A013B5-2C53-4FB2-A39B-51D32D7AF711}"/>
    <cellStyle name="40 % - Markeringsfarve4 4 4 6 2" xfId="28897" xr:uid="{D162C73B-7CA6-484B-BBDA-5340C8D26C3C}"/>
    <cellStyle name="40 % - Markeringsfarve4 4 4 6 3" xfId="43862" xr:uid="{2D5B709A-4C30-4851-93F8-C46184AA1C1A}"/>
    <cellStyle name="40 % - Markeringsfarve4 4 4 7" xfId="21875" xr:uid="{DB69EAAD-6FEB-4CAD-AAC3-54E42DCAE4F9}"/>
    <cellStyle name="40 % - Markeringsfarve4 4 4 8" xfId="36863" xr:uid="{A855C528-8533-4B05-81C2-23999D0616F7}"/>
    <cellStyle name="40 % - Markeringsfarve4 4 5" xfId="4026" xr:uid="{8EF86627-BAA3-44B9-8F0C-795FF7EC9268}"/>
    <cellStyle name="40 % - Markeringsfarve4 4 5 2" xfId="4027" xr:uid="{D28F9D2E-086D-49B2-BD4D-23A44C440968}"/>
    <cellStyle name="40 % - Markeringsfarve4 4 5 2 2" xfId="4028" xr:uid="{5A52DB0D-4B1A-4BA0-966E-0190243D85A0}"/>
    <cellStyle name="40 % - Markeringsfarve4 4 5 2 2 2" xfId="7954" xr:uid="{1B9EF572-218C-4F5D-AFC9-6747F21ED713}"/>
    <cellStyle name="40 % - Markeringsfarve4 4 5 2 2 2 2" xfId="15854" xr:uid="{F7294C06-8127-49FA-AC37-7354CD9AD1B1}"/>
    <cellStyle name="40 % - Markeringsfarve4 4 5 2 2 2 2 2" xfId="32169" xr:uid="{8F786B9F-23B4-4FAB-B155-983E3A973D21}"/>
    <cellStyle name="40 % - Markeringsfarve4 4 5 2 2 2 2 3" xfId="47133" xr:uid="{9A5313C0-C59B-493B-8EDC-1D99DF4C605F}"/>
    <cellStyle name="40 % - Markeringsfarve4 4 5 2 2 2 3" xfId="25147" xr:uid="{E997D5D6-5070-4820-B041-5EE9DA73E99E}"/>
    <cellStyle name="40 % - Markeringsfarve4 4 5 2 2 2 4" xfId="40134" xr:uid="{33A10C25-3505-410A-87BC-D32C6648543F}"/>
    <cellStyle name="40 % - Markeringsfarve4 4 5 2 2 3" xfId="12584" xr:uid="{7677F51D-9EBC-4E4F-95B0-828A99ABD3ED}"/>
    <cellStyle name="40 % - Markeringsfarve4 4 5 2 2 3 2" xfId="28904" xr:uid="{91AE5ED7-EF8E-4850-83AC-D8E694778F05}"/>
    <cellStyle name="40 % - Markeringsfarve4 4 5 2 2 3 3" xfId="43869" xr:uid="{6B354091-64A1-4F55-8E91-6D384AC1589B}"/>
    <cellStyle name="40 % - Markeringsfarve4 4 5 2 2 4" xfId="21882" xr:uid="{51B62501-8411-496F-9172-68CF6EE5173C}"/>
    <cellStyle name="40 % - Markeringsfarve4 4 5 2 2 5" xfId="36870" xr:uid="{48AE89D6-814A-41EC-BB17-9443D4D0456F}"/>
    <cellStyle name="40 % - Markeringsfarve4 4 5 2 3" xfId="6476" xr:uid="{299BA32F-3E1E-47D4-96B8-A26246E4BD68}"/>
    <cellStyle name="40 % - Markeringsfarve4 4 5 2 3 2" xfId="14389" xr:uid="{CCB38E99-0FFC-483C-B494-FCE4C57F02F0}"/>
    <cellStyle name="40 % - Markeringsfarve4 4 5 2 3 2 2" xfId="30704" xr:uid="{B4D0E293-9025-4F5C-B530-51D304A366DE}"/>
    <cellStyle name="40 % - Markeringsfarve4 4 5 2 3 2 3" xfId="45668" xr:uid="{B44D26EB-8EDE-40CE-9B6B-1DE2F6859BAC}"/>
    <cellStyle name="40 % - Markeringsfarve4 4 5 2 3 3" xfId="23682" xr:uid="{BF58C7F9-F071-41DA-8EDE-506E83DD7562}"/>
    <cellStyle name="40 % - Markeringsfarve4 4 5 2 3 4" xfId="38669" xr:uid="{ADB8BCC1-8AE8-468E-B05F-182AB4669E50}"/>
    <cellStyle name="40 % - Markeringsfarve4 4 5 2 4" xfId="12583" xr:uid="{5474BF54-01B4-4F5C-A3E6-C703E465C66E}"/>
    <cellStyle name="40 % - Markeringsfarve4 4 5 2 4 2" xfId="28903" xr:uid="{F5FD1F9B-75F8-4505-ABF0-E0DC4E4A6462}"/>
    <cellStyle name="40 % - Markeringsfarve4 4 5 2 4 3" xfId="43868" xr:uid="{AECD0D3C-5DB8-4AB5-854E-B0242A3A62DC}"/>
    <cellStyle name="40 % - Markeringsfarve4 4 5 2 5" xfId="21881" xr:uid="{93462CC9-A5A4-4C48-A091-B9130A555A23}"/>
    <cellStyle name="40 % - Markeringsfarve4 4 5 2 6" xfId="36869" xr:uid="{B6C1DAFA-4DBA-488D-B1D3-014CA81B8473}"/>
    <cellStyle name="40 % - Markeringsfarve4 4 5 3" xfId="4029" xr:uid="{24FEE0A4-EAC5-443C-92A1-DBFA164C2D0A}"/>
    <cellStyle name="40 % - Markeringsfarve4 4 5 3 2" xfId="7230" xr:uid="{7735216E-B820-42CF-9BB4-59B731572DAB}"/>
    <cellStyle name="40 % - Markeringsfarve4 4 5 3 2 2" xfId="15139" xr:uid="{B58F51E5-F427-480E-B8BC-F377BDC46903}"/>
    <cellStyle name="40 % - Markeringsfarve4 4 5 3 2 2 2" xfId="31454" xr:uid="{13F57FA5-A303-41F3-A8DD-F0EC6ACE04AE}"/>
    <cellStyle name="40 % - Markeringsfarve4 4 5 3 2 2 3" xfId="46418" xr:uid="{7B5B065A-E4DE-44E7-83C2-05AA9D0313AD}"/>
    <cellStyle name="40 % - Markeringsfarve4 4 5 3 2 3" xfId="24432" xr:uid="{CA5955EF-C1AC-4EB9-9FC7-A13A6DEDFE9C}"/>
    <cellStyle name="40 % - Markeringsfarve4 4 5 3 2 4" xfId="39419" xr:uid="{C03392FF-B093-4C85-AB1D-F0A74A4D213B}"/>
    <cellStyle name="40 % - Markeringsfarve4 4 5 3 3" xfId="12585" xr:uid="{E09F8BA3-1D5E-4318-9399-7AECBF509716}"/>
    <cellStyle name="40 % - Markeringsfarve4 4 5 3 3 2" xfId="28905" xr:uid="{1434195B-9D2A-4F99-B79E-1C501F796F08}"/>
    <cellStyle name="40 % - Markeringsfarve4 4 5 3 3 3" xfId="43870" xr:uid="{CC1A62E4-FEDE-47AC-932C-8201FE6D0E16}"/>
    <cellStyle name="40 % - Markeringsfarve4 4 5 3 4" xfId="21883" xr:uid="{3AB9841F-E7E1-418F-B140-FE28D5E5F1DE}"/>
    <cellStyle name="40 % - Markeringsfarve4 4 5 3 5" xfId="36871" xr:uid="{F0C9B716-72C1-43A8-8E03-9A0082A0370C}"/>
    <cellStyle name="40 % - Markeringsfarve4 4 5 4" xfId="4030" xr:uid="{A21A0052-7EC0-47AF-86DE-2A687B270FB3}"/>
    <cellStyle name="40 % - Markeringsfarve4 4 5 4 2" xfId="8156" xr:uid="{D46BDA61-6E78-44DB-AFCD-0763BC226D02}"/>
    <cellStyle name="40 % - Markeringsfarve4 4 5 4 2 2" xfId="16052" xr:uid="{CB70A392-1AF3-4AC3-98F7-28523144D8B2}"/>
    <cellStyle name="40 % - Markeringsfarve4 4 5 4 2 2 2" xfId="32367" xr:uid="{FB8F1F6F-8B7F-4612-94EA-717AAFA9A20A}"/>
    <cellStyle name="40 % - Markeringsfarve4 4 5 4 2 2 3" xfId="47331" xr:uid="{89178F2C-9F78-4C33-BAC6-A2B92652A050}"/>
    <cellStyle name="40 % - Markeringsfarve4 4 5 4 2 3" xfId="25345" xr:uid="{D9EA22E6-FBFC-42BB-9D61-BEBEFB21E313}"/>
    <cellStyle name="40 % - Markeringsfarve4 4 5 4 2 4" xfId="40332" xr:uid="{AE12B179-5808-401D-85C2-9D25AF9D3CF1}"/>
    <cellStyle name="40 % - Markeringsfarve4 4 5 4 3" xfId="12586" xr:uid="{48B82A3A-8DC1-4D6F-97F2-4B678257BAA9}"/>
    <cellStyle name="40 % - Markeringsfarve4 4 5 4 3 2" xfId="28906" xr:uid="{2AD04AA9-EF43-4057-B25C-FFFDE44F5F13}"/>
    <cellStyle name="40 % - Markeringsfarve4 4 5 4 3 3" xfId="43871" xr:uid="{7B384E52-4819-4E97-880D-C77993DE624C}"/>
    <cellStyle name="40 % - Markeringsfarve4 4 5 4 4" xfId="21884" xr:uid="{9CEA8C9A-C00B-4BF8-B52B-3C4F68B70A82}"/>
    <cellStyle name="40 % - Markeringsfarve4 4 5 4 5" xfId="36872" xr:uid="{B95A3EAD-5B09-41F0-B510-67AE6FB80350}"/>
    <cellStyle name="40 % - Markeringsfarve4 4 5 5" xfId="5903" xr:uid="{D8A1C783-13DE-4A70-B966-8CF1F1C3630E}"/>
    <cellStyle name="40 % - Markeringsfarve4 4 5 5 2" xfId="13820" xr:uid="{400A1082-5D57-47C2-9118-0227D96C20BB}"/>
    <cellStyle name="40 % - Markeringsfarve4 4 5 5 2 2" xfId="30135" xr:uid="{D21D553F-888E-4B74-8AD9-11632083714E}"/>
    <cellStyle name="40 % - Markeringsfarve4 4 5 5 2 3" xfId="45099" xr:uid="{0D9802EA-2E4E-43E8-8B8D-CA4336FE2856}"/>
    <cellStyle name="40 % - Markeringsfarve4 4 5 5 3" xfId="23113" xr:uid="{78718B73-DB86-4CF2-8D49-4B9C734FD27B}"/>
    <cellStyle name="40 % - Markeringsfarve4 4 5 5 4" xfId="38100" xr:uid="{223076EA-E6D5-4182-8E45-D9ACBD0CD56B}"/>
    <cellStyle name="40 % - Markeringsfarve4 4 5 6" xfId="12582" xr:uid="{61B9D020-DA1A-4AB0-8947-A9537ACA5625}"/>
    <cellStyle name="40 % - Markeringsfarve4 4 5 6 2" xfId="28902" xr:uid="{CDBF8A7B-33C3-429B-87BC-676BA47C869A}"/>
    <cellStyle name="40 % - Markeringsfarve4 4 5 6 3" xfId="43867" xr:uid="{9C837B5C-D548-468A-AB05-0179909918BF}"/>
    <cellStyle name="40 % - Markeringsfarve4 4 5 7" xfId="21880" xr:uid="{701D76BB-0424-481E-AC8B-FA4B9FC8FCD5}"/>
    <cellStyle name="40 % - Markeringsfarve4 4 5 8" xfId="36868" xr:uid="{00B016BC-F305-4BF1-ABED-0D5EFA1FBDCB}"/>
    <cellStyle name="40 % - Markeringsfarve4 4 6" xfId="4031" xr:uid="{4F5ACBB9-0500-4CFC-9482-97429A64E962}"/>
    <cellStyle name="40 % - Markeringsfarve4 4 6 2" xfId="4032" xr:uid="{96867602-0BC8-4856-B8F4-21C46C3DC13F}"/>
    <cellStyle name="40 % - Markeringsfarve4 4 6 2 2" xfId="4033" xr:uid="{20C10A34-5DEC-459F-9603-5CB7A16F1DDF}"/>
    <cellStyle name="40 % - Markeringsfarve4 4 6 2 2 2" xfId="8113" xr:uid="{E148CC02-56F8-4E38-B784-DDC9A68C360A}"/>
    <cellStyle name="40 % - Markeringsfarve4 4 6 2 2 2 2" xfId="16013" xr:uid="{E63B3A68-C8A7-44F1-BB96-49EA361A5A21}"/>
    <cellStyle name="40 % - Markeringsfarve4 4 6 2 2 2 2 2" xfId="32328" xr:uid="{0016C041-9B47-440B-A573-89E1CFDE7681}"/>
    <cellStyle name="40 % - Markeringsfarve4 4 6 2 2 2 2 3" xfId="47292" xr:uid="{B17F513F-08D6-4BB4-BAF7-4F8DD570DF48}"/>
    <cellStyle name="40 % - Markeringsfarve4 4 6 2 2 2 3" xfId="25306" xr:uid="{25F13EEA-A0E9-4C3F-AF8E-C78FEEA7F119}"/>
    <cellStyle name="40 % - Markeringsfarve4 4 6 2 2 2 4" xfId="40293" xr:uid="{3159A8B9-6E86-45DF-9388-EF831FD671DC}"/>
    <cellStyle name="40 % - Markeringsfarve4 4 6 2 2 3" xfId="12589" xr:uid="{994B1EB6-3B2E-44B7-8E23-690F5F70BEF5}"/>
    <cellStyle name="40 % - Markeringsfarve4 4 6 2 2 3 2" xfId="28909" xr:uid="{32001E93-D6C7-402F-B5A1-9D1E34182D57}"/>
    <cellStyle name="40 % - Markeringsfarve4 4 6 2 2 3 3" xfId="43874" xr:uid="{10BDBAD7-13AF-4EA9-A659-1BE0CBFBD4A0}"/>
    <cellStyle name="40 % - Markeringsfarve4 4 6 2 2 4" xfId="21887" xr:uid="{C0073C5F-599C-4AB0-A859-CD5A3EB4C3A5}"/>
    <cellStyle name="40 % - Markeringsfarve4 4 6 2 2 5" xfId="36875" xr:uid="{FC1656D9-B95C-4493-8711-2BBCA819A8CD}"/>
    <cellStyle name="40 % - Markeringsfarve4 4 6 2 3" xfId="6606" xr:uid="{638065FD-4D3A-4640-A574-30F5BCE38C5A}"/>
    <cellStyle name="40 % - Markeringsfarve4 4 6 2 3 2" xfId="14519" xr:uid="{02969D50-0C68-4944-A317-EFA613431EC8}"/>
    <cellStyle name="40 % - Markeringsfarve4 4 6 2 3 2 2" xfId="30834" xr:uid="{AC1B3711-DB9B-47E7-B33C-5735C62FF422}"/>
    <cellStyle name="40 % - Markeringsfarve4 4 6 2 3 2 3" xfId="45798" xr:uid="{DB01E07F-2D9C-439F-B347-59FB4C92CB3A}"/>
    <cellStyle name="40 % - Markeringsfarve4 4 6 2 3 3" xfId="23812" xr:uid="{42FE6759-AF48-4635-9021-2B81E2D494CF}"/>
    <cellStyle name="40 % - Markeringsfarve4 4 6 2 3 4" xfId="38799" xr:uid="{214943F8-DF97-476C-8C76-B6919F582D84}"/>
    <cellStyle name="40 % - Markeringsfarve4 4 6 2 4" xfId="12588" xr:uid="{C42EABFB-3FB1-47AD-9A60-9C5C0A751FB7}"/>
    <cellStyle name="40 % - Markeringsfarve4 4 6 2 4 2" xfId="28908" xr:uid="{9116F1DB-5D1E-4C6D-963C-C60A0F6548D6}"/>
    <cellStyle name="40 % - Markeringsfarve4 4 6 2 4 3" xfId="43873" xr:uid="{366DE721-90F2-43FD-9C5A-C342CF4CD85F}"/>
    <cellStyle name="40 % - Markeringsfarve4 4 6 2 5" xfId="21886" xr:uid="{9B8FC936-4C78-4A7D-8330-623E5F43FA6C}"/>
    <cellStyle name="40 % - Markeringsfarve4 4 6 2 6" xfId="36874" xr:uid="{3EBBAE18-0C4B-4DF4-A88C-43B96A1C9C6E}"/>
    <cellStyle name="40 % - Markeringsfarve4 4 6 3" xfId="4034" xr:uid="{852516D7-1171-4BE1-BECB-60DED3FAB73E}"/>
    <cellStyle name="40 % - Markeringsfarve4 4 6 3 2" xfId="7390" xr:uid="{F587ABE0-B4DD-4404-B3CA-E8D9293AD5A9}"/>
    <cellStyle name="40 % - Markeringsfarve4 4 6 3 2 2" xfId="15299" xr:uid="{47BB0912-93B6-4969-A884-400A355621B0}"/>
    <cellStyle name="40 % - Markeringsfarve4 4 6 3 2 2 2" xfId="31614" xr:uid="{F100B727-5E11-4719-9909-9248A0625C79}"/>
    <cellStyle name="40 % - Markeringsfarve4 4 6 3 2 2 3" xfId="46578" xr:uid="{D2BCDF95-7652-4F2F-905D-9B2AC34EF2BF}"/>
    <cellStyle name="40 % - Markeringsfarve4 4 6 3 2 3" xfId="24592" xr:uid="{7CCFF6E3-70A9-4ABA-B7AB-D0C2F22657D8}"/>
    <cellStyle name="40 % - Markeringsfarve4 4 6 3 2 4" xfId="39579" xr:uid="{3DDE2989-4225-4F9F-9D30-AB185F42A6C4}"/>
    <cellStyle name="40 % - Markeringsfarve4 4 6 3 3" xfId="12590" xr:uid="{906FF8DD-262E-47F2-8A4D-06244FB9B04E}"/>
    <cellStyle name="40 % - Markeringsfarve4 4 6 3 3 2" xfId="28910" xr:uid="{DA1B7A84-7FA0-4ED9-A8C1-5B163AD6F57E}"/>
    <cellStyle name="40 % - Markeringsfarve4 4 6 3 3 3" xfId="43875" xr:uid="{960B42DF-90C2-4429-B83F-1160C29D55D8}"/>
    <cellStyle name="40 % - Markeringsfarve4 4 6 3 4" xfId="21888" xr:uid="{468E3642-F9A6-40B5-9369-46D5CDCA475C}"/>
    <cellStyle name="40 % - Markeringsfarve4 4 6 3 5" xfId="36876" xr:uid="{D5E3DDD6-821C-4D4E-A557-5DB5A272B960}"/>
    <cellStyle name="40 % - Markeringsfarve4 4 6 4" xfId="4035" xr:uid="{513D7B33-E362-47E3-8BC7-CB5815BF84BF}"/>
    <cellStyle name="40 % - Markeringsfarve4 4 6 4 2" xfId="8497" xr:uid="{8745E1A5-DD9D-4CFE-AA77-63B08D5C29C1}"/>
    <cellStyle name="40 % - Markeringsfarve4 4 6 4 2 2" xfId="16384" xr:uid="{956438DC-05CD-46CE-A0C2-45331021EDDA}"/>
    <cellStyle name="40 % - Markeringsfarve4 4 6 4 2 2 2" xfId="32699" xr:uid="{C98510D4-A8E0-4D68-980A-B12DD8F0153F}"/>
    <cellStyle name="40 % - Markeringsfarve4 4 6 4 2 2 3" xfId="47663" xr:uid="{22CBB7B1-B955-4A26-B4C0-0FBD94EECA4E}"/>
    <cellStyle name="40 % - Markeringsfarve4 4 6 4 2 3" xfId="25677" xr:uid="{592197D7-CD47-47EF-BD3B-622325310EB2}"/>
    <cellStyle name="40 % - Markeringsfarve4 4 6 4 2 4" xfId="40664" xr:uid="{A9CAFAAD-7B33-47E4-819D-7F863DD1ECB7}"/>
    <cellStyle name="40 % - Markeringsfarve4 4 6 4 3" xfId="12591" xr:uid="{7AB4BD7F-0190-4ED8-B35C-E0C22BFABD77}"/>
    <cellStyle name="40 % - Markeringsfarve4 4 6 4 3 2" xfId="28911" xr:uid="{73CA90F6-C825-4809-A8B3-467F84B934AD}"/>
    <cellStyle name="40 % - Markeringsfarve4 4 6 4 3 3" xfId="43876" xr:uid="{1F917DB8-1E5F-4750-AEB1-995EAA323013}"/>
    <cellStyle name="40 % - Markeringsfarve4 4 6 4 4" xfId="21889" xr:uid="{493564E3-48C7-4458-AE2E-110057EE3B08}"/>
    <cellStyle name="40 % - Markeringsfarve4 4 6 4 5" xfId="36877" xr:uid="{E7E040D8-8DC6-4212-A69C-A3E346BB9E54}"/>
    <cellStyle name="40 % - Markeringsfarve4 4 6 5" xfId="5904" xr:uid="{4614AC4E-40BF-41EB-86C4-C448CAA4E52F}"/>
    <cellStyle name="40 % - Markeringsfarve4 4 6 5 2" xfId="13821" xr:uid="{DD5C7148-B473-4C3A-8FD9-DAE14F339C8E}"/>
    <cellStyle name="40 % - Markeringsfarve4 4 6 5 2 2" xfId="30136" xr:uid="{C53F9F20-358B-4932-8EAE-5D1A0E71A18C}"/>
    <cellStyle name="40 % - Markeringsfarve4 4 6 5 2 3" xfId="45100" xr:uid="{286DC36C-D68E-4237-B5A5-4BE7728F1E03}"/>
    <cellStyle name="40 % - Markeringsfarve4 4 6 5 3" xfId="23114" xr:uid="{2226A6DE-025B-4FA9-9547-1BB3B8A16D35}"/>
    <cellStyle name="40 % - Markeringsfarve4 4 6 5 4" xfId="38101" xr:uid="{671F042B-348D-4F89-A6BC-BB8A205A56A5}"/>
    <cellStyle name="40 % - Markeringsfarve4 4 6 6" xfId="12587" xr:uid="{7FB421A4-F0ED-4E13-87D0-D16D3C83CC9D}"/>
    <cellStyle name="40 % - Markeringsfarve4 4 6 6 2" xfId="28907" xr:uid="{9D902CB9-AF47-4B52-875B-57E05CFB2CCA}"/>
    <cellStyle name="40 % - Markeringsfarve4 4 6 6 3" xfId="43872" xr:uid="{43D0BC0D-B9AD-4190-B2BE-38DD887A79EB}"/>
    <cellStyle name="40 % - Markeringsfarve4 4 6 7" xfId="21885" xr:uid="{FDD8FC64-2240-4E15-92E3-3D2D4174BE9F}"/>
    <cellStyle name="40 % - Markeringsfarve4 4 6 8" xfId="36873" xr:uid="{249339E5-2B65-45BB-A2F4-546989E46983}"/>
    <cellStyle name="40 % - Markeringsfarve4 4 7" xfId="4036" xr:uid="{4CD01F22-F69E-48C9-8EE4-77065B32C57D}"/>
    <cellStyle name="40 % - Markeringsfarve4 4 7 2" xfId="4037" xr:uid="{4589AA30-2B5F-44B7-8B60-DBC0D37B5DF3}"/>
    <cellStyle name="40 % - Markeringsfarve4 4 7 2 2" xfId="7480" xr:uid="{5AAFA4B5-C471-4FCD-A0A4-4DDEDC1186EC}"/>
    <cellStyle name="40 % - Markeringsfarve4 4 7 2 2 2" xfId="15380" xr:uid="{B11948DE-BA24-4E7E-9995-11FCD0132AF3}"/>
    <cellStyle name="40 % - Markeringsfarve4 4 7 2 2 2 2" xfId="31695" xr:uid="{046083C9-6AC5-438E-9C38-E9827B5E1C5D}"/>
    <cellStyle name="40 % - Markeringsfarve4 4 7 2 2 2 3" xfId="46659" xr:uid="{097D57FE-8E01-48C3-B328-8040522536DC}"/>
    <cellStyle name="40 % - Markeringsfarve4 4 7 2 2 3" xfId="24673" xr:uid="{900191C5-ED6A-482D-9EAE-CB3613638235}"/>
    <cellStyle name="40 % - Markeringsfarve4 4 7 2 2 4" xfId="39660" xr:uid="{18B99A20-B038-40C6-9BD1-181BD0801DEF}"/>
    <cellStyle name="40 % - Markeringsfarve4 4 7 2 3" xfId="12593" xr:uid="{6FE81C01-16CF-428C-9B19-1C23B5CC3344}"/>
    <cellStyle name="40 % - Markeringsfarve4 4 7 2 3 2" xfId="28913" xr:uid="{1828D33D-B69A-4442-B42F-46F70E959AEE}"/>
    <cellStyle name="40 % - Markeringsfarve4 4 7 2 3 3" xfId="43878" xr:uid="{21721671-45E1-4FA3-AB46-9F8F3F74799E}"/>
    <cellStyle name="40 % - Markeringsfarve4 4 7 2 4" xfId="21891" xr:uid="{CE85939A-E4FB-4931-9936-F23FDBCD3759}"/>
    <cellStyle name="40 % - Markeringsfarve4 4 7 2 5" xfId="36879" xr:uid="{A1F83307-F621-487F-90C4-670A746F3BE1}"/>
    <cellStyle name="40 % - Markeringsfarve4 4 7 3" xfId="6076" xr:uid="{66E4CEAD-1320-453A-8F5A-43689A5784F4}"/>
    <cellStyle name="40 % - Markeringsfarve4 4 7 3 2" xfId="13992" xr:uid="{1E27F6BE-0F30-404F-B4DA-F49660056789}"/>
    <cellStyle name="40 % - Markeringsfarve4 4 7 3 2 2" xfId="30307" xr:uid="{7827DBAE-33FE-4BF5-A318-49A7744FAD78}"/>
    <cellStyle name="40 % - Markeringsfarve4 4 7 3 2 3" xfId="45271" xr:uid="{29317DFF-77C7-494E-ADA8-86D4F6C24FE4}"/>
    <cellStyle name="40 % - Markeringsfarve4 4 7 3 3" xfId="23285" xr:uid="{13E352E4-DC39-492E-9673-DE79773BA408}"/>
    <cellStyle name="40 % - Markeringsfarve4 4 7 3 4" xfId="38272" xr:uid="{A6EE9D93-5FED-4628-A944-27EB38BBEB2E}"/>
    <cellStyle name="40 % - Markeringsfarve4 4 7 4" xfId="12592" xr:uid="{B667F90B-2A0A-4F3D-B7D5-045FBB803E16}"/>
    <cellStyle name="40 % - Markeringsfarve4 4 7 4 2" xfId="28912" xr:uid="{E6E2A534-1298-4C2A-8EA4-A782E4503137}"/>
    <cellStyle name="40 % - Markeringsfarve4 4 7 4 3" xfId="43877" xr:uid="{B092DC8C-ED02-4213-B2E9-8EB1686A8F3C}"/>
    <cellStyle name="40 % - Markeringsfarve4 4 7 5" xfId="21890" xr:uid="{ABE8B0C6-DB63-4D00-97B5-072B82488694}"/>
    <cellStyle name="40 % - Markeringsfarve4 4 7 6" xfId="36878" xr:uid="{B6F3BDFB-A78E-4431-AD14-463BC2D8AE2D}"/>
    <cellStyle name="40 % - Markeringsfarve4 4 8" xfId="4038" xr:uid="{E80DBBCD-33C3-4882-8803-8DF7A9028243}"/>
    <cellStyle name="40 % - Markeringsfarve4 4 8 2" xfId="6708" xr:uid="{847712B6-1A33-4813-A223-16A75A548CC0}"/>
    <cellStyle name="40 % - Markeringsfarve4 4 8 2 2" xfId="14618" xr:uid="{B8480AF8-F2B6-460B-91A5-74807F50978F}"/>
    <cellStyle name="40 % - Markeringsfarve4 4 8 2 2 2" xfId="30933" xr:uid="{D5D60E7E-33C8-41EA-98F1-5AC4A7F5268D}"/>
    <cellStyle name="40 % - Markeringsfarve4 4 8 2 2 3" xfId="45897" xr:uid="{DBF0F650-35C7-490C-816D-3C6382B04206}"/>
    <cellStyle name="40 % - Markeringsfarve4 4 8 2 3" xfId="23911" xr:uid="{AF8FB981-C1B1-4F46-9F7A-026FB4B34EF1}"/>
    <cellStyle name="40 % - Markeringsfarve4 4 8 2 4" xfId="38898" xr:uid="{296D496E-2A21-4DDF-BE50-2752E526DF83}"/>
    <cellStyle name="40 % - Markeringsfarve4 4 8 3" xfId="12594" xr:uid="{B91AF588-B08F-466D-912A-7CC49C0296F6}"/>
    <cellStyle name="40 % - Markeringsfarve4 4 8 3 2" xfId="28914" xr:uid="{BD18E140-AABE-4EDE-AD8F-24995D3CA38F}"/>
    <cellStyle name="40 % - Markeringsfarve4 4 8 3 3" xfId="43879" xr:uid="{B767B069-F53E-4FB9-BA8C-D87080F55B51}"/>
    <cellStyle name="40 % - Markeringsfarve4 4 8 4" xfId="21892" xr:uid="{C3F66D61-D921-4982-A2D5-B32657975464}"/>
    <cellStyle name="40 % - Markeringsfarve4 4 8 5" xfId="36880" xr:uid="{94F5EF0D-FBFE-42A1-9D31-142145C11723}"/>
    <cellStyle name="40 % - Markeringsfarve4 4 9" xfId="4039" xr:uid="{CF4A7BF2-D67D-42A2-9F58-50A752B2F070}"/>
    <cellStyle name="40 % - Markeringsfarve4 4 9 2" xfId="8579" xr:uid="{BE8F0175-35A1-46FB-9FF9-907DD3F8B1A0}"/>
    <cellStyle name="40 % - Markeringsfarve4 4 9 2 2" xfId="16461" xr:uid="{BF7AFE24-A9F8-47FA-82E6-5CD6101CC6E5}"/>
    <cellStyle name="40 % - Markeringsfarve4 4 9 2 2 2" xfId="32776" xr:uid="{6626B161-5970-4D50-B138-3A9C4E0FC992}"/>
    <cellStyle name="40 % - Markeringsfarve4 4 9 2 2 3" xfId="47740" xr:uid="{26BC5A4D-87D4-4E8E-AA94-23BE58E5B196}"/>
    <cellStyle name="40 % - Markeringsfarve4 4 9 2 3" xfId="25754" xr:uid="{B3EDDCFB-07E0-4458-A471-34D4AA4A457A}"/>
    <cellStyle name="40 % - Markeringsfarve4 4 9 2 4" xfId="40741" xr:uid="{2678B898-DD1A-44D8-9E96-E70593308CDF}"/>
    <cellStyle name="40 % - Markeringsfarve4 4 9 3" xfId="12595" xr:uid="{96B4E782-AF30-4770-901F-5703D18238D5}"/>
    <cellStyle name="40 % - Markeringsfarve4 4 9 3 2" xfId="28915" xr:uid="{89F28ECF-9395-47F6-8343-B858A28121E5}"/>
    <cellStyle name="40 % - Markeringsfarve4 4 9 3 3" xfId="43880" xr:uid="{67981A70-AEDB-48B9-AC1C-AA36723D8382}"/>
    <cellStyle name="40 % - Markeringsfarve4 4 9 4" xfId="21893" xr:uid="{CF7DE0D3-F5D4-495F-B7DA-3006E18F2E8F}"/>
    <cellStyle name="40 % - Markeringsfarve4 4 9 5" xfId="36881" xr:uid="{FFE71CA4-281E-4509-9911-79CED481B1EE}"/>
    <cellStyle name="40 % - Markeringsfarve4 5" xfId="4040" xr:uid="{9245847E-911B-4742-AD9B-32303FA5963E}"/>
    <cellStyle name="40 % - Markeringsfarve4 5 10" xfId="5905" xr:uid="{BB7DCD66-A5F6-4B83-9E53-E1069560A980}"/>
    <cellStyle name="40 % - Markeringsfarve4 5 10 2" xfId="13822" xr:uid="{D781D543-9BC0-46D5-8A9C-42B2CA640017}"/>
    <cellStyle name="40 % - Markeringsfarve4 5 10 2 2" xfId="30137" xr:uid="{83CC1DC9-82FE-41AA-8115-7591D702CD0F}"/>
    <cellStyle name="40 % - Markeringsfarve4 5 10 2 3" xfId="45101" xr:uid="{EAD6DBAB-9850-4644-84CC-62FB743781F1}"/>
    <cellStyle name="40 % - Markeringsfarve4 5 10 3" xfId="23115" xr:uid="{8BB02924-C594-4EAF-B94F-8F121060724E}"/>
    <cellStyle name="40 % - Markeringsfarve4 5 10 4" xfId="38102" xr:uid="{BA3EFEF2-13DF-456E-ABA5-369386F64042}"/>
    <cellStyle name="40 % - Markeringsfarve4 5 11" xfId="12596" xr:uid="{513EC20D-6BE6-40AC-AF09-2696062C0A5E}"/>
    <cellStyle name="40 % - Markeringsfarve4 5 11 2" xfId="28916" xr:uid="{627F6065-A1A1-496D-97A0-D47241726A68}"/>
    <cellStyle name="40 % - Markeringsfarve4 5 11 3" xfId="43881" xr:uid="{4744A02A-FCA1-4387-8319-A2738B5FB099}"/>
    <cellStyle name="40 % - Markeringsfarve4 5 12" xfId="21894" xr:uid="{5814D86A-73E2-445D-BDB8-9C8B289D911B}"/>
    <cellStyle name="40 % - Markeringsfarve4 5 13" xfId="36882" xr:uid="{01D68874-196C-4411-B4F2-7131D0A222C2}"/>
    <cellStyle name="40 % - Markeringsfarve4 5 14" xfId="53334" xr:uid="{493DA4A6-24D8-40D5-8C1E-EF71EBF7DD14}"/>
    <cellStyle name="40 % - Markeringsfarve4 5 2" xfId="4041" xr:uid="{C95E88C0-8C69-4D88-B498-D1864230C6F1}"/>
    <cellStyle name="40 % - Markeringsfarve4 5 2 2" xfId="4042" xr:uid="{B92772A8-C88F-4F32-8719-86CEE785CD21}"/>
    <cellStyle name="40 % - Markeringsfarve4 5 2 2 2" xfId="4043" xr:uid="{5188AE0D-86CB-461D-9B40-D9C7F2E3BBF5}"/>
    <cellStyle name="40 % - Markeringsfarve4 5 2 2 2 2" xfId="7638" xr:uid="{E540C032-F34A-47D9-8D0E-7C733AE992FC}"/>
    <cellStyle name="40 % - Markeringsfarve4 5 2 2 2 2 2" xfId="15538" xr:uid="{1E549635-207A-41FB-BEF8-A5C5072CDACD}"/>
    <cellStyle name="40 % - Markeringsfarve4 5 2 2 2 2 2 2" xfId="31853" xr:uid="{15B11BDE-AB9C-4E12-B7BF-F7BDF8488E55}"/>
    <cellStyle name="40 % - Markeringsfarve4 5 2 2 2 2 2 3" xfId="46817" xr:uid="{60762AA8-FF2F-4935-A000-CF6D214C960F}"/>
    <cellStyle name="40 % - Markeringsfarve4 5 2 2 2 2 3" xfId="24831" xr:uid="{D388602B-047C-498A-941F-5EA3184C77C1}"/>
    <cellStyle name="40 % - Markeringsfarve4 5 2 2 2 2 4" xfId="39818" xr:uid="{2F46F5F5-E12A-4C05-92AE-09CE96110F88}"/>
    <cellStyle name="40 % - Markeringsfarve4 5 2 2 2 3" xfId="12599" xr:uid="{BDDF9A54-5B6E-437A-B3D6-B353A5AD7EC3}"/>
    <cellStyle name="40 % - Markeringsfarve4 5 2 2 2 3 2" xfId="28919" xr:uid="{81AAD99A-4DB4-48D4-895E-55C85C48B5FB}"/>
    <cellStyle name="40 % - Markeringsfarve4 5 2 2 2 3 3" xfId="43884" xr:uid="{D29436BD-4569-419F-A48B-D5111DDDCF70}"/>
    <cellStyle name="40 % - Markeringsfarve4 5 2 2 2 4" xfId="21897" xr:uid="{9774D69E-8A9B-499C-A59B-1970648DAF4B}"/>
    <cellStyle name="40 % - Markeringsfarve4 5 2 2 2 5" xfId="36885" xr:uid="{578F6CCE-073E-489F-8C20-21E8AE6D5993}"/>
    <cellStyle name="40 % - Markeringsfarve4 5 2 2 3" xfId="6208" xr:uid="{BEB2B02B-254F-4B11-A15C-C66AE7ABD849}"/>
    <cellStyle name="40 % - Markeringsfarve4 5 2 2 3 2" xfId="14124" xr:uid="{225B1160-8AE5-4979-909E-99C17EE348C6}"/>
    <cellStyle name="40 % - Markeringsfarve4 5 2 2 3 2 2" xfId="30439" xr:uid="{A1AF3B5C-58BB-462D-AD06-9E60111C190B}"/>
    <cellStyle name="40 % - Markeringsfarve4 5 2 2 3 2 3" xfId="45403" xr:uid="{214E88A2-741E-4C5E-8F86-59CAC0EFAD76}"/>
    <cellStyle name="40 % - Markeringsfarve4 5 2 2 3 3" xfId="23417" xr:uid="{F5092F8A-6695-434A-8C44-E3431D09CC1D}"/>
    <cellStyle name="40 % - Markeringsfarve4 5 2 2 3 4" xfId="38404" xr:uid="{ADB78659-7EE3-4802-A559-64EC5C916E79}"/>
    <cellStyle name="40 % - Markeringsfarve4 5 2 2 4" xfId="12598" xr:uid="{42D67208-9FC0-48F4-A131-502A5EC3FF23}"/>
    <cellStyle name="40 % - Markeringsfarve4 5 2 2 4 2" xfId="28918" xr:uid="{C4C28645-7257-4202-AA81-901BC6B5099D}"/>
    <cellStyle name="40 % - Markeringsfarve4 5 2 2 4 3" xfId="43883" xr:uid="{8532AD84-413C-4658-A8FD-5A54CCE2DBDD}"/>
    <cellStyle name="40 % - Markeringsfarve4 5 2 2 5" xfId="21896" xr:uid="{2F41449C-5026-4668-90F1-D61BADE352DE}"/>
    <cellStyle name="40 % - Markeringsfarve4 5 2 2 6" xfId="36884" xr:uid="{D219F96E-EE28-413F-A8AE-E49155BFCF39}"/>
    <cellStyle name="40 % - Markeringsfarve4 5 2 2 7" xfId="57138" xr:uid="{0217D895-B839-4E1C-B863-F29E2CCE3B6D}"/>
    <cellStyle name="40 % - Markeringsfarve4 5 2 3" xfId="4044" xr:uid="{28FB6C10-038B-4A69-99D3-B84216EA1AE5}"/>
    <cellStyle name="40 % - Markeringsfarve4 5 2 3 2" xfId="6868" xr:uid="{DC682452-13CA-405D-9E9A-E52F65BEED38}"/>
    <cellStyle name="40 % - Markeringsfarve4 5 2 3 2 2" xfId="14778" xr:uid="{E220688B-4138-4CFB-B37C-DDF66C9680F8}"/>
    <cellStyle name="40 % - Markeringsfarve4 5 2 3 2 2 2" xfId="31093" xr:uid="{9E7E0840-6F3A-48A5-BA89-E76577BEF2F6}"/>
    <cellStyle name="40 % - Markeringsfarve4 5 2 3 2 2 3" xfId="46057" xr:uid="{CCB3C5A7-A783-4DDB-9BC3-4342E47228D3}"/>
    <cellStyle name="40 % - Markeringsfarve4 5 2 3 2 3" xfId="24071" xr:uid="{E5A7C7E4-F69B-40D9-B35F-38329247AFAD}"/>
    <cellStyle name="40 % - Markeringsfarve4 5 2 3 2 4" xfId="39058" xr:uid="{2D24A145-4831-4B06-8779-2D27BAC60FB4}"/>
    <cellStyle name="40 % - Markeringsfarve4 5 2 3 3" xfId="12600" xr:uid="{82A0736C-4642-497A-A5B4-A900F1982728}"/>
    <cellStyle name="40 % - Markeringsfarve4 5 2 3 3 2" xfId="28920" xr:uid="{B53BD9E2-1B46-490C-BEDE-850675A7522F}"/>
    <cellStyle name="40 % - Markeringsfarve4 5 2 3 3 3" xfId="43885" xr:uid="{607633BD-F4AA-4C2B-864F-5BE26E4CBE0F}"/>
    <cellStyle name="40 % - Markeringsfarve4 5 2 3 4" xfId="21898" xr:uid="{D8DC2B39-EB12-4F25-91D4-46B56234E357}"/>
    <cellStyle name="40 % - Markeringsfarve4 5 2 3 5" xfId="36886" xr:uid="{993DE06F-1CA7-450F-AC28-92BD7C3DBCE3}"/>
    <cellStyle name="40 % - Markeringsfarve4 5 2 4" xfId="4045" xr:uid="{860447BF-BB78-43E9-83F1-FA2008D5C72F}"/>
    <cellStyle name="40 % - Markeringsfarve4 5 2 4 2" xfId="8432" xr:uid="{88C483F8-8897-4C24-A95A-312B906C3343}"/>
    <cellStyle name="40 % - Markeringsfarve4 5 2 4 2 2" xfId="16320" xr:uid="{9E078B84-A482-4000-94B4-DBB2C1A99F0F}"/>
    <cellStyle name="40 % - Markeringsfarve4 5 2 4 2 2 2" xfId="32635" xr:uid="{DEC73F68-255F-4F47-9451-EDB6F951C113}"/>
    <cellStyle name="40 % - Markeringsfarve4 5 2 4 2 2 3" xfId="47599" xr:uid="{002E36F4-A7C5-4148-A7D8-9A4920972BDD}"/>
    <cellStyle name="40 % - Markeringsfarve4 5 2 4 2 3" xfId="25613" xr:uid="{DA1FD73F-0253-495E-872A-A188EA86E94A}"/>
    <cellStyle name="40 % - Markeringsfarve4 5 2 4 2 4" xfId="40600" xr:uid="{618EED98-7DB2-49A4-B606-B67D85ACC6FB}"/>
    <cellStyle name="40 % - Markeringsfarve4 5 2 4 3" xfId="12601" xr:uid="{F15A6118-A11B-4126-BF45-591C3A6BB7D3}"/>
    <cellStyle name="40 % - Markeringsfarve4 5 2 4 3 2" xfId="28921" xr:uid="{A43A7126-6F7C-4908-ACD0-7CE904051AA4}"/>
    <cellStyle name="40 % - Markeringsfarve4 5 2 4 3 3" xfId="43886" xr:uid="{DD727619-E11B-4575-9467-022BE12FAB82}"/>
    <cellStyle name="40 % - Markeringsfarve4 5 2 4 4" xfId="21899" xr:uid="{9D640AE3-BF74-45E4-A9BD-D0633EBC213C}"/>
    <cellStyle name="40 % - Markeringsfarve4 5 2 4 5" xfId="36887" xr:uid="{184B38F3-7A42-405C-B533-D52229C4289E}"/>
    <cellStyle name="40 % - Markeringsfarve4 5 2 5" xfId="5906" xr:uid="{B064CFF0-B6AF-496B-865F-0BC3D4867D32}"/>
    <cellStyle name="40 % - Markeringsfarve4 5 2 5 2" xfId="13823" xr:uid="{14DB7068-5F03-4F33-8AF2-E3A8C5B80E30}"/>
    <cellStyle name="40 % - Markeringsfarve4 5 2 5 2 2" xfId="30138" xr:uid="{7D294AA7-BA32-42EA-975E-E39E655D172E}"/>
    <cellStyle name="40 % - Markeringsfarve4 5 2 5 2 3" xfId="45102" xr:uid="{D25F3788-0C0F-486D-8873-C82F00CFE358}"/>
    <cellStyle name="40 % - Markeringsfarve4 5 2 5 3" xfId="23116" xr:uid="{87E0CDFF-A7E4-4845-A61B-DF571C0C8357}"/>
    <cellStyle name="40 % - Markeringsfarve4 5 2 5 4" xfId="38103" xr:uid="{607D7F3E-4933-4153-A9BE-CC37E916044C}"/>
    <cellStyle name="40 % - Markeringsfarve4 5 2 6" xfId="12597" xr:uid="{9FB04966-899B-4909-AEC3-F274814FAD09}"/>
    <cellStyle name="40 % - Markeringsfarve4 5 2 6 2" xfId="28917" xr:uid="{0087A758-A275-4424-8EBF-AE19270086AA}"/>
    <cellStyle name="40 % - Markeringsfarve4 5 2 6 3" xfId="43882" xr:uid="{25DF0CEC-0935-490E-816A-35C418798076}"/>
    <cellStyle name="40 % - Markeringsfarve4 5 2 7" xfId="21895" xr:uid="{3862FB44-C2FF-454C-8D9C-099C7B0F433C}"/>
    <cellStyle name="40 % - Markeringsfarve4 5 2 8" xfId="36883" xr:uid="{5B149607-0630-4A0B-B50E-F002F511F910}"/>
    <cellStyle name="40 % - Markeringsfarve4 5 2 9" xfId="53971" xr:uid="{7853C009-7173-472A-AFFE-F23E58A11BDC}"/>
    <cellStyle name="40 % - Markeringsfarve4 5 3" xfId="4046" xr:uid="{84AB9928-9769-474A-8AA4-F1B04911BC59}"/>
    <cellStyle name="40 % - Markeringsfarve4 5 3 2" xfId="4047" xr:uid="{6EF1F5E3-F66F-4102-8096-A38B0D86EB81}"/>
    <cellStyle name="40 % - Markeringsfarve4 5 3 2 2" xfId="4048" xr:uid="{6F3CC2BC-3D4B-4158-82F9-5678F918A029}"/>
    <cellStyle name="40 % - Markeringsfarve4 5 3 2 2 2" xfId="7760" xr:uid="{69CCEDB4-C327-466C-9631-17FC4C72BCC6}"/>
    <cellStyle name="40 % - Markeringsfarve4 5 3 2 2 2 2" xfId="15660" xr:uid="{1D1557F0-4D07-49C2-AB55-09D60C6FCDDE}"/>
    <cellStyle name="40 % - Markeringsfarve4 5 3 2 2 2 2 2" xfId="31975" xr:uid="{7BEC4058-A7B1-4100-8831-D91ACE26B318}"/>
    <cellStyle name="40 % - Markeringsfarve4 5 3 2 2 2 2 3" xfId="46939" xr:uid="{3B613D27-5AA7-4B95-8458-05EB0662335C}"/>
    <cellStyle name="40 % - Markeringsfarve4 5 3 2 2 2 3" xfId="24953" xr:uid="{9E4996F8-502B-433B-9B1D-272383F1D74B}"/>
    <cellStyle name="40 % - Markeringsfarve4 5 3 2 2 2 4" xfId="39940" xr:uid="{F0CAF197-5349-49B9-A6D5-726BAF60F29A}"/>
    <cellStyle name="40 % - Markeringsfarve4 5 3 2 2 3" xfId="12604" xr:uid="{086F0A6D-0A76-4701-A08B-A863B06A1A0A}"/>
    <cellStyle name="40 % - Markeringsfarve4 5 3 2 2 3 2" xfId="28924" xr:uid="{0EAAFC61-F77B-4B05-9A4F-8D669CF4EAF0}"/>
    <cellStyle name="40 % - Markeringsfarve4 5 3 2 2 3 3" xfId="43889" xr:uid="{C11D122C-B237-44CE-AF50-F1CF57F3DC08}"/>
    <cellStyle name="40 % - Markeringsfarve4 5 3 2 2 4" xfId="21902" xr:uid="{63FC354B-250E-4240-93DA-EE777094CFE1}"/>
    <cellStyle name="40 % - Markeringsfarve4 5 3 2 2 5" xfId="36890" xr:uid="{FC474C28-9482-4D88-BBD3-F63D8FFFED4C}"/>
    <cellStyle name="40 % - Markeringsfarve4 5 3 2 3" xfId="6306" xr:uid="{05B07560-5374-44E9-A67F-1A2B39B5FE8C}"/>
    <cellStyle name="40 % - Markeringsfarve4 5 3 2 3 2" xfId="14222" xr:uid="{F9845261-3E16-48EC-987E-9604A7C0D398}"/>
    <cellStyle name="40 % - Markeringsfarve4 5 3 2 3 2 2" xfId="30537" xr:uid="{1F1DF206-CD0E-43D0-A36B-9C6118E20166}"/>
    <cellStyle name="40 % - Markeringsfarve4 5 3 2 3 2 3" xfId="45501" xr:uid="{E3FAC315-ACAB-4F7B-911D-409C7DEE9DF0}"/>
    <cellStyle name="40 % - Markeringsfarve4 5 3 2 3 3" xfId="23515" xr:uid="{4D8EBB47-B143-44EE-9D27-B28774AC902F}"/>
    <cellStyle name="40 % - Markeringsfarve4 5 3 2 3 4" xfId="38502" xr:uid="{6879EE19-1B3A-4986-876D-75458DEE0535}"/>
    <cellStyle name="40 % - Markeringsfarve4 5 3 2 4" xfId="12603" xr:uid="{297D116F-DD15-4B0C-80EA-2EDFED844AE9}"/>
    <cellStyle name="40 % - Markeringsfarve4 5 3 2 4 2" xfId="28923" xr:uid="{85772734-87B1-4336-8EA3-169B0BEA01A2}"/>
    <cellStyle name="40 % - Markeringsfarve4 5 3 2 4 3" xfId="43888" xr:uid="{FC978193-9D0C-4F19-B218-11EE6DB707C1}"/>
    <cellStyle name="40 % - Markeringsfarve4 5 3 2 5" xfId="21901" xr:uid="{3E87CFBB-AE06-441E-A90E-A22E744098F4}"/>
    <cellStyle name="40 % - Markeringsfarve4 5 3 2 6" xfId="36889" xr:uid="{125BBAFC-029C-4950-A6F4-A8C191E82B5F}"/>
    <cellStyle name="40 % - Markeringsfarve4 5 3 3" xfId="4049" xr:uid="{805383F6-EEA1-4E54-B68B-8A4DFA8DF2DA}"/>
    <cellStyle name="40 % - Markeringsfarve4 5 3 3 2" xfId="6990" xr:uid="{A467123E-2554-458E-829F-B0F3DEF02C41}"/>
    <cellStyle name="40 % - Markeringsfarve4 5 3 3 2 2" xfId="14900" xr:uid="{01081603-FBEB-467A-AF09-80A66577B857}"/>
    <cellStyle name="40 % - Markeringsfarve4 5 3 3 2 2 2" xfId="31215" xr:uid="{BDED9BF3-73F4-4859-A0DA-290A7EE86FA6}"/>
    <cellStyle name="40 % - Markeringsfarve4 5 3 3 2 2 3" xfId="46179" xr:uid="{5A66BFBD-99F4-4BDD-B1DE-F33F7BDB8E8B}"/>
    <cellStyle name="40 % - Markeringsfarve4 5 3 3 2 3" xfId="24193" xr:uid="{695C10DA-37FD-4EF7-B690-3B3E5ABF6EBE}"/>
    <cellStyle name="40 % - Markeringsfarve4 5 3 3 2 4" xfId="39180" xr:uid="{51DDF9A1-D466-4820-97BD-4FE90687FF2D}"/>
    <cellStyle name="40 % - Markeringsfarve4 5 3 3 3" xfId="12605" xr:uid="{7550FFE9-0874-4052-8BF7-4283528E31AB}"/>
    <cellStyle name="40 % - Markeringsfarve4 5 3 3 3 2" xfId="28925" xr:uid="{268D8BDD-6FC6-4B13-A41C-00075A69F0D7}"/>
    <cellStyle name="40 % - Markeringsfarve4 5 3 3 3 3" xfId="43890" xr:uid="{E4FCF97F-E5B6-4621-A335-084C8011A4D1}"/>
    <cellStyle name="40 % - Markeringsfarve4 5 3 3 4" xfId="21903" xr:uid="{B2A49D1D-FE27-45C7-897E-7B6AC8054657}"/>
    <cellStyle name="40 % - Markeringsfarve4 5 3 3 5" xfId="36891" xr:uid="{7E59D94A-1B29-49FD-AE42-FB5108A366AD}"/>
    <cellStyle name="40 % - Markeringsfarve4 5 3 4" xfId="4050" xr:uid="{34481E34-6A20-4CD1-AFED-67B1EF99E9DF}"/>
    <cellStyle name="40 % - Markeringsfarve4 5 3 4 2" xfId="8670" xr:uid="{94BBDC46-2EAA-4AAB-94A0-DD4387238482}"/>
    <cellStyle name="40 % - Markeringsfarve4 5 3 4 2 2" xfId="16549" xr:uid="{586DBB59-A97D-4BB1-9B47-B79727E9CDE8}"/>
    <cellStyle name="40 % - Markeringsfarve4 5 3 4 2 2 2" xfId="32864" xr:uid="{34EC87F6-B920-4A6C-A296-52DBEA0D9F4D}"/>
    <cellStyle name="40 % - Markeringsfarve4 5 3 4 2 2 3" xfId="47828" xr:uid="{CC732DD7-7C7C-44D4-8746-370A9591A25D}"/>
    <cellStyle name="40 % - Markeringsfarve4 5 3 4 2 3" xfId="25842" xr:uid="{C7B37727-1344-4669-99F5-A94AD5D0ADC8}"/>
    <cellStyle name="40 % - Markeringsfarve4 5 3 4 2 4" xfId="40829" xr:uid="{9C65518E-BC7F-4ABE-A807-98DC6415A16D}"/>
    <cellStyle name="40 % - Markeringsfarve4 5 3 4 3" xfId="12606" xr:uid="{3D59C09A-9C48-4E27-ABF6-CBA198079BE7}"/>
    <cellStyle name="40 % - Markeringsfarve4 5 3 4 3 2" xfId="28926" xr:uid="{B588A9E7-4852-4E1C-BF26-BFC43F35ED32}"/>
    <cellStyle name="40 % - Markeringsfarve4 5 3 4 3 3" xfId="43891" xr:uid="{6D909E92-F309-4774-9FA6-D9678980DC0D}"/>
    <cellStyle name="40 % - Markeringsfarve4 5 3 4 4" xfId="21904" xr:uid="{B3B9EC24-2795-4BB1-9D1D-EEA7C60EDA8E}"/>
    <cellStyle name="40 % - Markeringsfarve4 5 3 4 5" xfId="36892" xr:uid="{FA0249DD-5CE6-4B2C-B898-E8638DD3D92B}"/>
    <cellStyle name="40 % - Markeringsfarve4 5 3 5" xfId="5907" xr:uid="{D1058735-C87B-4522-A1FC-3C36AA30BFE1}"/>
    <cellStyle name="40 % - Markeringsfarve4 5 3 5 2" xfId="13824" xr:uid="{D61DA9B8-1C38-4D18-A284-A110C1695E96}"/>
    <cellStyle name="40 % - Markeringsfarve4 5 3 5 2 2" xfId="30139" xr:uid="{4A29B2C6-9E01-4566-83B2-6697CC5B8AAC}"/>
    <cellStyle name="40 % - Markeringsfarve4 5 3 5 2 3" xfId="45103" xr:uid="{0023EF08-4FF9-4946-8C21-C14DA3C2EF82}"/>
    <cellStyle name="40 % - Markeringsfarve4 5 3 5 3" xfId="23117" xr:uid="{BDD3D43D-5D02-46CB-8A21-2D138FDE4566}"/>
    <cellStyle name="40 % - Markeringsfarve4 5 3 5 4" xfId="38104" xr:uid="{2BB45EE5-DC64-4B53-BF9D-58ACB72CA4CA}"/>
    <cellStyle name="40 % - Markeringsfarve4 5 3 6" xfId="12602" xr:uid="{5B55C367-896F-46B4-9836-7FB55A6F77AC}"/>
    <cellStyle name="40 % - Markeringsfarve4 5 3 6 2" xfId="28922" xr:uid="{943346B7-AD43-4DE4-996A-7F74434167BA}"/>
    <cellStyle name="40 % - Markeringsfarve4 5 3 6 3" xfId="43887" xr:uid="{71CB00F9-5DA9-4314-9A70-CE3CBEECFE65}"/>
    <cellStyle name="40 % - Markeringsfarve4 5 3 7" xfId="21900" xr:uid="{75CA27CE-7C6F-4DFD-9601-2B10A221367F}"/>
    <cellStyle name="40 % - Markeringsfarve4 5 3 8" xfId="36888" xr:uid="{2EA0DF87-6425-4050-8EA7-ACBB7EBA4F9D}"/>
    <cellStyle name="40 % - Markeringsfarve4 5 3 9" xfId="56515" xr:uid="{90AE1ED4-34D6-47A1-8AC8-EAFBB2D926AA}"/>
    <cellStyle name="40 % - Markeringsfarve4 5 4" xfId="4051" xr:uid="{825F76BB-5CE3-4DC2-8E8C-FC6DB13B0CE1}"/>
    <cellStyle name="40 % - Markeringsfarve4 5 4 2" xfId="4052" xr:uid="{0FCD97DE-A845-4D47-AA97-92FE4F5E1265}"/>
    <cellStyle name="40 % - Markeringsfarve4 5 4 2 2" xfId="4053" xr:uid="{CB4B40BE-558C-4666-A624-2E5530A14B29}"/>
    <cellStyle name="40 % - Markeringsfarve4 5 4 2 2 2" xfId="7876" xr:uid="{E69488D4-CAA8-486D-B9C2-531EA502E57C}"/>
    <cellStyle name="40 % - Markeringsfarve4 5 4 2 2 2 2" xfId="15776" xr:uid="{FC96EBD1-F03A-4C7F-AF60-A42BB89547F9}"/>
    <cellStyle name="40 % - Markeringsfarve4 5 4 2 2 2 2 2" xfId="32091" xr:uid="{71CF9F75-AEFF-4FFD-ADEA-D3DC8A161DE9}"/>
    <cellStyle name="40 % - Markeringsfarve4 5 4 2 2 2 2 3" xfId="47055" xr:uid="{447BB98C-AE37-4F62-83B2-D034764913A8}"/>
    <cellStyle name="40 % - Markeringsfarve4 5 4 2 2 2 3" xfId="25069" xr:uid="{84FB1BCD-82C3-46F4-ACF4-A8C1065A48C7}"/>
    <cellStyle name="40 % - Markeringsfarve4 5 4 2 2 2 4" xfId="40056" xr:uid="{75063FB9-85EE-4FE2-B2F9-F0B86919CE4F}"/>
    <cellStyle name="40 % - Markeringsfarve4 5 4 2 2 3" xfId="12609" xr:uid="{10977E07-EE90-49CC-B53C-118A96463196}"/>
    <cellStyle name="40 % - Markeringsfarve4 5 4 2 2 3 2" xfId="28929" xr:uid="{E9EF5E32-E295-4FB5-90AB-CF95459BCC3C}"/>
    <cellStyle name="40 % - Markeringsfarve4 5 4 2 2 3 3" xfId="43894" xr:uid="{0F3EDB1B-8E2E-4B2A-8FDD-E77AB8CC5F30}"/>
    <cellStyle name="40 % - Markeringsfarve4 5 4 2 2 4" xfId="21907" xr:uid="{206CE6F9-CF0C-49CC-80EB-1801737C00B2}"/>
    <cellStyle name="40 % - Markeringsfarve4 5 4 2 2 5" xfId="36895" xr:uid="{74670E22-C4B0-496A-9D66-534E77D78B2D}"/>
    <cellStyle name="40 % - Markeringsfarve4 5 4 2 3" xfId="6410" xr:uid="{26F51999-0257-4804-A16D-D9EF9CBF369D}"/>
    <cellStyle name="40 % - Markeringsfarve4 5 4 2 3 2" xfId="14323" xr:uid="{E39C9D5E-255F-4851-AA7F-8722EC8EBD88}"/>
    <cellStyle name="40 % - Markeringsfarve4 5 4 2 3 2 2" xfId="30638" xr:uid="{035CCE4D-C055-48C8-A95E-88EDB4B1CD57}"/>
    <cellStyle name="40 % - Markeringsfarve4 5 4 2 3 2 3" xfId="45602" xr:uid="{1965C1E8-5A7F-4805-99CD-B2C4BFDFD9C9}"/>
    <cellStyle name="40 % - Markeringsfarve4 5 4 2 3 3" xfId="23616" xr:uid="{A3D393E5-2728-41A5-90B1-9D4D31133E4F}"/>
    <cellStyle name="40 % - Markeringsfarve4 5 4 2 3 4" xfId="38603" xr:uid="{22AF4844-4272-422E-AE70-3A9C33821411}"/>
    <cellStyle name="40 % - Markeringsfarve4 5 4 2 4" xfId="12608" xr:uid="{024B2170-0288-46E4-ACB4-2647B2E828F4}"/>
    <cellStyle name="40 % - Markeringsfarve4 5 4 2 4 2" xfId="28928" xr:uid="{08B42FFA-D6CD-4DB2-AE70-0845DBF0E874}"/>
    <cellStyle name="40 % - Markeringsfarve4 5 4 2 4 3" xfId="43893" xr:uid="{55FE6D0B-3841-485F-9D43-A410C706EDF4}"/>
    <cellStyle name="40 % - Markeringsfarve4 5 4 2 5" xfId="21906" xr:uid="{F73873BC-0BEB-4F7A-8062-D725C5CDF7C2}"/>
    <cellStyle name="40 % - Markeringsfarve4 5 4 2 6" xfId="36894" xr:uid="{AE5796AB-05EF-4852-99D5-6B76D6D91BE9}"/>
    <cellStyle name="40 % - Markeringsfarve4 5 4 3" xfId="4054" xr:uid="{B807D0F8-435C-4A58-B876-BD29360DDF03}"/>
    <cellStyle name="40 % - Markeringsfarve4 5 4 3 2" xfId="7152" xr:uid="{51866971-29EC-4F20-B699-3B07CB3B4143}"/>
    <cellStyle name="40 % - Markeringsfarve4 5 4 3 2 2" xfId="15061" xr:uid="{99EAA066-AA88-4BDA-9CB2-AA778F6D7340}"/>
    <cellStyle name="40 % - Markeringsfarve4 5 4 3 2 2 2" xfId="31376" xr:uid="{F1F86756-2C87-4EF1-BD89-8AE43FC40DC7}"/>
    <cellStyle name="40 % - Markeringsfarve4 5 4 3 2 2 3" xfId="46340" xr:uid="{8492CD08-7BF8-4AA8-90A3-8D3D1D641591}"/>
    <cellStyle name="40 % - Markeringsfarve4 5 4 3 2 3" xfId="24354" xr:uid="{0543A72B-1051-4E23-AC67-3177D7C400C3}"/>
    <cellStyle name="40 % - Markeringsfarve4 5 4 3 2 4" xfId="39341" xr:uid="{40A7F503-127C-4391-99DC-DCF08058E1A5}"/>
    <cellStyle name="40 % - Markeringsfarve4 5 4 3 3" xfId="12610" xr:uid="{5498BDDD-BED1-4A93-BCB5-86B34637E9BF}"/>
    <cellStyle name="40 % - Markeringsfarve4 5 4 3 3 2" xfId="28930" xr:uid="{B6A9581A-00C0-4608-AB68-6EB3248F0CE5}"/>
    <cellStyle name="40 % - Markeringsfarve4 5 4 3 3 3" xfId="43895" xr:uid="{42224C21-E062-4A06-8673-908A4DE38C06}"/>
    <cellStyle name="40 % - Markeringsfarve4 5 4 3 4" xfId="21908" xr:uid="{3EB05BCA-2A6B-45E0-ACBA-2BB87B6DE3B1}"/>
    <cellStyle name="40 % - Markeringsfarve4 5 4 3 5" xfId="36896" xr:uid="{E43105C9-1366-4B6A-B9B8-846C789CE86D}"/>
    <cellStyle name="40 % - Markeringsfarve4 5 4 4" xfId="4055" xr:uid="{4FEC07AE-A00C-4D73-A47E-AE5B1F14B182}"/>
    <cellStyle name="40 % - Markeringsfarve4 5 4 4 2" xfId="8395" xr:uid="{5BA20904-AFAD-48C3-8BA2-A4BCCC5E1248}"/>
    <cellStyle name="40 % - Markeringsfarve4 5 4 4 2 2" xfId="16286" xr:uid="{DD318096-8A16-4C27-8740-78AE4C97F34C}"/>
    <cellStyle name="40 % - Markeringsfarve4 5 4 4 2 2 2" xfId="32601" xr:uid="{93BDD647-D811-4B7A-884A-DD6A0C2C81C0}"/>
    <cellStyle name="40 % - Markeringsfarve4 5 4 4 2 2 3" xfId="47565" xr:uid="{B527D7F4-4915-40CE-9A43-6222B2A2E147}"/>
    <cellStyle name="40 % - Markeringsfarve4 5 4 4 2 3" xfId="25579" xr:uid="{A90D19B5-8B94-4DC9-BE90-BAFD15CD78EB}"/>
    <cellStyle name="40 % - Markeringsfarve4 5 4 4 2 4" xfId="40566" xr:uid="{C3D469F8-B237-4C7D-9F1A-7F367BACDF88}"/>
    <cellStyle name="40 % - Markeringsfarve4 5 4 4 3" xfId="12611" xr:uid="{A28D740F-0665-4959-AC09-E30768297FF7}"/>
    <cellStyle name="40 % - Markeringsfarve4 5 4 4 3 2" xfId="28931" xr:uid="{4304329D-8225-435A-AC48-0ED369229431}"/>
    <cellStyle name="40 % - Markeringsfarve4 5 4 4 3 3" xfId="43896" xr:uid="{678FE82B-E8CD-4B16-A89C-F2147D925AEC}"/>
    <cellStyle name="40 % - Markeringsfarve4 5 4 4 4" xfId="21909" xr:uid="{E2CE5266-3F91-4577-92BA-37B5D8A12AE2}"/>
    <cellStyle name="40 % - Markeringsfarve4 5 4 4 5" xfId="36897" xr:uid="{9632E8ED-BF6F-4282-B3A1-024612A68172}"/>
    <cellStyle name="40 % - Markeringsfarve4 5 4 5" xfId="5908" xr:uid="{AA4B1E55-4778-4668-8509-FCE645C9AC55}"/>
    <cellStyle name="40 % - Markeringsfarve4 5 4 5 2" xfId="13825" xr:uid="{C74E7297-5061-43CA-A85C-C91821AA0ABD}"/>
    <cellStyle name="40 % - Markeringsfarve4 5 4 5 2 2" xfId="30140" xr:uid="{EDB629D0-79B2-4803-9F7F-CEBC3F930676}"/>
    <cellStyle name="40 % - Markeringsfarve4 5 4 5 2 3" xfId="45104" xr:uid="{E6AD842E-1498-42C6-8A6E-1882F9D62922}"/>
    <cellStyle name="40 % - Markeringsfarve4 5 4 5 3" xfId="23118" xr:uid="{BDCDE6BB-78B3-4465-860D-5625DDAD75E2}"/>
    <cellStyle name="40 % - Markeringsfarve4 5 4 5 4" xfId="38105" xr:uid="{6B396220-B762-4D91-8E49-5865D8E3D5E4}"/>
    <cellStyle name="40 % - Markeringsfarve4 5 4 6" xfId="12607" xr:uid="{165A3591-5469-456F-9C49-D260B0304315}"/>
    <cellStyle name="40 % - Markeringsfarve4 5 4 6 2" xfId="28927" xr:uid="{894BDBBD-9505-4F09-A149-32FEF00EF8E2}"/>
    <cellStyle name="40 % - Markeringsfarve4 5 4 6 3" xfId="43892" xr:uid="{D5FB81B9-6E01-4320-8CA3-091C800EE042}"/>
    <cellStyle name="40 % - Markeringsfarve4 5 4 7" xfId="21905" xr:uid="{66B31CED-27EA-4C48-91AB-9F87064753C9}"/>
    <cellStyle name="40 % - Markeringsfarve4 5 4 8" xfId="36893" xr:uid="{A084FDB3-5178-413B-B2CC-BA604D0B0CD2}"/>
    <cellStyle name="40 % - Markeringsfarve4 5 5" xfId="4056" xr:uid="{7B09F3BB-8F89-4E66-92D1-AC5E6F689624}"/>
    <cellStyle name="40 % - Markeringsfarve4 5 5 2" xfId="4057" xr:uid="{51C14D83-881B-4703-BE23-49C671F85B54}"/>
    <cellStyle name="40 % - Markeringsfarve4 5 5 2 2" xfId="4058" xr:uid="{CCDF9E09-7616-41DC-A61C-E830885A63BD}"/>
    <cellStyle name="40 % - Markeringsfarve4 5 5 2 2 2" xfId="7993" xr:uid="{B2BFBF8D-4D25-4B2D-9C2F-06EC5ADB5B89}"/>
    <cellStyle name="40 % - Markeringsfarve4 5 5 2 2 2 2" xfId="15893" xr:uid="{E2275073-7423-4682-8D25-498F576C0678}"/>
    <cellStyle name="40 % - Markeringsfarve4 5 5 2 2 2 2 2" xfId="32208" xr:uid="{4FD36B34-A4F0-4D77-935B-3FF0984E74BA}"/>
    <cellStyle name="40 % - Markeringsfarve4 5 5 2 2 2 2 3" xfId="47172" xr:uid="{2ECA32FA-A08C-4136-96D3-20FF5241513D}"/>
    <cellStyle name="40 % - Markeringsfarve4 5 5 2 2 2 3" xfId="25186" xr:uid="{9ABC1AC5-1B49-41EC-AFA5-E86DBF7F7A97}"/>
    <cellStyle name="40 % - Markeringsfarve4 5 5 2 2 2 4" xfId="40173" xr:uid="{44C4A9D2-EFE7-4D39-9716-8463F5D358FD}"/>
    <cellStyle name="40 % - Markeringsfarve4 5 5 2 2 3" xfId="12614" xr:uid="{1EA8A400-B26B-47C6-B3D2-52372D7FF345}"/>
    <cellStyle name="40 % - Markeringsfarve4 5 5 2 2 3 2" xfId="28934" xr:uid="{5405554D-8F48-43BE-9FCD-019F207CF5FA}"/>
    <cellStyle name="40 % - Markeringsfarve4 5 5 2 2 3 3" xfId="43899" xr:uid="{756689E0-B0A2-41A3-943F-E70CDE6E1DC9}"/>
    <cellStyle name="40 % - Markeringsfarve4 5 5 2 2 4" xfId="21912" xr:uid="{3FD7CA9B-EC5D-4E77-A4D8-8A7962676D63}"/>
    <cellStyle name="40 % - Markeringsfarve4 5 5 2 2 5" xfId="36900" xr:uid="{990A2B0A-7C9E-4428-BC88-10A0EED35ADC}"/>
    <cellStyle name="40 % - Markeringsfarve4 5 5 2 3" xfId="6509" xr:uid="{E9F72942-1852-4316-BD88-12838E5AAF3E}"/>
    <cellStyle name="40 % - Markeringsfarve4 5 5 2 3 2" xfId="14422" xr:uid="{C9852E45-FCDD-422C-A827-D67E6BCE092C}"/>
    <cellStyle name="40 % - Markeringsfarve4 5 5 2 3 2 2" xfId="30737" xr:uid="{70D5ABBD-CCCB-4074-8099-AA740ADB55E3}"/>
    <cellStyle name="40 % - Markeringsfarve4 5 5 2 3 2 3" xfId="45701" xr:uid="{A7B844CB-3E88-43B7-BE42-B46517B96A49}"/>
    <cellStyle name="40 % - Markeringsfarve4 5 5 2 3 3" xfId="23715" xr:uid="{4F950E71-D541-4A8D-9E9C-9EA2424E3219}"/>
    <cellStyle name="40 % - Markeringsfarve4 5 5 2 3 4" xfId="38702" xr:uid="{C498BB12-6CC0-456C-9784-92E8A121A962}"/>
    <cellStyle name="40 % - Markeringsfarve4 5 5 2 4" xfId="12613" xr:uid="{A0F1148A-FFC0-48C0-B594-49DBB96C413B}"/>
    <cellStyle name="40 % - Markeringsfarve4 5 5 2 4 2" xfId="28933" xr:uid="{1946739A-CF8A-410D-BDB3-482068B5B50C}"/>
    <cellStyle name="40 % - Markeringsfarve4 5 5 2 4 3" xfId="43898" xr:uid="{3E24FDC3-FC5C-49AD-84C0-205CF25D95A4}"/>
    <cellStyle name="40 % - Markeringsfarve4 5 5 2 5" xfId="21911" xr:uid="{9F94D5CC-F787-4CF6-8483-AC52DA3F0DE7}"/>
    <cellStyle name="40 % - Markeringsfarve4 5 5 2 6" xfId="36899" xr:uid="{F2BB5932-F3C5-4952-9A74-229E897ABDCA}"/>
    <cellStyle name="40 % - Markeringsfarve4 5 5 3" xfId="4059" xr:uid="{EDB2764D-025A-4D01-8344-C8040CA71A36}"/>
    <cellStyle name="40 % - Markeringsfarve4 5 5 3 2" xfId="7269" xr:uid="{9B821611-C3FD-46ED-BF16-8083B40E44D8}"/>
    <cellStyle name="40 % - Markeringsfarve4 5 5 3 2 2" xfId="15178" xr:uid="{1813FDE0-83C5-4173-BCFE-A4D960186D63}"/>
    <cellStyle name="40 % - Markeringsfarve4 5 5 3 2 2 2" xfId="31493" xr:uid="{1F0E6BF3-C992-4C10-9856-DF91AB42DA78}"/>
    <cellStyle name="40 % - Markeringsfarve4 5 5 3 2 2 3" xfId="46457" xr:uid="{21F7CE26-7B7A-40DE-BFE7-AC704730D147}"/>
    <cellStyle name="40 % - Markeringsfarve4 5 5 3 2 3" xfId="24471" xr:uid="{FBFD18E8-5046-4A0D-B010-82D3F1DE8913}"/>
    <cellStyle name="40 % - Markeringsfarve4 5 5 3 2 4" xfId="39458" xr:uid="{61CBFA89-CD28-47A7-82BC-EB1754CA56CB}"/>
    <cellStyle name="40 % - Markeringsfarve4 5 5 3 3" xfId="12615" xr:uid="{16D09EEA-B097-4FCB-96A9-570E59287F35}"/>
    <cellStyle name="40 % - Markeringsfarve4 5 5 3 3 2" xfId="28935" xr:uid="{E7DBED75-BB51-460A-B69E-4D77F5B8AE19}"/>
    <cellStyle name="40 % - Markeringsfarve4 5 5 3 3 3" xfId="43900" xr:uid="{CA1740F2-9AEA-4370-A15B-E6BDC7C430B7}"/>
    <cellStyle name="40 % - Markeringsfarve4 5 5 3 4" xfId="21913" xr:uid="{2CC8AF43-93FD-4A7C-BC47-E12856C1E320}"/>
    <cellStyle name="40 % - Markeringsfarve4 5 5 3 5" xfId="36901" xr:uid="{6EE3CF48-EA4E-481C-A49A-3132F3479219}"/>
    <cellStyle name="40 % - Markeringsfarve4 5 5 4" xfId="4060" xr:uid="{243D7C5C-95CF-4F11-8CEC-1A0EF3DB5F73}"/>
    <cellStyle name="40 % - Markeringsfarve4 5 5 4 2" xfId="8629" xr:uid="{F27F3B87-0FE2-4D7A-AB27-5CE5246167A1}"/>
    <cellStyle name="40 % - Markeringsfarve4 5 5 4 2 2" xfId="16509" xr:uid="{89D39385-57E2-43DB-A25E-7DE24E182A47}"/>
    <cellStyle name="40 % - Markeringsfarve4 5 5 4 2 2 2" xfId="32824" xr:uid="{DDB2401B-04F1-46C9-A6CC-A5CAD6CB8C77}"/>
    <cellStyle name="40 % - Markeringsfarve4 5 5 4 2 2 3" xfId="47788" xr:uid="{5387533A-9E3A-40D9-9EA2-5487FAB09D44}"/>
    <cellStyle name="40 % - Markeringsfarve4 5 5 4 2 3" xfId="25802" xr:uid="{14B9D0F7-2CA4-4A6E-95A3-DC38B682A76A}"/>
    <cellStyle name="40 % - Markeringsfarve4 5 5 4 2 4" xfId="40789" xr:uid="{E2DF5077-4739-47C2-B6A1-1D6D7366B999}"/>
    <cellStyle name="40 % - Markeringsfarve4 5 5 4 3" xfId="12616" xr:uid="{E9F47561-166D-4EB6-9FB9-B39299685819}"/>
    <cellStyle name="40 % - Markeringsfarve4 5 5 4 3 2" xfId="28936" xr:uid="{3871678C-2FB0-4E6E-B0AC-76DD16E73316}"/>
    <cellStyle name="40 % - Markeringsfarve4 5 5 4 3 3" xfId="43901" xr:uid="{3BFF379C-2669-4255-9C42-EAB184ACE69B}"/>
    <cellStyle name="40 % - Markeringsfarve4 5 5 4 4" xfId="21914" xr:uid="{CEA29996-8DD1-4EA4-90EE-070463E83D79}"/>
    <cellStyle name="40 % - Markeringsfarve4 5 5 4 5" xfId="36902" xr:uid="{D4B77F36-6254-492D-8049-E51D33C07FAF}"/>
    <cellStyle name="40 % - Markeringsfarve4 5 5 5" xfId="5909" xr:uid="{4F91D42E-5EEE-4210-96B4-7AD5C49F5F9C}"/>
    <cellStyle name="40 % - Markeringsfarve4 5 5 5 2" xfId="13826" xr:uid="{F3EB6792-7C1D-4105-81F4-D10C3EB54AB3}"/>
    <cellStyle name="40 % - Markeringsfarve4 5 5 5 2 2" xfId="30141" xr:uid="{2ED0E0FC-4E87-4BAE-AF78-3D1E2601E275}"/>
    <cellStyle name="40 % - Markeringsfarve4 5 5 5 2 3" xfId="45105" xr:uid="{5843C1EB-D036-4794-A1D3-BDE04BB6378C}"/>
    <cellStyle name="40 % - Markeringsfarve4 5 5 5 3" xfId="23119" xr:uid="{66D9A060-06BC-451A-87FC-DD10FF910BB3}"/>
    <cellStyle name="40 % - Markeringsfarve4 5 5 5 4" xfId="38106" xr:uid="{C70348AC-10BD-41CE-919C-44A970823604}"/>
    <cellStyle name="40 % - Markeringsfarve4 5 5 6" xfId="12612" xr:uid="{C8946BAE-CDBB-4FBF-B2C1-03D8844687DB}"/>
    <cellStyle name="40 % - Markeringsfarve4 5 5 6 2" xfId="28932" xr:uid="{E0BAE560-BB2D-4B9B-A5D2-DB4AB182853D}"/>
    <cellStyle name="40 % - Markeringsfarve4 5 5 6 3" xfId="43897" xr:uid="{180B13F1-D69B-47A6-B990-4C43C1584176}"/>
    <cellStyle name="40 % - Markeringsfarve4 5 5 7" xfId="21910" xr:uid="{0F6A9311-28D5-4AAF-ADEE-EA20C9BAA169}"/>
    <cellStyle name="40 % - Markeringsfarve4 5 5 8" xfId="36898" xr:uid="{B7E9D4E2-B00B-4C78-A3A4-55BB772930AE}"/>
    <cellStyle name="40 % - Markeringsfarve4 5 6" xfId="4061" xr:uid="{FA97A15D-B59E-42C0-BFBB-1AE8DC08D412}"/>
    <cellStyle name="40 % - Markeringsfarve4 5 6 2" xfId="4062" xr:uid="{D37ABFD7-88C8-4A34-B49C-1E5AC20308D7}"/>
    <cellStyle name="40 % - Markeringsfarve4 5 6 2 2" xfId="4063" xr:uid="{D60A71CB-5C38-4057-9EA6-57E5DDAF4051}"/>
    <cellStyle name="40 % - Markeringsfarve4 5 6 2 2 2" xfId="8114" xr:uid="{5408C5AC-55A2-4130-8D44-FB5AE0CF8925}"/>
    <cellStyle name="40 % - Markeringsfarve4 5 6 2 2 2 2" xfId="16014" xr:uid="{B4FDFF44-3F04-46CC-9468-CB95FA6894D9}"/>
    <cellStyle name="40 % - Markeringsfarve4 5 6 2 2 2 2 2" xfId="32329" xr:uid="{47BC2CAE-0FFD-4BFF-95E0-E988B7D1BDD7}"/>
    <cellStyle name="40 % - Markeringsfarve4 5 6 2 2 2 2 3" xfId="47293" xr:uid="{13245727-B725-472F-9B9E-94B7A8672458}"/>
    <cellStyle name="40 % - Markeringsfarve4 5 6 2 2 2 3" xfId="25307" xr:uid="{2D279AA9-2621-466F-A443-D243999EAFB2}"/>
    <cellStyle name="40 % - Markeringsfarve4 5 6 2 2 2 4" xfId="40294" xr:uid="{19745D50-FD0F-4EC7-AA18-CA24BF91851F}"/>
    <cellStyle name="40 % - Markeringsfarve4 5 6 2 2 3" xfId="12619" xr:uid="{71187642-CB95-4747-9A00-374219BD5A79}"/>
    <cellStyle name="40 % - Markeringsfarve4 5 6 2 2 3 2" xfId="28939" xr:uid="{6F16912C-5D9E-4559-855F-47A71F98165C}"/>
    <cellStyle name="40 % - Markeringsfarve4 5 6 2 2 3 3" xfId="43904" xr:uid="{14C01097-749E-48D8-A664-B70A66507276}"/>
    <cellStyle name="40 % - Markeringsfarve4 5 6 2 2 4" xfId="21917" xr:uid="{A117E95C-6E6B-43F8-83E8-99D57E522B34}"/>
    <cellStyle name="40 % - Markeringsfarve4 5 6 2 2 5" xfId="36905" xr:uid="{FFD02DDF-8CC4-42DF-AE4E-E7E2668ED84C}"/>
    <cellStyle name="40 % - Markeringsfarve4 5 6 2 3" xfId="6607" xr:uid="{EE288B5E-6E63-4584-AD8D-C175AD393662}"/>
    <cellStyle name="40 % - Markeringsfarve4 5 6 2 3 2" xfId="14520" xr:uid="{A2E5578A-B791-48AC-B650-EE48911C0FD6}"/>
    <cellStyle name="40 % - Markeringsfarve4 5 6 2 3 2 2" xfId="30835" xr:uid="{87234A41-DB43-4E91-914C-D38C269DD609}"/>
    <cellStyle name="40 % - Markeringsfarve4 5 6 2 3 2 3" xfId="45799" xr:uid="{2F4B2DCD-32BD-4088-89EE-F1E94D4DF60C}"/>
    <cellStyle name="40 % - Markeringsfarve4 5 6 2 3 3" xfId="23813" xr:uid="{EED6A37C-F2EF-4089-A669-A84A5C7FCF5B}"/>
    <cellStyle name="40 % - Markeringsfarve4 5 6 2 3 4" xfId="38800" xr:uid="{AA19DDFA-13D1-434E-9A18-50EDF69504CD}"/>
    <cellStyle name="40 % - Markeringsfarve4 5 6 2 4" xfId="12618" xr:uid="{12012441-B06C-4635-9B8A-952BC8919CC7}"/>
    <cellStyle name="40 % - Markeringsfarve4 5 6 2 4 2" xfId="28938" xr:uid="{C1C69947-405E-4909-9839-A077875F739D}"/>
    <cellStyle name="40 % - Markeringsfarve4 5 6 2 4 3" xfId="43903" xr:uid="{CE2F4739-B215-4EAC-ABFA-3D2392F44F97}"/>
    <cellStyle name="40 % - Markeringsfarve4 5 6 2 5" xfId="21916" xr:uid="{CF1B56B8-DD92-4843-9D1B-23FB30B7CF6A}"/>
    <cellStyle name="40 % - Markeringsfarve4 5 6 2 6" xfId="36904" xr:uid="{CB06FB75-3C0B-43F4-B431-BF965C903DDC}"/>
    <cellStyle name="40 % - Markeringsfarve4 5 6 3" xfId="4064" xr:uid="{65109D01-89A0-4692-ABD6-4910DE60776A}"/>
    <cellStyle name="40 % - Markeringsfarve4 5 6 3 2" xfId="7391" xr:uid="{1F305232-6FFE-4F9F-8330-71B5D63DEC79}"/>
    <cellStyle name="40 % - Markeringsfarve4 5 6 3 2 2" xfId="15300" xr:uid="{CF03936B-3390-43A8-BE85-CD35EE779C00}"/>
    <cellStyle name="40 % - Markeringsfarve4 5 6 3 2 2 2" xfId="31615" xr:uid="{19C31235-46D5-4B15-AD8B-22414ACBF5DB}"/>
    <cellStyle name="40 % - Markeringsfarve4 5 6 3 2 2 3" xfId="46579" xr:uid="{F03D5C25-B4FC-4F3A-9F71-50442B5F9AD0}"/>
    <cellStyle name="40 % - Markeringsfarve4 5 6 3 2 3" xfId="24593" xr:uid="{EC4A14FE-13E2-40BB-A7CA-43D93054DD75}"/>
    <cellStyle name="40 % - Markeringsfarve4 5 6 3 2 4" xfId="39580" xr:uid="{09DB356B-964F-4BD6-AC2B-06D36A5E6760}"/>
    <cellStyle name="40 % - Markeringsfarve4 5 6 3 3" xfId="12620" xr:uid="{7EF4F7A7-B8D7-4FD2-973B-369D129433CD}"/>
    <cellStyle name="40 % - Markeringsfarve4 5 6 3 3 2" xfId="28940" xr:uid="{4BC0D3B1-D4B7-42CD-B3C9-6DA3280145CD}"/>
    <cellStyle name="40 % - Markeringsfarve4 5 6 3 3 3" xfId="43905" xr:uid="{207BA964-473D-44A0-A33E-949E578AD2FF}"/>
    <cellStyle name="40 % - Markeringsfarve4 5 6 3 4" xfId="21918" xr:uid="{423C6605-10D0-4923-A4DC-E4BF2A637944}"/>
    <cellStyle name="40 % - Markeringsfarve4 5 6 3 5" xfId="36906" xr:uid="{8D9A9802-3611-4FDA-A6BD-671841E9EA65}"/>
    <cellStyle name="40 % - Markeringsfarve4 5 6 4" xfId="4065" xr:uid="{A27850E3-84C3-4387-AC7D-908502DA39BF}"/>
    <cellStyle name="40 % - Markeringsfarve4 5 6 4 2" xfId="8353" xr:uid="{5958F89A-E3CE-46E5-A777-B748286E52D1}"/>
    <cellStyle name="40 % - Markeringsfarve4 5 6 4 2 2" xfId="16245" xr:uid="{195FA2C2-2B34-4D91-BC1D-A7B7DBC8B708}"/>
    <cellStyle name="40 % - Markeringsfarve4 5 6 4 2 2 2" xfId="32560" xr:uid="{36A89487-93F5-4C70-834F-28EC16DF89E6}"/>
    <cellStyle name="40 % - Markeringsfarve4 5 6 4 2 2 3" xfId="47524" xr:uid="{4322140F-5E7A-469E-BDC2-3DD89BCB9692}"/>
    <cellStyle name="40 % - Markeringsfarve4 5 6 4 2 3" xfId="25538" xr:uid="{64DF093D-1419-4CF6-A7CE-C6BE85E3CA94}"/>
    <cellStyle name="40 % - Markeringsfarve4 5 6 4 2 4" xfId="40525" xr:uid="{0DBA8B9C-5122-46B1-808C-AFA9B65A9CF3}"/>
    <cellStyle name="40 % - Markeringsfarve4 5 6 4 3" xfId="12621" xr:uid="{2FE1F212-9110-4F63-BC46-5CFC82709315}"/>
    <cellStyle name="40 % - Markeringsfarve4 5 6 4 3 2" xfId="28941" xr:uid="{4BFDF2B8-8954-4D34-9ECD-9D117FB4E343}"/>
    <cellStyle name="40 % - Markeringsfarve4 5 6 4 3 3" xfId="43906" xr:uid="{24DD9D60-8F8C-4329-9A2C-18CFA2FB6051}"/>
    <cellStyle name="40 % - Markeringsfarve4 5 6 4 4" xfId="21919" xr:uid="{5024D139-1092-447D-892E-1FB17A5BF0AB}"/>
    <cellStyle name="40 % - Markeringsfarve4 5 6 4 5" xfId="36907" xr:uid="{33753259-C159-49D5-8C00-D3A8D13145F5}"/>
    <cellStyle name="40 % - Markeringsfarve4 5 6 5" xfId="5910" xr:uid="{672EA375-F504-46AD-A76A-6A570854D5CB}"/>
    <cellStyle name="40 % - Markeringsfarve4 5 6 5 2" xfId="13827" xr:uid="{EED642C0-ABD5-4429-8BAD-55B8A6138BF5}"/>
    <cellStyle name="40 % - Markeringsfarve4 5 6 5 2 2" xfId="30142" xr:uid="{EFB3F4A2-5111-4EFF-9419-2B799F00C46C}"/>
    <cellStyle name="40 % - Markeringsfarve4 5 6 5 2 3" xfId="45106" xr:uid="{1623C172-CF66-4A0B-A416-66F11DC22993}"/>
    <cellStyle name="40 % - Markeringsfarve4 5 6 5 3" xfId="23120" xr:uid="{11F13E71-E380-4E11-BD5A-6651029CD121}"/>
    <cellStyle name="40 % - Markeringsfarve4 5 6 5 4" xfId="38107" xr:uid="{C6B04D52-BDB6-42A2-AE01-55321CDB098A}"/>
    <cellStyle name="40 % - Markeringsfarve4 5 6 6" xfId="12617" xr:uid="{9F01EDD7-54FF-4D00-9E97-37A29537DD9A}"/>
    <cellStyle name="40 % - Markeringsfarve4 5 6 6 2" xfId="28937" xr:uid="{40AD5587-DB30-419A-B832-03A2CCAB5F9E}"/>
    <cellStyle name="40 % - Markeringsfarve4 5 6 6 3" xfId="43902" xr:uid="{46BE008F-B27E-44B7-9BE5-78DE58987C1E}"/>
    <cellStyle name="40 % - Markeringsfarve4 5 6 7" xfId="21915" xr:uid="{D69BC77D-2B7B-4FE3-9D7A-C2CF07ADB8EA}"/>
    <cellStyle name="40 % - Markeringsfarve4 5 6 8" xfId="36903" xr:uid="{D5D0B478-3F4A-4342-B4DB-D07587DAF100}"/>
    <cellStyle name="40 % - Markeringsfarve4 5 7" xfId="4066" xr:uid="{575FEB02-7F3F-465D-BC4E-9EC983822DC0}"/>
    <cellStyle name="40 % - Markeringsfarve4 5 7 2" xfId="4067" xr:uid="{B0EC1B65-DF4A-4854-B08C-ABF9A21F3036}"/>
    <cellStyle name="40 % - Markeringsfarve4 5 7 2 2" xfId="7519" xr:uid="{A50DAED3-A41F-427B-A88A-BC18EB1DE9F7}"/>
    <cellStyle name="40 % - Markeringsfarve4 5 7 2 2 2" xfId="15419" xr:uid="{41B6F924-4782-4EA5-9261-E635DE1B804B}"/>
    <cellStyle name="40 % - Markeringsfarve4 5 7 2 2 2 2" xfId="31734" xr:uid="{8C09E966-25FC-4353-AC64-98B18A71E8AE}"/>
    <cellStyle name="40 % - Markeringsfarve4 5 7 2 2 2 3" xfId="46698" xr:uid="{7A35AF1E-7316-49E2-9F7D-ECF72E68C97B}"/>
    <cellStyle name="40 % - Markeringsfarve4 5 7 2 2 3" xfId="24712" xr:uid="{5D126501-E9BB-4454-B01F-BEEA52DD2819}"/>
    <cellStyle name="40 % - Markeringsfarve4 5 7 2 2 4" xfId="39699" xr:uid="{9E1D411D-5A49-4148-9B13-A70DB4474793}"/>
    <cellStyle name="40 % - Markeringsfarve4 5 7 2 3" xfId="12623" xr:uid="{9C836CE8-8AD9-4D65-9912-EB8FB529194B}"/>
    <cellStyle name="40 % - Markeringsfarve4 5 7 2 3 2" xfId="28943" xr:uid="{0463A58E-8AB1-4EA3-864A-5C977574DF6E}"/>
    <cellStyle name="40 % - Markeringsfarve4 5 7 2 3 3" xfId="43908" xr:uid="{7B71DF49-1BB6-40FB-88C9-A48E5EDCA3AE}"/>
    <cellStyle name="40 % - Markeringsfarve4 5 7 2 4" xfId="21921" xr:uid="{64A63575-2F6B-4D44-891F-369FDFB8F051}"/>
    <cellStyle name="40 % - Markeringsfarve4 5 7 2 5" xfId="36909" xr:uid="{8B321BDA-3776-4189-8EE2-0FBF1ADCCBA8}"/>
    <cellStyle name="40 % - Markeringsfarve4 5 7 3" xfId="6109" xr:uid="{AC25AAC7-F3A2-4FFA-BB2C-A61F5F227BD2}"/>
    <cellStyle name="40 % - Markeringsfarve4 5 7 3 2" xfId="14025" xr:uid="{62AD49CC-4D62-420F-AFD4-1F035892147F}"/>
    <cellStyle name="40 % - Markeringsfarve4 5 7 3 2 2" xfId="30340" xr:uid="{EF69FC5F-C184-4607-936B-0D72CF3183B4}"/>
    <cellStyle name="40 % - Markeringsfarve4 5 7 3 2 3" xfId="45304" xr:uid="{4FD01F41-7B7C-4959-A3ED-6C2C4510CE40}"/>
    <cellStyle name="40 % - Markeringsfarve4 5 7 3 3" xfId="23318" xr:uid="{7ABA39E4-3BB1-4B8A-9D77-143DA45C3C72}"/>
    <cellStyle name="40 % - Markeringsfarve4 5 7 3 4" xfId="38305" xr:uid="{369E93B9-5154-4A3F-97E3-BACDAA59A1CD}"/>
    <cellStyle name="40 % - Markeringsfarve4 5 7 4" xfId="12622" xr:uid="{DDD3E402-DB1B-408B-9545-8E35D4AF51B7}"/>
    <cellStyle name="40 % - Markeringsfarve4 5 7 4 2" xfId="28942" xr:uid="{A5CFADF7-ACBE-4768-87B7-189B5F7E9DC3}"/>
    <cellStyle name="40 % - Markeringsfarve4 5 7 4 3" xfId="43907" xr:uid="{083968B1-3DFE-4AF6-84A9-8EC24EDC4E5E}"/>
    <cellStyle name="40 % - Markeringsfarve4 5 7 5" xfId="21920" xr:uid="{275E6198-296E-4E4A-A071-13EECCDAAB03}"/>
    <cellStyle name="40 % - Markeringsfarve4 5 7 6" xfId="36908" xr:uid="{DC0E446D-A6E3-48A9-9B7E-EFA126B7DC4C}"/>
    <cellStyle name="40 % - Markeringsfarve4 5 8" xfId="4068" xr:uid="{EEA2941C-67E0-4024-A8BC-1102817219B7}"/>
    <cellStyle name="40 % - Markeringsfarve4 5 8 2" xfId="6747" xr:uid="{D8BB3600-9C53-4484-993B-9A714B54E0A7}"/>
    <cellStyle name="40 % - Markeringsfarve4 5 8 2 2" xfId="14657" xr:uid="{8FB1554C-DC01-4D59-8FDE-8FAF7DC808F1}"/>
    <cellStyle name="40 % - Markeringsfarve4 5 8 2 2 2" xfId="30972" xr:uid="{5181E3FB-475F-4FB5-8F2B-74255206E092}"/>
    <cellStyle name="40 % - Markeringsfarve4 5 8 2 2 3" xfId="45936" xr:uid="{AE57F64D-B3E7-4B72-8FCE-74DA2A65E902}"/>
    <cellStyle name="40 % - Markeringsfarve4 5 8 2 3" xfId="23950" xr:uid="{C95091DB-DFBD-4505-AB6A-F0592F6A9D04}"/>
    <cellStyle name="40 % - Markeringsfarve4 5 8 2 4" xfId="38937" xr:uid="{25ED2A23-7024-4335-B1B3-5975A3EB53C5}"/>
    <cellStyle name="40 % - Markeringsfarve4 5 8 3" xfId="12624" xr:uid="{D627CDE6-5258-4EC2-A5A6-7CC7457E4246}"/>
    <cellStyle name="40 % - Markeringsfarve4 5 8 3 2" xfId="28944" xr:uid="{5620BBFB-3500-4449-801D-500B261F7C40}"/>
    <cellStyle name="40 % - Markeringsfarve4 5 8 3 3" xfId="43909" xr:uid="{AD7EE32A-51E2-4247-AF16-572E8F76A688}"/>
    <cellStyle name="40 % - Markeringsfarve4 5 8 4" xfId="21922" xr:uid="{0A28CB34-B3A4-4787-A9D5-0CDA94A1ADBB}"/>
    <cellStyle name="40 % - Markeringsfarve4 5 8 5" xfId="36910" xr:uid="{0A7477A9-D5D0-4010-A458-A069ECD09042}"/>
    <cellStyle name="40 % - Markeringsfarve4 5 9" xfId="4069" xr:uid="{942C3901-1291-408A-A322-CF362C05BD28}"/>
    <cellStyle name="40 % - Markeringsfarve4 5 9 2" xfId="8712" xr:uid="{6A4E2C83-FCB9-4186-A3F3-8422ACE0CBBB}"/>
    <cellStyle name="40 % - Markeringsfarve4 5 9 2 2" xfId="16587" xr:uid="{81D89F5D-C6BB-4E39-9631-990A1BD16667}"/>
    <cellStyle name="40 % - Markeringsfarve4 5 9 2 2 2" xfId="32902" xr:uid="{F6556FE8-CF28-4B42-AF83-7177F76B43F8}"/>
    <cellStyle name="40 % - Markeringsfarve4 5 9 2 2 3" xfId="47866" xr:uid="{7AF32EDD-693A-4E9B-92C4-7CFD7976075F}"/>
    <cellStyle name="40 % - Markeringsfarve4 5 9 2 3" xfId="25880" xr:uid="{FEF41E08-2406-4B5E-B1C9-B2258F8CA5C7}"/>
    <cellStyle name="40 % - Markeringsfarve4 5 9 2 4" xfId="40867" xr:uid="{CA225EC8-0FFD-46DD-8640-19A4336A5E44}"/>
    <cellStyle name="40 % - Markeringsfarve4 5 9 3" xfId="12625" xr:uid="{7384EDB4-A93A-48D4-9779-3D644A9D0119}"/>
    <cellStyle name="40 % - Markeringsfarve4 5 9 3 2" xfId="28945" xr:uid="{7ADB49E4-F9C9-4DC1-80E5-78328E7A7D6A}"/>
    <cellStyle name="40 % - Markeringsfarve4 5 9 3 3" xfId="43910" xr:uid="{63550EEB-C06B-43EA-B34E-6637A4BB5451}"/>
    <cellStyle name="40 % - Markeringsfarve4 5 9 4" xfId="21923" xr:uid="{71DB9433-734E-4F11-B5FE-681FD4375A77}"/>
    <cellStyle name="40 % - Markeringsfarve4 5 9 5" xfId="36911" xr:uid="{ACAF0B26-4B11-41F1-9586-C8661FAE203A}"/>
    <cellStyle name="40 % - Markeringsfarve4 6" xfId="4070" xr:uid="{2B701C9C-E874-43E0-8479-A4B61A4E5C7D}"/>
    <cellStyle name="40 % - Markeringsfarve4 6 2" xfId="4071" xr:uid="{287791FA-255E-4D34-AA83-343CF20FC846}"/>
    <cellStyle name="40 % - Markeringsfarve4 6 2 2" xfId="4072" xr:uid="{6AA547B0-234D-4CF4-98D6-4A1E15B4795A}"/>
    <cellStyle name="40 % - Markeringsfarve4 6 2 2 2" xfId="7560" xr:uid="{E0656FFC-3311-4C56-9951-564D8CF0039A}"/>
    <cellStyle name="40 % - Markeringsfarve4 6 2 2 2 2" xfId="15460" xr:uid="{77CFE5CA-F82E-4379-AA5C-9113442C063A}"/>
    <cellStyle name="40 % - Markeringsfarve4 6 2 2 2 2 2" xfId="31775" xr:uid="{9AAFEB50-03F6-4351-9AC6-3A27711CAC85}"/>
    <cellStyle name="40 % - Markeringsfarve4 6 2 2 2 2 3" xfId="46739" xr:uid="{4F8F673F-3F86-4F99-A247-FF76B0BDE5B7}"/>
    <cellStyle name="40 % - Markeringsfarve4 6 2 2 2 3" xfId="24753" xr:uid="{7F005295-7DF1-4017-AC8B-569604B0954C}"/>
    <cellStyle name="40 % - Markeringsfarve4 6 2 2 2 4" xfId="39740" xr:uid="{D4765035-E255-4E0D-8223-1A8B3FD5509A}"/>
    <cellStyle name="40 % - Markeringsfarve4 6 2 2 3" xfId="12628" xr:uid="{E7EBAC60-ED4D-432F-AA45-C7A488E1BA0B}"/>
    <cellStyle name="40 % - Markeringsfarve4 6 2 2 3 2" xfId="28948" xr:uid="{79165DE2-C06C-4505-A477-2D1F1C7EA178}"/>
    <cellStyle name="40 % - Markeringsfarve4 6 2 2 3 3" xfId="43913" xr:uid="{EFFE0395-551A-49AB-A298-2A6D488B85CF}"/>
    <cellStyle name="40 % - Markeringsfarve4 6 2 2 4" xfId="21926" xr:uid="{FA5ABE83-4896-4CE8-A5BA-11C61848ACC2}"/>
    <cellStyle name="40 % - Markeringsfarve4 6 2 2 5" xfId="36914" xr:uid="{1525CE52-4F52-482A-978D-6F6BCA8591BF}"/>
    <cellStyle name="40 % - Markeringsfarve4 6 2 2 6" xfId="57139" xr:uid="{906029A8-F19A-478C-B5E8-404E49AA00E4}"/>
    <cellStyle name="40 % - Markeringsfarve4 6 2 3" xfId="6142" xr:uid="{72F6794E-EF33-4BA8-A8B4-B6B4393B4714}"/>
    <cellStyle name="40 % - Markeringsfarve4 6 2 3 2" xfId="14058" xr:uid="{D754A7FF-6095-4FD8-8B90-5F4798F593A0}"/>
    <cellStyle name="40 % - Markeringsfarve4 6 2 3 2 2" xfId="30373" xr:uid="{82CFE0D2-8259-4136-B756-45FAC82D8564}"/>
    <cellStyle name="40 % - Markeringsfarve4 6 2 3 2 3" xfId="45337" xr:uid="{73049990-084D-4897-96EE-FABED629D546}"/>
    <cellStyle name="40 % - Markeringsfarve4 6 2 3 3" xfId="23351" xr:uid="{6AAA65CB-276E-47E8-8987-A0C2346DF007}"/>
    <cellStyle name="40 % - Markeringsfarve4 6 2 3 4" xfId="38338" xr:uid="{34B488D7-92DF-4362-8FB2-C6C72F1E9590}"/>
    <cellStyle name="40 % - Markeringsfarve4 6 2 4" xfId="12627" xr:uid="{8D699A02-9622-49DE-95AD-9DD4A1E43387}"/>
    <cellStyle name="40 % - Markeringsfarve4 6 2 4 2" xfId="28947" xr:uid="{31EA7D7D-6AD0-4C19-89E9-F0E3FCDC5A12}"/>
    <cellStyle name="40 % - Markeringsfarve4 6 2 4 3" xfId="43912" xr:uid="{09269AC7-B9C2-4273-97FD-EF922CC29EC7}"/>
    <cellStyle name="40 % - Markeringsfarve4 6 2 5" xfId="21925" xr:uid="{36E05F42-F7AA-4B8E-982E-765F8EEF8A18}"/>
    <cellStyle name="40 % - Markeringsfarve4 6 2 6" xfId="36913" xr:uid="{577DC95D-0E96-4394-90DE-27EAEDF32905}"/>
    <cellStyle name="40 % - Markeringsfarve4 6 2 7" xfId="53972" xr:uid="{22B8A7D1-DA10-425A-AED0-B82CCC095092}"/>
    <cellStyle name="40 % - Markeringsfarve4 6 3" xfId="4073" xr:uid="{7BB95EC2-3A5A-4152-B8BE-672B558A4DB6}"/>
    <cellStyle name="40 % - Markeringsfarve4 6 3 2" xfId="6790" xr:uid="{C183D526-E93C-426B-AAA4-2EA989626D68}"/>
    <cellStyle name="40 % - Markeringsfarve4 6 3 2 2" xfId="14700" xr:uid="{B0AD71E9-E97F-4FE6-91F1-1055DF98F96B}"/>
    <cellStyle name="40 % - Markeringsfarve4 6 3 2 2 2" xfId="31015" xr:uid="{6928E8F0-4AB0-4DBC-A55D-F0B16B6847E7}"/>
    <cellStyle name="40 % - Markeringsfarve4 6 3 2 2 3" xfId="45979" xr:uid="{D54C230D-26EC-48F6-9329-443477DF8A24}"/>
    <cellStyle name="40 % - Markeringsfarve4 6 3 2 3" xfId="23993" xr:uid="{BC861A0A-988D-4D01-8F75-099C44498469}"/>
    <cellStyle name="40 % - Markeringsfarve4 6 3 2 4" xfId="38980" xr:uid="{705C2C3F-5BBD-48C7-8895-E39D9A4C832C}"/>
    <cellStyle name="40 % - Markeringsfarve4 6 3 3" xfId="12629" xr:uid="{C5E21DA3-934C-4010-8D2B-E2060DB58420}"/>
    <cellStyle name="40 % - Markeringsfarve4 6 3 3 2" xfId="28949" xr:uid="{DCA00C3F-3E4B-4E44-A640-96533CBAE96E}"/>
    <cellStyle name="40 % - Markeringsfarve4 6 3 3 3" xfId="43914" xr:uid="{6D9F8980-E58A-4696-AA69-57B475E8D21B}"/>
    <cellStyle name="40 % - Markeringsfarve4 6 3 4" xfId="21927" xr:uid="{25FA6170-E6AB-4994-A693-5FB2C25A84F9}"/>
    <cellStyle name="40 % - Markeringsfarve4 6 3 5" xfId="36915" xr:uid="{756ED6DD-0A4D-45C1-B440-D9F2EA88F261}"/>
    <cellStyle name="40 % - Markeringsfarve4 6 3 6" xfId="56516" xr:uid="{4A26A946-C7AA-436C-8C7D-E3D785E25C03}"/>
    <cellStyle name="40 % - Markeringsfarve4 6 4" xfId="4074" xr:uid="{E1E46851-179B-414C-AA1D-E1B39A06E5CA}"/>
    <cellStyle name="40 % - Markeringsfarve4 6 4 2" xfId="8578" xr:uid="{3930CE6D-D9AA-428B-8F1B-E67C24960221}"/>
    <cellStyle name="40 % - Markeringsfarve4 6 4 2 2" xfId="16460" xr:uid="{992AEC3F-8FA6-462E-9267-300E9E96EE49}"/>
    <cellStyle name="40 % - Markeringsfarve4 6 4 2 2 2" xfId="32775" xr:uid="{78396C98-7A7A-4DEF-8C6A-6F867F147D62}"/>
    <cellStyle name="40 % - Markeringsfarve4 6 4 2 2 3" xfId="47739" xr:uid="{DBE9E6FD-FEBE-4820-91F5-349ECC8B6768}"/>
    <cellStyle name="40 % - Markeringsfarve4 6 4 2 3" xfId="25753" xr:uid="{FE008A6E-3ECE-4977-AB59-4F272276CA99}"/>
    <cellStyle name="40 % - Markeringsfarve4 6 4 2 4" xfId="40740" xr:uid="{87D87B78-9296-4424-A1D0-8F7A2B496E0F}"/>
    <cellStyle name="40 % - Markeringsfarve4 6 4 3" xfId="12630" xr:uid="{59636EBF-3DC7-44B1-A103-5589E716987C}"/>
    <cellStyle name="40 % - Markeringsfarve4 6 4 3 2" xfId="28950" xr:uid="{6F4F1B15-2439-4A0B-BE5B-A9B7C714CC43}"/>
    <cellStyle name="40 % - Markeringsfarve4 6 4 3 3" xfId="43915" xr:uid="{D26F4D01-7B16-468B-8CE8-8D04CFF696B2}"/>
    <cellStyle name="40 % - Markeringsfarve4 6 4 4" xfId="21928" xr:uid="{0C56AEBD-6317-4BBA-9FD9-6E9AF33867AC}"/>
    <cellStyle name="40 % - Markeringsfarve4 6 4 5" xfId="36916" xr:uid="{7220314F-13AF-4572-A69F-1F95B9190455}"/>
    <cellStyle name="40 % - Markeringsfarve4 6 5" xfId="5911" xr:uid="{D39CACA1-B47A-4D5A-B377-495B9E6169BF}"/>
    <cellStyle name="40 % - Markeringsfarve4 6 5 2" xfId="13828" xr:uid="{B564BE31-2599-424C-9CA3-32654ADB32C4}"/>
    <cellStyle name="40 % - Markeringsfarve4 6 5 2 2" xfId="30143" xr:uid="{1E2E923E-9FCF-4F1F-87A1-0A8EEB9C9E6E}"/>
    <cellStyle name="40 % - Markeringsfarve4 6 5 2 3" xfId="45107" xr:uid="{A5C04B7A-D112-4851-A37A-4CE44EA5F58F}"/>
    <cellStyle name="40 % - Markeringsfarve4 6 5 3" xfId="23121" xr:uid="{895B00C9-DE56-42C1-B0D7-F69F183D4A6D}"/>
    <cellStyle name="40 % - Markeringsfarve4 6 5 4" xfId="38108" xr:uid="{C502DFB6-F674-473F-88D5-C1E2470CEA60}"/>
    <cellStyle name="40 % - Markeringsfarve4 6 6" xfId="12626" xr:uid="{3822C72E-0BD5-4E6C-AC7A-9559F8A343F3}"/>
    <cellStyle name="40 % - Markeringsfarve4 6 6 2" xfId="28946" xr:uid="{0201FCC9-7472-4332-8FB9-5923CF635BC7}"/>
    <cellStyle name="40 % - Markeringsfarve4 6 6 3" xfId="43911" xr:uid="{8BCD9EED-8C75-40BE-82E0-1425CD393F59}"/>
    <cellStyle name="40 % - Markeringsfarve4 6 7" xfId="21924" xr:uid="{D3F6068F-84A1-499B-9976-97B259419CAD}"/>
    <cellStyle name="40 % - Markeringsfarve4 6 8" xfId="36912" xr:uid="{D9BB8496-1DB6-4BC9-BFED-2F928D4EF476}"/>
    <cellStyle name="40 % - Markeringsfarve4 6 9" xfId="53335" xr:uid="{1CCA4516-A110-4F7A-AA8B-29260BCE4B7F}"/>
    <cellStyle name="40 % - Markeringsfarve4 7" xfId="4075" xr:uid="{8031BAD1-746F-41AF-AE90-7FB068F1E495}"/>
    <cellStyle name="40 % - Markeringsfarve4 7 2" xfId="4076" xr:uid="{37AFBCB7-EA55-4610-8B47-F99991254E62}"/>
    <cellStyle name="40 % - Markeringsfarve4 7 2 2" xfId="4077" xr:uid="{49E53499-C71B-4A90-AB68-B3670B0AD43C}"/>
    <cellStyle name="40 % - Markeringsfarve4 7 2 2 2" xfId="7752" xr:uid="{612CFBDC-0E15-439D-8CDC-93A3335AC453}"/>
    <cellStyle name="40 % - Markeringsfarve4 7 2 2 2 2" xfId="15652" xr:uid="{B0FD8709-68F2-4124-8B7D-3C7DE1FB96DD}"/>
    <cellStyle name="40 % - Markeringsfarve4 7 2 2 2 2 2" xfId="31967" xr:uid="{8C57B582-4778-4B18-BDD3-7AB974F5D0C2}"/>
    <cellStyle name="40 % - Markeringsfarve4 7 2 2 2 2 3" xfId="46931" xr:uid="{4B6F322B-FFC0-4A21-A648-A8E7EFA35B9C}"/>
    <cellStyle name="40 % - Markeringsfarve4 7 2 2 2 3" xfId="24945" xr:uid="{EB81FD8B-71D3-476A-808E-8F76EB3D4AD1}"/>
    <cellStyle name="40 % - Markeringsfarve4 7 2 2 2 4" xfId="39932" xr:uid="{374B1565-7191-4A7D-978B-86FB496958CB}"/>
    <cellStyle name="40 % - Markeringsfarve4 7 2 2 3" xfId="12633" xr:uid="{71DF7CD2-0C80-4818-9910-FEFB9355B01B}"/>
    <cellStyle name="40 % - Markeringsfarve4 7 2 2 3 2" xfId="28953" xr:uid="{7CD104B8-FCE3-4DD4-9A31-647BCD3CA2EF}"/>
    <cellStyle name="40 % - Markeringsfarve4 7 2 2 3 3" xfId="43918" xr:uid="{14EC2BE0-C2FD-4097-A391-794C2FFA2980}"/>
    <cellStyle name="40 % - Markeringsfarve4 7 2 2 4" xfId="21931" xr:uid="{1B6E2506-2D3D-4456-BD47-EBED410AF1D2}"/>
    <cellStyle name="40 % - Markeringsfarve4 7 2 2 5" xfId="36919" xr:uid="{92F2A44B-3565-4FD3-A24E-AB367DBAABBC}"/>
    <cellStyle name="40 % - Markeringsfarve4 7 2 3" xfId="6298" xr:uid="{43D29AA2-7F2B-4625-B691-F03DB7CCB10B}"/>
    <cellStyle name="40 % - Markeringsfarve4 7 2 3 2" xfId="14214" xr:uid="{F3D36E9E-A1A4-4AE5-8B04-2188B7729D40}"/>
    <cellStyle name="40 % - Markeringsfarve4 7 2 3 2 2" xfId="30529" xr:uid="{70D31B34-3FE3-41A1-9894-77F03469BBF5}"/>
    <cellStyle name="40 % - Markeringsfarve4 7 2 3 2 3" xfId="45493" xr:uid="{E056CB22-3F5A-4541-8D4B-8ED21D192F5E}"/>
    <cellStyle name="40 % - Markeringsfarve4 7 2 3 3" xfId="23507" xr:uid="{497D58F5-BE00-4C85-A9DE-D426A6D91428}"/>
    <cellStyle name="40 % - Markeringsfarve4 7 2 3 4" xfId="38494" xr:uid="{F28F6897-7068-4703-A7AD-FA3B7AD8557B}"/>
    <cellStyle name="40 % - Markeringsfarve4 7 2 4" xfId="12632" xr:uid="{5AB3E07F-A08E-4C85-A76A-01E4AC09DBA9}"/>
    <cellStyle name="40 % - Markeringsfarve4 7 2 4 2" xfId="28952" xr:uid="{63215EC5-49CC-4616-A2AD-6DA809F78A42}"/>
    <cellStyle name="40 % - Markeringsfarve4 7 2 4 3" xfId="43917" xr:uid="{0462A480-E52B-47DB-9053-B4FFAC8D7BBC}"/>
    <cellStyle name="40 % - Markeringsfarve4 7 2 5" xfId="21930" xr:uid="{98C32E80-4C7D-4495-9468-89A2F7566E62}"/>
    <cellStyle name="40 % - Markeringsfarve4 7 2 6" xfId="36918" xr:uid="{038A5ACE-9ADA-420F-A83D-5EC3D7AD666D}"/>
    <cellStyle name="40 % - Markeringsfarve4 7 2 7" xfId="57063" xr:uid="{F97085A4-F09E-4F91-A265-8667176A8B74}"/>
    <cellStyle name="40 % - Markeringsfarve4 7 3" xfId="4078" xr:uid="{CFA580BE-07A3-4C62-BD3E-623C3CEAF187}"/>
    <cellStyle name="40 % - Markeringsfarve4 7 3 2" xfId="6982" xr:uid="{E6C6EF2B-3678-4FEB-960A-1BB30B96328A}"/>
    <cellStyle name="40 % - Markeringsfarve4 7 3 2 2" xfId="14892" xr:uid="{DF48206B-F74E-4FA1-A0D7-C8A5FD070AA1}"/>
    <cellStyle name="40 % - Markeringsfarve4 7 3 2 2 2" xfId="31207" xr:uid="{639B73B5-640A-444A-8FD1-FF282E7C323D}"/>
    <cellStyle name="40 % - Markeringsfarve4 7 3 2 2 3" xfId="46171" xr:uid="{2E0D18AE-9DF1-4A58-BE7C-C50E3714D655}"/>
    <cellStyle name="40 % - Markeringsfarve4 7 3 2 3" xfId="24185" xr:uid="{F6049EDB-ECEC-40BD-8FA8-04A17C1C143B}"/>
    <cellStyle name="40 % - Markeringsfarve4 7 3 2 4" xfId="39172" xr:uid="{DF345C85-E37F-4145-88DA-301E65B730BD}"/>
    <cellStyle name="40 % - Markeringsfarve4 7 3 3" xfId="12634" xr:uid="{4170FF18-AE09-42E3-8B08-C6CCE707107A}"/>
    <cellStyle name="40 % - Markeringsfarve4 7 3 3 2" xfId="28954" xr:uid="{1792AFD1-CA36-4F79-9AFA-F3923E98801D}"/>
    <cellStyle name="40 % - Markeringsfarve4 7 3 3 3" xfId="43919" xr:uid="{CF1D3C08-5C35-423A-9CD2-F05E6D14EA93}"/>
    <cellStyle name="40 % - Markeringsfarve4 7 3 4" xfId="21932" xr:uid="{E09303B5-40F9-40E4-B36B-84A5C863279F}"/>
    <cellStyle name="40 % - Markeringsfarve4 7 3 5" xfId="36920" xr:uid="{6C8BDEEC-152E-493D-860F-6307D981B2D7}"/>
    <cellStyle name="40 % - Markeringsfarve4 7 4" xfId="4079" xr:uid="{063B80D9-256F-4475-AB80-8C066E78C3FA}"/>
    <cellStyle name="40 % - Markeringsfarve4 7 4 2" xfId="8228" xr:uid="{7EF8461E-F6F6-4953-AB04-CB55DD21587A}"/>
    <cellStyle name="40 % - Markeringsfarve4 7 4 2 2" xfId="16121" xr:uid="{EBA6DE3E-CBAE-4AA3-A68B-D3F2651997FE}"/>
    <cellStyle name="40 % - Markeringsfarve4 7 4 2 2 2" xfId="32436" xr:uid="{7E41C04A-4EFC-4ACE-829C-A7D017C29E0C}"/>
    <cellStyle name="40 % - Markeringsfarve4 7 4 2 2 3" xfId="47400" xr:uid="{B38EBB8D-7F0E-43E9-B793-89EE6FA81C54}"/>
    <cellStyle name="40 % - Markeringsfarve4 7 4 2 3" xfId="25414" xr:uid="{BB3F9489-5EF5-42ED-B640-394454A7FC3E}"/>
    <cellStyle name="40 % - Markeringsfarve4 7 4 2 4" xfId="40401" xr:uid="{2B584B4A-0AEF-4270-BEEC-7CF7CF6B5144}"/>
    <cellStyle name="40 % - Markeringsfarve4 7 4 3" xfId="12635" xr:uid="{785F97C4-B0CA-4AA6-A169-19F94DCB4471}"/>
    <cellStyle name="40 % - Markeringsfarve4 7 4 3 2" xfId="28955" xr:uid="{BAF1FB5C-22A6-4730-BDA7-1791CE200A96}"/>
    <cellStyle name="40 % - Markeringsfarve4 7 4 3 3" xfId="43920" xr:uid="{95CA5923-3B68-4EE8-93C2-B475F8769C91}"/>
    <cellStyle name="40 % - Markeringsfarve4 7 4 4" xfId="21933" xr:uid="{543AF316-A1B1-4CF6-BEFF-AEDEAE4A286E}"/>
    <cellStyle name="40 % - Markeringsfarve4 7 4 5" xfId="36921" xr:uid="{9560F411-02EA-4385-99CD-71D4318E4490}"/>
    <cellStyle name="40 % - Markeringsfarve4 7 5" xfId="5912" xr:uid="{D5F3AB9F-33FE-4CCA-9C92-B81631C6D597}"/>
    <cellStyle name="40 % - Markeringsfarve4 7 5 2" xfId="13829" xr:uid="{9510FAD6-2A73-4232-8F4A-59CD5571A012}"/>
    <cellStyle name="40 % - Markeringsfarve4 7 5 2 2" xfId="30144" xr:uid="{3A731BC0-AEDB-4118-9008-C6C429C8CD09}"/>
    <cellStyle name="40 % - Markeringsfarve4 7 5 2 3" xfId="45108" xr:uid="{8172C870-0FDE-4C20-B689-DF7EFC21FE31}"/>
    <cellStyle name="40 % - Markeringsfarve4 7 5 3" xfId="23122" xr:uid="{B396E3FE-B522-4BB9-AC57-968F0CEF2669}"/>
    <cellStyle name="40 % - Markeringsfarve4 7 5 4" xfId="38109" xr:uid="{C5D7D529-430E-4654-A5B4-FF6BFBD5E801}"/>
    <cellStyle name="40 % - Markeringsfarve4 7 6" xfId="12631" xr:uid="{D8F96692-1BD3-42E1-BC5E-40D5A15C34D8}"/>
    <cellStyle name="40 % - Markeringsfarve4 7 6 2" xfId="28951" xr:uid="{74CAD05A-7BDA-4C2D-9577-4D05F41E1870}"/>
    <cellStyle name="40 % - Markeringsfarve4 7 6 3" xfId="43916" xr:uid="{258983FA-1967-494E-A0FB-9C842F65CA0F}"/>
    <cellStyle name="40 % - Markeringsfarve4 7 7" xfId="21929" xr:uid="{69B47E71-DBCF-4D68-B306-892B3A4DF798}"/>
    <cellStyle name="40 % - Markeringsfarve4 7 8" xfId="36917" xr:uid="{34CC95D4-D2C6-4295-B2E5-E49A7440E3A6}"/>
    <cellStyle name="40 % - Markeringsfarve4 7 9" xfId="53896" xr:uid="{E7D7DD2A-522E-465C-90EB-61CE412ABB0E}"/>
    <cellStyle name="40 % - Markeringsfarve4 8" xfId="4080" xr:uid="{4C963714-824F-4CD2-B23D-E8EDFC9EFDB2}"/>
    <cellStyle name="40 % - Markeringsfarve4 8 2" xfId="4081" xr:uid="{F716E50C-D3B1-4BF8-BBE6-55A5B52CE171}"/>
    <cellStyle name="40 % - Markeringsfarve4 8 2 2" xfId="4082" xr:uid="{8B3846DC-C903-4C46-905A-38FE58003E9A}"/>
    <cellStyle name="40 % - Markeringsfarve4 8 2 2 2" xfId="7798" xr:uid="{9387CBD8-CC23-4DE2-98BC-D089D0D73B9A}"/>
    <cellStyle name="40 % - Markeringsfarve4 8 2 2 2 2" xfId="15698" xr:uid="{56F1E10C-F4C2-41F2-99B9-FE7EAF70F60A}"/>
    <cellStyle name="40 % - Markeringsfarve4 8 2 2 2 2 2" xfId="32013" xr:uid="{23DDDC9E-2555-4A6B-801D-12455EB5013D}"/>
    <cellStyle name="40 % - Markeringsfarve4 8 2 2 2 2 3" xfId="46977" xr:uid="{B83B9A0F-5193-4BDE-9B07-066B85874B23}"/>
    <cellStyle name="40 % - Markeringsfarve4 8 2 2 2 3" xfId="24991" xr:uid="{D811725E-F623-446A-9872-992F9DA21676}"/>
    <cellStyle name="40 % - Markeringsfarve4 8 2 2 2 4" xfId="39978" xr:uid="{E26E4BA8-4CBE-492D-B8A7-E8C6BA7AA793}"/>
    <cellStyle name="40 % - Markeringsfarve4 8 2 2 3" xfId="12638" xr:uid="{CB2E4521-97CC-466F-B56E-41F3690F4C72}"/>
    <cellStyle name="40 % - Markeringsfarve4 8 2 2 3 2" xfId="28958" xr:uid="{49A2E573-21C4-49F7-8EEE-80E751033B28}"/>
    <cellStyle name="40 % - Markeringsfarve4 8 2 2 3 3" xfId="43923" xr:uid="{E5690DEC-2B2C-431E-855C-BD752D067A98}"/>
    <cellStyle name="40 % - Markeringsfarve4 8 2 2 4" xfId="21936" xr:uid="{2E19305B-1D2D-4D68-B932-34A71AD84CBC}"/>
    <cellStyle name="40 % - Markeringsfarve4 8 2 2 5" xfId="36924" xr:uid="{75C96368-39A5-45B8-8B7F-049F3F277B38}"/>
    <cellStyle name="40 % - Markeringsfarve4 8 2 3" xfId="6344" xr:uid="{178CFA1D-D61A-48E2-9AA1-29FAE50996EF}"/>
    <cellStyle name="40 % - Markeringsfarve4 8 2 3 2" xfId="14257" xr:uid="{00031BF8-FB6B-463E-81F6-50A6F8A08A95}"/>
    <cellStyle name="40 % - Markeringsfarve4 8 2 3 2 2" xfId="30572" xr:uid="{A6D88BDE-A6BA-4131-BA6F-EF5F206BF9AA}"/>
    <cellStyle name="40 % - Markeringsfarve4 8 2 3 2 3" xfId="45536" xr:uid="{7176C3AA-432E-49B5-8C0E-C0FB0E1D8E37}"/>
    <cellStyle name="40 % - Markeringsfarve4 8 2 3 3" xfId="23550" xr:uid="{7ACFAE2A-8749-4880-BB52-26019F679026}"/>
    <cellStyle name="40 % - Markeringsfarve4 8 2 3 4" xfId="38537" xr:uid="{AF9C95B8-7EB2-4D08-982E-BC0814EAC8B3}"/>
    <cellStyle name="40 % - Markeringsfarve4 8 2 4" xfId="12637" xr:uid="{860CDBA1-9A73-4788-B647-2E010BA09F6A}"/>
    <cellStyle name="40 % - Markeringsfarve4 8 2 4 2" xfId="28957" xr:uid="{95FA6D62-9F21-4C04-A3CF-C259D078CC96}"/>
    <cellStyle name="40 % - Markeringsfarve4 8 2 4 3" xfId="43922" xr:uid="{DCEAEE34-0AB6-4653-814F-C4CE205A1A89}"/>
    <cellStyle name="40 % - Markeringsfarve4 8 2 5" xfId="21935" xr:uid="{51B9A492-1F10-478B-8698-6ED016F07213}"/>
    <cellStyle name="40 % - Markeringsfarve4 8 2 6" xfId="36923" xr:uid="{2AE2CF69-AED0-44EA-8E87-03F82E98B86B}"/>
    <cellStyle name="40 % - Markeringsfarve4 8 3" xfId="4083" xr:uid="{524592BC-B3F1-45BE-8D5E-9C0B796F54CF}"/>
    <cellStyle name="40 % - Markeringsfarve4 8 3 2" xfId="7074" xr:uid="{38382838-35DC-4ED0-A415-E3C034A6AEE4}"/>
    <cellStyle name="40 % - Markeringsfarve4 8 3 2 2" xfId="14983" xr:uid="{BE76F0A1-CF21-44BD-97C4-B13EA39499F1}"/>
    <cellStyle name="40 % - Markeringsfarve4 8 3 2 2 2" xfId="31298" xr:uid="{0B59AFB7-EFC0-4CBE-A0AF-E6BE2E5A38A9}"/>
    <cellStyle name="40 % - Markeringsfarve4 8 3 2 2 3" xfId="46262" xr:uid="{279FEE05-223E-49C0-9320-9707BA9EBB1F}"/>
    <cellStyle name="40 % - Markeringsfarve4 8 3 2 3" xfId="24276" xr:uid="{2B474BAE-715D-4041-9FD6-55564BBAF0B2}"/>
    <cellStyle name="40 % - Markeringsfarve4 8 3 2 4" xfId="39263" xr:uid="{951820F3-0AAD-4B84-ACEF-91C9E2A1C550}"/>
    <cellStyle name="40 % - Markeringsfarve4 8 3 3" xfId="12639" xr:uid="{0E7A2117-E42E-402B-9EEC-E5F75E9F2CC5}"/>
    <cellStyle name="40 % - Markeringsfarve4 8 3 3 2" xfId="28959" xr:uid="{2C663644-5019-4BCD-9239-0E21866D54AB}"/>
    <cellStyle name="40 % - Markeringsfarve4 8 3 3 3" xfId="43924" xr:uid="{59526CCE-4871-40A8-B9F2-2C7BF530A2D3}"/>
    <cellStyle name="40 % - Markeringsfarve4 8 3 4" xfId="21937" xr:uid="{6D62DC9E-156E-4F15-8301-54D3722E853B}"/>
    <cellStyle name="40 % - Markeringsfarve4 8 3 5" xfId="36925" xr:uid="{9AC0FD3F-7035-4222-8822-C5A7AA4324C5}"/>
    <cellStyle name="40 % - Markeringsfarve4 8 4" xfId="4084" xr:uid="{BC83B0F9-1F9E-4647-9BE7-A30288AA153B}"/>
    <cellStyle name="40 % - Markeringsfarve4 8 4 2" xfId="8537" xr:uid="{07938F4D-CEDC-4BAD-ACF2-D334282973DA}"/>
    <cellStyle name="40 % - Markeringsfarve4 8 4 2 2" xfId="16423" xr:uid="{52A8700D-FAE2-4A84-85C0-8D3C26B52382}"/>
    <cellStyle name="40 % - Markeringsfarve4 8 4 2 2 2" xfId="32738" xr:uid="{8A8653E3-1435-44C0-9B0B-BCDA616A9EB8}"/>
    <cellStyle name="40 % - Markeringsfarve4 8 4 2 2 3" xfId="47702" xr:uid="{5A2340F5-AF3E-4071-82C4-6C3F9A7A49C4}"/>
    <cellStyle name="40 % - Markeringsfarve4 8 4 2 3" xfId="25716" xr:uid="{8C33FB9C-D24C-4DBB-8940-819CE9390790}"/>
    <cellStyle name="40 % - Markeringsfarve4 8 4 2 4" xfId="40703" xr:uid="{36FE816E-0759-4B73-A4D3-A1060E4201AC}"/>
    <cellStyle name="40 % - Markeringsfarve4 8 4 3" xfId="12640" xr:uid="{2536C873-D727-4AA1-BBB4-2F057843F776}"/>
    <cellStyle name="40 % - Markeringsfarve4 8 4 3 2" xfId="28960" xr:uid="{4D0412A9-D377-4826-8997-43A17711FC6E}"/>
    <cellStyle name="40 % - Markeringsfarve4 8 4 3 3" xfId="43925" xr:uid="{58CF0ECD-5FE9-4FD8-9036-C8C09ED98A50}"/>
    <cellStyle name="40 % - Markeringsfarve4 8 4 4" xfId="21938" xr:uid="{74B33E14-6AC9-49D0-84A7-B6AB0C9AFEE5}"/>
    <cellStyle name="40 % - Markeringsfarve4 8 4 5" xfId="36926" xr:uid="{6E938D23-8322-4189-B8BA-3B4E8072ACC8}"/>
    <cellStyle name="40 % - Markeringsfarve4 8 5" xfId="5913" xr:uid="{197184A9-66FC-4C8B-B96C-5C627CDB75F5}"/>
    <cellStyle name="40 % - Markeringsfarve4 8 5 2" xfId="13830" xr:uid="{711D546B-71FB-4980-90AF-003E6F7FA785}"/>
    <cellStyle name="40 % - Markeringsfarve4 8 5 2 2" xfId="30145" xr:uid="{CF9EF967-67B9-413D-A0E9-B8C501B02C08}"/>
    <cellStyle name="40 % - Markeringsfarve4 8 5 2 3" xfId="45109" xr:uid="{DE81C9CB-5C3F-4C39-B916-E3E4E1057E0B}"/>
    <cellStyle name="40 % - Markeringsfarve4 8 5 3" xfId="23123" xr:uid="{8BFF1CF9-FA96-4D3D-8C2D-71820B2821C9}"/>
    <cellStyle name="40 % - Markeringsfarve4 8 5 4" xfId="38110" xr:uid="{C3AC7923-4BCC-41BD-B831-3F077C7BE651}"/>
    <cellStyle name="40 % - Markeringsfarve4 8 6" xfId="12636" xr:uid="{642B93E4-E3B4-42F8-996D-1A642C5E5ACC}"/>
    <cellStyle name="40 % - Markeringsfarve4 8 6 2" xfId="28956" xr:uid="{3CD48A74-E5F5-481D-81FE-2EFF30F80FEA}"/>
    <cellStyle name="40 % - Markeringsfarve4 8 6 3" xfId="43921" xr:uid="{4550AD4E-4EDD-44D0-8396-4AE9BA44CC25}"/>
    <cellStyle name="40 % - Markeringsfarve4 8 7" xfId="21934" xr:uid="{B5049416-E650-4D8C-BBA3-C9F168D688EC}"/>
    <cellStyle name="40 % - Markeringsfarve4 8 8" xfId="36922" xr:uid="{A4943ED5-5115-4839-81C0-942650C209F9}"/>
    <cellStyle name="40 % - Markeringsfarve4 9" xfId="4085" xr:uid="{36C235DD-8AAB-42D2-AA3F-3E293D4CBCCE}"/>
    <cellStyle name="40 % - Markeringsfarve4 9 2" xfId="4086" xr:uid="{74A20DCF-6212-44BD-9AB0-A0A5C16BD8B1}"/>
    <cellStyle name="40 % - Markeringsfarve4 9 2 2" xfId="4087" xr:uid="{19D1F5BB-46E3-4898-BF02-FC8BAA71DCEC}"/>
    <cellStyle name="40 % - Markeringsfarve4 9 2 2 2" xfId="7915" xr:uid="{97953D09-DBFF-4585-BD43-D59E90018B8A}"/>
    <cellStyle name="40 % - Markeringsfarve4 9 2 2 2 2" xfId="15815" xr:uid="{D7EA41E9-BD63-4595-B3DB-9DFD2559BC4C}"/>
    <cellStyle name="40 % - Markeringsfarve4 9 2 2 2 2 2" xfId="32130" xr:uid="{AED95B09-9F10-44D9-8515-6E9E65034020}"/>
    <cellStyle name="40 % - Markeringsfarve4 9 2 2 2 2 3" xfId="47094" xr:uid="{280657E7-786A-4DAC-A337-635CAB748777}"/>
    <cellStyle name="40 % - Markeringsfarve4 9 2 2 2 3" xfId="25108" xr:uid="{4229EE4A-BA7A-428E-BF0E-8653D809DCB6}"/>
    <cellStyle name="40 % - Markeringsfarve4 9 2 2 2 4" xfId="40095" xr:uid="{E764D912-D011-4125-ADA3-7D707C0742A0}"/>
    <cellStyle name="40 % - Markeringsfarve4 9 2 2 3" xfId="12643" xr:uid="{1A71BF6A-473A-4700-B35A-2E4580869ACA}"/>
    <cellStyle name="40 % - Markeringsfarve4 9 2 2 3 2" xfId="28963" xr:uid="{72795B75-9377-4F83-9E6E-7063C1DE7CAD}"/>
    <cellStyle name="40 % - Markeringsfarve4 9 2 2 3 3" xfId="43928" xr:uid="{02023AC8-F45F-4C91-938F-A475891C374D}"/>
    <cellStyle name="40 % - Markeringsfarve4 9 2 2 4" xfId="21941" xr:uid="{41B9713B-9AA5-4800-9832-04A5D572AB5F}"/>
    <cellStyle name="40 % - Markeringsfarve4 9 2 2 5" xfId="36929" xr:uid="{38C9259F-E066-4B99-85C4-A2268C592952}"/>
    <cellStyle name="40 % - Markeringsfarve4 9 2 3" xfId="6443" xr:uid="{BA7D21DF-985C-4738-81BF-05401B447DF3}"/>
    <cellStyle name="40 % - Markeringsfarve4 9 2 3 2" xfId="14356" xr:uid="{AE108CA0-8262-4B72-A139-8750DD3C5739}"/>
    <cellStyle name="40 % - Markeringsfarve4 9 2 3 2 2" xfId="30671" xr:uid="{7929FE7B-855F-4678-AD7C-0D7CB758179A}"/>
    <cellStyle name="40 % - Markeringsfarve4 9 2 3 2 3" xfId="45635" xr:uid="{D3EBBAB4-676C-4C2E-A460-09368FFF5978}"/>
    <cellStyle name="40 % - Markeringsfarve4 9 2 3 3" xfId="23649" xr:uid="{EC4BCD75-BF83-4DDC-BC31-A7536AB7FF3D}"/>
    <cellStyle name="40 % - Markeringsfarve4 9 2 3 4" xfId="38636" xr:uid="{417FA737-05D0-4962-B10B-9DB7A8F5F8BB}"/>
    <cellStyle name="40 % - Markeringsfarve4 9 2 4" xfId="12642" xr:uid="{0173F483-FD4C-4DA1-9553-BC8FDCBDEDAE}"/>
    <cellStyle name="40 % - Markeringsfarve4 9 2 4 2" xfId="28962" xr:uid="{014D66F9-8A76-4467-B8AD-02E7A4F1F27F}"/>
    <cellStyle name="40 % - Markeringsfarve4 9 2 4 3" xfId="43927" xr:uid="{331E39E4-3A4A-457F-A1FA-B06F040C06D6}"/>
    <cellStyle name="40 % - Markeringsfarve4 9 2 5" xfId="21940" xr:uid="{16A03A27-1F27-451A-92D0-F0AA6D8E78B7}"/>
    <cellStyle name="40 % - Markeringsfarve4 9 2 6" xfId="36928" xr:uid="{1AAC8827-0BDB-469C-92DA-72472866AFB2}"/>
    <cellStyle name="40 % - Markeringsfarve4 9 3" xfId="4088" xr:uid="{03F14695-C368-4F61-B2AA-525A0EE43751}"/>
    <cellStyle name="40 % - Markeringsfarve4 9 3 2" xfId="7191" xr:uid="{5838195F-2266-4E6C-B58C-43DF95FBEDFA}"/>
    <cellStyle name="40 % - Markeringsfarve4 9 3 2 2" xfId="15100" xr:uid="{87752576-1C2F-4E07-883C-1A4391C5A8E0}"/>
    <cellStyle name="40 % - Markeringsfarve4 9 3 2 2 2" xfId="31415" xr:uid="{B423BE38-C1A1-4C3B-A671-16F048D100DE}"/>
    <cellStyle name="40 % - Markeringsfarve4 9 3 2 2 3" xfId="46379" xr:uid="{1BA278F7-4B73-4FB3-B9FA-94861D759EBA}"/>
    <cellStyle name="40 % - Markeringsfarve4 9 3 2 3" xfId="24393" xr:uid="{EB2FE571-3FAA-43F5-BB15-D10FC42B8C0A}"/>
    <cellStyle name="40 % - Markeringsfarve4 9 3 2 4" xfId="39380" xr:uid="{8F9A285B-D9D2-4886-8B6D-E1949505C0CF}"/>
    <cellStyle name="40 % - Markeringsfarve4 9 3 3" xfId="12644" xr:uid="{F204E6EA-706A-40D9-B82A-44DF70E7A535}"/>
    <cellStyle name="40 % - Markeringsfarve4 9 3 3 2" xfId="28964" xr:uid="{5D7CA90B-6B64-4DC0-A85D-E28298162890}"/>
    <cellStyle name="40 % - Markeringsfarve4 9 3 3 3" xfId="43929" xr:uid="{84512B7E-6739-42F9-AB87-AD51BA2F849E}"/>
    <cellStyle name="40 % - Markeringsfarve4 9 3 4" xfId="21942" xr:uid="{0347F87C-006D-4F21-9E8A-ADB3F14FA3B1}"/>
    <cellStyle name="40 % - Markeringsfarve4 9 3 5" xfId="36930" xr:uid="{8F7325C6-B0BD-4708-A75C-7421BB73B5EC}"/>
    <cellStyle name="40 % - Markeringsfarve4 9 4" xfId="4089" xr:uid="{C84C45FD-202B-4149-97BC-894F42F60EC0}"/>
    <cellStyle name="40 % - Markeringsfarve4 9 4 2" xfId="8188" xr:uid="{99C5B80B-E59D-4C8F-99DE-A3560B872E1D}"/>
    <cellStyle name="40 % - Markeringsfarve4 9 4 2 2" xfId="16084" xr:uid="{996FCED1-6F10-4807-9A69-341B406E8900}"/>
    <cellStyle name="40 % - Markeringsfarve4 9 4 2 2 2" xfId="32399" xr:uid="{A5A55415-9F09-4A73-BA12-BAD00D4C2EB5}"/>
    <cellStyle name="40 % - Markeringsfarve4 9 4 2 2 3" xfId="47363" xr:uid="{453A9EF7-4C39-4CCD-A0ED-9B78E41753D4}"/>
    <cellStyle name="40 % - Markeringsfarve4 9 4 2 3" xfId="25377" xr:uid="{01D383FE-534B-49E6-A766-D557688FACC1}"/>
    <cellStyle name="40 % - Markeringsfarve4 9 4 2 4" xfId="40364" xr:uid="{4A1CD788-A979-408B-926C-E98C6CF232E2}"/>
    <cellStyle name="40 % - Markeringsfarve4 9 4 3" xfId="12645" xr:uid="{2C3DD68B-F6E6-4B57-93DA-CD19F1672F28}"/>
    <cellStyle name="40 % - Markeringsfarve4 9 4 3 2" xfId="28965" xr:uid="{3B5A103C-87F0-4816-809A-895DB523AC16}"/>
    <cellStyle name="40 % - Markeringsfarve4 9 4 3 3" xfId="43930" xr:uid="{46F7AD43-AC4A-4515-9E1D-69752992D81B}"/>
    <cellStyle name="40 % - Markeringsfarve4 9 4 4" xfId="21943" xr:uid="{B136F4AB-328F-43E4-8BF1-CC26FF07F5B8}"/>
    <cellStyle name="40 % - Markeringsfarve4 9 4 5" xfId="36931" xr:uid="{0245C8D6-A9C8-4FEE-8408-4CF14DEBBC3D}"/>
    <cellStyle name="40 % - Markeringsfarve4 9 5" xfId="5914" xr:uid="{9684CA8D-F803-4ED9-8B86-21F71B156902}"/>
    <cellStyle name="40 % - Markeringsfarve4 9 5 2" xfId="13831" xr:uid="{9FED1D10-490C-4AF4-865F-5494359D278D}"/>
    <cellStyle name="40 % - Markeringsfarve4 9 5 2 2" xfId="30146" xr:uid="{F0695ECB-4930-4527-A858-517F2DF3BFA5}"/>
    <cellStyle name="40 % - Markeringsfarve4 9 5 2 3" xfId="45110" xr:uid="{62208633-BF78-4C1A-AF3C-A66A80C672FB}"/>
    <cellStyle name="40 % - Markeringsfarve4 9 5 3" xfId="23124" xr:uid="{CC9EE4D7-303B-4C4B-B65A-19F26AC7E0BF}"/>
    <cellStyle name="40 % - Markeringsfarve4 9 5 4" xfId="38111" xr:uid="{F6CC4092-7D27-443E-BD17-ABAE2C116F70}"/>
    <cellStyle name="40 % - Markeringsfarve4 9 6" xfId="12641" xr:uid="{DCD3C52C-40EB-4E5F-9FB5-750438EBF92B}"/>
    <cellStyle name="40 % - Markeringsfarve4 9 6 2" xfId="28961" xr:uid="{A6CE8434-DBB5-42BF-800B-32681198A153}"/>
    <cellStyle name="40 % - Markeringsfarve4 9 6 3" xfId="43926" xr:uid="{2408CA78-8E7B-45B0-8C9C-06E2898D4302}"/>
    <cellStyle name="40 % - Markeringsfarve4 9 7" xfId="21939" xr:uid="{DA712595-8D99-4F70-911A-78DBD2D62BAD}"/>
    <cellStyle name="40 % - Markeringsfarve4 9 8" xfId="36927" xr:uid="{CD94A8A6-7EE7-4801-893A-369C62629755}"/>
    <cellStyle name="40 % - Markeringsfarve5 10" xfId="4091" xr:uid="{1DA6DAD8-C57E-48FA-88D7-295EEA571ADC}"/>
    <cellStyle name="40 % - Markeringsfarve5 10 2" xfId="4092" xr:uid="{9FD65762-2B6A-4CE7-9ED9-4D095AD9EAB0}"/>
    <cellStyle name="40 % - Markeringsfarve5 10 2 2" xfId="4093" xr:uid="{353D33E6-B55A-4059-BF0A-01A77D869858}"/>
    <cellStyle name="40 % - Markeringsfarve5 10 2 2 2" xfId="8115" xr:uid="{C92B2098-9CAF-423D-A614-06D6FD9D84DC}"/>
    <cellStyle name="40 % - Markeringsfarve5 10 2 2 2 2" xfId="16015" xr:uid="{97D414C6-1710-4A2E-945D-97B348A78710}"/>
    <cellStyle name="40 % - Markeringsfarve5 10 2 2 2 2 2" xfId="32330" xr:uid="{173B5227-687F-4DC0-80AF-57FF094B6D31}"/>
    <cellStyle name="40 % - Markeringsfarve5 10 2 2 2 2 3" xfId="47294" xr:uid="{1EFF7959-10B9-4268-858E-CABBD508C20F}"/>
    <cellStyle name="40 % - Markeringsfarve5 10 2 2 2 3" xfId="25308" xr:uid="{1E82D3E2-7731-4963-9D33-1DA8A64477E4}"/>
    <cellStyle name="40 % - Markeringsfarve5 10 2 2 2 4" xfId="40295" xr:uid="{19FD1156-29B4-42E3-8B41-B62A7408D84B}"/>
    <cellStyle name="40 % - Markeringsfarve5 10 2 2 3" xfId="12649" xr:uid="{C3FE4B58-527D-42C6-9681-3DEF1E865BD8}"/>
    <cellStyle name="40 % - Markeringsfarve5 10 2 2 3 2" xfId="28969" xr:uid="{3BD3232B-092D-4A6D-8C91-770918448D8B}"/>
    <cellStyle name="40 % - Markeringsfarve5 10 2 2 3 3" xfId="43934" xr:uid="{DD548E4E-DA1B-4D41-B32B-CE7995B0137B}"/>
    <cellStyle name="40 % - Markeringsfarve5 10 2 2 4" xfId="21947" xr:uid="{5D637F66-5A91-4282-988C-DB87A0AA7231}"/>
    <cellStyle name="40 % - Markeringsfarve5 10 2 2 5" xfId="36935" xr:uid="{DC0F167E-70DA-48E7-86E2-41A1CD95B947}"/>
    <cellStyle name="40 % - Markeringsfarve5 10 2 3" xfId="6608" xr:uid="{5095F47A-888C-4195-ABAC-58242A00E7A2}"/>
    <cellStyle name="40 % - Markeringsfarve5 10 2 3 2" xfId="14521" xr:uid="{6222B07A-C1E9-4B3D-9C60-96CE49325AD0}"/>
    <cellStyle name="40 % - Markeringsfarve5 10 2 3 2 2" xfId="30836" xr:uid="{FFEF0FE3-8640-413D-ADEA-3089EC568193}"/>
    <cellStyle name="40 % - Markeringsfarve5 10 2 3 2 3" xfId="45800" xr:uid="{561F857B-2BB0-47E2-BAF6-57C290F97393}"/>
    <cellStyle name="40 % - Markeringsfarve5 10 2 3 3" xfId="23814" xr:uid="{F9FD405A-8F4F-4DD9-B303-096B624B0700}"/>
    <cellStyle name="40 % - Markeringsfarve5 10 2 3 4" xfId="38801" xr:uid="{19249DD5-9040-469A-9111-8994109A072C}"/>
    <cellStyle name="40 % - Markeringsfarve5 10 2 4" xfId="12648" xr:uid="{4756662B-965D-4FEE-915B-802C9010A8CA}"/>
    <cellStyle name="40 % - Markeringsfarve5 10 2 4 2" xfId="28968" xr:uid="{2134C00B-AA6D-492D-938C-661030BBBCD9}"/>
    <cellStyle name="40 % - Markeringsfarve5 10 2 4 3" xfId="43933" xr:uid="{78C6280E-F77F-49D5-9AB8-651B96133A6D}"/>
    <cellStyle name="40 % - Markeringsfarve5 10 2 5" xfId="21946" xr:uid="{028691C9-7B43-431F-930C-DADAE3FBB4D3}"/>
    <cellStyle name="40 % - Markeringsfarve5 10 2 6" xfId="36934" xr:uid="{F54532B4-5F04-4FB5-8CC7-5CFB55F39549}"/>
    <cellStyle name="40 % - Markeringsfarve5 10 3" xfId="4094" xr:uid="{97A25B24-AB0C-49A3-8643-2C13CC4AC271}"/>
    <cellStyle name="40 % - Markeringsfarve5 10 3 2" xfId="7392" xr:uid="{AC553247-EF2C-4DD3-9FC7-F9B33A524D65}"/>
    <cellStyle name="40 % - Markeringsfarve5 10 3 2 2" xfId="15301" xr:uid="{9E53EC51-CBEF-438F-8E07-30EED1552F63}"/>
    <cellStyle name="40 % - Markeringsfarve5 10 3 2 2 2" xfId="31616" xr:uid="{1D1040A6-2E64-4F03-947B-6C5934600C01}"/>
    <cellStyle name="40 % - Markeringsfarve5 10 3 2 2 3" xfId="46580" xr:uid="{BCAD21DC-0A6F-42C3-9C02-98DEC8ABC574}"/>
    <cellStyle name="40 % - Markeringsfarve5 10 3 2 3" xfId="24594" xr:uid="{4CB6690E-6DDA-4DA8-B386-6EA804B58A6A}"/>
    <cellStyle name="40 % - Markeringsfarve5 10 3 2 4" xfId="39581" xr:uid="{4EAA9EDE-0801-4AB5-B87F-B18DD7263016}"/>
    <cellStyle name="40 % - Markeringsfarve5 10 3 3" xfId="12650" xr:uid="{E479A032-9306-4C3F-AF89-368E6785914D}"/>
    <cellStyle name="40 % - Markeringsfarve5 10 3 3 2" xfId="28970" xr:uid="{6779E175-A359-4526-B11D-F4B5EAA21663}"/>
    <cellStyle name="40 % - Markeringsfarve5 10 3 3 3" xfId="43935" xr:uid="{066079CF-CB70-4BAB-9F48-F9945E5F3205}"/>
    <cellStyle name="40 % - Markeringsfarve5 10 3 4" xfId="21948" xr:uid="{9BCBE0F5-5F5C-4364-97C0-F0F997500F83}"/>
    <cellStyle name="40 % - Markeringsfarve5 10 3 5" xfId="36936" xr:uid="{A861CAB3-9352-4094-90F3-0983563ED377}"/>
    <cellStyle name="40 % - Markeringsfarve5 10 4" xfId="4095" xr:uid="{60809A41-A12C-437A-9341-81FA2B594CBE}"/>
    <cellStyle name="40 % - Markeringsfarve5 10 4 2" xfId="6642" xr:uid="{2F0D9240-18AD-4234-8AC2-C4A464454B51}"/>
    <cellStyle name="40 % - Markeringsfarve5 10 4 2 2" xfId="14554" xr:uid="{E490E1DA-0BB5-4602-9B5F-017724625FF5}"/>
    <cellStyle name="40 % - Markeringsfarve5 10 4 2 2 2" xfId="30869" xr:uid="{1A4F251A-BA4A-40F1-A42D-69D93FD3C0F2}"/>
    <cellStyle name="40 % - Markeringsfarve5 10 4 2 2 3" xfId="45833" xr:uid="{DD02B9A5-DCC0-4577-A9E6-0D7002F48D0D}"/>
    <cellStyle name="40 % - Markeringsfarve5 10 4 2 3" xfId="23847" xr:uid="{CB477442-96A4-435E-A3C8-F650EC2D28DE}"/>
    <cellStyle name="40 % - Markeringsfarve5 10 4 2 4" xfId="38834" xr:uid="{AE2A2F2F-57E6-416F-B6FE-AF9F3C2016D1}"/>
    <cellStyle name="40 % - Markeringsfarve5 10 4 3" xfId="12651" xr:uid="{7FB95B0C-460B-4E5B-B608-09D3E666AA2B}"/>
    <cellStyle name="40 % - Markeringsfarve5 10 4 3 2" xfId="28971" xr:uid="{265CC7A9-3472-4ED2-8C10-25574F73BE38}"/>
    <cellStyle name="40 % - Markeringsfarve5 10 4 3 3" xfId="43936" xr:uid="{C53CBA2D-C7C3-4E99-8ECB-15C3F9B7EBC5}"/>
    <cellStyle name="40 % - Markeringsfarve5 10 4 4" xfId="21949" xr:uid="{629AE4EB-9584-458F-A3F8-539376C32DDF}"/>
    <cellStyle name="40 % - Markeringsfarve5 10 4 5" xfId="36937" xr:uid="{96DFE2BC-18D5-4B84-84DF-08F1C57EAE13}"/>
    <cellStyle name="40 % - Markeringsfarve5 10 5" xfId="5916" xr:uid="{F4C95873-30A6-47DA-9E31-280F623381F7}"/>
    <cellStyle name="40 % - Markeringsfarve5 10 5 2" xfId="13833" xr:uid="{A0136112-6298-4C35-BED2-3F60C153BCD0}"/>
    <cellStyle name="40 % - Markeringsfarve5 10 5 2 2" xfId="30148" xr:uid="{1535E677-0804-4B1E-B8F8-8E4F20927A39}"/>
    <cellStyle name="40 % - Markeringsfarve5 10 5 2 3" xfId="45112" xr:uid="{A8D17610-FDF8-4354-8947-585678323726}"/>
    <cellStyle name="40 % - Markeringsfarve5 10 5 3" xfId="23126" xr:uid="{A881F54C-1E5C-4B3F-A1EF-86BBB885820F}"/>
    <cellStyle name="40 % - Markeringsfarve5 10 5 4" xfId="38113" xr:uid="{E0E71076-CF2E-404F-9E5A-907406400083}"/>
    <cellStyle name="40 % - Markeringsfarve5 10 6" xfId="12647" xr:uid="{A806B035-A951-4FD4-A980-95837690DF20}"/>
    <cellStyle name="40 % - Markeringsfarve5 10 6 2" xfId="28967" xr:uid="{AD49E917-8360-4C59-842C-91BB8D70695B}"/>
    <cellStyle name="40 % - Markeringsfarve5 10 6 3" xfId="43932" xr:uid="{3A0A2387-0910-404B-B864-97AD278FE0AE}"/>
    <cellStyle name="40 % - Markeringsfarve5 10 7" xfId="21945" xr:uid="{A5A5C95E-ADF1-42F0-898A-2CD27D1FFE0D}"/>
    <cellStyle name="40 % - Markeringsfarve5 10 8" xfId="36933" xr:uid="{BAA9B519-FC79-4CF9-8917-BEC6A085BA6E}"/>
    <cellStyle name="40 % - Markeringsfarve5 11" xfId="4096" xr:uid="{F7046536-75BD-4B93-B937-25B4835401AA}"/>
    <cellStyle name="40 % - Markeringsfarve5 11 2" xfId="4097" xr:uid="{0F0E8015-00C2-4D9B-9D5D-A1BBEABD0627}"/>
    <cellStyle name="40 % - Markeringsfarve5 11 2 2" xfId="7442" xr:uid="{0F64662E-34CD-4611-BF28-D0B0DB870B30}"/>
    <cellStyle name="40 % - Markeringsfarve5 11 2 2 2" xfId="15342" xr:uid="{BEF5E51F-7DDC-4EAC-B0A2-1C12A2A3BC9E}"/>
    <cellStyle name="40 % - Markeringsfarve5 11 2 2 2 2" xfId="31657" xr:uid="{F75EACFD-1F26-48C7-8139-4623134CCA3E}"/>
    <cellStyle name="40 % - Markeringsfarve5 11 2 2 2 3" xfId="46621" xr:uid="{DDCC89D9-FCA8-4330-AAE0-DEC925ED60E8}"/>
    <cellStyle name="40 % - Markeringsfarve5 11 2 2 3" xfId="24635" xr:uid="{F37921C9-0258-434F-8284-2FD19C6AE9E3}"/>
    <cellStyle name="40 % - Markeringsfarve5 11 2 2 4" xfId="39622" xr:uid="{E75773AD-6BDA-46CF-AA0B-F408721B88B2}"/>
    <cellStyle name="40 % - Markeringsfarve5 11 2 3" xfId="12653" xr:uid="{8E036695-A02E-4535-937F-EADDF7CA402F}"/>
    <cellStyle name="40 % - Markeringsfarve5 11 2 3 2" xfId="28973" xr:uid="{6DFD80E3-28AE-426A-B600-E4F6E3222CAF}"/>
    <cellStyle name="40 % - Markeringsfarve5 11 2 3 3" xfId="43938" xr:uid="{968BF03C-57D0-4189-AACE-75AED26AF668}"/>
    <cellStyle name="40 % - Markeringsfarve5 11 2 4" xfId="21951" xr:uid="{D60A6C15-BEC4-4A18-ADB5-FC2AF25D85DA}"/>
    <cellStyle name="40 % - Markeringsfarve5 11 2 5" xfId="36939" xr:uid="{531DB07B-CC0E-4A6F-ACA7-18EAA77AE7C4}"/>
    <cellStyle name="40 % - Markeringsfarve5 11 3" xfId="4098" xr:uid="{0CDF3104-EE80-479F-869E-3E45F4C66382}"/>
    <cellStyle name="40 % - Markeringsfarve5 11 3 2" xfId="8487" xr:uid="{96DB5419-04DC-4EAD-A28B-3C511DFCAC8E}"/>
    <cellStyle name="40 % - Markeringsfarve5 11 3 2 2" xfId="16374" xr:uid="{9CE5E4D6-5329-4E1D-8AD9-7D0553E2A055}"/>
    <cellStyle name="40 % - Markeringsfarve5 11 3 2 2 2" xfId="32689" xr:uid="{4652E897-7911-4871-BEDA-F2EA8EA8BF67}"/>
    <cellStyle name="40 % - Markeringsfarve5 11 3 2 2 3" xfId="47653" xr:uid="{84F8A660-B025-4E4D-A783-7B9C9DFBA82E}"/>
    <cellStyle name="40 % - Markeringsfarve5 11 3 2 3" xfId="25667" xr:uid="{178DF197-0D14-4495-9845-CD61C912A4D7}"/>
    <cellStyle name="40 % - Markeringsfarve5 11 3 2 4" xfId="40654" xr:uid="{CCEBBE35-4048-40F1-8D86-BF633E386A48}"/>
    <cellStyle name="40 % - Markeringsfarve5 11 3 3" xfId="12654" xr:uid="{8F3BE318-1CE4-47AB-8983-F666C707C755}"/>
    <cellStyle name="40 % - Markeringsfarve5 11 3 3 2" xfId="28974" xr:uid="{E42F3FBF-5F62-4AE5-BA68-2E8FAB6493DE}"/>
    <cellStyle name="40 % - Markeringsfarve5 11 3 3 3" xfId="43939" xr:uid="{1842B483-DAF8-414B-9B89-5164C12DFCB8}"/>
    <cellStyle name="40 % - Markeringsfarve5 11 3 4" xfId="21952" xr:uid="{0D7E5EB9-9256-483C-A461-0A990D4AA67E}"/>
    <cellStyle name="40 % - Markeringsfarve5 11 3 5" xfId="36940" xr:uid="{A81C4142-2D8F-4EF6-8E18-EAC5F8493837}"/>
    <cellStyle name="40 % - Markeringsfarve5 11 4" xfId="5917" xr:uid="{5C7BA7D9-6E02-4C9A-AA28-2A05B0607A09}"/>
    <cellStyle name="40 % - Markeringsfarve5 11 4 2" xfId="13834" xr:uid="{B29E4CC5-149E-41B1-BB44-2289F36ADEEA}"/>
    <cellStyle name="40 % - Markeringsfarve5 11 4 2 2" xfId="30149" xr:uid="{AA85850A-A3EA-4A44-9C0B-DE3AE75F9048}"/>
    <cellStyle name="40 % - Markeringsfarve5 11 4 2 3" xfId="45113" xr:uid="{106011BC-9733-4DE3-A42B-7B838DF5C004}"/>
    <cellStyle name="40 % - Markeringsfarve5 11 4 3" xfId="23127" xr:uid="{B6F20BFB-5417-4F0F-AD44-738CA9D6BC10}"/>
    <cellStyle name="40 % - Markeringsfarve5 11 4 4" xfId="38114" xr:uid="{86B4336B-5048-40E5-A43E-39A9BCE7D481}"/>
    <cellStyle name="40 % - Markeringsfarve5 11 5" xfId="12652" xr:uid="{267E306E-4BC4-4AD6-8ADD-D22C6B3DC482}"/>
    <cellStyle name="40 % - Markeringsfarve5 11 5 2" xfId="28972" xr:uid="{8D2D4AEC-30B9-4043-883F-5C4FD5BC6118}"/>
    <cellStyle name="40 % - Markeringsfarve5 11 5 3" xfId="43937" xr:uid="{F734B888-35EF-4692-8C45-F20875701D0A}"/>
    <cellStyle name="40 % - Markeringsfarve5 11 6" xfId="21950" xr:uid="{8A1CC138-D72A-4B2C-A8C1-1FCF5902294A}"/>
    <cellStyle name="40 % - Markeringsfarve5 11 7" xfId="36938" xr:uid="{93787275-6E23-4DF6-AEBA-C6A2D8EF02C3}"/>
    <cellStyle name="40 % - Markeringsfarve5 12" xfId="4099" xr:uid="{64CB81D3-34BE-42F2-B3CB-3E5A01CD4C9B}"/>
    <cellStyle name="40 % - Markeringsfarve5 12 2" xfId="4100" xr:uid="{4724A9AB-2D02-4D18-90FF-2EF357BD8C04}"/>
    <cellStyle name="40 % - Markeringsfarve5 12 2 2" xfId="8708" xr:uid="{FAC7160B-BE22-4B68-AEA7-8C523B05DD47}"/>
    <cellStyle name="40 % - Markeringsfarve5 12 2 2 2" xfId="16583" xr:uid="{5AF4B968-2759-4118-9AE0-CC84B24139A2}"/>
    <cellStyle name="40 % - Markeringsfarve5 12 2 2 2 2" xfId="32898" xr:uid="{2C3BBFE4-FA63-45BF-9588-2EF110FAF506}"/>
    <cellStyle name="40 % - Markeringsfarve5 12 2 2 2 3" xfId="47862" xr:uid="{C7DF574C-6C97-4EB3-877F-EFB0094137BB}"/>
    <cellStyle name="40 % - Markeringsfarve5 12 2 2 3" xfId="25876" xr:uid="{820019BF-B221-419D-8231-685C93C9AB81}"/>
    <cellStyle name="40 % - Markeringsfarve5 12 2 2 4" xfId="40863" xr:uid="{18F3BCC4-314B-4071-A823-3675203035C7}"/>
    <cellStyle name="40 % - Markeringsfarve5 12 2 3" xfId="12656" xr:uid="{72461EFE-5EEE-49A8-A4FC-BCF31E2B130C}"/>
    <cellStyle name="40 % - Markeringsfarve5 12 2 3 2" xfId="28976" xr:uid="{995378E1-4D16-42BF-92CE-C4A724605355}"/>
    <cellStyle name="40 % - Markeringsfarve5 12 2 3 3" xfId="43941" xr:uid="{FC38A76E-F1F1-4CA8-93A0-2F4282682F8F}"/>
    <cellStyle name="40 % - Markeringsfarve5 12 2 4" xfId="21954" xr:uid="{9373B134-DFAF-40CF-8EB5-B51DFA3DD072}"/>
    <cellStyle name="40 % - Markeringsfarve5 12 2 5" xfId="36942" xr:uid="{C249D91B-0D05-47F3-95B3-5DB4E1C4B14D}"/>
    <cellStyle name="40 % - Markeringsfarve5 12 3" xfId="5918" xr:uid="{DF453E4F-C07D-47D0-90C2-7D3883ED7BB2}"/>
    <cellStyle name="40 % - Markeringsfarve5 12 3 2" xfId="13835" xr:uid="{CAA68C49-02E1-48CC-AF90-9FB044CA0398}"/>
    <cellStyle name="40 % - Markeringsfarve5 12 3 2 2" xfId="30150" xr:uid="{767B23F7-4D03-425F-B1CC-24722A85928A}"/>
    <cellStyle name="40 % - Markeringsfarve5 12 3 2 3" xfId="45114" xr:uid="{4FC0347A-4091-4FF2-86F6-CF571D8242B4}"/>
    <cellStyle name="40 % - Markeringsfarve5 12 3 3" xfId="23128" xr:uid="{B150E251-193B-4ED7-938A-36BDB453FC19}"/>
    <cellStyle name="40 % - Markeringsfarve5 12 3 4" xfId="38115" xr:uid="{DA19AFF7-6684-4292-B15C-294E37535B95}"/>
    <cellStyle name="40 % - Markeringsfarve5 12 4" xfId="12655" xr:uid="{D59607DE-10E3-478C-B525-EBF8AFEDCC1C}"/>
    <cellStyle name="40 % - Markeringsfarve5 12 4 2" xfId="28975" xr:uid="{F9D17559-F108-4383-A87E-9CDB4D65D911}"/>
    <cellStyle name="40 % - Markeringsfarve5 12 4 3" xfId="43940" xr:uid="{443B88C7-FB71-4BE5-BB81-4686B527D9DD}"/>
    <cellStyle name="40 % - Markeringsfarve5 12 5" xfId="21953" xr:uid="{73C2F1F7-C3A4-4E40-8FC6-EEB8493B0FFE}"/>
    <cellStyle name="40 % - Markeringsfarve5 12 6" xfId="36941" xr:uid="{E90D2C50-8B5C-4C3A-9B8C-B0E1FCB54C83}"/>
    <cellStyle name="40 % - Markeringsfarve5 13" xfId="4101" xr:uid="{A543753F-1B69-49F8-BD13-EB384AC12ABD}"/>
    <cellStyle name="40 % - Markeringsfarve5 13 2" xfId="4102" xr:uid="{864206F6-73B4-4C60-A61F-6313FAA0CCC8}"/>
    <cellStyle name="40 % - Markeringsfarve5 13 2 2" xfId="8428" xr:uid="{983DBD83-5EC7-4EDC-B865-3B0421B82701}"/>
    <cellStyle name="40 % - Markeringsfarve5 13 2 2 2" xfId="16316" xr:uid="{E1C5D3C3-D908-4043-8BFA-BA20BDC7D4ED}"/>
    <cellStyle name="40 % - Markeringsfarve5 13 2 2 2 2" xfId="32631" xr:uid="{5D8068DE-32D4-4122-86E4-85EC317FAF51}"/>
    <cellStyle name="40 % - Markeringsfarve5 13 2 2 2 3" xfId="47595" xr:uid="{1C3E44B7-D76B-4534-871F-FCF4F39FC317}"/>
    <cellStyle name="40 % - Markeringsfarve5 13 2 2 3" xfId="25609" xr:uid="{9651CB8D-8ECD-407E-B4F2-EB50EF8A6F27}"/>
    <cellStyle name="40 % - Markeringsfarve5 13 2 2 4" xfId="40596" xr:uid="{76D358F0-0E69-46C7-9F96-07DCF2B7E1DA}"/>
    <cellStyle name="40 % - Markeringsfarve5 13 2 3" xfId="12658" xr:uid="{2AFFBFFD-B67B-4BA3-905F-0A49F0602C15}"/>
    <cellStyle name="40 % - Markeringsfarve5 13 2 3 2" xfId="28978" xr:uid="{A471E0B6-33F1-4FE9-B918-723422E508EA}"/>
    <cellStyle name="40 % - Markeringsfarve5 13 2 3 3" xfId="43943" xr:uid="{7E560D04-1920-437F-93D3-A77F22BB908C}"/>
    <cellStyle name="40 % - Markeringsfarve5 13 2 4" xfId="21956" xr:uid="{AFE82E35-2E40-45B4-8A93-439B6FC6EDDB}"/>
    <cellStyle name="40 % - Markeringsfarve5 13 2 5" xfId="36944" xr:uid="{3AFF0785-4953-4873-9779-A0CF46F48412}"/>
    <cellStyle name="40 % - Markeringsfarve5 13 3" xfId="5919" xr:uid="{C4B621DC-C639-43CE-BF25-EF4F1F3F4B95}"/>
    <cellStyle name="40 % - Markeringsfarve5 13 3 2" xfId="13836" xr:uid="{3DE2E9AB-15B5-4297-8D72-401050E18A97}"/>
    <cellStyle name="40 % - Markeringsfarve5 13 3 2 2" xfId="30151" xr:uid="{E34339F6-391E-42E0-A821-54DC6B328126}"/>
    <cellStyle name="40 % - Markeringsfarve5 13 3 2 3" xfId="45115" xr:uid="{DA135086-41B9-403B-9EBE-CC6F9104E87C}"/>
    <cellStyle name="40 % - Markeringsfarve5 13 3 3" xfId="23129" xr:uid="{1F2B98E3-5136-4003-A338-40CBB233A587}"/>
    <cellStyle name="40 % - Markeringsfarve5 13 3 4" xfId="38116" xr:uid="{50B7C327-755E-41F0-9067-C82A4E044664}"/>
    <cellStyle name="40 % - Markeringsfarve5 13 4" xfId="12657" xr:uid="{28A85517-1560-455C-8E5E-1EA23B07CF7B}"/>
    <cellStyle name="40 % - Markeringsfarve5 13 4 2" xfId="28977" xr:uid="{1158E408-934B-408F-973D-BA54297BA544}"/>
    <cellStyle name="40 % - Markeringsfarve5 13 4 3" xfId="43942" xr:uid="{11AEDAE1-08CC-4C17-A215-2E4C5FF09803}"/>
    <cellStyle name="40 % - Markeringsfarve5 13 5" xfId="21955" xr:uid="{E69EAADB-CED8-426B-A7E7-96DA9ABB61CB}"/>
    <cellStyle name="40 % - Markeringsfarve5 13 6" xfId="36943" xr:uid="{419675E9-44A4-4493-818B-B9B8E82A8008}"/>
    <cellStyle name="40 % - Markeringsfarve5 14" xfId="4103" xr:uid="{A3B8E79A-D444-4EB4-BF2E-DA383F0B56FF}"/>
    <cellStyle name="40 % - Markeringsfarve5 14 2" xfId="4104" xr:uid="{584E8BF3-DE19-4FF7-865B-82C902CE1277}"/>
    <cellStyle name="40 % - Markeringsfarve5 14 2 2" xfId="8417" xr:uid="{C2F46BCB-0483-4D88-9C15-F90A12BFE456}"/>
    <cellStyle name="40 % - Markeringsfarve5 14 2 2 2" xfId="16307" xr:uid="{DC9A9D05-3440-4AFF-A515-6242224AD1EE}"/>
    <cellStyle name="40 % - Markeringsfarve5 14 2 2 2 2" xfId="32622" xr:uid="{243A826C-3065-47CB-ABFC-8032C4F2EBF4}"/>
    <cellStyle name="40 % - Markeringsfarve5 14 2 2 2 3" xfId="47586" xr:uid="{9A4AC41F-8B9A-44C2-9AAB-EB41C5A18EC0}"/>
    <cellStyle name="40 % - Markeringsfarve5 14 2 2 3" xfId="25600" xr:uid="{96AB1FD3-306B-48DE-83E7-9527CF39C767}"/>
    <cellStyle name="40 % - Markeringsfarve5 14 2 2 4" xfId="40587" xr:uid="{67D85850-90FC-4F35-B96E-1DEDE673DE20}"/>
    <cellStyle name="40 % - Markeringsfarve5 14 2 3" xfId="12660" xr:uid="{C087C03D-1662-449D-8A93-E4B113B9824D}"/>
    <cellStyle name="40 % - Markeringsfarve5 14 2 3 2" xfId="28980" xr:uid="{FF8365A4-81E7-4F9A-9069-E5911E16E5C8}"/>
    <cellStyle name="40 % - Markeringsfarve5 14 2 3 3" xfId="43945" xr:uid="{EE6E8907-7EE7-444A-BE4C-E77C3F6661DB}"/>
    <cellStyle name="40 % - Markeringsfarve5 14 2 4" xfId="21958" xr:uid="{1B1D0FC1-30F6-4713-9AF6-9E9A2B642D7E}"/>
    <cellStyle name="40 % - Markeringsfarve5 14 2 5" xfId="36946" xr:uid="{21875278-4151-40F8-ABF8-ED032E528DF0}"/>
    <cellStyle name="40 % - Markeringsfarve5 14 3" xfId="5915" xr:uid="{E3375A4B-F62F-4F0B-8A87-E7FA3DD324D0}"/>
    <cellStyle name="40 % - Markeringsfarve5 14 3 2" xfId="13832" xr:uid="{1DFDBF91-BD3D-46ED-87C7-8EE801CB8C64}"/>
    <cellStyle name="40 % - Markeringsfarve5 14 3 2 2" xfId="30147" xr:uid="{4581E3E6-0824-46C3-A00E-AED0DAE19F03}"/>
    <cellStyle name="40 % - Markeringsfarve5 14 3 2 3" xfId="45111" xr:uid="{51F6E6F3-D63F-44B0-8577-06CE8BACEAD3}"/>
    <cellStyle name="40 % - Markeringsfarve5 14 3 3" xfId="23125" xr:uid="{93FA8813-B181-4F6C-98F9-B7945E1858AA}"/>
    <cellStyle name="40 % - Markeringsfarve5 14 3 4" xfId="38112" xr:uid="{99FA4A80-28F4-4EC4-9FC7-2012F13C6611}"/>
    <cellStyle name="40 % - Markeringsfarve5 14 4" xfId="12659" xr:uid="{8B8F31E0-7F76-4956-BDF1-F790564918B8}"/>
    <cellStyle name="40 % - Markeringsfarve5 14 4 2" xfId="28979" xr:uid="{106271FF-A393-4E7B-9548-AAA4DB416799}"/>
    <cellStyle name="40 % - Markeringsfarve5 14 4 3" xfId="43944" xr:uid="{4AD00BD2-868C-4E68-B786-E2451C1A87B5}"/>
    <cellStyle name="40 % - Markeringsfarve5 14 5" xfId="21957" xr:uid="{2D7A2346-3F97-40D0-A40F-3E911447CCC2}"/>
    <cellStyle name="40 % - Markeringsfarve5 14 6" xfId="36945" xr:uid="{1470A856-0C96-4E28-9D5C-0B93EC64FF97}"/>
    <cellStyle name="40 % - Markeringsfarve5 15" xfId="4105" xr:uid="{F9C08D7E-ED1A-4F78-9272-6164AE979771}"/>
    <cellStyle name="40 % - Markeringsfarve5 15 2" xfId="6666" xr:uid="{64FFFBC1-BC60-4AB8-A3E9-6B504389AFF2}"/>
    <cellStyle name="40 % - Markeringsfarve5 15 2 2" xfId="14578" xr:uid="{F7530C8D-4BEF-487D-AB78-25BF1DCA9FA3}"/>
    <cellStyle name="40 % - Markeringsfarve5 15 2 2 2" xfId="30893" xr:uid="{67EFBE68-26C6-4E0C-B533-0B659B315CD7}"/>
    <cellStyle name="40 % - Markeringsfarve5 15 2 2 3" xfId="45857" xr:uid="{9B509D55-0451-40BC-B4E9-A7BE1A99ECB5}"/>
    <cellStyle name="40 % - Markeringsfarve5 15 2 3" xfId="23871" xr:uid="{456B5807-E97C-436B-B1AB-3AB825DEEF55}"/>
    <cellStyle name="40 % - Markeringsfarve5 15 2 4" xfId="38858" xr:uid="{F508994A-0F5E-41AE-AF0C-4397A81A7E7D}"/>
    <cellStyle name="40 % - Markeringsfarve5 15 3" xfId="12661" xr:uid="{277C8F16-DCDA-435F-BEEC-269555711C22}"/>
    <cellStyle name="40 % - Markeringsfarve5 15 3 2" xfId="28981" xr:uid="{F65CE37D-104E-40B0-BDCF-056F516F3AE9}"/>
    <cellStyle name="40 % - Markeringsfarve5 15 3 3" xfId="43946" xr:uid="{634DA8AB-9C96-4AB7-8C41-3236417F7455}"/>
    <cellStyle name="40 % - Markeringsfarve5 15 4" xfId="21959" xr:uid="{79574B3A-768F-4556-843A-5836E6B93A93}"/>
    <cellStyle name="40 % - Markeringsfarve5 15 5" xfId="36947" xr:uid="{360F4EB6-164A-45BB-A9DA-4FCEDABAA84F}"/>
    <cellStyle name="40 % - Markeringsfarve5 16" xfId="4106" xr:uid="{92395DF2-2023-495E-8603-0F2895D61583}"/>
    <cellStyle name="40 % - Markeringsfarve5 16 2" xfId="8492" xr:uid="{58B0948D-2EB1-4426-94A7-6F5587425F3D}"/>
    <cellStyle name="40 % - Markeringsfarve5 16 2 2" xfId="16379" xr:uid="{9B623D62-4EBE-4113-A895-91FE5E3AE498}"/>
    <cellStyle name="40 % - Markeringsfarve5 16 2 2 2" xfId="32694" xr:uid="{CBB7D334-470A-4B12-9730-484D8C3C5FD9}"/>
    <cellStyle name="40 % - Markeringsfarve5 16 2 2 3" xfId="47658" xr:uid="{3DF549AE-78AC-48F5-957A-2B0C4A8DCD96}"/>
    <cellStyle name="40 % - Markeringsfarve5 16 2 3" xfId="25672" xr:uid="{3EF3D964-0FB6-4FAC-BED7-4902A09B5327}"/>
    <cellStyle name="40 % - Markeringsfarve5 16 2 4" xfId="40659" xr:uid="{8A95BE19-D953-4DCB-BCD3-4F26F743EB68}"/>
    <cellStyle name="40 % - Markeringsfarve5 16 3" xfId="12662" xr:uid="{1ABF8ACC-1448-4C41-8F61-1160E68C19F1}"/>
    <cellStyle name="40 % - Markeringsfarve5 16 3 2" xfId="28982" xr:uid="{CBAC4812-7C77-4568-880F-9C180FB5B9E5}"/>
    <cellStyle name="40 % - Markeringsfarve5 16 3 3" xfId="43947" xr:uid="{6045D565-612D-48D3-9340-8ED872DCCD88}"/>
    <cellStyle name="40 % - Markeringsfarve5 16 4" xfId="21960" xr:uid="{370BAA20-0AD9-4F6E-ABC2-D5D9AF0F4176}"/>
    <cellStyle name="40 % - Markeringsfarve5 16 5" xfId="36948" xr:uid="{10B72A61-AB93-40A4-820B-FD5B72780BE7}"/>
    <cellStyle name="40 % - Markeringsfarve5 17" xfId="4107" xr:uid="{B1B432D8-63C0-4464-8B52-BBCB35569081}"/>
    <cellStyle name="40 % - Markeringsfarve5 17 2" xfId="6686" xr:uid="{9F6A4D63-2283-436A-B667-29C5763C710D}"/>
    <cellStyle name="40 % - Markeringsfarve5 17 2 2" xfId="14596" xr:uid="{3C81DC19-2221-440A-8016-A33CE9968242}"/>
    <cellStyle name="40 % - Markeringsfarve5 17 2 2 2" xfId="30911" xr:uid="{D0DF45D1-2216-4370-9F29-F40A4ACAAE0F}"/>
    <cellStyle name="40 % - Markeringsfarve5 17 2 2 3" xfId="45875" xr:uid="{39035E97-5EAC-47D5-AB87-B2EDC0CEF980}"/>
    <cellStyle name="40 % - Markeringsfarve5 17 2 3" xfId="23889" xr:uid="{478DAEB9-7F3C-48B7-94EA-1392C6917CCC}"/>
    <cellStyle name="40 % - Markeringsfarve5 17 2 4" xfId="38876" xr:uid="{BBBAAF62-1865-43A0-908E-E7D0508C1FBC}"/>
    <cellStyle name="40 % - Markeringsfarve5 17 3" xfId="12663" xr:uid="{CAECAEF3-D653-423C-88D3-2D17FB88B17A}"/>
    <cellStyle name="40 % - Markeringsfarve5 17 3 2" xfId="28983" xr:uid="{88100BAF-BE34-493E-86D0-28619D300EF4}"/>
    <cellStyle name="40 % - Markeringsfarve5 17 3 3" xfId="43948" xr:uid="{92703FD3-2AD1-4BDC-9A5D-896C2D552EF6}"/>
    <cellStyle name="40 % - Markeringsfarve5 17 4" xfId="21961" xr:uid="{D7183CDB-F5FE-426E-8F03-4783B8304142}"/>
    <cellStyle name="40 % - Markeringsfarve5 17 5" xfId="36949" xr:uid="{872C9F88-1BA8-471B-992C-00A70DF83C44}"/>
    <cellStyle name="40 % - Markeringsfarve5 18" xfId="5345" xr:uid="{DBD8F7DB-84D0-4655-815F-CA0953390F23}"/>
    <cellStyle name="40 % - Markeringsfarve5 18 2" xfId="13265" xr:uid="{12F639AC-F146-4DC6-8C27-E78FC8439176}"/>
    <cellStyle name="40 % - Markeringsfarve5 18 2 2" xfId="29580" xr:uid="{F9953C0E-A723-498B-BBF3-8F791217EA8A}"/>
    <cellStyle name="40 % - Markeringsfarve5 18 2 3" xfId="44544" xr:uid="{A52330C3-9E80-46B3-ADF8-8FB957F6092D}"/>
    <cellStyle name="40 % - Markeringsfarve5 18 3" xfId="22558" xr:uid="{1DD39268-F10A-465F-91D6-C45AF4E7FE1B}"/>
    <cellStyle name="40 % - Markeringsfarve5 18 4" xfId="37545" xr:uid="{A02B9D57-5CBF-4244-B054-D1CBFB398F93}"/>
    <cellStyle name="40 % - Markeringsfarve5 19" xfId="4090" xr:uid="{4ACE6378-BFB4-46DE-8510-4F432FB7D3B6}"/>
    <cellStyle name="40 % - Markeringsfarve5 19 2" xfId="12646" xr:uid="{6E52F336-C48A-4E3C-98BB-39593DF51A40}"/>
    <cellStyle name="40 % - Markeringsfarve5 19 2 2" xfId="28966" xr:uid="{2DE9CC17-6E37-45FD-93B6-BD7FE362D0B2}"/>
    <cellStyle name="40 % - Markeringsfarve5 19 2 3" xfId="43931" xr:uid="{5B458662-9B8D-4CD4-902C-48D0F1D83552}"/>
    <cellStyle name="40 % - Markeringsfarve5 19 3" xfId="21944" xr:uid="{804940D9-6A25-44A3-A562-7D2B39230140}"/>
    <cellStyle name="40 % - Markeringsfarve5 19 4" xfId="36932" xr:uid="{7C5025EE-FB03-4169-AD42-CFE3DE3DBC63}"/>
    <cellStyle name="40 % - Markeringsfarve5 2" xfId="4108" xr:uid="{0B8BE71A-1BC8-46C5-B036-A68A19207920}"/>
    <cellStyle name="40 % - Markeringsfarve5 2 10" xfId="4109" xr:uid="{171C4262-7C9E-4E7F-85C8-F68C7CA3F914}"/>
    <cellStyle name="40 % - Markeringsfarve5 2 10 2" xfId="6696" xr:uid="{8D08D36E-DAD4-4DE5-AE1C-B2A0ECAE4FEE}"/>
    <cellStyle name="40 % - Markeringsfarve5 2 10 2 2" xfId="14606" xr:uid="{3EAA89DC-D8B2-49FE-ADEF-75C1093EB772}"/>
    <cellStyle name="40 % - Markeringsfarve5 2 10 2 2 2" xfId="30921" xr:uid="{EF0421D8-856F-4983-A2CB-04EACEC31858}"/>
    <cellStyle name="40 % - Markeringsfarve5 2 10 2 2 3" xfId="45885" xr:uid="{8DA8F7FF-DDA0-499F-8D02-9E66C1A1EF85}"/>
    <cellStyle name="40 % - Markeringsfarve5 2 10 2 3" xfId="23899" xr:uid="{992DD7CB-678E-44F5-9B4D-A0CAA374ADE8}"/>
    <cellStyle name="40 % - Markeringsfarve5 2 10 2 4" xfId="38886" xr:uid="{20A123E0-5572-460C-9932-881C7043864D}"/>
    <cellStyle name="40 % - Markeringsfarve5 2 10 3" xfId="12665" xr:uid="{005E8AB8-07E3-4B77-9AD2-4900D1DFC044}"/>
    <cellStyle name="40 % - Markeringsfarve5 2 10 3 2" xfId="28985" xr:uid="{E33D5EFD-1D12-4B07-99B7-BEA39ED3893F}"/>
    <cellStyle name="40 % - Markeringsfarve5 2 10 3 3" xfId="43950" xr:uid="{57F507EC-7D4C-4E0E-8205-617E602A1DC8}"/>
    <cellStyle name="40 % - Markeringsfarve5 2 10 4" xfId="21963" xr:uid="{D57CC313-8BE6-43C0-A20E-F9ED3920A766}"/>
    <cellStyle name="40 % - Markeringsfarve5 2 10 5" xfId="36951" xr:uid="{BE3F3F55-41B5-4677-BCF5-CDE360AAC7B3}"/>
    <cellStyle name="40 % - Markeringsfarve5 2 11" xfId="4110" xr:uid="{B202BB2F-57EC-4F8B-A5AE-49AC4498A9DF}"/>
    <cellStyle name="40 % - Markeringsfarve5 2 11 2" xfId="8660" xr:uid="{88E553B9-52D5-47C7-AAC1-FDB5A490C721}"/>
    <cellStyle name="40 % - Markeringsfarve5 2 11 2 2" xfId="16539" xr:uid="{979E73B6-F705-4B2D-AF9B-E86560D4668D}"/>
    <cellStyle name="40 % - Markeringsfarve5 2 11 2 2 2" xfId="32854" xr:uid="{22E6DBCF-51D8-45E5-86DC-1B3FCF9619C9}"/>
    <cellStyle name="40 % - Markeringsfarve5 2 11 2 2 3" xfId="47818" xr:uid="{3B112990-409D-4D3E-A3D1-DA9C194AD175}"/>
    <cellStyle name="40 % - Markeringsfarve5 2 11 2 3" xfId="25832" xr:uid="{50E2AC2E-2CBE-408C-87C5-AC34B325139C}"/>
    <cellStyle name="40 % - Markeringsfarve5 2 11 2 4" xfId="40819" xr:uid="{B13B5E40-E2D2-48B1-A6C4-D9F7BF877EEA}"/>
    <cellStyle name="40 % - Markeringsfarve5 2 11 3" xfId="12666" xr:uid="{1FC1059B-DA4A-450E-8EAF-C58CFBA525A8}"/>
    <cellStyle name="40 % - Markeringsfarve5 2 11 3 2" xfId="28986" xr:uid="{4D8DF275-8943-4BA0-B2D5-EA9A0C482FD0}"/>
    <cellStyle name="40 % - Markeringsfarve5 2 11 3 3" xfId="43951" xr:uid="{398EF2C6-327B-4B85-899B-AF1EEB5962C2}"/>
    <cellStyle name="40 % - Markeringsfarve5 2 11 4" xfId="21964" xr:uid="{1C534043-6394-45EA-AE17-DBBE215064CC}"/>
    <cellStyle name="40 % - Markeringsfarve5 2 11 5" xfId="36952" xr:uid="{99801EC8-F85C-4D09-AA7B-03D06B38E465}"/>
    <cellStyle name="40 % - Markeringsfarve5 2 12" xfId="5920" xr:uid="{5470C861-D53E-4ADB-9C59-6517BC74A062}"/>
    <cellStyle name="40 % - Markeringsfarve5 2 12 2" xfId="13837" xr:uid="{63513B29-C281-422A-AF5E-D0650BB42DD7}"/>
    <cellStyle name="40 % - Markeringsfarve5 2 12 2 2" xfId="30152" xr:uid="{BB3BD38A-15FB-4AE4-BC9A-D4700F21D7E6}"/>
    <cellStyle name="40 % - Markeringsfarve5 2 12 2 3" xfId="45116" xr:uid="{C5BB33C0-C9F8-4C58-84B3-0252E745C49E}"/>
    <cellStyle name="40 % - Markeringsfarve5 2 12 3" xfId="23130" xr:uid="{57024738-03F8-45A0-8B94-2EFFD817CD38}"/>
    <cellStyle name="40 % - Markeringsfarve5 2 12 4" xfId="38117" xr:uid="{B736ADC6-6ACB-40EE-BD3F-A48ED12D31AE}"/>
    <cellStyle name="40 % - Markeringsfarve5 2 13" xfId="12664" xr:uid="{CD80662A-2634-46D9-9358-1348260ADA83}"/>
    <cellStyle name="40 % - Markeringsfarve5 2 13 2" xfId="28984" xr:uid="{D2ADB6C0-60E6-4179-ADF0-D394354DD0B0}"/>
    <cellStyle name="40 % - Markeringsfarve5 2 13 3" xfId="43949" xr:uid="{C93355A7-DBAA-40BA-AB02-4D039BED1DB2}"/>
    <cellStyle name="40 % - Markeringsfarve5 2 14" xfId="21962" xr:uid="{2C3280D2-59F7-4D71-B78F-ACF22959B990}"/>
    <cellStyle name="40 % - Markeringsfarve5 2 15" xfId="36950" xr:uid="{5C5B6BDE-E214-422B-9D03-5E6360D2281A}"/>
    <cellStyle name="40 % - Markeringsfarve5 2 16" xfId="53336" xr:uid="{FB1E8032-25BF-4249-99B9-A66368DDC55A}"/>
    <cellStyle name="40 % - Markeringsfarve5 2 2" xfId="4111" xr:uid="{6ACF533B-66F7-4AB0-99C3-A51228181CCD}"/>
    <cellStyle name="40 % - Markeringsfarve5 2 2 10" xfId="5921" xr:uid="{30F887EF-DF59-4CB3-9F2F-AF24B8AC8651}"/>
    <cellStyle name="40 % - Markeringsfarve5 2 2 10 2" xfId="13838" xr:uid="{A4ECE078-A56E-417A-AF20-86684D6E0A1A}"/>
    <cellStyle name="40 % - Markeringsfarve5 2 2 10 2 2" xfId="30153" xr:uid="{E65EB890-B9E9-4684-B35B-A130594D6F14}"/>
    <cellStyle name="40 % - Markeringsfarve5 2 2 10 2 3" xfId="45117" xr:uid="{D3C1B4EC-6CD9-4923-BCF7-92EE0314C918}"/>
    <cellStyle name="40 % - Markeringsfarve5 2 2 10 3" xfId="23131" xr:uid="{9D518D59-DC99-445F-BDFD-45184224492A}"/>
    <cellStyle name="40 % - Markeringsfarve5 2 2 10 4" xfId="38118" xr:uid="{D3D7CACE-8C7C-4544-A293-0B46FE0B5AB7}"/>
    <cellStyle name="40 % - Markeringsfarve5 2 2 11" xfId="12667" xr:uid="{54619347-0B91-493B-9DE8-A86CD46030FC}"/>
    <cellStyle name="40 % - Markeringsfarve5 2 2 11 2" xfId="28987" xr:uid="{E183FA7C-6E9C-4CDF-8FF4-6E5EB0B3FCDE}"/>
    <cellStyle name="40 % - Markeringsfarve5 2 2 11 3" xfId="43952" xr:uid="{8FB838B5-95B8-4C45-B45B-661B27ED23F1}"/>
    <cellStyle name="40 % - Markeringsfarve5 2 2 12" xfId="21965" xr:uid="{C9CE6D0F-FE4B-416D-B9FF-9391E8DDD8D0}"/>
    <cellStyle name="40 % - Markeringsfarve5 2 2 13" xfId="36953" xr:uid="{88E24A5F-BB67-4FD9-9F43-831C62E59804}"/>
    <cellStyle name="40 % - Markeringsfarve5 2 2 14" xfId="53337" xr:uid="{B151BEF6-B389-4219-8128-0617C2CB3BB0}"/>
    <cellStyle name="40 % - Markeringsfarve5 2 2 2" xfId="4112" xr:uid="{7F5AB1EE-4617-4B91-B86A-D629AF5ADD9E}"/>
    <cellStyle name="40 % - Markeringsfarve5 2 2 2 2" xfId="4113" xr:uid="{E4BD997C-F3BA-457C-9A8D-885B18D2F090}"/>
    <cellStyle name="40 % - Markeringsfarve5 2 2 2 2 2" xfId="4114" xr:uid="{321525AA-A7A4-4EE6-BD80-51524D27E269}"/>
    <cellStyle name="40 % - Markeringsfarve5 2 2 2 2 2 2" xfId="7627" xr:uid="{B26D4AB4-DC9B-44E0-95EA-EE74FF9567D2}"/>
    <cellStyle name="40 % - Markeringsfarve5 2 2 2 2 2 2 2" xfId="15527" xr:uid="{8072F848-1840-428C-AC2A-01D93462AA8D}"/>
    <cellStyle name="40 % - Markeringsfarve5 2 2 2 2 2 2 2 2" xfId="31842" xr:uid="{5C59FEA4-73EE-465B-B743-996B9640C386}"/>
    <cellStyle name="40 % - Markeringsfarve5 2 2 2 2 2 2 2 3" xfId="46806" xr:uid="{AFCFB2CA-9F3C-4797-B300-70CA1976EECA}"/>
    <cellStyle name="40 % - Markeringsfarve5 2 2 2 2 2 2 3" xfId="24820" xr:uid="{18CB19D7-CC46-4B8B-860B-BE03A308EA16}"/>
    <cellStyle name="40 % - Markeringsfarve5 2 2 2 2 2 2 4" xfId="39807" xr:uid="{A082E976-DA10-42D5-896E-51418DEFE598}"/>
    <cellStyle name="40 % - Markeringsfarve5 2 2 2 2 2 3" xfId="12670" xr:uid="{49E4591F-3316-4D07-8ED1-4D6104D23EFD}"/>
    <cellStyle name="40 % - Markeringsfarve5 2 2 2 2 2 3 2" xfId="28990" xr:uid="{D5626CD0-AEDB-4BAC-A5F2-F7F21A53D67B}"/>
    <cellStyle name="40 % - Markeringsfarve5 2 2 2 2 2 3 3" xfId="43955" xr:uid="{FAB69081-372D-496D-8DA6-6ACD6E2579D9}"/>
    <cellStyle name="40 % - Markeringsfarve5 2 2 2 2 2 4" xfId="21968" xr:uid="{4C246156-8CC7-47CD-82E8-618E6B3E38A1}"/>
    <cellStyle name="40 % - Markeringsfarve5 2 2 2 2 2 5" xfId="36956" xr:uid="{EF40EA45-4465-45BF-8A52-81734A9D892D}"/>
    <cellStyle name="40 % - Markeringsfarve5 2 2 2 2 3" xfId="6198" xr:uid="{B61A70B4-B0F1-409A-A8E8-E6ED81251C8A}"/>
    <cellStyle name="40 % - Markeringsfarve5 2 2 2 2 3 2" xfId="14114" xr:uid="{25390FBD-4C6A-48DC-AE3B-2CB120143C92}"/>
    <cellStyle name="40 % - Markeringsfarve5 2 2 2 2 3 2 2" xfId="30429" xr:uid="{EACA5680-3C99-4360-8022-448931C0C96E}"/>
    <cellStyle name="40 % - Markeringsfarve5 2 2 2 2 3 2 3" xfId="45393" xr:uid="{24B954D2-368B-4129-B764-B6D3687687C0}"/>
    <cellStyle name="40 % - Markeringsfarve5 2 2 2 2 3 3" xfId="23407" xr:uid="{3912390F-D602-483D-B169-7323FC14E6B8}"/>
    <cellStyle name="40 % - Markeringsfarve5 2 2 2 2 3 4" xfId="38394" xr:uid="{45F54052-CE74-4968-9A65-7D1E28EAA805}"/>
    <cellStyle name="40 % - Markeringsfarve5 2 2 2 2 4" xfId="12669" xr:uid="{B16BBB8B-0029-4EF9-AD74-ABBA7E65934C}"/>
    <cellStyle name="40 % - Markeringsfarve5 2 2 2 2 4 2" xfId="28989" xr:uid="{AF9433E1-C346-4C68-BABB-1A772EE79D6E}"/>
    <cellStyle name="40 % - Markeringsfarve5 2 2 2 2 4 3" xfId="43954" xr:uid="{AA77E40E-402F-42C3-86D2-253AD7239A01}"/>
    <cellStyle name="40 % - Markeringsfarve5 2 2 2 2 5" xfId="21967" xr:uid="{994E1D61-1D89-43C7-808B-09CD6CB7E2CB}"/>
    <cellStyle name="40 % - Markeringsfarve5 2 2 2 2 6" xfId="36955" xr:uid="{304B8ADE-944F-4AC0-A0E9-0D1AA265F831}"/>
    <cellStyle name="40 % - Markeringsfarve5 2 2 2 2 7" xfId="57141" xr:uid="{B95EF6DF-042D-4401-B99C-B520063EF974}"/>
    <cellStyle name="40 % - Markeringsfarve5 2 2 2 3" xfId="4115" xr:uid="{D0EBC360-9027-4372-8601-B81D077A8B1C}"/>
    <cellStyle name="40 % - Markeringsfarve5 2 2 2 3 2" xfId="6857" xr:uid="{1A1B2CC3-8FC3-4AE6-A781-C922DA801807}"/>
    <cellStyle name="40 % - Markeringsfarve5 2 2 2 3 2 2" xfId="14767" xr:uid="{B085BD08-0E6C-4BF3-85FC-7E5F8BDADCCC}"/>
    <cellStyle name="40 % - Markeringsfarve5 2 2 2 3 2 2 2" xfId="31082" xr:uid="{48FAAF4F-90A7-4647-A333-5C0474B6ECC7}"/>
    <cellStyle name="40 % - Markeringsfarve5 2 2 2 3 2 2 3" xfId="46046" xr:uid="{7934B70B-B2ED-4DB6-AB3B-5C832FE3DC25}"/>
    <cellStyle name="40 % - Markeringsfarve5 2 2 2 3 2 3" xfId="24060" xr:uid="{E50F72A8-9E65-42D9-BD78-C373E1CA2625}"/>
    <cellStyle name="40 % - Markeringsfarve5 2 2 2 3 2 4" xfId="39047" xr:uid="{97867889-ACEA-45D1-B477-F40B4DF70006}"/>
    <cellStyle name="40 % - Markeringsfarve5 2 2 2 3 3" xfId="12671" xr:uid="{1E3F084C-C755-4FB8-9DEE-1373B2258193}"/>
    <cellStyle name="40 % - Markeringsfarve5 2 2 2 3 3 2" xfId="28991" xr:uid="{8264882E-285C-42EC-AA79-3075CEF9A865}"/>
    <cellStyle name="40 % - Markeringsfarve5 2 2 2 3 3 3" xfId="43956" xr:uid="{D4D3A8EA-EF2A-470A-AAF6-BADDC5CA34E4}"/>
    <cellStyle name="40 % - Markeringsfarve5 2 2 2 3 4" xfId="21969" xr:uid="{1F9CD3F1-A598-4BDC-834F-ABE77CC11462}"/>
    <cellStyle name="40 % - Markeringsfarve5 2 2 2 3 5" xfId="36957" xr:uid="{366CFADD-11AC-44B5-8B8D-41449DE52A3E}"/>
    <cellStyle name="40 % - Markeringsfarve5 2 2 2 4" xfId="4116" xr:uid="{399AFE4A-B887-4D19-AC3C-A11C1C87CF0F}"/>
    <cellStyle name="40 % - Markeringsfarve5 2 2 2 4 2" xfId="8618" xr:uid="{DB985A2A-9B17-49C1-9CF2-6FE3137EF2B5}"/>
    <cellStyle name="40 % - Markeringsfarve5 2 2 2 4 2 2" xfId="16499" xr:uid="{5CA4FD6B-9C94-44A4-A119-A9C55FEE88CC}"/>
    <cellStyle name="40 % - Markeringsfarve5 2 2 2 4 2 2 2" xfId="32814" xr:uid="{6D9C7333-69B1-451E-8D49-CDEB09E2A177}"/>
    <cellStyle name="40 % - Markeringsfarve5 2 2 2 4 2 2 3" xfId="47778" xr:uid="{FAB77E31-40E6-44B9-8B26-EB876A11E894}"/>
    <cellStyle name="40 % - Markeringsfarve5 2 2 2 4 2 3" xfId="25792" xr:uid="{651F7BFB-A3F7-43DA-BA22-C2F2D0BD4AF1}"/>
    <cellStyle name="40 % - Markeringsfarve5 2 2 2 4 2 4" xfId="40779" xr:uid="{8FE86486-FBF5-4EF4-9356-208A6C7100B4}"/>
    <cellStyle name="40 % - Markeringsfarve5 2 2 2 4 3" xfId="12672" xr:uid="{E579B989-8E5F-4624-BC26-2FF10A2CA006}"/>
    <cellStyle name="40 % - Markeringsfarve5 2 2 2 4 3 2" xfId="28992" xr:uid="{F3D49528-C8AA-4029-9B1B-0685F5ECEDF9}"/>
    <cellStyle name="40 % - Markeringsfarve5 2 2 2 4 3 3" xfId="43957" xr:uid="{C30CF181-209D-4C9E-BF74-A645AE77B4D8}"/>
    <cellStyle name="40 % - Markeringsfarve5 2 2 2 4 4" xfId="21970" xr:uid="{F5240807-E2A6-4D8C-8EE9-031DF4BEAB0D}"/>
    <cellStyle name="40 % - Markeringsfarve5 2 2 2 4 5" xfId="36958" xr:uid="{17432CDD-245D-40B5-AF5E-8A2E354BB5ED}"/>
    <cellStyle name="40 % - Markeringsfarve5 2 2 2 5" xfId="5922" xr:uid="{D3CD66BD-8F4C-4F02-936A-9CDE383DF44F}"/>
    <cellStyle name="40 % - Markeringsfarve5 2 2 2 5 2" xfId="13839" xr:uid="{300896ED-3741-44D7-A45C-2EF52355B97E}"/>
    <cellStyle name="40 % - Markeringsfarve5 2 2 2 5 2 2" xfId="30154" xr:uid="{52C23689-EB07-49F5-8EF2-F9EA47839DD2}"/>
    <cellStyle name="40 % - Markeringsfarve5 2 2 2 5 2 3" xfId="45118" xr:uid="{6B48AF8D-D4CD-444A-9477-46609478A8EB}"/>
    <cellStyle name="40 % - Markeringsfarve5 2 2 2 5 3" xfId="23132" xr:uid="{2D8AB8A4-2409-479F-8569-B61A4D633137}"/>
    <cellStyle name="40 % - Markeringsfarve5 2 2 2 5 4" xfId="38119" xr:uid="{51A30660-1E45-48B2-9865-E20783E4FEB9}"/>
    <cellStyle name="40 % - Markeringsfarve5 2 2 2 6" xfId="12668" xr:uid="{ECA412C6-9C50-4ADC-84C9-6E497D30419C}"/>
    <cellStyle name="40 % - Markeringsfarve5 2 2 2 6 2" xfId="28988" xr:uid="{C380E2DD-2606-4703-825A-ED143686544C}"/>
    <cellStyle name="40 % - Markeringsfarve5 2 2 2 6 3" xfId="43953" xr:uid="{D3A6DB43-1F96-46D7-AF9E-D865D15EECE8}"/>
    <cellStyle name="40 % - Markeringsfarve5 2 2 2 7" xfId="21966" xr:uid="{E09731BF-A0EB-48FB-881D-6FA3FAC2ABBB}"/>
    <cellStyle name="40 % - Markeringsfarve5 2 2 2 8" xfId="36954" xr:uid="{6F867903-29ED-41A5-AF98-B61900929F68}"/>
    <cellStyle name="40 % - Markeringsfarve5 2 2 2 9" xfId="53974" xr:uid="{DF0482FE-3EF9-4C1F-8719-2117DE8181DC}"/>
    <cellStyle name="40 % - Markeringsfarve5 2 2 3" xfId="4117" xr:uid="{AF43B8B7-2EA1-42F4-BD2D-DB128CA46C63}"/>
    <cellStyle name="40 % - Markeringsfarve5 2 2 3 2" xfId="4118" xr:uid="{63CE11B0-123A-4806-B9A3-2A63A54A00C6}"/>
    <cellStyle name="40 % - Markeringsfarve5 2 2 3 2 2" xfId="4119" xr:uid="{8AA06E87-98CB-4CA5-ADC8-DB6C4D1F4DB3}"/>
    <cellStyle name="40 % - Markeringsfarve5 2 2 3 2 2 2" xfId="7763" xr:uid="{876D4948-377D-4831-B60E-0A91B8720258}"/>
    <cellStyle name="40 % - Markeringsfarve5 2 2 3 2 2 2 2" xfId="15663" xr:uid="{21A6CF35-BF81-4C68-910F-6CC611DA3E72}"/>
    <cellStyle name="40 % - Markeringsfarve5 2 2 3 2 2 2 2 2" xfId="31978" xr:uid="{F0EFF2ED-2DE3-4ED7-8FE1-6746875977CF}"/>
    <cellStyle name="40 % - Markeringsfarve5 2 2 3 2 2 2 2 3" xfId="46942" xr:uid="{AC899C4C-4A2B-4893-A361-7A5EF7E72092}"/>
    <cellStyle name="40 % - Markeringsfarve5 2 2 3 2 2 2 3" xfId="24956" xr:uid="{B45C2F79-6321-4C06-8490-69173D386AD6}"/>
    <cellStyle name="40 % - Markeringsfarve5 2 2 3 2 2 2 4" xfId="39943" xr:uid="{5CE1031A-CE07-4F06-95C6-97BDCE12FC79}"/>
    <cellStyle name="40 % - Markeringsfarve5 2 2 3 2 2 3" xfId="12675" xr:uid="{A5D811E0-5B27-4FB3-A948-58B61617A583}"/>
    <cellStyle name="40 % - Markeringsfarve5 2 2 3 2 2 3 2" xfId="28995" xr:uid="{32A86A7F-6159-4CF2-8DA4-8B51A8379999}"/>
    <cellStyle name="40 % - Markeringsfarve5 2 2 3 2 2 3 3" xfId="43960" xr:uid="{809092E9-B6A3-457E-B354-11A4A0BBCE83}"/>
    <cellStyle name="40 % - Markeringsfarve5 2 2 3 2 2 4" xfId="21973" xr:uid="{40B30139-9D20-4143-80C2-C0A5BFD20B07}"/>
    <cellStyle name="40 % - Markeringsfarve5 2 2 3 2 2 5" xfId="36961" xr:uid="{B4060EC6-9250-43C8-885A-71AA1DE0E1EE}"/>
    <cellStyle name="40 % - Markeringsfarve5 2 2 3 2 3" xfId="6309" xr:uid="{4A89A83F-D9AB-4E95-AB5A-305BA9134C05}"/>
    <cellStyle name="40 % - Markeringsfarve5 2 2 3 2 3 2" xfId="14225" xr:uid="{0560CDBA-93D3-4B3A-8FA8-620C34D59E08}"/>
    <cellStyle name="40 % - Markeringsfarve5 2 2 3 2 3 2 2" xfId="30540" xr:uid="{1331A6B4-F827-4572-AA2D-D8BDC3D464D0}"/>
    <cellStyle name="40 % - Markeringsfarve5 2 2 3 2 3 2 3" xfId="45504" xr:uid="{CC1537B3-7E74-4666-8E76-91230D3B5700}"/>
    <cellStyle name="40 % - Markeringsfarve5 2 2 3 2 3 3" xfId="23518" xr:uid="{C7A02666-0DB2-4B6C-BB84-A3EB04F07FE7}"/>
    <cellStyle name="40 % - Markeringsfarve5 2 2 3 2 3 4" xfId="38505" xr:uid="{BC034562-27FA-4146-97C9-51D825E02E17}"/>
    <cellStyle name="40 % - Markeringsfarve5 2 2 3 2 4" xfId="12674" xr:uid="{720580DD-7C82-41F1-9F17-628993898FA8}"/>
    <cellStyle name="40 % - Markeringsfarve5 2 2 3 2 4 2" xfId="28994" xr:uid="{99F6A45B-D854-47F0-A17F-5A9375C80A2B}"/>
    <cellStyle name="40 % - Markeringsfarve5 2 2 3 2 4 3" xfId="43959" xr:uid="{AB4596F2-37EB-4B79-8E37-EB17BEC921F8}"/>
    <cellStyle name="40 % - Markeringsfarve5 2 2 3 2 5" xfId="21972" xr:uid="{D83A92E8-2DFF-4836-8732-4428203A45A1}"/>
    <cellStyle name="40 % - Markeringsfarve5 2 2 3 2 6" xfId="36960" xr:uid="{B83AC6B2-8A31-4DC9-8DA2-BB066AAD179B}"/>
    <cellStyle name="40 % - Markeringsfarve5 2 2 3 3" xfId="4120" xr:uid="{D273E829-D5ED-4AE0-B32A-D9805842FE21}"/>
    <cellStyle name="40 % - Markeringsfarve5 2 2 3 3 2" xfId="6993" xr:uid="{BEA0CDC3-69DE-4514-AF9B-2368E8445C03}"/>
    <cellStyle name="40 % - Markeringsfarve5 2 2 3 3 2 2" xfId="14903" xr:uid="{92F95781-1346-4A95-8F9C-B94A322E621A}"/>
    <cellStyle name="40 % - Markeringsfarve5 2 2 3 3 2 2 2" xfId="31218" xr:uid="{1C3603FD-6682-48C1-BC72-C23F1A7B2E8A}"/>
    <cellStyle name="40 % - Markeringsfarve5 2 2 3 3 2 2 3" xfId="46182" xr:uid="{2E8DA12D-2494-42AD-85DC-D7301E355A24}"/>
    <cellStyle name="40 % - Markeringsfarve5 2 2 3 3 2 3" xfId="24196" xr:uid="{2FD435BD-3773-4147-9332-3A5A4842206B}"/>
    <cellStyle name="40 % - Markeringsfarve5 2 2 3 3 2 4" xfId="39183" xr:uid="{94B6023E-3597-4E6D-AAF2-D40CFD03A0D8}"/>
    <cellStyle name="40 % - Markeringsfarve5 2 2 3 3 3" xfId="12676" xr:uid="{98428C9F-2C70-4FEA-8D82-7898333C822C}"/>
    <cellStyle name="40 % - Markeringsfarve5 2 2 3 3 3 2" xfId="28996" xr:uid="{EF2EE4E2-AD3F-43AD-969C-461C9CB5BBE5}"/>
    <cellStyle name="40 % - Markeringsfarve5 2 2 3 3 3 3" xfId="43961" xr:uid="{410F73D2-6D83-49A5-A54A-FE17449E0956}"/>
    <cellStyle name="40 % - Markeringsfarve5 2 2 3 3 4" xfId="21974" xr:uid="{D45050AC-E664-4B94-A089-FC37FD8934C2}"/>
    <cellStyle name="40 % - Markeringsfarve5 2 2 3 3 5" xfId="36962" xr:uid="{EAA1DED9-A991-4F9A-8AA3-6E0EC9CE8A7A}"/>
    <cellStyle name="40 % - Markeringsfarve5 2 2 3 4" xfId="4121" xr:uid="{DA6C319D-C75F-4B6D-834F-1E6C2FE44244}"/>
    <cellStyle name="40 % - Markeringsfarve5 2 2 3 4 2" xfId="8342" xr:uid="{BD31C816-394B-4FCF-8FF5-A5207EDFF347}"/>
    <cellStyle name="40 % - Markeringsfarve5 2 2 3 4 2 2" xfId="16234" xr:uid="{D5DCF28D-3210-4552-8BA0-4DDCBB9B5C4E}"/>
    <cellStyle name="40 % - Markeringsfarve5 2 2 3 4 2 2 2" xfId="32549" xr:uid="{E3514484-4442-4D5B-87EE-C39B30FE7048}"/>
    <cellStyle name="40 % - Markeringsfarve5 2 2 3 4 2 2 3" xfId="47513" xr:uid="{931125CD-D5FC-447D-AD4F-61D43D670FC2}"/>
    <cellStyle name="40 % - Markeringsfarve5 2 2 3 4 2 3" xfId="25527" xr:uid="{B5CD21C6-FE6A-4BB0-A746-B04AF03FFCCE}"/>
    <cellStyle name="40 % - Markeringsfarve5 2 2 3 4 2 4" xfId="40514" xr:uid="{333434E1-F282-47C4-BCBB-01FF47537FFD}"/>
    <cellStyle name="40 % - Markeringsfarve5 2 2 3 4 3" xfId="12677" xr:uid="{791DBCA4-6D5F-44E4-99D5-6102244F78F5}"/>
    <cellStyle name="40 % - Markeringsfarve5 2 2 3 4 3 2" xfId="28997" xr:uid="{EADB0EDA-F9D0-497F-AB1C-5927A62D8CFF}"/>
    <cellStyle name="40 % - Markeringsfarve5 2 2 3 4 3 3" xfId="43962" xr:uid="{8034ECAE-476C-4BFF-8BCF-D866D3257BEA}"/>
    <cellStyle name="40 % - Markeringsfarve5 2 2 3 4 4" xfId="21975" xr:uid="{080D966B-D95C-47C3-9574-39C9AD46960E}"/>
    <cellStyle name="40 % - Markeringsfarve5 2 2 3 4 5" xfId="36963" xr:uid="{90420558-E07C-4A2A-907D-5176C5152955}"/>
    <cellStyle name="40 % - Markeringsfarve5 2 2 3 5" xfId="5923" xr:uid="{6E6B434B-3CFE-4597-9E87-BB39A4C094D7}"/>
    <cellStyle name="40 % - Markeringsfarve5 2 2 3 5 2" xfId="13840" xr:uid="{5683FAD3-CB07-45A7-81FC-F9B852BEAF3F}"/>
    <cellStyle name="40 % - Markeringsfarve5 2 2 3 5 2 2" xfId="30155" xr:uid="{8A3AEFD1-3AE8-4BD4-83B6-26BB23DA59BF}"/>
    <cellStyle name="40 % - Markeringsfarve5 2 2 3 5 2 3" xfId="45119" xr:uid="{5918B731-C054-4495-918A-5EE71120D86C}"/>
    <cellStyle name="40 % - Markeringsfarve5 2 2 3 5 3" xfId="23133" xr:uid="{6405D549-1451-4302-8EB5-E258507C1768}"/>
    <cellStyle name="40 % - Markeringsfarve5 2 2 3 5 4" xfId="38120" xr:uid="{B1521384-2F41-4B9F-9B24-23A5519E3A84}"/>
    <cellStyle name="40 % - Markeringsfarve5 2 2 3 6" xfId="12673" xr:uid="{A8DC6884-9E0B-4960-AAF4-763C458D7A83}"/>
    <cellStyle name="40 % - Markeringsfarve5 2 2 3 6 2" xfId="28993" xr:uid="{023B79E7-2455-431D-A2A1-57BAA599B151}"/>
    <cellStyle name="40 % - Markeringsfarve5 2 2 3 6 3" xfId="43958" xr:uid="{F63E2723-35CC-4025-B181-5A5B86F96AC2}"/>
    <cellStyle name="40 % - Markeringsfarve5 2 2 3 7" xfId="21971" xr:uid="{7D690D3C-AACA-4150-B1F7-D08B69FC54C0}"/>
    <cellStyle name="40 % - Markeringsfarve5 2 2 3 8" xfId="36959" xr:uid="{2BB07A28-CF88-4EAE-BF41-F61B8C7D34F8}"/>
    <cellStyle name="40 % - Markeringsfarve5 2 2 3 9" xfId="56518" xr:uid="{0B98EFD0-C22D-4F87-B6CE-0368DFBBB9BB}"/>
    <cellStyle name="40 % - Markeringsfarve5 2 2 4" xfId="4122" xr:uid="{F9C27279-2DE0-495F-9302-58AA67179147}"/>
    <cellStyle name="40 % - Markeringsfarve5 2 2 4 2" xfId="4123" xr:uid="{477CC300-A6A2-47AE-B8BC-5DEA02AD15C3}"/>
    <cellStyle name="40 % - Markeringsfarve5 2 2 4 2 2" xfId="4124" xr:uid="{A6BBA255-4AD7-441F-905D-33A8D6741B3B}"/>
    <cellStyle name="40 % - Markeringsfarve5 2 2 4 2 2 2" xfId="7865" xr:uid="{37C31869-B626-430F-A98B-ED703859E141}"/>
    <cellStyle name="40 % - Markeringsfarve5 2 2 4 2 2 2 2" xfId="15765" xr:uid="{9798CE5D-5A68-4715-A190-332668D966AE}"/>
    <cellStyle name="40 % - Markeringsfarve5 2 2 4 2 2 2 2 2" xfId="32080" xr:uid="{D083D3AF-E4E5-4491-80C4-F550903D21D9}"/>
    <cellStyle name="40 % - Markeringsfarve5 2 2 4 2 2 2 2 3" xfId="47044" xr:uid="{25375486-9F7E-41F6-A324-8522DA73B0F5}"/>
    <cellStyle name="40 % - Markeringsfarve5 2 2 4 2 2 2 3" xfId="25058" xr:uid="{8756335D-48B0-4C89-9C3D-26FB0F85B2E9}"/>
    <cellStyle name="40 % - Markeringsfarve5 2 2 4 2 2 2 4" xfId="40045" xr:uid="{8CB5053F-39D9-4D0E-B40C-9375A970178B}"/>
    <cellStyle name="40 % - Markeringsfarve5 2 2 4 2 2 3" xfId="12680" xr:uid="{9C8C1A04-59DA-4558-ACE0-6790BF91D5F7}"/>
    <cellStyle name="40 % - Markeringsfarve5 2 2 4 2 2 3 2" xfId="29000" xr:uid="{C507ADC7-F65A-445E-9ADA-68A59EE9BF2D}"/>
    <cellStyle name="40 % - Markeringsfarve5 2 2 4 2 2 3 3" xfId="43965" xr:uid="{7E723121-0B73-4BA6-8774-B6F5826EB29C}"/>
    <cellStyle name="40 % - Markeringsfarve5 2 2 4 2 2 4" xfId="21978" xr:uid="{8DAEE980-CE12-49EF-9587-B4519D193B66}"/>
    <cellStyle name="40 % - Markeringsfarve5 2 2 4 2 2 5" xfId="36966" xr:uid="{12D0E968-262B-4108-B51F-776A11064E63}"/>
    <cellStyle name="40 % - Markeringsfarve5 2 2 4 2 3" xfId="6400" xr:uid="{B1C27083-45B3-4889-A25B-F1F2EC87E226}"/>
    <cellStyle name="40 % - Markeringsfarve5 2 2 4 2 3 2" xfId="14313" xr:uid="{16F9C837-2D3D-4C66-A43E-144AA58220B9}"/>
    <cellStyle name="40 % - Markeringsfarve5 2 2 4 2 3 2 2" xfId="30628" xr:uid="{F3B6B2EE-6AA0-4A88-B2B7-B305A56E3EBA}"/>
    <cellStyle name="40 % - Markeringsfarve5 2 2 4 2 3 2 3" xfId="45592" xr:uid="{7A9DA750-A0EB-4678-98B3-0C8515243D54}"/>
    <cellStyle name="40 % - Markeringsfarve5 2 2 4 2 3 3" xfId="23606" xr:uid="{67631FC0-A280-4C06-A2A9-B1EE43F37123}"/>
    <cellStyle name="40 % - Markeringsfarve5 2 2 4 2 3 4" xfId="38593" xr:uid="{DAA68C37-0ACB-47E6-ABB6-892F1DFD5E60}"/>
    <cellStyle name="40 % - Markeringsfarve5 2 2 4 2 4" xfId="12679" xr:uid="{B8236552-1D4A-43FB-BC3A-7B3AE8C68923}"/>
    <cellStyle name="40 % - Markeringsfarve5 2 2 4 2 4 2" xfId="28999" xr:uid="{74AC0C0F-BD20-4EDE-827F-41CC72C6A51F}"/>
    <cellStyle name="40 % - Markeringsfarve5 2 2 4 2 4 3" xfId="43964" xr:uid="{C411995D-A9CA-4F02-8B0D-53FDE65A967E}"/>
    <cellStyle name="40 % - Markeringsfarve5 2 2 4 2 5" xfId="21977" xr:uid="{B96AF2D2-19D6-4C13-9BB6-0973EDE8E59F}"/>
    <cellStyle name="40 % - Markeringsfarve5 2 2 4 2 6" xfId="36965" xr:uid="{E81AA77E-C8B3-407B-A020-0F5CCB1CB7EE}"/>
    <cellStyle name="40 % - Markeringsfarve5 2 2 4 3" xfId="4125" xr:uid="{E22BAE64-1A84-496D-B7B7-DE4612F7B4E0}"/>
    <cellStyle name="40 % - Markeringsfarve5 2 2 4 3 2" xfId="7141" xr:uid="{19F7E07E-5FA2-4E84-B23E-436AE298C72E}"/>
    <cellStyle name="40 % - Markeringsfarve5 2 2 4 3 2 2" xfId="15050" xr:uid="{CE9ADFE8-5880-4A74-8AB7-5233BC3CDC2D}"/>
    <cellStyle name="40 % - Markeringsfarve5 2 2 4 3 2 2 2" xfId="31365" xr:uid="{AA29ED04-8A5C-4798-9A0E-C786CE1E5ADB}"/>
    <cellStyle name="40 % - Markeringsfarve5 2 2 4 3 2 2 3" xfId="46329" xr:uid="{DB37D6C6-3A2A-4981-8D38-D5CF02938C60}"/>
    <cellStyle name="40 % - Markeringsfarve5 2 2 4 3 2 3" xfId="24343" xr:uid="{F5581CFC-9343-4C02-8E6B-B531F5A278F4}"/>
    <cellStyle name="40 % - Markeringsfarve5 2 2 4 3 2 4" xfId="39330" xr:uid="{5053BDB6-71F5-4378-AC49-1F87CDF6FFA0}"/>
    <cellStyle name="40 % - Markeringsfarve5 2 2 4 3 3" xfId="12681" xr:uid="{EC02DEAF-24B9-4F92-990B-40AF2F706FFF}"/>
    <cellStyle name="40 % - Markeringsfarve5 2 2 4 3 3 2" xfId="29001" xr:uid="{84A12E07-9C66-4ECC-A887-035D498CC4A9}"/>
    <cellStyle name="40 % - Markeringsfarve5 2 2 4 3 3 3" xfId="43966" xr:uid="{E37EB84B-4A1D-4BAA-A872-D820E6107983}"/>
    <cellStyle name="40 % - Markeringsfarve5 2 2 4 3 4" xfId="21979" xr:uid="{EB922090-D70F-46E9-B707-F8034E628251}"/>
    <cellStyle name="40 % - Markeringsfarve5 2 2 4 3 5" xfId="36967" xr:uid="{4B476E96-53A3-47D2-AFFE-C50485AF30D5}"/>
    <cellStyle name="40 % - Markeringsfarve5 2 2 4 4" xfId="4126" xr:uid="{AA50E52B-B271-45B2-AEE1-BE57FEB6D0B4}"/>
    <cellStyle name="40 % - Markeringsfarve5 2 2 4 4 2" xfId="8574" xr:uid="{02AD69C3-42DC-4046-9AF1-A1670C30A8BB}"/>
    <cellStyle name="40 % - Markeringsfarve5 2 2 4 4 2 2" xfId="16456" xr:uid="{BFF9645F-0AD7-4528-9BF9-36C91A08C2DF}"/>
    <cellStyle name="40 % - Markeringsfarve5 2 2 4 4 2 2 2" xfId="32771" xr:uid="{85B40CA8-DB25-44D7-A09A-987E209C8424}"/>
    <cellStyle name="40 % - Markeringsfarve5 2 2 4 4 2 2 3" xfId="47735" xr:uid="{5A909B4D-4847-48D1-8ADA-04042434FB93}"/>
    <cellStyle name="40 % - Markeringsfarve5 2 2 4 4 2 3" xfId="25749" xr:uid="{DAEDC94D-A826-457B-97D5-392105D9FE81}"/>
    <cellStyle name="40 % - Markeringsfarve5 2 2 4 4 2 4" xfId="40736" xr:uid="{53CBB1A1-3499-4986-B8FB-EE39073911E2}"/>
    <cellStyle name="40 % - Markeringsfarve5 2 2 4 4 3" xfId="12682" xr:uid="{3C9A44A4-A948-4BB5-8A4E-BDF465E20FE1}"/>
    <cellStyle name="40 % - Markeringsfarve5 2 2 4 4 3 2" xfId="29002" xr:uid="{119F3C30-0908-479A-A7A7-91D7ED2CFB70}"/>
    <cellStyle name="40 % - Markeringsfarve5 2 2 4 4 3 3" xfId="43967" xr:uid="{2B8D97A5-3DFC-4753-B99E-599C33900001}"/>
    <cellStyle name="40 % - Markeringsfarve5 2 2 4 4 4" xfId="21980" xr:uid="{8E2CE0D0-1B50-4228-8461-D734D7CA1E83}"/>
    <cellStyle name="40 % - Markeringsfarve5 2 2 4 4 5" xfId="36968" xr:uid="{750B0B44-6B1C-4311-967F-468299322075}"/>
    <cellStyle name="40 % - Markeringsfarve5 2 2 4 5" xfId="5924" xr:uid="{E3992B76-339D-431F-A292-7267E018F7A5}"/>
    <cellStyle name="40 % - Markeringsfarve5 2 2 4 5 2" xfId="13841" xr:uid="{7F72C88D-3806-4B31-A103-1DA14A1642B3}"/>
    <cellStyle name="40 % - Markeringsfarve5 2 2 4 5 2 2" xfId="30156" xr:uid="{BFEF15A1-E4C9-4402-9800-6AD70FFC5EB2}"/>
    <cellStyle name="40 % - Markeringsfarve5 2 2 4 5 2 3" xfId="45120" xr:uid="{131C512F-7B97-48E2-9A2D-B126E10146E1}"/>
    <cellStyle name="40 % - Markeringsfarve5 2 2 4 5 3" xfId="23134" xr:uid="{656485AD-4E21-4B9D-B5E4-672E7378DB58}"/>
    <cellStyle name="40 % - Markeringsfarve5 2 2 4 5 4" xfId="38121" xr:uid="{C2B02182-4D66-4ED0-A2F6-CD9E4B3221A1}"/>
    <cellStyle name="40 % - Markeringsfarve5 2 2 4 6" xfId="12678" xr:uid="{393EECFA-9367-40CA-A363-E3D84B45D6FF}"/>
    <cellStyle name="40 % - Markeringsfarve5 2 2 4 6 2" xfId="28998" xr:uid="{654543BE-81BE-4E5A-8580-BE1DFB1A3C6C}"/>
    <cellStyle name="40 % - Markeringsfarve5 2 2 4 6 3" xfId="43963" xr:uid="{5822569F-3380-4524-ADD5-62A5D7FFD99A}"/>
    <cellStyle name="40 % - Markeringsfarve5 2 2 4 7" xfId="21976" xr:uid="{3C46CB83-3E7C-418D-84CF-1B4B4D3BD820}"/>
    <cellStyle name="40 % - Markeringsfarve5 2 2 4 8" xfId="36964" xr:uid="{91D4FC6E-A094-4ED6-BEB6-819B3F26D210}"/>
    <cellStyle name="40 % - Markeringsfarve5 2 2 5" xfId="4127" xr:uid="{93BA1B3A-15F1-4E27-9BAE-DD357F6E4619}"/>
    <cellStyle name="40 % - Markeringsfarve5 2 2 5 2" xfId="4128" xr:uid="{66587B4A-B327-4555-A759-0F2FEE847D1D}"/>
    <cellStyle name="40 % - Markeringsfarve5 2 2 5 2 2" xfId="4129" xr:uid="{38C5620D-374A-43F8-BA9E-3C7912F9B5FF}"/>
    <cellStyle name="40 % - Markeringsfarve5 2 2 5 2 2 2" xfId="7982" xr:uid="{A117CC6B-F759-4088-BC36-9C14984DCCCA}"/>
    <cellStyle name="40 % - Markeringsfarve5 2 2 5 2 2 2 2" xfId="15882" xr:uid="{CE840390-77BB-4FEB-A032-B6BCD3CF4D5F}"/>
    <cellStyle name="40 % - Markeringsfarve5 2 2 5 2 2 2 2 2" xfId="32197" xr:uid="{1FDD665D-7AAF-435E-BBD3-50677BA64166}"/>
    <cellStyle name="40 % - Markeringsfarve5 2 2 5 2 2 2 2 3" xfId="47161" xr:uid="{FD662698-1F45-461D-9075-B14974F7613F}"/>
    <cellStyle name="40 % - Markeringsfarve5 2 2 5 2 2 2 3" xfId="25175" xr:uid="{105A7587-5AA1-4C20-BD21-8515DFCF7FA1}"/>
    <cellStyle name="40 % - Markeringsfarve5 2 2 5 2 2 2 4" xfId="40162" xr:uid="{6CF0C581-14D8-4811-B5F3-C40A3C03899E}"/>
    <cellStyle name="40 % - Markeringsfarve5 2 2 5 2 2 3" xfId="12685" xr:uid="{D15053B6-75BF-4290-AAE4-67BD106136B2}"/>
    <cellStyle name="40 % - Markeringsfarve5 2 2 5 2 2 3 2" xfId="29005" xr:uid="{620CFB1C-E3BD-4320-BA7C-C1350371BA8B}"/>
    <cellStyle name="40 % - Markeringsfarve5 2 2 5 2 2 3 3" xfId="43970" xr:uid="{15AE77F5-608A-4218-8B65-329C6FF2E05A}"/>
    <cellStyle name="40 % - Markeringsfarve5 2 2 5 2 2 4" xfId="21983" xr:uid="{18F5DA41-EAAD-4259-8B2F-B1C8722BE099}"/>
    <cellStyle name="40 % - Markeringsfarve5 2 2 5 2 2 5" xfId="36971" xr:uid="{8DD2AC78-1C0C-49D9-BC9E-8146205CD280}"/>
    <cellStyle name="40 % - Markeringsfarve5 2 2 5 2 3" xfId="6499" xr:uid="{1560D723-A1DF-4A05-9FD4-4E3241AA838A}"/>
    <cellStyle name="40 % - Markeringsfarve5 2 2 5 2 3 2" xfId="14412" xr:uid="{FC1D0382-20E5-44C0-98B1-1D4A4751F73D}"/>
    <cellStyle name="40 % - Markeringsfarve5 2 2 5 2 3 2 2" xfId="30727" xr:uid="{4FFCC3A0-7118-446B-B929-492552186CE7}"/>
    <cellStyle name="40 % - Markeringsfarve5 2 2 5 2 3 2 3" xfId="45691" xr:uid="{2B5C9D61-E049-4A2F-B076-71BDB57EFCE2}"/>
    <cellStyle name="40 % - Markeringsfarve5 2 2 5 2 3 3" xfId="23705" xr:uid="{313E4C28-E503-4B73-8103-86D74942310F}"/>
    <cellStyle name="40 % - Markeringsfarve5 2 2 5 2 3 4" xfId="38692" xr:uid="{F4B3D7C6-9DAF-4C61-AA45-7C00F15F7E56}"/>
    <cellStyle name="40 % - Markeringsfarve5 2 2 5 2 4" xfId="12684" xr:uid="{E210819C-AFB8-4E61-9C15-2E642DF7921A}"/>
    <cellStyle name="40 % - Markeringsfarve5 2 2 5 2 4 2" xfId="29004" xr:uid="{F437B51A-AC73-4C68-AE0E-6EE1343E0384}"/>
    <cellStyle name="40 % - Markeringsfarve5 2 2 5 2 4 3" xfId="43969" xr:uid="{7B974EA8-2449-47EC-8C3D-92EAE3325E2B}"/>
    <cellStyle name="40 % - Markeringsfarve5 2 2 5 2 5" xfId="21982" xr:uid="{F6279BE3-2CF0-43AC-95B4-FAD452EC3A8E}"/>
    <cellStyle name="40 % - Markeringsfarve5 2 2 5 2 6" xfId="36970" xr:uid="{E948C7FB-3280-48E4-A9B6-3550E0A7C88B}"/>
    <cellStyle name="40 % - Markeringsfarve5 2 2 5 3" xfId="4130" xr:uid="{3A07CF05-BE79-4F38-A8AD-033145BF2CC1}"/>
    <cellStyle name="40 % - Markeringsfarve5 2 2 5 3 2" xfId="7258" xr:uid="{07FBBFCB-CCC3-46B2-93ED-9A9ED8634C9D}"/>
    <cellStyle name="40 % - Markeringsfarve5 2 2 5 3 2 2" xfId="15167" xr:uid="{7AD7C046-6047-4FEC-AE2A-5385964D21EA}"/>
    <cellStyle name="40 % - Markeringsfarve5 2 2 5 3 2 2 2" xfId="31482" xr:uid="{2AF3F510-3B2C-4B7C-A9FA-6F8F201928CA}"/>
    <cellStyle name="40 % - Markeringsfarve5 2 2 5 3 2 2 3" xfId="46446" xr:uid="{1282CB21-4D77-4CDE-8C5F-114CEFA8C355}"/>
    <cellStyle name="40 % - Markeringsfarve5 2 2 5 3 2 3" xfId="24460" xr:uid="{91B79F53-8B0D-4116-B4A3-9D9372D30297}"/>
    <cellStyle name="40 % - Markeringsfarve5 2 2 5 3 2 4" xfId="39447" xr:uid="{360C2DAB-0B51-4714-8E93-CA678D33E69D}"/>
    <cellStyle name="40 % - Markeringsfarve5 2 2 5 3 3" xfId="12686" xr:uid="{A95A0225-33BD-4D25-9196-B17F73FF89E0}"/>
    <cellStyle name="40 % - Markeringsfarve5 2 2 5 3 3 2" xfId="29006" xr:uid="{48FC85D6-F5B5-484D-8749-98AE7827D766}"/>
    <cellStyle name="40 % - Markeringsfarve5 2 2 5 3 3 3" xfId="43971" xr:uid="{EC3B11E9-B3B5-4A0D-8249-86A29007D2A3}"/>
    <cellStyle name="40 % - Markeringsfarve5 2 2 5 3 4" xfId="21984" xr:uid="{0529951D-37C5-4584-8325-6EA144C4EFBB}"/>
    <cellStyle name="40 % - Markeringsfarve5 2 2 5 3 5" xfId="36972" xr:uid="{56281994-6B18-4E15-AB30-A1A697759A3F}"/>
    <cellStyle name="40 % - Markeringsfarve5 2 2 5 4" xfId="4131" xr:uid="{773F9A2E-4E7B-4977-B1D9-DF67E742919F}"/>
    <cellStyle name="40 % - Markeringsfarve5 2 2 5 4 2" xfId="8224" xr:uid="{911D7EC5-98B9-40E8-8386-BF061ED83E97}"/>
    <cellStyle name="40 % - Markeringsfarve5 2 2 5 4 2 2" xfId="16117" xr:uid="{D764CC9C-191D-4A1A-91FC-7ECA77E7C837}"/>
    <cellStyle name="40 % - Markeringsfarve5 2 2 5 4 2 2 2" xfId="32432" xr:uid="{1E3B6609-7DF8-4B2E-907F-A2ABF1668728}"/>
    <cellStyle name="40 % - Markeringsfarve5 2 2 5 4 2 2 3" xfId="47396" xr:uid="{54CA5E8D-500D-4AAB-A131-4A87327944EE}"/>
    <cellStyle name="40 % - Markeringsfarve5 2 2 5 4 2 3" xfId="25410" xr:uid="{EFE98715-1D1A-47FF-9F6D-FD1F44EEB7FC}"/>
    <cellStyle name="40 % - Markeringsfarve5 2 2 5 4 2 4" xfId="40397" xr:uid="{A4B1A2B0-675E-453E-8A05-F9C2C904AE93}"/>
    <cellStyle name="40 % - Markeringsfarve5 2 2 5 4 3" xfId="12687" xr:uid="{20D399E1-B9CF-4298-B189-8A6109F71334}"/>
    <cellStyle name="40 % - Markeringsfarve5 2 2 5 4 3 2" xfId="29007" xr:uid="{2AD665BB-6EDB-4EAE-8E64-94784D2A093E}"/>
    <cellStyle name="40 % - Markeringsfarve5 2 2 5 4 3 3" xfId="43972" xr:uid="{D6F3B7CB-F897-4157-80D5-8478D53A76AE}"/>
    <cellStyle name="40 % - Markeringsfarve5 2 2 5 4 4" xfId="21985" xr:uid="{ED6D5ECC-1589-48F3-8850-F103D24DE1D5}"/>
    <cellStyle name="40 % - Markeringsfarve5 2 2 5 4 5" xfId="36973" xr:uid="{54368264-F44D-4A15-BD80-06872EC03428}"/>
    <cellStyle name="40 % - Markeringsfarve5 2 2 5 5" xfId="5925" xr:uid="{C6018AC8-D6FC-4CD8-AD24-C0374FF1A668}"/>
    <cellStyle name="40 % - Markeringsfarve5 2 2 5 5 2" xfId="13842" xr:uid="{A2CD3521-1FAE-4EF2-A0CD-E51D2AEC661E}"/>
    <cellStyle name="40 % - Markeringsfarve5 2 2 5 5 2 2" xfId="30157" xr:uid="{7FF0C9A7-7B80-4868-AA51-7A5F8FB3F14D}"/>
    <cellStyle name="40 % - Markeringsfarve5 2 2 5 5 2 3" xfId="45121" xr:uid="{F4CD9FEE-0D76-41D7-8867-F1835088E8A6}"/>
    <cellStyle name="40 % - Markeringsfarve5 2 2 5 5 3" xfId="23135" xr:uid="{9FE974D3-7FCA-4E46-8CF9-4A799801445C}"/>
    <cellStyle name="40 % - Markeringsfarve5 2 2 5 5 4" xfId="38122" xr:uid="{1B501229-06D5-46D5-9918-0686B7EC4B8D}"/>
    <cellStyle name="40 % - Markeringsfarve5 2 2 5 6" xfId="12683" xr:uid="{5E5882F4-3815-4E69-A50B-421E5CC51E6D}"/>
    <cellStyle name="40 % - Markeringsfarve5 2 2 5 6 2" xfId="29003" xr:uid="{0CA78FDA-07E5-4067-9CBA-4468DBB05C4C}"/>
    <cellStyle name="40 % - Markeringsfarve5 2 2 5 6 3" xfId="43968" xr:uid="{87C023B8-7E81-467B-B108-1305EA1F7231}"/>
    <cellStyle name="40 % - Markeringsfarve5 2 2 5 7" xfId="21981" xr:uid="{29887A98-275D-494E-A62A-7C0EF68A5778}"/>
    <cellStyle name="40 % - Markeringsfarve5 2 2 5 8" xfId="36969" xr:uid="{FAF5ACB0-7BB7-46D1-BFB1-376DF890C270}"/>
    <cellStyle name="40 % - Markeringsfarve5 2 2 6" xfId="4132" xr:uid="{A1C7C6E4-CCDC-4E1D-9AEB-5E2F192102F9}"/>
    <cellStyle name="40 % - Markeringsfarve5 2 2 6 2" xfId="4133" xr:uid="{D4923461-0EDB-4A64-A515-B4DC21D82D90}"/>
    <cellStyle name="40 % - Markeringsfarve5 2 2 6 2 2" xfId="4134" xr:uid="{A0BC6109-F204-4DBF-A4EB-879DD58D9428}"/>
    <cellStyle name="40 % - Markeringsfarve5 2 2 6 2 2 2" xfId="8117" xr:uid="{8232E776-E229-4756-B40D-1A20C3046A18}"/>
    <cellStyle name="40 % - Markeringsfarve5 2 2 6 2 2 2 2" xfId="16017" xr:uid="{DFE72345-F8AE-4360-8CC8-292A1453982F}"/>
    <cellStyle name="40 % - Markeringsfarve5 2 2 6 2 2 2 2 2" xfId="32332" xr:uid="{8A61B5E7-08E2-4B7F-A19D-2707508E7195}"/>
    <cellStyle name="40 % - Markeringsfarve5 2 2 6 2 2 2 2 3" xfId="47296" xr:uid="{DD4475B0-C98F-4A25-B0EE-28FBD52D8F65}"/>
    <cellStyle name="40 % - Markeringsfarve5 2 2 6 2 2 2 3" xfId="25310" xr:uid="{2E437FD1-7574-49D9-BD25-BBC11963CCD7}"/>
    <cellStyle name="40 % - Markeringsfarve5 2 2 6 2 2 2 4" xfId="40297" xr:uid="{AD4123B1-A2E0-45E5-9F4C-5C6FA01CEB30}"/>
    <cellStyle name="40 % - Markeringsfarve5 2 2 6 2 2 3" xfId="12690" xr:uid="{010114CD-2E4E-4FAB-985C-1A014CEC1A44}"/>
    <cellStyle name="40 % - Markeringsfarve5 2 2 6 2 2 3 2" xfId="29010" xr:uid="{8BB16592-F209-47EC-946D-1B1D88C977F0}"/>
    <cellStyle name="40 % - Markeringsfarve5 2 2 6 2 2 3 3" xfId="43975" xr:uid="{C0D5FBFB-4558-42CA-9A08-C7F7649DA2D6}"/>
    <cellStyle name="40 % - Markeringsfarve5 2 2 6 2 2 4" xfId="21988" xr:uid="{F3BC9DDA-6527-41DD-B013-BF22A7DE89E6}"/>
    <cellStyle name="40 % - Markeringsfarve5 2 2 6 2 2 5" xfId="36976" xr:uid="{E0DDC13A-2DC5-42A3-B027-30393FD3D3FD}"/>
    <cellStyle name="40 % - Markeringsfarve5 2 2 6 2 3" xfId="6610" xr:uid="{3A47D688-02A2-46E1-BD50-2D0E6C71F6AA}"/>
    <cellStyle name="40 % - Markeringsfarve5 2 2 6 2 3 2" xfId="14523" xr:uid="{4733A7F7-AF11-44D6-B604-D989FD1F783F}"/>
    <cellStyle name="40 % - Markeringsfarve5 2 2 6 2 3 2 2" xfId="30838" xr:uid="{89E161E2-3A66-4F59-912C-F29744E29C10}"/>
    <cellStyle name="40 % - Markeringsfarve5 2 2 6 2 3 2 3" xfId="45802" xr:uid="{9C837296-579B-49A4-BE87-9E592657D830}"/>
    <cellStyle name="40 % - Markeringsfarve5 2 2 6 2 3 3" xfId="23816" xr:uid="{6F61D974-472B-40F7-B742-D8F0C00BA76C}"/>
    <cellStyle name="40 % - Markeringsfarve5 2 2 6 2 3 4" xfId="38803" xr:uid="{AB4C8F0D-7BDB-4EA7-BF9B-EF6DC555E34B}"/>
    <cellStyle name="40 % - Markeringsfarve5 2 2 6 2 4" xfId="12689" xr:uid="{CAC7E9BE-84F5-4D1D-BF4F-3BE2EC566F87}"/>
    <cellStyle name="40 % - Markeringsfarve5 2 2 6 2 4 2" xfId="29009" xr:uid="{640CA92B-62A8-47C4-B16B-0A592D6FD84C}"/>
    <cellStyle name="40 % - Markeringsfarve5 2 2 6 2 4 3" xfId="43974" xr:uid="{999C7652-1957-41F7-8761-03DA5E56A6B4}"/>
    <cellStyle name="40 % - Markeringsfarve5 2 2 6 2 5" xfId="21987" xr:uid="{3E044D1F-D7A3-44FD-83B8-75A71FCD10E5}"/>
    <cellStyle name="40 % - Markeringsfarve5 2 2 6 2 6" xfId="36975" xr:uid="{CBD7090D-A45A-4E1A-94D6-99B7B7284CA8}"/>
    <cellStyle name="40 % - Markeringsfarve5 2 2 6 3" xfId="4135" xr:uid="{A7E34105-2885-41C8-9DF5-6C1B11C97645}"/>
    <cellStyle name="40 % - Markeringsfarve5 2 2 6 3 2" xfId="7394" xr:uid="{A073884D-9FF4-47E2-97C3-95DFE2826F35}"/>
    <cellStyle name="40 % - Markeringsfarve5 2 2 6 3 2 2" xfId="15303" xr:uid="{6F5A5D78-6B57-4247-ADD9-32E7F4CA89C5}"/>
    <cellStyle name="40 % - Markeringsfarve5 2 2 6 3 2 2 2" xfId="31618" xr:uid="{9D90DAA8-FA40-40C7-97E4-B5A14A014BB2}"/>
    <cellStyle name="40 % - Markeringsfarve5 2 2 6 3 2 2 3" xfId="46582" xr:uid="{1F3CFBB0-B1CD-45C9-A0BF-47C62AB1F734}"/>
    <cellStyle name="40 % - Markeringsfarve5 2 2 6 3 2 3" xfId="24596" xr:uid="{940EF940-433B-4AC8-9DD7-8769201D321F}"/>
    <cellStyle name="40 % - Markeringsfarve5 2 2 6 3 2 4" xfId="39583" xr:uid="{D67B77AF-5A1C-45EE-AA88-D6139E3C043C}"/>
    <cellStyle name="40 % - Markeringsfarve5 2 2 6 3 3" xfId="12691" xr:uid="{7B9E6D54-4309-4E0C-B2D8-DBE4514576A9}"/>
    <cellStyle name="40 % - Markeringsfarve5 2 2 6 3 3 2" xfId="29011" xr:uid="{A2A9643E-7B51-4CFD-879E-78451C84E4A4}"/>
    <cellStyle name="40 % - Markeringsfarve5 2 2 6 3 3 3" xfId="43976" xr:uid="{D529A240-5D53-45FE-A06F-B61F06500CA6}"/>
    <cellStyle name="40 % - Markeringsfarve5 2 2 6 3 4" xfId="21989" xr:uid="{E7C26630-554E-4563-9FE2-F348680CA0C6}"/>
    <cellStyle name="40 % - Markeringsfarve5 2 2 6 3 5" xfId="36977" xr:uid="{3CB5208F-28F9-45BD-9C9A-D3065E244F0C}"/>
    <cellStyle name="40 % - Markeringsfarve5 2 2 6 4" xfId="4136" xr:uid="{DD586F88-B162-4B7D-BE9E-283218AABD56}"/>
    <cellStyle name="40 % - Markeringsfarve5 2 2 6 4 2" xfId="8527" xr:uid="{1BB08C5D-3061-49AF-ADAA-28F9F8098CCB}"/>
    <cellStyle name="40 % - Markeringsfarve5 2 2 6 4 2 2" xfId="16413" xr:uid="{91CB8C2F-C25C-4000-ABC6-5A76F680E861}"/>
    <cellStyle name="40 % - Markeringsfarve5 2 2 6 4 2 2 2" xfId="32728" xr:uid="{CB781AD0-1479-4F33-9312-3A45E9B709F3}"/>
    <cellStyle name="40 % - Markeringsfarve5 2 2 6 4 2 2 3" xfId="47692" xr:uid="{3734B3C7-C5F3-4AA1-83D1-704B1AD6F989}"/>
    <cellStyle name="40 % - Markeringsfarve5 2 2 6 4 2 3" xfId="25706" xr:uid="{0877B63B-DDC2-4B54-9858-C3917E4DF1B1}"/>
    <cellStyle name="40 % - Markeringsfarve5 2 2 6 4 2 4" xfId="40693" xr:uid="{53A87F9C-7B8A-427C-B161-6C355395086B}"/>
    <cellStyle name="40 % - Markeringsfarve5 2 2 6 4 3" xfId="12692" xr:uid="{105897E6-5DD9-451B-AB2B-E66DE27160E1}"/>
    <cellStyle name="40 % - Markeringsfarve5 2 2 6 4 3 2" xfId="29012" xr:uid="{F66C38F1-6B4B-4608-9762-2BCBCB77A733}"/>
    <cellStyle name="40 % - Markeringsfarve5 2 2 6 4 3 3" xfId="43977" xr:uid="{EB122280-E287-427D-9A0F-3F13DCF325C2}"/>
    <cellStyle name="40 % - Markeringsfarve5 2 2 6 4 4" xfId="21990" xr:uid="{3280C45B-AF97-4401-AF7A-D3069AA90FE7}"/>
    <cellStyle name="40 % - Markeringsfarve5 2 2 6 4 5" xfId="36978" xr:uid="{E7BE8866-E049-43D9-ADB5-A39AF8BC31FD}"/>
    <cellStyle name="40 % - Markeringsfarve5 2 2 6 5" xfId="5926" xr:uid="{7EEBF7BE-0A93-42B2-BFD7-32BB180A5FBD}"/>
    <cellStyle name="40 % - Markeringsfarve5 2 2 6 5 2" xfId="13843" xr:uid="{6F347B07-2067-458B-AE52-425975E5D896}"/>
    <cellStyle name="40 % - Markeringsfarve5 2 2 6 5 2 2" xfId="30158" xr:uid="{2A6386B5-7DA0-429A-A5C6-D74361011FD7}"/>
    <cellStyle name="40 % - Markeringsfarve5 2 2 6 5 2 3" xfId="45122" xr:uid="{AE13CCFB-8C0B-4B59-95D3-67F2A413D5B9}"/>
    <cellStyle name="40 % - Markeringsfarve5 2 2 6 5 3" xfId="23136" xr:uid="{27B2CF11-D7EA-4BED-A8D5-A6FACE2756A6}"/>
    <cellStyle name="40 % - Markeringsfarve5 2 2 6 5 4" xfId="38123" xr:uid="{68262017-AE5E-4991-9971-A249D0E34738}"/>
    <cellStyle name="40 % - Markeringsfarve5 2 2 6 6" xfId="12688" xr:uid="{3A90F513-4029-4CDD-9910-1AB1B5AA4527}"/>
    <cellStyle name="40 % - Markeringsfarve5 2 2 6 6 2" xfId="29008" xr:uid="{B322F6A8-8BE3-47E0-94E1-24990CD02CBB}"/>
    <cellStyle name="40 % - Markeringsfarve5 2 2 6 6 3" xfId="43973" xr:uid="{D9323AE2-32A3-4D3F-BF0D-76E0CCE9CC53}"/>
    <cellStyle name="40 % - Markeringsfarve5 2 2 6 7" xfId="21986" xr:uid="{62F4653B-3DD0-4CAD-9640-4A9F79D86BBE}"/>
    <cellStyle name="40 % - Markeringsfarve5 2 2 6 8" xfId="36974" xr:uid="{04868BC8-A3C4-4771-883A-9D77433F08B4}"/>
    <cellStyle name="40 % - Markeringsfarve5 2 2 7" xfId="4137" xr:uid="{E856F351-8B77-45AC-AA42-E42437C41F4B}"/>
    <cellStyle name="40 % - Markeringsfarve5 2 2 7 2" xfId="4138" xr:uid="{9F344517-E88D-40D9-BCDC-C8C091DE81DC}"/>
    <cellStyle name="40 % - Markeringsfarve5 2 2 7 2 2" xfId="7508" xr:uid="{26E72545-7B93-4D0D-94D9-093ED0310168}"/>
    <cellStyle name="40 % - Markeringsfarve5 2 2 7 2 2 2" xfId="15408" xr:uid="{DCD414FC-2203-4A21-920E-8E863AAC1E88}"/>
    <cellStyle name="40 % - Markeringsfarve5 2 2 7 2 2 2 2" xfId="31723" xr:uid="{F5E4EC9D-7F4D-4134-9A0C-BA76C9C8B236}"/>
    <cellStyle name="40 % - Markeringsfarve5 2 2 7 2 2 2 3" xfId="46687" xr:uid="{68756E23-3A61-40ED-B3C9-6FB0EE1C4257}"/>
    <cellStyle name="40 % - Markeringsfarve5 2 2 7 2 2 3" xfId="24701" xr:uid="{A13379DA-EFF2-4E4A-A837-33558257C6A8}"/>
    <cellStyle name="40 % - Markeringsfarve5 2 2 7 2 2 4" xfId="39688" xr:uid="{4A631081-4A53-4744-A3C2-4AC1C06C3A66}"/>
    <cellStyle name="40 % - Markeringsfarve5 2 2 7 2 3" xfId="12694" xr:uid="{CF46CE0B-896A-448E-A331-647959C85EC7}"/>
    <cellStyle name="40 % - Markeringsfarve5 2 2 7 2 3 2" xfId="29014" xr:uid="{D8AD109A-8657-4414-B021-95EF2676EEB0}"/>
    <cellStyle name="40 % - Markeringsfarve5 2 2 7 2 3 3" xfId="43979" xr:uid="{772D6795-A201-4174-B8FF-E46DA28CEAD7}"/>
    <cellStyle name="40 % - Markeringsfarve5 2 2 7 2 4" xfId="21992" xr:uid="{840F2834-DE7C-4AD6-B06A-D3929CA3701C}"/>
    <cellStyle name="40 % - Markeringsfarve5 2 2 7 2 5" xfId="36980" xr:uid="{6D705EA7-B231-4B7E-AC57-D107A7CF6772}"/>
    <cellStyle name="40 % - Markeringsfarve5 2 2 7 3" xfId="6099" xr:uid="{91AFA0B6-CC88-4C06-A15C-4099977D3F7F}"/>
    <cellStyle name="40 % - Markeringsfarve5 2 2 7 3 2" xfId="14015" xr:uid="{0A2062EB-A495-4D99-BFE7-37F367385E2C}"/>
    <cellStyle name="40 % - Markeringsfarve5 2 2 7 3 2 2" xfId="30330" xr:uid="{ED5FF67B-5986-4944-B5DC-003EEB4BF4AA}"/>
    <cellStyle name="40 % - Markeringsfarve5 2 2 7 3 2 3" xfId="45294" xr:uid="{B35595CF-8E8F-40E2-A60E-179FD012F4DD}"/>
    <cellStyle name="40 % - Markeringsfarve5 2 2 7 3 3" xfId="23308" xr:uid="{C776BC9D-9AE6-473B-83C4-5835DBD067EE}"/>
    <cellStyle name="40 % - Markeringsfarve5 2 2 7 3 4" xfId="38295" xr:uid="{8A6AEEAF-2A9B-413B-BDAE-0F887786D021}"/>
    <cellStyle name="40 % - Markeringsfarve5 2 2 7 4" xfId="12693" xr:uid="{D69394C1-A3E0-46F4-8C48-69A4165B9779}"/>
    <cellStyle name="40 % - Markeringsfarve5 2 2 7 4 2" xfId="29013" xr:uid="{78C8314C-9053-468F-A123-238B10D9DC17}"/>
    <cellStyle name="40 % - Markeringsfarve5 2 2 7 4 3" xfId="43978" xr:uid="{BB7747AF-DF0C-45EB-AA62-AF6B346A80D4}"/>
    <cellStyle name="40 % - Markeringsfarve5 2 2 7 5" xfId="21991" xr:uid="{136D8063-8D72-4B5C-9944-6A5D69F7B2A0}"/>
    <cellStyle name="40 % - Markeringsfarve5 2 2 7 6" xfId="36979" xr:uid="{649CEEC7-78AE-4412-BB90-3792405B141A}"/>
    <cellStyle name="40 % - Markeringsfarve5 2 2 8" xfId="4139" xr:uid="{5A28DEE2-4D83-4F4C-88CB-2DB73B3D807E}"/>
    <cellStyle name="40 % - Markeringsfarve5 2 2 8 2" xfId="6736" xr:uid="{0E0E274B-3E8C-47C2-93FD-AF7E67F0176E}"/>
    <cellStyle name="40 % - Markeringsfarve5 2 2 8 2 2" xfId="14646" xr:uid="{B205B7BF-1F04-475B-885C-67504E6BE131}"/>
    <cellStyle name="40 % - Markeringsfarve5 2 2 8 2 2 2" xfId="30961" xr:uid="{929F5475-0564-4142-A136-45D8FA631C87}"/>
    <cellStyle name="40 % - Markeringsfarve5 2 2 8 2 2 3" xfId="45925" xr:uid="{4A3A0E04-3C32-4E5A-A752-5273CED89542}"/>
    <cellStyle name="40 % - Markeringsfarve5 2 2 8 2 3" xfId="23939" xr:uid="{C50DDE04-03B6-4018-8968-F74114697278}"/>
    <cellStyle name="40 % - Markeringsfarve5 2 2 8 2 4" xfId="38926" xr:uid="{F0CDDCE2-B380-47E0-9559-387295062528}"/>
    <cellStyle name="40 % - Markeringsfarve5 2 2 8 3" xfId="12695" xr:uid="{FB9868EA-5034-47CC-940C-AF9D366C5904}"/>
    <cellStyle name="40 % - Markeringsfarve5 2 2 8 3 2" xfId="29015" xr:uid="{E7551CC4-CCB2-4ED4-8C2C-100691C33F97}"/>
    <cellStyle name="40 % - Markeringsfarve5 2 2 8 3 3" xfId="43980" xr:uid="{61664FCD-AE18-4B6E-A644-94D5F950402C}"/>
    <cellStyle name="40 % - Markeringsfarve5 2 2 8 4" xfId="21993" xr:uid="{5CBB96D1-F865-45C4-A191-771E3A9B3BFE}"/>
    <cellStyle name="40 % - Markeringsfarve5 2 2 8 5" xfId="36981" xr:uid="{B53354C4-7E26-42CF-9F6F-BCB5B0E8E256}"/>
    <cellStyle name="40 % - Markeringsfarve5 2 2 9" xfId="4140" xr:uid="{4D16B5F2-9733-43FF-9B19-CE3C5A6D5CD5}"/>
    <cellStyle name="40 % - Markeringsfarve5 2 2 9 2" xfId="8383" xr:uid="{822369B3-7AD3-445B-832E-5E2830C1140A}"/>
    <cellStyle name="40 % - Markeringsfarve5 2 2 9 2 2" xfId="16274" xr:uid="{DE46122F-BB80-4F01-8B02-45D11DED6D8B}"/>
    <cellStyle name="40 % - Markeringsfarve5 2 2 9 2 2 2" xfId="32589" xr:uid="{487EE33E-B7C4-4B9A-A294-326951DD34F9}"/>
    <cellStyle name="40 % - Markeringsfarve5 2 2 9 2 2 3" xfId="47553" xr:uid="{8183FA79-35FD-4DB8-B49D-50360A1409C4}"/>
    <cellStyle name="40 % - Markeringsfarve5 2 2 9 2 3" xfId="25567" xr:uid="{23A1A26F-86AC-4C9F-AA26-7C11A08371C0}"/>
    <cellStyle name="40 % - Markeringsfarve5 2 2 9 2 4" xfId="40554" xr:uid="{F1A4319B-D886-4A6A-9ED9-501BD7A7E9EE}"/>
    <cellStyle name="40 % - Markeringsfarve5 2 2 9 3" xfId="12696" xr:uid="{3454B520-3BAB-43C2-B94B-BE7F44F67A94}"/>
    <cellStyle name="40 % - Markeringsfarve5 2 2 9 3 2" xfId="29016" xr:uid="{CF25B2CD-AFF6-4221-9B0E-A42F576DED7C}"/>
    <cellStyle name="40 % - Markeringsfarve5 2 2 9 3 3" xfId="43981" xr:uid="{B128E9F0-296E-421D-B626-966E983FB62E}"/>
    <cellStyle name="40 % - Markeringsfarve5 2 2 9 4" xfId="21994" xr:uid="{C17B5F4C-6258-474A-B54E-F37453769B47}"/>
    <cellStyle name="40 % - Markeringsfarve5 2 2 9 5" xfId="36982" xr:uid="{B3696CD7-ED1F-4679-B2F2-BF2824ECEA18}"/>
    <cellStyle name="40 % - Markeringsfarve5 2 3" xfId="4141" xr:uid="{A351B1A2-CD59-4D88-8645-A16F2C2222E5}"/>
    <cellStyle name="40 % - Markeringsfarve5 2 3 10" xfId="5927" xr:uid="{5DFC2F70-B954-4F10-AB81-EFE7767CBBAF}"/>
    <cellStyle name="40 % - Markeringsfarve5 2 3 10 2" xfId="13844" xr:uid="{1CB3FD16-DB93-42FA-BD43-7946A6E243C7}"/>
    <cellStyle name="40 % - Markeringsfarve5 2 3 10 2 2" xfId="30159" xr:uid="{77C029D4-6A7C-475D-9F60-33F200AED373}"/>
    <cellStyle name="40 % - Markeringsfarve5 2 3 10 2 3" xfId="45123" xr:uid="{12CCF666-8322-430C-B83B-0C70DE149118}"/>
    <cellStyle name="40 % - Markeringsfarve5 2 3 10 3" xfId="23137" xr:uid="{68FC2559-6472-4F9E-BB62-B597BC7F7CEB}"/>
    <cellStyle name="40 % - Markeringsfarve5 2 3 10 4" xfId="38124" xr:uid="{221EC0E4-5E72-4060-B816-639AB9D6B484}"/>
    <cellStyle name="40 % - Markeringsfarve5 2 3 11" xfId="12697" xr:uid="{27075A0F-7609-488A-9C2B-2CB52A3E965C}"/>
    <cellStyle name="40 % - Markeringsfarve5 2 3 11 2" xfId="29017" xr:uid="{F1430F59-A5A8-4A2A-A7CA-223764309D9B}"/>
    <cellStyle name="40 % - Markeringsfarve5 2 3 11 3" xfId="43982" xr:uid="{6D715FD4-995D-4EED-999C-1A5BE837F957}"/>
    <cellStyle name="40 % - Markeringsfarve5 2 3 12" xfId="21995" xr:uid="{4490DC80-7693-4A6F-9226-654994073B2A}"/>
    <cellStyle name="40 % - Markeringsfarve5 2 3 13" xfId="36983" xr:uid="{7DFB03D0-1F73-4003-8D4A-D602802F4C4B}"/>
    <cellStyle name="40 % - Markeringsfarve5 2 3 14" xfId="53338" xr:uid="{B6E18731-0E12-4F92-8D4E-6E29A477BC4B}"/>
    <cellStyle name="40 % - Markeringsfarve5 2 3 2" xfId="4142" xr:uid="{2BD15304-FF40-4E1C-8AA6-43624EEC967F}"/>
    <cellStyle name="40 % - Markeringsfarve5 2 3 2 2" xfId="4143" xr:uid="{C6D3272C-E4D2-429D-9F06-C9B42BACE395}"/>
    <cellStyle name="40 % - Markeringsfarve5 2 3 2 2 2" xfId="4144" xr:uid="{C6D0ECD2-D9E0-41C0-AB27-024B8F31AD23}"/>
    <cellStyle name="40 % - Markeringsfarve5 2 3 2 2 2 2" xfId="7666" xr:uid="{CA51820C-50F3-4AC1-B95D-7DEEFA3225B0}"/>
    <cellStyle name="40 % - Markeringsfarve5 2 3 2 2 2 2 2" xfId="15566" xr:uid="{56DA5AA8-912A-41E2-93C7-7A9B7BF6C558}"/>
    <cellStyle name="40 % - Markeringsfarve5 2 3 2 2 2 2 2 2" xfId="31881" xr:uid="{9B09C5E8-C653-4336-B65A-47831E346BF1}"/>
    <cellStyle name="40 % - Markeringsfarve5 2 3 2 2 2 2 2 3" xfId="46845" xr:uid="{CA736E23-9ABF-4781-A6B3-40810B991184}"/>
    <cellStyle name="40 % - Markeringsfarve5 2 3 2 2 2 2 3" xfId="24859" xr:uid="{16FAFFDB-8358-44E5-B2B1-D726BF81D751}"/>
    <cellStyle name="40 % - Markeringsfarve5 2 3 2 2 2 2 4" xfId="39846" xr:uid="{CBBB687E-6B95-46B4-A921-2DE29BAA01B0}"/>
    <cellStyle name="40 % - Markeringsfarve5 2 3 2 2 2 3" xfId="12700" xr:uid="{870DE294-76F2-48B9-A79C-CFED3F51D888}"/>
    <cellStyle name="40 % - Markeringsfarve5 2 3 2 2 2 3 2" xfId="29020" xr:uid="{4EB679F7-6E53-4567-AEED-9775CAFBC16E}"/>
    <cellStyle name="40 % - Markeringsfarve5 2 3 2 2 2 3 3" xfId="43985" xr:uid="{80B014A7-3EC7-4D7D-9019-BF358659392E}"/>
    <cellStyle name="40 % - Markeringsfarve5 2 3 2 2 2 4" xfId="21998" xr:uid="{B395212D-E7C9-480F-8E02-714514C30E62}"/>
    <cellStyle name="40 % - Markeringsfarve5 2 3 2 2 2 5" xfId="36986" xr:uid="{8DDEF824-53AB-4151-906D-D92CEB570B21}"/>
    <cellStyle name="40 % - Markeringsfarve5 2 3 2 2 3" xfId="6231" xr:uid="{D27314F2-CE5D-410A-A660-F23D7CD01A31}"/>
    <cellStyle name="40 % - Markeringsfarve5 2 3 2 2 3 2" xfId="14147" xr:uid="{AD950104-AC51-4768-8B20-1A6F475F889E}"/>
    <cellStyle name="40 % - Markeringsfarve5 2 3 2 2 3 2 2" xfId="30462" xr:uid="{29A7B5D9-9301-43B5-BBFA-A19E73031797}"/>
    <cellStyle name="40 % - Markeringsfarve5 2 3 2 2 3 2 3" xfId="45426" xr:uid="{B59EECF0-CCAF-4A81-A37D-3FD0D7742DA4}"/>
    <cellStyle name="40 % - Markeringsfarve5 2 3 2 2 3 3" xfId="23440" xr:uid="{6E99F3C5-2DA0-4131-870C-F29EB97A08CD}"/>
    <cellStyle name="40 % - Markeringsfarve5 2 3 2 2 3 4" xfId="38427" xr:uid="{CC7652EF-50EA-4D0F-A78D-0F1040E6A03C}"/>
    <cellStyle name="40 % - Markeringsfarve5 2 3 2 2 4" xfId="12699" xr:uid="{6D80E950-274A-416F-8648-93CACC4E4B7A}"/>
    <cellStyle name="40 % - Markeringsfarve5 2 3 2 2 4 2" xfId="29019" xr:uid="{761965DC-1CC6-4FA9-A281-671944EA6BE9}"/>
    <cellStyle name="40 % - Markeringsfarve5 2 3 2 2 4 3" xfId="43984" xr:uid="{2E19A762-F8B6-4B9C-9E33-359409D74DF6}"/>
    <cellStyle name="40 % - Markeringsfarve5 2 3 2 2 5" xfId="21997" xr:uid="{3D6DCB49-285F-41D7-8E62-D1D4B113C5E9}"/>
    <cellStyle name="40 % - Markeringsfarve5 2 3 2 2 6" xfId="36985" xr:uid="{B763D91B-EB93-4CB6-91AF-E0035A996380}"/>
    <cellStyle name="40 % - Markeringsfarve5 2 3 2 2 7" xfId="57142" xr:uid="{4ECC72CA-56DE-4A70-AFBD-B6CA63263B3D}"/>
    <cellStyle name="40 % - Markeringsfarve5 2 3 2 3" xfId="4145" xr:uid="{31269673-7B95-4465-B1AD-D135F6F2E54D}"/>
    <cellStyle name="40 % - Markeringsfarve5 2 3 2 3 2" xfId="6896" xr:uid="{F3F43227-E27A-4897-8C2D-FEDE20379DC7}"/>
    <cellStyle name="40 % - Markeringsfarve5 2 3 2 3 2 2" xfId="14806" xr:uid="{C32B7505-62AA-4CE9-8F7E-257C70777A7F}"/>
    <cellStyle name="40 % - Markeringsfarve5 2 3 2 3 2 2 2" xfId="31121" xr:uid="{B647DAF3-AD01-4AD2-9813-3F65AEC5F367}"/>
    <cellStyle name="40 % - Markeringsfarve5 2 3 2 3 2 2 3" xfId="46085" xr:uid="{BB11AE00-739C-4DF0-9745-CB67ACF8E85E}"/>
    <cellStyle name="40 % - Markeringsfarve5 2 3 2 3 2 3" xfId="24099" xr:uid="{D272C5CB-01DD-4593-B83C-2829B6BB209A}"/>
    <cellStyle name="40 % - Markeringsfarve5 2 3 2 3 2 4" xfId="39086" xr:uid="{877B79F2-D21C-44DB-B18E-165F2B676C78}"/>
    <cellStyle name="40 % - Markeringsfarve5 2 3 2 3 3" xfId="12701" xr:uid="{A1D73603-6686-44FF-A35C-87C97F99CB99}"/>
    <cellStyle name="40 % - Markeringsfarve5 2 3 2 3 3 2" xfId="29021" xr:uid="{0A766600-B3D0-49FD-BEC9-B0DBD957E831}"/>
    <cellStyle name="40 % - Markeringsfarve5 2 3 2 3 3 3" xfId="43986" xr:uid="{C91ECED4-A86E-4EE8-BD07-809A87F3EF78}"/>
    <cellStyle name="40 % - Markeringsfarve5 2 3 2 3 4" xfId="21999" xr:uid="{9AC488E9-F965-434A-AFEF-4CC099B4EBE2}"/>
    <cellStyle name="40 % - Markeringsfarve5 2 3 2 3 5" xfId="36987" xr:uid="{F632BE42-6876-4A5C-8CA4-891E5311D06D}"/>
    <cellStyle name="40 % - Markeringsfarve5 2 3 2 4" xfId="4146" xr:uid="{65CB1BB8-C323-43EB-896B-802AB8E4E873}"/>
    <cellStyle name="40 % - Markeringsfarve5 2 3 2 4 2" xfId="8512" xr:uid="{4A171565-4696-4C98-B184-D9D53B1061B6}"/>
    <cellStyle name="40 % - Markeringsfarve5 2 3 2 4 2 2" xfId="16398" xr:uid="{5450A7EC-6AAA-4731-969F-D913019E7428}"/>
    <cellStyle name="40 % - Markeringsfarve5 2 3 2 4 2 2 2" xfId="32713" xr:uid="{AEA1E76B-C700-4840-A9F3-5C91DD06300C}"/>
    <cellStyle name="40 % - Markeringsfarve5 2 3 2 4 2 2 3" xfId="47677" xr:uid="{CAE907FE-C021-45C6-B44E-7C5DA488EFFA}"/>
    <cellStyle name="40 % - Markeringsfarve5 2 3 2 4 2 3" xfId="25691" xr:uid="{41D1DA33-F1BA-494F-92B1-7F888F53B1FF}"/>
    <cellStyle name="40 % - Markeringsfarve5 2 3 2 4 2 4" xfId="40678" xr:uid="{9FA1FF5C-BA38-493E-AA32-107EBF150D42}"/>
    <cellStyle name="40 % - Markeringsfarve5 2 3 2 4 3" xfId="12702" xr:uid="{6717E044-69BB-4F86-84D3-96F01CABB005}"/>
    <cellStyle name="40 % - Markeringsfarve5 2 3 2 4 3 2" xfId="29022" xr:uid="{4D1C9007-F651-4FFF-986A-E69CF4C11197}"/>
    <cellStyle name="40 % - Markeringsfarve5 2 3 2 4 3 3" xfId="43987" xr:uid="{CD6C6B96-F6F0-45C5-A965-DE06CF89286D}"/>
    <cellStyle name="40 % - Markeringsfarve5 2 3 2 4 4" xfId="22000" xr:uid="{97CE3321-1B18-4D2E-BF90-AA437C40DD6F}"/>
    <cellStyle name="40 % - Markeringsfarve5 2 3 2 4 5" xfId="36988" xr:uid="{52C6D35B-0BDF-452A-8861-75E0607BBA77}"/>
    <cellStyle name="40 % - Markeringsfarve5 2 3 2 5" xfId="5928" xr:uid="{C49E2F31-A91F-4458-8C95-24CC35C6B1C9}"/>
    <cellStyle name="40 % - Markeringsfarve5 2 3 2 5 2" xfId="13845" xr:uid="{EAA60D12-DB86-49D6-A680-9C72003D5389}"/>
    <cellStyle name="40 % - Markeringsfarve5 2 3 2 5 2 2" xfId="30160" xr:uid="{43B5A32A-95A5-4DFF-B707-3596576D60BB}"/>
    <cellStyle name="40 % - Markeringsfarve5 2 3 2 5 2 3" xfId="45124" xr:uid="{3B5425E3-94E4-4FB8-8E51-9E9CCFA889CD}"/>
    <cellStyle name="40 % - Markeringsfarve5 2 3 2 5 3" xfId="23138" xr:uid="{C379219E-C922-47DE-A72C-E623139B24FB}"/>
    <cellStyle name="40 % - Markeringsfarve5 2 3 2 5 4" xfId="38125" xr:uid="{BD0CBFC2-01A1-4A2E-94EF-7B6EE01698B4}"/>
    <cellStyle name="40 % - Markeringsfarve5 2 3 2 6" xfId="12698" xr:uid="{8EE65B27-D21A-4F8D-9670-B43D04659EA4}"/>
    <cellStyle name="40 % - Markeringsfarve5 2 3 2 6 2" xfId="29018" xr:uid="{30B7D384-4CDA-4712-9C08-8B08576D730C}"/>
    <cellStyle name="40 % - Markeringsfarve5 2 3 2 6 3" xfId="43983" xr:uid="{9F808712-03B9-4DD7-B454-501E9A78E8C6}"/>
    <cellStyle name="40 % - Markeringsfarve5 2 3 2 7" xfId="21996" xr:uid="{E4A2A9D4-5032-4006-903F-2622CDBBEBB6}"/>
    <cellStyle name="40 % - Markeringsfarve5 2 3 2 8" xfId="36984" xr:uid="{39F2662B-9A45-40D8-8777-869D45997DCE}"/>
    <cellStyle name="40 % - Markeringsfarve5 2 3 2 9" xfId="53975" xr:uid="{01AF822B-C38D-4E0D-A616-9F38CD2AC95B}"/>
    <cellStyle name="40 % - Markeringsfarve5 2 3 3" xfId="4147" xr:uid="{B28E4260-5EB3-493F-A113-B617B1072C3E}"/>
    <cellStyle name="40 % - Markeringsfarve5 2 3 3 2" xfId="4148" xr:uid="{7D96E227-1C76-40B9-909A-0299960BEB3D}"/>
    <cellStyle name="40 % - Markeringsfarve5 2 3 3 2 2" xfId="4149" xr:uid="{E24A9D45-3DE9-410B-AB0E-5CCCF35CC87A}"/>
    <cellStyle name="40 % - Markeringsfarve5 2 3 3 2 2 2" xfId="7764" xr:uid="{28D580B2-F44C-4B67-A47B-BBA53FE7FA68}"/>
    <cellStyle name="40 % - Markeringsfarve5 2 3 3 2 2 2 2" xfId="15664" xr:uid="{ABAB39B2-EE62-4D85-AFF3-BD5FA2848BC4}"/>
    <cellStyle name="40 % - Markeringsfarve5 2 3 3 2 2 2 2 2" xfId="31979" xr:uid="{80278239-5AD0-4622-972B-F43BB48D8C48}"/>
    <cellStyle name="40 % - Markeringsfarve5 2 3 3 2 2 2 2 3" xfId="46943" xr:uid="{1776D6C6-2429-489A-93C2-72E962090776}"/>
    <cellStyle name="40 % - Markeringsfarve5 2 3 3 2 2 2 3" xfId="24957" xr:uid="{66A5849E-0A6C-4315-8AC8-A70A63A9D04F}"/>
    <cellStyle name="40 % - Markeringsfarve5 2 3 3 2 2 2 4" xfId="39944" xr:uid="{249E8A07-BA43-4DC3-BE59-6FC9E91C2C8B}"/>
    <cellStyle name="40 % - Markeringsfarve5 2 3 3 2 2 3" xfId="12705" xr:uid="{9D87F806-63FA-44B3-8440-09F506FA583C}"/>
    <cellStyle name="40 % - Markeringsfarve5 2 3 3 2 2 3 2" xfId="29025" xr:uid="{BC98C6FA-0F73-4FB4-A712-DB6E21BA87D0}"/>
    <cellStyle name="40 % - Markeringsfarve5 2 3 3 2 2 3 3" xfId="43990" xr:uid="{227732E3-3AE4-4548-8510-7862AF07B649}"/>
    <cellStyle name="40 % - Markeringsfarve5 2 3 3 2 2 4" xfId="22003" xr:uid="{859CB5AF-5A31-47FF-958D-C51081F981AC}"/>
    <cellStyle name="40 % - Markeringsfarve5 2 3 3 2 2 5" xfId="36991" xr:uid="{E2D02F09-FB17-4E99-90C8-A09F8EDBCAC5}"/>
    <cellStyle name="40 % - Markeringsfarve5 2 3 3 2 3" xfId="6310" xr:uid="{F4A8BE62-3583-4771-8A54-E98D415AC8D1}"/>
    <cellStyle name="40 % - Markeringsfarve5 2 3 3 2 3 2" xfId="14226" xr:uid="{666BDCAF-AA8F-4205-9314-FDDE81F41AC8}"/>
    <cellStyle name="40 % - Markeringsfarve5 2 3 3 2 3 2 2" xfId="30541" xr:uid="{55A56A3F-196F-400A-A60F-85FC433A8DC6}"/>
    <cellStyle name="40 % - Markeringsfarve5 2 3 3 2 3 2 3" xfId="45505" xr:uid="{C8712CF5-E0EF-4A5B-91CD-E7EC0295F5F5}"/>
    <cellStyle name="40 % - Markeringsfarve5 2 3 3 2 3 3" xfId="23519" xr:uid="{ADB0D7A6-5D5A-4540-AD63-C60201DED840}"/>
    <cellStyle name="40 % - Markeringsfarve5 2 3 3 2 3 4" xfId="38506" xr:uid="{0F5CD787-30DC-43A2-B83B-7032B10D68ED}"/>
    <cellStyle name="40 % - Markeringsfarve5 2 3 3 2 4" xfId="12704" xr:uid="{87CD6FC7-440B-45D5-B956-8FE8A8DEFCF7}"/>
    <cellStyle name="40 % - Markeringsfarve5 2 3 3 2 4 2" xfId="29024" xr:uid="{9DC64108-54FD-4C9C-BBA9-773E7A6BE3F0}"/>
    <cellStyle name="40 % - Markeringsfarve5 2 3 3 2 4 3" xfId="43989" xr:uid="{D43AA39E-DA29-41C4-9085-1AD5829254B8}"/>
    <cellStyle name="40 % - Markeringsfarve5 2 3 3 2 5" xfId="22002" xr:uid="{1BAD4649-E8AA-44A2-AD2D-0930032565D2}"/>
    <cellStyle name="40 % - Markeringsfarve5 2 3 3 2 6" xfId="36990" xr:uid="{9D75C22E-528C-4387-AB61-F93D7920B486}"/>
    <cellStyle name="40 % - Markeringsfarve5 2 3 3 3" xfId="4150" xr:uid="{400F8FCC-6B27-49A6-92D0-F68D8AA0909F}"/>
    <cellStyle name="40 % - Markeringsfarve5 2 3 3 3 2" xfId="6994" xr:uid="{FD39F70D-54DB-410D-B664-00AA35D42469}"/>
    <cellStyle name="40 % - Markeringsfarve5 2 3 3 3 2 2" xfId="14904" xr:uid="{AF4B7EDC-F8CD-43FB-BE64-17DFC792E0ED}"/>
    <cellStyle name="40 % - Markeringsfarve5 2 3 3 3 2 2 2" xfId="31219" xr:uid="{66EE5A40-C265-4DBF-99C1-BE2DE2B72D61}"/>
    <cellStyle name="40 % - Markeringsfarve5 2 3 3 3 2 2 3" xfId="46183" xr:uid="{6EF64111-627F-4B10-9EDE-2104734D31CD}"/>
    <cellStyle name="40 % - Markeringsfarve5 2 3 3 3 2 3" xfId="24197" xr:uid="{BF9F51E8-FB15-458A-9EFB-F6553440AB17}"/>
    <cellStyle name="40 % - Markeringsfarve5 2 3 3 3 2 4" xfId="39184" xr:uid="{6081E6E7-CFE4-4E25-B387-BBE47E440BB4}"/>
    <cellStyle name="40 % - Markeringsfarve5 2 3 3 3 3" xfId="12706" xr:uid="{B1160707-95C6-4FC1-9CED-5E0D8B7FF5F2}"/>
    <cellStyle name="40 % - Markeringsfarve5 2 3 3 3 3 2" xfId="29026" xr:uid="{EA41E4BC-000F-46C1-B13A-5C0BA59936EB}"/>
    <cellStyle name="40 % - Markeringsfarve5 2 3 3 3 3 3" xfId="43991" xr:uid="{42929EAF-ED50-4F1F-9AD2-FDC21D24CDE6}"/>
    <cellStyle name="40 % - Markeringsfarve5 2 3 3 3 4" xfId="22004" xr:uid="{3FE84E96-3ACD-42B8-837F-1D70D29C52D1}"/>
    <cellStyle name="40 % - Markeringsfarve5 2 3 3 3 5" xfId="36992" xr:uid="{CCB27FCE-360D-4596-AA6F-7CDBBFA1521F}"/>
    <cellStyle name="40 % - Markeringsfarve5 2 3 3 4" xfId="4151" xr:uid="{6D822253-4682-4373-8E59-112FCB272915}"/>
    <cellStyle name="40 % - Markeringsfarve5 2 3 3 4 2" xfId="8710" xr:uid="{D6160393-5BB6-4F00-AA21-E4C90FB2E1B8}"/>
    <cellStyle name="40 % - Markeringsfarve5 2 3 3 4 2 2" xfId="16585" xr:uid="{18CCE80A-E1E4-441E-B0F3-A1E9A70EAC6C}"/>
    <cellStyle name="40 % - Markeringsfarve5 2 3 3 4 2 2 2" xfId="32900" xr:uid="{3695B9CD-EF3E-420E-915A-04263D741043}"/>
    <cellStyle name="40 % - Markeringsfarve5 2 3 3 4 2 2 3" xfId="47864" xr:uid="{5429E002-F661-451A-85C7-D458C7E8162C}"/>
    <cellStyle name="40 % - Markeringsfarve5 2 3 3 4 2 3" xfId="25878" xr:uid="{C523DC95-04FB-44DB-8766-B4BE42D64183}"/>
    <cellStyle name="40 % - Markeringsfarve5 2 3 3 4 2 4" xfId="40865" xr:uid="{31CD193A-9BB8-43AD-B7B6-472686AC5691}"/>
    <cellStyle name="40 % - Markeringsfarve5 2 3 3 4 3" xfId="12707" xr:uid="{8DE2F265-3250-45FE-B723-2A2EBDF27C7D}"/>
    <cellStyle name="40 % - Markeringsfarve5 2 3 3 4 3 2" xfId="29027" xr:uid="{A41003B2-F068-474A-812E-132EF526D286}"/>
    <cellStyle name="40 % - Markeringsfarve5 2 3 3 4 3 3" xfId="43992" xr:uid="{19B75AEF-C72C-41F1-9785-EEB215742292}"/>
    <cellStyle name="40 % - Markeringsfarve5 2 3 3 4 4" xfId="22005" xr:uid="{0272B626-4EB1-4438-8614-810D8121AEC5}"/>
    <cellStyle name="40 % - Markeringsfarve5 2 3 3 4 5" xfId="36993" xr:uid="{5ED22CEB-39FA-4333-ADFB-B5A1B7673246}"/>
    <cellStyle name="40 % - Markeringsfarve5 2 3 3 5" xfId="5929" xr:uid="{3D6E486C-5692-4391-96A2-293571303067}"/>
    <cellStyle name="40 % - Markeringsfarve5 2 3 3 5 2" xfId="13846" xr:uid="{194FC4E2-FC1A-40EE-A718-025AA2D4A79F}"/>
    <cellStyle name="40 % - Markeringsfarve5 2 3 3 5 2 2" xfId="30161" xr:uid="{BA593CED-F339-430B-A513-F9932424DA0A}"/>
    <cellStyle name="40 % - Markeringsfarve5 2 3 3 5 2 3" xfId="45125" xr:uid="{A923BC56-BA74-4E22-B419-A444ADED4CD4}"/>
    <cellStyle name="40 % - Markeringsfarve5 2 3 3 5 3" xfId="23139" xr:uid="{B28193AA-6709-45BC-AB7A-0558A1D2A48C}"/>
    <cellStyle name="40 % - Markeringsfarve5 2 3 3 5 4" xfId="38126" xr:uid="{9633811B-4E4E-4720-83EA-8195E07DC5FE}"/>
    <cellStyle name="40 % - Markeringsfarve5 2 3 3 6" xfId="12703" xr:uid="{F22F1CDC-4493-43B6-A7DF-708C7AAAB962}"/>
    <cellStyle name="40 % - Markeringsfarve5 2 3 3 6 2" xfId="29023" xr:uid="{46F0BA87-CC92-4235-A9F1-56D958D3AAFB}"/>
    <cellStyle name="40 % - Markeringsfarve5 2 3 3 6 3" xfId="43988" xr:uid="{68AFD6F3-B67C-4AD5-BB0F-7522762B32BB}"/>
    <cellStyle name="40 % - Markeringsfarve5 2 3 3 7" xfId="22001" xr:uid="{BAF455A3-4D47-4121-B265-7DE8CBF1A516}"/>
    <cellStyle name="40 % - Markeringsfarve5 2 3 3 8" xfId="36989" xr:uid="{F33F14E0-9B97-49AF-BD3F-57C6D522C1C5}"/>
    <cellStyle name="40 % - Markeringsfarve5 2 3 3 9" xfId="56519" xr:uid="{7E06DF0D-F1CC-4FBC-802C-568D20D12F74}"/>
    <cellStyle name="40 % - Markeringsfarve5 2 3 4" xfId="4152" xr:uid="{B36ACC7F-C2F2-468B-A09E-F00CB2BC5727}"/>
    <cellStyle name="40 % - Markeringsfarve5 2 3 4 2" xfId="4153" xr:uid="{E41C6876-5983-467B-8EB7-7B5BC1EC73C1}"/>
    <cellStyle name="40 % - Markeringsfarve5 2 3 4 2 2" xfId="4154" xr:uid="{83A7718E-59E3-4D39-BFCB-9DD686BEB398}"/>
    <cellStyle name="40 % - Markeringsfarve5 2 3 4 2 2 2" xfId="7904" xr:uid="{C444F731-B533-4F0A-9D16-F396DAD25ACB}"/>
    <cellStyle name="40 % - Markeringsfarve5 2 3 4 2 2 2 2" xfId="15804" xr:uid="{0C52BEC5-14B8-4BD0-A7F5-159F884B0394}"/>
    <cellStyle name="40 % - Markeringsfarve5 2 3 4 2 2 2 2 2" xfId="32119" xr:uid="{0F073DAD-C829-4172-AB6D-B9539CA76555}"/>
    <cellStyle name="40 % - Markeringsfarve5 2 3 4 2 2 2 2 3" xfId="47083" xr:uid="{588C7136-CC8D-4410-9456-C826B03B9096}"/>
    <cellStyle name="40 % - Markeringsfarve5 2 3 4 2 2 2 3" xfId="25097" xr:uid="{38344674-6998-43CF-843B-9C9846ED367C}"/>
    <cellStyle name="40 % - Markeringsfarve5 2 3 4 2 2 2 4" xfId="40084" xr:uid="{7BEB1490-F2EA-4FE9-8F62-3E098D370F09}"/>
    <cellStyle name="40 % - Markeringsfarve5 2 3 4 2 2 3" xfId="12710" xr:uid="{BCC4A5DD-BBFC-40EE-870C-54294E9F96A6}"/>
    <cellStyle name="40 % - Markeringsfarve5 2 3 4 2 2 3 2" xfId="29030" xr:uid="{1B7F69C1-D3C1-42D2-8803-36E28C8A406E}"/>
    <cellStyle name="40 % - Markeringsfarve5 2 3 4 2 2 3 3" xfId="43995" xr:uid="{341D7D6E-E1B1-4521-8AD8-3FC4909A2B10}"/>
    <cellStyle name="40 % - Markeringsfarve5 2 3 4 2 2 4" xfId="22008" xr:uid="{2E2B71CF-10E8-4614-B485-17FE9474C812}"/>
    <cellStyle name="40 % - Markeringsfarve5 2 3 4 2 2 5" xfId="36996" xr:uid="{B9473238-3BC5-4154-A8F4-D1F03CB080DB}"/>
    <cellStyle name="40 % - Markeringsfarve5 2 3 4 2 3" xfId="6433" xr:uid="{E84CB4F4-14B4-4A76-A808-26A51A7661F4}"/>
    <cellStyle name="40 % - Markeringsfarve5 2 3 4 2 3 2" xfId="14346" xr:uid="{1DDAAB84-CBE5-4553-BF4B-0E8D0CAF46EB}"/>
    <cellStyle name="40 % - Markeringsfarve5 2 3 4 2 3 2 2" xfId="30661" xr:uid="{827EC8D4-AC81-403C-8879-6061DCEEF67C}"/>
    <cellStyle name="40 % - Markeringsfarve5 2 3 4 2 3 2 3" xfId="45625" xr:uid="{E90F5FFD-61B6-4702-A2AA-088FA49096B4}"/>
    <cellStyle name="40 % - Markeringsfarve5 2 3 4 2 3 3" xfId="23639" xr:uid="{E1600F90-0A06-4FC1-9FE8-0F6C74919A94}"/>
    <cellStyle name="40 % - Markeringsfarve5 2 3 4 2 3 4" xfId="38626" xr:uid="{6813EC86-3346-4710-A6D1-CD73CAFB4339}"/>
    <cellStyle name="40 % - Markeringsfarve5 2 3 4 2 4" xfId="12709" xr:uid="{7D571C84-9FFF-48B3-A5B8-E5C21B7FE2A8}"/>
    <cellStyle name="40 % - Markeringsfarve5 2 3 4 2 4 2" xfId="29029" xr:uid="{69144F92-313D-4E17-8666-1708F5372599}"/>
    <cellStyle name="40 % - Markeringsfarve5 2 3 4 2 4 3" xfId="43994" xr:uid="{45833ADF-82C5-4EE1-8832-5ECC729DE535}"/>
    <cellStyle name="40 % - Markeringsfarve5 2 3 4 2 5" xfId="22007" xr:uid="{49B16FD7-5807-4B2D-AF03-D7D3DE44C2A4}"/>
    <cellStyle name="40 % - Markeringsfarve5 2 3 4 2 6" xfId="36995" xr:uid="{0B5F0733-3CB4-4937-89D5-29F57CC4478D}"/>
    <cellStyle name="40 % - Markeringsfarve5 2 3 4 3" xfId="4155" xr:uid="{E8153FB0-8D18-4B72-A307-D6FC8D417AC7}"/>
    <cellStyle name="40 % - Markeringsfarve5 2 3 4 3 2" xfId="7180" xr:uid="{B7E6F667-47FC-41C3-847D-08668790CD50}"/>
    <cellStyle name="40 % - Markeringsfarve5 2 3 4 3 2 2" xfId="15089" xr:uid="{0E47D78F-6E04-4396-9618-71EFBF5EDE39}"/>
    <cellStyle name="40 % - Markeringsfarve5 2 3 4 3 2 2 2" xfId="31404" xr:uid="{5940E871-FCE7-4F42-84C4-9CB8E8E17AA3}"/>
    <cellStyle name="40 % - Markeringsfarve5 2 3 4 3 2 2 3" xfId="46368" xr:uid="{DA9A9ACC-6A32-41E1-9667-2442734AA3B0}"/>
    <cellStyle name="40 % - Markeringsfarve5 2 3 4 3 2 3" xfId="24382" xr:uid="{A958814E-8EC1-468C-AFE5-F3644677FE14}"/>
    <cellStyle name="40 % - Markeringsfarve5 2 3 4 3 2 4" xfId="39369" xr:uid="{B9E091EA-6541-4ABE-A0EF-92321AA97337}"/>
    <cellStyle name="40 % - Markeringsfarve5 2 3 4 3 3" xfId="12711" xr:uid="{70927A2D-48BA-4AA3-89AE-2952093DFC19}"/>
    <cellStyle name="40 % - Markeringsfarve5 2 3 4 3 3 2" xfId="29031" xr:uid="{50D5F28B-694E-4B4C-B311-D3A1DA2585B6}"/>
    <cellStyle name="40 % - Markeringsfarve5 2 3 4 3 3 3" xfId="43996" xr:uid="{8F0E9D95-6A69-47EB-B50E-60A2EF420F4D}"/>
    <cellStyle name="40 % - Markeringsfarve5 2 3 4 3 4" xfId="22009" xr:uid="{F4DF6100-A21A-4714-9FEB-D6094C02353E}"/>
    <cellStyle name="40 % - Markeringsfarve5 2 3 4 3 5" xfId="36997" xr:uid="{23C320D2-6E64-4FC2-B717-7B64617F091E}"/>
    <cellStyle name="40 % - Markeringsfarve5 2 3 4 4" xfId="4156" xr:uid="{EF760DD9-13CF-4BBB-823D-E069E007A399}"/>
    <cellStyle name="40 % - Markeringsfarve5 2 3 4 4 2" xfId="8430" xr:uid="{BA96FB71-DD1A-4844-9FD2-B0C0E41A69DC}"/>
    <cellStyle name="40 % - Markeringsfarve5 2 3 4 4 2 2" xfId="16318" xr:uid="{746E2C9C-84BB-4284-804B-E9E7C71211F8}"/>
    <cellStyle name="40 % - Markeringsfarve5 2 3 4 4 2 2 2" xfId="32633" xr:uid="{8E9E157B-5059-4817-8DB9-BAE00CD32770}"/>
    <cellStyle name="40 % - Markeringsfarve5 2 3 4 4 2 2 3" xfId="47597" xr:uid="{F98B788D-3A5D-4896-A65C-6C2E726E8619}"/>
    <cellStyle name="40 % - Markeringsfarve5 2 3 4 4 2 3" xfId="25611" xr:uid="{98DC7D03-EE9C-4668-B91D-A7BE75CE02CC}"/>
    <cellStyle name="40 % - Markeringsfarve5 2 3 4 4 2 4" xfId="40598" xr:uid="{D5AB1BAF-A6D2-4887-B3C0-2A6431B9ED47}"/>
    <cellStyle name="40 % - Markeringsfarve5 2 3 4 4 3" xfId="12712" xr:uid="{2A72AB98-C1F9-4202-B27F-FDF8BC964920}"/>
    <cellStyle name="40 % - Markeringsfarve5 2 3 4 4 3 2" xfId="29032" xr:uid="{B092FE1E-6FB8-4FBF-A4C9-FDFD9D419D53}"/>
    <cellStyle name="40 % - Markeringsfarve5 2 3 4 4 3 3" xfId="43997" xr:uid="{298F1E65-157F-4CD8-9AA9-AF65CADFA513}"/>
    <cellStyle name="40 % - Markeringsfarve5 2 3 4 4 4" xfId="22010" xr:uid="{F0018F91-101D-4870-A6E7-432936DB2357}"/>
    <cellStyle name="40 % - Markeringsfarve5 2 3 4 4 5" xfId="36998" xr:uid="{39C0B2F2-0D10-4363-8DCE-C34DCBF61D81}"/>
    <cellStyle name="40 % - Markeringsfarve5 2 3 4 5" xfId="5930" xr:uid="{91070C85-576C-4261-B312-BF086B430654}"/>
    <cellStyle name="40 % - Markeringsfarve5 2 3 4 5 2" xfId="13847" xr:uid="{2FE360E9-9CAA-4B93-AE63-9C257B104B48}"/>
    <cellStyle name="40 % - Markeringsfarve5 2 3 4 5 2 2" xfId="30162" xr:uid="{3EADE26D-A37F-4C72-A30A-133D460AC208}"/>
    <cellStyle name="40 % - Markeringsfarve5 2 3 4 5 2 3" xfId="45126" xr:uid="{F02C1D7E-337F-4C75-AA4B-AA3A6E64B7B5}"/>
    <cellStyle name="40 % - Markeringsfarve5 2 3 4 5 3" xfId="23140" xr:uid="{E2239C73-CA0A-453F-A7EA-F6A65738369D}"/>
    <cellStyle name="40 % - Markeringsfarve5 2 3 4 5 4" xfId="38127" xr:uid="{93264BC4-BBB0-4E5D-98C9-6486F0642C59}"/>
    <cellStyle name="40 % - Markeringsfarve5 2 3 4 6" xfId="12708" xr:uid="{5E779EB8-D509-431C-A8BE-ACFAA92D6863}"/>
    <cellStyle name="40 % - Markeringsfarve5 2 3 4 6 2" xfId="29028" xr:uid="{5255BE51-6967-485E-9B36-8F43911F4EC9}"/>
    <cellStyle name="40 % - Markeringsfarve5 2 3 4 6 3" xfId="43993" xr:uid="{059168DB-DA29-4F9D-A0A7-B9500830C62E}"/>
    <cellStyle name="40 % - Markeringsfarve5 2 3 4 7" xfId="22006" xr:uid="{D9021082-9769-4554-AD72-98AB17FED00B}"/>
    <cellStyle name="40 % - Markeringsfarve5 2 3 4 8" xfId="36994" xr:uid="{4B57E48C-7099-4D93-94B8-F6EF4DE144CA}"/>
    <cellStyle name="40 % - Markeringsfarve5 2 3 5" xfId="4157" xr:uid="{124113F6-DD62-422E-8A6E-BA5C76AA7FBF}"/>
    <cellStyle name="40 % - Markeringsfarve5 2 3 5 2" xfId="4158" xr:uid="{B368B247-1BAE-4EDC-B021-B2E29FF3A135}"/>
    <cellStyle name="40 % - Markeringsfarve5 2 3 5 2 2" xfId="4159" xr:uid="{DF7E066E-875D-49B3-B019-F85C6650BDE3}"/>
    <cellStyle name="40 % - Markeringsfarve5 2 3 5 2 2 2" xfId="8021" xr:uid="{6B7C4D33-C814-4AF4-B781-F338C1C6E65B}"/>
    <cellStyle name="40 % - Markeringsfarve5 2 3 5 2 2 2 2" xfId="15921" xr:uid="{C3A6C546-400C-4D79-827F-9D45F8627AA7}"/>
    <cellStyle name="40 % - Markeringsfarve5 2 3 5 2 2 2 2 2" xfId="32236" xr:uid="{15D84179-6C66-4CF6-806F-CE512D82A4EE}"/>
    <cellStyle name="40 % - Markeringsfarve5 2 3 5 2 2 2 2 3" xfId="47200" xr:uid="{1B9D575F-24AC-4BBB-B658-A1C25A313B25}"/>
    <cellStyle name="40 % - Markeringsfarve5 2 3 5 2 2 2 3" xfId="25214" xr:uid="{51BC77B2-9B9C-4B5E-B47F-A42DED9CF188}"/>
    <cellStyle name="40 % - Markeringsfarve5 2 3 5 2 2 2 4" xfId="40201" xr:uid="{053A104E-3A2D-4A21-ACD6-0737196FC1C1}"/>
    <cellStyle name="40 % - Markeringsfarve5 2 3 5 2 2 3" xfId="12715" xr:uid="{352F3B83-7397-4084-A1B2-0F95D3B91940}"/>
    <cellStyle name="40 % - Markeringsfarve5 2 3 5 2 2 3 2" xfId="29035" xr:uid="{B0E93C01-AAA2-4DC2-B795-6C1C02D9C87E}"/>
    <cellStyle name="40 % - Markeringsfarve5 2 3 5 2 2 3 3" xfId="44000" xr:uid="{BBAE46E0-A069-4CE1-9F3D-97BD4E9CFEEA}"/>
    <cellStyle name="40 % - Markeringsfarve5 2 3 5 2 2 4" xfId="22013" xr:uid="{4EA9C691-3C8C-4F40-8B89-880F06214D03}"/>
    <cellStyle name="40 % - Markeringsfarve5 2 3 5 2 2 5" xfId="37001" xr:uid="{4E9A77D3-3E67-4F76-9915-11C0B779427C}"/>
    <cellStyle name="40 % - Markeringsfarve5 2 3 5 2 3" xfId="6532" xr:uid="{74BCFB96-18E2-4B18-8018-993456C86660}"/>
    <cellStyle name="40 % - Markeringsfarve5 2 3 5 2 3 2" xfId="14445" xr:uid="{AC22FE47-F9C7-4AD6-97B6-BFE8F268C259}"/>
    <cellStyle name="40 % - Markeringsfarve5 2 3 5 2 3 2 2" xfId="30760" xr:uid="{8D6BA1B3-75A8-481F-B634-BE5FB5770777}"/>
    <cellStyle name="40 % - Markeringsfarve5 2 3 5 2 3 2 3" xfId="45724" xr:uid="{154359E8-4946-4663-AFCD-7844853F0695}"/>
    <cellStyle name="40 % - Markeringsfarve5 2 3 5 2 3 3" xfId="23738" xr:uid="{659DEA2B-8B67-4FCC-BE1D-DA7298E9A738}"/>
    <cellStyle name="40 % - Markeringsfarve5 2 3 5 2 3 4" xfId="38725" xr:uid="{D60A58F2-A01C-4BA7-800D-3872D70777DF}"/>
    <cellStyle name="40 % - Markeringsfarve5 2 3 5 2 4" xfId="12714" xr:uid="{AE9B781C-E358-4BDC-82B6-2D5B6F0B0DF0}"/>
    <cellStyle name="40 % - Markeringsfarve5 2 3 5 2 4 2" xfId="29034" xr:uid="{0AED9615-76BF-434F-A06F-133F6CA51724}"/>
    <cellStyle name="40 % - Markeringsfarve5 2 3 5 2 4 3" xfId="43999" xr:uid="{FC6A41BD-11A3-4546-9A3A-756600296859}"/>
    <cellStyle name="40 % - Markeringsfarve5 2 3 5 2 5" xfId="22012" xr:uid="{AFA22625-AC8D-4461-9647-6A3F54345A8A}"/>
    <cellStyle name="40 % - Markeringsfarve5 2 3 5 2 6" xfId="37000" xr:uid="{1EADF650-F0C1-4623-9365-1F6D87460D45}"/>
    <cellStyle name="40 % - Markeringsfarve5 2 3 5 3" xfId="4160" xr:uid="{D7476BE4-366B-44B7-A182-1E2E4995D2A6}"/>
    <cellStyle name="40 % - Markeringsfarve5 2 3 5 3 2" xfId="7297" xr:uid="{19D3353E-70A1-4580-BB77-B4DC233B206A}"/>
    <cellStyle name="40 % - Markeringsfarve5 2 3 5 3 2 2" xfId="15206" xr:uid="{2403E730-F754-4C9A-853C-F5A30969B046}"/>
    <cellStyle name="40 % - Markeringsfarve5 2 3 5 3 2 2 2" xfId="31521" xr:uid="{4D68C92D-2DB3-4738-B238-E3A1423F2358}"/>
    <cellStyle name="40 % - Markeringsfarve5 2 3 5 3 2 2 3" xfId="46485" xr:uid="{DAB67791-67EE-4799-A4B7-69F1FDBB3AA9}"/>
    <cellStyle name="40 % - Markeringsfarve5 2 3 5 3 2 3" xfId="24499" xr:uid="{4E894E37-B953-4CF2-B748-F5BFBA3E0C44}"/>
    <cellStyle name="40 % - Markeringsfarve5 2 3 5 3 2 4" xfId="39486" xr:uid="{EE1C4ABB-08D5-4FC6-AAC5-08E7E51A54A7}"/>
    <cellStyle name="40 % - Markeringsfarve5 2 3 5 3 3" xfId="12716" xr:uid="{0F12F3CD-DA4F-4095-8FCC-41B4DA2E7817}"/>
    <cellStyle name="40 % - Markeringsfarve5 2 3 5 3 3 2" xfId="29036" xr:uid="{806130D9-6759-4B92-BF9C-FCECDA5EE19F}"/>
    <cellStyle name="40 % - Markeringsfarve5 2 3 5 3 3 3" xfId="44001" xr:uid="{909B7EE2-851F-4B38-AA46-F0AFEFD4D463}"/>
    <cellStyle name="40 % - Markeringsfarve5 2 3 5 3 4" xfId="22014" xr:uid="{CBD12C3F-22B9-4E2D-ADC5-EC03857CB276}"/>
    <cellStyle name="40 % - Markeringsfarve5 2 3 5 3 5" xfId="37002" xr:uid="{5539F601-6EB0-4231-BA98-C90494ED03B3}"/>
    <cellStyle name="40 % - Markeringsfarve5 2 3 5 4" xfId="4161" xr:uid="{CFA2DDEC-331E-4712-B945-D56FD22BF47B}"/>
    <cellStyle name="40 % - Markeringsfarve5 2 3 5 4 2" xfId="8686" xr:uid="{3727A47F-0584-409C-8D86-0A66EBFAAF88}"/>
    <cellStyle name="40 % - Markeringsfarve5 2 3 5 4 2 2" xfId="16564" xr:uid="{D9749D63-44A2-4834-A0DD-D43D42A05840}"/>
    <cellStyle name="40 % - Markeringsfarve5 2 3 5 4 2 2 2" xfId="32879" xr:uid="{42796587-6860-43AC-A49D-7A634720E700}"/>
    <cellStyle name="40 % - Markeringsfarve5 2 3 5 4 2 2 3" xfId="47843" xr:uid="{7DAC12C0-E65D-4294-8A40-C733F1B9ACD5}"/>
    <cellStyle name="40 % - Markeringsfarve5 2 3 5 4 2 3" xfId="25857" xr:uid="{F331E488-F2A3-45F0-9532-2F4E2B936993}"/>
    <cellStyle name="40 % - Markeringsfarve5 2 3 5 4 2 4" xfId="40844" xr:uid="{C2D12A4B-2393-4D65-9F2C-2CDF87C00FED}"/>
    <cellStyle name="40 % - Markeringsfarve5 2 3 5 4 3" xfId="12717" xr:uid="{0F83C030-C600-41A7-820D-F4920BE3FF36}"/>
    <cellStyle name="40 % - Markeringsfarve5 2 3 5 4 3 2" xfId="29037" xr:uid="{63924B7C-EC2E-4C42-A296-63A6B8ECCC36}"/>
    <cellStyle name="40 % - Markeringsfarve5 2 3 5 4 3 3" xfId="44002" xr:uid="{6CB51E5A-8D0D-487A-BFCC-78A8ED084A10}"/>
    <cellStyle name="40 % - Markeringsfarve5 2 3 5 4 4" xfId="22015" xr:uid="{5E7B58A0-2FB8-4C30-97C6-D0A355317AB8}"/>
    <cellStyle name="40 % - Markeringsfarve5 2 3 5 4 5" xfId="37003" xr:uid="{69C3E810-A5AB-44AA-9200-052C568F39E1}"/>
    <cellStyle name="40 % - Markeringsfarve5 2 3 5 5" xfId="5931" xr:uid="{1F286CC4-C07F-442C-AB30-815B8D072656}"/>
    <cellStyle name="40 % - Markeringsfarve5 2 3 5 5 2" xfId="13848" xr:uid="{B9040D65-4702-4ACE-9553-CE84151AF2B9}"/>
    <cellStyle name="40 % - Markeringsfarve5 2 3 5 5 2 2" xfId="30163" xr:uid="{CCFAC7B7-7923-433E-9B93-DF185D0CF4DF}"/>
    <cellStyle name="40 % - Markeringsfarve5 2 3 5 5 2 3" xfId="45127" xr:uid="{EBCA6204-145B-47F5-9B05-9C6B58BE276D}"/>
    <cellStyle name="40 % - Markeringsfarve5 2 3 5 5 3" xfId="23141" xr:uid="{95E59711-85F2-4275-A828-B395E59D1725}"/>
    <cellStyle name="40 % - Markeringsfarve5 2 3 5 5 4" xfId="38128" xr:uid="{33041ECF-E3BD-4A79-BD89-85EDF28BDA0C}"/>
    <cellStyle name="40 % - Markeringsfarve5 2 3 5 6" xfId="12713" xr:uid="{D4D59169-9FD7-4BBB-B7C9-DCBAFFFA99DB}"/>
    <cellStyle name="40 % - Markeringsfarve5 2 3 5 6 2" xfId="29033" xr:uid="{791EC0E7-1183-4B23-9DCA-5CFD8D688D45}"/>
    <cellStyle name="40 % - Markeringsfarve5 2 3 5 6 3" xfId="43998" xr:uid="{1019F1A2-5E2A-47E1-A70C-84E2759A3B9C}"/>
    <cellStyle name="40 % - Markeringsfarve5 2 3 5 7" xfId="22011" xr:uid="{96F27A15-7F6B-4A3C-84AB-72CCE5976C0D}"/>
    <cellStyle name="40 % - Markeringsfarve5 2 3 5 8" xfId="36999" xr:uid="{39B461D3-CCBE-4C07-9B40-C5B4C89B2C02}"/>
    <cellStyle name="40 % - Markeringsfarve5 2 3 6" xfId="4162" xr:uid="{E3EAADF5-0D3A-4732-B196-134F18C1BB96}"/>
    <cellStyle name="40 % - Markeringsfarve5 2 3 6 2" xfId="4163" xr:uid="{A2FB3217-4FBC-4037-88CE-10C90F7BF58C}"/>
    <cellStyle name="40 % - Markeringsfarve5 2 3 6 2 2" xfId="4164" xr:uid="{74C58953-8C13-44C1-8805-F13ABA1E6358}"/>
    <cellStyle name="40 % - Markeringsfarve5 2 3 6 2 2 2" xfId="8118" xr:uid="{4851712D-4735-480E-85E6-8683234B0793}"/>
    <cellStyle name="40 % - Markeringsfarve5 2 3 6 2 2 2 2" xfId="16018" xr:uid="{EDC7C74F-4381-4860-8541-D532B550375E}"/>
    <cellStyle name="40 % - Markeringsfarve5 2 3 6 2 2 2 2 2" xfId="32333" xr:uid="{53BF6769-88E3-422C-8241-D12B35DBF1D6}"/>
    <cellStyle name="40 % - Markeringsfarve5 2 3 6 2 2 2 2 3" xfId="47297" xr:uid="{F1D31D59-C2A9-497E-B972-0220A2CB8F1E}"/>
    <cellStyle name="40 % - Markeringsfarve5 2 3 6 2 2 2 3" xfId="25311" xr:uid="{41FFA3D9-2BD1-40F7-AF55-B83769235504}"/>
    <cellStyle name="40 % - Markeringsfarve5 2 3 6 2 2 2 4" xfId="40298" xr:uid="{388F2649-A185-4831-BA13-68615FE201E5}"/>
    <cellStyle name="40 % - Markeringsfarve5 2 3 6 2 2 3" xfId="12720" xr:uid="{448ED6B3-5087-4177-A32B-900E17713312}"/>
    <cellStyle name="40 % - Markeringsfarve5 2 3 6 2 2 3 2" xfId="29040" xr:uid="{2CB5ECD3-369B-4484-9817-57782E4CEA8B}"/>
    <cellStyle name="40 % - Markeringsfarve5 2 3 6 2 2 3 3" xfId="44005" xr:uid="{19EB9062-CD67-4EF0-A0F9-C4295821F8DE}"/>
    <cellStyle name="40 % - Markeringsfarve5 2 3 6 2 2 4" xfId="22018" xr:uid="{9401CFCC-9CD7-4CB4-9F48-4F5408A78CF5}"/>
    <cellStyle name="40 % - Markeringsfarve5 2 3 6 2 2 5" xfId="37006" xr:uid="{B15EE547-07D4-4B92-A690-6A78690BE177}"/>
    <cellStyle name="40 % - Markeringsfarve5 2 3 6 2 3" xfId="6611" xr:uid="{2CF89EFE-FF0D-41B5-9115-9E461E973AA7}"/>
    <cellStyle name="40 % - Markeringsfarve5 2 3 6 2 3 2" xfId="14524" xr:uid="{AE130582-F4BA-4EBC-A7CB-F0534009F87F}"/>
    <cellStyle name="40 % - Markeringsfarve5 2 3 6 2 3 2 2" xfId="30839" xr:uid="{BD4B250B-251E-49C8-9746-AA6DA984D7D6}"/>
    <cellStyle name="40 % - Markeringsfarve5 2 3 6 2 3 2 3" xfId="45803" xr:uid="{E9D49875-8CC2-4114-809D-8189A71E3ECD}"/>
    <cellStyle name="40 % - Markeringsfarve5 2 3 6 2 3 3" xfId="23817" xr:uid="{9286CEBA-AB83-406D-B645-12AC1A8914FB}"/>
    <cellStyle name="40 % - Markeringsfarve5 2 3 6 2 3 4" xfId="38804" xr:uid="{630F4E57-CEAD-4F86-A2C1-7507DDE6D5BA}"/>
    <cellStyle name="40 % - Markeringsfarve5 2 3 6 2 4" xfId="12719" xr:uid="{8D3B45E6-69C4-4491-8355-9853CB7ED9C5}"/>
    <cellStyle name="40 % - Markeringsfarve5 2 3 6 2 4 2" xfId="29039" xr:uid="{FACE8203-4733-4AB3-9DEE-2119898D4126}"/>
    <cellStyle name="40 % - Markeringsfarve5 2 3 6 2 4 3" xfId="44004" xr:uid="{BD2F99E4-6606-4E02-B284-4CE0784773C3}"/>
    <cellStyle name="40 % - Markeringsfarve5 2 3 6 2 5" xfId="22017" xr:uid="{F33187E8-C96F-4404-AFB9-A024958EB56F}"/>
    <cellStyle name="40 % - Markeringsfarve5 2 3 6 2 6" xfId="37005" xr:uid="{EF004CAE-94AE-4E26-B753-D02002BE65DD}"/>
    <cellStyle name="40 % - Markeringsfarve5 2 3 6 3" xfId="4165" xr:uid="{5EFB376D-0BF5-43DC-8B8A-1B5F14E7E36D}"/>
    <cellStyle name="40 % - Markeringsfarve5 2 3 6 3 2" xfId="7395" xr:uid="{8513C23C-6E75-41C3-9222-695094556E8B}"/>
    <cellStyle name="40 % - Markeringsfarve5 2 3 6 3 2 2" xfId="15304" xr:uid="{98841DA0-6501-47E5-BC99-5FDCE80ED295}"/>
    <cellStyle name="40 % - Markeringsfarve5 2 3 6 3 2 2 2" xfId="31619" xr:uid="{509EFAAB-4990-4E59-AA99-C567371F68A9}"/>
    <cellStyle name="40 % - Markeringsfarve5 2 3 6 3 2 2 3" xfId="46583" xr:uid="{68B33492-FE4F-42B5-83B9-523F1FE39B7D}"/>
    <cellStyle name="40 % - Markeringsfarve5 2 3 6 3 2 3" xfId="24597" xr:uid="{78E25DE7-C4D8-4016-8C82-079F8300FFE9}"/>
    <cellStyle name="40 % - Markeringsfarve5 2 3 6 3 2 4" xfId="39584" xr:uid="{8521CC19-AFEC-4C7B-B477-5982970C0229}"/>
    <cellStyle name="40 % - Markeringsfarve5 2 3 6 3 3" xfId="12721" xr:uid="{51845F1C-1F93-4993-B595-94916347107E}"/>
    <cellStyle name="40 % - Markeringsfarve5 2 3 6 3 3 2" xfId="29041" xr:uid="{83D6DB54-41EE-45A7-8364-8919AD38B930}"/>
    <cellStyle name="40 % - Markeringsfarve5 2 3 6 3 3 3" xfId="44006" xr:uid="{ACEDF575-6D56-42AE-B2E3-7E6F91274708}"/>
    <cellStyle name="40 % - Markeringsfarve5 2 3 6 3 4" xfId="22019" xr:uid="{0123A9D6-C973-4404-B20E-48812BF26135}"/>
    <cellStyle name="40 % - Markeringsfarve5 2 3 6 3 5" xfId="37007" xr:uid="{319F18E0-9801-4D89-9034-D8AC470EB1B2}"/>
    <cellStyle name="40 % - Markeringsfarve5 2 3 6 4" xfId="4166" xr:uid="{422B74E9-4D07-4C58-9573-1F4C0077F10D}"/>
    <cellStyle name="40 % - Markeringsfarve5 2 3 6 4 2" xfId="8410" xr:uid="{72BA8560-D88F-4C42-BD2E-D36991DBB57C}"/>
    <cellStyle name="40 % - Markeringsfarve5 2 3 6 4 2 2" xfId="16300" xr:uid="{51CA1455-B914-4141-8E5A-28BAD65C11B9}"/>
    <cellStyle name="40 % - Markeringsfarve5 2 3 6 4 2 2 2" xfId="32615" xr:uid="{858E2A12-232D-4F02-AFFA-7F90A459AB97}"/>
    <cellStyle name="40 % - Markeringsfarve5 2 3 6 4 2 2 3" xfId="47579" xr:uid="{8718A779-8BD0-4141-9C2E-20190A1E8204}"/>
    <cellStyle name="40 % - Markeringsfarve5 2 3 6 4 2 3" xfId="25593" xr:uid="{45EA772A-5B04-4A17-BA61-1E671C6C99B3}"/>
    <cellStyle name="40 % - Markeringsfarve5 2 3 6 4 2 4" xfId="40580" xr:uid="{FEEFFE1D-DD02-43CF-B3D8-38E885603893}"/>
    <cellStyle name="40 % - Markeringsfarve5 2 3 6 4 3" xfId="12722" xr:uid="{D7A0BF60-C69A-431B-8CD5-B75511EA5ABF}"/>
    <cellStyle name="40 % - Markeringsfarve5 2 3 6 4 3 2" xfId="29042" xr:uid="{58EC5312-4946-4718-92DB-22A2ACB238A2}"/>
    <cellStyle name="40 % - Markeringsfarve5 2 3 6 4 3 3" xfId="44007" xr:uid="{895FAAB9-906B-4DDB-9060-A566086E772F}"/>
    <cellStyle name="40 % - Markeringsfarve5 2 3 6 4 4" xfId="22020" xr:uid="{CE39456F-B246-41DA-9D62-B0B4A74D1677}"/>
    <cellStyle name="40 % - Markeringsfarve5 2 3 6 4 5" xfId="37008" xr:uid="{8CCA43A1-16EB-49CD-9B5F-F92F0D653920}"/>
    <cellStyle name="40 % - Markeringsfarve5 2 3 6 5" xfId="5932" xr:uid="{B0F4F219-AF01-464A-A3C6-1F94B75DA9B0}"/>
    <cellStyle name="40 % - Markeringsfarve5 2 3 6 5 2" xfId="13849" xr:uid="{A14A8CAF-6FA9-4982-A750-7C8F90C0A31E}"/>
    <cellStyle name="40 % - Markeringsfarve5 2 3 6 5 2 2" xfId="30164" xr:uid="{700DA0EB-24E1-4163-9B93-464A8889D8AB}"/>
    <cellStyle name="40 % - Markeringsfarve5 2 3 6 5 2 3" xfId="45128" xr:uid="{25C1083B-04C2-4E3C-9D02-48DA5CACE807}"/>
    <cellStyle name="40 % - Markeringsfarve5 2 3 6 5 3" xfId="23142" xr:uid="{35EE20A1-7173-40FA-A628-3EFB30BF064D}"/>
    <cellStyle name="40 % - Markeringsfarve5 2 3 6 5 4" xfId="38129" xr:uid="{DBF83DAB-E5EA-4E90-AE7B-0671E0177235}"/>
    <cellStyle name="40 % - Markeringsfarve5 2 3 6 6" xfId="12718" xr:uid="{46B65A39-09BB-4D67-B47D-3C4C3003AA58}"/>
    <cellStyle name="40 % - Markeringsfarve5 2 3 6 6 2" xfId="29038" xr:uid="{7D24CA11-1391-4125-AF1B-72BBC74C890A}"/>
    <cellStyle name="40 % - Markeringsfarve5 2 3 6 6 3" xfId="44003" xr:uid="{52F1EA7E-A665-4717-B37E-1372C83D6780}"/>
    <cellStyle name="40 % - Markeringsfarve5 2 3 6 7" xfId="22016" xr:uid="{52E5500F-4B2A-4A5C-8E95-09FDCE0D7A4E}"/>
    <cellStyle name="40 % - Markeringsfarve5 2 3 6 8" xfId="37004" xr:uid="{A36CCFC8-DF4A-4458-AFED-42B06D557278}"/>
    <cellStyle name="40 % - Markeringsfarve5 2 3 7" xfId="4167" xr:uid="{39CB1312-B7A0-4EFA-9A65-05429A6DEBC9}"/>
    <cellStyle name="40 % - Markeringsfarve5 2 3 7 2" xfId="4168" xr:uid="{A0D0B03B-6AD5-4CC9-8BC3-47AEBFB0648B}"/>
    <cellStyle name="40 % - Markeringsfarve5 2 3 7 2 2" xfId="7547" xr:uid="{4BDA5E32-1A75-4F4C-BB73-4BB62BD587B8}"/>
    <cellStyle name="40 % - Markeringsfarve5 2 3 7 2 2 2" xfId="15447" xr:uid="{36726E3B-5C22-4321-9E5E-C5D51371A205}"/>
    <cellStyle name="40 % - Markeringsfarve5 2 3 7 2 2 2 2" xfId="31762" xr:uid="{A350E8F6-42EC-4C8C-8C15-878DA686142C}"/>
    <cellStyle name="40 % - Markeringsfarve5 2 3 7 2 2 2 3" xfId="46726" xr:uid="{41149AE2-3AB9-420C-8D93-4D7B0EF3B1D4}"/>
    <cellStyle name="40 % - Markeringsfarve5 2 3 7 2 2 3" xfId="24740" xr:uid="{CBEC9AFB-0EE7-4015-BB33-28783FF1E657}"/>
    <cellStyle name="40 % - Markeringsfarve5 2 3 7 2 2 4" xfId="39727" xr:uid="{15E2E94A-7ACC-4171-AE01-7DC558BF1E60}"/>
    <cellStyle name="40 % - Markeringsfarve5 2 3 7 2 3" xfId="12724" xr:uid="{22E43C03-AF33-4CCD-ADD7-7466DC318562}"/>
    <cellStyle name="40 % - Markeringsfarve5 2 3 7 2 3 2" xfId="29044" xr:uid="{38EE55B0-DC0E-403E-9F98-67B7D0D4E170}"/>
    <cellStyle name="40 % - Markeringsfarve5 2 3 7 2 3 3" xfId="44009" xr:uid="{9A2EE011-14B0-42B3-856C-33F0DB050697}"/>
    <cellStyle name="40 % - Markeringsfarve5 2 3 7 2 4" xfId="22022" xr:uid="{89C040D4-CB48-475A-8E8F-EAE070E9C122}"/>
    <cellStyle name="40 % - Markeringsfarve5 2 3 7 2 5" xfId="37010" xr:uid="{7D2EE8F3-D24B-4A0F-8AC3-3E0D41E3978C}"/>
    <cellStyle name="40 % - Markeringsfarve5 2 3 7 3" xfId="6132" xr:uid="{FE0A0D67-FD38-4B51-A581-C881F77801AE}"/>
    <cellStyle name="40 % - Markeringsfarve5 2 3 7 3 2" xfId="14048" xr:uid="{7E336A6F-6B3B-410D-A2ED-C4820833CA5F}"/>
    <cellStyle name="40 % - Markeringsfarve5 2 3 7 3 2 2" xfId="30363" xr:uid="{E64448DF-7392-45D0-91E9-3CBD05D2EC31}"/>
    <cellStyle name="40 % - Markeringsfarve5 2 3 7 3 2 3" xfId="45327" xr:uid="{873681A6-0064-4B87-8B0C-B021F77014C1}"/>
    <cellStyle name="40 % - Markeringsfarve5 2 3 7 3 3" xfId="23341" xr:uid="{532C5B39-2102-4028-B9B6-2706E0F1118C}"/>
    <cellStyle name="40 % - Markeringsfarve5 2 3 7 3 4" xfId="38328" xr:uid="{0F0F5C8C-A83C-4D56-83F1-9D05C6E8747B}"/>
    <cellStyle name="40 % - Markeringsfarve5 2 3 7 4" xfId="12723" xr:uid="{3272CDF7-6C1F-4142-91A7-B176624485FB}"/>
    <cellStyle name="40 % - Markeringsfarve5 2 3 7 4 2" xfId="29043" xr:uid="{3362C386-9770-4078-8891-94142B8C608C}"/>
    <cellStyle name="40 % - Markeringsfarve5 2 3 7 4 3" xfId="44008" xr:uid="{3B001743-4DCF-4B34-BFEE-9F2FC4C9CBD6}"/>
    <cellStyle name="40 % - Markeringsfarve5 2 3 7 5" xfId="22021" xr:uid="{994DDCCE-E1B0-4CF5-B314-23F83F505E06}"/>
    <cellStyle name="40 % - Markeringsfarve5 2 3 7 6" xfId="37009" xr:uid="{DEAEF659-5A8B-40AF-8429-E6AD9358FB76}"/>
    <cellStyle name="40 % - Markeringsfarve5 2 3 8" xfId="4169" xr:uid="{D161B1F5-CB59-4B5B-AF35-ABEAF8A81B1A}"/>
    <cellStyle name="40 % - Markeringsfarve5 2 3 8 2" xfId="6775" xr:uid="{85057A35-183D-449C-814B-FDCCEC75DC9D}"/>
    <cellStyle name="40 % - Markeringsfarve5 2 3 8 2 2" xfId="14685" xr:uid="{2E03A60D-B0BE-4F2F-BF8D-5E0C799C58EE}"/>
    <cellStyle name="40 % - Markeringsfarve5 2 3 8 2 2 2" xfId="31000" xr:uid="{2D2C0BD8-D417-4F84-887E-74496455B9C5}"/>
    <cellStyle name="40 % - Markeringsfarve5 2 3 8 2 2 3" xfId="45964" xr:uid="{9315A426-E16D-4164-9EF9-04F719E4F4F3}"/>
    <cellStyle name="40 % - Markeringsfarve5 2 3 8 2 3" xfId="23978" xr:uid="{C5A08983-31C8-4F13-AC29-4ACD61D9C05F}"/>
    <cellStyle name="40 % - Markeringsfarve5 2 3 8 2 4" xfId="38965" xr:uid="{B146F0E1-786B-4D2B-8BAB-40F1D141BF9C}"/>
    <cellStyle name="40 % - Markeringsfarve5 2 3 8 3" xfId="12725" xr:uid="{B9821A15-D1AB-4FDA-BB94-406622A66905}"/>
    <cellStyle name="40 % - Markeringsfarve5 2 3 8 3 2" xfId="29045" xr:uid="{75ACD619-E2D7-4E3C-AF32-CA32ED81B429}"/>
    <cellStyle name="40 % - Markeringsfarve5 2 3 8 3 3" xfId="44010" xr:uid="{E59E903B-9049-4B7F-A372-5765A61F311D}"/>
    <cellStyle name="40 % - Markeringsfarve5 2 3 8 4" xfId="22023" xr:uid="{52D61E34-0199-423D-A57D-04C650D85817}"/>
    <cellStyle name="40 % - Markeringsfarve5 2 3 8 5" xfId="37011" xr:uid="{FE4093B7-DE04-4E56-B4A5-5981214FAC79}"/>
    <cellStyle name="40 % - Markeringsfarve5 2 3 9" xfId="4170" xr:uid="{00288DBB-7086-4200-A517-EC9F23DB68EB}"/>
    <cellStyle name="40 % - Markeringsfarve5 2 3 9 2" xfId="8177" xr:uid="{6C87DB28-BA6D-4AAF-83A1-4CBF8D2487E5}"/>
    <cellStyle name="40 % - Markeringsfarve5 2 3 9 2 2" xfId="16073" xr:uid="{FC6847A1-510C-44E2-A01C-62ED5084B8B1}"/>
    <cellStyle name="40 % - Markeringsfarve5 2 3 9 2 2 2" xfId="32388" xr:uid="{0772FA0F-8452-4832-A7B5-65C71E1954CD}"/>
    <cellStyle name="40 % - Markeringsfarve5 2 3 9 2 2 3" xfId="47352" xr:uid="{3B5A7F4E-C89A-446E-A71C-EB948A2FA3EC}"/>
    <cellStyle name="40 % - Markeringsfarve5 2 3 9 2 3" xfId="25366" xr:uid="{9630D75C-BED5-4EE7-957F-1CBF54676827}"/>
    <cellStyle name="40 % - Markeringsfarve5 2 3 9 2 4" xfId="40353" xr:uid="{43BA7759-A260-4D6C-8BE0-F209A94FA3D2}"/>
    <cellStyle name="40 % - Markeringsfarve5 2 3 9 3" xfId="12726" xr:uid="{8E0AE144-2E75-4872-AAC2-C09D3D2B7928}"/>
    <cellStyle name="40 % - Markeringsfarve5 2 3 9 3 2" xfId="29046" xr:uid="{D82577BA-C274-42E2-A83A-3C5643F69EAF}"/>
    <cellStyle name="40 % - Markeringsfarve5 2 3 9 3 3" xfId="44011" xr:uid="{40C670F9-C118-42A2-A413-F7751F4989A8}"/>
    <cellStyle name="40 % - Markeringsfarve5 2 3 9 4" xfId="22024" xr:uid="{9FE81B59-8965-4348-92EF-0321FA9C6660}"/>
    <cellStyle name="40 % - Markeringsfarve5 2 3 9 5" xfId="37012" xr:uid="{E68EE24F-866F-4AAC-AF1F-F335CF8DAFE6}"/>
    <cellStyle name="40 % - Markeringsfarve5 2 4" xfId="4171" xr:uid="{0AF91D16-5F7D-4CB7-BA70-70086158D20B}"/>
    <cellStyle name="40 % - Markeringsfarve5 2 4 2" xfId="4172" xr:uid="{D136B6FF-F72F-42D8-999D-25CB82356396}"/>
    <cellStyle name="40 % - Markeringsfarve5 2 4 2 2" xfId="4173" xr:uid="{16455D1E-D0C8-4010-952D-69A573B79276}"/>
    <cellStyle name="40 % - Markeringsfarve5 2 4 2 2 2" xfId="7588" xr:uid="{27A02EEA-01EE-4FD2-BD6A-0A0D78603DC4}"/>
    <cellStyle name="40 % - Markeringsfarve5 2 4 2 2 2 2" xfId="15488" xr:uid="{8B0DF0E5-44C0-4DEA-9657-CE8AA70C14EA}"/>
    <cellStyle name="40 % - Markeringsfarve5 2 4 2 2 2 2 2" xfId="31803" xr:uid="{33E6CC67-1070-4839-93FA-03CD71B8B0B9}"/>
    <cellStyle name="40 % - Markeringsfarve5 2 4 2 2 2 2 3" xfId="46767" xr:uid="{8FACE021-DBFE-485F-8DE1-00BFA5A12F50}"/>
    <cellStyle name="40 % - Markeringsfarve5 2 4 2 2 2 3" xfId="24781" xr:uid="{49352BAD-6EE0-413A-A6A3-EF5DE0CD20CD}"/>
    <cellStyle name="40 % - Markeringsfarve5 2 4 2 2 2 4" xfId="39768" xr:uid="{E720C365-869E-4665-844E-252FF3A56A1A}"/>
    <cellStyle name="40 % - Markeringsfarve5 2 4 2 2 3" xfId="12729" xr:uid="{1BC905F6-317B-4C6E-94DA-B0520CED890A}"/>
    <cellStyle name="40 % - Markeringsfarve5 2 4 2 2 3 2" xfId="29049" xr:uid="{7CDA84F7-5104-44B1-8457-31B62CBFB2CE}"/>
    <cellStyle name="40 % - Markeringsfarve5 2 4 2 2 3 3" xfId="44014" xr:uid="{15772837-EB9E-4392-A64F-369E1123AE50}"/>
    <cellStyle name="40 % - Markeringsfarve5 2 4 2 2 4" xfId="22027" xr:uid="{93D7FA75-B786-47A8-A4BA-D4D6C8BC0AA9}"/>
    <cellStyle name="40 % - Markeringsfarve5 2 4 2 2 5" xfId="37015" xr:uid="{8E42A02E-1B85-4D27-B291-A52CFD51C196}"/>
    <cellStyle name="40 % - Markeringsfarve5 2 4 2 3" xfId="6165" xr:uid="{2F677118-3F97-4067-9731-8DF41BE5EF8C}"/>
    <cellStyle name="40 % - Markeringsfarve5 2 4 2 3 2" xfId="14081" xr:uid="{62E24CC0-5DE9-4185-8E28-107F7BEEFF33}"/>
    <cellStyle name="40 % - Markeringsfarve5 2 4 2 3 2 2" xfId="30396" xr:uid="{DC98C2FE-71DB-4B1D-9C1D-5DF15B8ADFD2}"/>
    <cellStyle name="40 % - Markeringsfarve5 2 4 2 3 2 3" xfId="45360" xr:uid="{5D47576C-C6E2-4581-A5B7-50F1D54EA108}"/>
    <cellStyle name="40 % - Markeringsfarve5 2 4 2 3 3" xfId="23374" xr:uid="{7396738E-CEEB-457C-AB2E-DDA9C41A55F6}"/>
    <cellStyle name="40 % - Markeringsfarve5 2 4 2 3 4" xfId="38361" xr:uid="{6F2C5D2B-B745-4644-9A40-45BCF4751412}"/>
    <cellStyle name="40 % - Markeringsfarve5 2 4 2 4" xfId="12728" xr:uid="{4B563544-E6ED-4012-A55A-BA76B81BEC51}"/>
    <cellStyle name="40 % - Markeringsfarve5 2 4 2 4 2" xfId="29048" xr:uid="{B9B304A9-934F-48DA-B8F3-EB71CB932620}"/>
    <cellStyle name="40 % - Markeringsfarve5 2 4 2 4 3" xfId="44013" xr:uid="{EEE3129C-2D6D-450C-B4E7-0081E60C94BF}"/>
    <cellStyle name="40 % - Markeringsfarve5 2 4 2 5" xfId="22026" xr:uid="{61BDB01F-EE8D-4A0E-88D1-8DC34D9F65C6}"/>
    <cellStyle name="40 % - Markeringsfarve5 2 4 2 6" xfId="37014" xr:uid="{44D383CA-5C92-43B5-8443-23480BD4E861}"/>
    <cellStyle name="40 % - Markeringsfarve5 2 4 2 7" xfId="57140" xr:uid="{263A4DF7-A792-4172-884C-8FB8F81AED19}"/>
    <cellStyle name="40 % - Markeringsfarve5 2 4 3" xfId="4174" xr:uid="{93C49D1D-88DA-4AF3-A2B2-E2330B53E81A}"/>
    <cellStyle name="40 % - Markeringsfarve5 2 4 3 2" xfId="6818" xr:uid="{E7D62939-5D43-45D3-8BBD-E622A10CA3B2}"/>
    <cellStyle name="40 % - Markeringsfarve5 2 4 3 2 2" xfId="14728" xr:uid="{A76F0B4E-5D8B-457A-96F0-F2D57290F95F}"/>
    <cellStyle name="40 % - Markeringsfarve5 2 4 3 2 2 2" xfId="31043" xr:uid="{0DF51255-0581-4C4F-899D-A5348E816C1F}"/>
    <cellStyle name="40 % - Markeringsfarve5 2 4 3 2 2 3" xfId="46007" xr:uid="{87099570-905E-46AF-BB05-981F3C2C1991}"/>
    <cellStyle name="40 % - Markeringsfarve5 2 4 3 2 3" xfId="24021" xr:uid="{48838C2D-34EA-4A83-8E32-20C03816B539}"/>
    <cellStyle name="40 % - Markeringsfarve5 2 4 3 2 4" xfId="39008" xr:uid="{41439EC0-CE01-48D9-9128-A87FBB2C2975}"/>
    <cellStyle name="40 % - Markeringsfarve5 2 4 3 3" xfId="12730" xr:uid="{599237F6-7E87-4FB7-96D5-F359E791AECF}"/>
    <cellStyle name="40 % - Markeringsfarve5 2 4 3 3 2" xfId="29050" xr:uid="{613428C7-4FAC-424C-9C70-46AB1EE82F10}"/>
    <cellStyle name="40 % - Markeringsfarve5 2 4 3 3 3" xfId="44015" xr:uid="{7B66F423-D52D-42FF-A2E9-EDF415108F71}"/>
    <cellStyle name="40 % - Markeringsfarve5 2 4 3 4" xfId="22028" xr:uid="{43388842-F462-4A8D-A6B3-55CDB5B2EA5E}"/>
    <cellStyle name="40 % - Markeringsfarve5 2 4 3 5" xfId="37016" xr:uid="{007D56B2-C49B-450F-8B5B-BA45B814E8CA}"/>
    <cellStyle name="40 % - Markeringsfarve5 2 4 4" xfId="4175" xr:uid="{D6B871A3-4D20-4057-9009-2D2968F7DE03}"/>
    <cellStyle name="40 % - Markeringsfarve5 2 4 4 2" xfId="8644" xr:uid="{319B87B7-CCB1-4915-B1EC-962BD802A22A}"/>
    <cellStyle name="40 % - Markeringsfarve5 2 4 4 2 2" xfId="16524" xr:uid="{C36FEF8F-927B-4E91-9E4E-BD94A1121A29}"/>
    <cellStyle name="40 % - Markeringsfarve5 2 4 4 2 2 2" xfId="32839" xr:uid="{01A7F836-B7FE-4C3E-8CE3-62A4EE4566E0}"/>
    <cellStyle name="40 % - Markeringsfarve5 2 4 4 2 2 3" xfId="47803" xr:uid="{EA50F42F-13C9-4F2A-9FD5-E8946CB013D9}"/>
    <cellStyle name="40 % - Markeringsfarve5 2 4 4 2 3" xfId="25817" xr:uid="{10C6DB5F-06C6-44FC-9C40-436C59C469C8}"/>
    <cellStyle name="40 % - Markeringsfarve5 2 4 4 2 4" xfId="40804" xr:uid="{A01A29CD-218D-4FDF-8A17-F6A9A96D26A5}"/>
    <cellStyle name="40 % - Markeringsfarve5 2 4 4 3" xfId="12731" xr:uid="{67F4807A-A479-4738-890A-BE570052ADFD}"/>
    <cellStyle name="40 % - Markeringsfarve5 2 4 4 3 2" xfId="29051" xr:uid="{D3C5EA61-3FD8-46F4-9AAA-CA8AB59FC28B}"/>
    <cellStyle name="40 % - Markeringsfarve5 2 4 4 3 3" xfId="44016" xr:uid="{B4A07DDD-9984-490D-ABCA-43A916065C8B}"/>
    <cellStyle name="40 % - Markeringsfarve5 2 4 4 4" xfId="22029" xr:uid="{A1288846-AC89-4ED8-AB1D-E89DF4788899}"/>
    <cellStyle name="40 % - Markeringsfarve5 2 4 4 5" xfId="37017" xr:uid="{9CA114B3-AA84-47F0-8A2D-2811EF3E95DE}"/>
    <cellStyle name="40 % - Markeringsfarve5 2 4 5" xfId="5933" xr:uid="{6DB2035E-1330-4B63-AA1E-B0967CFA13B4}"/>
    <cellStyle name="40 % - Markeringsfarve5 2 4 5 2" xfId="13850" xr:uid="{4D533DC3-D0FA-4F3D-99F9-3163829CD2B7}"/>
    <cellStyle name="40 % - Markeringsfarve5 2 4 5 2 2" xfId="30165" xr:uid="{AB07DAEB-98F2-4D0E-8097-278E16988B7A}"/>
    <cellStyle name="40 % - Markeringsfarve5 2 4 5 2 3" xfId="45129" xr:uid="{438D8B17-5658-4260-9EF2-12B8956082DA}"/>
    <cellStyle name="40 % - Markeringsfarve5 2 4 5 3" xfId="23143" xr:uid="{439CF89A-D7AC-452D-B06B-275BDA26A845}"/>
    <cellStyle name="40 % - Markeringsfarve5 2 4 5 4" xfId="38130" xr:uid="{6D043713-5F15-456F-AF85-294FC1F63233}"/>
    <cellStyle name="40 % - Markeringsfarve5 2 4 6" xfId="12727" xr:uid="{6ED39156-F1D3-4901-B134-BDCAB41784FA}"/>
    <cellStyle name="40 % - Markeringsfarve5 2 4 6 2" xfId="29047" xr:uid="{8848BC7A-EC2F-4BAE-8EA3-CDFC86CB7A8E}"/>
    <cellStyle name="40 % - Markeringsfarve5 2 4 6 3" xfId="44012" xr:uid="{46015674-8D7B-4607-AE98-AEFE1F7E13EE}"/>
    <cellStyle name="40 % - Markeringsfarve5 2 4 7" xfId="22025" xr:uid="{ACB0C234-47A2-425C-B168-D252E27E8331}"/>
    <cellStyle name="40 % - Markeringsfarve5 2 4 8" xfId="37013" xr:uid="{F3AC5705-0217-4B1E-B2F1-63B4D12E709F}"/>
    <cellStyle name="40 % - Markeringsfarve5 2 4 9" xfId="53973" xr:uid="{6C869220-CA3D-46DC-8423-C5349274B0E5}"/>
    <cellStyle name="40 % - Markeringsfarve5 2 5" xfId="4176" xr:uid="{ACC76A18-D585-4938-AA5A-B56A95F6A7FA}"/>
    <cellStyle name="40 % - Markeringsfarve5 2 5 2" xfId="4177" xr:uid="{6AA67ABE-1F80-4E2B-A2C5-610CD46BF414}"/>
    <cellStyle name="40 % - Markeringsfarve5 2 5 2 2" xfId="4178" xr:uid="{9313CBCD-95A7-439C-BA1F-5040D37E5663}"/>
    <cellStyle name="40 % - Markeringsfarve5 2 5 2 2 2" xfId="7762" xr:uid="{C0EEC0DB-5DBE-4AC2-A410-37B6EB96F19A}"/>
    <cellStyle name="40 % - Markeringsfarve5 2 5 2 2 2 2" xfId="15662" xr:uid="{6B03A638-2B80-4B45-BF9C-62BE3C929C4E}"/>
    <cellStyle name="40 % - Markeringsfarve5 2 5 2 2 2 2 2" xfId="31977" xr:uid="{7AB442D0-F824-4C8B-B5BD-B6C4C1ADD31F}"/>
    <cellStyle name="40 % - Markeringsfarve5 2 5 2 2 2 2 3" xfId="46941" xr:uid="{B18D3BA7-DA86-4ED4-B903-0816CF6B5921}"/>
    <cellStyle name="40 % - Markeringsfarve5 2 5 2 2 2 3" xfId="24955" xr:uid="{1AB2696D-9489-4C5C-8610-A639ACDEF06C}"/>
    <cellStyle name="40 % - Markeringsfarve5 2 5 2 2 2 4" xfId="39942" xr:uid="{E0352EF6-1DC1-4034-9AF5-6DDAEFCF7A38}"/>
    <cellStyle name="40 % - Markeringsfarve5 2 5 2 2 3" xfId="12734" xr:uid="{68C2E7D0-715D-4882-952F-D520B7EEDF72}"/>
    <cellStyle name="40 % - Markeringsfarve5 2 5 2 2 3 2" xfId="29054" xr:uid="{178A3F99-93FB-42F1-B4D9-D8864B43469B}"/>
    <cellStyle name="40 % - Markeringsfarve5 2 5 2 2 3 3" xfId="44019" xr:uid="{5D46B60C-A378-4555-BDD5-18E4C9B16FC4}"/>
    <cellStyle name="40 % - Markeringsfarve5 2 5 2 2 4" xfId="22032" xr:uid="{BD04CF6E-0FB7-4BFC-AC22-B9E6D10F8159}"/>
    <cellStyle name="40 % - Markeringsfarve5 2 5 2 2 5" xfId="37020" xr:uid="{AD45B2A6-F5C9-4D6C-A730-DCDE6D8C40CD}"/>
    <cellStyle name="40 % - Markeringsfarve5 2 5 2 3" xfId="6308" xr:uid="{CA050D8C-9109-4662-A2F2-9161E6810BA6}"/>
    <cellStyle name="40 % - Markeringsfarve5 2 5 2 3 2" xfId="14224" xr:uid="{F89D481A-6091-4A41-8215-117C3A29F1AC}"/>
    <cellStyle name="40 % - Markeringsfarve5 2 5 2 3 2 2" xfId="30539" xr:uid="{73EAAFAA-C3F9-41A4-9BDA-B2F26E003FFE}"/>
    <cellStyle name="40 % - Markeringsfarve5 2 5 2 3 2 3" xfId="45503" xr:uid="{2A384CE2-98AC-4F58-B8CC-CB1478849D2D}"/>
    <cellStyle name="40 % - Markeringsfarve5 2 5 2 3 3" xfId="23517" xr:uid="{8DF1E50A-86D4-4709-8ABE-C502B74002A1}"/>
    <cellStyle name="40 % - Markeringsfarve5 2 5 2 3 4" xfId="38504" xr:uid="{E787C310-7C77-462F-8F48-6854B262A296}"/>
    <cellStyle name="40 % - Markeringsfarve5 2 5 2 4" xfId="12733" xr:uid="{54C12B7A-EF2A-4E97-826B-95D69C48841C}"/>
    <cellStyle name="40 % - Markeringsfarve5 2 5 2 4 2" xfId="29053" xr:uid="{E0B8A266-14A8-4FB3-9549-BDA3DB429B20}"/>
    <cellStyle name="40 % - Markeringsfarve5 2 5 2 4 3" xfId="44018" xr:uid="{32223F9D-5AB8-4608-99EF-7CA79BC09B01}"/>
    <cellStyle name="40 % - Markeringsfarve5 2 5 2 5" xfId="22031" xr:uid="{1BE8A9F9-CBFB-4CBD-8F19-97D38152C795}"/>
    <cellStyle name="40 % - Markeringsfarve5 2 5 2 6" xfId="37019" xr:uid="{670A729C-33D5-4514-9DCD-D00838AE7AB6}"/>
    <cellStyle name="40 % - Markeringsfarve5 2 5 3" xfId="4179" xr:uid="{C8250900-22E8-43E2-859C-AF16E2356786}"/>
    <cellStyle name="40 % - Markeringsfarve5 2 5 3 2" xfId="6992" xr:uid="{F15413A9-B12A-48B6-9728-9AD2E9A1E9B3}"/>
    <cellStyle name="40 % - Markeringsfarve5 2 5 3 2 2" xfId="14902" xr:uid="{D771A5B4-0426-4DFA-845B-9F38EF7028A1}"/>
    <cellStyle name="40 % - Markeringsfarve5 2 5 3 2 2 2" xfId="31217" xr:uid="{B22B35A4-B283-4369-A910-DDD6B4F0F619}"/>
    <cellStyle name="40 % - Markeringsfarve5 2 5 3 2 2 3" xfId="46181" xr:uid="{D5497067-C517-4ECC-8561-667AD6E602BF}"/>
    <cellStyle name="40 % - Markeringsfarve5 2 5 3 2 3" xfId="24195" xr:uid="{8C98B766-EE74-4FDD-BAB1-D653C7D6849A}"/>
    <cellStyle name="40 % - Markeringsfarve5 2 5 3 2 4" xfId="39182" xr:uid="{907D6D79-9DF4-4843-BDEA-9B558E0111DF}"/>
    <cellStyle name="40 % - Markeringsfarve5 2 5 3 3" xfId="12735" xr:uid="{DA75CDE7-D7FB-432D-9211-DEBBC01CCBA0}"/>
    <cellStyle name="40 % - Markeringsfarve5 2 5 3 3 2" xfId="29055" xr:uid="{37F8FED7-7E2E-429A-9093-658374D0DE55}"/>
    <cellStyle name="40 % - Markeringsfarve5 2 5 3 3 3" xfId="44020" xr:uid="{B5BA6010-ED1E-4FDD-8876-AA8FD8EB62E7}"/>
    <cellStyle name="40 % - Markeringsfarve5 2 5 3 4" xfId="22033" xr:uid="{3765CDC6-0467-41DE-82FC-00B27AC98F1A}"/>
    <cellStyle name="40 % - Markeringsfarve5 2 5 3 5" xfId="37021" xr:uid="{BC18D4ED-9DCA-48D2-AE3B-4DFDE82277D4}"/>
    <cellStyle name="40 % - Markeringsfarve5 2 5 4" xfId="4180" xr:uid="{E93CA6A8-D993-4B6A-A704-19B10BB15882}"/>
    <cellStyle name="40 % - Markeringsfarve5 2 5 4 2" xfId="8369" xr:uid="{21738671-1ADD-48F3-8419-71E8F8E20881}"/>
    <cellStyle name="40 % - Markeringsfarve5 2 5 4 2 2" xfId="16261" xr:uid="{8A1772A3-3441-4C03-84E8-22263D848581}"/>
    <cellStyle name="40 % - Markeringsfarve5 2 5 4 2 2 2" xfId="32576" xr:uid="{F012FC40-4CC7-464A-9818-EEAEB68B03B3}"/>
    <cellStyle name="40 % - Markeringsfarve5 2 5 4 2 2 3" xfId="47540" xr:uid="{5D434AC5-6EAC-4E5B-954D-EC5EA50FD88C}"/>
    <cellStyle name="40 % - Markeringsfarve5 2 5 4 2 3" xfId="25554" xr:uid="{0DDDEABE-D41A-4AE9-8113-44CE7121FF74}"/>
    <cellStyle name="40 % - Markeringsfarve5 2 5 4 2 4" xfId="40541" xr:uid="{0541E73F-88EE-441C-AF33-F7CE23287B53}"/>
    <cellStyle name="40 % - Markeringsfarve5 2 5 4 3" xfId="12736" xr:uid="{6E957B44-A654-4C6A-9ABF-3FC292DACCFC}"/>
    <cellStyle name="40 % - Markeringsfarve5 2 5 4 3 2" xfId="29056" xr:uid="{3D77D772-64D5-48B2-904B-0CAF0D43C421}"/>
    <cellStyle name="40 % - Markeringsfarve5 2 5 4 3 3" xfId="44021" xr:uid="{57FFDB43-BD39-4455-848F-9540F333EAA9}"/>
    <cellStyle name="40 % - Markeringsfarve5 2 5 4 4" xfId="22034" xr:uid="{005698B0-760C-4458-8153-C2B8D614CDF9}"/>
    <cellStyle name="40 % - Markeringsfarve5 2 5 4 5" xfId="37022" xr:uid="{1EC620F4-A113-44B6-972B-E0B25DED38DA}"/>
    <cellStyle name="40 % - Markeringsfarve5 2 5 5" xfId="5934" xr:uid="{3A2D1C83-2E42-4A3B-B184-48F6B205F164}"/>
    <cellStyle name="40 % - Markeringsfarve5 2 5 5 2" xfId="13851" xr:uid="{259054E3-7741-40F3-8C60-FC3C84A4B6C0}"/>
    <cellStyle name="40 % - Markeringsfarve5 2 5 5 2 2" xfId="30166" xr:uid="{2B6FED43-FA3C-4A68-9697-004A99128D22}"/>
    <cellStyle name="40 % - Markeringsfarve5 2 5 5 2 3" xfId="45130" xr:uid="{D3A303DA-05F0-43A0-8C57-51AE93CDAE78}"/>
    <cellStyle name="40 % - Markeringsfarve5 2 5 5 3" xfId="23144" xr:uid="{F250611C-CF81-43F8-937E-DEFEBF6CC612}"/>
    <cellStyle name="40 % - Markeringsfarve5 2 5 5 4" xfId="38131" xr:uid="{06FD500C-AE7D-421F-A59F-8FBD7D9E9859}"/>
    <cellStyle name="40 % - Markeringsfarve5 2 5 6" xfId="12732" xr:uid="{83E2499E-515F-4D09-A49E-07AC7B0946A3}"/>
    <cellStyle name="40 % - Markeringsfarve5 2 5 6 2" xfId="29052" xr:uid="{2E64FE6F-ACEC-4ACE-A760-D28C8BBE3CA7}"/>
    <cellStyle name="40 % - Markeringsfarve5 2 5 6 3" xfId="44017" xr:uid="{D19406D9-3E6A-4A48-B5D0-0D77EAA1E076}"/>
    <cellStyle name="40 % - Markeringsfarve5 2 5 7" xfId="22030" xr:uid="{F6DA7118-1829-423A-8B15-6A1E010C1595}"/>
    <cellStyle name="40 % - Markeringsfarve5 2 5 8" xfId="37018" xr:uid="{C3D7F77A-A56F-42A5-A304-700C9A53AA90}"/>
    <cellStyle name="40 % - Markeringsfarve5 2 5 9" xfId="56517" xr:uid="{73D8188A-1C83-49F5-92B0-CFC8F19D9F90}"/>
    <cellStyle name="40 % - Markeringsfarve5 2 6" xfId="4181" xr:uid="{2A4A6E00-6C1B-4EA9-8647-E77D22AB19D8}"/>
    <cellStyle name="40 % - Markeringsfarve5 2 6 2" xfId="4182" xr:uid="{90212C1A-EFB9-481A-B901-BBE9588ED5CD}"/>
    <cellStyle name="40 % - Markeringsfarve5 2 6 2 2" xfId="4183" xr:uid="{2C5DE6A8-9C10-404C-9471-13196C58F2B2}"/>
    <cellStyle name="40 % - Markeringsfarve5 2 6 2 2 2" xfId="7826" xr:uid="{BEE7DEE5-EC28-4213-B787-CCC648129750}"/>
    <cellStyle name="40 % - Markeringsfarve5 2 6 2 2 2 2" xfId="15726" xr:uid="{3F6CCEB3-F4A0-4964-90A8-E8A7A49B6126}"/>
    <cellStyle name="40 % - Markeringsfarve5 2 6 2 2 2 2 2" xfId="32041" xr:uid="{96F915FA-3BB1-4F8F-975A-A68B43C8D705}"/>
    <cellStyle name="40 % - Markeringsfarve5 2 6 2 2 2 2 3" xfId="47005" xr:uid="{C32CA954-A762-4FD3-AB06-43379AC1C8C2}"/>
    <cellStyle name="40 % - Markeringsfarve5 2 6 2 2 2 3" xfId="25019" xr:uid="{A11386D2-4651-498E-B152-9B8FAA2397B2}"/>
    <cellStyle name="40 % - Markeringsfarve5 2 6 2 2 2 4" xfId="40006" xr:uid="{2239AFE6-9DDA-468B-ACF6-4CDB38455021}"/>
    <cellStyle name="40 % - Markeringsfarve5 2 6 2 2 3" xfId="12739" xr:uid="{A6970A8A-6CB1-4F4B-9B9C-4772BE6C370E}"/>
    <cellStyle name="40 % - Markeringsfarve5 2 6 2 2 3 2" xfId="29059" xr:uid="{757D879E-2EF8-4CDF-837A-4C6E97D271F8}"/>
    <cellStyle name="40 % - Markeringsfarve5 2 6 2 2 3 3" xfId="44024" xr:uid="{C55C19E0-E4D4-4666-9EAB-3F08F278D521}"/>
    <cellStyle name="40 % - Markeringsfarve5 2 6 2 2 4" xfId="22037" xr:uid="{759BBD36-D8C4-46B8-8733-1254BC2CC387}"/>
    <cellStyle name="40 % - Markeringsfarve5 2 6 2 2 5" xfId="37025" xr:uid="{A14E2813-AEB3-4EDA-B436-923357D955D4}"/>
    <cellStyle name="40 % - Markeringsfarve5 2 6 2 3" xfId="6367" xr:uid="{35885591-509C-427C-9850-3CA043305DC4}"/>
    <cellStyle name="40 % - Markeringsfarve5 2 6 2 3 2" xfId="14280" xr:uid="{B2ABC7AF-7EDC-467B-A2C5-59FCC6F3AAFD}"/>
    <cellStyle name="40 % - Markeringsfarve5 2 6 2 3 2 2" xfId="30595" xr:uid="{754ADFE9-7BAC-4C5A-B3FC-744CEC49BA8F}"/>
    <cellStyle name="40 % - Markeringsfarve5 2 6 2 3 2 3" xfId="45559" xr:uid="{4AAF8347-079C-46E4-A810-C6B84FB99453}"/>
    <cellStyle name="40 % - Markeringsfarve5 2 6 2 3 3" xfId="23573" xr:uid="{BEEF2E8D-EE42-4A44-923F-792E2DDA967E}"/>
    <cellStyle name="40 % - Markeringsfarve5 2 6 2 3 4" xfId="38560" xr:uid="{8D922462-4A9E-47E5-A5FD-9735A24B221B}"/>
    <cellStyle name="40 % - Markeringsfarve5 2 6 2 4" xfId="12738" xr:uid="{D5FE5E18-CEA5-4DCB-800F-A36178A006CD}"/>
    <cellStyle name="40 % - Markeringsfarve5 2 6 2 4 2" xfId="29058" xr:uid="{2B3BB634-09DD-4D8C-A6CA-5F49A9A658DB}"/>
    <cellStyle name="40 % - Markeringsfarve5 2 6 2 4 3" xfId="44023" xr:uid="{8F828ADD-B8B4-4A17-B27E-F520266FDC98}"/>
    <cellStyle name="40 % - Markeringsfarve5 2 6 2 5" xfId="22036" xr:uid="{8C03F8D3-A0BD-443A-9A9B-1E3FEF61EB87}"/>
    <cellStyle name="40 % - Markeringsfarve5 2 6 2 6" xfId="37024" xr:uid="{19F2B83B-0C71-409E-816E-A1560E7DCBE2}"/>
    <cellStyle name="40 % - Markeringsfarve5 2 6 3" xfId="4184" xr:uid="{18D62789-F726-42C1-A9E5-D354A0717B08}"/>
    <cellStyle name="40 % - Markeringsfarve5 2 6 3 2" xfId="7102" xr:uid="{4BB12002-BF5A-4640-9E3F-94B455DC8BB0}"/>
    <cellStyle name="40 % - Markeringsfarve5 2 6 3 2 2" xfId="15011" xr:uid="{7487AC36-19FE-47AF-8049-FA223353D4CB}"/>
    <cellStyle name="40 % - Markeringsfarve5 2 6 3 2 2 2" xfId="31326" xr:uid="{669D95CC-BF4A-4178-B87C-2F7524ECBAE9}"/>
    <cellStyle name="40 % - Markeringsfarve5 2 6 3 2 2 3" xfId="46290" xr:uid="{D5699071-CC94-4C57-A1FB-F63966B2C4FE}"/>
    <cellStyle name="40 % - Markeringsfarve5 2 6 3 2 3" xfId="24304" xr:uid="{D3A96BCA-49AA-423C-92D8-CA471AB33AFA}"/>
    <cellStyle name="40 % - Markeringsfarve5 2 6 3 2 4" xfId="39291" xr:uid="{E89956AA-AC90-4BF4-8949-9AB3F7F75E5D}"/>
    <cellStyle name="40 % - Markeringsfarve5 2 6 3 3" xfId="12740" xr:uid="{A9EBE782-D4C7-4349-9BAD-785AAA763CD3}"/>
    <cellStyle name="40 % - Markeringsfarve5 2 6 3 3 2" xfId="29060" xr:uid="{898529B8-BD87-4BB5-B245-52B8CFC25BBE}"/>
    <cellStyle name="40 % - Markeringsfarve5 2 6 3 3 3" xfId="44025" xr:uid="{C28DBCDC-AB1D-4DAE-8B49-EC3C0CF90E53}"/>
    <cellStyle name="40 % - Markeringsfarve5 2 6 3 4" xfId="22038" xr:uid="{FB4F578C-50D0-4EC7-9C44-8BE38B0FA418}"/>
    <cellStyle name="40 % - Markeringsfarve5 2 6 3 5" xfId="37026" xr:uid="{FDB4C244-ABFB-4862-B2B7-20138F66146B}"/>
    <cellStyle name="40 % - Markeringsfarve5 2 6 4" xfId="4185" xr:uid="{95BACCBA-3796-442C-ABDE-F49DAFD79D89}"/>
    <cellStyle name="40 % - Markeringsfarve5 2 6 4 2" xfId="8576" xr:uid="{E30C21CC-7F58-45D2-8E82-5D62ACA82423}"/>
    <cellStyle name="40 % - Markeringsfarve5 2 6 4 2 2" xfId="16458" xr:uid="{B67677F0-F966-4E90-991E-A782F77CE102}"/>
    <cellStyle name="40 % - Markeringsfarve5 2 6 4 2 2 2" xfId="32773" xr:uid="{F8A81389-BB2F-4744-9CAC-C3E83B334D60}"/>
    <cellStyle name="40 % - Markeringsfarve5 2 6 4 2 2 3" xfId="47737" xr:uid="{F783E6E3-53FD-4FE7-BFE2-83E35CDC98E1}"/>
    <cellStyle name="40 % - Markeringsfarve5 2 6 4 2 3" xfId="25751" xr:uid="{7A7C7F75-C926-4BCB-A7F2-C5639E627197}"/>
    <cellStyle name="40 % - Markeringsfarve5 2 6 4 2 4" xfId="40738" xr:uid="{543CE936-3F7D-4B5C-A5DB-9FBD432E8881}"/>
    <cellStyle name="40 % - Markeringsfarve5 2 6 4 3" xfId="12741" xr:uid="{279B0F47-A22B-4653-8004-DF2942A5FBFC}"/>
    <cellStyle name="40 % - Markeringsfarve5 2 6 4 3 2" xfId="29061" xr:uid="{742186EC-EF58-4E4E-996F-6F92D92C5565}"/>
    <cellStyle name="40 % - Markeringsfarve5 2 6 4 3 3" xfId="44026" xr:uid="{F8AF8379-48F4-4095-BE82-985AC3588F34}"/>
    <cellStyle name="40 % - Markeringsfarve5 2 6 4 4" xfId="22039" xr:uid="{60EC9A0B-CBBC-4238-8B2F-734E32317494}"/>
    <cellStyle name="40 % - Markeringsfarve5 2 6 4 5" xfId="37027" xr:uid="{12191007-1BA5-44ED-9F8B-7C51A38E2877}"/>
    <cellStyle name="40 % - Markeringsfarve5 2 6 5" xfId="5935" xr:uid="{ACFB3E29-E8A3-4A0E-AFB2-4F185909051F}"/>
    <cellStyle name="40 % - Markeringsfarve5 2 6 5 2" xfId="13852" xr:uid="{D2C877FF-4253-4BD7-AA87-EF75FDE2B923}"/>
    <cellStyle name="40 % - Markeringsfarve5 2 6 5 2 2" xfId="30167" xr:uid="{B187F980-948C-43FD-BDF0-50ADAFF2BDE6}"/>
    <cellStyle name="40 % - Markeringsfarve5 2 6 5 2 3" xfId="45131" xr:uid="{38BCF505-CCDC-4C71-B678-4E6EBF167CB2}"/>
    <cellStyle name="40 % - Markeringsfarve5 2 6 5 3" xfId="23145" xr:uid="{C81C0DFA-40DD-4526-9DD5-3A2F7419D18A}"/>
    <cellStyle name="40 % - Markeringsfarve5 2 6 5 4" xfId="38132" xr:uid="{5653BEAE-0D3C-43E8-A601-17CE390649CD}"/>
    <cellStyle name="40 % - Markeringsfarve5 2 6 6" xfId="12737" xr:uid="{26805629-CEB0-4A77-A716-77EBED62989E}"/>
    <cellStyle name="40 % - Markeringsfarve5 2 6 6 2" xfId="29057" xr:uid="{C3256C10-B45C-42F0-9DB7-66BC84BA60FE}"/>
    <cellStyle name="40 % - Markeringsfarve5 2 6 6 3" xfId="44022" xr:uid="{93EFACD3-10B1-4938-BEA0-40A2D3F5ADC8}"/>
    <cellStyle name="40 % - Markeringsfarve5 2 6 7" xfId="22035" xr:uid="{11A8C7D3-15E2-4B14-A922-6348BEF86601}"/>
    <cellStyle name="40 % - Markeringsfarve5 2 6 8" xfId="37023" xr:uid="{A63CA432-D2B1-4ACD-938A-E96B6EC93917}"/>
    <cellStyle name="40 % - Markeringsfarve5 2 7" xfId="4186" xr:uid="{5EA20CE3-83AD-4BE3-A00A-F5D68DC4EB69}"/>
    <cellStyle name="40 % - Markeringsfarve5 2 7 2" xfId="4187" xr:uid="{C1635BCC-7049-437D-9756-78770B43C4C8}"/>
    <cellStyle name="40 % - Markeringsfarve5 2 7 2 2" xfId="4188" xr:uid="{29984CDF-9A4B-4005-8673-2DAA20E2E647}"/>
    <cellStyle name="40 % - Markeringsfarve5 2 7 2 2 2" xfId="7943" xr:uid="{DF553C0B-621F-4C95-A491-3F6154A672DD}"/>
    <cellStyle name="40 % - Markeringsfarve5 2 7 2 2 2 2" xfId="15843" xr:uid="{BDD37D2A-66AB-4744-BE53-3C483636FD83}"/>
    <cellStyle name="40 % - Markeringsfarve5 2 7 2 2 2 2 2" xfId="32158" xr:uid="{BF1E0319-C537-420E-8DEB-D051E01F484F}"/>
    <cellStyle name="40 % - Markeringsfarve5 2 7 2 2 2 2 3" xfId="47122" xr:uid="{2721C4F0-7C6A-4180-A105-23107111A582}"/>
    <cellStyle name="40 % - Markeringsfarve5 2 7 2 2 2 3" xfId="25136" xr:uid="{D9F8380D-EE77-4F10-A96C-26BD4743AE52}"/>
    <cellStyle name="40 % - Markeringsfarve5 2 7 2 2 2 4" xfId="40123" xr:uid="{A5CEF456-06DF-45E7-BAFD-B822050F8978}"/>
    <cellStyle name="40 % - Markeringsfarve5 2 7 2 2 3" xfId="12744" xr:uid="{51566FCF-6918-4F50-BC23-EB9B87534254}"/>
    <cellStyle name="40 % - Markeringsfarve5 2 7 2 2 3 2" xfId="29064" xr:uid="{23A900C6-50D7-4CC5-AC0C-A7F6847E888A}"/>
    <cellStyle name="40 % - Markeringsfarve5 2 7 2 2 3 3" xfId="44029" xr:uid="{4F9B59B0-3E93-43F8-AD6C-084DD0D6C3FC}"/>
    <cellStyle name="40 % - Markeringsfarve5 2 7 2 2 4" xfId="22042" xr:uid="{A5D9A414-C0AC-4E7E-B364-24BBE122F9EE}"/>
    <cellStyle name="40 % - Markeringsfarve5 2 7 2 2 5" xfId="37030" xr:uid="{2A94A4C7-3C00-44D1-A480-E4D543E860F1}"/>
    <cellStyle name="40 % - Markeringsfarve5 2 7 2 3" xfId="6466" xr:uid="{559290D9-9834-4D7D-BB03-B7561AA5A76C}"/>
    <cellStyle name="40 % - Markeringsfarve5 2 7 2 3 2" xfId="14379" xr:uid="{137C17D3-3C19-47CB-87D6-F700C6A710C7}"/>
    <cellStyle name="40 % - Markeringsfarve5 2 7 2 3 2 2" xfId="30694" xr:uid="{173A4992-1F65-4383-A11E-9EDA8FBA9BA6}"/>
    <cellStyle name="40 % - Markeringsfarve5 2 7 2 3 2 3" xfId="45658" xr:uid="{73FEC7C0-933E-4ECA-9EBA-F44777B962DA}"/>
    <cellStyle name="40 % - Markeringsfarve5 2 7 2 3 3" xfId="23672" xr:uid="{B3F39C52-E36C-4D98-BAB1-80713584A0D7}"/>
    <cellStyle name="40 % - Markeringsfarve5 2 7 2 3 4" xfId="38659" xr:uid="{24120099-0732-4FC5-B841-DB935E5AB21B}"/>
    <cellStyle name="40 % - Markeringsfarve5 2 7 2 4" xfId="12743" xr:uid="{8C06DAB5-8C5A-4009-9F79-8CCAA184E4F5}"/>
    <cellStyle name="40 % - Markeringsfarve5 2 7 2 4 2" xfId="29063" xr:uid="{A4F9F238-0FE0-49A2-875C-6B133E25E911}"/>
    <cellStyle name="40 % - Markeringsfarve5 2 7 2 4 3" xfId="44028" xr:uid="{5DCB1AF9-86F6-4249-A476-0A65BE34AE46}"/>
    <cellStyle name="40 % - Markeringsfarve5 2 7 2 5" xfId="22041" xr:uid="{8E01E22B-27B1-42BC-B5D3-80116D64C553}"/>
    <cellStyle name="40 % - Markeringsfarve5 2 7 2 6" xfId="37029" xr:uid="{F365775B-E761-4B57-9E70-D375F8D5E56C}"/>
    <cellStyle name="40 % - Markeringsfarve5 2 7 3" xfId="4189" xr:uid="{6F930A25-92AF-4E6D-9D48-737DE8474962}"/>
    <cellStyle name="40 % - Markeringsfarve5 2 7 3 2" xfId="7219" xr:uid="{F8DC1C42-3AF1-4D44-979E-5C3BEEEE8C47}"/>
    <cellStyle name="40 % - Markeringsfarve5 2 7 3 2 2" xfId="15128" xr:uid="{7ED2079B-46E6-4515-81FA-E2FB7432B23D}"/>
    <cellStyle name="40 % - Markeringsfarve5 2 7 3 2 2 2" xfId="31443" xr:uid="{57E6B5D4-0D40-445F-8EFC-13020B87E2AE}"/>
    <cellStyle name="40 % - Markeringsfarve5 2 7 3 2 2 3" xfId="46407" xr:uid="{87D51289-FE45-49CB-9C39-8B3CC80ECADF}"/>
    <cellStyle name="40 % - Markeringsfarve5 2 7 3 2 3" xfId="24421" xr:uid="{4D2AB386-8D7A-40EB-B240-4BFFBBF1BD42}"/>
    <cellStyle name="40 % - Markeringsfarve5 2 7 3 2 4" xfId="39408" xr:uid="{7658977B-A8F7-4CC4-A16C-C58F317E2B58}"/>
    <cellStyle name="40 % - Markeringsfarve5 2 7 3 3" xfId="12745" xr:uid="{1AAFE628-A2E4-428E-BF25-8C58A8CF22B9}"/>
    <cellStyle name="40 % - Markeringsfarve5 2 7 3 3 2" xfId="29065" xr:uid="{F40EB209-35CD-4ADF-9D5A-D01468914F10}"/>
    <cellStyle name="40 % - Markeringsfarve5 2 7 3 3 3" xfId="44030" xr:uid="{4FDE6043-34AE-446C-A3FD-6C20C037DD24}"/>
    <cellStyle name="40 % - Markeringsfarve5 2 7 3 4" xfId="22043" xr:uid="{77F75547-CB07-47A2-95EC-E451E02F6E38}"/>
    <cellStyle name="40 % - Markeringsfarve5 2 7 3 5" xfId="37031" xr:uid="{59A9E041-6C16-4886-B928-CFF20B1C2E9B}"/>
    <cellStyle name="40 % - Markeringsfarve5 2 7 4" xfId="4190" xr:uid="{530E155D-1D24-4DD6-98F9-E38FC2E43420}"/>
    <cellStyle name="40 % - Markeringsfarve5 2 7 4 2" xfId="8226" xr:uid="{2DEB9224-6122-47EC-A0F8-DFE339BB2FC4}"/>
    <cellStyle name="40 % - Markeringsfarve5 2 7 4 2 2" xfId="16119" xr:uid="{A77977B5-A856-4792-B4C1-BB191C864F7B}"/>
    <cellStyle name="40 % - Markeringsfarve5 2 7 4 2 2 2" xfId="32434" xr:uid="{38B97D27-D229-410D-BB1E-1EF7A3D8192D}"/>
    <cellStyle name="40 % - Markeringsfarve5 2 7 4 2 2 3" xfId="47398" xr:uid="{97CE2557-22A9-45D0-B27E-213A51DDD3B6}"/>
    <cellStyle name="40 % - Markeringsfarve5 2 7 4 2 3" xfId="25412" xr:uid="{4B497CBA-44D4-47B9-A91C-A83DD492726A}"/>
    <cellStyle name="40 % - Markeringsfarve5 2 7 4 2 4" xfId="40399" xr:uid="{0CF833AE-2D9D-4077-A08F-9F4EAA09C21F}"/>
    <cellStyle name="40 % - Markeringsfarve5 2 7 4 3" xfId="12746" xr:uid="{F7A3E2C4-87BC-4C9D-94BD-084983335A1A}"/>
    <cellStyle name="40 % - Markeringsfarve5 2 7 4 3 2" xfId="29066" xr:uid="{504B4713-EAF3-4227-A9A7-F504D4886ADE}"/>
    <cellStyle name="40 % - Markeringsfarve5 2 7 4 3 3" xfId="44031" xr:uid="{1F4885C4-16A5-4F6C-A64F-884C9D4A278D}"/>
    <cellStyle name="40 % - Markeringsfarve5 2 7 4 4" xfId="22044" xr:uid="{B03E1B2C-4C61-43CC-987E-7FD478F60A17}"/>
    <cellStyle name="40 % - Markeringsfarve5 2 7 4 5" xfId="37032" xr:uid="{A60B839C-86F9-4E2D-8717-BE0DE58A08E4}"/>
    <cellStyle name="40 % - Markeringsfarve5 2 7 5" xfId="5936" xr:uid="{692C251E-5103-418C-A734-6E1EB28F3A41}"/>
    <cellStyle name="40 % - Markeringsfarve5 2 7 5 2" xfId="13853" xr:uid="{257B044E-EE58-4AD6-93ED-AE511091D04B}"/>
    <cellStyle name="40 % - Markeringsfarve5 2 7 5 2 2" xfId="30168" xr:uid="{0A9E6984-2773-4415-ACCD-55C5C24E9724}"/>
    <cellStyle name="40 % - Markeringsfarve5 2 7 5 2 3" xfId="45132" xr:uid="{A8F1B306-AE14-41AD-AE1D-18229E92564A}"/>
    <cellStyle name="40 % - Markeringsfarve5 2 7 5 3" xfId="23146" xr:uid="{C8D1D12A-4826-47D0-A544-C47D0940201E}"/>
    <cellStyle name="40 % - Markeringsfarve5 2 7 5 4" xfId="38133" xr:uid="{68D28666-7858-44B2-8B70-143B6A4682E4}"/>
    <cellStyle name="40 % - Markeringsfarve5 2 7 6" xfId="12742" xr:uid="{A9F254F9-C230-4240-9B6C-E0683646F67D}"/>
    <cellStyle name="40 % - Markeringsfarve5 2 7 6 2" xfId="29062" xr:uid="{C1D90454-30DC-4E77-9999-A942D70E3FAA}"/>
    <cellStyle name="40 % - Markeringsfarve5 2 7 6 3" xfId="44027" xr:uid="{9457A8E2-B248-4BF8-9452-36F2220B2132}"/>
    <cellStyle name="40 % - Markeringsfarve5 2 7 7" xfId="22040" xr:uid="{4E36F55A-94CD-4DAA-9C85-D1FA69C10C6D}"/>
    <cellStyle name="40 % - Markeringsfarve5 2 7 8" xfId="37028" xr:uid="{65E42BFB-568C-46F0-8C91-A0D08315FF95}"/>
    <cellStyle name="40 % - Markeringsfarve5 2 8" xfId="4191" xr:uid="{845D3F66-0882-477B-AA49-B947A080A1CE}"/>
    <cellStyle name="40 % - Markeringsfarve5 2 8 2" xfId="4192" xr:uid="{A9DA4525-67E2-4C35-9B49-483DB4A75773}"/>
    <cellStyle name="40 % - Markeringsfarve5 2 8 2 2" xfId="4193" xr:uid="{9F76C3AC-4904-4FC8-B99B-018F0608719C}"/>
    <cellStyle name="40 % - Markeringsfarve5 2 8 2 2 2" xfId="8116" xr:uid="{99602D8A-9845-47AD-A17C-8844C0A5C105}"/>
    <cellStyle name="40 % - Markeringsfarve5 2 8 2 2 2 2" xfId="16016" xr:uid="{2F15B302-6409-4657-B0B2-FC07CCF087EB}"/>
    <cellStyle name="40 % - Markeringsfarve5 2 8 2 2 2 2 2" xfId="32331" xr:uid="{905F6D00-D9C9-44DE-86CB-54029A775EAA}"/>
    <cellStyle name="40 % - Markeringsfarve5 2 8 2 2 2 2 3" xfId="47295" xr:uid="{C341D2F9-C266-4686-8A5C-18F4D32807A0}"/>
    <cellStyle name="40 % - Markeringsfarve5 2 8 2 2 2 3" xfId="25309" xr:uid="{C84A712F-761A-4B97-B2DF-7B069C80609A}"/>
    <cellStyle name="40 % - Markeringsfarve5 2 8 2 2 2 4" xfId="40296" xr:uid="{110387BB-7078-4DBB-927B-757FA211F620}"/>
    <cellStyle name="40 % - Markeringsfarve5 2 8 2 2 3" xfId="12749" xr:uid="{A2798F27-396D-4C3D-986B-E2B1C176BFDB}"/>
    <cellStyle name="40 % - Markeringsfarve5 2 8 2 2 3 2" xfId="29069" xr:uid="{4945FF4A-BFEA-4942-A72A-DF9A4A31CAC0}"/>
    <cellStyle name="40 % - Markeringsfarve5 2 8 2 2 3 3" xfId="44034" xr:uid="{08A5944C-74DF-4BBB-87C8-484C0E1CDD1E}"/>
    <cellStyle name="40 % - Markeringsfarve5 2 8 2 2 4" xfId="22047" xr:uid="{635917E8-573D-499F-90C4-F69EC7D88E15}"/>
    <cellStyle name="40 % - Markeringsfarve5 2 8 2 2 5" xfId="37035" xr:uid="{2B270581-9738-446A-9AF3-C113DB5548A9}"/>
    <cellStyle name="40 % - Markeringsfarve5 2 8 2 3" xfId="6609" xr:uid="{B29D9D1F-33B1-46C5-9B06-DDA7701E82DC}"/>
    <cellStyle name="40 % - Markeringsfarve5 2 8 2 3 2" xfId="14522" xr:uid="{6A65271D-CF83-4214-B406-5AB34143F688}"/>
    <cellStyle name="40 % - Markeringsfarve5 2 8 2 3 2 2" xfId="30837" xr:uid="{D56A0538-119C-418B-9851-A50D02A4A885}"/>
    <cellStyle name="40 % - Markeringsfarve5 2 8 2 3 2 3" xfId="45801" xr:uid="{0A73FA89-F05A-4783-8C75-A0C7709132B1}"/>
    <cellStyle name="40 % - Markeringsfarve5 2 8 2 3 3" xfId="23815" xr:uid="{24958F7E-09D7-427D-BA5F-5FE71C6FD2A2}"/>
    <cellStyle name="40 % - Markeringsfarve5 2 8 2 3 4" xfId="38802" xr:uid="{58A3C412-1484-4356-A116-D0FE9358C31A}"/>
    <cellStyle name="40 % - Markeringsfarve5 2 8 2 4" xfId="12748" xr:uid="{7FE46DC0-A124-4F62-9335-E785EF0BE115}"/>
    <cellStyle name="40 % - Markeringsfarve5 2 8 2 4 2" xfId="29068" xr:uid="{4557DA4F-4A77-4833-A517-5FB14DFD543B}"/>
    <cellStyle name="40 % - Markeringsfarve5 2 8 2 4 3" xfId="44033" xr:uid="{27016C7D-6775-4BC9-9C6B-C531E4BCFE22}"/>
    <cellStyle name="40 % - Markeringsfarve5 2 8 2 5" xfId="22046" xr:uid="{1163773D-9BD0-4A03-A97E-8265A2811B6B}"/>
    <cellStyle name="40 % - Markeringsfarve5 2 8 2 6" xfId="37034" xr:uid="{2203EE33-DEB0-438C-9BE0-9C7C2B945498}"/>
    <cellStyle name="40 % - Markeringsfarve5 2 8 3" xfId="4194" xr:uid="{D6FB6F03-A1A9-4ABC-82D0-65C856AC8575}"/>
    <cellStyle name="40 % - Markeringsfarve5 2 8 3 2" xfId="7393" xr:uid="{C94E46AA-7F5B-4ECC-B022-70E344DDECEE}"/>
    <cellStyle name="40 % - Markeringsfarve5 2 8 3 2 2" xfId="15302" xr:uid="{1BDCF8C8-1926-4892-9B27-1A244E32BCB2}"/>
    <cellStyle name="40 % - Markeringsfarve5 2 8 3 2 2 2" xfId="31617" xr:uid="{198446C5-3B75-4A43-AC43-F9EF73B25C7E}"/>
    <cellStyle name="40 % - Markeringsfarve5 2 8 3 2 2 3" xfId="46581" xr:uid="{F3CE9531-756F-40F2-8B03-573D0025C21B}"/>
    <cellStyle name="40 % - Markeringsfarve5 2 8 3 2 3" xfId="24595" xr:uid="{89967EB8-863B-4B73-A43E-51C1CFED2CF3}"/>
    <cellStyle name="40 % - Markeringsfarve5 2 8 3 2 4" xfId="39582" xr:uid="{B6C17C31-8FBB-47D8-B177-7D2E430BBA21}"/>
    <cellStyle name="40 % - Markeringsfarve5 2 8 3 3" xfId="12750" xr:uid="{C34D1F0B-75F5-4F75-9BBE-83F5F8CC1598}"/>
    <cellStyle name="40 % - Markeringsfarve5 2 8 3 3 2" xfId="29070" xr:uid="{9A47C1E3-AFBD-456A-BD44-615FFEB73868}"/>
    <cellStyle name="40 % - Markeringsfarve5 2 8 3 3 3" xfId="44035" xr:uid="{F77BB96F-BAE4-48DC-BC56-688101113BBC}"/>
    <cellStyle name="40 % - Markeringsfarve5 2 8 3 4" xfId="22048" xr:uid="{37B6DD72-2F0B-4A79-9088-76F3F9B0E12F}"/>
    <cellStyle name="40 % - Markeringsfarve5 2 8 3 5" xfId="37036" xr:uid="{25A65641-4431-4189-82B2-69B20D026A6E}"/>
    <cellStyle name="40 % - Markeringsfarve5 2 8 4" xfId="4195" xr:uid="{DD1EA753-6280-4EBC-9AD3-5494209065E3}"/>
    <cellStyle name="40 % - Markeringsfarve5 2 8 4 2" xfId="8555" xr:uid="{62ED484F-75CD-4E7A-ABB7-9B92E7D5CA12}"/>
    <cellStyle name="40 % - Markeringsfarve5 2 8 4 2 2" xfId="16440" xr:uid="{5F99989E-5F72-42DA-AFEF-10AB1CFCF6A9}"/>
    <cellStyle name="40 % - Markeringsfarve5 2 8 4 2 2 2" xfId="32755" xr:uid="{DD5911B2-73F6-4C25-A1F4-EC50201623DE}"/>
    <cellStyle name="40 % - Markeringsfarve5 2 8 4 2 2 3" xfId="47719" xr:uid="{DC563C41-8A42-412F-9C6A-E32DF25FA79B}"/>
    <cellStyle name="40 % - Markeringsfarve5 2 8 4 2 3" xfId="25733" xr:uid="{3C6FD30F-8484-42B0-A411-BF5683D653A7}"/>
    <cellStyle name="40 % - Markeringsfarve5 2 8 4 2 4" xfId="40720" xr:uid="{F8037737-623D-4F04-89EC-3FEF25EBAB25}"/>
    <cellStyle name="40 % - Markeringsfarve5 2 8 4 3" xfId="12751" xr:uid="{B9FA7796-5FF7-43BD-BFC9-AE8A8CA27C94}"/>
    <cellStyle name="40 % - Markeringsfarve5 2 8 4 3 2" xfId="29071" xr:uid="{C999B4E0-5D34-4C3B-BCA9-DBC4A1589886}"/>
    <cellStyle name="40 % - Markeringsfarve5 2 8 4 3 3" xfId="44036" xr:uid="{8F67B11B-CCBA-48C9-9879-F2F7A3F4F2F8}"/>
    <cellStyle name="40 % - Markeringsfarve5 2 8 4 4" xfId="22049" xr:uid="{312219E1-8414-4DE8-B83E-BF2FF0F74824}"/>
    <cellStyle name="40 % - Markeringsfarve5 2 8 4 5" xfId="37037" xr:uid="{C8DE2CC8-458F-4319-BA69-5D4A17CCFDA9}"/>
    <cellStyle name="40 % - Markeringsfarve5 2 8 5" xfId="5937" xr:uid="{F1B97B59-83BB-404D-A702-F6BFBEA2257E}"/>
    <cellStyle name="40 % - Markeringsfarve5 2 8 5 2" xfId="13854" xr:uid="{FE44B88A-6E1E-48D4-B906-0D9EA0106BE4}"/>
    <cellStyle name="40 % - Markeringsfarve5 2 8 5 2 2" xfId="30169" xr:uid="{8296BFBD-2FF9-4D24-A9CC-258AD227BC15}"/>
    <cellStyle name="40 % - Markeringsfarve5 2 8 5 2 3" xfId="45133" xr:uid="{D054B89C-7E1A-4FFD-8A36-997E1BD1353F}"/>
    <cellStyle name="40 % - Markeringsfarve5 2 8 5 3" xfId="23147" xr:uid="{97C113BB-A2FD-4DD8-B249-0090454C6593}"/>
    <cellStyle name="40 % - Markeringsfarve5 2 8 5 4" xfId="38134" xr:uid="{55D5CFA8-3E24-4D5D-8882-7DC85C006693}"/>
    <cellStyle name="40 % - Markeringsfarve5 2 8 6" xfId="12747" xr:uid="{A5775D6C-968D-4C87-B3CC-58A26C06D6E2}"/>
    <cellStyle name="40 % - Markeringsfarve5 2 8 6 2" xfId="29067" xr:uid="{7BE81F5C-C7BE-4296-A400-4947DF07F16B}"/>
    <cellStyle name="40 % - Markeringsfarve5 2 8 6 3" xfId="44032" xr:uid="{40A56D83-86E8-42C8-BEA4-16924D25E683}"/>
    <cellStyle name="40 % - Markeringsfarve5 2 8 7" xfId="22045" xr:uid="{2EB04677-B146-4AA2-9434-7E2D6F8E1060}"/>
    <cellStyle name="40 % - Markeringsfarve5 2 8 8" xfId="37033" xr:uid="{64CEAFF1-5885-4221-B265-0C20BC786A41}"/>
    <cellStyle name="40 % - Markeringsfarve5 2 9" xfId="4196" xr:uid="{4C5829C3-3CE9-4A64-A16A-322ED4CE1BA4}"/>
    <cellStyle name="40 % - Markeringsfarve5 2 9 2" xfId="4197" xr:uid="{CC2A16B5-74F8-4659-9BBD-3E643C139D14}"/>
    <cellStyle name="40 % - Markeringsfarve5 2 9 2 2" xfId="7469" xr:uid="{CF5E6F47-55BA-4AE2-B9C4-BDA66F16E8E6}"/>
    <cellStyle name="40 % - Markeringsfarve5 2 9 2 2 2" xfId="15369" xr:uid="{CCA55A7E-D4D5-4DE1-A60D-F035A49BFA40}"/>
    <cellStyle name="40 % - Markeringsfarve5 2 9 2 2 2 2" xfId="31684" xr:uid="{CB7E3B29-A458-46ED-98F5-2E4CD5A48FC0}"/>
    <cellStyle name="40 % - Markeringsfarve5 2 9 2 2 2 3" xfId="46648" xr:uid="{B50886F8-62A1-4BC0-97A4-F33F46DD59EB}"/>
    <cellStyle name="40 % - Markeringsfarve5 2 9 2 2 3" xfId="24662" xr:uid="{BD4EFECF-878C-447A-9423-171B7B8A2639}"/>
    <cellStyle name="40 % - Markeringsfarve5 2 9 2 2 4" xfId="39649" xr:uid="{8FF59984-995F-4889-B443-2A4B59FEDDFD}"/>
    <cellStyle name="40 % - Markeringsfarve5 2 9 2 3" xfId="12753" xr:uid="{0532FBAE-DB1D-4E5A-9A8C-493C985EBADD}"/>
    <cellStyle name="40 % - Markeringsfarve5 2 9 2 3 2" xfId="29073" xr:uid="{E677DFA7-166E-4D8D-9B2D-83271E511A51}"/>
    <cellStyle name="40 % - Markeringsfarve5 2 9 2 3 3" xfId="44038" xr:uid="{D122A8AB-3221-4269-806A-DF3C3D6376BE}"/>
    <cellStyle name="40 % - Markeringsfarve5 2 9 2 4" xfId="22051" xr:uid="{ACE42EAA-EF48-4A08-B9E1-197447C93A05}"/>
    <cellStyle name="40 % - Markeringsfarve5 2 9 2 5" xfId="37039" xr:uid="{C5711BBF-C90D-40C5-8858-7EF676DBC0B5}"/>
    <cellStyle name="40 % - Markeringsfarve5 2 9 3" xfId="6066" xr:uid="{54E67953-24C6-4A73-A175-E7DB39DBDA03}"/>
    <cellStyle name="40 % - Markeringsfarve5 2 9 3 2" xfId="13982" xr:uid="{D00A415C-5C1B-4DF0-A5EC-0A73A312B504}"/>
    <cellStyle name="40 % - Markeringsfarve5 2 9 3 2 2" xfId="30297" xr:uid="{8EC842CA-F399-42A8-967C-838734A9F167}"/>
    <cellStyle name="40 % - Markeringsfarve5 2 9 3 2 3" xfId="45261" xr:uid="{E7AFA90D-5AEB-40EE-AC7D-FF3CCFA42793}"/>
    <cellStyle name="40 % - Markeringsfarve5 2 9 3 3" xfId="23275" xr:uid="{1BFA482D-92A4-4C0C-8ECE-153D725DB7A9}"/>
    <cellStyle name="40 % - Markeringsfarve5 2 9 3 4" xfId="38262" xr:uid="{C263EBF6-02D3-485C-851B-CEF4D4C0A486}"/>
    <cellStyle name="40 % - Markeringsfarve5 2 9 4" xfId="12752" xr:uid="{D10B72F4-9C93-4156-9A8D-4FBC3C169EA8}"/>
    <cellStyle name="40 % - Markeringsfarve5 2 9 4 2" xfId="29072" xr:uid="{89F4A562-59E9-4A78-8494-5D29D92F5EF7}"/>
    <cellStyle name="40 % - Markeringsfarve5 2 9 4 3" xfId="44037" xr:uid="{AC3BF19B-863F-459B-9571-5D2087FA6169}"/>
    <cellStyle name="40 % - Markeringsfarve5 2 9 5" xfId="22050" xr:uid="{FB9DB133-19B2-4F76-B543-5B8E96C58746}"/>
    <cellStyle name="40 % - Markeringsfarve5 2 9 6" xfId="37038" xr:uid="{39208877-AA50-4026-9725-5DD7FD287906}"/>
    <cellStyle name="40 % - Markeringsfarve5 3" xfId="4198" xr:uid="{1690ABC8-C52A-4985-A379-F463E5A6B788}"/>
    <cellStyle name="40 % - Markeringsfarve5 3 10" xfId="4199" xr:uid="{0C881ED1-E7B5-494F-95E4-48CBA8455E8D}"/>
    <cellStyle name="40 % - Markeringsfarve5 3 10 2" xfId="6682" xr:uid="{0E4FE80D-8AD4-416B-96F1-E42412D83A68}"/>
    <cellStyle name="40 % - Markeringsfarve5 3 10 2 2" xfId="14593" xr:uid="{C62B26B0-9814-4FAF-85CA-D98A407D3081}"/>
    <cellStyle name="40 % - Markeringsfarve5 3 10 2 2 2" xfId="30908" xr:uid="{99F12F78-9A48-4314-BF34-BA0CB8218666}"/>
    <cellStyle name="40 % - Markeringsfarve5 3 10 2 2 3" xfId="45872" xr:uid="{BE5EC946-9227-4EAF-BDE0-F1DCE5E89860}"/>
    <cellStyle name="40 % - Markeringsfarve5 3 10 2 3" xfId="23886" xr:uid="{571B3A80-2F09-4210-98D5-C4597973F8CF}"/>
    <cellStyle name="40 % - Markeringsfarve5 3 10 2 4" xfId="38873" xr:uid="{D86515D6-F3DC-474D-94CF-B07438FDE186}"/>
    <cellStyle name="40 % - Markeringsfarve5 3 10 3" xfId="12755" xr:uid="{ADD48747-98AC-4C12-9D9F-9F9757046535}"/>
    <cellStyle name="40 % - Markeringsfarve5 3 10 3 2" xfId="29075" xr:uid="{7E7838EA-6694-4257-96AE-49A34D4A5974}"/>
    <cellStyle name="40 % - Markeringsfarve5 3 10 3 3" xfId="44040" xr:uid="{E9874F75-6B72-4895-8FE0-F9893071D7BB}"/>
    <cellStyle name="40 % - Markeringsfarve5 3 10 4" xfId="22053" xr:uid="{9AFE2014-52E2-465B-86F6-6B469E65B3DF}"/>
    <cellStyle name="40 % - Markeringsfarve5 3 10 5" xfId="37041" xr:uid="{581B494C-1EBE-4A05-9E03-5587EB7E93B2}"/>
    <cellStyle name="40 % - Markeringsfarve5 3 11" xfId="4200" xr:uid="{4C1148A6-BC3D-48C4-87CC-F046827ABBBD}"/>
    <cellStyle name="40 % - Markeringsfarve5 3 11 2" xfId="8206" xr:uid="{4197F364-92DE-4CEF-8B00-92C28017ABA7}"/>
    <cellStyle name="40 % - Markeringsfarve5 3 11 2 2" xfId="16101" xr:uid="{1B289BCB-41A2-46AF-BAE9-D4A14EBF520C}"/>
    <cellStyle name="40 % - Markeringsfarve5 3 11 2 2 2" xfId="32416" xr:uid="{3115F7A5-587D-4E63-AAAE-75F6B9AB38D5}"/>
    <cellStyle name="40 % - Markeringsfarve5 3 11 2 2 3" xfId="47380" xr:uid="{FD3DB858-FE77-487D-A801-526E70B13AA8}"/>
    <cellStyle name="40 % - Markeringsfarve5 3 11 2 3" xfId="25394" xr:uid="{5E14DDCF-2084-41FA-9BED-023278683C36}"/>
    <cellStyle name="40 % - Markeringsfarve5 3 11 2 4" xfId="40381" xr:uid="{F6659CA7-53AC-4E15-B03E-C190EB1DFBC0}"/>
    <cellStyle name="40 % - Markeringsfarve5 3 11 3" xfId="12756" xr:uid="{709C8357-3BCD-48C3-BF2C-1790F59E9711}"/>
    <cellStyle name="40 % - Markeringsfarve5 3 11 3 2" xfId="29076" xr:uid="{7DD82026-0014-4924-BA6E-863A34D3FD8A}"/>
    <cellStyle name="40 % - Markeringsfarve5 3 11 3 3" xfId="44041" xr:uid="{B16E84FB-BEDE-4CEB-999B-593A3337A81E}"/>
    <cellStyle name="40 % - Markeringsfarve5 3 11 4" xfId="22054" xr:uid="{0867FF5A-078B-4F59-A19B-0B4D21593459}"/>
    <cellStyle name="40 % - Markeringsfarve5 3 11 5" xfId="37042" xr:uid="{4A8F2B11-98E7-4FF2-B6D8-3295E263C72F}"/>
    <cellStyle name="40 % - Markeringsfarve5 3 12" xfId="5938" xr:uid="{3D94A5E9-9F63-4A1F-ABCC-D4B84EF23BE0}"/>
    <cellStyle name="40 % - Markeringsfarve5 3 12 2" xfId="13855" xr:uid="{312E773F-CFC3-453C-9E36-E35CF53A9CEE}"/>
    <cellStyle name="40 % - Markeringsfarve5 3 12 2 2" xfId="30170" xr:uid="{4969AF28-01F8-4473-B9F8-FAC9761CD5AC}"/>
    <cellStyle name="40 % - Markeringsfarve5 3 12 2 3" xfId="45134" xr:uid="{B49C5959-50EF-4C31-9924-00B9D4222148}"/>
    <cellStyle name="40 % - Markeringsfarve5 3 12 3" xfId="23148" xr:uid="{74A5F2B0-3AF1-4F6B-8AA1-05D617527495}"/>
    <cellStyle name="40 % - Markeringsfarve5 3 12 4" xfId="38135" xr:uid="{3273C875-6559-4A82-8C0C-1CDAA46B1E29}"/>
    <cellStyle name="40 % - Markeringsfarve5 3 13" xfId="12754" xr:uid="{C58CD558-6472-4887-B111-8CDAC9B9D934}"/>
    <cellStyle name="40 % - Markeringsfarve5 3 13 2" xfId="29074" xr:uid="{0002C391-0376-4D3A-AB31-689640E4FBF1}"/>
    <cellStyle name="40 % - Markeringsfarve5 3 13 3" xfId="44039" xr:uid="{9ED23981-36DF-4832-9375-76975CADA075}"/>
    <cellStyle name="40 % - Markeringsfarve5 3 14" xfId="22052" xr:uid="{92BB52E7-5DB1-4378-A3B2-53DD51D6015E}"/>
    <cellStyle name="40 % - Markeringsfarve5 3 15" xfId="37040" xr:uid="{4EA54042-C7F3-4691-B910-E0848A896268}"/>
    <cellStyle name="40 % - Markeringsfarve5 3 16" xfId="53339" xr:uid="{BD9EDD99-C823-4B68-A232-65C63B1B1818}"/>
    <cellStyle name="40 % - Markeringsfarve5 3 2" xfId="4201" xr:uid="{1FFE92F9-A175-4505-9383-73FA4AE9C6BA}"/>
    <cellStyle name="40 % - Markeringsfarve5 3 2 10" xfId="5939" xr:uid="{F9464E87-ABC7-424B-9A4C-E0375F27EFD7}"/>
    <cellStyle name="40 % - Markeringsfarve5 3 2 10 2" xfId="13856" xr:uid="{A5CF1220-6D08-4FD6-9AFD-CEAD94AAC83C}"/>
    <cellStyle name="40 % - Markeringsfarve5 3 2 10 2 2" xfId="30171" xr:uid="{33ECF69E-2A8D-4507-A1E3-B5273168C1BF}"/>
    <cellStyle name="40 % - Markeringsfarve5 3 2 10 2 3" xfId="45135" xr:uid="{DAD51515-39AE-4C7F-A327-EA55E78E4AA2}"/>
    <cellStyle name="40 % - Markeringsfarve5 3 2 10 3" xfId="23149" xr:uid="{BDA3F9D4-A5ED-4AA5-B381-C7E3C3317F64}"/>
    <cellStyle name="40 % - Markeringsfarve5 3 2 10 4" xfId="38136" xr:uid="{AFBABBCC-BD97-4DE2-94EE-EC592AC63412}"/>
    <cellStyle name="40 % - Markeringsfarve5 3 2 11" xfId="12757" xr:uid="{2F49E658-BF22-463F-AE27-3870401C4175}"/>
    <cellStyle name="40 % - Markeringsfarve5 3 2 11 2" xfId="29077" xr:uid="{5136600E-E033-4327-B222-56EB45FEF70F}"/>
    <cellStyle name="40 % - Markeringsfarve5 3 2 11 3" xfId="44042" xr:uid="{4AFE8122-B71F-428D-B34D-8E9B9E2EFBC3}"/>
    <cellStyle name="40 % - Markeringsfarve5 3 2 12" xfId="22055" xr:uid="{E6BFA099-6BAA-4B12-97B0-C4529A33FAB3}"/>
    <cellStyle name="40 % - Markeringsfarve5 3 2 13" xfId="37043" xr:uid="{FD7EE4E3-7469-40B0-B192-3071246C5080}"/>
    <cellStyle name="40 % - Markeringsfarve5 3 2 14" xfId="53976" xr:uid="{7534CAA9-E314-43C3-AECE-9D4B79A328A1}"/>
    <cellStyle name="40 % - Markeringsfarve5 3 2 2" xfId="4202" xr:uid="{CE8FE26A-3738-4ABB-A9D6-FDD81421863A}"/>
    <cellStyle name="40 % - Markeringsfarve5 3 2 2 2" xfId="4203" xr:uid="{CF7C07FB-2B1F-4FDA-9EC9-2357682AAB08}"/>
    <cellStyle name="40 % - Markeringsfarve5 3 2 2 2 2" xfId="4204" xr:uid="{73269B45-B2A4-45B9-A1C3-1A704B5A7E6F}"/>
    <cellStyle name="40 % - Markeringsfarve5 3 2 2 2 2 2" xfId="7615" xr:uid="{0AB84F7C-A2C3-40F4-A7A7-9FAA443C9543}"/>
    <cellStyle name="40 % - Markeringsfarve5 3 2 2 2 2 2 2" xfId="15515" xr:uid="{FA0B6AA1-2829-478C-93DC-4E482026DBD4}"/>
    <cellStyle name="40 % - Markeringsfarve5 3 2 2 2 2 2 2 2" xfId="31830" xr:uid="{756EDC9D-ACAF-4589-B576-17D12B682183}"/>
    <cellStyle name="40 % - Markeringsfarve5 3 2 2 2 2 2 2 3" xfId="46794" xr:uid="{891DE190-D221-4CE0-BA45-3C7389207718}"/>
    <cellStyle name="40 % - Markeringsfarve5 3 2 2 2 2 2 3" xfId="24808" xr:uid="{78F2AB36-BC12-4E03-A668-FA5CB97379EE}"/>
    <cellStyle name="40 % - Markeringsfarve5 3 2 2 2 2 2 4" xfId="39795" xr:uid="{6CC1B31D-8214-4D21-BA21-26007D6E1F88}"/>
    <cellStyle name="40 % - Markeringsfarve5 3 2 2 2 2 3" xfId="12760" xr:uid="{CC0E7932-7DF0-4D28-8C71-FE4DC220B8DE}"/>
    <cellStyle name="40 % - Markeringsfarve5 3 2 2 2 2 3 2" xfId="29080" xr:uid="{BBFBFAB9-7BDF-4256-ABEA-ACD01617F48A}"/>
    <cellStyle name="40 % - Markeringsfarve5 3 2 2 2 2 3 3" xfId="44045" xr:uid="{47F13C26-D8E1-4A80-9636-A5FFFD130EF2}"/>
    <cellStyle name="40 % - Markeringsfarve5 3 2 2 2 2 4" xfId="22058" xr:uid="{A0826E15-1A5B-4A6C-A59B-698FAD35E766}"/>
    <cellStyle name="40 % - Markeringsfarve5 3 2 2 2 2 5" xfId="37046" xr:uid="{156FB091-B9B4-4AB8-80A5-FB010B3E079C}"/>
    <cellStyle name="40 % - Markeringsfarve5 3 2 2 2 3" xfId="6188" xr:uid="{0F5CD4C2-D211-4711-B297-2A0E53F8D406}"/>
    <cellStyle name="40 % - Markeringsfarve5 3 2 2 2 3 2" xfId="14104" xr:uid="{F978E127-AF5D-4922-B75C-472CAACD11C2}"/>
    <cellStyle name="40 % - Markeringsfarve5 3 2 2 2 3 2 2" xfId="30419" xr:uid="{F8C38086-4C20-4CB1-B500-6C8A091B2ADB}"/>
    <cellStyle name="40 % - Markeringsfarve5 3 2 2 2 3 2 3" xfId="45383" xr:uid="{7AAAC5C6-0A04-48A4-9132-01D7997E88DA}"/>
    <cellStyle name="40 % - Markeringsfarve5 3 2 2 2 3 3" xfId="23397" xr:uid="{3B53846C-37AC-41E4-825F-C94B68F630B8}"/>
    <cellStyle name="40 % - Markeringsfarve5 3 2 2 2 3 4" xfId="38384" xr:uid="{463D1C53-0A7D-414A-9964-11CE275E8953}"/>
    <cellStyle name="40 % - Markeringsfarve5 3 2 2 2 4" xfId="12759" xr:uid="{95C93AB9-19DC-46A8-A2A7-ABFC083212C0}"/>
    <cellStyle name="40 % - Markeringsfarve5 3 2 2 2 4 2" xfId="29079" xr:uid="{8E642574-1372-4150-9229-EEB1B93B0007}"/>
    <cellStyle name="40 % - Markeringsfarve5 3 2 2 2 4 3" xfId="44044" xr:uid="{F209F4A5-EF77-4298-9BF2-5FF07CD30438}"/>
    <cellStyle name="40 % - Markeringsfarve5 3 2 2 2 5" xfId="22057" xr:uid="{D7F76980-7388-4DDC-A9B1-4F3CFC8E32D8}"/>
    <cellStyle name="40 % - Markeringsfarve5 3 2 2 2 6" xfId="37045" xr:uid="{021CCBA2-7FEA-47C8-9218-68490CD91A6F}"/>
    <cellStyle name="40 % - Markeringsfarve5 3 2 2 3" xfId="4205" xr:uid="{3ECEAA31-A499-4DCA-AF4C-E4AD8F15C0C2}"/>
    <cellStyle name="40 % - Markeringsfarve5 3 2 2 3 2" xfId="6845" xr:uid="{BEC5A70F-65D4-4A1E-ACB0-0DF74E2C0C47}"/>
    <cellStyle name="40 % - Markeringsfarve5 3 2 2 3 2 2" xfId="14755" xr:uid="{9D369D3F-B117-4772-BC3E-9A082E3B7357}"/>
    <cellStyle name="40 % - Markeringsfarve5 3 2 2 3 2 2 2" xfId="31070" xr:uid="{5B38AFAF-F955-4E6E-9250-BE0231A1B7B4}"/>
    <cellStyle name="40 % - Markeringsfarve5 3 2 2 3 2 2 3" xfId="46034" xr:uid="{8125478D-C61E-443E-8AB0-4BFBB8648915}"/>
    <cellStyle name="40 % - Markeringsfarve5 3 2 2 3 2 3" xfId="24048" xr:uid="{8C629ADA-B8C8-45FE-8DE1-42B232981256}"/>
    <cellStyle name="40 % - Markeringsfarve5 3 2 2 3 2 4" xfId="39035" xr:uid="{43C90E85-6894-4D13-B480-FACF2A84827D}"/>
    <cellStyle name="40 % - Markeringsfarve5 3 2 2 3 3" xfId="12761" xr:uid="{265B9374-36CB-4695-A423-5649A8C1026C}"/>
    <cellStyle name="40 % - Markeringsfarve5 3 2 2 3 3 2" xfId="29081" xr:uid="{D967F437-0D75-4BBE-A24D-D17F61EC2C01}"/>
    <cellStyle name="40 % - Markeringsfarve5 3 2 2 3 3 3" xfId="44046" xr:uid="{020738BD-66E0-42D9-9A14-0E67428BC644}"/>
    <cellStyle name="40 % - Markeringsfarve5 3 2 2 3 4" xfId="22059" xr:uid="{DDDAB022-5A9C-4479-A735-B6862ACE9B4E}"/>
    <cellStyle name="40 % - Markeringsfarve5 3 2 2 3 5" xfId="37047" xr:uid="{D23672CA-7752-4343-9FDC-C8ECAD6A6DC2}"/>
    <cellStyle name="40 % - Markeringsfarve5 3 2 2 4" xfId="4206" xr:uid="{C1C2BBC4-3701-4EF3-A141-7E463EBDD8C1}"/>
    <cellStyle name="40 % - Markeringsfarve5 3 2 2 4 2" xfId="8499" xr:uid="{DF2E456F-F613-4C45-BB7D-2B5FBB8D04D3}"/>
    <cellStyle name="40 % - Markeringsfarve5 3 2 2 4 2 2" xfId="16386" xr:uid="{04696EB0-8AB3-4D27-9800-EAF2B03B8621}"/>
    <cellStyle name="40 % - Markeringsfarve5 3 2 2 4 2 2 2" xfId="32701" xr:uid="{452AC8C4-3A02-45B7-8266-48BC7411B556}"/>
    <cellStyle name="40 % - Markeringsfarve5 3 2 2 4 2 2 3" xfId="47665" xr:uid="{65DD5F95-1F5E-42E5-881D-D08B816620F0}"/>
    <cellStyle name="40 % - Markeringsfarve5 3 2 2 4 2 3" xfId="25679" xr:uid="{7813DD4B-8991-45D1-8E9C-88576CCDDD0C}"/>
    <cellStyle name="40 % - Markeringsfarve5 3 2 2 4 2 4" xfId="40666" xr:uid="{B3A365FA-3532-4E08-B3CA-548A2859ED31}"/>
    <cellStyle name="40 % - Markeringsfarve5 3 2 2 4 3" xfId="12762" xr:uid="{7827434D-A3F6-4A01-981A-EAD46A411417}"/>
    <cellStyle name="40 % - Markeringsfarve5 3 2 2 4 3 2" xfId="29082" xr:uid="{1133D395-BC7F-4540-B89E-AB4BF0170496}"/>
    <cellStyle name="40 % - Markeringsfarve5 3 2 2 4 3 3" xfId="44047" xr:uid="{6E54B95F-722F-476F-BCF1-A10D1E80F789}"/>
    <cellStyle name="40 % - Markeringsfarve5 3 2 2 4 4" xfId="22060" xr:uid="{10778B17-D986-41BA-9744-74B83A792442}"/>
    <cellStyle name="40 % - Markeringsfarve5 3 2 2 4 5" xfId="37048" xr:uid="{A0461F3E-C345-44CC-964F-5FF6398C334F}"/>
    <cellStyle name="40 % - Markeringsfarve5 3 2 2 5" xfId="5940" xr:uid="{8FA4292E-9EF2-4C0E-B5EE-2B9CFC6B36EC}"/>
    <cellStyle name="40 % - Markeringsfarve5 3 2 2 5 2" xfId="13857" xr:uid="{20494D54-0282-4BCF-AC71-78D5B8C3E69A}"/>
    <cellStyle name="40 % - Markeringsfarve5 3 2 2 5 2 2" xfId="30172" xr:uid="{06BA4F97-96FC-4F74-9A23-C5360E03491B}"/>
    <cellStyle name="40 % - Markeringsfarve5 3 2 2 5 2 3" xfId="45136" xr:uid="{2F0B5C3B-F15C-41E2-AFF9-7DE095384AD8}"/>
    <cellStyle name="40 % - Markeringsfarve5 3 2 2 5 3" xfId="23150" xr:uid="{79CBB4A3-7828-4192-80BF-72301F8A51B9}"/>
    <cellStyle name="40 % - Markeringsfarve5 3 2 2 5 4" xfId="38137" xr:uid="{9FF1BB4C-0226-4905-8A2C-21960C5058CE}"/>
    <cellStyle name="40 % - Markeringsfarve5 3 2 2 6" xfId="12758" xr:uid="{E541235B-E8F0-4B90-A38B-B0E97C8D627D}"/>
    <cellStyle name="40 % - Markeringsfarve5 3 2 2 6 2" xfId="29078" xr:uid="{62977A7E-8F14-4B9D-A551-497101123F39}"/>
    <cellStyle name="40 % - Markeringsfarve5 3 2 2 6 3" xfId="44043" xr:uid="{D165CBB2-EAF0-405B-B4C1-6AAEA82CB297}"/>
    <cellStyle name="40 % - Markeringsfarve5 3 2 2 7" xfId="22056" xr:uid="{D14E348D-AB85-4FFC-9B71-DECF31E7435F}"/>
    <cellStyle name="40 % - Markeringsfarve5 3 2 2 8" xfId="37044" xr:uid="{8C8614C0-06D2-479A-BE1F-4A4CA64A5740}"/>
    <cellStyle name="40 % - Markeringsfarve5 3 2 2 9" xfId="57143" xr:uid="{A9F18AC0-3CD8-4CC0-8CFE-FD3F39961750}"/>
    <cellStyle name="40 % - Markeringsfarve5 3 2 3" xfId="4207" xr:uid="{76D27033-F710-450D-954F-DF3EB732B4D2}"/>
    <cellStyle name="40 % - Markeringsfarve5 3 2 3 2" xfId="4208" xr:uid="{B59472B1-3970-4641-A3F7-45E5EDCA9B99}"/>
    <cellStyle name="40 % - Markeringsfarve5 3 2 3 2 2" xfId="4209" xr:uid="{CC418AFE-5C7A-41F1-BC75-D49F1F1EEC8D}"/>
    <cellStyle name="40 % - Markeringsfarve5 3 2 3 2 2 2" xfId="7766" xr:uid="{F1BEB646-9EAD-4FAE-A7B7-97D8FC973205}"/>
    <cellStyle name="40 % - Markeringsfarve5 3 2 3 2 2 2 2" xfId="15666" xr:uid="{8EC09D77-D63A-44F5-84AF-A6F8A8BDF6B7}"/>
    <cellStyle name="40 % - Markeringsfarve5 3 2 3 2 2 2 2 2" xfId="31981" xr:uid="{154D1F57-63C7-4A43-ABF7-782DEC5A8CFA}"/>
    <cellStyle name="40 % - Markeringsfarve5 3 2 3 2 2 2 2 3" xfId="46945" xr:uid="{32256327-6DC8-47A9-AA24-37B9FC075792}"/>
    <cellStyle name="40 % - Markeringsfarve5 3 2 3 2 2 2 3" xfId="24959" xr:uid="{458CC684-AFDF-409B-B1DC-CD4F0E87F290}"/>
    <cellStyle name="40 % - Markeringsfarve5 3 2 3 2 2 2 4" xfId="39946" xr:uid="{A3E52683-842C-4166-B95C-2A9B740FCE56}"/>
    <cellStyle name="40 % - Markeringsfarve5 3 2 3 2 2 3" xfId="12765" xr:uid="{566D6E41-1FD9-4EF1-B8C3-36CDEDA99ECB}"/>
    <cellStyle name="40 % - Markeringsfarve5 3 2 3 2 2 3 2" xfId="29085" xr:uid="{BDA3D53B-B7D2-495C-854C-323888374E1E}"/>
    <cellStyle name="40 % - Markeringsfarve5 3 2 3 2 2 3 3" xfId="44050" xr:uid="{F33FC32B-AD04-428B-BAB4-2F64EDE71ED0}"/>
    <cellStyle name="40 % - Markeringsfarve5 3 2 3 2 2 4" xfId="22063" xr:uid="{C33F4BA0-E4FF-484A-910A-31859384F778}"/>
    <cellStyle name="40 % - Markeringsfarve5 3 2 3 2 2 5" xfId="37051" xr:uid="{45BF980B-828D-4CE0-8518-D80E5CC53DC6}"/>
    <cellStyle name="40 % - Markeringsfarve5 3 2 3 2 3" xfId="6312" xr:uid="{EEF79C88-7C68-48F7-94B7-CD5A0972C86A}"/>
    <cellStyle name="40 % - Markeringsfarve5 3 2 3 2 3 2" xfId="14228" xr:uid="{EBFAE300-E1D4-4031-BC2E-430F67155FE2}"/>
    <cellStyle name="40 % - Markeringsfarve5 3 2 3 2 3 2 2" xfId="30543" xr:uid="{822E20CC-7360-4CB0-BD14-16A0254983AE}"/>
    <cellStyle name="40 % - Markeringsfarve5 3 2 3 2 3 2 3" xfId="45507" xr:uid="{7166976C-766F-4D51-B46D-1896BA0C48FC}"/>
    <cellStyle name="40 % - Markeringsfarve5 3 2 3 2 3 3" xfId="23521" xr:uid="{072BB840-D429-42E3-9E3E-B51CA6B8F8F6}"/>
    <cellStyle name="40 % - Markeringsfarve5 3 2 3 2 3 4" xfId="38508" xr:uid="{B3EA5085-A766-41EF-A77E-8E209393AFE5}"/>
    <cellStyle name="40 % - Markeringsfarve5 3 2 3 2 4" xfId="12764" xr:uid="{293FE850-685A-41BA-9C17-C63E5B3C2D0B}"/>
    <cellStyle name="40 % - Markeringsfarve5 3 2 3 2 4 2" xfId="29084" xr:uid="{1B98ACE1-2CFD-4743-8EB1-034586D2B51A}"/>
    <cellStyle name="40 % - Markeringsfarve5 3 2 3 2 4 3" xfId="44049" xr:uid="{88518729-AB2D-44A7-BF34-875D74A1FCB0}"/>
    <cellStyle name="40 % - Markeringsfarve5 3 2 3 2 5" xfId="22062" xr:uid="{B0E22F6B-5D0E-4A97-9011-61FCA399078B}"/>
    <cellStyle name="40 % - Markeringsfarve5 3 2 3 2 6" xfId="37050" xr:uid="{680DE539-D734-4328-A8D0-5E7DE2D86CD9}"/>
    <cellStyle name="40 % - Markeringsfarve5 3 2 3 3" xfId="4210" xr:uid="{7E56BB2F-C3CC-4942-AD8B-2DCB70B717C2}"/>
    <cellStyle name="40 % - Markeringsfarve5 3 2 3 3 2" xfId="6996" xr:uid="{04B2EB39-F9B8-4BE2-8B5B-9557058362F0}"/>
    <cellStyle name="40 % - Markeringsfarve5 3 2 3 3 2 2" xfId="14906" xr:uid="{DDEFB22B-247F-450B-A506-87AB3B3E487A}"/>
    <cellStyle name="40 % - Markeringsfarve5 3 2 3 3 2 2 2" xfId="31221" xr:uid="{CE32A48A-9319-4FEB-9E53-F334F355CD4F}"/>
    <cellStyle name="40 % - Markeringsfarve5 3 2 3 3 2 2 3" xfId="46185" xr:uid="{B3C70DED-0E3E-43EB-B1BB-1EBBD907922F}"/>
    <cellStyle name="40 % - Markeringsfarve5 3 2 3 3 2 3" xfId="24199" xr:uid="{8BD13100-9A66-4B9B-A659-FC3EA79906B4}"/>
    <cellStyle name="40 % - Markeringsfarve5 3 2 3 3 2 4" xfId="39186" xr:uid="{6B021B53-C46D-48F5-AB78-5AC761E022EA}"/>
    <cellStyle name="40 % - Markeringsfarve5 3 2 3 3 3" xfId="12766" xr:uid="{E3E74AB2-95BA-49DE-87B4-09A93084A5B1}"/>
    <cellStyle name="40 % - Markeringsfarve5 3 2 3 3 3 2" xfId="29086" xr:uid="{E5C91711-619C-4627-A755-38A22A8AFA69}"/>
    <cellStyle name="40 % - Markeringsfarve5 3 2 3 3 3 3" xfId="44051" xr:uid="{E3828AAC-9215-4811-816E-2DEEA5763717}"/>
    <cellStyle name="40 % - Markeringsfarve5 3 2 3 3 4" xfId="22064" xr:uid="{6D0701C1-7081-465F-B87B-4F9D0AFC6DCF}"/>
    <cellStyle name="40 % - Markeringsfarve5 3 2 3 3 5" xfId="37052" xr:uid="{A3027636-344C-4030-915D-8294EEA5ADA5}"/>
    <cellStyle name="40 % - Markeringsfarve5 3 2 3 4" xfId="4211" xr:uid="{42E404E9-140B-46E9-A263-583817A90A94}"/>
    <cellStyle name="40 % - Markeringsfarve5 3 2 3 4 2" xfId="8709" xr:uid="{A80C203D-60B4-4872-8F6B-968C6949B8F4}"/>
    <cellStyle name="40 % - Markeringsfarve5 3 2 3 4 2 2" xfId="16584" xr:uid="{1E9E882A-A921-4DB1-8DAF-E0A7FDCE4FB5}"/>
    <cellStyle name="40 % - Markeringsfarve5 3 2 3 4 2 2 2" xfId="32899" xr:uid="{90E70F83-19CD-46AD-AADD-8BA756211168}"/>
    <cellStyle name="40 % - Markeringsfarve5 3 2 3 4 2 2 3" xfId="47863" xr:uid="{271F6B41-9FE6-49C2-A860-DAB79D2DFF10}"/>
    <cellStyle name="40 % - Markeringsfarve5 3 2 3 4 2 3" xfId="25877" xr:uid="{13C3C793-7320-40ED-9759-476C089271D1}"/>
    <cellStyle name="40 % - Markeringsfarve5 3 2 3 4 2 4" xfId="40864" xr:uid="{BC80C838-1E67-4B32-82A9-B9B18152BF1A}"/>
    <cellStyle name="40 % - Markeringsfarve5 3 2 3 4 3" xfId="12767" xr:uid="{32A262E4-645F-4D3E-B279-3B96D74A1F03}"/>
    <cellStyle name="40 % - Markeringsfarve5 3 2 3 4 3 2" xfId="29087" xr:uid="{5E885416-DDBD-422B-9D32-244118B1B739}"/>
    <cellStyle name="40 % - Markeringsfarve5 3 2 3 4 3 3" xfId="44052" xr:uid="{65053D2B-03FA-49D1-9D19-CA9F9BBA34D4}"/>
    <cellStyle name="40 % - Markeringsfarve5 3 2 3 4 4" xfId="22065" xr:uid="{CE0603A5-3678-454A-9109-2434FDE48223}"/>
    <cellStyle name="40 % - Markeringsfarve5 3 2 3 4 5" xfId="37053" xr:uid="{8FA8CFCD-C211-4943-97D2-8331D3ED7D25}"/>
    <cellStyle name="40 % - Markeringsfarve5 3 2 3 5" xfId="5941" xr:uid="{0F0E0169-8083-4B75-B1CE-196B652B84E9}"/>
    <cellStyle name="40 % - Markeringsfarve5 3 2 3 5 2" xfId="13858" xr:uid="{7393506A-22E2-4E19-A58A-EB507CCA9E06}"/>
    <cellStyle name="40 % - Markeringsfarve5 3 2 3 5 2 2" xfId="30173" xr:uid="{DF867444-A39D-4FCD-BAAF-DC6F8FDA897C}"/>
    <cellStyle name="40 % - Markeringsfarve5 3 2 3 5 2 3" xfId="45137" xr:uid="{37C8D35A-9F98-4CB0-9EEB-F0B7B06BC9EC}"/>
    <cellStyle name="40 % - Markeringsfarve5 3 2 3 5 3" xfId="23151" xr:uid="{E4494D38-FA0A-4812-97D0-A516718E319B}"/>
    <cellStyle name="40 % - Markeringsfarve5 3 2 3 5 4" xfId="38138" xr:uid="{AD080CFB-0D03-4FFC-AFE6-D2CB7BAEE47F}"/>
    <cellStyle name="40 % - Markeringsfarve5 3 2 3 6" xfId="12763" xr:uid="{87767F0B-228B-498B-A51D-CD6ECEFA66FE}"/>
    <cellStyle name="40 % - Markeringsfarve5 3 2 3 6 2" xfId="29083" xr:uid="{530536FE-5E44-48B1-832B-250D56885910}"/>
    <cellStyle name="40 % - Markeringsfarve5 3 2 3 6 3" xfId="44048" xr:uid="{AB285316-5112-46B2-B223-CD5E3385F9AB}"/>
    <cellStyle name="40 % - Markeringsfarve5 3 2 3 7" xfId="22061" xr:uid="{0EAEB730-2FC4-4C56-BCD3-7DD6B5A80ADA}"/>
    <cellStyle name="40 % - Markeringsfarve5 3 2 3 8" xfId="37049" xr:uid="{ABD36E05-D882-4878-9901-4C1772D23473}"/>
    <cellStyle name="40 % - Markeringsfarve5 3 2 4" xfId="4212" xr:uid="{78DED8AB-B574-494C-8FA4-DA1BF90AD4BA}"/>
    <cellStyle name="40 % - Markeringsfarve5 3 2 4 2" xfId="4213" xr:uid="{52A60E5E-2FEF-4683-86B3-DFCAAF2A6431}"/>
    <cellStyle name="40 % - Markeringsfarve5 3 2 4 2 2" xfId="4214" xr:uid="{B82DA32E-BEF2-4465-B635-9277B6CBAC29}"/>
    <cellStyle name="40 % - Markeringsfarve5 3 2 4 2 2 2" xfId="7853" xr:uid="{F9C2E2A7-1933-46AC-9524-656E96B9B791}"/>
    <cellStyle name="40 % - Markeringsfarve5 3 2 4 2 2 2 2" xfId="15753" xr:uid="{31ECFF87-9E90-46DF-B76F-F852E7C4502F}"/>
    <cellStyle name="40 % - Markeringsfarve5 3 2 4 2 2 2 2 2" xfId="32068" xr:uid="{1A1C06B0-4F54-4F9C-B60E-D443A8E4BB19}"/>
    <cellStyle name="40 % - Markeringsfarve5 3 2 4 2 2 2 2 3" xfId="47032" xr:uid="{6CB628E7-F784-497C-A5E4-53145912DD78}"/>
    <cellStyle name="40 % - Markeringsfarve5 3 2 4 2 2 2 3" xfId="25046" xr:uid="{5C8F110B-29AC-48D1-8ABA-A6D21698A420}"/>
    <cellStyle name="40 % - Markeringsfarve5 3 2 4 2 2 2 4" xfId="40033" xr:uid="{9717816E-0F3C-43C9-A4B7-83DE27464DEB}"/>
    <cellStyle name="40 % - Markeringsfarve5 3 2 4 2 2 3" xfId="12770" xr:uid="{87981397-6B13-4E97-A351-07D9B605B43E}"/>
    <cellStyle name="40 % - Markeringsfarve5 3 2 4 2 2 3 2" xfId="29090" xr:uid="{73265680-5864-4DEF-BD9F-635793B96AE6}"/>
    <cellStyle name="40 % - Markeringsfarve5 3 2 4 2 2 3 3" xfId="44055" xr:uid="{2B3FAA74-3A60-4C1B-AD01-2BC9A49E2AE6}"/>
    <cellStyle name="40 % - Markeringsfarve5 3 2 4 2 2 4" xfId="22068" xr:uid="{40ADB86A-48A7-46DC-98D9-BAA95102C72F}"/>
    <cellStyle name="40 % - Markeringsfarve5 3 2 4 2 2 5" xfId="37056" xr:uid="{28AD1CC3-6DE7-4E26-9EC3-963187C77737}"/>
    <cellStyle name="40 % - Markeringsfarve5 3 2 4 2 3" xfId="6390" xr:uid="{EEC834C6-1DB0-479C-8D3F-9BEAE42C073B}"/>
    <cellStyle name="40 % - Markeringsfarve5 3 2 4 2 3 2" xfId="14303" xr:uid="{A7948107-CF5A-400D-90A2-291CC880A303}"/>
    <cellStyle name="40 % - Markeringsfarve5 3 2 4 2 3 2 2" xfId="30618" xr:uid="{4C6BE731-9B74-4A54-871D-8DFEDBE5FC3F}"/>
    <cellStyle name="40 % - Markeringsfarve5 3 2 4 2 3 2 3" xfId="45582" xr:uid="{DEDCA9E7-5A12-45AD-943A-51F6F290D28B}"/>
    <cellStyle name="40 % - Markeringsfarve5 3 2 4 2 3 3" xfId="23596" xr:uid="{F5A58CC6-AC60-449B-BD4B-1468D3DB881C}"/>
    <cellStyle name="40 % - Markeringsfarve5 3 2 4 2 3 4" xfId="38583" xr:uid="{A1857B42-221D-496C-8BA5-B7A3D3B0903F}"/>
    <cellStyle name="40 % - Markeringsfarve5 3 2 4 2 4" xfId="12769" xr:uid="{AB12AE20-58BC-4492-9A6E-6E6DC6B32604}"/>
    <cellStyle name="40 % - Markeringsfarve5 3 2 4 2 4 2" xfId="29089" xr:uid="{0D0C17FD-9CCC-4FDE-91C9-1540BAAD5869}"/>
    <cellStyle name="40 % - Markeringsfarve5 3 2 4 2 4 3" xfId="44054" xr:uid="{8193110B-D474-4A14-BC1E-F470BDACAB8A}"/>
    <cellStyle name="40 % - Markeringsfarve5 3 2 4 2 5" xfId="22067" xr:uid="{BAEFDAC2-EB75-4ED2-B5F6-84778432247A}"/>
    <cellStyle name="40 % - Markeringsfarve5 3 2 4 2 6" xfId="37055" xr:uid="{D73E0371-C28D-498A-81CB-C46DECED287E}"/>
    <cellStyle name="40 % - Markeringsfarve5 3 2 4 3" xfId="4215" xr:uid="{59977EDB-65F6-4007-8DD8-C2F625624A8C}"/>
    <cellStyle name="40 % - Markeringsfarve5 3 2 4 3 2" xfId="7129" xr:uid="{2E57FE61-13DE-429B-AF33-CA2F0EE88306}"/>
    <cellStyle name="40 % - Markeringsfarve5 3 2 4 3 2 2" xfId="15038" xr:uid="{A462F301-8C59-4D80-A841-90B52A6DE1BC}"/>
    <cellStyle name="40 % - Markeringsfarve5 3 2 4 3 2 2 2" xfId="31353" xr:uid="{677B7EA3-F4CF-4F31-9F73-51A3FDF3F02A}"/>
    <cellStyle name="40 % - Markeringsfarve5 3 2 4 3 2 2 3" xfId="46317" xr:uid="{A09369EF-B367-4190-B268-9EE12C47D8B4}"/>
    <cellStyle name="40 % - Markeringsfarve5 3 2 4 3 2 3" xfId="24331" xr:uid="{FA2D864E-CC60-47DE-81E6-F642FA2232F8}"/>
    <cellStyle name="40 % - Markeringsfarve5 3 2 4 3 2 4" xfId="39318" xr:uid="{133352CF-57D0-4F03-8F21-62FF164BA01C}"/>
    <cellStyle name="40 % - Markeringsfarve5 3 2 4 3 3" xfId="12771" xr:uid="{30F172BA-116E-44B3-BE65-51A57BFC29E1}"/>
    <cellStyle name="40 % - Markeringsfarve5 3 2 4 3 3 2" xfId="29091" xr:uid="{3B0C8527-E2D5-4ABC-ADFE-2D3CECF6E0F2}"/>
    <cellStyle name="40 % - Markeringsfarve5 3 2 4 3 3 3" xfId="44056" xr:uid="{A017BDA3-AC90-4E78-9075-5C8B18FD950F}"/>
    <cellStyle name="40 % - Markeringsfarve5 3 2 4 3 4" xfId="22069" xr:uid="{D58DCF89-D0DC-4CE7-AEAE-490337177407}"/>
    <cellStyle name="40 % - Markeringsfarve5 3 2 4 3 5" xfId="37057" xr:uid="{5D1D26A4-01E9-48C7-917C-B362177ABB36}"/>
    <cellStyle name="40 % - Markeringsfarve5 3 2 4 4" xfId="4216" xr:uid="{651FA969-9C2D-4BEC-9050-AF76BF344173}"/>
    <cellStyle name="40 % - Markeringsfarve5 3 2 4 4 2" xfId="8429" xr:uid="{69EF1C59-80AC-4AEA-9EEF-0215D03D50A7}"/>
    <cellStyle name="40 % - Markeringsfarve5 3 2 4 4 2 2" xfId="16317" xr:uid="{FA094FFE-45AD-4673-BCC1-4BCFA68022CC}"/>
    <cellStyle name="40 % - Markeringsfarve5 3 2 4 4 2 2 2" xfId="32632" xr:uid="{5E8703FE-316D-44B4-A876-DD247BE6E178}"/>
    <cellStyle name="40 % - Markeringsfarve5 3 2 4 4 2 2 3" xfId="47596" xr:uid="{CFD3DB13-F8F1-47EC-8543-BE3506A19387}"/>
    <cellStyle name="40 % - Markeringsfarve5 3 2 4 4 2 3" xfId="25610" xr:uid="{53B7E6AD-6C42-464C-B70A-DF4DD9B582F3}"/>
    <cellStyle name="40 % - Markeringsfarve5 3 2 4 4 2 4" xfId="40597" xr:uid="{13F8880B-38F3-4C7E-A798-FA69470E3D52}"/>
    <cellStyle name="40 % - Markeringsfarve5 3 2 4 4 3" xfId="12772" xr:uid="{02354B66-189D-4FEA-AB6C-F4795F9C7CC4}"/>
    <cellStyle name="40 % - Markeringsfarve5 3 2 4 4 3 2" xfId="29092" xr:uid="{EFE690ED-A8A2-481A-AD00-B0FBE5825050}"/>
    <cellStyle name="40 % - Markeringsfarve5 3 2 4 4 3 3" xfId="44057" xr:uid="{F35F350D-16C9-4DEE-BE82-B856180097EC}"/>
    <cellStyle name="40 % - Markeringsfarve5 3 2 4 4 4" xfId="22070" xr:uid="{477BB885-2AA6-45BB-B3BB-424122F64419}"/>
    <cellStyle name="40 % - Markeringsfarve5 3 2 4 4 5" xfId="37058" xr:uid="{CD0A822C-F807-4A50-AEF4-AC4DD2CDCA35}"/>
    <cellStyle name="40 % - Markeringsfarve5 3 2 4 5" xfId="5942" xr:uid="{3D8AB846-522D-4C13-914D-7BFA134F24EF}"/>
    <cellStyle name="40 % - Markeringsfarve5 3 2 4 5 2" xfId="13859" xr:uid="{06DA13A3-2A43-4283-823C-6607A75D224B}"/>
    <cellStyle name="40 % - Markeringsfarve5 3 2 4 5 2 2" xfId="30174" xr:uid="{FA86C2BA-81F6-41F9-A648-C1072DBFC2A3}"/>
    <cellStyle name="40 % - Markeringsfarve5 3 2 4 5 2 3" xfId="45138" xr:uid="{95BFF5A1-0639-4448-85F6-2BF46B88918B}"/>
    <cellStyle name="40 % - Markeringsfarve5 3 2 4 5 3" xfId="23152" xr:uid="{A90D80E6-03ED-4E45-83AA-36E0052BF399}"/>
    <cellStyle name="40 % - Markeringsfarve5 3 2 4 5 4" xfId="38139" xr:uid="{51441B31-EFD4-4749-B070-F4903A15C81A}"/>
    <cellStyle name="40 % - Markeringsfarve5 3 2 4 6" xfId="12768" xr:uid="{44C4FEAD-6AC0-4424-8461-192CFC596A71}"/>
    <cellStyle name="40 % - Markeringsfarve5 3 2 4 6 2" xfId="29088" xr:uid="{235AE46D-2CD3-4AF5-BE01-7DCE4F306327}"/>
    <cellStyle name="40 % - Markeringsfarve5 3 2 4 6 3" xfId="44053" xr:uid="{6ED77DA2-1EEA-40EA-AA47-9A7B49A6FFF2}"/>
    <cellStyle name="40 % - Markeringsfarve5 3 2 4 7" xfId="22066" xr:uid="{11513978-FF16-45D3-BA5B-0A56092A4B95}"/>
    <cellStyle name="40 % - Markeringsfarve5 3 2 4 8" xfId="37054" xr:uid="{725D25B3-3F12-437B-87B1-AD0AFB1FA968}"/>
    <cellStyle name="40 % - Markeringsfarve5 3 2 5" xfId="4217" xr:uid="{06777076-D027-4CF6-833D-E36E4CC7E8DA}"/>
    <cellStyle name="40 % - Markeringsfarve5 3 2 5 2" xfId="4218" xr:uid="{0F668832-B7C7-4E56-9AE6-AAA8AF5D52C2}"/>
    <cellStyle name="40 % - Markeringsfarve5 3 2 5 2 2" xfId="4219" xr:uid="{F7CDA24A-0B24-445D-8390-E0F1158B6897}"/>
    <cellStyle name="40 % - Markeringsfarve5 3 2 5 2 2 2" xfId="7970" xr:uid="{CA9AF14D-EAF1-42FA-B8E1-1F94823C2F0D}"/>
    <cellStyle name="40 % - Markeringsfarve5 3 2 5 2 2 2 2" xfId="15870" xr:uid="{51AA3727-0E50-43BA-87FC-E9971F06FB08}"/>
    <cellStyle name="40 % - Markeringsfarve5 3 2 5 2 2 2 2 2" xfId="32185" xr:uid="{9C3AC406-7502-45A4-88E8-DF33D1269A92}"/>
    <cellStyle name="40 % - Markeringsfarve5 3 2 5 2 2 2 2 3" xfId="47149" xr:uid="{9499F1CE-EA69-4ABE-85A2-C36AAB1704EF}"/>
    <cellStyle name="40 % - Markeringsfarve5 3 2 5 2 2 2 3" xfId="25163" xr:uid="{43FE8D69-5A91-4FF0-B091-716FC4CD2D93}"/>
    <cellStyle name="40 % - Markeringsfarve5 3 2 5 2 2 2 4" xfId="40150" xr:uid="{9ADCBE52-9892-4CDB-87B8-C3C3B96A7B79}"/>
    <cellStyle name="40 % - Markeringsfarve5 3 2 5 2 2 3" xfId="12775" xr:uid="{87716992-594A-40EF-B87F-52921DE22391}"/>
    <cellStyle name="40 % - Markeringsfarve5 3 2 5 2 2 3 2" xfId="29095" xr:uid="{A515227F-DD4E-46A3-A6F9-6A683FC22407}"/>
    <cellStyle name="40 % - Markeringsfarve5 3 2 5 2 2 3 3" xfId="44060" xr:uid="{66504707-5B4A-4955-A639-F8A29E841DBF}"/>
    <cellStyle name="40 % - Markeringsfarve5 3 2 5 2 2 4" xfId="22073" xr:uid="{2DED579D-F449-4D29-B144-0EF0FEB098B9}"/>
    <cellStyle name="40 % - Markeringsfarve5 3 2 5 2 2 5" xfId="37061" xr:uid="{EB94D46D-CE50-4236-8AC1-BA00E04212D3}"/>
    <cellStyle name="40 % - Markeringsfarve5 3 2 5 2 3" xfId="6489" xr:uid="{45CE7DAA-6A16-4EA0-87B2-E00219FB3F30}"/>
    <cellStyle name="40 % - Markeringsfarve5 3 2 5 2 3 2" xfId="14402" xr:uid="{6D36AD33-33AA-4DD8-B5EA-AAD5EDA250FB}"/>
    <cellStyle name="40 % - Markeringsfarve5 3 2 5 2 3 2 2" xfId="30717" xr:uid="{F43E378D-9314-4C48-952D-42F26DF7359B}"/>
    <cellStyle name="40 % - Markeringsfarve5 3 2 5 2 3 2 3" xfId="45681" xr:uid="{1FBE2DC6-C3BC-4D69-B6B7-3DEB321EA809}"/>
    <cellStyle name="40 % - Markeringsfarve5 3 2 5 2 3 3" xfId="23695" xr:uid="{21B78454-CEB8-44FE-927C-786EAC7B24CD}"/>
    <cellStyle name="40 % - Markeringsfarve5 3 2 5 2 3 4" xfId="38682" xr:uid="{BBEBAF1A-E32E-41A8-9271-DB837F39BBD8}"/>
    <cellStyle name="40 % - Markeringsfarve5 3 2 5 2 4" xfId="12774" xr:uid="{0A017E11-00C3-4589-918B-CC4F81A623AF}"/>
    <cellStyle name="40 % - Markeringsfarve5 3 2 5 2 4 2" xfId="29094" xr:uid="{A7E3BA18-82D1-474A-BCA3-ED1FF5600696}"/>
    <cellStyle name="40 % - Markeringsfarve5 3 2 5 2 4 3" xfId="44059" xr:uid="{0F72A19A-0EAA-4929-B699-0982FF4301E7}"/>
    <cellStyle name="40 % - Markeringsfarve5 3 2 5 2 5" xfId="22072" xr:uid="{7B777CBB-7F99-4584-88B3-53FDE56059D4}"/>
    <cellStyle name="40 % - Markeringsfarve5 3 2 5 2 6" xfId="37060" xr:uid="{E1AE891A-F9CB-4228-9135-74549D2786EC}"/>
    <cellStyle name="40 % - Markeringsfarve5 3 2 5 3" xfId="4220" xr:uid="{9317C591-2FC2-4463-BC92-82A625F4D537}"/>
    <cellStyle name="40 % - Markeringsfarve5 3 2 5 3 2" xfId="7246" xr:uid="{7E9A6868-ACB0-4C50-9D06-30739F5E8C9F}"/>
    <cellStyle name="40 % - Markeringsfarve5 3 2 5 3 2 2" xfId="15155" xr:uid="{83CD1230-6F46-48C3-B130-22A5E9B4470E}"/>
    <cellStyle name="40 % - Markeringsfarve5 3 2 5 3 2 2 2" xfId="31470" xr:uid="{0F931953-45C7-46F7-9652-474A27ECDB26}"/>
    <cellStyle name="40 % - Markeringsfarve5 3 2 5 3 2 2 3" xfId="46434" xr:uid="{EB643E70-6AF0-4722-9437-27427D1744A4}"/>
    <cellStyle name="40 % - Markeringsfarve5 3 2 5 3 2 3" xfId="24448" xr:uid="{944A9B40-C9B7-4E95-8814-CEB272E23302}"/>
    <cellStyle name="40 % - Markeringsfarve5 3 2 5 3 2 4" xfId="39435" xr:uid="{B9B6A820-FE33-462D-8062-8D3AD32A4EB6}"/>
    <cellStyle name="40 % - Markeringsfarve5 3 2 5 3 3" xfId="12776" xr:uid="{4CD8E8CE-5E16-4CAE-BE01-CD880B1ACC54}"/>
    <cellStyle name="40 % - Markeringsfarve5 3 2 5 3 3 2" xfId="29096" xr:uid="{158AD7DE-97A3-4500-855B-6B32EB297449}"/>
    <cellStyle name="40 % - Markeringsfarve5 3 2 5 3 3 3" xfId="44061" xr:uid="{80F891E3-1BC1-4C71-9791-6FA425BA469A}"/>
    <cellStyle name="40 % - Markeringsfarve5 3 2 5 3 4" xfId="22074" xr:uid="{90F2E6E7-CB56-43F7-B5AB-088D480F989B}"/>
    <cellStyle name="40 % - Markeringsfarve5 3 2 5 3 5" xfId="37062" xr:uid="{D2F64551-7866-4766-94CA-9C158073E5A4}"/>
    <cellStyle name="40 % - Markeringsfarve5 3 2 5 4" xfId="4221" xr:uid="{E984E0D8-7522-4D70-9F7F-50C5D99CF4A8}"/>
    <cellStyle name="40 % - Markeringsfarve5 3 2 5 4 2" xfId="8673" xr:uid="{3221DF05-E76E-4746-9DA8-AC2A572B43C1}"/>
    <cellStyle name="40 % - Markeringsfarve5 3 2 5 4 2 2" xfId="16552" xr:uid="{401826C7-A1F6-4D41-9CD0-76C9296F43E6}"/>
    <cellStyle name="40 % - Markeringsfarve5 3 2 5 4 2 2 2" xfId="32867" xr:uid="{0F83ACD4-F59A-41AF-A98D-6387F7395F06}"/>
    <cellStyle name="40 % - Markeringsfarve5 3 2 5 4 2 2 3" xfId="47831" xr:uid="{364215F2-12C7-4B29-B90B-73EF7F4E611A}"/>
    <cellStyle name="40 % - Markeringsfarve5 3 2 5 4 2 3" xfId="25845" xr:uid="{FF26880E-B51C-4E7D-8E8F-CE2663B2C875}"/>
    <cellStyle name="40 % - Markeringsfarve5 3 2 5 4 2 4" xfId="40832" xr:uid="{4CB56B30-DAFC-4B3B-B2A2-49441DC302CE}"/>
    <cellStyle name="40 % - Markeringsfarve5 3 2 5 4 3" xfId="12777" xr:uid="{8ACF18AB-C3D3-4970-945C-E69E348AF9A5}"/>
    <cellStyle name="40 % - Markeringsfarve5 3 2 5 4 3 2" xfId="29097" xr:uid="{C3BACC2D-B28A-4004-8DDA-16B32C399903}"/>
    <cellStyle name="40 % - Markeringsfarve5 3 2 5 4 3 3" xfId="44062" xr:uid="{B57F124C-C39D-40AC-9ABB-24DD615173E8}"/>
    <cellStyle name="40 % - Markeringsfarve5 3 2 5 4 4" xfId="22075" xr:uid="{DF4EE3BB-FD95-4859-B906-5CF269E9A437}"/>
    <cellStyle name="40 % - Markeringsfarve5 3 2 5 4 5" xfId="37063" xr:uid="{BD8731F0-667F-4382-911A-49BBB478C8F9}"/>
    <cellStyle name="40 % - Markeringsfarve5 3 2 5 5" xfId="5943" xr:uid="{EC6DAE78-C50B-4A73-BF29-1AF71CAE934E}"/>
    <cellStyle name="40 % - Markeringsfarve5 3 2 5 5 2" xfId="13860" xr:uid="{180218F2-AD6F-45EA-AF1D-0BDC8F30CA7E}"/>
    <cellStyle name="40 % - Markeringsfarve5 3 2 5 5 2 2" xfId="30175" xr:uid="{8C6EBD04-DBF0-4B7A-BCEA-09733B83204F}"/>
    <cellStyle name="40 % - Markeringsfarve5 3 2 5 5 2 3" xfId="45139" xr:uid="{8302B893-AC38-4FC4-B628-47D90C9D33B3}"/>
    <cellStyle name="40 % - Markeringsfarve5 3 2 5 5 3" xfId="23153" xr:uid="{2C84C23B-DE33-4607-A1FE-AF9A2AFC16FE}"/>
    <cellStyle name="40 % - Markeringsfarve5 3 2 5 5 4" xfId="38140" xr:uid="{0109082E-4C6B-4CCF-B5A9-A008ED19C20A}"/>
    <cellStyle name="40 % - Markeringsfarve5 3 2 5 6" xfId="12773" xr:uid="{967736AB-B2A1-443C-837C-F9B1AA28CFAA}"/>
    <cellStyle name="40 % - Markeringsfarve5 3 2 5 6 2" xfId="29093" xr:uid="{E9EF396F-7AC2-46E2-97C9-00E7CF796147}"/>
    <cellStyle name="40 % - Markeringsfarve5 3 2 5 6 3" xfId="44058" xr:uid="{C36F1D8D-0056-452A-803F-F3395827F5F2}"/>
    <cellStyle name="40 % - Markeringsfarve5 3 2 5 7" xfId="22071" xr:uid="{3196CEBA-DF28-426C-8E44-6DBBD71EA4BC}"/>
    <cellStyle name="40 % - Markeringsfarve5 3 2 5 8" xfId="37059" xr:uid="{0679807D-7912-42F8-A3AD-D59CDFA40986}"/>
    <cellStyle name="40 % - Markeringsfarve5 3 2 6" xfId="4222" xr:uid="{CDD49E22-DA68-4845-81D4-DA344CB65F3A}"/>
    <cellStyle name="40 % - Markeringsfarve5 3 2 6 2" xfId="4223" xr:uid="{87BF26E5-FDFA-4BE6-8D61-050B6EDBB115}"/>
    <cellStyle name="40 % - Markeringsfarve5 3 2 6 2 2" xfId="4224" xr:uid="{036B7481-3861-4FCA-AF95-C7F68646BE7C}"/>
    <cellStyle name="40 % - Markeringsfarve5 3 2 6 2 2 2" xfId="8120" xr:uid="{E3F93086-2898-475C-8F56-3DC11ABDE3E2}"/>
    <cellStyle name="40 % - Markeringsfarve5 3 2 6 2 2 2 2" xfId="16020" xr:uid="{01E38BF8-A871-47FA-98F8-2FBB9414BACA}"/>
    <cellStyle name="40 % - Markeringsfarve5 3 2 6 2 2 2 2 2" xfId="32335" xr:uid="{346FFFC9-14C3-4D73-92E0-4AABA503A45E}"/>
    <cellStyle name="40 % - Markeringsfarve5 3 2 6 2 2 2 2 3" xfId="47299" xr:uid="{BE3D0593-E4E2-4EE5-9031-BBAE9366491F}"/>
    <cellStyle name="40 % - Markeringsfarve5 3 2 6 2 2 2 3" xfId="25313" xr:uid="{A9A5DD73-5A29-498A-B83B-DCDB57216D69}"/>
    <cellStyle name="40 % - Markeringsfarve5 3 2 6 2 2 2 4" xfId="40300" xr:uid="{B5C895EC-18FA-4C56-9F85-FBF49E524641}"/>
    <cellStyle name="40 % - Markeringsfarve5 3 2 6 2 2 3" xfId="12780" xr:uid="{2CCC37E8-2701-4B99-AE75-957C5E8B296D}"/>
    <cellStyle name="40 % - Markeringsfarve5 3 2 6 2 2 3 2" xfId="29100" xr:uid="{DD66C26E-6D4F-44E5-B0CB-5DF2530E1176}"/>
    <cellStyle name="40 % - Markeringsfarve5 3 2 6 2 2 3 3" xfId="44065" xr:uid="{868CB0E6-5EE6-40B0-85DD-50A369BC189D}"/>
    <cellStyle name="40 % - Markeringsfarve5 3 2 6 2 2 4" xfId="22078" xr:uid="{51739028-E98A-40FA-9024-ED31FC4F9F7F}"/>
    <cellStyle name="40 % - Markeringsfarve5 3 2 6 2 2 5" xfId="37066" xr:uid="{B9385D63-5852-4A30-B859-ADDDAE7FD364}"/>
    <cellStyle name="40 % - Markeringsfarve5 3 2 6 2 3" xfId="6613" xr:uid="{7A809810-D26B-4D29-8F8B-D67376090F82}"/>
    <cellStyle name="40 % - Markeringsfarve5 3 2 6 2 3 2" xfId="14526" xr:uid="{165C63A9-0129-4D66-B589-05F14A1E1957}"/>
    <cellStyle name="40 % - Markeringsfarve5 3 2 6 2 3 2 2" xfId="30841" xr:uid="{2FE6E5AB-C02F-4D77-BE4B-0CCDF2C4BE30}"/>
    <cellStyle name="40 % - Markeringsfarve5 3 2 6 2 3 2 3" xfId="45805" xr:uid="{74CC4CFD-DC4B-44BD-BFB3-F949091FB0DD}"/>
    <cellStyle name="40 % - Markeringsfarve5 3 2 6 2 3 3" xfId="23819" xr:uid="{D662AF0E-033D-4E62-8DD2-A294432E9D6C}"/>
    <cellStyle name="40 % - Markeringsfarve5 3 2 6 2 3 4" xfId="38806" xr:uid="{56D8DD7A-BAF7-4BCF-8FE7-7786C4787799}"/>
    <cellStyle name="40 % - Markeringsfarve5 3 2 6 2 4" xfId="12779" xr:uid="{53FC0BBD-AF58-4E32-B0FF-2F221F61308F}"/>
    <cellStyle name="40 % - Markeringsfarve5 3 2 6 2 4 2" xfId="29099" xr:uid="{BFB9C935-DBF9-4A4F-A84C-5F68F662C27C}"/>
    <cellStyle name="40 % - Markeringsfarve5 3 2 6 2 4 3" xfId="44064" xr:uid="{78A00B7C-1543-4491-915C-357636FFBE4D}"/>
    <cellStyle name="40 % - Markeringsfarve5 3 2 6 2 5" xfId="22077" xr:uid="{52AD627E-FC3D-449E-B5BE-294B9CA1359E}"/>
    <cellStyle name="40 % - Markeringsfarve5 3 2 6 2 6" xfId="37065" xr:uid="{5CAB0E7A-CE4E-412B-99C5-741AEB24DAB5}"/>
    <cellStyle name="40 % - Markeringsfarve5 3 2 6 3" xfId="4225" xr:uid="{227DF197-BE67-4CE4-B919-7EDC644D9F52}"/>
    <cellStyle name="40 % - Markeringsfarve5 3 2 6 3 2" xfId="7397" xr:uid="{D19D3DEB-D63B-40AB-B22D-7FD1BEE62C8A}"/>
    <cellStyle name="40 % - Markeringsfarve5 3 2 6 3 2 2" xfId="15306" xr:uid="{A183A841-1C92-475F-B586-E3509E4509B2}"/>
    <cellStyle name="40 % - Markeringsfarve5 3 2 6 3 2 2 2" xfId="31621" xr:uid="{CEE45A09-A78E-499C-A844-E8E5A56CD13B}"/>
    <cellStyle name="40 % - Markeringsfarve5 3 2 6 3 2 2 3" xfId="46585" xr:uid="{BB1E18D5-AA64-48AC-8BB2-BB7F1F208494}"/>
    <cellStyle name="40 % - Markeringsfarve5 3 2 6 3 2 3" xfId="24599" xr:uid="{C295490A-7EF4-4DCE-BB20-43DC6D74FA85}"/>
    <cellStyle name="40 % - Markeringsfarve5 3 2 6 3 2 4" xfId="39586" xr:uid="{E3922D62-F8AF-4039-9E39-4820034D37C2}"/>
    <cellStyle name="40 % - Markeringsfarve5 3 2 6 3 3" xfId="12781" xr:uid="{ABC25237-56E8-4463-85E6-E20DDA3B5E7E}"/>
    <cellStyle name="40 % - Markeringsfarve5 3 2 6 3 3 2" xfId="29101" xr:uid="{1268ADA7-8E3C-4A50-BE33-CEDCEA7A90EB}"/>
    <cellStyle name="40 % - Markeringsfarve5 3 2 6 3 3 3" xfId="44066" xr:uid="{16AC5F40-5AE3-4DAB-919E-F86F87F3E7FF}"/>
    <cellStyle name="40 % - Markeringsfarve5 3 2 6 3 4" xfId="22079" xr:uid="{687F6588-F536-49FF-8870-96DB7F070469}"/>
    <cellStyle name="40 % - Markeringsfarve5 3 2 6 3 5" xfId="37067" xr:uid="{A34A3FC2-9BBC-4E02-9D7A-209193B28C76}"/>
    <cellStyle name="40 % - Markeringsfarve5 3 2 6 4" xfId="4226" xr:uid="{04FE96FC-B68F-4274-A7F4-398B49C296AA}"/>
    <cellStyle name="40 % - Markeringsfarve5 3 2 6 4 2" xfId="8397" xr:uid="{266FBAB8-0B41-4F4A-BB5E-A19B65B4F467}"/>
    <cellStyle name="40 % - Markeringsfarve5 3 2 6 4 2 2" xfId="16288" xr:uid="{D1BCABA7-3684-4DFA-B358-6B95A80B58BD}"/>
    <cellStyle name="40 % - Markeringsfarve5 3 2 6 4 2 2 2" xfId="32603" xr:uid="{EEBAE50A-1A2C-4DEC-830E-AA195A61907B}"/>
    <cellStyle name="40 % - Markeringsfarve5 3 2 6 4 2 2 3" xfId="47567" xr:uid="{160927CB-E37A-487D-9389-A1BE61C90B6F}"/>
    <cellStyle name="40 % - Markeringsfarve5 3 2 6 4 2 3" xfId="25581" xr:uid="{B6DC16FD-3B33-490E-A308-B17A27917602}"/>
    <cellStyle name="40 % - Markeringsfarve5 3 2 6 4 2 4" xfId="40568" xr:uid="{95CDC1B5-F7A6-4B1E-94AC-6DE4829CFB99}"/>
    <cellStyle name="40 % - Markeringsfarve5 3 2 6 4 3" xfId="12782" xr:uid="{278B8980-72EC-42C1-AB0E-D09D933517E9}"/>
    <cellStyle name="40 % - Markeringsfarve5 3 2 6 4 3 2" xfId="29102" xr:uid="{3693E05E-9225-4984-A3E4-F917F56216BD}"/>
    <cellStyle name="40 % - Markeringsfarve5 3 2 6 4 3 3" xfId="44067" xr:uid="{424137CF-526C-4AB1-87CC-C0AD7BE3B91B}"/>
    <cellStyle name="40 % - Markeringsfarve5 3 2 6 4 4" xfId="22080" xr:uid="{DD3D8086-1F08-4EC6-891E-2066A1916710}"/>
    <cellStyle name="40 % - Markeringsfarve5 3 2 6 4 5" xfId="37068" xr:uid="{093D0899-C76C-41C0-B412-AE16E73E6841}"/>
    <cellStyle name="40 % - Markeringsfarve5 3 2 6 5" xfId="5944" xr:uid="{58AC1199-14F0-4F00-A69F-8531360C684C}"/>
    <cellStyle name="40 % - Markeringsfarve5 3 2 6 5 2" xfId="13861" xr:uid="{C2ADD90B-136C-41CC-80FA-D80C25CA674C}"/>
    <cellStyle name="40 % - Markeringsfarve5 3 2 6 5 2 2" xfId="30176" xr:uid="{A88CD41C-69F1-4ED8-842A-EAEB8D246FF6}"/>
    <cellStyle name="40 % - Markeringsfarve5 3 2 6 5 2 3" xfId="45140" xr:uid="{F5B2AA47-AB95-4E10-802D-4BC2747519C1}"/>
    <cellStyle name="40 % - Markeringsfarve5 3 2 6 5 3" xfId="23154" xr:uid="{94BAF303-4BEF-4808-8175-3857B6E2452F}"/>
    <cellStyle name="40 % - Markeringsfarve5 3 2 6 5 4" xfId="38141" xr:uid="{426D7AB0-1190-4F01-B6E8-ED80A7282D2B}"/>
    <cellStyle name="40 % - Markeringsfarve5 3 2 6 6" xfId="12778" xr:uid="{6392FBB5-683C-49EC-ADEA-14D8D22E91F7}"/>
    <cellStyle name="40 % - Markeringsfarve5 3 2 6 6 2" xfId="29098" xr:uid="{E9113EE8-6898-474E-A48A-08A44ACF6B95}"/>
    <cellStyle name="40 % - Markeringsfarve5 3 2 6 6 3" xfId="44063" xr:uid="{761D3858-CD53-46FF-BD02-41D4AAA97F85}"/>
    <cellStyle name="40 % - Markeringsfarve5 3 2 6 7" xfId="22076" xr:uid="{50CCD960-23F4-48E6-BD98-4C6D6921AEA1}"/>
    <cellStyle name="40 % - Markeringsfarve5 3 2 6 8" xfId="37064" xr:uid="{C806F82E-FD60-4115-926A-2EEA6A3F7E46}"/>
    <cellStyle name="40 % - Markeringsfarve5 3 2 7" xfId="4227" xr:uid="{4A9134D1-D84D-4334-A0A4-F46E51577FD1}"/>
    <cellStyle name="40 % - Markeringsfarve5 3 2 7 2" xfId="4228" xr:uid="{E89EA733-B46A-4402-92FC-1E2AA2536B83}"/>
    <cellStyle name="40 % - Markeringsfarve5 3 2 7 2 2" xfId="7496" xr:uid="{6F51B9D8-E447-4383-945B-C393B60B8B6D}"/>
    <cellStyle name="40 % - Markeringsfarve5 3 2 7 2 2 2" xfId="15396" xr:uid="{7622E29D-CC75-4021-8B3F-FBCC570F1A35}"/>
    <cellStyle name="40 % - Markeringsfarve5 3 2 7 2 2 2 2" xfId="31711" xr:uid="{25ABE0BD-6689-4B0E-859F-4CE28E68FCDC}"/>
    <cellStyle name="40 % - Markeringsfarve5 3 2 7 2 2 2 3" xfId="46675" xr:uid="{7084D7B5-C692-43E8-A7B0-08005B9771FB}"/>
    <cellStyle name="40 % - Markeringsfarve5 3 2 7 2 2 3" xfId="24689" xr:uid="{8C5E5093-AE12-440E-A351-4827840CD2C3}"/>
    <cellStyle name="40 % - Markeringsfarve5 3 2 7 2 2 4" xfId="39676" xr:uid="{B6944845-812F-4930-BC5A-8B101745DBAD}"/>
    <cellStyle name="40 % - Markeringsfarve5 3 2 7 2 3" xfId="12784" xr:uid="{1EF3E563-50DC-42CB-BB1B-75B2A104BAE2}"/>
    <cellStyle name="40 % - Markeringsfarve5 3 2 7 2 3 2" xfId="29104" xr:uid="{975D6ABA-7648-48AA-819E-BEFEE7AFC96F}"/>
    <cellStyle name="40 % - Markeringsfarve5 3 2 7 2 3 3" xfId="44069" xr:uid="{C96DF930-6B90-4E9B-9633-72F440FF0948}"/>
    <cellStyle name="40 % - Markeringsfarve5 3 2 7 2 4" xfId="22082" xr:uid="{0F4260C4-BA50-4482-89CA-F10A7565FD60}"/>
    <cellStyle name="40 % - Markeringsfarve5 3 2 7 2 5" xfId="37070" xr:uid="{C36024D5-E89A-49BB-BBE6-1918E2E2582B}"/>
    <cellStyle name="40 % - Markeringsfarve5 3 2 7 3" xfId="6089" xr:uid="{BDE4E84E-875D-419A-B2DF-5EA7CD20730C}"/>
    <cellStyle name="40 % - Markeringsfarve5 3 2 7 3 2" xfId="14005" xr:uid="{576FE6EC-88EA-4279-9BBA-E9DE503E56FB}"/>
    <cellStyle name="40 % - Markeringsfarve5 3 2 7 3 2 2" xfId="30320" xr:uid="{249AECB5-16EC-4270-9369-CEB9AB1327FD}"/>
    <cellStyle name="40 % - Markeringsfarve5 3 2 7 3 2 3" xfId="45284" xr:uid="{A0A37B7D-91DF-41F6-AB34-B283159A3005}"/>
    <cellStyle name="40 % - Markeringsfarve5 3 2 7 3 3" xfId="23298" xr:uid="{60F58879-93FA-4A57-BC19-1FDC6ECBAE3B}"/>
    <cellStyle name="40 % - Markeringsfarve5 3 2 7 3 4" xfId="38285" xr:uid="{927C4CD8-BC31-4AEB-9C15-4DFEA1D4F555}"/>
    <cellStyle name="40 % - Markeringsfarve5 3 2 7 4" xfId="12783" xr:uid="{AADC2F20-CB6C-4037-8C38-8976356779D9}"/>
    <cellStyle name="40 % - Markeringsfarve5 3 2 7 4 2" xfId="29103" xr:uid="{36A20145-DFA2-4F3E-AEC3-EC25FC2C71DC}"/>
    <cellStyle name="40 % - Markeringsfarve5 3 2 7 4 3" xfId="44068" xr:uid="{253649F3-784D-4315-9D2F-B996008D45FE}"/>
    <cellStyle name="40 % - Markeringsfarve5 3 2 7 5" xfId="22081" xr:uid="{BD923094-742A-410B-9EFA-06ECFA921B49}"/>
    <cellStyle name="40 % - Markeringsfarve5 3 2 7 6" xfId="37069" xr:uid="{9D52644A-2278-4D29-BCC6-070BBAE94698}"/>
    <cellStyle name="40 % - Markeringsfarve5 3 2 8" xfId="4229" xr:uid="{55B3F741-2A9F-4B66-8732-130D229FE2A7}"/>
    <cellStyle name="40 % - Markeringsfarve5 3 2 8 2" xfId="6724" xr:uid="{000923CF-307C-4A97-ACFA-B2261717489E}"/>
    <cellStyle name="40 % - Markeringsfarve5 3 2 8 2 2" xfId="14634" xr:uid="{EC70C068-636C-4AAC-A5D1-A09DFD1F0F5F}"/>
    <cellStyle name="40 % - Markeringsfarve5 3 2 8 2 2 2" xfId="30949" xr:uid="{FB74D225-8B04-44EF-8444-C83AF0F84996}"/>
    <cellStyle name="40 % - Markeringsfarve5 3 2 8 2 2 3" xfId="45913" xr:uid="{C1B9B600-4C5A-4B5C-AE0D-9CDFAEC098DA}"/>
    <cellStyle name="40 % - Markeringsfarve5 3 2 8 2 3" xfId="23927" xr:uid="{CF5E2B2A-7E27-4627-BD3C-6103F7AF8B1E}"/>
    <cellStyle name="40 % - Markeringsfarve5 3 2 8 2 4" xfId="38914" xr:uid="{4E843660-CBE6-43D8-83F7-CB129297D7FB}"/>
    <cellStyle name="40 % - Markeringsfarve5 3 2 8 3" xfId="12785" xr:uid="{8CD0CB73-D83A-40A9-A9B6-BE11BBEBB699}"/>
    <cellStyle name="40 % - Markeringsfarve5 3 2 8 3 2" xfId="29105" xr:uid="{E6523C45-B8EB-4BEB-A4FC-384148D2F233}"/>
    <cellStyle name="40 % - Markeringsfarve5 3 2 8 3 3" xfId="44070" xr:uid="{6CB73593-A089-48BC-A9E3-084AA0A0966D}"/>
    <cellStyle name="40 % - Markeringsfarve5 3 2 8 4" xfId="22083" xr:uid="{61EED8A3-3515-4104-A5A5-480FADD7F718}"/>
    <cellStyle name="40 % - Markeringsfarve5 3 2 8 5" xfId="37071" xr:uid="{90A87FE7-C760-4335-B517-A1279B2B01FC}"/>
    <cellStyle name="40 % - Markeringsfarve5 3 2 9" xfId="4230" xr:uid="{E01FEC8A-E181-4FC7-AC2A-AB957D862615}"/>
    <cellStyle name="40 % - Markeringsfarve5 3 2 9 2" xfId="8159" xr:uid="{D0AFE949-C333-43A6-BF7B-AA4E5A58A176}"/>
    <cellStyle name="40 % - Markeringsfarve5 3 2 9 2 2" xfId="16055" xr:uid="{0175EB31-A6B6-47B7-8972-04327AFD25CD}"/>
    <cellStyle name="40 % - Markeringsfarve5 3 2 9 2 2 2" xfId="32370" xr:uid="{75D9594C-79A1-4A4C-AA18-6E05C1C7B961}"/>
    <cellStyle name="40 % - Markeringsfarve5 3 2 9 2 2 3" xfId="47334" xr:uid="{1B43614C-7646-4CDD-874A-5204A9B891F2}"/>
    <cellStyle name="40 % - Markeringsfarve5 3 2 9 2 3" xfId="25348" xr:uid="{4145E412-D0F9-456A-8D3B-8C06B17B9FF5}"/>
    <cellStyle name="40 % - Markeringsfarve5 3 2 9 2 4" xfId="40335" xr:uid="{76745586-F2B7-4EBC-99FD-0A4084FA49D0}"/>
    <cellStyle name="40 % - Markeringsfarve5 3 2 9 3" xfId="12786" xr:uid="{944E1777-BD01-462D-B704-09CBD0024AA2}"/>
    <cellStyle name="40 % - Markeringsfarve5 3 2 9 3 2" xfId="29106" xr:uid="{D83B41A1-892D-4F21-A6D1-AC56BC609A13}"/>
    <cellStyle name="40 % - Markeringsfarve5 3 2 9 3 3" xfId="44071" xr:uid="{F82023DD-AA48-44EB-BAF4-8C7C8690C195}"/>
    <cellStyle name="40 % - Markeringsfarve5 3 2 9 4" xfId="22084" xr:uid="{A2A8D969-E156-48AC-BE99-2922E0A5AB43}"/>
    <cellStyle name="40 % - Markeringsfarve5 3 2 9 5" xfId="37072" xr:uid="{8DA446F8-8B18-4408-9C6A-250CDBD3DBFA}"/>
    <cellStyle name="40 % - Markeringsfarve5 3 3" xfId="4231" xr:uid="{DCEB976A-25A7-4A5C-8DF9-F3C1561B0A63}"/>
    <cellStyle name="40 % - Markeringsfarve5 3 3 10" xfId="5945" xr:uid="{2E78533D-D369-4CC8-97DA-E98B27A0133C}"/>
    <cellStyle name="40 % - Markeringsfarve5 3 3 10 2" xfId="13862" xr:uid="{2E1E4859-2A19-48BF-9572-AD78915E6A24}"/>
    <cellStyle name="40 % - Markeringsfarve5 3 3 10 2 2" xfId="30177" xr:uid="{C5C23352-525F-4535-8A47-AC730864C42D}"/>
    <cellStyle name="40 % - Markeringsfarve5 3 3 10 2 3" xfId="45141" xr:uid="{DB99A6E4-F675-43F8-B300-1AAA07A5049F}"/>
    <cellStyle name="40 % - Markeringsfarve5 3 3 10 3" xfId="23155" xr:uid="{8926AB94-B31E-4581-80A9-051E15104DCD}"/>
    <cellStyle name="40 % - Markeringsfarve5 3 3 10 4" xfId="38142" xr:uid="{49E47613-7E14-4BF6-BBC7-157C6378B476}"/>
    <cellStyle name="40 % - Markeringsfarve5 3 3 11" xfId="12787" xr:uid="{12A547C4-C9EE-417B-9E4F-BD13A244E4C3}"/>
    <cellStyle name="40 % - Markeringsfarve5 3 3 11 2" xfId="29107" xr:uid="{E5B5B239-2784-4D64-92A9-225C6B135057}"/>
    <cellStyle name="40 % - Markeringsfarve5 3 3 11 3" xfId="44072" xr:uid="{2381CBE3-1874-47E2-BC14-9892979C8548}"/>
    <cellStyle name="40 % - Markeringsfarve5 3 3 12" xfId="22085" xr:uid="{1171AC7A-3B78-4AAB-8171-CC38F0B6F1FC}"/>
    <cellStyle name="40 % - Markeringsfarve5 3 3 13" xfId="37073" xr:uid="{374C5845-D0D7-47DE-99ED-F822D257BD48}"/>
    <cellStyle name="40 % - Markeringsfarve5 3 3 14" xfId="56520" xr:uid="{BEBD696C-FD8A-44C8-B821-F1D1A75E3843}"/>
    <cellStyle name="40 % - Markeringsfarve5 3 3 2" xfId="4232" xr:uid="{FAE54048-2A02-42E7-A0D5-14E7D154557C}"/>
    <cellStyle name="40 % - Markeringsfarve5 3 3 2 2" xfId="4233" xr:uid="{79985E5A-0706-4044-9489-3BCC85C09111}"/>
    <cellStyle name="40 % - Markeringsfarve5 3 3 2 2 2" xfId="4234" xr:uid="{37291944-148D-402F-B4C8-9E07A959F8F7}"/>
    <cellStyle name="40 % - Markeringsfarve5 3 3 2 2 2 2" xfId="7654" xr:uid="{38B04370-1B8A-4154-95AD-DFDEB6EFB552}"/>
    <cellStyle name="40 % - Markeringsfarve5 3 3 2 2 2 2 2" xfId="15554" xr:uid="{0C76CF74-A308-485D-86FC-4CB648715D20}"/>
    <cellStyle name="40 % - Markeringsfarve5 3 3 2 2 2 2 2 2" xfId="31869" xr:uid="{7C7B3D5D-D810-4FC5-B53D-72BCFDDB0F5F}"/>
    <cellStyle name="40 % - Markeringsfarve5 3 3 2 2 2 2 2 3" xfId="46833" xr:uid="{E1111164-4F48-4920-9A2C-2A84CF88A4AF}"/>
    <cellStyle name="40 % - Markeringsfarve5 3 3 2 2 2 2 3" xfId="24847" xr:uid="{881D5EE0-AD82-4192-BCF5-E01AB254CFB5}"/>
    <cellStyle name="40 % - Markeringsfarve5 3 3 2 2 2 2 4" xfId="39834" xr:uid="{77955249-933F-4365-A4F9-C4A4BC924ED8}"/>
    <cellStyle name="40 % - Markeringsfarve5 3 3 2 2 2 3" xfId="12790" xr:uid="{3A8A03C5-40AE-4CB5-A182-3E422C30B4FA}"/>
    <cellStyle name="40 % - Markeringsfarve5 3 3 2 2 2 3 2" xfId="29110" xr:uid="{B7C374DA-BFB3-43F8-ACF6-FFCAB3EC2A7B}"/>
    <cellStyle name="40 % - Markeringsfarve5 3 3 2 2 2 3 3" xfId="44075" xr:uid="{17948722-1887-42FE-AD99-C5886A8A31B3}"/>
    <cellStyle name="40 % - Markeringsfarve5 3 3 2 2 2 4" xfId="22088" xr:uid="{5765F21B-A4D2-4969-A45A-D1345ECEFF62}"/>
    <cellStyle name="40 % - Markeringsfarve5 3 3 2 2 2 5" xfId="37076" xr:uid="{2ECE3BD8-AB3F-4ACC-B92D-5C9E95807E4B}"/>
    <cellStyle name="40 % - Markeringsfarve5 3 3 2 2 3" xfId="6221" xr:uid="{17A08684-E745-4A8F-8950-F73777D83759}"/>
    <cellStyle name="40 % - Markeringsfarve5 3 3 2 2 3 2" xfId="14137" xr:uid="{06D524A6-1051-4BC0-8006-C76DE0919849}"/>
    <cellStyle name="40 % - Markeringsfarve5 3 3 2 2 3 2 2" xfId="30452" xr:uid="{8BB5FB41-8984-433D-B018-D3017492613F}"/>
    <cellStyle name="40 % - Markeringsfarve5 3 3 2 2 3 2 3" xfId="45416" xr:uid="{0986C3D0-1DA7-4076-8E6C-61E9954ECD9A}"/>
    <cellStyle name="40 % - Markeringsfarve5 3 3 2 2 3 3" xfId="23430" xr:uid="{D4E11B06-0054-4F21-9EFF-ED7052E1FC61}"/>
    <cellStyle name="40 % - Markeringsfarve5 3 3 2 2 3 4" xfId="38417" xr:uid="{51F95CC2-2D6D-4185-8689-258F7DF19233}"/>
    <cellStyle name="40 % - Markeringsfarve5 3 3 2 2 4" xfId="12789" xr:uid="{1780B089-57FE-4883-9B21-AEC4EE950358}"/>
    <cellStyle name="40 % - Markeringsfarve5 3 3 2 2 4 2" xfId="29109" xr:uid="{788F53A3-425F-406C-BE30-B6D68F0A7DE6}"/>
    <cellStyle name="40 % - Markeringsfarve5 3 3 2 2 4 3" xfId="44074" xr:uid="{28BEE99F-DD92-4B0E-893E-5795758F7D68}"/>
    <cellStyle name="40 % - Markeringsfarve5 3 3 2 2 5" xfId="22087" xr:uid="{92B69BF1-D4C4-4E63-BD06-5EBF31DAE4A7}"/>
    <cellStyle name="40 % - Markeringsfarve5 3 3 2 2 6" xfId="37075" xr:uid="{AF54E52B-4F81-456A-B045-CF758EB8A0D2}"/>
    <cellStyle name="40 % - Markeringsfarve5 3 3 2 3" xfId="4235" xr:uid="{6336D54E-5E50-45CB-BA3D-E060EEDB1757}"/>
    <cellStyle name="40 % - Markeringsfarve5 3 3 2 3 2" xfId="6884" xr:uid="{5EF2D7DE-0EDD-41B3-B59B-F567C5C64687}"/>
    <cellStyle name="40 % - Markeringsfarve5 3 3 2 3 2 2" xfId="14794" xr:uid="{E3F8257E-6368-4246-9B73-75770B2BE348}"/>
    <cellStyle name="40 % - Markeringsfarve5 3 3 2 3 2 2 2" xfId="31109" xr:uid="{656F4424-1D57-4AEC-9A9B-69DD180EFE38}"/>
    <cellStyle name="40 % - Markeringsfarve5 3 3 2 3 2 2 3" xfId="46073" xr:uid="{E06F3306-C837-4F75-A844-EFB77929BB4E}"/>
    <cellStyle name="40 % - Markeringsfarve5 3 3 2 3 2 3" xfId="24087" xr:uid="{E14CF0BB-CD2B-4530-AE12-998597717505}"/>
    <cellStyle name="40 % - Markeringsfarve5 3 3 2 3 2 4" xfId="39074" xr:uid="{86576E2B-79F5-410D-8C97-2018E52CA752}"/>
    <cellStyle name="40 % - Markeringsfarve5 3 3 2 3 3" xfId="12791" xr:uid="{F82EF07A-5143-4919-8979-8B1413987A27}"/>
    <cellStyle name="40 % - Markeringsfarve5 3 3 2 3 3 2" xfId="29111" xr:uid="{3A3546C2-0220-4100-969C-C55FFA553325}"/>
    <cellStyle name="40 % - Markeringsfarve5 3 3 2 3 3 3" xfId="44076" xr:uid="{957CAC39-24AB-4F44-8053-C005E19657F4}"/>
    <cellStyle name="40 % - Markeringsfarve5 3 3 2 3 4" xfId="22089" xr:uid="{561A51DF-A0BC-4FFC-80EB-972BE0692146}"/>
    <cellStyle name="40 % - Markeringsfarve5 3 3 2 3 5" xfId="37077" xr:uid="{7D9BDAF5-D24D-4D55-9CA3-FE4E1E73A86A}"/>
    <cellStyle name="40 % - Markeringsfarve5 3 3 2 4" xfId="4236" xr:uid="{F43F707B-6DC9-4489-A8F9-949202C790C8}"/>
    <cellStyle name="40 % - Markeringsfarve5 3 3 2 4 2" xfId="8356" xr:uid="{4F459B19-A8A1-4D01-8B91-50429BEC4859}"/>
    <cellStyle name="40 % - Markeringsfarve5 3 3 2 4 2 2" xfId="16248" xr:uid="{15815A2D-0686-4EB1-8ECF-625D748FFB1F}"/>
    <cellStyle name="40 % - Markeringsfarve5 3 3 2 4 2 2 2" xfId="32563" xr:uid="{B7066AC6-1D67-4BE4-9D72-EAFB069E7558}"/>
    <cellStyle name="40 % - Markeringsfarve5 3 3 2 4 2 2 3" xfId="47527" xr:uid="{F340B423-952D-4C0E-817C-9F492BEAB202}"/>
    <cellStyle name="40 % - Markeringsfarve5 3 3 2 4 2 3" xfId="25541" xr:uid="{E438CF81-1927-48DA-9308-F8621DE87909}"/>
    <cellStyle name="40 % - Markeringsfarve5 3 3 2 4 2 4" xfId="40528" xr:uid="{AE80C6BA-4ABD-4F7C-88F3-F5D1D849A253}"/>
    <cellStyle name="40 % - Markeringsfarve5 3 3 2 4 3" xfId="12792" xr:uid="{FB18D938-B5E4-4A26-8A4F-9B6DE082361D}"/>
    <cellStyle name="40 % - Markeringsfarve5 3 3 2 4 3 2" xfId="29112" xr:uid="{42EA16F9-D747-44F0-9A0D-F8BCA5C83465}"/>
    <cellStyle name="40 % - Markeringsfarve5 3 3 2 4 3 3" xfId="44077" xr:uid="{D3898D1A-5FBC-44B0-B8F7-2431748802CD}"/>
    <cellStyle name="40 % - Markeringsfarve5 3 3 2 4 4" xfId="22090" xr:uid="{9894939A-CDBE-488F-8531-90258B61299F}"/>
    <cellStyle name="40 % - Markeringsfarve5 3 3 2 4 5" xfId="37078" xr:uid="{A58AA12E-5BE8-42BC-AA10-EC580510DCAE}"/>
    <cellStyle name="40 % - Markeringsfarve5 3 3 2 5" xfId="5946" xr:uid="{829D9415-D98E-4A78-9AF1-DFA14D6C2AB4}"/>
    <cellStyle name="40 % - Markeringsfarve5 3 3 2 5 2" xfId="13863" xr:uid="{7FE1FD4A-AD42-4F97-A2AE-0198DA6ADD76}"/>
    <cellStyle name="40 % - Markeringsfarve5 3 3 2 5 2 2" xfId="30178" xr:uid="{364A8EC6-D881-4794-85E1-FF31C1CA4350}"/>
    <cellStyle name="40 % - Markeringsfarve5 3 3 2 5 2 3" xfId="45142" xr:uid="{10E11777-4128-4B1C-ADD3-D26235686378}"/>
    <cellStyle name="40 % - Markeringsfarve5 3 3 2 5 3" xfId="23156" xr:uid="{BF072D5C-DA6C-445E-B5B8-4ED5C758D06C}"/>
    <cellStyle name="40 % - Markeringsfarve5 3 3 2 5 4" xfId="38143" xr:uid="{2DE20F7E-E82B-4CB6-9AD7-A550E8989AC0}"/>
    <cellStyle name="40 % - Markeringsfarve5 3 3 2 6" xfId="12788" xr:uid="{78E23139-1A08-4BD5-A5FF-A9A0AF91F745}"/>
    <cellStyle name="40 % - Markeringsfarve5 3 3 2 6 2" xfId="29108" xr:uid="{7C5F568B-7339-403D-8C7A-E55B10CBDA5B}"/>
    <cellStyle name="40 % - Markeringsfarve5 3 3 2 6 3" xfId="44073" xr:uid="{21D08A96-A5F6-4F95-AE12-70EDC9B4FC06}"/>
    <cellStyle name="40 % - Markeringsfarve5 3 3 2 7" xfId="22086" xr:uid="{E424E538-73F8-4328-A321-2849EE3659E4}"/>
    <cellStyle name="40 % - Markeringsfarve5 3 3 2 8" xfId="37074" xr:uid="{9414EA58-2ECA-4758-A0A4-6608670E6E1F}"/>
    <cellStyle name="40 % - Markeringsfarve5 3 3 3" xfId="4237" xr:uid="{D8F76AC1-8DF4-431A-87AF-03174EC54AE3}"/>
    <cellStyle name="40 % - Markeringsfarve5 3 3 3 2" xfId="4238" xr:uid="{B7E5159E-5755-4716-8DE1-BA994638366C}"/>
    <cellStyle name="40 % - Markeringsfarve5 3 3 3 2 2" xfId="4239" xr:uid="{8D3E2C41-C3F6-42C5-A802-742971D03971}"/>
    <cellStyle name="40 % - Markeringsfarve5 3 3 3 2 2 2" xfId="7767" xr:uid="{3914331C-621C-41D4-9D50-7685E70882D8}"/>
    <cellStyle name="40 % - Markeringsfarve5 3 3 3 2 2 2 2" xfId="15667" xr:uid="{836619EB-75BA-4857-87CC-C5DD0EEDE41B}"/>
    <cellStyle name="40 % - Markeringsfarve5 3 3 3 2 2 2 2 2" xfId="31982" xr:uid="{1DFAE56D-BBD5-4082-8A13-88D4A3C0FA74}"/>
    <cellStyle name="40 % - Markeringsfarve5 3 3 3 2 2 2 2 3" xfId="46946" xr:uid="{266A4421-5264-4230-9301-221E0334348E}"/>
    <cellStyle name="40 % - Markeringsfarve5 3 3 3 2 2 2 3" xfId="24960" xr:uid="{A39B3E11-21D9-434A-A5BC-297681AA0C2E}"/>
    <cellStyle name="40 % - Markeringsfarve5 3 3 3 2 2 2 4" xfId="39947" xr:uid="{91E02919-94D3-447A-8DB6-DA65728F30BE}"/>
    <cellStyle name="40 % - Markeringsfarve5 3 3 3 2 2 3" xfId="12795" xr:uid="{E5586382-F73A-4D1F-A0FF-78825701A27E}"/>
    <cellStyle name="40 % - Markeringsfarve5 3 3 3 2 2 3 2" xfId="29115" xr:uid="{B7B15E80-FB35-4B77-B678-D7AC4B2295E8}"/>
    <cellStyle name="40 % - Markeringsfarve5 3 3 3 2 2 3 3" xfId="44080" xr:uid="{27CD9AA6-5ED5-4313-ABF9-6630F8D5BC25}"/>
    <cellStyle name="40 % - Markeringsfarve5 3 3 3 2 2 4" xfId="22093" xr:uid="{AF64173A-8788-4069-8DDE-C65B0CF58009}"/>
    <cellStyle name="40 % - Markeringsfarve5 3 3 3 2 2 5" xfId="37081" xr:uid="{70AF9C83-62DC-4459-8A9C-8FDB8DE61D8D}"/>
    <cellStyle name="40 % - Markeringsfarve5 3 3 3 2 3" xfId="6313" xr:uid="{7AB6E0B0-53F9-4EB3-97B5-ACD67926AE8A}"/>
    <cellStyle name="40 % - Markeringsfarve5 3 3 3 2 3 2" xfId="14229" xr:uid="{BB5F766B-9A54-405C-A8E5-1F0AF993F982}"/>
    <cellStyle name="40 % - Markeringsfarve5 3 3 3 2 3 2 2" xfId="30544" xr:uid="{49DEB1AD-2A03-4547-8289-C366A1BB46DC}"/>
    <cellStyle name="40 % - Markeringsfarve5 3 3 3 2 3 2 3" xfId="45508" xr:uid="{C20DABC5-6C33-4841-B602-4C2A54F7D96B}"/>
    <cellStyle name="40 % - Markeringsfarve5 3 3 3 2 3 3" xfId="23522" xr:uid="{67DA49BD-B2C1-4707-819E-9E26063BE45C}"/>
    <cellStyle name="40 % - Markeringsfarve5 3 3 3 2 3 4" xfId="38509" xr:uid="{F51E0F4A-9535-4827-9B6A-6C7E512D1224}"/>
    <cellStyle name="40 % - Markeringsfarve5 3 3 3 2 4" xfId="12794" xr:uid="{8C987E00-CED1-474E-B529-FB567E4D33B1}"/>
    <cellStyle name="40 % - Markeringsfarve5 3 3 3 2 4 2" xfId="29114" xr:uid="{51ECCB76-AA54-401B-9B0F-83257EF5CDEA}"/>
    <cellStyle name="40 % - Markeringsfarve5 3 3 3 2 4 3" xfId="44079" xr:uid="{C66A7EC2-0B89-461C-BD98-03B3B1979793}"/>
    <cellStyle name="40 % - Markeringsfarve5 3 3 3 2 5" xfId="22092" xr:uid="{DCC53447-2324-4AEF-88BF-F23C89BDE160}"/>
    <cellStyle name="40 % - Markeringsfarve5 3 3 3 2 6" xfId="37080" xr:uid="{04A4A197-ADE9-4436-9125-8B17DB287A79}"/>
    <cellStyle name="40 % - Markeringsfarve5 3 3 3 3" xfId="4240" xr:uid="{1B3EDD42-A5F5-4C80-9969-08595A68D9FA}"/>
    <cellStyle name="40 % - Markeringsfarve5 3 3 3 3 2" xfId="6997" xr:uid="{8C6DC865-2FCD-4363-97E9-873D5AEB9136}"/>
    <cellStyle name="40 % - Markeringsfarve5 3 3 3 3 2 2" xfId="14907" xr:uid="{1544DB77-465A-4F26-A2E5-0EF921C5417E}"/>
    <cellStyle name="40 % - Markeringsfarve5 3 3 3 3 2 2 2" xfId="31222" xr:uid="{89CD9378-0F88-419D-933F-EF5133059494}"/>
    <cellStyle name="40 % - Markeringsfarve5 3 3 3 3 2 2 3" xfId="46186" xr:uid="{114B7BAA-1572-4690-BFEA-E3A9DC835681}"/>
    <cellStyle name="40 % - Markeringsfarve5 3 3 3 3 2 3" xfId="24200" xr:uid="{2E8FA4C6-2DA5-4DBE-8440-D1F40C212C73}"/>
    <cellStyle name="40 % - Markeringsfarve5 3 3 3 3 2 4" xfId="39187" xr:uid="{8985FC18-BB54-4E0F-B060-9C351218618E}"/>
    <cellStyle name="40 % - Markeringsfarve5 3 3 3 3 3" xfId="12796" xr:uid="{55D4635A-12A7-4D60-A047-4B15691F5E7D}"/>
    <cellStyle name="40 % - Markeringsfarve5 3 3 3 3 3 2" xfId="29116" xr:uid="{569AC378-53E0-4703-B22A-30581D35E4FF}"/>
    <cellStyle name="40 % - Markeringsfarve5 3 3 3 3 3 3" xfId="44081" xr:uid="{C32B5D18-FA79-460B-A9D3-9434EF4B7F7A}"/>
    <cellStyle name="40 % - Markeringsfarve5 3 3 3 3 4" xfId="22094" xr:uid="{B6A96F8E-2369-4B10-A8A1-CB48C0ED1CFC}"/>
    <cellStyle name="40 % - Markeringsfarve5 3 3 3 3 5" xfId="37082" xr:uid="{084D1266-8252-4355-BA77-7DFE2AFD4BC7}"/>
    <cellStyle name="40 % - Markeringsfarve5 3 3 3 4" xfId="4241" xr:uid="{FC9BCD00-AC8F-475E-923A-1631641E5512}"/>
    <cellStyle name="40 % - Markeringsfarve5 3 3 3 4 2" xfId="8575" xr:uid="{E6EEB171-DFBA-4DFE-A80F-5425B1A2BB38}"/>
    <cellStyle name="40 % - Markeringsfarve5 3 3 3 4 2 2" xfId="16457" xr:uid="{B98C959F-941B-44DF-82FD-954485331C73}"/>
    <cellStyle name="40 % - Markeringsfarve5 3 3 3 4 2 2 2" xfId="32772" xr:uid="{ADF0609D-FC88-493A-A66F-E143F58ACA02}"/>
    <cellStyle name="40 % - Markeringsfarve5 3 3 3 4 2 2 3" xfId="47736" xr:uid="{6EA6255D-8CE1-40AC-AF39-47C16F4B7045}"/>
    <cellStyle name="40 % - Markeringsfarve5 3 3 3 4 2 3" xfId="25750" xr:uid="{BCBB1CFF-0134-4AE4-AB11-856B207CE9FC}"/>
    <cellStyle name="40 % - Markeringsfarve5 3 3 3 4 2 4" xfId="40737" xr:uid="{D463A095-BC2C-4AFE-9CF4-5FD1337B9A53}"/>
    <cellStyle name="40 % - Markeringsfarve5 3 3 3 4 3" xfId="12797" xr:uid="{7CBB1258-D64B-47AA-A138-AD4037D7655F}"/>
    <cellStyle name="40 % - Markeringsfarve5 3 3 3 4 3 2" xfId="29117" xr:uid="{2DF25EF5-D3C0-4C51-ADD8-A79A7E7E6D8F}"/>
    <cellStyle name="40 % - Markeringsfarve5 3 3 3 4 3 3" xfId="44082" xr:uid="{059D5B22-DFF4-4026-AA4F-3212F28E6CE4}"/>
    <cellStyle name="40 % - Markeringsfarve5 3 3 3 4 4" xfId="22095" xr:uid="{9556A271-6472-47D3-9377-42B12E383B8F}"/>
    <cellStyle name="40 % - Markeringsfarve5 3 3 3 4 5" xfId="37083" xr:uid="{E7CD0187-11A3-4FE5-91FC-F7EE8369497E}"/>
    <cellStyle name="40 % - Markeringsfarve5 3 3 3 5" xfId="5947" xr:uid="{F56DBEC2-7B73-4535-B647-819BD9049129}"/>
    <cellStyle name="40 % - Markeringsfarve5 3 3 3 5 2" xfId="13864" xr:uid="{A4BEA657-0FA4-4F06-8B9B-E21A5380B0EA}"/>
    <cellStyle name="40 % - Markeringsfarve5 3 3 3 5 2 2" xfId="30179" xr:uid="{AD515D40-CE9D-4C93-B7B1-B01253CCCACA}"/>
    <cellStyle name="40 % - Markeringsfarve5 3 3 3 5 2 3" xfId="45143" xr:uid="{D1EE4DCF-783B-4B9D-94BB-B95F5E643FCC}"/>
    <cellStyle name="40 % - Markeringsfarve5 3 3 3 5 3" xfId="23157" xr:uid="{4E7977A3-2BFB-489C-8647-7DE1559CE07D}"/>
    <cellStyle name="40 % - Markeringsfarve5 3 3 3 5 4" xfId="38144" xr:uid="{90790B17-EC99-43D4-8F1E-DE69D553CEA6}"/>
    <cellStyle name="40 % - Markeringsfarve5 3 3 3 6" xfId="12793" xr:uid="{7044326C-CFD6-4664-BEFC-9E6967574337}"/>
    <cellStyle name="40 % - Markeringsfarve5 3 3 3 6 2" xfId="29113" xr:uid="{444AFAF6-48F7-4D5B-830A-6C8D24275C77}"/>
    <cellStyle name="40 % - Markeringsfarve5 3 3 3 6 3" xfId="44078" xr:uid="{48119167-4F04-4D61-B2F5-859884AB2C41}"/>
    <cellStyle name="40 % - Markeringsfarve5 3 3 3 7" xfId="22091" xr:uid="{A7B91F9C-CFC6-4CF7-A365-570B082328DA}"/>
    <cellStyle name="40 % - Markeringsfarve5 3 3 3 8" xfId="37079" xr:uid="{DA1198F6-5F5F-45D2-8F6D-9A5DD5975042}"/>
    <cellStyle name="40 % - Markeringsfarve5 3 3 4" xfId="4242" xr:uid="{17FE6CE1-0796-4B4E-AAF1-B046A13C2CBF}"/>
    <cellStyle name="40 % - Markeringsfarve5 3 3 4 2" xfId="4243" xr:uid="{E2E2F231-DCAF-4FB4-BC5E-2FA33D092EDC}"/>
    <cellStyle name="40 % - Markeringsfarve5 3 3 4 2 2" xfId="4244" xr:uid="{B62001E9-C3FB-4DF0-AA80-54F68BE8BAC9}"/>
    <cellStyle name="40 % - Markeringsfarve5 3 3 4 2 2 2" xfId="7892" xr:uid="{FA7261AF-ED67-4206-8ABA-D4A3830C8EAC}"/>
    <cellStyle name="40 % - Markeringsfarve5 3 3 4 2 2 2 2" xfId="15792" xr:uid="{9DBAE4AE-4B13-461E-ADC6-750C0493DDD7}"/>
    <cellStyle name="40 % - Markeringsfarve5 3 3 4 2 2 2 2 2" xfId="32107" xr:uid="{BD8C2828-F809-46A8-8A3B-7E59353BBD61}"/>
    <cellStyle name="40 % - Markeringsfarve5 3 3 4 2 2 2 2 3" xfId="47071" xr:uid="{203C2157-5F92-4A38-8111-B364A6883FD9}"/>
    <cellStyle name="40 % - Markeringsfarve5 3 3 4 2 2 2 3" xfId="25085" xr:uid="{21264643-C962-409D-82FC-DC6BFA4EA94F}"/>
    <cellStyle name="40 % - Markeringsfarve5 3 3 4 2 2 2 4" xfId="40072" xr:uid="{56EA7EA2-EE0D-46E6-9A63-F2762DBDEA30}"/>
    <cellStyle name="40 % - Markeringsfarve5 3 3 4 2 2 3" xfId="12800" xr:uid="{A4E7D39F-BD20-47AD-B32B-CF9AB9B86891}"/>
    <cellStyle name="40 % - Markeringsfarve5 3 3 4 2 2 3 2" xfId="29120" xr:uid="{BF827819-0952-405E-8354-BBE5872AF9C5}"/>
    <cellStyle name="40 % - Markeringsfarve5 3 3 4 2 2 3 3" xfId="44085" xr:uid="{DC5648B0-C477-49AE-BF31-1122A31F8E42}"/>
    <cellStyle name="40 % - Markeringsfarve5 3 3 4 2 2 4" xfId="22098" xr:uid="{6E431630-8B62-446F-B5EE-89857A08C15B}"/>
    <cellStyle name="40 % - Markeringsfarve5 3 3 4 2 2 5" xfId="37086" xr:uid="{F3DB809A-7A69-4123-894C-36C056D0C82B}"/>
    <cellStyle name="40 % - Markeringsfarve5 3 3 4 2 3" xfId="6423" xr:uid="{AAEAC28D-E12F-4ACC-90AD-A0B55C807FB8}"/>
    <cellStyle name="40 % - Markeringsfarve5 3 3 4 2 3 2" xfId="14336" xr:uid="{ECA3EEBF-B4B6-44FA-97E6-97D19C5204EC}"/>
    <cellStyle name="40 % - Markeringsfarve5 3 3 4 2 3 2 2" xfId="30651" xr:uid="{08369C36-0230-41C5-8613-E48906C38BA3}"/>
    <cellStyle name="40 % - Markeringsfarve5 3 3 4 2 3 2 3" xfId="45615" xr:uid="{7972A3B9-FCD0-471C-8FC9-C63A38E73582}"/>
    <cellStyle name="40 % - Markeringsfarve5 3 3 4 2 3 3" xfId="23629" xr:uid="{F30FEA8F-18C9-4440-BB98-E50F0F636BE8}"/>
    <cellStyle name="40 % - Markeringsfarve5 3 3 4 2 3 4" xfId="38616" xr:uid="{C063778A-0B63-4C4C-A576-C25F5C8B3C9E}"/>
    <cellStyle name="40 % - Markeringsfarve5 3 3 4 2 4" xfId="12799" xr:uid="{7BD84A79-F4D0-483D-BBDB-D0F8A49479B3}"/>
    <cellStyle name="40 % - Markeringsfarve5 3 3 4 2 4 2" xfId="29119" xr:uid="{D9297ACD-FD56-4AEB-A424-5012C0DCDA6B}"/>
    <cellStyle name="40 % - Markeringsfarve5 3 3 4 2 4 3" xfId="44084" xr:uid="{4F31E46A-F0EB-40AF-AE84-670171709B67}"/>
    <cellStyle name="40 % - Markeringsfarve5 3 3 4 2 5" xfId="22097" xr:uid="{3F198D88-334D-489A-AB97-E6DA9E7C0F5F}"/>
    <cellStyle name="40 % - Markeringsfarve5 3 3 4 2 6" xfId="37085" xr:uid="{1254D6F3-E9E5-487B-BB76-64B2E5DCA0BC}"/>
    <cellStyle name="40 % - Markeringsfarve5 3 3 4 3" xfId="4245" xr:uid="{D88E7260-EF7B-45BF-8155-1DA61E99A22E}"/>
    <cellStyle name="40 % - Markeringsfarve5 3 3 4 3 2" xfId="7168" xr:uid="{17D3DA37-C927-4B3D-8C88-A6F6534B7510}"/>
    <cellStyle name="40 % - Markeringsfarve5 3 3 4 3 2 2" xfId="15077" xr:uid="{8AD239A2-F173-437C-9475-B36FE091B710}"/>
    <cellStyle name="40 % - Markeringsfarve5 3 3 4 3 2 2 2" xfId="31392" xr:uid="{EE27305C-C857-4395-A329-4E59F8B2847B}"/>
    <cellStyle name="40 % - Markeringsfarve5 3 3 4 3 2 2 3" xfId="46356" xr:uid="{1212E91E-BE1C-40F9-B5AB-E4CA871FF768}"/>
    <cellStyle name="40 % - Markeringsfarve5 3 3 4 3 2 3" xfId="24370" xr:uid="{51124E24-0C21-4C42-A748-C3171DC048EC}"/>
    <cellStyle name="40 % - Markeringsfarve5 3 3 4 3 2 4" xfId="39357" xr:uid="{2BC5BC37-D3F2-4E54-9964-CDD564CF9CA1}"/>
    <cellStyle name="40 % - Markeringsfarve5 3 3 4 3 3" xfId="12801" xr:uid="{057F1E11-1D18-40C1-99F6-2A93F35E6581}"/>
    <cellStyle name="40 % - Markeringsfarve5 3 3 4 3 3 2" xfId="29121" xr:uid="{34EC1299-E8A4-49EC-90D1-BEE225E8E285}"/>
    <cellStyle name="40 % - Markeringsfarve5 3 3 4 3 3 3" xfId="44086" xr:uid="{C09E8860-6031-4EC4-98D7-352251104920}"/>
    <cellStyle name="40 % - Markeringsfarve5 3 3 4 3 4" xfId="22099" xr:uid="{6F455F3B-81B3-44EB-8094-1ABCB9BBB79B}"/>
    <cellStyle name="40 % - Markeringsfarve5 3 3 4 3 5" xfId="37087" xr:uid="{EF5D53FB-0DC4-4BBD-8728-D8C5DC98FCA9}"/>
    <cellStyle name="40 % - Markeringsfarve5 3 3 4 4" xfId="4246" xr:uid="{2F729B24-06CF-40C4-813F-461D994B74A9}"/>
    <cellStyle name="40 % - Markeringsfarve5 3 3 4 4 2" xfId="8225" xr:uid="{DB20303E-C1DE-4668-B64C-738B32157D7C}"/>
    <cellStyle name="40 % - Markeringsfarve5 3 3 4 4 2 2" xfId="16118" xr:uid="{FC9BC6A1-FD57-4150-89B6-54C2588DDB1F}"/>
    <cellStyle name="40 % - Markeringsfarve5 3 3 4 4 2 2 2" xfId="32433" xr:uid="{C4879A71-9684-4B05-B40D-FD5021058EC4}"/>
    <cellStyle name="40 % - Markeringsfarve5 3 3 4 4 2 2 3" xfId="47397" xr:uid="{DADECC9E-9933-41A6-A119-217495821171}"/>
    <cellStyle name="40 % - Markeringsfarve5 3 3 4 4 2 3" xfId="25411" xr:uid="{679B5E07-EDEF-4DCB-BA64-32BE6F9D9D07}"/>
    <cellStyle name="40 % - Markeringsfarve5 3 3 4 4 2 4" xfId="40398" xr:uid="{CF2C2AA3-9B57-4518-BE84-1BEB8CFDCF61}"/>
    <cellStyle name="40 % - Markeringsfarve5 3 3 4 4 3" xfId="12802" xr:uid="{C2302264-DEC2-4DD5-B1FE-FD952A452220}"/>
    <cellStyle name="40 % - Markeringsfarve5 3 3 4 4 3 2" xfId="29122" xr:uid="{C0A1AE47-A41A-4EEA-9CC1-848C7D9B310C}"/>
    <cellStyle name="40 % - Markeringsfarve5 3 3 4 4 3 3" xfId="44087" xr:uid="{58094039-2CE4-42BE-8C16-42123BA7759B}"/>
    <cellStyle name="40 % - Markeringsfarve5 3 3 4 4 4" xfId="22100" xr:uid="{3A1BB4B2-6C52-449B-BAF1-0875A38BCE91}"/>
    <cellStyle name="40 % - Markeringsfarve5 3 3 4 4 5" xfId="37088" xr:uid="{A19222C0-CF88-42E2-95BE-013E85683025}"/>
    <cellStyle name="40 % - Markeringsfarve5 3 3 4 5" xfId="5948" xr:uid="{61B58FE4-D967-45CE-8E7D-178F2EAB75B0}"/>
    <cellStyle name="40 % - Markeringsfarve5 3 3 4 5 2" xfId="13865" xr:uid="{53C75BB6-CF4B-46F3-8EC1-3389A8D82704}"/>
    <cellStyle name="40 % - Markeringsfarve5 3 3 4 5 2 2" xfId="30180" xr:uid="{C9C78EE8-913C-4B69-82EC-B50C4433E600}"/>
    <cellStyle name="40 % - Markeringsfarve5 3 3 4 5 2 3" xfId="45144" xr:uid="{4D37EC93-55FC-4695-94AF-2F223BD337EF}"/>
    <cellStyle name="40 % - Markeringsfarve5 3 3 4 5 3" xfId="23158" xr:uid="{F981E90C-723B-4519-B64D-CE16A80D01A6}"/>
    <cellStyle name="40 % - Markeringsfarve5 3 3 4 5 4" xfId="38145" xr:uid="{165DB4BD-C074-48C1-A6E2-C54C797C73A0}"/>
    <cellStyle name="40 % - Markeringsfarve5 3 3 4 6" xfId="12798" xr:uid="{C444AC3C-95CF-4DAD-936E-04C1F08DF718}"/>
    <cellStyle name="40 % - Markeringsfarve5 3 3 4 6 2" xfId="29118" xr:uid="{F4183C3D-B937-4173-AC33-21A9EF8B2E08}"/>
    <cellStyle name="40 % - Markeringsfarve5 3 3 4 6 3" xfId="44083" xr:uid="{8FB9D9AE-BC5C-4012-8F4D-9D3F2115D417}"/>
    <cellStyle name="40 % - Markeringsfarve5 3 3 4 7" xfId="22096" xr:uid="{B483CBD5-5401-4A8D-BD7E-ED7EC9504CDD}"/>
    <cellStyle name="40 % - Markeringsfarve5 3 3 4 8" xfId="37084" xr:uid="{998D9A45-088D-452D-BD07-583274C7DBA0}"/>
    <cellStyle name="40 % - Markeringsfarve5 3 3 5" xfId="4247" xr:uid="{38018AF9-2BB5-4F89-914F-F839CB6A9CA1}"/>
    <cellStyle name="40 % - Markeringsfarve5 3 3 5 2" xfId="4248" xr:uid="{F18BFC96-1291-4C51-9C7B-3D15836DCF4A}"/>
    <cellStyle name="40 % - Markeringsfarve5 3 3 5 2 2" xfId="4249" xr:uid="{A42C00B0-89BE-431E-8F63-D0B74E9E1770}"/>
    <cellStyle name="40 % - Markeringsfarve5 3 3 5 2 2 2" xfId="8009" xr:uid="{44C7E3A5-3674-435A-B557-140540A45742}"/>
    <cellStyle name="40 % - Markeringsfarve5 3 3 5 2 2 2 2" xfId="15909" xr:uid="{6687820C-E1E8-4BBC-9748-1C2636A133AE}"/>
    <cellStyle name="40 % - Markeringsfarve5 3 3 5 2 2 2 2 2" xfId="32224" xr:uid="{BCE3D14B-F477-441A-8E09-4EE0F118FA44}"/>
    <cellStyle name="40 % - Markeringsfarve5 3 3 5 2 2 2 2 3" xfId="47188" xr:uid="{16DB2AAA-8FAE-49A0-80AC-0689B7D70B70}"/>
    <cellStyle name="40 % - Markeringsfarve5 3 3 5 2 2 2 3" xfId="25202" xr:uid="{3B80D7B1-6C45-402F-8D34-11BB7A9F47F6}"/>
    <cellStyle name="40 % - Markeringsfarve5 3 3 5 2 2 2 4" xfId="40189" xr:uid="{B169C361-20BF-49EC-83DC-51D65D723277}"/>
    <cellStyle name="40 % - Markeringsfarve5 3 3 5 2 2 3" xfId="12805" xr:uid="{839660A7-11B5-41EF-A0A6-631C540CC2AD}"/>
    <cellStyle name="40 % - Markeringsfarve5 3 3 5 2 2 3 2" xfId="29125" xr:uid="{60FF3F57-C399-4351-914E-97649A899387}"/>
    <cellStyle name="40 % - Markeringsfarve5 3 3 5 2 2 3 3" xfId="44090" xr:uid="{1CDBF9DF-B8A3-4327-A484-41C034B5F56E}"/>
    <cellStyle name="40 % - Markeringsfarve5 3 3 5 2 2 4" xfId="22103" xr:uid="{7CC899F7-B0E2-45F0-A7BD-03062B8BB040}"/>
    <cellStyle name="40 % - Markeringsfarve5 3 3 5 2 2 5" xfId="37091" xr:uid="{F0D62E8A-06B0-453F-8EE5-1C121454363F}"/>
    <cellStyle name="40 % - Markeringsfarve5 3 3 5 2 3" xfId="6522" xr:uid="{DEE7B6C9-7A20-4279-84D4-C6B0BBBD19F5}"/>
    <cellStyle name="40 % - Markeringsfarve5 3 3 5 2 3 2" xfId="14435" xr:uid="{8A044C5E-5BE3-443D-937C-727F3A62C63C}"/>
    <cellStyle name="40 % - Markeringsfarve5 3 3 5 2 3 2 2" xfId="30750" xr:uid="{3C5A0A2B-2391-4287-94B0-BDC85134AA80}"/>
    <cellStyle name="40 % - Markeringsfarve5 3 3 5 2 3 2 3" xfId="45714" xr:uid="{669609E5-135B-400C-BEE9-54ADBB355BA0}"/>
    <cellStyle name="40 % - Markeringsfarve5 3 3 5 2 3 3" xfId="23728" xr:uid="{BEE94104-BBA3-4462-9037-28282F9BFEBD}"/>
    <cellStyle name="40 % - Markeringsfarve5 3 3 5 2 3 4" xfId="38715" xr:uid="{14E12002-4F76-4981-9250-D344C894C558}"/>
    <cellStyle name="40 % - Markeringsfarve5 3 3 5 2 4" xfId="12804" xr:uid="{838B358E-A78B-4D60-89F6-0E88B0958EE8}"/>
    <cellStyle name="40 % - Markeringsfarve5 3 3 5 2 4 2" xfId="29124" xr:uid="{E75CEE39-443F-4250-909C-433B16532281}"/>
    <cellStyle name="40 % - Markeringsfarve5 3 3 5 2 4 3" xfId="44089" xr:uid="{4A460E1B-6B65-48C5-A3F6-D92AAD3F7EE7}"/>
    <cellStyle name="40 % - Markeringsfarve5 3 3 5 2 5" xfId="22102" xr:uid="{C8AB7F62-B678-494B-BC53-525E73C6E86F}"/>
    <cellStyle name="40 % - Markeringsfarve5 3 3 5 2 6" xfId="37090" xr:uid="{1E3F437E-EB90-45F7-ADCF-187367E75DE6}"/>
    <cellStyle name="40 % - Markeringsfarve5 3 3 5 3" xfId="4250" xr:uid="{DDA56F87-F630-4B1E-A6C4-847D58FA8F5C}"/>
    <cellStyle name="40 % - Markeringsfarve5 3 3 5 3 2" xfId="7285" xr:uid="{C4EBEDCA-F58B-4652-A9BE-E973E5D01969}"/>
    <cellStyle name="40 % - Markeringsfarve5 3 3 5 3 2 2" xfId="15194" xr:uid="{1494638C-E089-40C5-AA61-B72C5614A240}"/>
    <cellStyle name="40 % - Markeringsfarve5 3 3 5 3 2 2 2" xfId="31509" xr:uid="{79730DBE-B873-4673-A6CF-827055C1F0C4}"/>
    <cellStyle name="40 % - Markeringsfarve5 3 3 5 3 2 2 3" xfId="46473" xr:uid="{46B44086-7E61-4FC5-BFE4-EDA98F6C28AF}"/>
    <cellStyle name="40 % - Markeringsfarve5 3 3 5 3 2 3" xfId="24487" xr:uid="{EC69C1D2-F9F7-4440-9FDE-75DEE9527803}"/>
    <cellStyle name="40 % - Markeringsfarve5 3 3 5 3 2 4" xfId="39474" xr:uid="{2A890328-D496-44D4-BDF2-11CBA88BF17F}"/>
    <cellStyle name="40 % - Markeringsfarve5 3 3 5 3 3" xfId="12806" xr:uid="{78722716-4E4F-4282-AF43-1DC9587A04C3}"/>
    <cellStyle name="40 % - Markeringsfarve5 3 3 5 3 3 2" xfId="29126" xr:uid="{EC374627-FFDD-4C7A-B733-2638118C4936}"/>
    <cellStyle name="40 % - Markeringsfarve5 3 3 5 3 3 3" xfId="44091" xr:uid="{E548CD0F-84BF-43E0-9F43-5527B5452553}"/>
    <cellStyle name="40 % - Markeringsfarve5 3 3 5 3 4" xfId="22104" xr:uid="{3B0D5163-3F64-4FCC-A804-47FC524A088F}"/>
    <cellStyle name="40 % - Markeringsfarve5 3 3 5 3 5" xfId="37092" xr:uid="{57F3C238-3783-4FFE-B318-BCFC791B61FD}"/>
    <cellStyle name="40 % - Markeringsfarve5 3 3 5 4" xfId="4251" xr:uid="{9AD7ADFD-FC74-4719-A4E3-077845A80A8E}"/>
    <cellStyle name="40 % - Markeringsfarve5 3 3 5 4 2" xfId="8540" xr:uid="{EF4B66B3-B67B-4547-849D-749C8AC4DACA}"/>
    <cellStyle name="40 % - Markeringsfarve5 3 3 5 4 2 2" xfId="16426" xr:uid="{77B43391-8BAD-4825-9439-3F9842316941}"/>
    <cellStyle name="40 % - Markeringsfarve5 3 3 5 4 2 2 2" xfId="32741" xr:uid="{D9F29BA6-8C46-4698-944E-48F0FB96962A}"/>
    <cellStyle name="40 % - Markeringsfarve5 3 3 5 4 2 2 3" xfId="47705" xr:uid="{21E1F085-DE59-4C01-9CF2-71B90519C9A4}"/>
    <cellStyle name="40 % - Markeringsfarve5 3 3 5 4 2 3" xfId="25719" xr:uid="{F442FFF2-D012-41C1-A3C9-222FC96DBAFC}"/>
    <cellStyle name="40 % - Markeringsfarve5 3 3 5 4 2 4" xfId="40706" xr:uid="{A11C7DF1-9522-4452-BDC8-66EA1A874F51}"/>
    <cellStyle name="40 % - Markeringsfarve5 3 3 5 4 3" xfId="12807" xr:uid="{FDAF7C30-3FB2-4013-9CD1-39BF6A2E3115}"/>
    <cellStyle name="40 % - Markeringsfarve5 3 3 5 4 3 2" xfId="29127" xr:uid="{F6169D63-58A4-45C2-9658-3E557974E7B2}"/>
    <cellStyle name="40 % - Markeringsfarve5 3 3 5 4 3 3" xfId="44092" xr:uid="{4172BBDC-AC24-41AB-9282-3C666E96D287}"/>
    <cellStyle name="40 % - Markeringsfarve5 3 3 5 4 4" xfId="22105" xr:uid="{84344657-97D4-464F-B4FE-009D27D4D34C}"/>
    <cellStyle name="40 % - Markeringsfarve5 3 3 5 4 5" xfId="37093" xr:uid="{5E8158B7-EE8E-40A2-8442-76B84400AF5C}"/>
    <cellStyle name="40 % - Markeringsfarve5 3 3 5 5" xfId="5949" xr:uid="{CA8F8D28-8831-4C69-8DC5-92FF2E1C2E9C}"/>
    <cellStyle name="40 % - Markeringsfarve5 3 3 5 5 2" xfId="13866" xr:uid="{7C535094-7516-4E49-BEB6-0FD57400BC8D}"/>
    <cellStyle name="40 % - Markeringsfarve5 3 3 5 5 2 2" xfId="30181" xr:uid="{936C5C83-ECCA-4246-8419-E3C0B0E50497}"/>
    <cellStyle name="40 % - Markeringsfarve5 3 3 5 5 2 3" xfId="45145" xr:uid="{8BE21908-6B76-41AB-BA9C-95DCE52CF721}"/>
    <cellStyle name="40 % - Markeringsfarve5 3 3 5 5 3" xfId="23159" xr:uid="{AFC00A47-1F67-4C23-9343-272CDC12E0C8}"/>
    <cellStyle name="40 % - Markeringsfarve5 3 3 5 5 4" xfId="38146" xr:uid="{43D5C9F5-AE2D-4C60-9088-49E4D208F007}"/>
    <cellStyle name="40 % - Markeringsfarve5 3 3 5 6" xfId="12803" xr:uid="{B4A34E3C-B1C1-4B03-A35A-E8B004F5950D}"/>
    <cellStyle name="40 % - Markeringsfarve5 3 3 5 6 2" xfId="29123" xr:uid="{0885D211-4DB3-4D89-BB5D-F1D8B9988D48}"/>
    <cellStyle name="40 % - Markeringsfarve5 3 3 5 6 3" xfId="44088" xr:uid="{8F95672E-41F0-4F4C-B77A-1C8A42AC69E4}"/>
    <cellStyle name="40 % - Markeringsfarve5 3 3 5 7" xfId="22101" xr:uid="{35B1FD89-52B4-4005-8E20-F0960BBF10B2}"/>
    <cellStyle name="40 % - Markeringsfarve5 3 3 5 8" xfId="37089" xr:uid="{4AF091CD-B64C-44F7-A42F-EDA4BA908700}"/>
    <cellStyle name="40 % - Markeringsfarve5 3 3 6" xfId="4252" xr:uid="{19E99F87-E90A-47E9-B012-0634B0D56DA3}"/>
    <cellStyle name="40 % - Markeringsfarve5 3 3 6 2" xfId="4253" xr:uid="{A391A04F-EE21-435A-8834-08F20FC6C1DB}"/>
    <cellStyle name="40 % - Markeringsfarve5 3 3 6 2 2" xfId="4254" xr:uid="{405256D3-E205-40CF-B12E-1889EBFD7AF6}"/>
    <cellStyle name="40 % - Markeringsfarve5 3 3 6 2 2 2" xfId="8121" xr:uid="{8A297FFC-FBFC-4CCC-8DF3-54BCA138E19F}"/>
    <cellStyle name="40 % - Markeringsfarve5 3 3 6 2 2 2 2" xfId="16021" xr:uid="{CD1FF57A-5BD2-4013-85EA-16EE2216B069}"/>
    <cellStyle name="40 % - Markeringsfarve5 3 3 6 2 2 2 2 2" xfId="32336" xr:uid="{731F9A8E-076F-4DEB-8917-E9AA5C0F4659}"/>
    <cellStyle name="40 % - Markeringsfarve5 3 3 6 2 2 2 2 3" xfId="47300" xr:uid="{F9AA50CD-BA15-4452-A0B9-5C0FC4EE4E31}"/>
    <cellStyle name="40 % - Markeringsfarve5 3 3 6 2 2 2 3" xfId="25314" xr:uid="{02ADB0AB-6B40-4E4A-860E-54B1ECC4E34E}"/>
    <cellStyle name="40 % - Markeringsfarve5 3 3 6 2 2 2 4" xfId="40301" xr:uid="{AEA0CDA9-B981-4738-BCF8-0623E6529A88}"/>
    <cellStyle name="40 % - Markeringsfarve5 3 3 6 2 2 3" xfId="12810" xr:uid="{9562AD2B-918E-4209-8ECD-B7577DFAF8EC}"/>
    <cellStyle name="40 % - Markeringsfarve5 3 3 6 2 2 3 2" xfId="29130" xr:uid="{2BFAF972-003D-4D3F-AB06-9A0DD5159059}"/>
    <cellStyle name="40 % - Markeringsfarve5 3 3 6 2 2 3 3" xfId="44095" xr:uid="{3B000C42-E9A9-4C66-8031-3FE980CCDA27}"/>
    <cellStyle name="40 % - Markeringsfarve5 3 3 6 2 2 4" xfId="22108" xr:uid="{14867FC1-3C90-4614-B776-F130C22B716A}"/>
    <cellStyle name="40 % - Markeringsfarve5 3 3 6 2 2 5" xfId="37096" xr:uid="{41A21A68-17B9-4593-B0A8-5E1AEC798F80}"/>
    <cellStyle name="40 % - Markeringsfarve5 3 3 6 2 3" xfId="6614" xr:uid="{D54F1D56-8255-49A5-B178-DF5DF836E341}"/>
    <cellStyle name="40 % - Markeringsfarve5 3 3 6 2 3 2" xfId="14527" xr:uid="{A5E0392C-E623-4072-89A3-44DE442AB435}"/>
    <cellStyle name="40 % - Markeringsfarve5 3 3 6 2 3 2 2" xfId="30842" xr:uid="{386D49D8-4B9B-404B-89DF-D6D243D71D97}"/>
    <cellStyle name="40 % - Markeringsfarve5 3 3 6 2 3 2 3" xfId="45806" xr:uid="{6EECE937-2FED-435F-82C6-511BD51E99BC}"/>
    <cellStyle name="40 % - Markeringsfarve5 3 3 6 2 3 3" xfId="23820" xr:uid="{9C6F7EC4-C5E2-4E71-8D01-A690D2BE2AA4}"/>
    <cellStyle name="40 % - Markeringsfarve5 3 3 6 2 3 4" xfId="38807" xr:uid="{73FFF392-5894-40AC-BD18-51CE215F5C5A}"/>
    <cellStyle name="40 % - Markeringsfarve5 3 3 6 2 4" xfId="12809" xr:uid="{3DF5CE8E-A8E8-446E-95D1-45E03FAB05E3}"/>
    <cellStyle name="40 % - Markeringsfarve5 3 3 6 2 4 2" xfId="29129" xr:uid="{CF9C0428-50C0-46D1-8BA3-85841F129611}"/>
    <cellStyle name="40 % - Markeringsfarve5 3 3 6 2 4 3" xfId="44094" xr:uid="{855DAE24-2BA2-4082-8D2C-EE0AE8A320E1}"/>
    <cellStyle name="40 % - Markeringsfarve5 3 3 6 2 5" xfId="22107" xr:uid="{45E01EB3-9608-417D-9DA1-AF1951D5A6D0}"/>
    <cellStyle name="40 % - Markeringsfarve5 3 3 6 2 6" xfId="37095" xr:uid="{4144F1E3-AE95-4189-93F6-66063A887796}"/>
    <cellStyle name="40 % - Markeringsfarve5 3 3 6 3" xfId="4255" xr:uid="{2E5DB2CD-F03F-48AB-B972-AB54E21928FE}"/>
    <cellStyle name="40 % - Markeringsfarve5 3 3 6 3 2" xfId="7398" xr:uid="{7FD98180-1148-4ACE-BD8E-EDA40D5800F8}"/>
    <cellStyle name="40 % - Markeringsfarve5 3 3 6 3 2 2" xfId="15307" xr:uid="{40892F5B-C10A-42DF-BF1D-15699DBBD894}"/>
    <cellStyle name="40 % - Markeringsfarve5 3 3 6 3 2 2 2" xfId="31622" xr:uid="{FD60CBC5-66E5-4349-8C37-DC59F7E681B6}"/>
    <cellStyle name="40 % - Markeringsfarve5 3 3 6 3 2 2 3" xfId="46586" xr:uid="{CA1FFB18-B03D-4A3F-B152-A05A89A6E771}"/>
    <cellStyle name="40 % - Markeringsfarve5 3 3 6 3 2 3" xfId="24600" xr:uid="{3193749D-6014-4C5E-A7C7-8EBA7C0A7605}"/>
    <cellStyle name="40 % - Markeringsfarve5 3 3 6 3 2 4" xfId="39587" xr:uid="{934436CA-8D7C-4C2C-8775-BDF5A48098E5}"/>
    <cellStyle name="40 % - Markeringsfarve5 3 3 6 3 3" xfId="12811" xr:uid="{BF017C1C-B9F5-44D0-8E5D-DB90F453BBB2}"/>
    <cellStyle name="40 % - Markeringsfarve5 3 3 6 3 3 2" xfId="29131" xr:uid="{FC7020B7-EC36-4BC8-99B7-2B96DAD0185F}"/>
    <cellStyle name="40 % - Markeringsfarve5 3 3 6 3 3 3" xfId="44096" xr:uid="{ABD4B634-8FF2-4897-A0E6-8E6D59CCAE94}"/>
    <cellStyle name="40 % - Markeringsfarve5 3 3 6 3 4" xfId="22109" xr:uid="{CF470DAA-6A48-4906-9E59-5E8002F90906}"/>
    <cellStyle name="40 % - Markeringsfarve5 3 3 6 3 5" xfId="37097" xr:uid="{D31D8BAC-128D-4ABC-8D6A-D1FB9B6C9788}"/>
    <cellStyle name="40 % - Markeringsfarve5 3 3 6 4" xfId="4256" xr:uid="{A2C7C6E3-09AE-412A-A29A-D0004B60DE6E}"/>
    <cellStyle name="40 % - Markeringsfarve5 3 3 6 4 2" xfId="8192" xr:uid="{B35FAFD4-EFF0-4D1E-BF62-2720401EF50F}"/>
    <cellStyle name="40 % - Markeringsfarve5 3 3 6 4 2 2" xfId="16088" xr:uid="{A4A065FF-0A10-4955-878C-2A659C927F00}"/>
    <cellStyle name="40 % - Markeringsfarve5 3 3 6 4 2 2 2" xfId="32403" xr:uid="{A549E058-0916-4E23-BC82-45BF790EA7E2}"/>
    <cellStyle name="40 % - Markeringsfarve5 3 3 6 4 2 2 3" xfId="47367" xr:uid="{4B95FB22-3041-4E5F-A7BF-AAEEFF9444CF}"/>
    <cellStyle name="40 % - Markeringsfarve5 3 3 6 4 2 3" xfId="25381" xr:uid="{9CD5AD36-9558-406E-8245-267F50E79868}"/>
    <cellStyle name="40 % - Markeringsfarve5 3 3 6 4 2 4" xfId="40368" xr:uid="{A8AF40C8-0F78-4805-B72F-BF3FD256956B}"/>
    <cellStyle name="40 % - Markeringsfarve5 3 3 6 4 3" xfId="12812" xr:uid="{9E023F79-E1FB-43EE-9D9E-E4E2815E1FFE}"/>
    <cellStyle name="40 % - Markeringsfarve5 3 3 6 4 3 2" xfId="29132" xr:uid="{C50DCC01-2D3A-4D42-AD64-B4C8EE94B825}"/>
    <cellStyle name="40 % - Markeringsfarve5 3 3 6 4 3 3" xfId="44097" xr:uid="{6DE28272-8A33-4CBC-BC3C-565B4130B384}"/>
    <cellStyle name="40 % - Markeringsfarve5 3 3 6 4 4" xfId="22110" xr:uid="{F9CFF38B-D605-4F2D-937F-DE0FFE7086B6}"/>
    <cellStyle name="40 % - Markeringsfarve5 3 3 6 4 5" xfId="37098" xr:uid="{575CCF14-E015-46E0-AFC3-90342D47505D}"/>
    <cellStyle name="40 % - Markeringsfarve5 3 3 6 5" xfId="5950" xr:uid="{DFF312D1-0E06-45C6-B3BD-09B50E56C426}"/>
    <cellStyle name="40 % - Markeringsfarve5 3 3 6 5 2" xfId="13867" xr:uid="{E3EDE4FD-E8AD-4C2E-BE73-B148C7870E95}"/>
    <cellStyle name="40 % - Markeringsfarve5 3 3 6 5 2 2" xfId="30182" xr:uid="{086F421D-B02E-4198-895E-FFC96E95B1D0}"/>
    <cellStyle name="40 % - Markeringsfarve5 3 3 6 5 2 3" xfId="45146" xr:uid="{839F8E18-3C2D-4441-A1C4-39E04DA7AD7A}"/>
    <cellStyle name="40 % - Markeringsfarve5 3 3 6 5 3" xfId="23160" xr:uid="{DA43E0AA-8B86-42F3-BD68-4A6533B1D5D6}"/>
    <cellStyle name="40 % - Markeringsfarve5 3 3 6 5 4" xfId="38147" xr:uid="{261BABA2-DAF5-492D-9C03-4298874BA888}"/>
    <cellStyle name="40 % - Markeringsfarve5 3 3 6 6" xfId="12808" xr:uid="{AFBC6450-0C77-4EB9-B69A-51E3DD8892CF}"/>
    <cellStyle name="40 % - Markeringsfarve5 3 3 6 6 2" xfId="29128" xr:uid="{6023B617-0349-461A-9F6A-779CB0BEDE96}"/>
    <cellStyle name="40 % - Markeringsfarve5 3 3 6 6 3" xfId="44093" xr:uid="{AADA538E-E9DB-4D94-9EA3-F4CA606CE41E}"/>
    <cellStyle name="40 % - Markeringsfarve5 3 3 6 7" xfId="22106" xr:uid="{3DA202A5-CA85-4DE2-A7E7-EF7A9E165E3F}"/>
    <cellStyle name="40 % - Markeringsfarve5 3 3 6 8" xfId="37094" xr:uid="{63C13C88-76C5-45C9-85CE-CF035EBDED99}"/>
    <cellStyle name="40 % - Markeringsfarve5 3 3 7" xfId="4257" xr:uid="{E8474B42-92E7-4CE1-B59A-8AC59E856307}"/>
    <cellStyle name="40 % - Markeringsfarve5 3 3 7 2" xfId="4258" xr:uid="{E2044D9E-9F7C-423F-8A19-41AE68EC4AF4}"/>
    <cellStyle name="40 % - Markeringsfarve5 3 3 7 2 2" xfId="7535" xr:uid="{C3499169-4811-4255-B68C-44C22B99551F}"/>
    <cellStyle name="40 % - Markeringsfarve5 3 3 7 2 2 2" xfId="15435" xr:uid="{B6F342EA-4659-4EB7-BD2B-63071D7E4532}"/>
    <cellStyle name="40 % - Markeringsfarve5 3 3 7 2 2 2 2" xfId="31750" xr:uid="{C60C7693-C9DB-47DB-BD72-8C7EDA8DA739}"/>
    <cellStyle name="40 % - Markeringsfarve5 3 3 7 2 2 2 3" xfId="46714" xr:uid="{DDF2FD46-D89E-4A74-9E57-8AADF361D46D}"/>
    <cellStyle name="40 % - Markeringsfarve5 3 3 7 2 2 3" xfId="24728" xr:uid="{A064C347-ADDA-432D-9786-41FFBB57953D}"/>
    <cellStyle name="40 % - Markeringsfarve5 3 3 7 2 2 4" xfId="39715" xr:uid="{6508A9D8-1743-491B-BDAE-4B654F9919FC}"/>
    <cellStyle name="40 % - Markeringsfarve5 3 3 7 2 3" xfId="12814" xr:uid="{EF7E8F7C-9F99-4417-A60C-5B54142E56C3}"/>
    <cellStyle name="40 % - Markeringsfarve5 3 3 7 2 3 2" xfId="29134" xr:uid="{10A09004-E70A-4837-ABB2-F3D411E8E343}"/>
    <cellStyle name="40 % - Markeringsfarve5 3 3 7 2 3 3" xfId="44099" xr:uid="{ACD965A2-6519-4209-A281-8C3307883A62}"/>
    <cellStyle name="40 % - Markeringsfarve5 3 3 7 2 4" xfId="22112" xr:uid="{8555E35C-70A7-4DA4-BB2F-EF1DDBFF32F1}"/>
    <cellStyle name="40 % - Markeringsfarve5 3 3 7 2 5" xfId="37100" xr:uid="{5757AC2B-7DF2-4741-8578-5DED4EE6D1A4}"/>
    <cellStyle name="40 % - Markeringsfarve5 3 3 7 3" xfId="6122" xr:uid="{4EEB5826-03BC-48E4-9D9A-6AAC3B774C1C}"/>
    <cellStyle name="40 % - Markeringsfarve5 3 3 7 3 2" xfId="14038" xr:uid="{226F5A0A-8C88-4FC7-ADED-15C3EC4E1DEC}"/>
    <cellStyle name="40 % - Markeringsfarve5 3 3 7 3 2 2" xfId="30353" xr:uid="{B7F1C32A-A208-49B3-9D1A-FD7F7DC9C130}"/>
    <cellStyle name="40 % - Markeringsfarve5 3 3 7 3 2 3" xfId="45317" xr:uid="{59543296-34C8-4473-96C6-48C4D9D070F8}"/>
    <cellStyle name="40 % - Markeringsfarve5 3 3 7 3 3" xfId="23331" xr:uid="{91DCD63E-8AFF-4CEA-9543-E055F3AE2271}"/>
    <cellStyle name="40 % - Markeringsfarve5 3 3 7 3 4" xfId="38318" xr:uid="{867E7B31-95D1-4C89-A090-7508901E01D1}"/>
    <cellStyle name="40 % - Markeringsfarve5 3 3 7 4" xfId="12813" xr:uid="{867F8467-EFE9-4734-955D-6365EE53F715}"/>
    <cellStyle name="40 % - Markeringsfarve5 3 3 7 4 2" xfId="29133" xr:uid="{A9A9D03A-07DD-4497-A5D5-91E08D2F8BD6}"/>
    <cellStyle name="40 % - Markeringsfarve5 3 3 7 4 3" xfId="44098" xr:uid="{85EC71A9-BC1D-47C3-AB0B-3594CB6459F5}"/>
    <cellStyle name="40 % - Markeringsfarve5 3 3 7 5" xfId="22111" xr:uid="{6791811F-C663-4965-8632-B95DC7FD2C7C}"/>
    <cellStyle name="40 % - Markeringsfarve5 3 3 7 6" xfId="37099" xr:uid="{BFAF61F9-F622-43B7-83D6-F809B0E4236D}"/>
    <cellStyle name="40 % - Markeringsfarve5 3 3 8" xfId="4259" xr:uid="{70EAF6DF-48E0-4E58-BD05-D4E479FBDBDD}"/>
    <cellStyle name="40 % - Markeringsfarve5 3 3 8 2" xfId="6763" xr:uid="{18EFABEE-7BD5-4FBC-8855-6F43DA38DEC4}"/>
    <cellStyle name="40 % - Markeringsfarve5 3 3 8 2 2" xfId="14673" xr:uid="{0616228C-4DB4-4122-9724-5DF996CE51DA}"/>
    <cellStyle name="40 % - Markeringsfarve5 3 3 8 2 2 2" xfId="30988" xr:uid="{1EF59E00-21B0-4B88-A47C-3BA6998264B0}"/>
    <cellStyle name="40 % - Markeringsfarve5 3 3 8 2 2 3" xfId="45952" xr:uid="{54D643B2-DA20-44CF-AA61-36AAD9BCA357}"/>
    <cellStyle name="40 % - Markeringsfarve5 3 3 8 2 3" xfId="23966" xr:uid="{74145101-A3FF-484C-9ED4-8DDA0B8C1DE3}"/>
    <cellStyle name="40 % - Markeringsfarve5 3 3 8 2 4" xfId="38953" xr:uid="{CEF72E0A-3FE0-4A1B-B98E-6BF3B67F2E37}"/>
    <cellStyle name="40 % - Markeringsfarve5 3 3 8 3" xfId="12815" xr:uid="{3E8A585B-ABAC-413B-8665-EEB93E902174}"/>
    <cellStyle name="40 % - Markeringsfarve5 3 3 8 3 2" xfId="29135" xr:uid="{819282E1-9E36-4E2B-918C-ED547611D706}"/>
    <cellStyle name="40 % - Markeringsfarve5 3 3 8 3 3" xfId="44100" xr:uid="{0AB66D25-7F6C-4D72-9F88-D8E99C46118F}"/>
    <cellStyle name="40 % - Markeringsfarve5 3 3 8 4" xfId="22113" xr:uid="{10863AD0-850D-4F00-92FC-0A1EAE8DB7EC}"/>
    <cellStyle name="40 % - Markeringsfarve5 3 3 8 5" xfId="37101" xr:uid="{B49822C5-7101-4770-9421-B47E72581832}"/>
    <cellStyle name="40 % - Markeringsfarve5 3 3 9" xfId="4260" xr:uid="{1673C148-9A32-4A14-AFDA-BC4F5F8B1305}"/>
    <cellStyle name="40 % - Markeringsfarve5 3 3 9 2" xfId="8632" xr:uid="{5A813243-163B-46B8-B26A-0F24866A10A0}"/>
    <cellStyle name="40 % - Markeringsfarve5 3 3 9 2 2" xfId="16512" xr:uid="{E8701A0F-7034-4B57-B016-61ECB2A4C47E}"/>
    <cellStyle name="40 % - Markeringsfarve5 3 3 9 2 2 2" xfId="32827" xr:uid="{BC8BBC1F-AD2B-4BBF-BD34-BF6C3709C25A}"/>
    <cellStyle name="40 % - Markeringsfarve5 3 3 9 2 2 3" xfId="47791" xr:uid="{1868B607-A051-4AA0-A0A4-21D2586E02C8}"/>
    <cellStyle name="40 % - Markeringsfarve5 3 3 9 2 3" xfId="25805" xr:uid="{7070A1AB-EAEA-485C-A51B-5EDC3A6F5A9B}"/>
    <cellStyle name="40 % - Markeringsfarve5 3 3 9 2 4" xfId="40792" xr:uid="{8183193C-56E6-4EC6-9EBA-84198DDAF6F1}"/>
    <cellStyle name="40 % - Markeringsfarve5 3 3 9 3" xfId="12816" xr:uid="{60126A15-5CC8-4A7E-B121-2E51038E4620}"/>
    <cellStyle name="40 % - Markeringsfarve5 3 3 9 3 2" xfId="29136" xr:uid="{3B8A0475-6819-462A-942A-CBC9A9940B3D}"/>
    <cellStyle name="40 % - Markeringsfarve5 3 3 9 3 3" xfId="44101" xr:uid="{590DE3AD-11EF-405D-A032-D0DFD19067BB}"/>
    <cellStyle name="40 % - Markeringsfarve5 3 3 9 4" xfId="22114" xr:uid="{0CE2D8D5-252B-4428-B845-C5718AB73731}"/>
    <cellStyle name="40 % - Markeringsfarve5 3 3 9 5" xfId="37102" xr:uid="{5841DD1F-5B69-4697-AD0E-65FD602B7EBF}"/>
    <cellStyle name="40 % - Markeringsfarve5 3 4" xfId="4261" xr:uid="{A0275028-C689-40BA-85BF-0DA7F3B126AF}"/>
    <cellStyle name="40 % - Markeringsfarve5 3 4 2" xfId="4262" xr:uid="{B6B380D4-CAA4-4EA8-9B4D-5EAF73BD342C}"/>
    <cellStyle name="40 % - Markeringsfarve5 3 4 2 2" xfId="4263" xr:uid="{750E65FB-91E6-4038-BF1D-E944FDAE0B85}"/>
    <cellStyle name="40 % - Markeringsfarve5 3 4 2 2 2" xfId="7576" xr:uid="{0F14C58E-FB77-4F53-BE19-D33B0654E62B}"/>
    <cellStyle name="40 % - Markeringsfarve5 3 4 2 2 2 2" xfId="15476" xr:uid="{A896C27A-E497-43AC-9D2E-3A16FD15F148}"/>
    <cellStyle name="40 % - Markeringsfarve5 3 4 2 2 2 2 2" xfId="31791" xr:uid="{16E73F3E-FCD0-43B4-B5FF-2D15C02E4B90}"/>
    <cellStyle name="40 % - Markeringsfarve5 3 4 2 2 2 2 3" xfId="46755" xr:uid="{F448B740-0966-44EC-B4A1-C49F12BE056A}"/>
    <cellStyle name="40 % - Markeringsfarve5 3 4 2 2 2 3" xfId="24769" xr:uid="{4B6CD67F-1AF9-4971-AA32-2B9E2A408250}"/>
    <cellStyle name="40 % - Markeringsfarve5 3 4 2 2 2 4" xfId="39756" xr:uid="{22F9B65E-7BA9-446A-9BAF-37AF13BE43AD}"/>
    <cellStyle name="40 % - Markeringsfarve5 3 4 2 2 3" xfId="12819" xr:uid="{2FEAFB7B-8492-47EA-B335-76F0F44F742C}"/>
    <cellStyle name="40 % - Markeringsfarve5 3 4 2 2 3 2" xfId="29139" xr:uid="{E50F00EA-A3CD-4B6D-B503-A49DBFF0203D}"/>
    <cellStyle name="40 % - Markeringsfarve5 3 4 2 2 3 3" xfId="44104" xr:uid="{A670DE2E-DAE1-4401-B321-E9C38B381501}"/>
    <cellStyle name="40 % - Markeringsfarve5 3 4 2 2 4" xfId="22117" xr:uid="{A05D6483-8038-43E1-B270-522AF4B670B4}"/>
    <cellStyle name="40 % - Markeringsfarve5 3 4 2 2 5" xfId="37105" xr:uid="{366F5399-F26A-4FBB-8689-3ADA2CBD2850}"/>
    <cellStyle name="40 % - Markeringsfarve5 3 4 2 3" xfId="6155" xr:uid="{BFD351FE-6C20-4912-9EB6-5B44C3F40A2E}"/>
    <cellStyle name="40 % - Markeringsfarve5 3 4 2 3 2" xfId="14071" xr:uid="{819384E0-523C-4B0E-B617-39A343C237DC}"/>
    <cellStyle name="40 % - Markeringsfarve5 3 4 2 3 2 2" xfId="30386" xr:uid="{83E7D40A-C139-459A-BE00-E36741E20176}"/>
    <cellStyle name="40 % - Markeringsfarve5 3 4 2 3 2 3" xfId="45350" xr:uid="{1B361EA8-8E7D-43D8-96C4-A85C9536B622}"/>
    <cellStyle name="40 % - Markeringsfarve5 3 4 2 3 3" xfId="23364" xr:uid="{ECD22019-F9F5-4717-9F72-5E7FC0CB5AB1}"/>
    <cellStyle name="40 % - Markeringsfarve5 3 4 2 3 4" xfId="38351" xr:uid="{8F3D2418-B99E-4ACE-8F60-865F4BD32BE3}"/>
    <cellStyle name="40 % - Markeringsfarve5 3 4 2 4" xfId="12818" xr:uid="{60A17085-9F45-4EA8-B319-55E63429BC34}"/>
    <cellStyle name="40 % - Markeringsfarve5 3 4 2 4 2" xfId="29138" xr:uid="{2E42F07B-B931-4F58-BE07-64E139FAB2AC}"/>
    <cellStyle name="40 % - Markeringsfarve5 3 4 2 4 3" xfId="44103" xr:uid="{4A1015F6-3C88-4D7D-86F9-4C5930F57716}"/>
    <cellStyle name="40 % - Markeringsfarve5 3 4 2 5" xfId="22116" xr:uid="{3FD6C068-6C8D-4F09-8500-930D090D98AE}"/>
    <cellStyle name="40 % - Markeringsfarve5 3 4 2 6" xfId="37104" xr:uid="{BA2F3F8D-2BE5-4A74-8EA5-7FC6F15E659F}"/>
    <cellStyle name="40 % - Markeringsfarve5 3 4 3" xfId="4264" xr:uid="{62240AD4-689B-4985-ABD1-B3012F0AE679}"/>
    <cellStyle name="40 % - Markeringsfarve5 3 4 3 2" xfId="6806" xr:uid="{9670ACD9-E948-4F43-B03E-659E1EB1F5CD}"/>
    <cellStyle name="40 % - Markeringsfarve5 3 4 3 2 2" xfId="14716" xr:uid="{E4ED423F-ACF6-460F-A238-899DA365A418}"/>
    <cellStyle name="40 % - Markeringsfarve5 3 4 3 2 2 2" xfId="31031" xr:uid="{42EA6B44-AD0C-46C2-A955-E81ECFE0C3CE}"/>
    <cellStyle name="40 % - Markeringsfarve5 3 4 3 2 2 3" xfId="45995" xr:uid="{E0A95094-800F-4767-86D5-F00C7CABEA9C}"/>
    <cellStyle name="40 % - Markeringsfarve5 3 4 3 2 3" xfId="24009" xr:uid="{1DB9E44A-8BE7-49C0-9A5E-977A7EAA412B}"/>
    <cellStyle name="40 % - Markeringsfarve5 3 4 3 2 4" xfId="38996" xr:uid="{BABD4268-3A67-49EE-9507-E7A3509B33FA}"/>
    <cellStyle name="40 % - Markeringsfarve5 3 4 3 3" xfId="12820" xr:uid="{54803D95-E45D-40BB-977D-232C4D1C3ACE}"/>
    <cellStyle name="40 % - Markeringsfarve5 3 4 3 3 2" xfId="29140" xr:uid="{482EB4AF-5649-483F-A103-37F472465C45}"/>
    <cellStyle name="40 % - Markeringsfarve5 3 4 3 3 3" xfId="44105" xr:uid="{DF5F2D41-17E5-41F4-A827-048E81A8AF9C}"/>
    <cellStyle name="40 % - Markeringsfarve5 3 4 3 4" xfId="22118" xr:uid="{7F387C80-ACE7-4B7F-B7DA-2AFAA5A0125C}"/>
    <cellStyle name="40 % - Markeringsfarve5 3 4 3 5" xfId="37106" xr:uid="{CA5FAE2B-C5DD-4A05-8E3A-061ADEE5B5AE}"/>
    <cellStyle name="40 % - Markeringsfarve5 3 4 4" xfId="4265" xr:uid="{7EED91F3-0963-4A5F-A4BA-5CF44908C3FB}"/>
    <cellStyle name="40 % - Markeringsfarve5 3 4 4 2" xfId="6648" xr:uid="{9A8DBE68-21F3-4C9B-BC0E-530159F18771}"/>
    <cellStyle name="40 % - Markeringsfarve5 3 4 4 2 2" xfId="14560" xr:uid="{9718B3C3-9DF2-41DE-AD12-87DA63D09C0A}"/>
    <cellStyle name="40 % - Markeringsfarve5 3 4 4 2 2 2" xfId="30875" xr:uid="{6E41F3F2-99BB-4774-B19A-DD3B8D29AE7E}"/>
    <cellStyle name="40 % - Markeringsfarve5 3 4 4 2 2 3" xfId="45839" xr:uid="{F128F769-8C02-48E9-B805-A927EB1F05A7}"/>
    <cellStyle name="40 % - Markeringsfarve5 3 4 4 2 3" xfId="23853" xr:uid="{A79C3F2E-1BC6-42D3-8177-201AD0A681D7}"/>
    <cellStyle name="40 % - Markeringsfarve5 3 4 4 2 4" xfId="38840" xr:uid="{9C876869-CA90-4BDA-BD6C-68C55EEAB687}"/>
    <cellStyle name="40 % - Markeringsfarve5 3 4 4 3" xfId="12821" xr:uid="{54E01B3B-C276-4236-8E5C-5BD31787938D}"/>
    <cellStyle name="40 % - Markeringsfarve5 3 4 4 3 2" xfId="29141" xr:uid="{A976D75C-9D8E-40E4-8382-F46361474C7F}"/>
    <cellStyle name="40 % - Markeringsfarve5 3 4 4 3 3" xfId="44106" xr:uid="{23C5CCCF-7E00-463F-B05B-418F9E2208D5}"/>
    <cellStyle name="40 % - Markeringsfarve5 3 4 4 4" xfId="22119" xr:uid="{4CCCFCF7-A3FF-484F-B20D-E396A661BDD3}"/>
    <cellStyle name="40 % - Markeringsfarve5 3 4 4 5" xfId="37107" xr:uid="{201D711A-872D-4F3B-A1A6-F31F0E89DCE9}"/>
    <cellStyle name="40 % - Markeringsfarve5 3 4 5" xfId="5951" xr:uid="{EFE648F0-881F-40F2-8014-58E4389C18F3}"/>
    <cellStyle name="40 % - Markeringsfarve5 3 4 5 2" xfId="13868" xr:uid="{917768F6-6A46-4304-944F-4000F9D39E65}"/>
    <cellStyle name="40 % - Markeringsfarve5 3 4 5 2 2" xfId="30183" xr:uid="{639389AC-4802-406F-A41F-2BD2E93E55F7}"/>
    <cellStyle name="40 % - Markeringsfarve5 3 4 5 2 3" xfId="45147" xr:uid="{64D64660-38F6-4008-AC3A-ABDD5DBDD2C6}"/>
    <cellStyle name="40 % - Markeringsfarve5 3 4 5 3" xfId="23161" xr:uid="{4F3ABCD4-D393-4FBF-8F0B-6345240D2A8D}"/>
    <cellStyle name="40 % - Markeringsfarve5 3 4 5 4" xfId="38148" xr:uid="{D9DC61E1-E568-4B15-AD8E-2F38A525F52F}"/>
    <cellStyle name="40 % - Markeringsfarve5 3 4 6" xfId="12817" xr:uid="{D7749093-4476-4343-849A-6209677BC4AB}"/>
    <cellStyle name="40 % - Markeringsfarve5 3 4 6 2" xfId="29137" xr:uid="{A76A6B76-FF2D-422E-B995-7B6D831C6E33}"/>
    <cellStyle name="40 % - Markeringsfarve5 3 4 6 3" xfId="44102" xr:uid="{3944C14E-1637-4F21-A71B-2F0772E38026}"/>
    <cellStyle name="40 % - Markeringsfarve5 3 4 7" xfId="22115" xr:uid="{27716F76-814C-4ADB-B564-2C7705009FD0}"/>
    <cellStyle name="40 % - Markeringsfarve5 3 4 8" xfId="37103" xr:uid="{7A86C42A-58AE-4049-A7E1-25F76B2FF7DC}"/>
    <cellStyle name="40 % - Markeringsfarve5 3 5" xfId="4266" xr:uid="{E7903628-EFAE-44DA-8E50-801149F2BE78}"/>
    <cellStyle name="40 % - Markeringsfarve5 3 5 2" xfId="4267" xr:uid="{BF046605-6694-492D-9486-8E52F0114C16}"/>
    <cellStyle name="40 % - Markeringsfarve5 3 5 2 2" xfId="4268" xr:uid="{84BA9A0B-32B9-4B50-AFDF-8F5CFC07C9FC}"/>
    <cellStyle name="40 % - Markeringsfarve5 3 5 2 2 2" xfId="7765" xr:uid="{1E5C2258-8A0D-4960-A9FD-7EA35B720925}"/>
    <cellStyle name="40 % - Markeringsfarve5 3 5 2 2 2 2" xfId="15665" xr:uid="{06DFA9D2-9361-49A7-B171-6298DA2AD54F}"/>
    <cellStyle name="40 % - Markeringsfarve5 3 5 2 2 2 2 2" xfId="31980" xr:uid="{4BEE2758-BFC7-4F1D-BEFD-21A3DFDB4027}"/>
    <cellStyle name="40 % - Markeringsfarve5 3 5 2 2 2 2 3" xfId="46944" xr:uid="{2AD4735E-4B60-4FE5-AF29-1F09CB951D29}"/>
    <cellStyle name="40 % - Markeringsfarve5 3 5 2 2 2 3" xfId="24958" xr:uid="{D1BBD325-9C01-43C4-B7F5-8D761241D156}"/>
    <cellStyle name="40 % - Markeringsfarve5 3 5 2 2 2 4" xfId="39945" xr:uid="{A575341A-E805-490D-B46E-2173C48D7EDF}"/>
    <cellStyle name="40 % - Markeringsfarve5 3 5 2 2 3" xfId="12824" xr:uid="{9E2DD53C-2C72-4E53-9598-E6B083E1E596}"/>
    <cellStyle name="40 % - Markeringsfarve5 3 5 2 2 3 2" xfId="29144" xr:uid="{79BB5CE0-5B3C-4E70-A6AD-A97615FC969E}"/>
    <cellStyle name="40 % - Markeringsfarve5 3 5 2 2 3 3" xfId="44109" xr:uid="{9059C523-D3FA-4EFF-885A-A005DB00C626}"/>
    <cellStyle name="40 % - Markeringsfarve5 3 5 2 2 4" xfId="22122" xr:uid="{F5B2546E-D363-49C0-A306-BCB8D46CAED1}"/>
    <cellStyle name="40 % - Markeringsfarve5 3 5 2 2 5" xfId="37110" xr:uid="{B6EF8650-0CE6-4463-8047-2D97926A4A1F}"/>
    <cellStyle name="40 % - Markeringsfarve5 3 5 2 3" xfId="6311" xr:uid="{766BCE08-7D07-4B84-9C32-6DB87B7018F2}"/>
    <cellStyle name="40 % - Markeringsfarve5 3 5 2 3 2" xfId="14227" xr:uid="{EE4F7029-3EEC-4C27-A955-2B508604CB20}"/>
    <cellStyle name="40 % - Markeringsfarve5 3 5 2 3 2 2" xfId="30542" xr:uid="{C54933B9-2AE8-404A-A32F-3F0CC09FABC0}"/>
    <cellStyle name="40 % - Markeringsfarve5 3 5 2 3 2 3" xfId="45506" xr:uid="{87E964C9-A4C7-44F1-8359-ED6FEA75433E}"/>
    <cellStyle name="40 % - Markeringsfarve5 3 5 2 3 3" xfId="23520" xr:uid="{C8F371D8-16AF-4B97-B21A-201D9925B5B6}"/>
    <cellStyle name="40 % - Markeringsfarve5 3 5 2 3 4" xfId="38507" xr:uid="{43F81466-4204-4E7D-9D0C-ABB5CE52E34D}"/>
    <cellStyle name="40 % - Markeringsfarve5 3 5 2 4" xfId="12823" xr:uid="{183FC433-B7B7-4E3C-B4CC-F62F86250E95}"/>
    <cellStyle name="40 % - Markeringsfarve5 3 5 2 4 2" xfId="29143" xr:uid="{25F7CC77-607C-4866-BC2E-E90716166454}"/>
    <cellStyle name="40 % - Markeringsfarve5 3 5 2 4 3" xfId="44108" xr:uid="{EB1C2827-DC3B-49E0-83A9-02EE3C0C5FA0}"/>
    <cellStyle name="40 % - Markeringsfarve5 3 5 2 5" xfId="22121" xr:uid="{94D80949-6E87-4B4E-9103-48666E8F4F67}"/>
    <cellStyle name="40 % - Markeringsfarve5 3 5 2 6" xfId="37109" xr:uid="{3F6A2EA0-D035-43D8-B250-4B475FE33CCC}"/>
    <cellStyle name="40 % - Markeringsfarve5 3 5 3" xfId="4269" xr:uid="{C099285D-2063-4488-8859-6046DA3E03D6}"/>
    <cellStyle name="40 % - Markeringsfarve5 3 5 3 2" xfId="6995" xr:uid="{4D89BC27-93AC-4FDC-9524-25802B68CA66}"/>
    <cellStyle name="40 % - Markeringsfarve5 3 5 3 2 2" xfId="14905" xr:uid="{5BD96418-07B2-4D2C-9881-4202D82F7250}"/>
    <cellStyle name="40 % - Markeringsfarve5 3 5 3 2 2 2" xfId="31220" xr:uid="{55D27304-3929-4294-89E7-7829E55120DB}"/>
    <cellStyle name="40 % - Markeringsfarve5 3 5 3 2 2 3" xfId="46184" xr:uid="{5D0AB9C6-358B-4943-9C33-3A8617BB7AEB}"/>
    <cellStyle name="40 % - Markeringsfarve5 3 5 3 2 3" xfId="24198" xr:uid="{F7A1AFA0-49FC-4B14-A91D-E6450A5D808B}"/>
    <cellStyle name="40 % - Markeringsfarve5 3 5 3 2 4" xfId="39185" xr:uid="{D4F48968-63B5-492A-A79F-C3B8DAA10F27}"/>
    <cellStyle name="40 % - Markeringsfarve5 3 5 3 3" xfId="12825" xr:uid="{267E6F76-8694-4C71-B130-E7F2656F801A}"/>
    <cellStyle name="40 % - Markeringsfarve5 3 5 3 3 2" xfId="29145" xr:uid="{64D2764C-F23C-4C25-9042-BD8A9CBF3B77}"/>
    <cellStyle name="40 % - Markeringsfarve5 3 5 3 3 3" xfId="44110" xr:uid="{72994A55-B883-4341-BB47-FBC1E4CC0D67}"/>
    <cellStyle name="40 % - Markeringsfarve5 3 5 3 4" xfId="22123" xr:uid="{C531CF8C-2448-4902-8AF8-F6F60E335673}"/>
    <cellStyle name="40 % - Markeringsfarve5 3 5 3 5" xfId="37111" xr:uid="{7A52FB1A-AB92-4E37-B2E4-C1486B8E2863}"/>
    <cellStyle name="40 % - Markeringsfarve5 3 5 4" xfId="4270" xr:uid="{9FF4746F-E09E-4C70-81E6-EA5AD3D99E55}"/>
    <cellStyle name="40 % - Markeringsfarve5 3 5 4 2" xfId="7024" xr:uid="{D2FDD852-EE26-49DA-BE43-BE7FCA49B42A}"/>
    <cellStyle name="40 % - Markeringsfarve5 3 5 4 2 2" xfId="14934" xr:uid="{824A8581-D1E7-4CA9-9C6E-C3CCA2F91EF8}"/>
    <cellStyle name="40 % - Markeringsfarve5 3 5 4 2 2 2" xfId="31249" xr:uid="{6D8FE8B9-3206-4084-8AB4-764D33FBCB1E}"/>
    <cellStyle name="40 % - Markeringsfarve5 3 5 4 2 2 3" xfId="46213" xr:uid="{74220090-7030-4462-9635-2A9896F00F45}"/>
    <cellStyle name="40 % - Markeringsfarve5 3 5 4 2 3" xfId="24227" xr:uid="{EF305C96-EF75-4C08-9E85-C3F44FD7467C}"/>
    <cellStyle name="40 % - Markeringsfarve5 3 5 4 2 4" xfId="39214" xr:uid="{1AA6F47D-D43D-464C-B878-9F5E0C617332}"/>
    <cellStyle name="40 % - Markeringsfarve5 3 5 4 3" xfId="12826" xr:uid="{36508708-D8AB-44AC-998C-2F7021928AE6}"/>
    <cellStyle name="40 % - Markeringsfarve5 3 5 4 3 2" xfId="29146" xr:uid="{8DCDDB9F-2F24-4AEE-8766-63D4B243CC73}"/>
    <cellStyle name="40 % - Markeringsfarve5 3 5 4 3 3" xfId="44111" xr:uid="{F8520DA5-BA2C-4E28-916A-8CF5B7EA8FE9}"/>
    <cellStyle name="40 % - Markeringsfarve5 3 5 4 4" xfId="22124" xr:uid="{90655DBC-064A-4936-87E1-97C6271FE937}"/>
    <cellStyle name="40 % - Markeringsfarve5 3 5 4 5" xfId="37112" xr:uid="{56FF5823-CFEA-4232-949E-51240096670A}"/>
    <cellStyle name="40 % - Markeringsfarve5 3 5 5" xfId="5952" xr:uid="{F2085FE0-D50A-494A-B287-7B49EA3DD380}"/>
    <cellStyle name="40 % - Markeringsfarve5 3 5 5 2" xfId="13869" xr:uid="{9E8A4168-B193-46FA-A9C8-6F505B3B5D78}"/>
    <cellStyle name="40 % - Markeringsfarve5 3 5 5 2 2" xfId="30184" xr:uid="{0AF25E03-0DE5-4FA9-AF5F-510943A9C95D}"/>
    <cellStyle name="40 % - Markeringsfarve5 3 5 5 2 3" xfId="45148" xr:uid="{B406EF57-D737-4E16-818F-1DBEBB0482BB}"/>
    <cellStyle name="40 % - Markeringsfarve5 3 5 5 3" xfId="23162" xr:uid="{B8761B59-DBDE-4133-A8D7-D972D7EF2BD8}"/>
    <cellStyle name="40 % - Markeringsfarve5 3 5 5 4" xfId="38149" xr:uid="{76FFA48A-66AA-4E8C-A103-5B2FD0D9683E}"/>
    <cellStyle name="40 % - Markeringsfarve5 3 5 6" xfId="12822" xr:uid="{6F618D68-11CB-42E4-AAFF-79ED33DB5DB2}"/>
    <cellStyle name="40 % - Markeringsfarve5 3 5 6 2" xfId="29142" xr:uid="{F33B47B7-10A7-4E37-B40F-750B990EC781}"/>
    <cellStyle name="40 % - Markeringsfarve5 3 5 6 3" xfId="44107" xr:uid="{46FB71EB-48FD-45C5-AD2B-14D793F5DDFF}"/>
    <cellStyle name="40 % - Markeringsfarve5 3 5 7" xfId="22120" xr:uid="{D3FF2B5E-63C9-4B3A-9CFF-64A82E31796E}"/>
    <cellStyle name="40 % - Markeringsfarve5 3 5 8" xfId="37108" xr:uid="{A9D9B461-2078-4420-9290-6C972EA7CB69}"/>
    <cellStyle name="40 % - Markeringsfarve5 3 6" xfId="4271" xr:uid="{D8653C3D-6D29-4FD1-B38C-014708F818F6}"/>
    <cellStyle name="40 % - Markeringsfarve5 3 6 2" xfId="4272" xr:uid="{87BC2088-6A2E-4E92-BAD8-DCE2B1C4A612}"/>
    <cellStyle name="40 % - Markeringsfarve5 3 6 2 2" xfId="4273" xr:uid="{82C13156-3643-43E0-9BA2-9C100CBA0626}"/>
    <cellStyle name="40 % - Markeringsfarve5 3 6 2 2 2" xfId="7814" xr:uid="{C59F5CA9-CCB7-4C35-B5CC-37B7CED37B27}"/>
    <cellStyle name="40 % - Markeringsfarve5 3 6 2 2 2 2" xfId="15714" xr:uid="{38BE0C3B-DF5A-4A0C-9702-F21402D94FD7}"/>
    <cellStyle name="40 % - Markeringsfarve5 3 6 2 2 2 2 2" xfId="32029" xr:uid="{96255F61-1088-4AE6-9B4D-586AB5A88C1B}"/>
    <cellStyle name="40 % - Markeringsfarve5 3 6 2 2 2 2 3" xfId="46993" xr:uid="{145A1CA7-001C-45E6-935E-4D9AE25B404D}"/>
    <cellStyle name="40 % - Markeringsfarve5 3 6 2 2 2 3" xfId="25007" xr:uid="{51D5CF02-A1EB-483D-9141-4467B4F193D9}"/>
    <cellStyle name="40 % - Markeringsfarve5 3 6 2 2 2 4" xfId="39994" xr:uid="{A70C0DD2-4100-4448-A917-0F7688001E68}"/>
    <cellStyle name="40 % - Markeringsfarve5 3 6 2 2 3" xfId="12829" xr:uid="{F810F1DD-1AD4-45DD-AEFE-61824DA0D11E}"/>
    <cellStyle name="40 % - Markeringsfarve5 3 6 2 2 3 2" xfId="29149" xr:uid="{652CAD31-9FDA-4894-AF58-6483ACEAA98E}"/>
    <cellStyle name="40 % - Markeringsfarve5 3 6 2 2 3 3" xfId="44114" xr:uid="{EDF2AA15-04FE-4E57-A836-9BFDB46E0C9F}"/>
    <cellStyle name="40 % - Markeringsfarve5 3 6 2 2 4" xfId="22127" xr:uid="{D20FCCE4-51E4-40D8-BAB7-C4EDD039CFB2}"/>
    <cellStyle name="40 % - Markeringsfarve5 3 6 2 2 5" xfId="37115" xr:uid="{9173658B-F979-4356-B608-6DC4427375AE}"/>
    <cellStyle name="40 % - Markeringsfarve5 3 6 2 3" xfId="6357" xr:uid="{100B4E9C-9479-4A18-887C-2962C638F3A9}"/>
    <cellStyle name="40 % - Markeringsfarve5 3 6 2 3 2" xfId="14270" xr:uid="{9C20B383-44F6-4CB6-A2A1-06C12E98A30C}"/>
    <cellStyle name="40 % - Markeringsfarve5 3 6 2 3 2 2" xfId="30585" xr:uid="{3484EBE0-AA71-4AE5-B144-5A5A0983692D}"/>
    <cellStyle name="40 % - Markeringsfarve5 3 6 2 3 2 3" xfId="45549" xr:uid="{EB6DE7AC-B872-4507-99E4-F9BF31861BC0}"/>
    <cellStyle name="40 % - Markeringsfarve5 3 6 2 3 3" xfId="23563" xr:uid="{3FA45846-CBAA-495D-B646-6A57CCABC06A}"/>
    <cellStyle name="40 % - Markeringsfarve5 3 6 2 3 4" xfId="38550" xr:uid="{ECD35323-EB6A-4FCB-9BE2-5C80ED942EC1}"/>
    <cellStyle name="40 % - Markeringsfarve5 3 6 2 4" xfId="12828" xr:uid="{A3CA5734-334D-4F70-BDE2-12E31770703C}"/>
    <cellStyle name="40 % - Markeringsfarve5 3 6 2 4 2" xfId="29148" xr:uid="{D030A1C5-A2AE-4A49-99BB-A2E2CCA38894}"/>
    <cellStyle name="40 % - Markeringsfarve5 3 6 2 4 3" xfId="44113" xr:uid="{E2226AF8-8053-406F-A1FB-B9A403D9639C}"/>
    <cellStyle name="40 % - Markeringsfarve5 3 6 2 5" xfId="22126" xr:uid="{E716FEC8-0596-4A49-B3E2-B009F093F18A}"/>
    <cellStyle name="40 % - Markeringsfarve5 3 6 2 6" xfId="37114" xr:uid="{4F963C6B-9625-47BE-8BF5-3B81A8CA3270}"/>
    <cellStyle name="40 % - Markeringsfarve5 3 6 3" xfId="4274" xr:uid="{DFEE8EDC-522B-4DA2-9896-F3C21EA4DF43}"/>
    <cellStyle name="40 % - Markeringsfarve5 3 6 3 2" xfId="7090" xr:uid="{481E8599-B235-48B3-9253-C567FEB74FA3}"/>
    <cellStyle name="40 % - Markeringsfarve5 3 6 3 2 2" xfId="14999" xr:uid="{74B9C45A-9C9C-4BFA-A88A-0C01988A29AC}"/>
    <cellStyle name="40 % - Markeringsfarve5 3 6 3 2 2 2" xfId="31314" xr:uid="{A6476FD3-07BB-48CD-93DE-D2AD72EFD84E}"/>
    <cellStyle name="40 % - Markeringsfarve5 3 6 3 2 2 3" xfId="46278" xr:uid="{88744FE0-3591-4156-847A-0D5F3D7830F5}"/>
    <cellStyle name="40 % - Markeringsfarve5 3 6 3 2 3" xfId="24292" xr:uid="{97646527-87D0-4471-AA06-E132476B6406}"/>
    <cellStyle name="40 % - Markeringsfarve5 3 6 3 2 4" xfId="39279" xr:uid="{503262DB-9215-498A-AAF6-F42739393EB1}"/>
    <cellStyle name="40 % - Markeringsfarve5 3 6 3 3" xfId="12830" xr:uid="{74647DB0-8D44-40D1-BDE2-BA44F5155735}"/>
    <cellStyle name="40 % - Markeringsfarve5 3 6 3 3 2" xfId="29150" xr:uid="{BB1434DA-0D00-419E-A8B9-64684FC1EB57}"/>
    <cellStyle name="40 % - Markeringsfarve5 3 6 3 3 3" xfId="44115" xr:uid="{4C77823E-D790-4B69-859C-FBB941330E5E}"/>
    <cellStyle name="40 % - Markeringsfarve5 3 6 3 4" xfId="22128" xr:uid="{D0AE0CFA-33CA-4077-BC87-6A36B09A76DF}"/>
    <cellStyle name="40 % - Markeringsfarve5 3 6 3 5" xfId="37116" xr:uid="{949DD473-BBC3-41AF-9895-50420C2E8817}"/>
    <cellStyle name="40 % - Markeringsfarve5 3 6 4" xfId="4275" xr:uid="{B0A36EDC-B96D-4908-A759-F0B2B7878526}"/>
    <cellStyle name="40 % - Markeringsfarve5 3 6 4 2" xfId="8472" xr:uid="{4D920E61-CFD7-4164-9693-6532DAF8C8C4}"/>
    <cellStyle name="40 % - Markeringsfarve5 3 6 4 2 2" xfId="16360" xr:uid="{3F8572B9-3FFC-49C7-96D4-8DD708B9DD0D}"/>
    <cellStyle name="40 % - Markeringsfarve5 3 6 4 2 2 2" xfId="32675" xr:uid="{D3820752-78DF-4758-8DB7-FC364702C797}"/>
    <cellStyle name="40 % - Markeringsfarve5 3 6 4 2 2 3" xfId="47639" xr:uid="{EACC0A2C-0293-444B-8510-4D20D52717F7}"/>
    <cellStyle name="40 % - Markeringsfarve5 3 6 4 2 3" xfId="25653" xr:uid="{EB19FAA2-784C-48F3-8780-14C9F8C1C038}"/>
    <cellStyle name="40 % - Markeringsfarve5 3 6 4 2 4" xfId="40640" xr:uid="{15A09380-68A1-4EC3-BE5B-6DE7194A141F}"/>
    <cellStyle name="40 % - Markeringsfarve5 3 6 4 3" xfId="12831" xr:uid="{B676628F-D117-4D7A-A170-7E2FBE3FE383}"/>
    <cellStyle name="40 % - Markeringsfarve5 3 6 4 3 2" xfId="29151" xr:uid="{C88B69AD-1B5F-4AA3-BA3F-3EA86944A487}"/>
    <cellStyle name="40 % - Markeringsfarve5 3 6 4 3 3" xfId="44116" xr:uid="{88039A1F-3D40-4BAA-B22A-5802E1CAC7AF}"/>
    <cellStyle name="40 % - Markeringsfarve5 3 6 4 4" xfId="22129" xr:uid="{32E43A3D-DC76-45C4-94B9-950E0E7FA9B9}"/>
    <cellStyle name="40 % - Markeringsfarve5 3 6 4 5" xfId="37117" xr:uid="{CC9D0E1D-3F2A-4AF5-9A32-9912CD6FA322}"/>
    <cellStyle name="40 % - Markeringsfarve5 3 6 5" xfId="5953" xr:uid="{0B22ECC8-1F3F-4971-B340-4D6FE06494E8}"/>
    <cellStyle name="40 % - Markeringsfarve5 3 6 5 2" xfId="13870" xr:uid="{CC280B4C-0A62-4D93-BED0-6EF5A52ED1A7}"/>
    <cellStyle name="40 % - Markeringsfarve5 3 6 5 2 2" xfId="30185" xr:uid="{BD1BF680-A435-42D1-B121-10F6E494B9AF}"/>
    <cellStyle name="40 % - Markeringsfarve5 3 6 5 2 3" xfId="45149" xr:uid="{12A62363-5FFA-4EDB-ACEB-D52E9E1F82BA}"/>
    <cellStyle name="40 % - Markeringsfarve5 3 6 5 3" xfId="23163" xr:uid="{2F011979-97F7-49C4-A283-C282358A0B4C}"/>
    <cellStyle name="40 % - Markeringsfarve5 3 6 5 4" xfId="38150" xr:uid="{92D0AAD1-DCBE-400A-8A08-49144DA221C4}"/>
    <cellStyle name="40 % - Markeringsfarve5 3 6 6" xfId="12827" xr:uid="{96F9E8E5-DEA9-4DBC-8E39-4958DF354BEB}"/>
    <cellStyle name="40 % - Markeringsfarve5 3 6 6 2" xfId="29147" xr:uid="{3EFDE2AB-4E8D-4DD6-95BD-6316ECB96CCD}"/>
    <cellStyle name="40 % - Markeringsfarve5 3 6 6 3" xfId="44112" xr:uid="{3CED884D-4CF5-4423-A183-747A0D1D9047}"/>
    <cellStyle name="40 % - Markeringsfarve5 3 6 7" xfId="22125" xr:uid="{5F5AC22B-DB89-4576-A501-731449321EE1}"/>
    <cellStyle name="40 % - Markeringsfarve5 3 6 8" xfId="37113" xr:uid="{D0E934D8-48A7-452F-9A09-9FDD83AA9DC7}"/>
    <cellStyle name="40 % - Markeringsfarve5 3 7" xfId="4276" xr:uid="{D48DDCD6-29E9-4752-A0C7-22CB5DF7F95E}"/>
    <cellStyle name="40 % - Markeringsfarve5 3 7 2" xfId="4277" xr:uid="{713B4246-1A6E-4FB6-8F93-E79F64BE821E}"/>
    <cellStyle name="40 % - Markeringsfarve5 3 7 2 2" xfId="4278" xr:uid="{D256DE2E-FC80-4DB0-B0D2-5219EEE856D1}"/>
    <cellStyle name="40 % - Markeringsfarve5 3 7 2 2 2" xfId="7931" xr:uid="{668D93CD-D3E7-4988-A7E2-1D82E0793941}"/>
    <cellStyle name="40 % - Markeringsfarve5 3 7 2 2 2 2" xfId="15831" xr:uid="{44C4828A-8DE6-41E9-AB2D-069EAA7A40AA}"/>
    <cellStyle name="40 % - Markeringsfarve5 3 7 2 2 2 2 2" xfId="32146" xr:uid="{CD8A7B2D-E714-4F9C-B661-75176BEDA8EC}"/>
    <cellStyle name="40 % - Markeringsfarve5 3 7 2 2 2 2 3" xfId="47110" xr:uid="{3EA87A93-2C7A-47DC-B109-C84AAF6C99F3}"/>
    <cellStyle name="40 % - Markeringsfarve5 3 7 2 2 2 3" xfId="25124" xr:uid="{09265EEC-4347-4DC7-AE88-515BC04C7FAA}"/>
    <cellStyle name="40 % - Markeringsfarve5 3 7 2 2 2 4" xfId="40111" xr:uid="{9D3D8039-8876-4165-9733-FD36CEBE7DD6}"/>
    <cellStyle name="40 % - Markeringsfarve5 3 7 2 2 3" xfId="12834" xr:uid="{BAEDFDF7-30BD-49C8-93C4-3AE1FF5FD54C}"/>
    <cellStyle name="40 % - Markeringsfarve5 3 7 2 2 3 2" xfId="29154" xr:uid="{2CCD8B83-16D0-4097-B8AB-4FFAF9295953}"/>
    <cellStyle name="40 % - Markeringsfarve5 3 7 2 2 3 3" xfId="44119" xr:uid="{54374F02-1E3E-421F-B3A6-7C7340D13AC8}"/>
    <cellStyle name="40 % - Markeringsfarve5 3 7 2 2 4" xfId="22132" xr:uid="{9B61F8A6-70D4-44E1-966B-37137F8E2155}"/>
    <cellStyle name="40 % - Markeringsfarve5 3 7 2 2 5" xfId="37120" xr:uid="{10140504-657D-4172-B364-C9F2C26110B8}"/>
    <cellStyle name="40 % - Markeringsfarve5 3 7 2 3" xfId="6456" xr:uid="{FFFCBD19-21EA-48E0-9D02-FF82DD161B26}"/>
    <cellStyle name="40 % - Markeringsfarve5 3 7 2 3 2" xfId="14369" xr:uid="{D20EB2D5-C698-4655-87B7-A593C738B60D}"/>
    <cellStyle name="40 % - Markeringsfarve5 3 7 2 3 2 2" xfId="30684" xr:uid="{DDD86C0F-8527-4E62-953F-15823267236D}"/>
    <cellStyle name="40 % - Markeringsfarve5 3 7 2 3 2 3" xfId="45648" xr:uid="{18DDED0D-26A7-4196-AFCB-549F278CAAA0}"/>
    <cellStyle name="40 % - Markeringsfarve5 3 7 2 3 3" xfId="23662" xr:uid="{3E59CD51-A76E-4650-8DB0-897AC8E20FC3}"/>
    <cellStyle name="40 % - Markeringsfarve5 3 7 2 3 4" xfId="38649" xr:uid="{4F028D1F-5CAA-4571-A38F-28F59C8A5044}"/>
    <cellStyle name="40 % - Markeringsfarve5 3 7 2 4" xfId="12833" xr:uid="{A38BBC61-0CE9-4E98-B66F-6BE70E09C8A6}"/>
    <cellStyle name="40 % - Markeringsfarve5 3 7 2 4 2" xfId="29153" xr:uid="{F385D821-E2BA-4E3D-B300-251B9CC11176}"/>
    <cellStyle name="40 % - Markeringsfarve5 3 7 2 4 3" xfId="44118" xr:uid="{04B3A15E-D6F7-4D40-BC1A-4E4D4A1A8BE7}"/>
    <cellStyle name="40 % - Markeringsfarve5 3 7 2 5" xfId="22131" xr:uid="{58F425A8-7DE7-45DD-B519-1E9BF86EE077}"/>
    <cellStyle name="40 % - Markeringsfarve5 3 7 2 6" xfId="37119" xr:uid="{838447FC-7C69-443B-B352-32AEAB13CA44}"/>
    <cellStyle name="40 % - Markeringsfarve5 3 7 3" xfId="4279" xr:uid="{F85FE71A-873C-4ED9-9E0A-6665FE961A9C}"/>
    <cellStyle name="40 % - Markeringsfarve5 3 7 3 2" xfId="7207" xr:uid="{BBAB40DA-767C-47F8-ADE4-A65792188419}"/>
    <cellStyle name="40 % - Markeringsfarve5 3 7 3 2 2" xfId="15116" xr:uid="{0373B8D8-155E-44A4-BBF5-2683AE89D836}"/>
    <cellStyle name="40 % - Markeringsfarve5 3 7 3 2 2 2" xfId="31431" xr:uid="{44A6F349-E9A3-4414-8883-39F3A3FD9AE4}"/>
    <cellStyle name="40 % - Markeringsfarve5 3 7 3 2 2 3" xfId="46395" xr:uid="{E006E81C-F893-4602-B871-6C61CFDD96FE}"/>
    <cellStyle name="40 % - Markeringsfarve5 3 7 3 2 3" xfId="24409" xr:uid="{93157AF5-DB20-4D8F-9457-41FC1FB4F7A0}"/>
    <cellStyle name="40 % - Markeringsfarve5 3 7 3 2 4" xfId="39396" xr:uid="{F9A19307-39EC-4AF1-B24F-C72E0E8053DA}"/>
    <cellStyle name="40 % - Markeringsfarve5 3 7 3 3" xfId="12835" xr:uid="{78E987D4-E593-47F9-8AA2-4204EDA52D80}"/>
    <cellStyle name="40 % - Markeringsfarve5 3 7 3 3 2" xfId="29155" xr:uid="{40DB2CC0-B1E4-4D71-9466-BA49E0AFB65D}"/>
    <cellStyle name="40 % - Markeringsfarve5 3 7 3 3 3" xfId="44120" xr:uid="{E72455F1-0116-46E3-908C-F75968BDA3A1}"/>
    <cellStyle name="40 % - Markeringsfarve5 3 7 3 4" xfId="22133" xr:uid="{62CC52C0-E526-4972-961F-45D62FE27B5B}"/>
    <cellStyle name="40 % - Markeringsfarve5 3 7 3 5" xfId="37121" xr:uid="{0FBEE837-382A-46D3-B929-72F25051D986}"/>
    <cellStyle name="40 % - Markeringsfarve5 3 7 4" xfId="4280" xr:uid="{B8F8AEDD-EBA7-4648-A2DA-AB8F242F9671}"/>
    <cellStyle name="40 % - Markeringsfarve5 3 7 4 2" xfId="8707" xr:uid="{D0C37ECC-CEC1-4E8D-AD32-1AC2E6294792}"/>
    <cellStyle name="40 % - Markeringsfarve5 3 7 4 2 2" xfId="16582" xr:uid="{37872928-D251-4412-8776-BCA00CF79239}"/>
    <cellStyle name="40 % - Markeringsfarve5 3 7 4 2 2 2" xfId="32897" xr:uid="{6272015F-BF7E-4663-952E-2C3CAFD52F2D}"/>
    <cellStyle name="40 % - Markeringsfarve5 3 7 4 2 2 3" xfId="47861" xr:uid="{C4F3FF54-2518-47AB-A890-2452AAD98682}"/>
    <cellStyle name="40 % - Markeringsfarve5 3 7 4 2 3" xfId="25875" xr:uid="{85BB3EDE-CE32-426F-AF8E-98FF74ACFFA7}"/>
    <cellStyle name="40 % - Markeringsfarve5 3 7 4 2 4" xfId="40862" xr:uid="{64185D19-BD0F-4C3D-86D7-DFF18E9522B3}"/>
    <cellStyle name="40 % - Markeringsfarve5 3 7 4 3" xfId="12836" xr:uid="{5971F0B6-674C-4DD3-AEE1-0CC862F1CEC7}"/>
    <cellStyle name="40 % - Markeringsfarve5 3 7 4 3 2" xfId="29156" xr:uid="{2F18B24E-F26B-4FFC-B0EC-B9E01D46E07E}"/>
    <cellStyle name="40 % - Markeringsfarve5 3 7 4 3 3" xfId="44121" xr:uid="{237D7A15-E862-4ED1-81D8-58D61F3CEDC4}"/>
    <cellStyle name="40 % - Markeringsfarve5 3 7 4 4" xfId="22134" xr:uid="{C72F76D8-6248-4CDE-B414-B019C6A78EFD}"/>
    <cellStyle name="40 % - Markeringsfarve5 3 7 4 5" xfId="37122" xr:uid="{83B3E9B5-5B19-4916-8D88-B1757BF92632}"/>
    <cellStyle name="40 % - Markeringsfarve5 3 7 5" xfId="5954" xr:uid="{BB269794-1751-463A-862C-109FBEFC57DF}"/>
    <cellStyle name="40 % - Markeringsfarve5 3 7 5 2" xfId="13871" xr:uid="{EC95345C-72F8-4BED-944B-59DDDCFCB9EF}"/>
    <cellStyle name="40 % - Markeringsfarve5 3 7 5 2 2" xfId="30186" xr:uid="{3925B60C-04DA-47CA-AF0C-D5800E75CB11}"/>
    <cellStyle name="40 % - Markeringsfarve5 3 7 5 2 3" xfId="45150" xr:uid="{ECE5C3E0-35E7-4F6D-A65C-38AD8A41B84F}"/>
    <cellStyle name="40 % - Markeringsfarve5 3 7 5 3" xfId="23164" xr:uid="{EBAD95E4-AC1F-4324-994A-1451A7D0E775}"/>
    <cellStyle name="40 % - Markeringsfarve5 3 7 5 4" xfId="38151" xr:uid="{5B311EBB-1AAB-40CA-B5EB-E046DFB154A6}"/>
    <cellStyle name="40 % - Markeringsfarve5 3 7 6" xfId="12832" xr:uid="{25470121-6D4F-4C47-B92E-5E6BC94F30D8}"/>
    <cellStyle name="40 % - Markeringsfarve5 3 7 6 2" xfId="29152" xr:uid="{5680E6A0-B145-4B32-9725-19120B798C55}"/>
    <cellStyle name="40 % - Markeringsfarve5 3 7 6 3" xfId="44117" xr:uid="{F107C367-9C4B-4249-AD50-2A31F1DD0912}"/>
    <cellStyle name="40 % - Markeringsfarve5 3 7 7" xfId="22130" xr:uid="{5265CBA2-D11D-4FEF-9ED0-4430D5ED46B2}"/>
    <cellStyle name="40 % - Markeringsfarve5 3 7 8" xfId="37118" xr:uid="{C64A6FEC-AE54-4187-A0F6-90F1E902911E}"/>
    <cellStyle name="40 % - Markeringsfarve5 3 8" xfId="4281" xr:uid="{23FB827C-72CD-4B4D-99D9-6529E6E2361D}"/>
    <cellStyle name="40 % - Markeringsfarve5 3 8 2" xfId="4282" xr:uid="{B26145F7-B711-4634-AE94-7CD08DF2210F}"/>
    <cellStyle name="40 % - Markeringsfarve5 3 8 2 2" xfId="4283" xr:uid="{388B6904-E4A4-435B-993F-7C58A03ACEA7}"/>
    <cellStyle name="40 % - Markeringsfarve5 3 8 2 2 2" xfId="8119" xr:uid="{2BF21DBB-D506-4C9C-95C2-886482832BAD}"/>
    <cellStyle name="40 % - Markeringsfarve5 3 8 2 2 2 2" xfId="16019" xr:uid="{8D38D9A3-0E3E-4F5C-81AA-A95DAC46003A}"/>
    <cellStyle name="40 % - Markeringsfarve5 3 8 2 2 2 2 2" xfId="32334" xr:uid="{826BE181-7C90-409A-932B-8F9C772CA323}"/>
    <cellStyle name="40 % - Markeringsfarve5 3 8 2 2 2 2 3" xfId="47298" xr:uid="{86FB4FD3-CF6A-4822-BA17-8562CB5B382E}"/>
    <cellStyle name="40 % - Markeringsfarve5 3 8 2 2 2 3" xfId="25312" xr:uid="{63CD81D0-9EF7-4411-93F2-6592C499FFF5}"/>
    <cellStyle name="40 % - Markeringsfarve5 3 8 2 2 2 4" xfId="40299" xr:uid="{AA8ADB3F-81D6-4C03-9FA4-8A37E43BDD6B}"/>
    <cellStyle name="40 % - Markeringsfarve5 3 8 2 2 3" xfId="12839" xr:uid="{23F72C21-9A15-464D-BE81-4F4D08385484}"/>
    <cellStyle name="40 % - Markeringsfarve5 3 8 2 2 3 2" xfId="29159" xr:uid="{EBC03C10-E220-4793-A901-274E7D4E24C1}"/>
    <cellStyle name="40 % - Markeringsfarve5 3 8 2 2 3 3" xfId="44124" xr:uid="{41A766EB-B140-484F-A25C-89D3D74A3138}"/>
    <cellStyle name="40 % - Markeringsfarve5 3 8 2 2 4" xfId="22137" xr:uid="{64947D1C-DEF8-4D13-BB84-41348EBA280C}"/>
    <cellStyle name="40 % - Markeringsfarve5 3 8 2 2 5" xfId="37125" xr:uid="{070DB939-69B3-4F11-94CB-F4E162211E08}"/>
    <cellStyle name="40 % - Markeringsfarve5 3 8 2 3" xfId="6612" xr:uid="{F1C39D24-AF2D-4247-907D-D8ABF69DFE3D}"/>
    <cellStyle name="40 % - Markeringsfarve5 3 8 2 3 2" xfId="14525" xr:uid="{BD59CFDD-FFF7-4012-BD37-AC2502BA3093}"/>
    <cellStyle name="40 % - Markeringsfarve5 3 8 2 3 2 2" xfId="30840" xr:uid="{111143BB-F9E2-4176-967A-16C7B3460BA5}"/>
    <cellStyle name="40 % - Markeringsfarve5 3 8 2 3 2 3" xfId="45804" xr:uid="{5F45EA6F-4954-4210-A30B-2D3F5E9028B3}"/>
    <cellStyle name="40 % - Markeringsfarve5 3 8 2 3 3" xfId="23818" xr:uid="{B8C4A358-EAA5-4B08-96AD-BDD8BA0BACF3}"/>
    <cellStyle name="40 % - Markeringsfarve5 3 8 2 3 4" xfId="38805" xr:uid="{C6BC428D-AB36-4333-9008-DE804D82CB05}"/>
    <cellStyle name="40 % - Markeringsfarve5 3 8 2 4" xfId="12838" xr:uid="{EDCCFACC-24A3-48DD-8BE0-34E3CD07856C}"/>
    <cellStyle name="40 % - Markeringsfarve5 3 8 2 4 2" xfId="29158" xr:uid="{5ABEEE7D-F972-4CCB-A500-D28818591A6A}"/>
    <cellStyle name="40 % - Markeringsfarve5 3 8 2 4 3" xfId="44123" xr:uid="{C576EB0E-AB29-41DD-90AC-5306A9B4649C}"/>
    <cellStyle name="40 % - Markeringsfarve5 3 8 2 5" xfId="22136" xr:uid="{E56DF1F4-4EC5-479F-BCED-93B28E10732A}"/>
    <cellStyle name="40 % - Markeringsfarve5 3 8 2 6" xfId="37124" xr:uid="{2E7C51D9-426D-46B6-AF79-AAD09F250287}"/>
    <cellStyle name="40 % - Markeringsfarve5 3 8 3" xfId="4284" xr:uid="{D08F5A33-7290-4995-98E9-A47493B7B62E}"/>
    <cellStyle name="40 % - Markeringsfarve5 3 8 3 2" xfId="7396" xr:uid="{607D35E2-74EF-4510-80D4-7E8C38B334DC}"/>
    <cellStyle name="40 % - Markeringsfarve5 3 8 3 2 2" xfId="15305" xr:uid="{2487BA69-C627-450B-93C1-F05071A94657}"/>
    <cellStyle name="40 % - Markeringsfarve5 3 8 3 2 2 2" xfId="31620" xr:uid="{BBC9FB81-FF38-42BE-8705-33E88E725425}"/>
    <cellStyle name="40 % - Markeringsfarve5 3 8 3 2 2 3" xfId="46584" xr:uid="{3AC54944-EA65-4ECA-B001-146B90847281}"/>
    <cellStyle name="40 % - Markeringsfarve5 3 8 3 2 3" xfId="24598" xr:uid="{5FB0BE91-1F0D-4A98-BB72-F75739747735}"/>
    <cellStyle name="40 % - Markeringsfarve5 3 8 3 2 4" xfId="39585" xr:uid="{9011BC32-5A5E-4BC1-BB6E-05B53CAAC050}"/>
    <cellStyle name="40 % - Markeringsfarve5 3 8 3 3" xfId="12840" xr:uid="{2D719339-7310-4922-B0D2-AC4E034DBE10}"/>
    <cellStyle name="40 % - Markeringsfarve5 3 8 3 3 2" xfId="29160" xr:uid="{836176E3-EE7D-489C-83C5-B0E5FDB58074}"/>
    <cellStyle name="40 % - Markeringsfarve5 3 8 3 3 3" xfId="44125" xr:uid="{531A51F9-C494-4C95-BC83-4FA411BC67D4}"/>
    <cellStyle name="40 % - Markeringsfarve5 3 8 3 4" xfId="22138" xr:uid="{F751D070-17B5-493D-88AF-D4ED56F92952}"/>
    <cellStyle name="40 % - Markeringsfarve5 3 8 3 5" xfId="37126" xr:uid="{BC2F14C4-E28E-4A29-A455-925A96D18B95}"/>
    <cellStyle name="40 % - Markeringsfarve5 3 8 4" xfId="4285" xr:uid="{3216D2C0-13C2-4937-B49D-FD3F30DABE59}"/>
    <cellStyle name="40 % - Markeringsfarve5 3 8 4 2" xfId="8427" xr:uid="{B5D1DC05-CBB9-43D6-8498-469C2BE7A620}"/>
    <cellStyle name="40 % - Markeringsfarve5 3 8 4 2 2" xfId="16315" xr:uid="{CF2A575F-AE1F-4C46-81D9-BDB735245596}"/>
    <cellStyle name="40 % - Markeringsfarve5 3 8 4 2 2 2" xfId="32630" xr:uid="{59334476-17DE-4B6C-B4F9-F9B4731BFF5F}"/>
    <cellStyle name="40 % - Markeringsfarve5 3 8 4 2 2 3" xfId="47594" xr:uid="{FF0EEF42-2578-4DE8-9BFF-B0C237F66414}"/>
    <cellStyle name="40 % - Markeringsfarve5 3 8 4 2 3" xfId="25608" xr:uid="{BC49359A-2F05-4205-B836-C94D1373AEF9}"/>
    <cellStyle name="40 % - Markeringsfarve5 3 8 4 2 4" xfId="40595" xr:uid="{2A83F797-DA7B-4297-92D5-69E293F844C7}"/>
    <cellStyle name="40 % - Markeringsfarve5 3 8 4 3" xfId="12841" xr:uid="{B031D895-5727-4AE6-A2E2-082E1FF604B4}"/>
    <cellStyle name="40 % - Markeringsfarve5 3 8 4 3 2" xfId="29161" xr:uid="{164CC9DE-15FE-4648-94E8-88F9F2BB0FE7}"/>
    <cellStyle name="40 % - Markeringsfarve5 3 8 4 3 3" xfId="44126" xr:uid="{B882665D-0C1D-4DC2-A96D-C3678BFC9522}"/>
    <cellStyle name="40 % - Markeringsfarve5 3 8 4 4" xfId="22139" xr:uid="{93FEE859-EC64-4D7A-84F7-10B3F7DA1D33}"/>
    <cellStyle name="40 % - Markeringsfarve5 3 8 4 5" xfId="37127" xr:uid="{B0D7D3A0-8A70-4AC0-9EC7-8EBFDC995AB1}"/>
    <cellStyle name="40 % - Markeringsfarve5 3 8 5" xfId="5955" xr:uid="{F7CF6CAE-E590-44D2-A079-406F808A7ABD}"/>
    <cellStyle name="40 % - Markeringsfarve5 3 8 5 2" xfId="13872" xr:uid="{8865101C-B219-4889-B00F-3E3CBC7F5CC9}"/>
    <cellStyle name="40 % - Markeringsfarve5 3 8 5 2 2" xfId="30187" xr:uid="{179DFAAE-20C3-491D-B964-C0F47E7F64AA}"/>
    <cellStyle name="40 % - Markeringsfarve5 3 8 5 2 3" xfId="45151" xr:uid="{7A0697F7-1C6B-4188-A817-E22E91B32034}"/>
    <cellStyle name="40 % - Markeringsfarve5 3 8 5 3" xfId="23165" xr:uid="{DA4555EB-C771-48F3-B0C6-D93F3182E7A5}"/>
    <cellStyle name="40 % - Markeringsfarve5 3 8 5 4" xfId="38152" xr:uid="{E3084A5C-BADD-49EE-A031-BC9B1979FB9A}"/>
    <cellStyle name="40 % - Markeringsfarve5 3 8 6" xfId="12837" xr:uid="{1F921722-D939-427A-9CEE-A52704075F8F}"/>
    <cellStyle name="40 % - Markeringsfarve5 3 8 6 2" xfId="29157" xr:uid="{E89F9D9E-A063-4141-AC7B-8D4A60DF5CAB}"/>
    <cellStyle name="40 % - Markeringsfarve5 3 8 6 3" xfId="44122" xr:uid="{258C36FD-9CB0-4983-B61C-BB2D04470FCA}"/>
    <cellStyle name="40 % - Markeringsfarve5 3 8 7" xfId="22135" xr:uid="{35E35BFE-6BA8-4A5A-9A52-E46C91C14CBD}"/>
    <cellStyle name="40 % - Markeringsfarve5 3 8 8" xfId="37123" xr:uid="{2BB84A16-B368-4FAA-8C9F-CBD3D39EEA9E}"/>
    <cellStyle name="40 % - Markeringsfarve5 3 9" xfId="4286" xr:uid="{737989C6-7B86-4427-A3BD-CA631D400D8F}"/>
    <cellStyle name="40 % - Markeringsfarve5 3 9 2" xfId="4287" xr:uid="{BAA74998-AF8A-4174-82AA-9CB867B44616}"/>
    <cellStyle name="40 % - Markeringsfarve5 3 9 2 2" xfId="7457" xr:uid="{39216D5C-D055-4102-9DA2-67F875FA9753}"/>
    <cellStyle name="40 % - Markeringsfarve5 3 9 2 2 2" xfId="15357" xr:uid="{A137B420-E6E0-4C08-8B37-DABEB923EF0F}"/>
    <cellStyle name="40 % - Markeringsfarve5 3 9 2 2 2 2" xfId="31672" xr:uid="{7FD89BB7-6F23-4BBB-8A5A-29600CAF319C}"/>
    <cellStyle name="40 % - Markeringsfarve5 3 9 2 2 2 3" xfId="46636" xr:uid="{F869AE99-B91A-4477-8E90-AB60D7361344}"/>
    <cellStyle name="40 % - Markeringsfarve5 3 9 2 2 3" xfId="24650" xr:uid="{B5953633-DA14-4637-B44E-F38D1963F649}"/>
    <cellStyle name="40 % - Markeringsfarve5 3 9 2 2 4" xfId="39637" xr:uid="{DF22A3CC-BB8F-4D77-8D50-DEA45D63B392}"/>
    <cellStyle name="40 % - Markeringsfarve5 3 9 2 3" xfId="12843" xr:uid="{322764F0-EC5C-47BF-A76B-9216765765CA}"/>
    <cellStyle name="40 % - Markeringsfarve5 3 9 2 3 2" xfId="29163" xr:uid="{F8291D2B-9BC5-4F0C-809C-4067F9B6824B}"/>
    <cellStyle name="40 % - Markeringsfarve5 3 9 2 3 3" xfId="44128" xr:uid="{80FA2241-5BC9-4133-A07D-57D81249D20B}"/>
    <cellStyle name="40 % - Markeringsfarve5 3 9 2 4" xfId="22141" xr:uid="{1901F7D9-E867-4937-B911-E1A712097BF6}"/>
    <cellStyle name="40 % - Markeringsfarve5 3 9 2 5" xfId="37129" xr:uid="{B66544B3-3C57-4F97-A621-E2E8C31AF769}"/>
    <cellStyle name="40 % - Markeringsfarve5 3 9 3" xfId="6056" xr:uid="{F568F93E-5E42-462E-811E-CC8E416B8FDA}"/>
    <cellStyle name="40 % - Markeringsfarve5 3 9 3 2" xfId="13972" xr:uid="{023FE508-3B16-4D66-BAF1-B86AFCFB15AD}"/>
    <cellStyle name="40 % - Markeringsfarve5 3 9 3 2 2" xfId="30287" xr:uid="{0511C5B4-8B36-4E20-AEEC-3DB5DD3F4BC0}"/>
    <cellStyle name="40 % - Markeringsfarve5 3 9 3 2 3" xfId="45251" xr:uid="{837BB9AB-444C-4CD4-A31F-42CC49C24A26}"/>
    <cellStyle name="40 % - Markeringsfarve5 3 9 3 3" xfId="23265" xr:uid="{FD7D8407-7F11-48B3-954B-A9FF762BDA55}"/>
    <cellStyle name="40 % - Markeringsfarve5 3 9 3 4" xfId="38252" xr:uid="{E6A9D930-5372-450B-ADE4-9D8AD77D44A8}"/>
    <cellStyle name="40 % - Markeringsfarve5 3 9 4" xfId="12842" xr:uid="{3E4A0967-234E-45E5-B02E-2C0714A90E27}"/>
    <cellStyle name="40 % - Markeringsfarve5 3 9 4 2" xfId="29162" xr:uid="{099C8032-8D3B-4DEA-8516-A63A797437BC}"/>
    <cellStyle name="40 % - Markeringsfarve5 3 9 4 3" xfId="44127" xr:uid="{516144E6-61F6-40D2-8214-CEC017880B3B}"/>
    <cellStyle name="40 % - Markeringsfarve5 3 9 5" xfId="22140" xr:uid="{8F8A9D84-AAD8-4263-81AD-55914424E1E6}"/>
    <cellStyle name="40 % - Markeringsfarve5 3 9 6" xfId="37128" xr:uid="{C8FC6634-9DA0-48D4-8417-815FA3DE1AFF}"/>
    <cellStyle name="40 % - Markeringsfarve5 4" xfId="4288" xr:uid="{10D05644-96D6-4820-B056-5FCE33A96991}"/>
    <cellStyle name="40 % - Markeringsfarve5 4 10" xfId="5956" xr:uid="{9E04A79E-A779-45CC-A357-F94F4EDE0E54}"/>
    <cellStyle name="40 % - Markeringsfarve5 4 10 2" xfId="13873" xr:uid="{88DA5B7D-FD3A-4196-8227-8598CD6F7977}"/>
    <cellStyle name="40 % - Markeringsfarve5 4 10 2 2" xfId="30188" xr:uid="{D44033CA-8013-45EC-9356-7E51E5E97B63}"/>
    <cellStyle name="40 % - Markeringsfarve5 4 10 2 3" xfId="45152" xr:uid="{C26AF266-5E25-42FF-A83E-4E3425C3B773}"/>
    <cellStyle name="40 % - Markeringsfarve5 4 10 3" xfId="23166" xr:uid="{F811957B-FE13-4919-863F-AE48219E47A9}"/>
    <cellStyle name="40 % - Markeringsfarve5 4 10 4" xfId="38153" xr:uid="{6077D21A-C8CA-4718-9190-41067435D87D}"/>
    <cellStyle name="40 % - Markeringsfarve5 4 11" xfId="12844" xr:uid="{E67956D0-7FC7-4827-B65E-9A7FEFBFC21D}"/>
    <cellStyle name="40 % - Markeringsfarve5 4 11 2" xfId="29164" xr:uid="{C099AE39-30B6-4987-8F0B-51A640604363}"/>
    <cellStyle name="40 % - Markeringsfarve5 4 11 3" xfId="44129" xr:uid="{EB878AA0-F897-4DE9-8481-4AA334145F43}"/>
    <cellStyle name="40 % - Markeringsfarve5 4 12" xfId="22142" xr:uid="{7DC3399B-6FAC-485A-9CC3-773B8E2F66E1}"/>
    <cellStyle name="40 % - Markeringsfarve5 4 13" xfId="37130" xr:uid="{30DE9A47-9F89-4877-8FA4-9DEDC5A39554}"/>
    <cellStyle name="40 % - Markeringsfarve5 4 14" xfId="53340" xr:uid="{6352C5CB-64D2-4768-86A0-5E6695535DC1}"/>
    <cellStyle name="40 % - Markeringsfarve5 4 2" xfId="4289" xr:uid="{3211D59A-55CD-45E6-94FF-CAE15E1B0726}"/>
    <cellStyle name="40 % - Markeringsfarve5 4 2 2" xfId="4290" xr:uid="{0E3C9FFB-37A1-462D-BC75-99C57A3A3A4B}"/>
    <cellStyle name="40 % - Markeringsfarve5 4 2 2 2" xfId="4291" xr:uid="{3C8FAA34-6598-42C9-B991-6C90EB2F5B81}"/>
    <cellStyle name="40 % - Markeringsfarve5 4 2 2 2 2" xfId="7601" xr:uid="{8A143BBD-85BC-4341-BAE6-D43B8B86E4B7}"/>
    <cellStyle name="40 % - Markeringsfarve5 4 2 2 2 2 2" xfId="15501" xr:uid="{0A97B982-1A05-42B6-8EE3-BD5724A9943E}"/>
    <cellStyle name="40 % - Markeringsfarve5 4 2 2 2 2 2 2" xfId="31816" xr:uid="{0155A83E-47FB-45B6-AEA8-EE9A32DE3E5E}"/>
    <cellStyle name="40 % - Markeringsfarve5 4 2 2 2 2 2 3" xfId="46780" xr:uid="{27ECCFD6-F796-48E8-9E50-5EEB17F794F9}"/>
    <cellStyle name="40 % - Markeringsfarve5 4 2 2 2 2 3" xfId="24794" xr:uid="{398FC7BD-43C9-4618-A718-29B69768C2B2}"/>
    <cellStyle name="40 % - Markeringsfarve5 4 2 2 2 2 4" xfId="39781" xr:uid="{AD04CF16-2973-4B84-8DE9-B885474A0F44}"/>
    <cellStyle name="40 % - Markeringsfarve5 4 2 2 2 3" xfId="12847" xr:uid="{C1D4AD8D-F925-488B-9EB3-9E81D39F3A65}"/>
    <cellStyle name="40 % - Markeringsfarve5 4 2 2 2 3 2" xfId="29167" xr:uid="{A1C59254-06BF-49D1-8B27-383104C6D3C1}"/>
    <cellStyle name="40 % - Markeringsfarve5 4 2 2 2 3 3" xfId="44132" xr:uid="{5733AFCD-A210-49B6-88C1-5755DE0A1F85}"/>
    <cellStyle name="40 % - Markeringsfarve5 4 2 2 2 4" xfId="22145" xr:uid="{57426F86-C6FF-475D-9271-ADEBF4F1DBF9}"/>
    <cellStyle name="40 % - Markeringsfarve5 4 2 2 2 5" xfId="37133" xr:uid="{9460733A-6727-4B85-908C-616B42366534}"/>
    <cellStyle name="40 % - Markeringsfarve5 4 2 2 3" xfId="6176" xr:uid="{4B70B7D0-E07C-4AED-B5FD-B2503989CD31}"/>
    <cellStyle name="40 % - Markeringsfarve5 4 2 2 3 2" xfId="14092" xr:uid="{66E79709-9334-48F8-8BA9-D08B4678B49A}"/>
    <cellStyle name="40 % - Markeringsfarve5 4 2 2 3 2 2" xfId="30407" xr:uid="{CBC480DF-4A95-4AC8-BE93-36F7E0C6C042}"/>
    <cellStyle name="40 % - Markeringsfarve5 4 2 2 3 2 3" xfId="45371" xr:uid="{C84EF435-0FE0-4769-8F65-2AEFF83C3FE8}"/>
    <cellStyle name="40 % - Markeringsfarve5 4 2 2 3 3" xfId="23385" xr:uid="{346570A8-E090-41EA-89F9-F899EB9CE6DD}"/>
    <cellStyle name="40 % - Markeringsfarve5 4 2 2 3 4" xfId="38372" xr:uid="{AD7A1A50-8EC5-42F1-9283-91946D2A99B5}"/>
    <cellStyle name="40 % - Markeringsfarve5 4 2 2 4" xfId="12846" xr:uid="{2BD6577A-0A04-400A-9C2A-F6BD4CDBCF44}"/>
    <cellStyle name="40 % - Markeringsfarve5 4 2 2 4 2" xfId="29166" xr:uid="{BEADAA6B-51FA-4FB2-935B-FB349EDAC4EE}"/>
    <cellStyle name="40 % - Markeringsfarve5 4 2 2 4 3" xfId="44131" xr:uid="{4E7264FE-06CE-44B8-82F6-EBAA9B6F2431}"/>
    <cellStyle name="40 % - Markeringsfarve5 4 2 2 5" xfId="22144" xr:uid="{0208BDDB-E511-4823-8C5F-E5430FB5A3D0}"/>
    <cellStyle name="40 % - Markeringsfarve5 4 2 2 6" xfId="37132" xr:uid="{9F9F8C6F-057A-4345-BD36-53C8A5FD4AD8}"/>
    <cellStyle name="40 % - Markeringsfarve5 4 2 2 7" xfId="57144" xr:uid="{B324DA79-FB66-43CC-88BE-53A8F43E2045}"/>
    <cellStyle name="40 % - Markeringsfarve5 4 2 3" xfId="4292" xr:uid="{821EB47A-9F0D-4136-815D-4D225CB25B13}"/>
    <cellStyle name="40 % - Markeringsfarve5 4 2 3 2" xfId="6831" xr:uid="{EF3879A4-33D3-41C7-9494-DE4C37F65DA5}"/>
    <cellStyle name="40 % - Markeringsfarve5 4 2 3 2 2" xfId="14741" xr:uid="{AD681A22-D3D4-4CA3-A161-433E1BB8C222}"/>
    <cellStyle name="40 % - Markeringsfarve5 4 2 3 2 2 2" xfId="31056" xr:uid="{BEF538F6-F234-4148-97C4-0C0AE0659570}"/>
    <cellStyle name="40 % - Markeringsfarve5 4 2 3 2 2 3" xfId="46020" xr:uid="{F6373E9F-6E83-4701-ABFA-9B71301D2755}"/>
    <cellStyle name="40 % - Markeringsfarve5 4 2 3 2 3" xfId="24034" xr:uid="{CA9602BE-EFB5-441B-9651-E6E74781B055}"/>
    <cellStyle name="40 % - Markeringsfarve5 4 2 3 2 4" xfId="39021" xr:uid="{016638C2-0844-4575-B426-1CBF89063EE6}"/>
    <cellStyle name="40 % - Markeringsfarve5 4 2 3 3" xfId="12848" xr:uid="{CB9D5C99-36E9-49EC-88D1-16B3E3376F56}"/>
    <cellStyle name="40 % - Markeringsfarve5 4 2 3 3 2" xfId="29168" xr:uid="{D0933D90-A3E6-439F-951B-130B2537E4C6}"/>
    <cellStyle name="40 % - Markeringsfarve5 4 2 3 3 3" xfId="44133" xr:uid="{4BF57778-B96B-4FF3-A9D5-9DF749664811}"/>
    <cellStyle name="40 % - Markeringsfarve5 4 2 3 4" xfId="22146" xr:uid="{9987D051-DE19-4AA6-8929-A6DBC2E13A75}"/>
    <cellStyle name="40 % - Markeringsfarve5 4 2 3 5" xfId="37134" xr:uid="{1A56906C-D512-44BA-875E-12D6FAA77DFF}"/>
    <cellStyle name="40 % - Markeringsfarve5 4 2 4" xfId="4293" xr:uid="{3D6FD5E5-8C48-4C08-BA59-8DF1F513FC37}"/>
    <cellStyle name="40 % - Markeringsfarve5 4 2 4 2" xfId="8700" xr:uid="{19EFBBC7-EC98-45B8-B249-A8CBF426ACBA}"/>
    <cellStyle name="40 % - Markeringsfarve5 4 2 4 2 2" xfId="16575" xr:uid="{AF036C01-9F89-42F7-AE1D-A52FAAE709F1}"/>
    <cellStyle name="40 % - Markeringsfarve5 4 2 4 2 2 2" xfId="32890" xr:uid="{389E5358-4ADF-4092-94D5-C813DBC3ED12}"/>
    <cellStyle name="40 % - Markeringsfarve5 4 2 4 2 2 3" xfId="47854" xr:uid="{046A43A8-46BB-4A6C-9EEE-8FCEAC99562A}"/>
    <cellStyle name="40 % - Markeringsfarve5 4 2 4 2 3" xfId="25868" xr:uid="{63078978-F0F6-4F2F-8182-23E42EABC292}"/>
    <cellStyle name="40 % - Markeringsfarve5 4 2 4 2 4" xfId="40855" xr:uid="{5BC41349-3016-45B0-9561-16B637FE8D38}"/>
    <cellStyle name="40 % - Markeringsfarve5 4 2 4 3" xfId="12849" xr:uid="{3DC9758C-C86E-45C4-B759-E09C1621BA69}"/>
    <cellStyle name="40 % - Markeringsfarve5 4 2 4 3 2" xfId="29169" xr:uid="{DE58F85B-EC09-4DDA-AC53-40E41E6BE45A}"/>
    <cellStyle name="40 % - Markeringsfarve5 4 2 4 3 3" xfId="44134" xr:uid="{9A86EC02-8B2A-42C0-8210-67E1603A1CEA}"/>
    <cellStyle name="40 % - Markeringsfarve5 4 2 4 4" xfId="22147" xr:uid="{0485F701-033A-4E64-B7EA-7636C9DA890C}"/>
    <cellStyle name="40 % - Markeringsfarve5 4 2 4 5" xfId="37135" xr:uid="{B04AA90C-43CF-4F84-B320-795233914655}"/>
    <cellStyle name="40 % - Markeringsfarve5 4 2 5" xfId="5957" xr:uid="{2516041B-10F9-4329-BA27-A8E4DCD3765F}"/>
    <cellStyle name="40 % - Markeringsfarve5 4 2 5 2" xfId="13874" xr:uid="{0E6BD76D-DDFF-413A-A06F-CC25F98CD8C7}"/>
    <cellStyle name="40 % - Markeringsfarve5 4 2 5 2 2" xfId="30189" xr:uid="{E86FB1D1-05D6-41B5-86DB-026EA985FD56}"/>
    <cellStyle name="40 % - Markeringsfarve5 4 2 5 2 3" xfId="45153" xr:uid="{1E0E0D31-B771-4C69-8A45-AF1C5B10C79A}"/>
    <cellStyle name="40 % - Markeringsfarve5 4 2 5 3" xfId="23167" xr:uid="{A4B99299-6D7F-4D12-8B38-6844A63F6559}"/>
    <cellStyle name="40 % - Markeringsfarve5 4 2 5 4" xfId="38154" xr:uid="{E7D414E0-32B5-4320-A9E9-D94830B295A9}"/>
    <cellStyle name="40 % - Markeringsfarve5 4 2 6" xfId="12845" xr:uid="{DAEE9095-8F9E-41E8-A535-9928258490E4}"/>
    <cellStyle name="40 % - Markeringsfarve5 4 2 6 2" xfId="29165" xr:uid="{98B5501A-F512-4930-9EE3-6EABB0948192}"/>
    <cellStyle name="40 % - Markeringsfarve5 4 2 6 3" xfId="44130" xr:uid="{0B3DB370-C461-40CC-B0D7-18A4E9817FF3}"/>
    <cellStyle name="40 % - Markeringsfarve5 4 2 7" xfId="22143" xr:uid="{ECA668B7-5FE0-4451-8E86-603EC0D9BEF5}"/>
    <cellStyle name="40 % - Markeringsfarve5 4 2 8" xfId="37131" xr:uid="{488FB473-A63F-488B-A518-1552E0D79DEF}"/>
    <cellStyle name="40 % - Markeringsfarve5 4 2 9" xfId="53977" xr:uid="{D8C1FCFA-FBE0-4CC2-A6C3-2842A022D8AF}"/>
    <cellStyle name="40 % - Markeringsfarve5 4 3" xfId="4294" xr:uid="{85A2F8A5-9933-4387-938D-0F2EFEF6E866}"/>
    <cellStyle name="40 % - Markeringsfarve5 4 3 2" xfId="4295" xr:uid="{82DCB035-F3DE-4997-9CB6-9CC4FADFDBDC}"/>
    <cellStyle name="40 % - Markeringsfarve5 4 3 2 2" xfId="4296" xr:uid="{A26504D1-4AA6-40CA-A005-1B4F4AD3E6BE}"/>
    <cellStyle name="40 % - Markeringsfarve5 4 3 2 2 2" xfId="7768" xr:uid="{F02C116F-89F3-408A-82B6-800628E51EF1}"/>
    <cellStyle name="40 % - Markeringsfarve5 4 3 2 2 2 2" xfId="15668" xr:uid="{1E5F6203-E512-4ECB-8417-E0C52B728E45}"/>
    <cellStyle name="40 % - Markeringsfarve5 4 3 2 2 2 2 2" xfId="31983" xr:uid="{8DA1E472-67F7-4E43-B5EA-5DF19336ACAE}"/>
    <cellStyle name="40 % - Markeringsfarve5 4 3 2 2 2 2 3" xfId="46947" xr:uid="{B37787DD-4FFD-42C5-811F-248BEB6C1542}"/>
    <cellStyle name="40 % - Markeringsfarve5 4 3 2 2 2 3" xfId="24961" xr:uid="{50232EE9-F570-4D9E-9AB8-FF0B9E3D9800}"/>
    <cellStyle name="40 % - Markeringsfarve5 4 3 2 2 2 4" xfId="39948" xr:uid="{BF28E6D1-C446-407C-9837-CA2FAA1938D1}"/>
    <cellStyle name="40 % - Markeringsfarve5 4 3 2 2 3" xfId="12852" xr:uid="{CB7CC9F9-C873-4239-A65F-FE96A7DB9290}"/>
    <cellStyle name="40 % - Markeringsfarve5 4 3 2 2 3 2" xfId="29172" xr:uid="{18E97854-EE83-4E9A-9557-4E8340D61715}"/>
    <cellStyle name="40 % - Markeringsfarve5 4 3 2 2 3 3" xfId="44137" xr:uid="{8209E034-3F41-4F5D-970F-F876F8C764E7}"/>
    <cellStyle name="40 % - Markeringsfarve5 4 3 2 2 4" xfId="22150" xr:uid="{8A12812A-08DC-449A-BA34-9D57F3E12D88}"/>
    <cellStyle name="40 % - Markeringsfarve5 4 3 2 2 5" xfId="37138" xr:uid="{3F837B97-33A0-4257-8687-8C0E412BDDA3}"/>
    <cellStyle name="40 % - Markeringsfarve5 4 3 2 3" xfId="6314" xr:uid="{3D0AA33E-9A3A-464A-AD6F-479FD3C2C273}"/>
    <cellStyle name="40 % - Markeringsfarve5 4 3 2 3 2" xfId="14230" xr:uid="{1446BF4E-FFF3-4930-93BC-F6ED19B974B3}"/>
    <cellStyle name="40 % - Markeringsfarve5 4 3 2 3 2 2" xfId="30545" xr:uid="{802D05FC-A6F7-4CDC-B108-88A5AE947ADD}"/>
    <cellStyle name="40 % - Markeringsfarve5 4 3 2 3 2 3" xfId="45509" xr:uid="{B2E249D5-4FF1-42D1-B2A9-04694DA3BEAD}"/>
    <cellStyle name="40 % - Markeringsfarve5 4 3 2 3 3" xfId="23523" xr:uid="{D7C54C80-0E47-46D5-83A1-0A824280A15E}"/>
    <cellStyle name="40 % - Markeringsfarve5 4 3 2 3 4" xfId="38510" xr:uid="{C8C7133C-3A84-4A35-820F-190D57714063}"/>
    <cellStyle name="40 % - Markeringsfarve5 4 3 2 4" xfId="12851" xr:uid="{A8A4C55F-38C3-41EB-ACB3-3FDD78730123}"/>
    <cellStyle name="40 % - Markeringsfarve5 4 3 2 4 2" xfId="29171" xr:uid="{66CB61A8-CC35-4E69-92E6-BF54E4D05714}"/>
    <cellStyle name="40 % - Markeringsfarve5 4 3 2 4 3" xfId="44136" xr:uid="{E9411315-89C6-4E0F-ADD8-64C72A641A00}"/>
    <cellStyle name="40 % - Markeringsfarve5 4 3 2 5" xfId="22149" xr:uid="{93C7B3A9-4E32-4153-A108-D2ADF1BC9E43}"/>
    <cellStyle name="40 % - Markeringsfarve5 4 3 2 6" xfId="37137" xr:uid="{5B199D1A-7A82-489A-869E-B640309718CC}"/>
    <cellStyle name="40 % - Markeringsfarve5 4 3 3" xfId="4297" xr:uid="{5529A8F4-09C8-46F2-9E72-38B10F1261E7}"/>
    <cellStyle name="40 % - Markeringsfarve5 4 3 3 2" xfId="6998" xr:uid="{3C20D148-9EE0-425C-B332-F32F056D9326}"/>
    <cellStyle name="40 % - Markeringsfarve5 4 3 3 2 2" xfId="14908" xr:uid="{48070877-BACA-4E3D-8D39-61EAFA0221D3}"/>
    <cellStyle name="40 % - Markeringsfarve5 4 3 3 2 2 2" xfId="31223" xr:uid="{851D7901-B84B-4BC7-8A3D-A44A048325DC}"/>
    <cellStyle name="40 % - Markeringsfarve5 4 3 3 2 2 3" xfId="46187" xr:uid="{46D5A473-683C-4A2C-B38F-EE32552E7AB1}"/>
    <cellStyle name="40 % - Markeringsfarve5 4 3 3 2 3" xfId="24201" xr:uid="{9494FA83-75B0-4125-B99F-CE5BDAC06F9A}"/>
    <cellStyle name="40 % - Markeringsfarve5 4 3 3 2 4" xfId="39188" xr:uid="{EF6C7F7F-C29B-43EB-9F00-D38493A6509D}"/>
    <cellStyle name="40 % - Markeringsfarve5 4 3 3 3" xfId="12853" xr:uid="{441AF8B9-6253-4818-ADFA-8FCFD876B959}"/>
    <cellStyle name="40 % - Markeringsfarve5 4 3 3 3 2" xfId="29173" xr:uid="{166BB689-3556-45D6-A581-17F75F71F748}"/>
    <cellStyle name="40 % - Markeringsfarve5 4 3 3 3 3" xfId="44138" xr:uid="{2BB5D2D9-F974-4029-8809-8CF10CC593BE}"/>
    <cellStyle name="40 % - Markeringsfarve5 4 3 3 4" xfId="22151" xr:uid="{A30A06E6-7AD6-4BEF-939C-636860B8779D}"/>
    <cellStyle name="40 % - Markeringsfarve5 4 3 3 5" xfId="37139" xr:uid="{295F4A29-6062-4427-861D-87AF3D0C33EC}"/>
    <cellStyle name="40 % - Markeringsfarve5 4 3 4" xfId="4298" xr:uid="{C8BFFCFD-5C02-43B0-A933-ABE9D9A2B3E0}"/>
    <cellStyle name="40 % - Markeringsfarve5 4 3 4 2" xfId="8421" xr:uid="{357CA75E-1FCE-4A7E-A50C-3A422D89CA22}"/>
    <cellStyle name="40 % - Markeringsfarve5 4 3 4 2 2" xfId="16309" xr:uid="{0D92D850-6739-466F-B6B8-2EF498D6401E}"/>
    <cellStyle name="40 % - Markeringsfarve5 4 3 4 2 2 2" xfId="32624" xr:uid="{2B382652-2881-4692-BEEA-86927539699F}"/>
    <cellStyle name="40 % - Markeringsfarve5 4 3 4 2 2 3" xfId="47588" xr:uid="{4CACE35E-D7B0-4632-AC94-896AB6D0DA38}"/>
    <cellStyle name="40 % - Markeringsfarve5 4 3 4 2 3" xfId="25602" xr:uid="{5C3DBADD-BFA8-4AFA-9CCD-601F1A4B02A2}"/>
    <cellStyle name="40 % - Markeringsfarve5 4 3 4 2 4" xfId="40589" xr:uid="{3CE92335-8B4A-4C99-919D-297B858EBBAD}"/>
    <cellStyle name="40 % - Markeringsfarve5 4 3 4 3" xfId="12854" xr:uid="{36A3307D-AE35-405D-9BEA-266470C40E6B}"/>
    <cellStyle name="40 % - Markeringsfarve5 4 3 4 3 2" xfId="29174" xr:uid="{7E1076B7-97E3-48A1-BC1E-C7841EE65850}"/>
    <cellStyle name="40 % - Markeringsfarve5 4 3 4 3 3" xfId="44139" xr:uid="{FB5E5A4C-E9CA-4F8B-924C-4562ED1A9ED4}"/>
    <cellStyle name="40 % - Markeringsfarve5 4 3 4 4" xfId="22152" xr:uid="{78AE1800-B8A1-4D4F-A224-B2300853F1E2}"/>
    <cellStyle name="40 % - Markeringsfarve5 4 3 4 5" xfId="37140" xr:uid="{586C18AE-C467-4DB2-8B0F-42DB6A9E238B}"/>
    <cellStyle name="40 % - Markeringsfarve5 4 3 5" xfId="5958" xr:uid="{F2A48D5F-9F38-4FB5-B6D4-DAD262495FE6}"/>
    <cellStyle name="40 % - Markeringsfarve5 4 3 5 2" xfId="13875" xr:uid="{34AE5FD4-389A-40A8-860B-25B67DAA248E}"/>
    <cellStyle name="40 % - Markeringsfarve5 4 3 5 2 2" xfId="30190" xr:uid="{E41AC5DD-9868-4D85-A3C4-2CB4FB02EF66}"/>
    <cellStyle name="40 % - Markeringsfarve5 4 3 5 2 3" xfId="45154" xr:uid="{2CA39387-A476-4858-8EA9-E2CA9FD4DD21}"/>
    <cellStyle name="40 % - Markeringsfarve5 4 3 5 3" xfId="23168" xr:uid="{9AA3C8BA-16ED-4FEB-895B-2BE4658FB8B6}"/>
    <cellStyle name="40 % - Markeringsfarve5 4 3 5 4" xfId="38155" xr:uid="{B3203C55-F736-4626-9293-0E0C326E0406}"/>
    <cellStyle name="40 % - Markeringsfarve5 4 3 6" xfId="12850" xr:uid="{351FF3C1-4410-4943-A65B-4BC0E8840B57}"/>
    <cellStyle name="40 % - Markeringsfarve5 4 3 6 2" xfId="29170" xr:uid="{E22D6612-78BB-4B02-A6ED-BD8240FE9CE4}"/>
    <cellStyle name="40 % - Markeringsfarve5 4 3 6 3" xfId="44135" xr:uid="{9CA62152-7CC4-4246-A560-1CE576FED172}"/>
    <cellStyle name="40 % - Markeringsfarve5 4 3 7" xfId="22148" xr:uid="{4E255BB0-3297-4D01-8F57-56AC238AF2D9}"/>
    <cellStyle name="40 % - Markeringsfarve5 4 3 8" xfId="37136" xr:uid="{B73319BC-5A3A-4764-A83F-B9F3DD0B23A5}"/>
    <cellStyle name="40 % - Markeringsfarve5 4 3 9" xfId="56521" xr:uid="{524B6F41-773E-49B2-B630-96DA786164A6}"/>
    <cellStyle name="40 % - Markeringsfarve5 4 4" xfId="4299" xr:uid="{F7CBAFE7-2D5A-4235-A47D-416790FF31D6}"/>
    <cellStyle name="40 % - Markeringsfarve5 4 4 2" xfId="4300" xr:uid="{0BB76986-FCB3-484F-8FC7-19DB7EF45659}"/>
    <cellStyle name="40 % - Markeringsfarve5 4 4 2 2" xfId="4301" xr:uid="{A889E983-7DE5-4279-8565-3158A31A1ED4}"/>
    <cellStyle name="40 % - Markeringsfarve5 4 4 2 2 2" xfId="7839" xr:uid="{C319CFD4-B770-431F-9B5F-4B5A1642214C}"/>
    <cellStyle name="40 % - Markeringsfarve5 4 4 2 2 2 2" xfId="15739" xr:uid="{94EC1094-E67D-48D1-9320-273A35CE0A97}"/>
    <cellStyle name="40 % - Markeringsfarve5 4 4 2 2 2 2 2" xfId="32054" xr:uid="{B44114BB-DDB4-437F-AFF1-734E032D1DA0}"/>
    <cellStyle name="40 % - Markeringsfarve5 4 4 2 2 2 2 3" xfId="47018" xr:uid="{449B91A1-7AB2-4F1B-A540-D988863591BD}"/>
    <cellStyle name="40 % - Markeringsfarve5 4 4 2 2 2 3" xfId="25032" xr:uid="{B6776027-F630-4D72-BDE4-FE5D12821FEB}"/>
    <cellStyle name="40 % - Markeringsfarve5 4 4 2 2 2 4" xfId="40019" xr:uid="{2D410E93-4886-4C77-90B7-D20FB5C65ED9}"/>
    <cellStyle name="40 % - Markeringsfarve5 4 4 2 2 3" xfId="12857" xr:uid="{7C2A725C-5EFC-41BB-90D5-E20114201F62}"/>
    <cellStyle name="40 % - Markeringsfarve5 4 4 2 2 3 2" xfId="29177" xr:uid="{7630FB5E-19D7-4A05-AF41-9E3614CBF05A}"/>
    <cellStyle name="40 % - Markeringsfarve5 4 4 2 2 3 3" xfId="44142" xr:uid="{100C6D0D-31C3-4B1E-8825-24C4CA72DDC0}"/>
    <cellStyle name="40 % - Markeringsfarve5 4 4 2 2 4" xfId="22155" xr:uid="{3B3C24E3-883F-4BF6-986A-A3D4F15B9F96}"/>
    <cellStyle name="40 % - Markeringsfarve5 4 4 2 2 5" xfId="37143" xr:uid="{4F36CE70-7ACA-4D3D-8FB6-B36650CD18CF}"/>
    <cellStyle name="40 % - Markeringsfarve5 4 4 2 3" xfId="6378" xr:uid="{EB4B8ABA-9AE3-4FF8-949A-893538D70E25}"/>
    <cellStyle name="40 % - Markeringsfarve5 4 4 2 3 2" xfId="14291" xr:uid="{A4AE6B3A-1041-4BBA-AEC6-CFDF7C413AAC}"/>
    <cellStyle name="40 % - Markeringsfarve5 4 4 2 3 2 2" xfId="30606" xr:uid="{E688CE24-8E07-4BFE-964A-D91337500E88}"/>
    <cellStyle name="40 % - Markeringsfarve5 4 4 2 3 2 3" xfId="45570" xr:uid="{A0EAE71D-E38E-47AA-AF8F-C24010A9354C}"/>
    <cellStyle name="40 % - Markeringsfarve5 4 4 2 3 3" xfId="23584" xr:uid="{754DB71E-1242-4E92-9D39-8597DFA2D9A8}"/>
    <cellStyle name="40 % - Markeringsfarve5 4 4 2 3 4" xfId="38571" xr:uid="{E6717392-019A-4353-A815-8A3599BDC478}"/>
    <cellStyle name="40 % - Markeringsfarve5 4 4 2 4" xfId="12856" xr:uid="{283B6C97-0DD5-4D3D-BB29-FF485D48C76B}"/>
    <cellStyle name="40 % - Markeringsfarve5 4 4 2 4 2" xfId="29176" xr:uid="{2BB8C53D-389F-4BA7-A471-63C5493F9F13}"/>
    <cellStyle name="40 % - Markeringsfarve5 4 4 2 4 3" xfId="44141" xr:uid="{9A59B1A0-2283-4C44-BD1A-135ACA26FC11}"/>
    <cellStyle name="40 % - Markeringsfarve5 4 4 2 5" xfId="22154" xr:uid="{6ACDA538-DAD8-4F8E-9AB7-63A0BAC83450}"/>
    <cellStyle name="40 % - Markeringsfarve5 4 4 2 6" xfId="37142" xr:uid="{6E71D5F6-D84A-4952-AC81-857064B57C51}"/>
    <cellStyle name="40 % - Markeringsfarve5 4 4 3" xfId="4302" xr:uid="{3B86A6A1-3EDA-4C04-A503-9EF0290F40FB}"/>
    <cellStyle name="40 % - Markeringsfarve5 4 4 3 2" xfId="7115" xr:uid="{83E24AC7-5145-4EA2-AEF5-9F2E7EF14AB7}"/>
    <cellStyle name="40 % - Markeringsfarve5 4 4 3 2 2" xfId="15024" xr:uid="{2823C175-E007-4C03-A988-5B6A916F3ACB}"/>
    <cellStyle name="40 % - Markeringsfarve5 4 4 3 2 2 2" xfId="31339" xr:uid="{1066A1E0-2444-4EBC-947D-DB13D571C818}"/>
    <cellStyle name="40 % - Markeringsfarve5 4 4 3 2 2 3" xfId="46303" xr:uid="{C13ACC09-C2F5-49D1-B9CA-237C140CD489}"/>
    <cellStyle name="40 % - Markeringsfarve5 4 4 3 2 3" xfId="24317" xr:uid="{493CC038-AF0A-4BC5-B229-6ED4DD477C81}"/>
    <cellStyle name="40 % - Markeringsfarve5 4 4 3 2 4" xfId="39304" xr:uid="{11EB7328-9308-4DAF-9BE2-C1D507E6655A}"/>
    <cellStyle name="40 % - Markeringsfarve5 4 4 3 3" xfId="12858" xr:uid="{443BC179-5155-4209-908F-FC0DBBE12AF5}"/>
    <cellStyle name="40 % - Markeringsfarve5 4 4 3 3 2" xfId="29178" xr:uid="{820B42D2-C33A-458E-9051-866A55BC139B}"/>
    <cellStyle name="40 % - Markeringsfarve5 4 4 3 3 3" xfId="44143" xr:uid="{38ADEC26-F561-46E9-ABA6-0DCCAC6E9BD0}"/>
    <cellStyle name="40 % - Markeringsfarve5 4 4 3 4" xfId="22156" xr:uid="{0A84665C-29B9-40ED-940C-F3E41868F973}"/>
    <cellStyle name="40 % - Markeringsfarve5 4 4 3 5" xfId="37144" xr:uid="{D31237D1-2EA3-4040-8AD8-3C8F2A8A30AA}"/>
    <cellStyle name="40 % - Markeringsfarve5 4 4 4" xfId="4303" xr:uid="{B43E189A-CE12-4B26-AE8B-AB5437675786}"/>
    <cellStyle name="40 % - Markeringsfarve5 4 4 4 2" xfId="8647" xr:uid="{23A34682-9D7F-4B40-A7D7-D37B182DEC46}"/>
    <cellStyle name="40 % - Markeringsfarve5 4 4 4 2 2" xfId="16527" xr:uid="{03F5A04A-A975-4FD1-9C2D-67715C4F8945}"/>
    <cellStyle name="40 % - Markeringsfarve5 4 4 4 2 2 2" xfId="32842" xr:uid="{2C1FF4F4-6DE9-4843-AAF1-452B8195C4D6}"/>
    <cellStyle name="40 % - Markeringsfarve5 4 4 4 2 2 3" xfId="47806" xr:uid="{A4D50BA6-701A-4243-B043-5BC1A77E5F1A}"/>
    <cellStyle name="40 % - Markeringsfarve5 4 4 4 2 3" xfId="25820" xr:uid="{AA8135B8-F248-44AB-8CC9-249F037A3381}"/>
    <cellStyle name="40 % - Markeringsfarve5 4 4 4 2 4" xfId="40807" xr:uid="{C64A6C26-B36C-4E39-AD40-D66FDF1BF21F}"/>
    <cellStyle name="40 % - Markeringsfarve5 4 4 4 3" xfId="12859" xr:uid="{42DC3781-C10D-49BC-BE56-83E842E4FA48}"/>
    <cellStyle name="40 % - Markeringsfarve5 4 4 4 3 2" xfId="29179" xr:uid="{2101FD4C-A47D-4248-911C-FA2D29F1AE5A}"/>
    <cellStyle name="40 % - Markeringsfarve5 4 4 4 3 3" xfId="44144" xr:uid="{16F994D0-70E0-4746-BE8F-6AD9BBE49A4F}"/>
    <cellStyle name="40 % - Markeringsfarve5 4 4 4 4" xfId="22157" xr:uid="{BB032081-273E-41AB-8567-3A3306DF906D}"/>
    <cellStyle name="40 % - Markeringsfarve5 4 4 4 5" xfId="37145" xr:uid="{BD8C772E-4ADE-469A-90B6-528F7C722876}"/>
    <cellStyle name="40 % - Markeringsfarve5 4 4 5" xfId="5959" xr:uid="{9D736BA8-01C2-4FE9-979C-81AB5BAA4E7D}"/>
    <cellStyle name="40 % - Markeringsfarve5 4 4 5 2" xfId="13876" xr:uid="{9651A05E-3C1B-44E6-8E24-2CE6A9B9CDF2}"/>
    <cellStyle name="40 % - Markeringsfarve5 4 4 5 2 2" xfId="30191" xr:uid="{70A4AF3E-548D-4293-85B1-D732C60EB25E}"/>
    <cellStyle name="40 % - Markeringsfarve5 4 4 5 2 3" xfId="45155" xr:uid="{7B3532C2-CCC2-46CD-B1F9-42066414DE81}"/>
    <cellStyle name="40 % - Markeringsfarve5 4 4 5 3" xfId="23169" xr:uid="{CB5D390F-EC39-4E60-8A77-9FCB6D6AA650}"/>
    <cellStyle name="40 % - Markeringsfarve5 4 4 5 4" xfId="38156" xr:uid="{67C78CE0-A497-4A8F-A1AB-ABDF9D2DCDDD}"/>
    <cellStyle name="40 % - Markeringsfarve5 4 4 6" xfId="12855" xr:uid="{18ED2FAC-D90A-4175-8F43-E6B7CC91E922}"/>
    <cellStyle name="40 % - Markeringsfarve5 4 4 6 2" xfId="29175" xr:uid="{2123DAD0-E550-48CF-A9B3-2E65AB9753FF}"/>
    <cellStyle name="40 % - Markeringsfarve5 4 4 6 3" xfId="44140" xr:uid="{6758A66A-1104-41CE-9D0C-F9175DC85465}"/>
    <cellStyle name="40 % - Markeringsfarve5 4 4 7" xfId="22153" xr:uid="{1DC6DCB0-2836-49B6-9C58-99E31409C7F0}"/>
    <cellStyle name="40 % - Markeringsfarve5 4 4 8" xfId="37141" xr:uid="{73B5598A-5965-4664-9E4D-EEFED6A0A244}"/>
    <cellStyle name="40 % - Markeringsfarve5 4 5" xfId="4304" xr:uid="{1869F69D-0DB8-4B2E-8DCD-83B5CBD91015}"/>
    <cellStyle name="40 % - Markeringsfarve5 4 5 2" xfId="4305" xr:uid="{3D186068-6BF6-4D0B-AC1C-94843749D32F}"/>
    <cellStyle name="40 % - Markeringsfarve5 4 5 2 2" xfId="4306" xr:uid="{110CEB57-62C2-45E6-89BB-89F02EBB28DA}"/>
    <cellStyle name="40 % - Markeringsfarve5 4 5 2 2 2" xfId="7956" xr:uid="{EAF25DAD-F9B4-457C-95F7-8D813971B1C3}"/>
    <cellStyle name="40 % - Markeringsfarve5 4 5 2 2 2 2" xfId="15856" xr:uid="{D1B74B0A-9E1B-4BC5-8DB9-7FCC6A38E717}"/>
    <cellStyle name="40 % - Markeringsfarve5 4 5 2 2 2 2 2" xfId="32171" xr:uid="{95E18775-3C22-4381-9204-DC3263514D5B}"/>
    <cellStyle name="40 % - Markeringsfarve5 4 5 2 2 2 2 3" xfId="47135" xr:uid="{87A30509-70F7-4631-85AE-ECF175B6B17F}"/>
    <cellStyle name="40 % - Markeringsfarve5 4 5 2 2 2 3" xfId="25149" xr:uid="{12148688-1D82-43B4-BB83-B665258C8218}"/>
    <cellStyle name="40 % - Markeringsfarve5 4 5 2 2 2 4" xfId="40136" xr:uid="{E1F461D0-ED33-4593-A0BA-743D212820F5}"/>
    <cellStyle name="40 % - Markeringsfarve5 4 5 2 2 3" xfId="12862" xr:uid="{E52D32B6-5E1C-4467-8BB2-F7A96E7DBC7F}"/>
    <cellStyle name="40 % - Markeringsfarve5 4 5 2 2 3 2" xfId="29182" xr:uid="{2F6D9D3A-8B30-4570-B9BD-C38A85EAC32D}"/>
    <cellStyle name="40 % - Markeringsfarve5 4 5 2 2 3 3" xfId="44147" xr:uid="{47F84D1C-96FD-4AD3-B440-8B4F3CF59DC5}"/>
    <cellStyle name="40 % - Markeringsfarve5 4 5 2 2 4" xfId="22160" xr:uid="{AE8CDA91-B57B-48BB-88A0-2A23A6672766}"/>
    <cellStyle name="40 % - Markeringsfarve5 4 5 2 2 5" xfId="37148" xr:uid="{13E2E956-6AF0-43A4-ADFF-321D821B0A97}"/>
    <cellStyle name="40 % - Markeringsfarve5 4 5 2 3" xfId="6477" xr:uid="{F3F84F43-AE91-4CF5-8FFD-881483AD76DA}"/>
    <cellStyle name="40 % - Markeringsfarve5 4 5 2 3 2" xfId="14390" xr:uid="{11551348-9665-46C6-AD28-DD246290E857}"/>
    <cellStyle name="40 % - Markeringsfarve5 4 5 2 3 2 2" xfId="30705" xr:uid="{C19AA052-3B02-4ECC-A4DC-5230FA7813CE}"/>
    <cellStyle name="40 % - Markeringsfarve5 4 5 2 3 2 3" xfId="45669" xr:uid="{2C0D1965-A0C3-42F7-9A46-C745C2DA83AB}"/>
    <cellStyle name="40 % - Markeringsfarve5 4 5 2 3 3" xfId="23683" xr:uid="{7E5362DA-0295-4257-AB64-6C4F5DC1007F}"/>
    <cellStyle name="40 % - Markeringsfarve5 4 5 2 3 4" xfId="38670" xr:uid="{F3390DD2-FC63-4099-8D83-FC693C5A5E7A}"/>
    <cellStyle name="40 % - Markeringsfarve5 4 5 2 4" xfId="12861" xr:uid="{7703B21C-3518-4A33-BC3E-DA5592B264DA}"/>
    <cellStyle name="40 % - Markeringsfarve5 4 5 2 4 2" xfId="29181" xr:uid="{2761D86C-757D-4331-BDA0-449C53F39218}"/>
    <cellStyle name="40 % - Markeringsfarve5 4 5 2 4 3" xfId="44146" xr:uid="{FB108303-400C-43AD-AE79-48BE61D0F767}"/>
    <cellStyle name="40 % - Markeringsfarve5 4 5 2 5" xfId="22159" xr:uid="{BCBF872A-FA0B-4234-9689-B6C000EB6AA3}"/>
    <cellStyle name="40 % - Markeringsfarve5 4 5 2 6" xfId="37147" xr:uid="{B7EB62F4-31A1-446D-B03D-CE19A364E859}"/>
    <cellStyle name="40 % - Markeringsfarve5 4 5 3" xfId="4307" xr:uid="{EC4F4211-05BE-4A05-B6F7-CA0F92945326}"/>
    <cellStyle name="40 % - Markeringsfarve5 4 5 3 2" xfId="7232" xr:uid="{A118DF56-8D43-46AE-AA8F-8F30D34074A2}"/>
    <cellStyle name="40 % - Markeringsfarve5 4 5 3 2 2" xfId="15141" xr:uid="{4442A69C-AA71-4132-9510-B90E5AFAFEF6}"/>
    <cellStyle name="40 % - Markeringsfarve5 4 5 3 2 2 2" xfId="31456" xr:uid="{D192A6CC-A095-44BA-BD93-7B1CEAA7AD23}"/>
    <cellStyle name="40 % - Markeringsfarve5 4 5 3 2 2 3" xfId="46420" xr:uid="{F6B1B1F8-36F3-4772-B597-B000CEE137C1}"/>
    <cellStyle name="40 % - Markeringsfarve5 4 5 3 2 3" xfId="24434" xr:uid="{9F2C2DDF-2A35-4B99-B3BE-406419828F52}"/>
    <cellStyle name="40 % - Markeringsfarve5 4 5 3 2 4" xfId="39421" xr:uid="{433C73B4-979D-46E6-8870-199B32F9CEF5}"/>
    <cellStyle name="40 % - Markeringsfarve5 4 5 3 3" xfId="12863" xr:uid="{F38267F4-8E42-4F75-8BEC-C9198FD7B618}"/>
    <cellStyle name="40 % - Markeringsfarve5 4 5 3 3 2" xfId="29183" xr:uid="{4D4DF64C-A0A8-4452-85BD-8E22600395EA}"/>
    <cellStyle name="40 % - Markeringsfarve5 4 5 3 3 3" xfId="44148" xr:uid="{F24BCF33-00C5-4E2E-8628-375140ECAC33}"/>
    <cellStyle name="40 % - Markeringsfarve5 4 5 3 4" xfId="22161" xr:uid="{F2A4826F-8F1D-4C8B-8B07-7B71A7EFCD57}"/>
    <cellStyle name="40 % - Markeringsfarve5 4 5 3 5" xfId="37149" xr:uid="{768FB14F-A611-420B-A5FB-4BBD49537867}"/>
    <cellStyle name="40 % - Markeringsfarve5 4 5 4" xfId="4308" xr:uid="{9864A417-3E30-4B9B-8C41-322F03CA2271}"/>
    <cellStyle name="40 % - Markeringsfarve5 4 5 4 2" xfId="8372" xr:uid="{57582BE6-3B69-41DC-AF79-293B9BEC6E15}"/>
    <cellStyle name="40 % - Markeringsfarve5 4 5 4 2 2" xfId="16264" xr:uid="{272A36D6-EA13-4416-BA0B-94DAF5CEAC9B}"/>
    <cellStyle name="40 % - Markeringsfarve5 4 5 4 2 2 2" xfId="32579" xr:uid="{FF09D403-2514-4775-ADD2-B5C77E5E2885}"/>
    <cellStyle name="40 % - Markeringsfarve5 4 5 4 2 2 3" xfId="47543" xr:uid="{770F93A1-B0E6-45F5-9FAB-0EC7BF8F33D5}"/>
    <cellStyle name="40 % - Markeringsfarve5 4 5 4 2 3" xfId="25557" xr:uid="{7ACAF72F-9539-4F08-B5B3-10045EB9EE31}"/>
    <cellStyle name="40 % - Markeringsfarve5 4 5 4 2 4" xfId="40544" xr:uid="{ABBF23ED-498C-4498-824D-16F3509D2142}"/>
    <cellStyle name="40 % - Markeringsfarve5 4 5 4 3" xfId="12864" xr:uid="{C764517C-8389-49A3-AEB8-B53AE5141082}"/>
    <cellStyle name="40 % - Markeringsfarve5 4 5 4 3 2" xfId="29184" xr:uid="{56EA05FB-BDA6-4A8C-94EC-494EA635B67A}"/>
    <cellStyle name="40 % - Markeringsfarve5 4 5 4 3 3" xfId="44149" xr:uid="{683B81E3-A5DE-42B3-9746-4DC9EAC8298F}"/>
    <cellStyle name="40 % - Markeringsfarve5 4 5 4 4" xfId="22162" xr:uid="{876FD08F-0AC8-4DC1-8576-56924A865962}"/>
    <cellStyle name="40 % - Markeringsfarve5 4 5 4 5" xfId="37150" xr:uid="{7AC43CDD-3DA3-4FBA-A11A-40AF06378095}"/>
    <cellStyle name="40 % - Markeringsfarve5 4 5 5" xfId="5960" xr:uid="{D3948922-C8DA-4990-82E4-E5601EF05BA2}"/>
    <cellStyle name="40 % - Markeringsfarve5 4 5 5 2" xfId="13877" xr:uid="{21678E99-A9E3-42AF-ADB2-300A1CFFC349}"/>
    <cellStyle name="40 % - Markeringsfarve5 4 5 5 2 2" xfId="30192" xr:uid="{DBA917EA-BC65-4F39-A145-CE34EDFEB588}"/>
    <cellStyle name="40 % - Markeringsfarve5 4 5 5 2 3" xfId="45156" xr:uid="{ACD88212-E56A-41DD-AA04-E0746FB80E8F}"/>
    <cellStyle name="40 % - Markeringsfarve5 4 5 5 3" xfId="23170" xr:uid="{5B93554C-A33E-4DCC-A07E-7F2C8FE965C5}"/>
    <cellStyle name="40 % - Markeringsfarve5 4 5 5 4" xfId="38157" xr:uid="{BA223423-39FB-48C0-9100-AEBC891B1294}"/>
    <cellStyle name="40 % - Markeringsfarve5 4 5 6" xfId="12860" xr:uid="{DF7DC0B2-931E-441E-9BD3-0E740FD9C0F5}"/>
    <cellStyle name="40 % - Markeringsfarve5 4 5 6 2" xfId="29180" xr:uid="{4CEEA870-83F0-4CCD-B9B0-AD9A7CC99854}"/>
    <cellStyle name="40 % - Markeringsfarve5 4 5 6 3" xfId="44145" xr:uid="{32B495E6-6256-4C2A-BC31-28A005D06DDF}"/>
    <cellStyle name="40 % - Markeringsfarve5 4 5 7" xfId="22158" xr:uid="{8A8016ED-926F-4542-9E10-1893301F8AC2}"/>
    <cellStyle name="40 % - Markeringsfarve5 4 5 8" xfId="37146" xr:uid="{5E9BF122-C51C-4C69-B869-DD5626C5B926}"/>
    <cellStyle name="40 % - Markeringsfarve5 4 6" xfId="4309" xr:uid="{815A2381-185E-4F91-B05F-CD853BBADA4D}"/>
    <cellStyle name="40 % - Markeringsfarve5 4 6 2" xfId="4310" xr:uid="{D118B115-BF4F-4F48-9DFD-BC7494703D3E}"/>
    <cellStyle name="40 % - Markeringsfarve5 4 6 2 2" xfId="4311" xr:uid="{3394ED37-FF7A-4BCA-8CD5-532E640E2E82}"/>
    <cellStyle name="40 % - Markeringsfarve5 4 6 2 2 2" xfId="8122" xr:uid="{E4DA0C94-ED02-4056-B410-5A24E77FBB58}"/>
    <cellStyle name="40 % - Markeringsfarve5 4 6 2 2 2 2" xfId="16022" xr:uid="{D88B3444-EDBF-4A2D-A4E2-C375324FB338}"/>
    <cellStyle name="40 % - Markeringsfarve5 4 6 2 2 2 2 2" xfId="32337" xr:uid="{1D3C6982-DBAD-44BB-9C3B-00C4A79768E0}"/>
    <cellStyle name="40 % - Markeringsfarve5 4 6 2 2 2 2 3" xfId="47301" xr:uid="{37AD94D5-39CA-49BF-B92A-BEBBB4680559}"/>
    <cellStyle name="40 % - Markeringsfarve5 4 6 2 2 2 3" xfId="25315" xr:uid="{F8194591-B087-4C65-8466-B3F84C1A6D04}"/>
    <cellStyle name="40 % - Markeringsfarve5 4 6 2 2 2 4" xfId="40302" xr:uid="{BFE7327C-B9E0-47CA-A167-6C062CB91827}"/>
    <cellStyle name="40 % - Markeringsfarve5 4 6 2 2 3" xfId="12867" xr:uid="{5631F6AB-D6F5-4727-802D-1A993099EA0D}"/>
    <cellStyle name="40 % - Markeringsfarve5 4 6 2 2 3 2" xfId="29187" xr:uid="{BCF91E9A-6076-42A0-8022-FB3E58137D92}"/>
    <cellStyle name="40 % - Markeringsfarve5 4 6 2 2 3 3" xfId="44152" xr:uid="{D184C977-35F5-446B-85C6-11344D6BB39C}"/>
    <cellStyle name="40 % - Markeringsfarve5 4 6 2 2 4" xfId="22165" xr:uid="{538A1B9C-3145-4F8F-AF0A-D8D6ED13B864}"/>
    <cellStyle name="40 % - Markeringsfarve5 4 6 2 2 5" xfId="37153" xr:uid="{769524AE-1290-4253-B1FB-02E76393B380}"/>
    <cellStyle name="40 % - Markeringsfarve5 4 6 2 3" xfId="6615" xr:uid="{367FA482-44A8-4409-9F5F-ACE81D7109C2}"/>
    <cellStyle name="40 % - Markeringsfarve5 4 6 2 3 2" xfId="14528" xr:uid="{A8D4D580-6FE9-4507-85BF-15A12DBE5764}"/>
    <cellStyle name="40 % - Markeringsfarve5 4 6 2 3 2 2" xfId="30843" xr:uid="{B9F8814C-4C9C-47CF-AC69-C35F958680BF}"/>
    <cellStyle name="40 % - Markeringsfarve5 4 6 2 3 2 3" xfId="45807" xr:uid="{0FF711CE-F422-45BE-99CA-F3706E4E23C3}"/>
    <cellStyle name="40 % - Markeringsfarve5 4 6 2 3 3" xfId="23821" xr:uid="{1E91C08D-07C4-4449-9CED-B76D13946750}"/>
    <cellStyle name="40 % - Markeringsfarve5 4 6 2 3 4" xfId="38808" xr:uid="{1413BEF2-034D-45F3-8E1F-14485C7A5571}"/>
    <cellStyle name="40 % - Markeringsfarve5 4 6 2 4" xfId="12866" xr:uid="{494E82B9-58C5-4597-B059-71DE99B3178F}"/>
    <cellStyle name="40 % - Markeringsfarve5 4 6 2 4 2" xfId="29186" xr:uid="{E8B1A3F4-AEBA-4EF9-951C-F7D0278FF906}"/>
    <cellStyle name="40 % - Markeringsfarve5 4 6 2 4 3" xfId="44151" xr:uid="{9E4EF7E2-536A-4083-8B31-1063B2DBCEEF}"/>
    <cellStyle name="40 % - Markeringsfarve5 4 6 2 5" xfId="22164" xr:uid="{61403B07-C2D9-4358-B4E7-2061130EB049}"/>
    <cellStyle name="40 % - Markeringsfarve5 4 6 2 6" xfId="37152" xr:uid="{D2C3A11A-D6AB-4DBD-87C1-BBE911FAE119}"/>
    <cellStyle name="40 % - Markeringsfarve5 4 6 3" xfId="4312" xr:uid="{CF11E306-8EE7-4887-8E3A-4F86ACBFFB9F}"/>
    <cellStyle name="40 % - Markeringsfarve5 4 6 3 2" xfId="7399" xr:uid="{6F100C7D-1004-4511-B823-DDF147F7D0A2}"/>
    <cellStyle name="40 % - Markeringsfarve5 4 6 3 2 2" xfId="15308" xr:uid="{D5E4E61C-A68F-4DF6-8A09-D3298557721C}"/>
    <cellStyle name="40 % - Markeringsfarve5 4 6 3 2 2 2" xfId="31623" xr:uid="{D8370092-2F20-4852-8976-7A61F2747CED}"/>
    <cellStyle name="40 % - Markeringsfarve5 4 6 3 2 2 3" xfId="46587" xr:uid="{E752855F-EEDA-4DC0-B82F-91F272E27B58}"/>
    <cellStyle name="40 % - Markeringsfarve5 4 6 3 2 3" xfId="24601" xr:uid="{A421A1A0-24FE-485A-9FDE-3E131E536BA0}"/>
    <cellStyle name="40 % - Markeringsfarve5 4 6 3 2 4" xfId="39588" xr:uid="{7C5CF8A7-397D-400C-A59E-BE25CDFE3B86}"/>
    <cellStyle name="40 % - Markeringsfarve5 4 6 3 3" xfId="12868" xr:uid="{CFB8D15E-74A6-4FEA-A55E-9BA4D818F240}"/>
    <cellStyle name="40 % - Markeringsfarve5 4 6 3 3 2" xfId="29188" xr:uid="{98929911-D729-4801-AED3-7275BF44B386}"/>
    <cellStyle name="40 % - Markeringsfarve5 4 6 3 3 3" xfId="44153" xr:uid="{0BFB3146-C88B-48E1-824E-330FD03AE67C}"/>
    <cellStyle name="40 % - Markeringsfarve5 4 6 3 4" xfId="22166" xr:uid="{7E385001-A975-4A6B-99BA-2F6909EBB2C0}"/>
    <cellStyle name="40 % - Markeringsfarve5 4 6 3 5" xfId="37154" xr:uid="{184C5992-07B3-4C1C-9FE4-6E5D1B79A339}"/>
    <cellStyle name="40 % - Markeringsfarve5 4 6 4" xfId="4313" xr:uid="{7CC63640-A0F8-40ED-BCC7-5162963A80EB}"/>
    <cellStyle name="40 % - Markeringsfarve5 4 6 4 2" xfId="8608" xr:uid="{9872A55C-637D-43FC-A95D-E4DA6D3C3007}"/>
    <cellStyle name="40 % - Markeringsfarve5 4 6 4 2 2" xfId="16490" xr:uid="{A765C147-442C-406C-AAD7-3EFFBF301AC5}"/>
    <cellStyle name="40 % - Markeringsfarve5 4 6 4 2 2 2" xfId="32805" xr:uid="{8A6A155E-0391-4FCA-AFCC-DE074A14A883}"/>
    <cellStyle name="40 % - Markeringsfarve5 4 6 4 2 2 3" xfId="47769" xr:uid="{13124ACD-BB25-4D07-9454-BAD106319F8C}"/>
    <cellStyle name="40 % - Markeringsfarve5 4 6 4 2 3" xfId="25783" xr:uid="{73CE18D9-8F3F-4FD8-AEAC-4700837702FB}"/>
    <cellStyle name="40 % - Markeringsfarve5 4 6 4 2 4" xfId="40770" xr:uid="{4490F2FF-E94E-450C-B5AF-FCCE5AB0C861}"/>
    <cellStyle name="40 % - Markeringsfarve5 4 6 4 3" xfId="12869" xr:uid="{2F153348-53C0-4DED-AAE0-67C1441CE66C}"/>
    <cellStyle name="40 % - Markeringsfarve5 4 6 4 3 2" xfId="29189" xr:uid="{D2D44396-9AC8-4D8E-A499-93FC4D6A2E4B}"/>
    <cellStyle name="40 % - Markeringsfarve5 4 6 4 3 3" xfId="44154" xr:uid="{CA9E2FC7-20A7-4BAD-B903-BA573C1DBEC0}"/>
    <cellStyle name="40 % - Markeringsfarve5 4 6 4 4" xfId="22167" xr:uid="{1AAC9D21-692A-49FA-A6C4-3A3C61BDF0E3}"/>
    <cellStyle name="40 % - Markeringsfarve5 4 6 4 5" xfId="37155" xr:uid="{736E3494-E326-4175-83D9-E1996FB758AA}"/>
    <cellStyle name="40 % - Markeringsfarve5 4 6 5" xfId="5961" xr:uid="{2D2FE912-80FD-4F94-A570-C2E639165BF0}"/>
    <cellStyle name="40 % - Markeringsfarve5 4 6 5 2" xfId="13878" xr:uid="{4257F53D-3A24-4EE3-B336-C3CA0F0937E1}"/>
    <cellStyle name="40 % - Markeringsfarve5 4 6 5 2 2" xfId="30193" xr:uid="{75B3D179-175E-489B-AA24-C6B43270985C}"/>
    <cellStyle name="40 % - Markeringsfarve5 4 6 5 2 3" xfId="45157" xr:uid="{26D9C6F2-071D-4DC2-A9BE-A33932B44270}"/>
    <cellStyle name="40 % - Markeringsfarve5 4 6 5 3" xfId="23171" xr:uid="{FA9B7E4F-5C8F-4015-98CC-8A0C793B8245}"/>
    <cellStyle name="40 % - Markeringsfarve5 4 6 5 4" xfId="38158" xr:uid="{8ECBAB98-BBC8-4398-AE4E-9367DF8F3303}"/>
    <cellStyle name="40 % - Markeringsfarve5 4 6 6" xfId="12865" xr:uid="{6E2AAB6F-CDC9-4B13-8F02-E21C7A927986}"/>
    <cellStyle name="40 % - Markeringsfarve5 4 6 6 2" xfId="29185" xr:uid="{524F371D-4498-43EB-9336-EAB918274B04}"/>
    <cellStyle name="40 % - Markeringsfarve5 4 6 6 3" xfId="44150" xr:uid="{E3616F21-DFF6-4D7B-B10C-211E87EC04EF}"/>
    <cellStyle name="40 % - Markeringsfarve5 4 6 7" xfId="22163" xr:uid="{78A9EEFF-45D0-438F-B558-6D0B015451D3}"/>
    <cellStyle name="40 % - Markeringsfarve5 4 6 8" xfId="37151" xr:uid="{01D1E212-751D-4D2C-952F-797092627EFC}"/>
    <cellStyle name="40 % - Markeringsfarve5 4 7" xfId="4314" xr:uid="{837311A3-634A-41AC-8813-D010AA6FDABF}"/>
    <cellStyle name="40 % - Markeringsfarve5 4 7 2" xfId="4315" xr:uid="{564F358D-AE96-4EEC-A86E-91FA47170CEB}"/>
    <cellStyle name="40 % - Markeringsfarve5 4 7 2 2" xfId="7482" xr:uid="{4E412BC2-FFED-4F75-9AD3-04C35FCC83CE}"/>
    <cellStyle name="40 % - Markeringsfarve5 4 7 2 2 2" xfId="15382" xr:uid="{F283D5D7-C93B-4AF4-A9FE-725F1B8C3E7B}"/>
    <cellStyle name="40 % - Markeringsfarve5 4 7 2 2 2 2" xfId="31697" xr:uid="{B26B1ED7-A81B-474E-8DCD-3569C849D983}"/>
    <cellStyle name="40 % - Markeringsfarve5 4 7 2 2 2 3" xfId="46661" xr:uid="{2C463484-3DF9-47A1-A56A-B46303FE63CD}"/>
    <cellStyle name="40 % - Markeringsfarve5 4 7 2 2 3" xfId="24675" xr:uid="{686FDEF5-E1C3-4357-AFFF-C263EA409FC9}"/>
    <cellStyle name="40 % - Markeringsfarve5 4 7 2 2 4" xfId="39662" xr:uid="{C320D854-F182-491F-8DD6-0B2A4CD31C1D}"/>
    <cellStyle name="40 % - Markeringsfarve5 4 7 2 3" xfId="12871" xr:uid="{2B285EA7-95CE-4268-9C8F-E71E2BF63F78}"/>
    <cellStyle name="40 % - Markeringsfarve5 4 7 2 3 2" xfId="29191" xr:uid="{3E9E0436-FD1E-433C-B001-10A2C5772A59}"/>
    <cellStyle name="40 % - Markeringsfarve5 4 7 2 3 3" xfId="44156" xr:uid="{A048D85B-5305-4478-AF21-3F72C02B0834}"/>
    <cellStyle name="40 % - Markeringsfarve5 4 7 2 4" xfId="22169" xr:uid="{564352BE-1E6F-4CC3-9B3D-81C18F7A06A6}"/>
    <cellStyle name="40 % - Markeringsfarve5 4 7 2 5" xfId="37157" xr:uid="{D3C578BD-4559-4FE8-8845-DCC47E56C1E6}"/>
    <cellStyle name="40 % - Markeringsfarve5 4 7 3" xfId="6077" xr:uid="{1782E45B-AA41-439D-80B5-9FD6B92ED599}"/>
    <cellStyle name="40 % - Markeringsfarve5 4 7 3 2" xfId="13993" xr:uid="{DEFFE807-825B-444A-9A32-31A7D301CCC2}"/>
    <cellStyle name="40 % - Markeringsfarve5 4 7 3 2 2" xfId="30308" xr:uid="{2E8EF27E-7FB9-4A1D-86A1-D129BF958562}"/>
    <cellStyle name="40 % - Markeringsfarve5 4 7 3 2 3" xfId="45272" xr:uid="{BB113D10-24CC-4B7D-9855-FA0D4888BEC3}"/>
    <cellStyle name="40 % - Markeringsfarve5 4 7 3 3" xfId="23286" xr:uid="{5BEE38DD-489F-4107-BB8C-2B641398CD1A}"/>
    <cellStyle name="40 % - Markeringsfarve5 4 7 3 4" xfId="38273" xr:uid="{99C1E381-9C90-4329-82B5-01FD21497472}"/>
    <cellStyle name="40 % - Markeringsfarve5 4 7 4" xfId="12870" xr:uid="{41E0EE34-0B85-425B-A4C3-85445F27366B}"/>
    <cellStyle name="40 % - Markeringsfarve5 4 7 4 2" xfId="29190" xr:uid="{D8FE5873-AF10-44DD-BB31-1AF6FF24B4EE}"/>
    <cellStyle name="40 % - Markeringsfarve5 4 7 4 3" xfId="44155" xr:uid="{4F491736-F687-4960-A6E5-78A4C383F44B}"/>
    <cellStyle name="40 % - Markeringsfarve5 4 7 5" xfId="22168" xr:uid="{F776E4B5-0C8C-494D-814A-A682C9C33232}"/>
    <cellStyle name="40 % - Markeringsfarve5 4 7 6" xfId="37156" xr:uid="{2B2E4E7C-D76B-4892-A4B5-E339B0E40694}"/>
    <cellStyle name="40 % - Markeringsfarve5 4 8" xfId="4316" xr:uid="{54094A14-5565-4441-B704-675F92471ED2}"/>
    <cellStyle name="40 % - Markeringsfarve5 4 8 2" xfId="6710" xr:uid="{D7C9AA16-A5AF-465D-826A-FBFD3EA101DD}"/>
    <cellStyle name="40 % - Markeringsfarve5 4 8 2 2" xfId="14620" xr:uid="{D9DE4A64-448A-4A61-B225-C0EE454C3373}"/>
    <cellStyle name="40 % - Markeringsfarve5 4 8 2 2 2" xfId="30935" xr:uid="{59343EE2-E7FF-4DC9-AA2B-D10FC84A2B7A}"/>
    <cellStyle name="40 % - Markeringsfarve5 4 8 2 2 3" xfId="45899" xr:uid="{3685AFC6-5209-4282-BB91-09BDA1F9099F}"/>
    <cellStyle name="40 % - Markeringsfarve5 4 8 2 3" xfId="23913" xr:uid="{AC7D5CDB-885C-4705-96C7-EBD721BE4657}"/>
    <cellStyle name="40 % - Markeringsfarve5 4 8 2 4" xfId="38900" xr:uid="{9694EC9F-ADA3-400F-8F3E-24B6942244D1}"/>
    <cellStyle name="40 % - Markeringsfarve5 4 8 3" xfId="12872" xr:uid="{DEFCD419-DF2D-4CE1-BFA3-C8B0A5043B0E}"/>
    <cellStyle name="40 % - Markeringsfarve5 4 8 3 2" xfId="29192" xr:uid="{7E74C685-6310-4BDB-B5BA-37F2EAF75DFE}"/>
    <cellStyle name="40 % - Markeringsfarve5 4 8 3 3" xfId="44157" xr:uid="{B690F282-93AF-41D3-924F-55E8CEC7DD45}"/>
    <cellStyle name="40 % - Markeringsfarve5 4 8 4" xfId="22170" xr:uid="{AEA51675-A92E-4305-B81B-18DDA100986F}"/>
    <cellStyle name="40 % - Markeringsfarve5 4 8 5" xfId="37158" xr:uid="{BFA0239D-C2B3-459E-81B2-88A067068079}"/>
    <cellStyle name="40 % - Markeringsfarve5 4 9" xfId="4317" xr:uid="{3664143B-5B9A-41BC-9DF0-FD3F2EC453C9}"/>
    <cellStyle name="40 % - Markeringsfarve5 4 9 2" xfId="7037" xr:uid="{71DB1DDE-7E62-4CE9-84D5-A31E735A3FD3}"/>
    <cellStyle name="40 % - Markeringsfarve5 4 9 2 2" xfId="14946" xr:uid="{E3DB3F17-CE12-4888-B7E4-AAFAE0A60861}"/>
    <cellStyle name="40 % - Markeringsfarve5 4 9 2 2 2" xfId="31261" xr:uid="{4AB51479-44A7-4058-9E42-254D1DD48E85}"/>
    <cellStyle name="40 % - Markeringsfarve5 4 9 2 2 3" xfId="46225" xr:uid="{B0021B4F-7FF6-4F96-9270-AEABA344E0DF}"/>
    <cellStyle name="40 % - Markeringsfarve5 4 9 2 3" xfId="24239" xr:uid="{7FE06466-43F4-49CD-AF01-F57313B7CF69}"/>
    <cellStyle name="40 % - Markeringsfarve5 4 9 2 4" xfId="39226" xr:uid="{207CB88A-1092-4410-B719-9D0EE0898598}"/>
    <cellStyle name="40 % - Markeringsfarve5 4 9 3" xfId="12873" xr:uid="{F4A002FD-B0CE-4DD9-91F7-7CAD6CEFE189}"/>
    <cellStyle name="40 % - Markeringsfarve5 4 9 3 2" xfId="29193" xr:uid="{F33C12E8-C0CF-4A84-96B4-43A349781443}"/>
    <cellStyle name="40 % - Markeringsfarve5 4 9 3 3" xfId="44158" xr:uid="{84E997F9-85ED-4A86-BF2A-C7693011BE43}"/>
    <cellStyle name="40 % - Markeringsfarve5 4 9 4" xfId="22171" xr:uid="{417D5C2C-8527-4098-9F98-6F114BF86F82}"/>
    <cellStyle name="40 % - Markeringsfarve5 4 9 5" xfId="37159" xr:uid="{846ACB4F-1DB2-4543-9E3D-F7691FE1ECF7}"/>
    <cellStyle name="40 % - Markeringsfarve5 5" xfId="4318" xr:uid="{9615B630-735D-4225-8EDE-E78A4DBF2763}"/>
    <cellStyle name="40 % - Markeringsfarve5 5 10" xfId="5962" xr:uid="{986316CC-9A3D-45D1-8365-758723627D2D}"/>
    <cellStyle name="40 % - Markeringsfarve5 5 10 2" xfId="13879" xr:uid="{F4026327-3C7B-455D-B563-5A04F8C93719}"/>
    <cellStyle name="40 % - Markeringsfarve5 5 10 2 2" xfId="30194" xr:uid="{26CCDCB8-CE0C-4474-A388-2D6507FDB1C8}"/>
    <cellStyle name="40 % - Markeringsfarve5 5 10 2 3" xfId="45158" xr:uid="{A3275052-41D2-4B0B-B57E-762B69FA6603}"/>
    <cellStyle name="40 % - Markeringsfarve5 5 10 3" xfId="23172" xr:uid="{AF6B28F8-A36B-4B64-9C56-8C68E1B222CA}"/>
    <cellStyle name="40 % - Markeringsfarve5 5 10 4" xfId="38159" xr:uid="{D4004A6D-C66A-4AE1-AA63-95C4CF0B31EC}"/>
    <cellStyle name="40 % - Markeringsfarve5 5 11" xfId="12874" xr:uid="{43E7DE97-2C38-47B7-BEC4-1302ED009BD5}"/>
    <cellStyle name="40 % - Markeringsfarve5 5 11 2" xfId="29194" xr:uid="{E70923A9-A442-40A4-BE1D-33C2B8083D26}"/>
    <cellStyle name="40 % - Markeringsfarve5 5 11 3" xfId="44159" xr:uid="{EE5ED6A7-D78C-484A-BE86-08391C694320}"/>
    <cellStyle name="40 % - Markeringsfarve5 5 12" xfId="22172" xr:uid="{47D8789A-7616-442C-A400-29CC3D5E3CB8}"/>
    <cellStyle name="40 % - Markeringsfarve5 5 13" xfId="37160" xr:uid="{3B879E1E-3DA0-4854-9403-B9513C1604E6}"/>
    <cellStyle name="40 % - Markeringsfarve5 5 14" xfId="53341" xr:uid="{BEC0CDD1-4EA0-4001-B130-0D844874303F}"/>
    <cellStyle name="40 % - Markeringsfarve5 5 2" xfId="4319" xr:uid="{53FF3E04-D4B0-40C9-A5B1-8BC7B524D2C8}"/>
    <cellStyle name="40 % - Markeringsfarve5 5 2 2" xfId="4320" xr:uid="{859EBB36-0653-49D4-BDCD-2CC4EE1D5750}"/>
    <cellStyle name="40 % - Markeringsfarve5 5 2 2 2" xfId="4321" xr:uid="{10DA6697-60E9-4DB7-8AA7-ED2F39C79260}"/>
    <cellStyle name="40 % - Markeringsfarve5 5 2 2 2 2" xfId="7640" xr:uid="{E99889A0-0AFC-4927-9501-65AED6F8EFD8}"/>
    <cellStyle name="40 % - Markeringsfarve5 5 2 2 2 2 2" xfId="15540" xr:uid="{58625D54-228B-40F0-ADCE-0E7BCFABDB9C}"/>
    <cellStyle name="40 % - Markeringsfarve5 5 2 2 2 2 2 2" xfId="31855" xr:uid="{B094F120-18FF-434C-9D9C-048A0747010A}"/>
    <cellStyle name="40 % - Markeringsfarve5 5 2 2 2 2 2 3" xfId="46819" xr:uid="{C29BCA8B-03C1-4BE7-B99A-4B7FB249C8E9}"/>
    <cellStyle name="40 % - Markeringsfarve5 5 2 2 2 2 3" xfId="24833" xr:uid="{3C83C926-8914-4060-88DF-E350AC6F0489}"/>
    <cellStyle name="40 % - Markeringsfarve5 5 2 2 2 2 4" xfId="39820" xr:uid="{FDDA6160-09C3-4CE6-AD2C-928242BA45FD}"/>
    <cellStyle name="40 % - Markeringsfarve5 5 2 2 2 3" xfId="12877" xr:uid="{BE3105A3-0DF5-48C9-B725-4B4EED5CA189}"/>
    <cellStyle name="40 % - Markeringsfarve5 5 2 2 2 3 2" xfId="29197" xr:uid="{F2552913-0F78-4CCA-9717-A67559DE38FD}"/>
    <cellStyle name="40 % - Markeringsfarve5 5 2 2 2 3 3" xfId="44162" xr:uid="{6F681D93-A68D-4E1C-8ABF-E0DA1E9A0A76}"/>
    <cellStyle name="40 % - Markeringsfarve5 5 2 2 2 4" xfId="22175" xr:uid="{DBCCA340-010A-45CC-8943-39D906B94145}"/>
    <cellStyle name="40 % - Markeringsfarve5 5 2 2 2 5" xfId="37163" xr:uid="{B78FBA07-12A3-45AA-A97F-9FF45494475A}"/>
    <cellStyle name="40 % - Markeringsfarve5 5 2 2 3" xfId="6209" xr:uid="{279FCAD0-E2EB-4722-A276-A3AD28F9930E}"/>
    <cellStyle name="40 % - Markeringsfarve5 5 2 2 3 2" xfId="14125" xr:uid="{2D69C96A-1F3F-4EDC-A82A-E4844D1AC7E1}"/>
    <cellStyle name="40 % - Markeringsfarve5 5 2 2 3 2 2" xfId="30440" xr:uid="{B45446B8-6F65-406C-8005-CD234891CE8D}"/>
    <cellStyle name="40 % - Markeringsfarve5 5 2 2 3 2 3" xfId="45404" xr:uid="{530F4039-0830-4572-B4C9-73504D7F53AE}"/>
    <cellStyle name="40 % - Markeringsfarve5 5 2 2 3 3" xfId="23418" xr:uid="{DAC61B77-52F5-4A32-AD13-DB29CFAD8434}"/>
    <cellStyle name="40 % - Markeringsfarve5 5 2 2 3 4" xfId="38405" xr:uid="{5088CA8D-B6B9-4B2F-AFFA-E730B95B314F}"/>
    <cellStyle name="40 % - Markeringsfarve5 5 2 2 4" xfId="12876" xr:uid="{84557CDB-2785-4446-B781-AC56363B6C57}"/>
    <cellStyle name="40 % - Markeringsfarve5 5 2 2 4 2" xfId="29196" xr:uid="{30F72596-65BD-4136-96BC-5B2FFCE69390}"/>
    <cellStyle name="40 % - Markeringsfarve5 5 2 2 4 3" xfId="44161" xr:uid="{BE298D6F-B998-44AF-AF6A-C5540289DC9F}"/>
    <cellStyle name="40 % - Markeringsfarve5 5 2 2 5" xfId="22174" xr:uid="{C7E9C8C9-A5E4-47C0-8FED-74C99681770C}"/>
    <cellStyle name="40 % - Markeringsfarve5 5 2 2 6" xfId="37162" xr:uid="{FA722073-8599-4A15-BD82-3851C90EFEDB}"/>
    <cellStyle name="40 % - Markeringsfarve5 5 2 2 7" xfId="57145" xr:uid="{9184DDBD-CA85-475F-9F26-0C2CA0E1997D}"/>
    <cellStyle name="40 % - Markeringsfarve5 5 2 3" xfId="4322" xr:uid="{32AD0CD8-356C-422C-9800-03265DF4CB36}"/>
    <cellStyle name="40 % - Markeringsfarve5 5 2 3 2" xfId="6870" xr:uid="{F4CC1629-B982-42D1-B429-6BFF977826DA}"/>
    <cellStyle name="40 % - Markeringsfarve5 5 2 3 2 2" xfId="14780" xr:uid="{83683727-057A-4B32-9A26-A64FD79DB74A}"/>
    <cellStyle name="40 % - Markeringsfarve5 5 2 3 2 2 2" xfId="31095" xr:uid="{908152B6-16AD-41D1-BEF3-FD020DCE28FF}"/>
    <cellStyle name="40 % - Markeringsfarve5 5 2 3 2 2 3" xfId="46059" xr:uid="{429D9A3B-F55D-4596-BD91-19F63F8463E4}"/>
    <cellStyle name="40 % - Markeringsfarve5 5 2 3 2 3" xfId="24073" xr:uid="{6FEDC36C-B9F2-4368-A11B-F29833445266}"/>
    <cellStyle name="40 % - Markeringsfarve5 5 2 3 2 4" xfId="39060" xr:uid="{B236924A-31C3-40FF-B17E-E91335D2BF2A}"/>
    <cellStyle name="40 % - Markeringsfarve5 5 2 3 3" xfId="12878" xr:uid="{6B61868B-F500-4661-8BA4-32C7B56F16BF}"/>
    <cellStyle name="40 % - Markeringsfarve5 5 2 3 3 2" xfId="29198" xr:uid="{EEC93E44-C89A-48B8-8AA3-51448AFBB161}"/>
    <cellStyle name="40 % - Markeringsfarve5 5 2 3 3 3" xfId="44163" xr:uid="{C62BE170-9DF3-4923-AF1B-2DF73C4258B1}"/>
    <cellStyle name="40 % - Markeringsfarve5 5 2 3 4" xfId="22176" xr:uid="{2F1EB4F3-489F-4191-BB10-BD8E21A8A7E9}"/>
    <cellStyle name="40 % - Markeringsfarve5 5 2 3 5" xfId="37164" xr:uid="{391DD1BE-4C41-464C-BB67-B8DF8FE69627}"/>
    <cellStyle name="40 % - Markeringsfarve5 5 2 4" xfId="4323" xr:uid="{29BC7834-DCA2-4170-9035-644C76A4A9E2}"/>
    <cellStyle name="40 % - Markeringsfarve5 5 2 4 2" xfId="8517" xr:uid="{14ACB594-1032-455E-AA23-D4AA3778A50A}"/>
    <cellStyle name="40 % - Markeringsfarve5 5 2 4 2 2" xfId="16403" xr:uid="{71D2D960-9BB0-4B1F-8E5F-DCB75D8C26B2}"/>
    <cellStyle name="40 % - Markeringsfarve5 5 2 4 2 2 2" xfId="32718" xr:uid="{933967DD-697E-4FB5-9F41-42150A677BAC}"/>
    <cellStyle name="40 % - Markeringsfarve5 5 2 4 2 2 3" xfId="47682" xr:uid="{64C1345F-6B4A-40F0-87B7-0F2F4DE3D289}"/>
    <cellStyle name="40 % - Markeringsfarve5 5 2 4 2 3" xfId="25696" xr:uid="{C1D12535-28CD-43B2-9B3F-0A702E818FE1}"/>
    <cellStyle name="40 % - Markeringsfarve5 5 2 4 2 4" xfId="40683" xr:uid="{4C691AC9-BD94-4024-B8C4-59C637C85FCC}"/>
    <cellStyle name="40 % - Markeringsfarve5 5 2 4 3" xfId="12879" xr:uid="{B5670DEB-0FB3-4B84-A29F-DB5108A3755C}"/>
    <cellStyle name="40 % - Markeringsfarve5 5 2 4 3 2" xfId="29199" xr:uid="{CAA99637-D777-48D8-ACDA-C9CD0247794B}"/>
    <cellStyle name="40 % - Markeringsfarve5 5 2 4 3 3" xfId="44164" xr:uid="{60AAF304-B1C2-40FF-96F3-06A31D86D110}"/>
    <cellStyle name="40 % - Markeringsfarve5 5 2 4 4" xfId="22177" xr:uid="{76C7DEF7-0F55-410C-B103-8FFEA4969570}"/>
    <cellStyle name="40 % - Markeringsfarve5 5 2 4 5" xfId="37165" xr:uid="{D76C2915-0EE3-4338-9DC8-EFD94746C7BC}"/>
    <cellStyle name="40 % - Markeringsfarve5 5 2 5" xfId="5963" xr:uid="{91D27A19-05CF-450F-A998-4785F045D038}"/>
    <cellStyle name="40 % - Markeringsfarve5 5 2 5 2" xfId="13880" xr:uid="{2E2AA7DF-84C2-4DE8-8823-504123083A2E}"/>
    <cellStyle name="40 % - Markeringsfarve5 5 2 5 2 2" xfId="30195" xr:uid="{2EFC9280-711A-4824-B1D3-1A147ABF7D72}"/>
    <cellStyle name="40 % - Markeringsfarve5 5 2 5 2 3" xfId="45159" xr:uid="{89328010-8296-4E85-AD18-64F3CB9477D9}"/>
    <cellStyle name="40 % - Markeringsfarve5 5 2 5 3" xfId="23173" xr:uid="{A34C6981-7190-4B68-B866-6B744FCB6CDB}"/>
    <cellStyle name="40 % - Markeringsfarve5 5 2 5 4" xfId="38160" xr:uid="{0CE31466-7938-470C-A5CE-F2BA0E03C675}"/>
    <cellStyle name="40 % - Markeringsfarve5 5 2 6" xfId="12875" xr:uid="{D131BD8D-8F51-4414-BB81-894BEC52D587}"/>
    <cellStyle name="40 % - Markeringsfarve5 5 2 6 2" xfId="29195" xr:uid="{FBA9F797-EA81-49D6-B16D-87C409FF4630}"/>
    <cellStyle name="40 % - Markeringsfarve5 5 2 6 3" xfId="44160" xr:uid="{6FE45586-587B-4B92-BFBC-F39C80750BE5}"/>
    <cellStyle name="40 % - Markeringsfarve5 5 2 7" xfId="22173" xr:uid="{99C88440-FEBF-4C85-8E64-44DE7E569593}"/>
    <cellStyle name="40 % - Markeringsfarve5 5 2 8" xfId="37161" xr:uid="{4834B080-97E6-46E3-99CF-F879AFE1373C}"/>
    <cellStyle name="40 % - Markeringsfarve5 5 2 9" xfId="53978" xr:uid="{CAD53896-C396-4B57-BE2A-D5746C742532}"/>
    <cellStyle name="40 % - Markeringsfarve5 5 3" xfId="4324" xr:uid="{812B81A9-F5CF-44EC-B541-2DE60FF76255}"/>
    <cellStyle name="40 % - Markeringsfarve5 5 3 2" xfId="4325" xr:uid="{3AC0011B-7A6F-4B17-9EE0-76A25C4C0B59}"/>
    <cellStyle name="40 % - Markeringsfarve5 5 3 2 2" xfId="4326" xr:uid="{DBD9A8E9-63EE-49A9-87F8-D7709A832DCF}"/>
    <cellStyle name="40 % - Markeringsfarve5 5 3 2 2 2" xfId="7769" xr:uid="{90682E40-2CD8-4042-986A-81BCD30B35EA}"/>
    <cellStyle name="40 % - Markeringsfarve5 5 3 2 2 2 2" xfId="15669" xr:uid="{E7B257C4-CCC6-4173-AC36-5BD57DBE7EF1}"/>
    <cellStyle name="40 % - Markeringsfarve5 5 3 2 2 2 2 2" xfId="31984" xr:uid="{DA21D822-3A23-4049-B102-943E00DADB72}"/>
    <cellStyle name="40 % - Markeringsfarve5 5 3 2 2 2 2 3" xfId="46948" xr:uid="{10E5BA77-0BF9-4BDF-806C-1B62B87A6E94}"/>
    <cellStyle name="40 % - Markeringsfarve5 5 3 2 2 2 3" xfId="24962" xr:uid="{FBEB276B-689F-4ED3-BC59-089B2E8BBDCC}"/>
    <cellStyle name="40 % - Markeringsfarve5 5 3 2 2 2 4" xfId="39949" xr:uid="{15964A84-94D6-4055-9D56-54FD831E6F5D}"/>
    <cellStyle name="40 % - Markeringsfarve5 5 3 2 2 3" xfId="12882" xr:uid="{58684314-3655-49BE-911D-4715C214F322}"/>
    <cellStyle name="40 % - Markeringsfarve5 5 3 2 2 3 2" xfId="29202" xr:uid="{4851D2B7-6D39-41CB-B206-2F3E1F145BE7}"/>
    <cellStyle name="40 % - Markeringsfarve5 5 3 2 2 3 3" xfId="44167" xr:uid="{034EBD07-0098-4E13-BCDE-F29AB91BA3A9}"/>
    <cellStyle name="40 % - Markeringsfarve5 5 3 2 2 4" xfId="22180" xr:uid="{E198F992-9D4A-425E-8E49-3013EF33AE58}"/>
    <cellStyle name="40 % - Markeringsfarve5 5 3 2 2 5" xfId="37168" xr:uid="{1841EE8C-1FE5-43F2-9E97-609760947F49}"/>
    <cellStyle name="40 % - Markeringsfarve5 5 3 2 3" xfId="6315" xr:uid="{C4CCEF18-5F1A-4724-BBE0-59A0D99F356A}"/>
    <cellStyle name="40 % - Markeringsfarve5 5 3 2 3 2" xfId="14231" xr:uid="{710D41BE-7325-45B8-B626-12ACEFDE17D6}"/>
    <cellStyle name="40 % - Markeringsfarve5 5 3 2 3 2 2" xfId="30546" xr:uid="{126BE5E1-91E3-4383-8F53-7D40577AE489}"/>
    <cellStyle name="40 % - Markeringsfarve5 5 3 2 3 2 3" xfId="45510" xr:uid="{1FB574A5-B9C2-4A27-9A4A-BE193BA108FB}"/>
    <cellStyle name="40 % - Markeringsfarve5 5 3 2 3 3" xfId="23524" xr:uid="{AC1D5C5C-463B-46CB-9F4B-BD1FCE1E00E3}"/>
    <cellStyle name="40 % - Markeringsfarve5 5 3 2 3 4" xfId="38511" xr:uid="{8C271AF5-F6DE-41EA-A7E9-44DEC6B19171}"/>
    <cellStyle name="40 % - Markeringsfarve5 5 3 2 4" xfId="12881" xr:uid="{698AC141-F7F1-4162-AE69-8788F9923CAA}"/>
    <cellStyle name="40 % - Markeringsfarve5 5 3 2 4 2" xfId="29201" xr:uid="{17E43B22-4773-463C-9C2D-E874EB5757A4}"/>
    <cellStyle name="40 % - Markeringsfarve5 5 3 2 4 3" xfId="44166" xr:uid="{BAD0B5CA-B332-4C77-9943-05117AA9A020}"/>
    <cellStyle name="40 % - Markeringsfarve5 5 3 2 5" xfId="22179" xr:uid="{2A4B9BA7-1B3C-47F3-8730-00B8F8E81771}"/>
    <cellStyle name="40 % - Markeringsfarve5 5 3 2 6" xfId="37167" xr:uid="{73B8965F-E9A7-460B-98E2-B48CFD397B3E}"/>
    <cellStyle name="40 % - Markeringsfarve5 5 3 3" xfId="4327" xr:uid="{994EB6C8-7DFC-4B99-BEFA-37B36C7F122E}"/>
    <cellStyle name="40 % - Markeringsfarve5 5 3 3 2" xfId="6999" xr:uid="{DC19E4DD-6050-4A20-A338-C54348BDA84B}"/>
    <cellStyle name="40 % - Markeringsfarve5 5 3 3 2 2" xfId="14909" xr:uid="{63435672-1BE7-4E49-A402-A1F9AB91A81F}"/>
    <cellStyle name="40 % - Markeringsfarve5 5 3 3 2 2 2" xfId="31224" xr:uid="{5CB1CE46-735D-474C-B8FF-62FDB5EB5462}"/>
    <cellStyle name="40 % - Markeringsfarve5 5 3 3 2 2 3" xfId="46188" xr:uid="{F465165A-1B1F-4258-888E-10F00711EACE}"/>
    <cellStyle name="40 % - Markeringsfarve5 5 3 3 2 3" xfId="24202" xr:uid="{EF75E519-699D-4A40-A2C1-D4A83AC4E8A5}"/>
    <cellStyle name="40 % - Markeringsfarve5 5 3 3 2 4" xfId="39189" xr:uid="{9C22363E-C9A5-4B11-8343-58EC0F8CD08D}"/>
    <cellStyle name="40 % - Markeringsfarve5 5 3 3 3" xfId="12883" xr:uid="{A05628EA-C54C-4AB8-AA1D-FB1FE9ED9F9B}"/>
    <cellStyle name="40 % - Markeringsfarve5 5 3 3 3 2" xfId="29203" xr:uid="{F29B18FC-94D2-445B-8206-B2E166A58908}"/>
    <cellStyle name="40 % - Markeringsfarve5 5 3 3 3 3" xfId="44168" xr:uid="{1DE83302-0AE7-47FA-AA12-DF1CEEFBB511}"/>
    <cellStyle name="40 % - Markeringsfarve5 5 3 3 4" xfId="22181" xr:uid="{991197BC-ADAF-486D-B566-C929A8D0AD45}"/>
    <cellStyle name="40 % - Markeringsfarve5 5 3 3 5" xfId="37169" xr:uid="{D48EDF17-538D-46B1-B28F-CBD61385C60E}"/>
    <cellStyle name="40 % - Markeringsfarve5 5 3 4" xfId="4328" xr:uid="{4FBC6D33-8523-4C98-9726-3EBE85A854AB}"/>
    <cellStyle name="40 % - Markeringsfarve5 5 3 4 2" xfId="8572" xr:uid="{AA526779-3EFC-414F-8CA8-4712DF79DE44}"/>
    <cellStyle name="40 % - Markeringsfarve5 5 3 4 2 2" xfId="16454" xr:uid="{396DE88C-2D85-4257-886E-415D0CB16F1D}"/>
    <cellStyle name="40 % - Markeringsfarve5 5 3 4 2 2 2" xfId="32769" xr:uid="{E6664B16-8762-4D5E-B78E-D5A2BC9670AD}"/>
    <cellStyle name="40 % - Markeringsfarve5 5 3 4 2 2 3" xfId="47733" xr:uid="{48A3992F-90F4-40BD-969D-FA1408D6D566}"/>
    <cellStyle name="40 % - Markeringsfarve5 5 3 4 2 3" xfId="25747" xr:uid="{380722E6-2A71-4EA0-BAFA-CFCB1B6EEE33}"/>
    <cellStyle name="40 % - Markeringsfarve5 5 3 4 2 4" xfId="40734" xr:uid="{627FBC7A-07D1-42C2-9FB6-F0701535B28D}"/>
    <cellStyle name="40 % - Markeringsfarve5 5 3 4 3" xfId="12884" xr:uid="{A9A8601C-2895-43BF-9D55-DECF1FF79FD3}"/>
    <cellStyle name="40 % - Markeringsfarve5 5 3 4 3 2" xfId="29204" xr:uid="{E77FD540-673D-4833-80E1-BE53BDFECC2B}"/>
    <cellStyle name="40 % - Markeringsfarve5 5 3 4 3 3" xfId="44169" xr:uid="{483075CB-79FC-49C9-9D59-C5462A0AA775}"/>
    <cellStyle name="40 % - Markeringsfarve5 5 3 4 4" xfId="22182" xr:uid="{82596C41-F9EF-4B50-8598-C1C1CE3F58D8}"/>
    <cellStyle name="40 % - Markeringsfarve5 5 3 4 5" xfId="37170" xr:uid="{463B86D9-6B71-455B-840D-6BF69F9CFA92}"/>
    <cellStyle name="40 % - Markeringsfarve5 5 3 5" xfId="5964" xr:uid="{2DBD8290-D2C0-4658-AA2D-43671697B530}"/>
    <cellStyle name="40 % - Markeringsfarve5 5 3 5 2" xfId="13881" xr:uid="{F4E0B7CA-9ED0-4083-82A0-95A728BF24EC}"/>
    <cellStyle name="40 % - Markeringsfarve5 5 3 5 2 2" xfId="30196" xr:uid="{1ACE97B7-ECC0-4FB8-BF95-446B1DE18E23}"/>
    <cellStyle name="40 % - Markeringsfarve5 5 3 5 2 3" xfId="45160" xr:uid="{C3B43DBE-C38F-4CA0-9D0F-DCEB0ED8F839}"/>
    <cellStyle name="40 % - Markeringsfarve5 5 3 5 3" xfId="23174" xr:uid="{8379AA20-42AE-4810-8398-50DA13338602}"/>
    <cellStyle name="40 % - Markeringsfarve5 5 3 5 4" xfId="38161" xr:uid="{CFBABDE4-A60E-4638-99D5-A46F02F64837}"/>
    <cellStyle name="40 % - Markeringsfarve5 5 3 6" xfId="12880" xr:uid="{5D38FF2D-B49C-4B1E-A163-1FE28994BF34}"/>
    <cellStyle name="40 % - Markeringsfarve5 5 3 6 2" xfId="29200" xr:uid="{6907886A-FFF5-43CF-B4B9-6ECFE470A145}"/>
    <cellStyle name="40 % - Markeringsfarve5 5 3 6 3" xfId="44165" xr:uid="{D0BAEA0B-6A5B-4C83-80AC-26F0E3562A17}"/>
    <cellStyle name="40 % - Markeringsfarve5 5 3 7" xfId="22178" xr:uid="{F1156786-5E76-439E-997F-6C4F0B6D41E6}"/>
    <cellStyle name="40 % - Markeringsfarve5 5 3 8" xfId="37166" xr:uid="{C2B823DC-8538-45AD-9C50-808188741B72}"/>
    <cellStyle name="40 % - Markeringsfarve5 5 3 9" xfId="56522" xr:uid="{F11D975F-8BF8-42B7-8971-3936996BB378}"/>
    <cellStyle name="40 % - Markeringsfarve5 5 4" xfId="4329" xr:uid="{9069B6F1-45CB-4080-9017-9F20619FBC8B}"/>
    <cellStyle name="40 % - Markeringsfarve5 5 4 2" xfId="4330" xr:uid="{E9CE1598-3C7E-4AEB-A074-8702B2BBE299}"/>
    <cellStyle name="40 % - Markeringsfarve5 5 4 2 2" xfId="4331" xr:uid="{7C893201-2267-43F6-8638-4AF5D88D4BF9}"/>
    <cellStyle name="40 % - Markeringsfarve5 5 4 2 2 2" xfId="7878" xr:uid="{42DEC1FC-D1C2-4EE4-BC6B-403ACC686F00}"/>
    <cellStyle name="40 % - Markeringsfarve5 5 4 2 2 2 2" xfId="15778" xr:uid="{488D20A8-1D49-4AEB-82AA-9AA36B7A2B6B}"/>
    <cellStyle name="40 % - Markeringsfarve5 5 4 2 2 2 2 2" xfId="32093" xr:uid="{67C8B725-3AF5-4101-B865-10F079C9E446}"/>
    <cellStyle name="40 % - Markeringsfarve5 5 4 2 2 2 2 3" xfId="47057" xr:uid="{F16C6CBA-0142-4B5C-8834-8F8EFA4682EC}"/>
    <cellStyle name="40 % - Markeringsfarve5 5 4 2 2 2 3" xfId="25071" xr:uid="{046EBA82-C5A5-43B5-850F-98387BA79E9B}"/>
    <cellStyle name="40 % - Markeringsfarve5 5 4 2 2 2 4" xfId="40058" xr:uid="{D5CB3642-9E2F-4997-A85D-799A7D831A81}"/>
    <cellStyle name="40 % - Markeringsfarve5 5 4 2 2 3" xfId="12887" xr:uid="{D0A3E439-3FB4-4816-AAB7-618E7D0BB583}"/>
    <cellStyle name="40 % - Markeringsfarve5 5 4 2 2 3 2" xfId="29207" xr:uid="{60CA5767-A070-49DF-82C5-C7C25DFB088C}"/>
    <cellStyle name="40 % - Markeringsfarve5 5 4 2 2 3 3" xfId="44172" xr:uid="{159F662B-C21A-4B63-9B77-FFC766FE7F58}"/>
    <cellStyle name="40 % - Markeringsfarve5 5 4 2 2 4" xfId="22185" xr:uid="{C3C72F49-8E0A-4300-9486-393ED90A8ABD}"/>
    <cellStyle name="40 % - Markeringsfarve5 5 4 2 2 5" xfId="37173" xr:uid="{47DD88FF-E2CB-4FB4-BF87-2D7DA74B63E4}"/>
    <cellStyle name="40 % - Markeringsfarve5 5 4 2 3" xfId="6411" xr:uid="{14AC8492-3237-419C-AB7A-DE61D0959BF5}"/>
    <cellStyle name="40 % - Markeringsfarve5 5 4 2 3 2" xfId="14324" xr:uid="{A88982AB-BA4C-490B-929D-AF61161A4FB9}"/>
    <cellStyle name="40 % - Markeringsfarve5 5 4 2 3 2 2" xfId="30639" xr:uid="{224924CD-A4F9-4336-9E26-93AD39849C19}"/>
    <cellStyle name="40 % - Markeringsfarve5 5 4 2 3 2 3" xfId="45603" xr:uid="{40FE5879-B51C-4A5A-B50C-399C83AC9993}"/>
    <cellStyle name="40 % - Markeringsfarve5 5 4 2 3 3" xfId="23617" xr:uid="{81BC5153-8FC5-408F-8CA9-11E2BE22F85F}"/>
    <cellStyle name="40 % - Markeringsfarve5 5 4 2 3 4" xfId="38604" xr:uid="{9BE5D8B8-B800-4447-8805-908F9C0EFA66}"/>
    <cellStyle name="40 % - Markeringsfarve5 5 4 2 4" xfId="12886" xr:uid="{9E47088A-47F2-46AC-A61B-D5362CB7F7BE}"/>
    <cellStyle name="40 % - Markeringsfarve5 5 4 2 4 2" xfId="29206" xr:uid="{E8BD0472-3033-485D-A2EA-802C2B7EA6D6}"/>
    <cellStyle name="40 % - Markeringsfarve5 5 4 2 4 3" xfId="44171" xr:uid="{AE860505-1543-4858-BCE0-92C2D4FF9476}"/>
    <cellStyle name="40 % - Markeringsfarve5 5 4 2 5" xfId="22184" xr:uid="{CC3EE4F8-16AC-447D-8960-75101CA9CC5B}"/>
    <cellStyle name="40 % - Markeringsfarve5 5 4 2 6" xfId="37172" xr:uid="{DE4CAB88-04E2-4F6A-B8DC-DEA9DD540F8E}"/>
    <cellStyle name="40 % - Markeringsfarve5 5 4 3" xfId="4332" xr:uid="{2CA52B87-4AA4-4F82-BEA5-E7F8F8A7432D}"/>
    <cellStyle name="40 % - Markeringsfarve5 5 4 3 2" xfId="7154" xr:uid="{E5347BB7-A016-44A1-A3DE-2D87C5183539}"/>
    <cellStyle name="40 % - Markeringsfarve5 5 4 3 2 2" xfId="15063" xr:uid="{736ACFCB-A6EF-44F7-A65B-FA435675B03F}"/>
    <cellStyle name="40 % - Markeringsfarve5 5 4 3 2 2 2" xfId="31378" xr:uid="{7499D82A-1E9A-4F43-8BDC-7FDAFAB3E023}"/>
    <cellStyle name="40 % - Markeringsfarve5 5 4 3 2 2 3" xfId="46342" xr:uid="{48F5A5E9-7A96-422E-94A3-A8B1D676F40E}"/>
    <cellStyle name="40 % - Markeringsfarve5 5 4 3 2 3" xfId="24356" xr:uid="{257DF1F0-9206-4CDA-BA0C-98E87E9A9778}"/>
    <cellStyle name="40 % - Markeringsfarve5 5 4 3 2 4" xfId="39343" xr:uid="{0619B2C6-0077-4E3E-9C5F-42C3464F74F9}"/>
    <cellStyle name="40 % - Markeringsfarve5 5 4 3 3" xfId="12888" xr:uid="{EEBC9E36-B882-4A26-82F2-4A7D3C7677FE}"/>
    <cellStyle name="40 % - Markeringsfarve5 5 4 3 3 2" xfId="29208" xr:uid="{6D303959-7402-4FEC-ACA5-C616AB1683AD}"/>
    <cellStyle name="40 % - Markeringsfarve5 5 4 3 3 3" xfId="44173" xr:uid="{122563F2-C927-4530-92A8-90E5C3C12DC8}"/>
    <cellStyle name="40 % - Markeringsfarve5 5 4 3 4" xfId="22186" xr:uid="{1608028A-8EC8-4830-8E15-4E4E50C07378}"/>
    <cellStyle name="40 % - Markeringsfarve5 5 4 3 5" xfId="37174" xr:uid="{1BB6E325-75B1-4209-8918-D5A1B3BB1046}"/>
    <cellStyle name="40 % - Markeringsfarve5 5 4 4" xfId="4333" xr:uid="{4F7D6E08-C70A-4DF9-AD51-DA23B8736448}"/>
    <cellStyle name="40 % - Markeringsfarve5 5 4 4 2" xfId="8222" xr:uid="{F883C34C-45E9-42A6-B44F-0605803AB403}"/>
    <cellStyle name="40 % - Markeringsfarve5 5 4 4 2 2" xfId="16115" xr:uid="{18A85DB5-FCC2-48C5-B6BE-28A3F7BEDB11}"/>
    <cellStyle name="40 % - Markeringsfarve5 5 4 4 2 2 2" xfId="32430" xr:uid="{1DE5D627-E67A-458E-8F93-F70924D0F10E}"/>
    <cellStyle name="40 % - Markeringsfarve5 5 4 4 2 2 3" xfId="47394" xr:uid="{B4FA4E6C-062C-46E8-A885-071FF850EDCB}"/>
    <cellStyle name="40 % - Markeringsfarve5 5 4 4 2 3" xfId="25408" xr:uid="{64E1BBDC-B814-41C2-BED0-E92E3A76919A}"/>
    <cellStyle name="40 % - Markeringsfarve5 5 4 4 2 4" xfId="40395" xr:uid="{071A957C-DFE9-4EFA-807E-1C2BCEB59703}"/>
    <cellStyle name="40 % - Markeringsfarve5 5 4 4 3" xfId="12889" xr:uid="{97EC5032-369C-462A-840E-5875E97C3F15}"/>
    <cellStyle name="40 % - Markeringsfarve5 5 4 4 3 2" xfId="29209" xr:uid="{B8278AB6-BB67-4453-9C29-86ACAFB3AC50}"/>
    <cellStyle name="40 % - Markeringsfarve5 5 4 4 3 3" xfId="44174" xr:uid="{E4CC6252-A0E2-4ED5-9F17-85D6A65CFFAD}"/>
    <cellStyle name="40 % - Markeringsfarve5 5 4 4 4" xfId="22187" xr:uid="{152DF46F-0823-44EE-9C7D-623AFDA87015}"/>
    <cellStyle name="40 % - Markeringsfarve5 5 4 4 5" xfId="37175" xr:uid="{A038A8F1-07B4-4BC3-B524-0A2B53903DFA}"/>
    <cellStyle name="40 % - Markeringsfarve5 5 4 5" xfId="5965" xr:uid="{30135785-F840-4FC3-8B71-9523FA86837C}"/>
    <cellStyle name="40 % - Markeringsfarve5 5 4 5 2" xfId="13882" xr:uid="{F4938955-964E-4BFD-9784-01A0384B51B0}"/>
    <cellStyle name="40 % - Markeringsfarve5 5 4 5 2 2" xfId="30197" xr:uid="{1A531D18-CD09-4CCA-B3BE-D8411D3B9234}"/>
    <cellStyle name="40 % - Markeringsfarve5 5 4 5 2 3" xfId="45161" xr:uid="{5EE1EF93-AA60-4D97-A205-445270544F0D}"/>
    <cellStyle name="40 % - Markeringsfarve5 5 4 5 3" xfId="23175" xr:uid="{F204E252-EBC9-4ADA-8704-936E6E263DEE}"/>
    <cellStyle name="40 % - Markeringsfarve5 5 4 5 4" xfId="38162" xr:uid="{7B24BFCC-EDD8-491B-9297-47E3E9B0ADEE}"/>
    <cellStyle name="40 % - Markeringsfarve5 5 4 6" xfId="12885" xr:uid="{683F2DEC-3B67-4460-937A-B63C1541F4FE}"/>
    <cellStyle name="40 % - Markeringsfarve5 5 4 6 2" xfId="29205" xr:uid="{23C0844C-2F66-46DF-BAB2-52873994548B}"/>
    <cellStyle name="40 % - Markeringsfarve5 5 4 6 3" xfId="44170" xr:uid="{F4888ABA-E22B-465B-9A11-1EF1F75EECE0}"/>
    <cellStyle name="40 % - Markeringsfarve5 5 4 7" xfId="22183" xr:uid="{B643649D-E51E-4031-92EC-B916B953CB3E}"/>
    <cellStyle name="40 % - Markeringsfarve5 5 4 8" xfId="37171" xr:uid="{E674627A-AEAF-4766-A39A-E461D731E225}"/>
    <cellStyle name="40 % - Markeringsfarve5 5 5" xfId="4334" xr:uid="{8B018AB1-FB97-43F7-A18C-C914990E13E2}"/>
    <cellStyle name="40 % - Markeringsfarve5 5 5 2" xfId="4335" xr:uid="{176EC91A-B61F-4905-B93A-748E3DCC30B8}"/>
    <cellStyle name="40 % - Markeringsfarve5 5 5 2 2" xfId="4336" xr:uid="{8CDF2654-9A65-4B0C-98D0-688AFEF02381}"/>
    <cellStyle name="40 % - Markeringsfarve5 5 5 2 2 2" xfId="7995" xr:uid="{5B49942C-1DAB-467C-B589-5070F6A8F2EF}"/>
    <cellStyle name="40 % - Markeringsfarve5 5 5 2 2 2 2" xfId="15895" xr:uid="{95CD6A0C-9CA7-4443-9990-4FB4D824920D}"/>
    <cellStyle name="40 % - Markeringsfarve5 5 5 2 2 2 2 2" xfId="32210" xr:uid="{0BFFA501-38B4-449E-8EA2-96B841B02D84}"/>
    <cellStyle name="40 % - Markeringsfarve5 5 5 2 2 2 2 3" xfId="47174" xr:uid="{690D7156-DFDF-41B3-992D-22143D28449D}"/>
    <cellStyle name="40 % - Markeringsfarve5 5 5 2 2 2 3" xfId="25188" xr:uid="{C75D078B-9D93-429F-B86E-FE1DAAD6E6F9}"/>
    <cellStyle name="40 % - Markeringsfarve5 5 5 2 2 2 4" xfId="40175" xr:uid="{5AC0162F-0644-4C37-8279-1C2D13629248}"/>
    <cellStyle name="40 % - Markeringsfarve5 5 5 2 2 3" xfId="12892" xr:uid="{16F9390D-5098-4EC5-AB8C-06A825ADE92C}"/>
    <cellStyle name="40 % - Markeringsfarve5 5 5 2 2 3 2" xfId="29212" xr:uid="{446F85B5-5EBA-43CC-9807-45DC8BE68AC1}"/>
    <cellStyle name="40 % - Markeringsfarve5 5 5 2 2 3 3" xfId="44177" xr:uid="{4615283B-9659-4E69-8405-B32AE2328746}"/>
    <cellStyle name="40 % - Markeringsfarve5 5 5 2 2 4" xfId="22190" xr:uid="{002B6B4C-F1EB-4D7E-9384-B5E96B95BAFD}"/>
    <cellStyle name="40 % - Markeringsfarve5 5 5 2 2 5" xfId="37178" xr:uid="{05717B7E-AC7F-42CB-91D2-4EAD4F9D35FC}"/>
    <cellStyle name="40 % - Markeringsfarve5 5 5 2 3" xfId="6510" xr:uid="{A6FE3447-D859-4FC6-9615-8F83F30E46B8}"/>
    <cellStyle name="40 % - Markeringsfarve5 5 5 2 3 2" xfId="14423" xr:uid="{DC42EB2D-F347-41B5-9B84-FBBB365AB4C4}"/>
    <cellStyle name="40 % - Markeringsfarve5 5 5 2 3 2 2" xfId="30738" xr:uid="{AA5FFA55-D423-4F41-AC28-0BD00B01CD08}"/>
    <cellStyle name="40 % - Markeringsfarve5 5 5 2 3 2 3" xfId="45702" xr:uid="{FA266AB5-9EE8-4284-86B1-AE3ECE13AC21}"/>
    <cellStyle name="40 % - Markeringsfarve5 5 5 2 3 3" xfId="23716" xr:uid="{6C4633DE-EFAA-45D3-A7E3-7BD0B7108326}"/>
    <cellStyle name="40 % - Markeringsfarve5 5 5 2 3 4" xfId="38703" xr:uid="{D93CC389-84F8-4C13-8F76-FB15D6A6E0F1}"/>
    <cellStyle name="40 % - Markeringsfarve5 5 5 2 4" xfId="12891" xr:uid="{2ADAB9CA-5912-4292-9EBD-7B6DACA3E6A8}"/>
    <cellStyle name="40 % - Markeringsfarve5 5 5 2 4 2" xfId="29211" xr:uid="{61B5E368-8029-45FA-9CB3-2830B36FA1E8}"/>
    <cellStyle name="40 % - Markeringsfarve5 5 5 2 4 3" xfId="44176" xr:uid="{C5D4FAEF-570F-41FD-B2C2-DEC2987953EA}"/>
    <cellStyle name="40 % - Markeringsfarve5 5 5 2 5" xfId="22189" xr:uid="{12542866-B122-43EC-9935-26BF243BB9FD}"/>
    <cellStyle name="40 % - Markeringsfarve5 5 5 2 6" xfId="37177" xr:uid="{B3AE700D-2DB5-43AB-A8B0-763AA45AF3AA}"/>
    <cellStyle name="40 % - Markeringsfarve5 5 5 3" xfId="4337" xr:uid="{462417B0-E294-4C93-99C2-F09893C33130}"/>
    <cellStyle name="40 % - Markeringsfarve5 5 5 3 2" xfId="7271" xr:uid="{D4B8B9D8-12AF-4732-8D10-D05221191FB6}"/>
    <cellStyle name="40 % - Markeringsfarve5 5 5 3 2 2" xfId="15180" xr:uid="{6B1B7296-CBBA-4B51-B376-1E403B7A76A6}"/>
    <cellStyle name="40 % - Markeringsfarve5 5 5 3 2 2 2" xfId="31495" xr:uid="{611B6D53-6BA8-408D-8A1C-012EDD1DF867}"/>
    <cellStyle name="40 % - Markeringsfarve5 5 5 3 2 2 3" xfId="46459" xr:uid="{ED8C9AD0-31B4-4CBD-B8A9-D4BBB6CDDF47}"/>
    <cellStyle name="40 % - Markeringsfarve5 5 5 3 2 3" xfId="24473" xr:uid="{25100FE9-B349-4538-9B06-9AC55556594B}"/>
    <cellStyle name="40 % - Markeringsfarve5 5 5 3 2 4" xfId="39460" xr:uid="{7AF6C535-4443-4DD4-A4AF-8A8BDE9A08E4}"/>
    <cellStyle name="40 % - Markeringsfarve5 5 5 3 3" xfId="12893" xr:uid="{04778B85-D9B6-4474-97C0-807F7A9DA804}"/>
    <cellStyle name="40 % - Markeringsfarve5 5 5 3 3 2" xfId="29213" xr:uid="{14839466-CBDE-4627-A4C5-E8A037B08C46}"/>
    <cellStyle name="40 % - Markeringsfarve5 5 5 3 3 3" xfId="44178" xr:uid="{84761D67-DE59-4D33-8A84-D026B675B2C8}"/>
    <cellStyle name="40 % - Markeringsfarve5 5 5 3 4" xfId="22191" xr:uid="{6B5A4F00-432D-4BF2-89DA-789D0E3AA5C7}"/>
    <cellStyle name="40 % - Markeringsfarve5 5 5 3 5" xfId="37179" xr:uid="{9821D0A3-830C-4C20-A26F-8A5526C45300}"/>
    <cellStyle name="40 % - Markeringsfarve5 5 5 4" xfId="4338" xr:uid="{59F1DFC0-CF22-4C6C-BAE4-E1FBE86DE504}"/>
    <cellStyle name="40 % - Markeringsfarve5 5 5 4 2" xfId="8166" xr:uid="{67574006-C1E9-4E4D-9DD5-1C3D07D6307F}"/>
    <cellStyle name="40 % - Markeringsfarve5 5 5 4 2 2" xfId="16062" xr:uid="{D8282C50-E114-46A4-807F-7CDC5DF11386}"/>
    <cellStyle name="40 % - Markeringsfarve5 5 5 4 2 2 2" xfId="32377" xr:uid="{60972629-11EF-4161-9B71-145C518D863C}"/>
    <cellStyle name="40 % - Markeringsfarve5 5 5 4 2 2 3" xfId="47341" xr:uid="{780E28FA-09E7-462D-90C6-5D121E29E854}"/>
    <cellStyle name="40 % - Markeringsfarve5 5 5 4 2 3" xfId="25355" xr:uid="{1ECDA1EB-C95A-4DD5-A231-815B6FFD2645}"/>
    <cellStyle name="40 % - Markeringsfarve5 5 5 4 2 4" xfId="40342" xr:uid="{C9AAB87B-E8ED-4401-AD6D-FCE6B367F261}"/>
    <cellStyle name="40 % - Markeringsfarve5 5 5 4 3" xfId="12894" xr:uid="{587BDB5A-BAE0-449E-AAEC-476E727A5FAA}"/>
    <cellStyle name="40 % - Markeringsfarve5 5 5 4 3 2" xfId="29214" xr:uid="{01BA5F89-45E7-40A2-97C0-8689C6FB5CE6}"/>
    <cellStyle name="40 % - Markeringsfarve5 5 5 4 3 3" xfId="44179" xr:uid="{CE96BC78-6959-4C8F-8390-020128FD0563}"/>
    <cellStyle name="40 % - Markeringsfarve5 5 5 4 4" xfId="22192" xr:uid="{06BFF0DE-CF8E-4E4E-8D21-92089202B914}"/>
    <cellStyle name="40 % - Markeringsfarve5 5 5 4 5" xfId="37180" xr:uid="{5447E03D-F75C-4998-84F1-40614BE895A6}"/>
    <cellStyle name="40 % - Markeringsfarve5 5 5 5" xfId="5966" xr:uid="{7FA9078A-9B36-4162-A142-FACEB376E27C}"/>
    <cellStyle name="40 % - Markeringsfarve5 5 5 5 2" xfId="13883" xr:uid="{8C578FCF-8DAC-43D5-B064-3409EB722CF0}"/>
    <cellStyle name="40 % - Markeringsfarve5 5 5 5 2 2" xfId="30198" xr:uid="{74C02BC1-ACD2-4A89-BC88-0C265C671873}"/>
    <cellStyle name="40 % - Markeringsfarve5 5 5 5 2 3" xfId="45162" xr:uid="{08C0B1A1-4406-4A33-96ED-6819E0DBF25F}"/>
    <cellStyle name="40 % - Markeringsfarve5 5 5 5 3" xfId="23176" xr:uid="{90184563-AD74-432F-BB34-AF80E76DEEF4}"/>
    <cellStyle name="40 % - Markeringsfarve5 5 5 5 4" xfId="38163" xr:uid="{E3CDE68B-DB47-43D9-AEB4-5B98BA0B8F68}"/>
    <cellStyle name="40 % - Markeringsfarve5 5 5 6" xfId="12890" xr:uid="{16901C7C-D2BB-403D-94C4-79ADD2681AFB}"/>
    <cellStyle name="40 % - Markeringsfarve5 5 5 6 2" xfId="29210" xr:uid="{C6788E62-23BF-4782-BC6F-DFBF74FC6226}"/>
    <cellStyle name="40 % - Markeringsfarve5 5 5 6 3" xfId="44175" xr:uid="{5CD15E20-0BF0-48AB-A500-FA948EFF1C6C}"/>
    <cellStyle name="40 % - Markeringsfarve5 5 5 7" xfId="22188" xr:uid="{865C228A-0240-481D-8987-9109114C0F74}"/>
    <cellStyle name="40 % - Markeringsfarve5 5 5 8" xfId="37176" xr:uid="{87A1FD31-C8DC-4342-8231-DB3F02E82890}"/>
    <cellStyle name="40 % - Markeringsfarve5 5 6" xfId="4339" xr:uid="{185132A8-54B5-4C20-91D5-A33816521547}"/>
    <cellStyle name="40 % - Markeringsfarve5 5 6 2" xfId="4340" xr:uid="{ED0C6269-DE90-48B1-B5C4-0096D3424568}"/>
    <cellStyle name="40 % - Markeringsfarve5 5 6 2 2" xfId="4341" xr:uid="{882E88C2-E003-4081-8C90-42C60290B3D1}"/>
    <cellStyle name="40 % - Markeringsfarve5 5 6 2 2 2" xfId="8123" xr:uid="{6273E83E-7D55-4506-A68D-F66B1449093A}"/>
    <cellStyle name="40 % - Markeringsfarve5 5 6 2 2 2 2" xfId="16023" xr:uid="{CFFA297B-7D35-4A8D-B37A-80A6401DE007}"/>
    <cellStyle name="40 % - Markeringsfarve5 5 6 2 2 2 2 2" xfId="32338" xr:uid="{F4BEE0EE-CB94-4658-BED2-3DBF60BD251C}"/>
    <cellStyle name="40 % - Markeringsfarve5 5 6 2 2 2 2 3" xfId="47302" xr:uid="{7B518C8F-E332-45A3-B5D2-86A2258E7BAC}"/>
    <cellStyle name="40 % - Markeringsfarve5 5 6 2 2 2 3" xfId="25316" xr:uid="{27009232-5AD0-4A3C-9D23-62E56D7EC84C}"/>
    <cellStyle name="40 % - Markeringsfarve5 5 6 2 2 2 4" xfId="40303" xr:uid="{DC3C8B70-C09E-49FB-8E8D-1E56A5B77783}"/>
    <cellStyle name="40 % - Markeringsfarve5 5 6 2 2 3" xfId="12897" xr:uid="{43181DDA-DD01-41FD-87BB-A376DA035C3A}"/>
    <cellStyle name="40 % - Markeringsfarve5 5 6 2 2 3 2" xfId="29217" xr:uid="{78660101-0FA3-434E-AA82-58463EDC95A8}"/>
    <cellStyle name="40 % - Markeringsfarve5 5 6 2 2 3 3" xfId="44182" xr:uid="{5726650D-EE3E-48EA-AEB1-A162CBB5A2F4}"/>
    <cellStyle name="40 % - Markeringsfarve5 5 6 2 2 4" xfId="22195" xr:uid="{96C78050-A663-4C47-AACA-00AE593855E1}"/>
    <cellStyle name="40 % - Markeringsfarve5 5 6 2 2 5" xfId="37183" xr:uid="{B52BCE3A-D43F-4B4F-AEDE-35969A92EC71}"/>
    <cellStyle name="40 % - Markeringsfarve5 5 6 2 3" xfId="6616" xr:uid="{41E24AAF-39C0-483A-8F9A-51C83551BE51}"/>
    <cellStyle name="40 % - Markeringsfarve5 5 6 2 3 2" xfId="14529" xr:uid="{9E170840-81C4-46BB-AB4C-4946B1012FB3}"/>
    <cellStyle name="40 % - Markeringsfarve5 5 6 2 3 2 2" xfId="30844" xr:uid="{0AAFDC13-DD9A-4CD4-81D1-6FE3695BBA2C}"/>
    <cellStyle name="40 % - Markeringsfarve5 5 6 2 3 2 3" xfId="45808" xr:uid="{B00087D5-D406-4203-A2FD-962D75C6D839}"/>
    <cellStyle name="40 % - Markeringsfarve5 5 6 2 3 3" xfId="23822" xr:uid="{0E88590A-68F5-430F-BE1C-D8D4C9A61326}"/>
    <cellStyle name="40 % - Markeringsfarve5 5 6 2 3 4" xfId="38809" xr:uid="{8D97D80E-0515-45BB-8787-D67CAABD6858}"/>
    <cellStyle name="40 % - Markeringsfarve5 5 6 2 4" xfId="12896" xr:uid="{C055AAD3-E7AD-41F1-8E5F-C13B986B7167}"/>
    <cellStyle name="40 % - Markeringsfarve5 5 6 2 4 2" xfId="29216" xr:uid="{10310C93-4663-48BF-A842-2B607E83A375}"/>
    <cellStyle name="40 % - Markeringsfarve5 5 6 2 4 3" xfId="44181" xr:uid="{BE125FBF-0A6A-471D-A4E4-C7A00C6F2442}"/>
    <cellStyle name="40 % - Markeringsfarve5 5 6 2 5" xfId="22194" xr:uid="{27024316-2F26-4EED-B239-AECAFFD69901}"/>
    <cellStyle name="40 % - Markeringsfarve5 5 6 2 6" xfId="37182" xr:uid="{EACAF9D7-E34C-4ADE-B3F6-158DDD87080D}"/>
    <cellStyle name="40 % - Markeringsfarve5 5 6 3" xfId="4342" xr:uid="{83635048-4B91-444F-90F4-B74DCE6C0E48}"/>
    <cellStyle name="40 % - Markeringsfarve5 5 6 3 2" xfId="7400" xr:uid="{1445D18E-EFA8-4B48-B2D9-574997916153}"/>
    <cellStyle name="40 % - Markeringsfarve5 5 6 3 2 2" xfId="15309" xr:uid="{A6B59112-BEDE-42AF-A084-5691D472EE4F}"/>
    <cellStyle name="40 % - Markeringsfarve5 5 6 3 2 2 2" xfId="31624" xr:uid="{A23496E4-E694-4BC4-B008-2C34C4ED4BFC}"/>
    <cellStyle name="40 % - Markeringsfarve5 5 6 3 2 2 3" xfId="46588" xr:uid="{6B743024-B8F4-43BF-AE09-F2E7A028EB74}"/>
    <cellStyle name="40 % - Markeringsfarve5 5 6 3 2 3" xfId="24602" xr:uid="{551D2943-7CEC-447B-BDBF-E4EDEDB9A179}"/>
    <cellStyle name="40 % - Markeringsfarve5 5 6 3 2 4" xfId="39589" xr:uid="{82508AE1-ABF9-439F-AD93-D4B5E441F473}"/>
    <cellStyle name="40 % - Markeringsfarve5 5 6 3 3" xfId="12898" xr:uid="{8D62E0BE-5A85-4D8B-8607-4CEEF17280E9}"/>
    <cellStyle name="40 % - Markeringsfarve5 5 6 3 3 2" xfId="29218" xr:uid="{43116830-5AC1-4C92-BC56-6759D6C41022}"/>
    <cellStyle name="40 % - Markeringsfarve5 5 6 3 3 3" xfId="44183" xr:uid="{24324782-09E1-45CF-A02D-AAF75FD36BA9}"/>
    <cellStyle name="40 % - Markeringsfarve5 5 6 3 4" xfId="22196" xr:uid="{2430FF4C-139A-44D7-B143-172301B7ADF5}"/>
    <cellStyle name="40 % - Markeringsfarve5 5 6 3 5" xfId="37184" xr:uid="{49CD0579-48A1-4E79-AFCB-B412903FDDB0}"/>
    <cellStyle name="40 % - Markeringsfarve5 5 6 4" xfId="4343" xr:uid="{1507D1D2-DCFA-42F0-A05E-C014AB91F876}"/>
    <cellStyle name="40 % - Markeringsfarve5 5 6 4 2" xfId="8503" xr:uid="{D7F97E74-177E-45A9-8A21-5477F81D57D9}"/>
    <cellStyle name="40 % - Markeringsfarve5 5 6 4 2 2" xfId="16390" xr:uid="{188B5B90-BF82-44AC-B19B-0D660EA580AB}"/>
    <cellStyle name="40 % - Markeringsfarve5 5 6 4 2 2 2" xfId="32705" xr:uid="{689C0E50-B925-452D-8EB4-B5C8ED53742F}"/>
    <cellStyle name="40 % - Markeringsfarve5 5 6 4 2 2 3" xfId="47669" xr:uid="{3CAF44B9-88DC-405B-9EEF-196C3F116A74}"/>
    <cellStyle name="40 % - Markeringsfarve5 5 6 4 2 3" xfId="25683" xr:uid="{5B06DCE0-6791-4C03-9F84-A7A18234C507}"/>
    <cellStyle name="40 % - Markeringsfarve5 5 6 4 2 4" xfId="40670" xr:uid="{88128741-80D5-4426-B5EF-088F6565944A}"/>
    <cellStyle name="40 % - Markeringsfarve5 5 6 4 3" xfId="12899" xr:uid="{025B3324-B2EC-4F9E-ACEB-4BE3E9F7C1ED}"/>
    <cellStyle name="40 % - Markeringsfarve5 5 6 4 3 2" xfId="29219" xr:uid="{1C001931-4111-40C7-9C78-819B6DE07DDD}"/>
    <cellStyle name="40 % - Markeringsfarve5 5 6 4 3 3" xfId="44184" xr:uid="{605C341D-71E2-4FE5-BD6E-CBE672AB5035}"/>
    <cellStyle name="40 % - Markeringsfarve5 5 6 4 4" xfId="22197" xr:uid="{E363BDA5-A09A-4544-9548-9BC0E7C5A34E}"/>
    <cellStyle name="40 % - Markeringsfarve5 5 6 4 5" xfId="37185" xr:uid="{BB8A357C-E4D3-45F9-A0EE-829CBF04D15C}"/>
    <cellStyle name="40 % - Markeringsfarve5 5 6 5" xfId="5967" xr:uid="{E633DC45-41E6-4364-9F62-75F6C477CF6B}"/>
    <cellStyle name="40 % - Markeringsfarve5 5 6 5 2" xfId="13884" xr:uid="{98576D2F-6291-4226-9B8A-8BB46C77DD32}"/>
    <cellStyle name="40 % - Markeringsfarve5 5 6 5 2 2" xfId="30199" xr:uid="{C13FC1D1-BA86-4DF5-A82E-CF429AB59BEB}"/>
    <cellStyle name="40 % - Markeringsfarve5 5 6 5 2 3" xfId="45163" xr:uid="{A4F35C30-F225-41BB-B1D4-8AA6F8F5BEAA}"/>
    <cellStyle name="40 % - Markeringsfarve5 5 6 5 3" xfId="23177" xr:uid="{D94FA62E-51AE-43F2-B6FF-FD5933FC2C87}"/>
    <cellStyle name="40 % - Markeringsfarve5 5 6 5 4" xfId="38164" xr:uid="{F00965E8-C106-4435-9E2D-955451B51107}"/>
    <cellStyle name="40 % - Markeringsfarve5 5 6 6" xfId="12895" xr:uid="{ECC99DD7-FE58-4461-8267-DA5A1D3B1FD9}"/>
    <cellStyle name="40 % - Markeringsfarve5 5 6 6 2" xfId="29215" xr:uid="{788B9C6C-6489-4252-85F0-9C4E463AF9FB}"/>
    <cellStyle name="40 % - Markeringsfarve5 5 6 6 3" xfId="44180" xr:uid="{D0650C47-780E-4F00-90B8-E40A89FF7449}"/>
    <cellStyle name="40 % - Markeringsfarve5 5 6 7" xfId="22193" xr:uid="{6DF56301-95EE-4AEC-91FA-969758F639D5}"/>
    <cellStyle name="40 % - Markeringsfarve5 5 6 8" xfId="37181" xr:uid="{C93FA229-E318-48EE-8F09-5DDF8CB5FA59}"/>
    <cellStyle name="40 % - Markeringsfarve5 5 7" xfId="4344" xr:uid="{7A6FDA22-456D-4B30-9A4E-A0D3362F01D9}"/>
    <cellStyle name="40 % - Markeringsfarve5 5 7 2" xfId="4345" xr:uid="{4EBEE22A-9F28-4565-8CB6-A75111BFF5CE}"/>
    <cellStyle name="40 % - Markeringsfarve5 5 7 2 2" xfId="7521" xr:uid="{E2C1CB37-0DD6-40A3-9474-69B96BF42FC9}"/>
    <cellStyle name="40 % - Markeringsfarve5 5 7 2 2 2" xfId="15421" xr:uid="{015A46B3-34B7-491E-868A-D1CC2A835769}"/>
    <cellStyle name="40 % - Markeringsfarve5 5 7 2 2 2 2" xfId="31736" xr:uid="{7BDAEEB5-69AE-43DC-AC92-6DABCBA9D978}"/>
    <cellStyle name="40 % - Markeringsfarve5 5 7 2 2 2 3" xfId="46700" xr:uid="{9DEDD0BC-0463-4CC6-8F57-6A1CE1BC8E04}"/>
    <cellStyle name="40 % - Markeringsfarve5 5 7 2 2 3" xfId="24714" xr:uid="{D4E8D278-366E-41B6-98D3-7DB961B19738}"/>
    <cellStyle name="40 % - Markeringsfarve5 5 7 2 2 4" xfId="39701" xr:uid="{6EE72681-0BAB-4638-AC3D-35B5077203FC}"/>
    <cellStyle name="40 % - Markeringsfarve5 5 7 2 3" xfId="12901" xr:uid="{03F87AAF-DAD5-4843-8964-B807ED62A823}"/>
    <cellStyle name="40 % - Markeringsfarve5 5 7 2 3 2" xfId="29221" xr:uid="{BBEA4AF5-B4AB-4F92-A4B2-C05F8D3236D5}"/>
    <cellStyle name="40 % - Markeringsfarve5 5 7 2 3 3" xfId="44186" xr:uid="{75713608-F522-48F8-B0E4-D5ED82EF13BA}"/>
    <cellStyle name="40 % - Markeringsfarve5 5 7 2 4" xfId="22199" xr:uid="{2D7CF8F6-B3BA-4665-91E6-31464ECDC3FA}"/>
    <cellStyle name="40 % - Markeringsfarve5 5 7 2 5" xfId="37187" xr:uid="{8413A0B4-D335-4FAD-AF2A-3700796A8063}"/>
    <cellStyle name="40 % - Markeringsfarve5 5 7 3" xfId="6110" xr:uid="{45AE1802-2360-4DC7-A716-C4FB347D76C5}"/>
    <cellStyle name="40 % - Markeringsfarve5 5 7 3 2" xfId="14026" xr:uid="{FF6C6BD2-2996-4E1D-8826-130B623CC38B}"/>
    <cellStyle name="40 % - Markeringsfarve5 5 7 3 2 2" xfId="30341" xr:uid="{6D89743F-3A5A-44C3-90DF-DF11D7E21B37}"/>
    <cellStyle name="40 % - Markeringsfarve5 5 7 3 2 3" xfId="45305" xr:uid="{E6497FD4-28D8-44FF-91BD-B90B7C1C9D89}"/>
    <cellStyle name="40 % - Markeringsfarve5 5 7 3 3" xfId="23319" xr:uid="{B1968A6D-BD85-42EB-9CC5-0CAD3DD3EDD2}"/>
    <cellStyle name="40 % - Markeringsfarve5 5 7 3 4" xfId="38306" xr:uid="{6C8573E4-AC83-4E9A-939D-7794CE4229F3}"/>
    <cellStyle name="40 % - Markeringsfarve5 5 7 4" xfId="12900" xr:uid="{A480DF93-907F-4D78-8F08-A7F4FF636C63}"/>
    <cellStyle name="40 % - Markeringsfarve5 5 7 4 2" xfId="29220" xr:uid="{831FF324-6B4C-40AF-9600-1C5689BDC749}"/>
    <cellStyle name="40 % - Markeringsfarve5 5 7 4 3" xfId="44185" xr:uid="{F272992D-07E5-412C-A1ED-03C501C5255D}"/>
    <cellStyle name="40 % - Markeringsfarve5 5 7 5" xfId="22198" xr:uid="{91DAC3CC-5761-4B4E-A0BD-B3933C5D20AD}"/>
    <cellStyle name="40 % - Markeringsfarve5 5 7 6" xfId="37186" xr:uid="{2CFE5D98-C0E9-4997-B11F-4679DCAF477C}"/>
    <cellStyle name="40 % - Markeringsfarve5 5 8" xfId="4346" xr:uid="{81E9F477-94A4-422C-B7D9-2C0CCBA3DFBC}"/>
    <cellStyle name="40 % - Markeringsfarve5 5 8 2" xfId="6749" xr:uid="{C0B03646-1063-4BEF-9F87-7B46FB813C2B}"/>
    <cellStyle name="40 % - Markeringsfarve5 5 8 2 2" xfId="14659" xr:uid="{E94B0403-BE91-4F11-90B7-61E0AF2DF242}"/>
    <cellStyle name="40 % - Markeringsfarve5 5 8 2 2 2" xfId="30974" xr:uid="{776CA8CD-9CA8-4835-9C36-C2C11D736BCB}"/>
    <cellStyle name="40 % - Markeringsfarve5 5 8 2 2 3" xfId="45938" xr:uid="{033EF11C-D1D4-4567-9A32-9DFBB7EA3B6B}"/>
    <cellStyle name="40 % - Markeringsfarve5 5 8 2 3" xfId="23952" xr:uid="{B8482A50-3D70-42A0-89BC-62E8C05E6455}"/>
    <cellStyle name="40 % - Markeringsfarve5 5 8 2 4" xfId="38939" xr:uid="{AC873EB7-5EF4-4D23-A2D4-37EC1C5E6C16}"/>
    <cellStyle name="40 % - Markeringsfarve5 5 8 3" xfId="12902" xr:uid="{04477136-DDCA-431D-B230-9E56C7191AD5}"/>
    <cellStyle name="40 % - Markeringsfarve5 5 8 3 2" xfId="29222" xr:uid="{6C1326BD-0E95-45AB-81A4-3125BF54F810}"/>
    <cellStyle name="40 % - Markeringsfarve5 5 8 3 3" xfId="44187" xr:uid="{46BC302E-556A-484A-B682-662E3BA578BD}"/>
    <cellStyle name="40 % - Markeringsfarve5 5 8 4" xfId="22200" xr:uid="{9FB2B74E-BFA7-4AAC-A7C1-E5F8B64E62E5}"/>
    <cellStyle name="40 % - Markeringsfarve5 5 8 5" xfId="37188" xr:uid="{50698033-7A28-44F8-B9D0-A5D202864D0F}"/>
    <cellStyle name="40 % - Markeringsfarve5 5 9" xfId="4347" xr:uid="{07F85DA8-F074-4273-92B1-646BE6206D9D}"/>
    <cellStyle name="40 % - Markeringsfarve5 5 9 2" xfId="8330" xr:uid="{F16393C3-AC91-4BAB-99F9-B9EFCE482FD1}"/>
    <cellStyle name="40 % - Markeringsfarve5 5 9 2 2" xfId="16223" xr:uid="{A9507AD8-71D4-4404-9DB6-80A8F542B1A3}"/>
    <cellStyle name="40 % - Markeringsfarve5 5 9 2 2 2" xfId="32538" xr:uid="{37BBDACC-A33A-45EC-82BC-02AE9BD34A89}"/>
    <cellStyle name="40 % - Markeringsfarve5 5 9 2 2 3" xfId="47502" xr:uid="{0ADD8171-B69A-4845-8355-D22D5BC4C15A}"/>
    <cellStyle name="40 % - Markeringsfarve5 5 9 2 3" xfId="25516" xr:uid="{DD590090-77D3-4CAC-9E96-3389E4C072EC}"/>
    <cellStyle name="40 % - Markeringsfarve5 5 9 2 4" xfId="40503" xr:uid="{647506C4-D1C7-435F-84A7-3C9CC32268C4}"/>
    <cellStyle name="40 % - Markeringsfarve5 5 9 3" xfId="12903" xr:uid="{47B7AEAF-4F04-4537-8860-04B890A80FCD}"/>
    <cellStyle name="40 % - Markeringsfarve5 5 9 3 2" xfId="29223" xr:uid="{1978792A-1FCB-4AF4-A280-84A41271C593}"/>
    <cellStyle name="40 % - Markeringsfarve5 5 9 3 3" xfId="44188" xr:uid="{E7A32350-474D-4D87-B738-BD48636A5A4F}"/>
    <cellStyle name="40 % - Markeringsfarve5 5 9 4" xfId="22201" xr:uid="{0E3EA5D9-70D3-4F12-A616-01FEDF3C26F8}"/>
    <cellStyle name="40 % - Markeringsfarve5 5 9 5" xfId="37189" xr:uid="{0B4BF350-22CE-4CCF-A22D-09B98D1A4622}"/>
    <cellStyle name="40 % - Markeringsfarve5 6" xfId="4348" xr:uid="{D72E7278-22B9-4802-9259-3FD0881C860E}"/>
    <cellStyle name="40 % - Markeringsfarve5 6 2" xfId="4349" xr:uid="{648187CA-983C-4726-B96C-566E3DB9A905}"/>
    <cellStyle name="40 % - Markeringsfarve5 6 2 2" xfId="4350" xr:uid="{1771D187-E5FA-4412-948B-BE1DBE5EAFD6}"/>
    <cellStyle name="40 % - Markeringsfarve5 6 2 2 2" xfId="7562" xr:uid="{B4644E59-E11C-4B70-A5E9-1117F87AB41D}"/>
    <cellStyle name="40 % - Markeringsfarve5 6 2 2 2 2" xfId="15462" xr:uid="{8575CBBC-EC9E-487E-AC9F-4A7336A51734}"/>
    <cellStyle name="40 % - Markeringsfarve5 6 2 2 2 2 2" xfId="31777" xr:uid="{72FB815F-A370-45D6-B517-2B1220FBE161}"/>
    <cellStyle name="40 % - Markeringsfarve5 6 2 2 2 2 3" xfId="46741" xr:uid="{A1C6D67C-081C-4611-A738-AEE49A2CB164}"/>
    <cellStyle name="40 % - Markeringsfarve5 6 2 2 2 3" xfId="24755" xr:uid="{3A46E822-0FF5-4817-8054-161C79948F1B}"/>
    <cellStyle name="40 % - Markeringsfarve5 6 2 2 2 4" xfId="39742" xr:uid="{B7D2F6FE-C42E-4BDC-B22B-E3E67A8F5224}"/>
    <cellStyle name="40 % - Markeringsfarve5 6 2 2 3" xfId="12906" xr:uid="{BDC9B47C-D255-47CD-B55A-1D1FB9EF74EB}"/>
    <cellStyle name="40 % - Markeringsfarve5 6 2 2 3 2" xfId="29226" xr:uid="{3359FEBB-232C-4F58-9054-AADEF8122ACA}"/>
    <cellStyle name="40 % - Markeringsfarve5 6 2 2 3 3" xfId="44191" xr:uid="{C70B7778-2B41-47DD-8371-F6CA3935DED7}"/>
    <cellStyle name="40 % - Markeringsfarve5 6 2 2 4" xfId="22204" xr:uid="{8FB5924A-144B-45A6-BFA7-824355FCB36C}"/>
    <cellStyle name="40 % - Markeringsfarve5 6 2 2 5" xfId="37192" xr:uid="{3381C592-7EB5-4B8A-BE33-E386EFAEFA64}"/>
    <cellStyle name="40 % - Markeringsfarve5 6 2 2 6" xfId="57146" xr:uid="{61430A06-7CE9-4663-B5CF-262AFB3B685A}"/>
    <cellStyle name="40 % - Markeringsfarve5 6 2 3" xfId="6143" xr:uid="{F25FEEB6-535B-4D73-BBCD-7E3AF44B29B9}"/>
    <cellStyle name="40 % - Markeringsfarve5 6 2 3 2" xfId="14059" xr:uid="{380EA008-D4DE-44D5-8302-49E833307920}"/>
    <cellStyle name="40 % - Markeringsfarve5 6 2 3 2 2" xfId="30374" xr:uid="{E5E62610-F174-42F4-BBE2-6479EFE6F42D}"/>
    <cellStyle name="40 % - Markeringsfarve5 6 2 3 2 3" xfId="45338" xr:uid="{B13C7579-7AAD-4C6B-9029-C21130527F49}"/>
    <cellStyle name="40 % - Markeringsfarve5 6 2 3 3" xfId="23352" xr:uid="{51198555-AB4C-4BD3-882D-702216592D73}"/>
    <cellStyle name="40 % - Markeringsfarve5 6 2 3 4" xfId="38339" xr:uid="{03A4AB31-5160-4DC6-953E-E1D9E997F413}"/>
    <cellStyle name="40 % - Markeringsfarve5 6 2 4" xfId="12905" xr:uid="{8A506320-E0DA-4917-BEDD-372FF4455058}"/>
    <cellStyle name="40 % - Markeringsfarve5 6 2 4 2" xfId="29225" xr:uid="{AF1E8EA0-D9A3-4A57-8BF3-EE0607416D64}"/>
    <cellStyle name="40 % - Markeringsfarve5 6 2 4 3" xfId="44190" xr:uid="{93603529-F433-4B64-9F5A-A29C203BA478}"/>
    <cellStyle name="40 % - Markeringsfarve5 6 2 5" xfId="22203" xr:uid="{C02BC4F7-7577-4909-B4B3-B17A1EB87B60}"/>
    <cellStyle name="40 % - Markeringsfarve5 6 2 6" xfId="37191" xr:uid="{280B8D57-AAC9-43D8-9615-0E6EB869B4A8}"/>
    <cellStyle name="40 % - Markeringsfarve5 6 2 7" xfId="53979" xr:uid="{443DE435-BC6B-4DC2-BB94-CFFBD970269E}"/>
    <cellStyle name="40 % - Markeringsfarve5 6 3" xfId="4351" xr:uid="{0D5479C2-E3BC-472F-842C-D19967068986}"/>
    <cellStyle name="40 % - Markeringsfarve5 6 3 2" xfId="6792" xr:uid="{FFDBEE5E-7CA8-4932-BB2C-23195FD225BB}"/>
    <cellStyle name="40 % - Markeringsfarve5 6 3 2 2" xfId="14702" xr:uid="{1F84581D-EFA3-433F-9888-0A1C15477746}"/>
    <cellStyle name="40 % - Markeringsfarve5 6 3 2 2 2" xfId="31017" xr:uid="{AAC9E457-AA3F-406B-8398-612E656A5270}"/>
    <cellStyle name="40 % - Markeringsfarve5 6 3 2 2 3" xfId="45981" xr:uid="{615E1B26-CEF3-4F2B-BDA3-A0C31E787C5A}"/>
    <cellStyle name="40 % - Markeringsfarve5 6 3 2 3" xfId="23995" xr:uid="{A1B54CE7-2854-4B6A-8553-BE6D5DDFF12B}"/>
    <cellStyle name="40 % - Markeringsfarve5 6 3 2 4" xfId="38982" xr:uid="{8B1A947F-AE8C-40DA-84B9-37212B1765C2}"/>
    <cellStyle name="40 % - Markeringsfarve5 6 3 3" xfId="12907" xr:uid="{616F264E-4CF4-4537-80EE-5D0512CED442}"/>
    <cellStyle name="40 % - Markeringsfarve5 6 3 3 2" xfId="29227" xr:uid="{3ED478DD-70FA-45B3-9D71-275128FCEA26}"/>
    <cellStyle name="40 % - Markeringsfarve5 6 3 3 3" xfId="44192" xr:uid="{D6FFA41D-5759-472B-BFBA-B8E409E7A973}"/>
    <cellStyle name="40 % - Markeringsfarve5 6 3 4" xfId="22205" xr:uid="{7FCC3318-1316-4CF8-A294-0C6205147351}"/>
    <cellStyle name="40 % - Markeringsfarve5 6 3 5" xfId="37193" xr:uid="{84AE78AF-6B93-4E85-A96F-BC906B03BC3C}"/>
    <cellStyle name="40 % - Markeringsfarve5 6 3 6" xfId="56523" xr:uid="{B78C1471-EF65-440C-8778-7F658CE250A0}"/>
    <cellStyle name="40 % - Markeringsfarve5 6 4" xfId="4352" xr:uid="{EC36B7CE-3202-4876-91D6-AC76F6B6E790}"/>
    <cellStyle name="40 % - Markeringsfarve5 6 4 2" xfId="8706" xr:uid="{7C334D37-3397-433B-BD52-B0FDD409E1D8}"/>
    <cellStyle name="40 % - Markeringsfarve5 6 4 2 2" xfId="16581" xr:uid="{9DEA6EF3-6E00-45AC-9F58-5D19AF438BA5}"/>
    <cellStyle name="40 % - Markeringsfarve5 6 4 2 2 2" xfId="32896" xr:uid="{5403DE7F-0C03-4586-9107-E93F49C4B05E}"/>
    <cellStyle name="40 % - Markeringsfarve5 6 4 2 2 3" xfId="47860" xr:uid="{0320ADB3-DE39-457E-BB91-56701FD70B1E}"/>
    <cellStyle name="40 % - Markeringsfarve5 6 4 2 3" xfId="25874" xr:uid="{1B679248-01B5-458B-9C94-E7577AAA3004}"/>
    <cellStyle name="40 % - Markeringsfarve5 6 4 2 4" xfId="40861" xr:uid="{35EBD8A3-6ABF-49E4-934D-6C3A4E43418B}"/>
    <cellStyle name="40 % - Markeringsfarve5 6 4 3" xfId="12908" xr:uid="{1C84EB7F-3475-4AE2-8DB4-FD149D875269}"/>
    <cellStyle name="40 % - Markeringsfarve5 6 4 3 2" xfId="29228" xr:uid="{5A5BBE4A-854A-48F3-83ED-E7F766D2230F}"/>
    <cellStyle name="40 % - Markeringsfarve5 6 4 3 3" xfId="44193" xr:uid="{6898DFE4-705E-4DF4-8F5E-1CA9E226AE4F}"/>
    <cellStyle name="40 % - Markeringsfarve5 6 4 4" xfId="22206" xr:uid="{310C3D01-8CAE-4D21-9A0D-5ABA3B47CD59}"/>
    <cellStyle name="40 % - Markeringsfarve5 6 4 5" xfId="37194" xr:uid="{43DC48D6-09E3-4F02-B361-ABBC4FE90A63}"/>
    <cellStyle name="40 % - Markeringsfarve5 6 5" xfId="5968" xr:uid="{93CA002E-7A37-4305-8968-1E320FA2B523}"/>
    <cellStyle name="40 % - Markeringsfarve5 6 5 2" xfId="13885" xr:uid="{273C1CE2-2020-4191-973E-40F29BA2661F}"/>
    <cellStyle name="40 % - Markeringsfarve5 6 5 2 2" xfId="30200" xr:uid="{7023ECE8-5333-4F8E-88D0-200D5F660323}"/>
    <cellStyle name="40 % - Markeringsfarve5 6 5 2 3" xfId="45164" xr:uid="{B8F6E84D-0999-4FBD-8B79-9DEBC9A7522C}"/>
    <cellStyle name="40 % - Markeringsfarve5 6 5 3" xfId="23178" xr:uid="{ACF6855A-3CA1-4D4E-9162-421A84C2A2AB}"/>
    <cellStyle name="40 % - Markeringsfarve5 6 5 4" xfId="38165" xr:uid="{84298859-2498-474C-AC5D-A8351356E3B7}"/>
    <cellStyle name="40 % - Markeringsfarve5 6 6" xfId="12904" xr:uid="{15862D34-AEF5-47E9-899C-88886F852B7D}"/>
    <cellStyle name="40 % - Markeringsfarve5 6 6 2" xfId="29224" xr:uid="{28B1DB22-689E-42FE-AAB0-AA8B9DCC93F9}"/>
    <cellStyle name="40 % - Markeringsfarve5 6 6 3" xfId="44189" xr:uid="{B6EBD2C1-B732-4104-848F-1535F0284797}"/>
    <cellStyle name="40 % - Markeringsfarve5 6 7" xfId="22202" xr:uid="{174ECAAB-4A8C-4C7A-A75F-8FD2B5A65C64}"/>
    <cellStyle name="40 % - Markeringsfarve5 6 8" xfId="37190" xr:uid="{349A8481-B55A-4864-83C2-A517E0CF410D}"/>
    <cellStyle name="40 % - Markeringsfarve5 6 9" xfId="53342" xr:uid="{6420B117-32D1-4234-AE14-C785A69FEACD}"/>
    <cellStyle name="40 % - Markeringsfarve5 7" xfId="4353" xr:uid="{99908BE7-E9CA-4A77-9A26-97A258BFBDC2}"/>
    <cellStyle name="40 % - Markeringsfarve5 7 2" xfId="4354" xr:uid="{4057559E-2D53-4475-9252-E15AC33AF4C9}"/>
    <cellStyle name="40 % - Markeringsfarve5 7 2 2" xfId="4355" xr:uid="{A568E351-930B-4EEA-968B-A4005EDEE3FA}"/>
    <cellStyle name="40 % - Markeringsfarve5 7 2 2 2" xfId="7761" xr:uid="{1E5E17C3-AE19-491A-B427-841E7AD44733}"/>
    <cellStyle name="40 % - Markeringsfarve5 7 2 2 2 2" xfId="15661" xr:uid="{83B5FD68-A357-4FC9-855C-9209DD7FB83C}"/>
    <cellStyle name="40 % - Markeringsfarve5 7 2 2 2 2 2" xfId="31976" xr:uid="{6250EAE2-5B21-4932-ABA5-DBD4AF8A5D0F}"/>
    <cellStyle name="40 % - Markeringsfarve5 7 2 2 2 2 3" xfId="46940" xr:uid="{8DB9A655-9995-4E58-99B8-A0C0D7B45EFE}"/>
    <cellStyle name="40 % - Markeringsfarve5 7 2 2 2 3" xfId="24954" xr:uid="{9095B941-0EAF-44CF-9FCF-2EE3512740A8}"/>
    <cellStyle name="40 % - Markeringsfarve5 7 2 2 2 4" xfId="39941" xr:uid="{9E2E6383-1288-42D6-9FE7-55491ECDEB73}"/>
    <cellStyle name="40 % - Markeringsfarve5 7 2 2 3" xfId="12911" xr:uid="{9A7C594B-2DBF-48B0-876F-CEC630A23638}"/>
    <cellStyle name="40 % - Markeringsfarve5 7 2 2 3 2" xfId="29231" xr:uid="{764C666F-A35A-4B27-AE10-5B3A2DFFFCC6}"/>
    <cellStyle name="40 % - Markeringsfarve5 7 2 2 3 3" xfId="44196" xr:uid="{2DAC0F30-A39A-492C-A4CB-954B754E7025}"/>
    <cellStyle name="40 % - Markeringsfarve5 7 2 2 4" xfId="22209" xr:uid="{1BA620B1-E97F-43AF-88F7-F18B39F23F3E}"/>
    <cellStyle name="40 % - Markeringsfarve5 7 2 2 5" xfId="37197" xr:uid="{785C52BA-2DE5-45E2-B901-AFE9073A090F}"/>
    <cellStyle name="40 % - Markeringsfarve5 7 2 3" xfId="6307" xr:uid="{0D93B353-6648-454D-820A-C577BB8DEFC8}"/>
    <cellStyle name="40 % - Markeringsfarve5 7 2 3 2" xfId="14223" xr:uid="{D98CF498-13AD-4951-85CA-0ABDF5767614}"/>
    <cellStyle name="40 % - Markeringsfarve5 7 2 3 2 2" xfId="30538" xr:uid="{1C6B0296-93DF-4130-B1A5-D5DB216E6FDE}"/>
    <cellStyle name="40 % - Markeringsfarve5 7 2 3 2 3" xfId="45502" xr:uid="{526D6012-BE1E-46FC-A5D5-AFA951623BF5}"/>
    <cellStyle name="40 % - Markeringsfarve5 7 2 3 3" xfId="23516" xr:uid="{07DE1D7E-8AC2-4333-8E1F-8F0D5A918D99}"/>
    <cellStyle name="40 % - Markeringsfarve5 7 2 3 4" xfId="38503" xr:uid="{81F08A5A-E2BF-471B-B7C3-52E19D5D5DE0}"/>
    <cellStyle name="40 % - Markeringsfarve5 7 2 4" xfId="12910" xr:uid="{0C43CD12-8F5D-4E4B-B516-FACF3ACDE426}"/>
    <cellStyle name="40 % - Markeringsfarve5 7 2 4 2" xfId="29230" xr:uid="{41A36E73-8AE5-41E2-9956-D3A22FAA7C79}"/>
    <cellStyle name="40 % - Markeringsfarve5 7 2 4 3" xfId="44195" xr:uid="{04D5D45B-BA85-4B60-ABAB-378ABDFAABB1}"/>
    <cellStyle name="40 % - Markeringsfarve5 7 2 5" xfId="22208" xr:uid="{0DAA0DE9-634E-4071-BA83-4B4733E92274}"/>
    <cellStyle name="40 % - Markeringsfarve5 7 2 6" xfId="37196" xr:uid="{91665B5A-B61C-4996-9BF2-2B00A34980DA}"/>
    <cellStyle name="40 % - Markeringsfarve5 7 2 7" xfId="57065" xr:uid="{6B79FD51-93A4-4B04-88C2-95D1DDF90534}"/>
    <cellStyle name="40 % - Markeringsfarve5 7 3" xfId="4356" xr:uid="{2B6276D0-9739-45E5-96CA-3EE1215BA65D}"/>
    <cellStyle name="40 % - Markeringsfarve5 7 3 2" xfId="6991" xr:uid="{8760B44F-79C4-4F5A-B9A9-8985242E420F}"/>
    <cellStyle name="40 % - Markeringsfarve5 7 3 2 2" xfId="14901" xr:uid="{9A3C6AE3-3B25-450C-BEB4-7268F2C1AD22}"/>
    <cellStyle name="40 % - Markeringsfarve5 7 3 2 2 2" xfId="31216" xr:uid="{93BC468E-3FFC-4C0B-B41D-2DED16C8A599}"/>
    <cellStyle name="40 % - Markeringsfarve5 7 3 2 2 3" xfId="46180" xr:uid="{E7FD05F1-84F9-4F16-BCC1-A5906C48CF10}"/>
    <cellStyle name="40 % - Markeringsfarve5 7 3 2 3" xfId="24194" xr:uid="{6E1A13EA-0D9F-4E1B-83CD-5FC4CEC1F693}"/>
    <cellStyle name="40 % - Markeringsfarve5 7 3 2 4" xfId="39181" xr:uid="{6A9B4312-89DC-4E8B-85E0-2400CD5AC710}"/>
    <cellStyle name="40 % - Markeringsfarve5 7 3 3" xfId="12912" xr:uid="{26C09001-F2C6-4557-A742-B79A05521ABC}"/>
    <cellStyle name="40 % - Markeringsfarve5 7 3 3 2" xfId="29232" xr:uid="{C929F225-23F5-4C44-B989-3DA368CD71C7}"/>
    <cellStyle name="40 % - Markeringsfarve5 7 3 3 3" xfId="44197" xr:uid="{1ACF5294-DFD8-4F9D-BC07-863E514B9A37}"/>
    <cellStyle name="40 % - Markeringsfarve5 7 3 4" xfId="22210" xr:uid="{3D34DA82-62E5-41A3-BDEC-3D6B6433E9E9}"/>
    <cellStyle name="40 % - Markeringsfarve5 7 3 5" xfId="37198" xr:uid="{90A824B9-35CD-42BA-A644-90AA16839CCA}"/>
    <cellStyle name="40 % - Markeringsfarve5 7 4" xfId="4357" xr:uid="{9A871D04-F27F-49E9-95FB-1EC263D62716}"/>
    <cellStyle name="40 % - Markeringsfarve5 7 4 2" xfId="8426" xr:uid="{E9772E62-E46F-4DF9-A1C4-EAEFBCAAAE26}"/>
    <cellStyle name="40 % - Markeringsfarve5 7 4 2 2" xfId="16314" xr:uid="{81FA86F6-1C6D-4B36-818A-E28A02D2559D}"/>
    <cellStyle name="40 % - Markeringsfarve5 7 4 2 2 2" xfId="32629" xr:uid="{AB7F6A9B-73C1-4C26-A2E8-BCA93F8880DB}"/>
    <cellStyle name="40 % - Markeringsfarve5 7 4 2 2 3" xfId="47593" xr:uid="{235D0559-1F99-485F-B193-986DC5412446}"/>
    <cellStyle name="40 % - Markeringsfarve5 7 4 2 3" xfId="25607" xr:uid="{176460CE-EFB1-4CE4-AD90-36B644E0D3B3}"/>
    <cellStyle name="40 % - Markeringsfarve5 7 4 2 4" xfId="40594" xr:uid="{3DDBEA6D-2A68-4CF9-B5DF-7841EDE6884E}"/>
    <cellStyle name="40 % - Markeringsfarve5 7 4 3" xfId="12913" xr:uid="{E436662A-BA56-4192-B93E-1992423DB0AF}"/>
    <cellStyle name="40 % - Markeringsfarve5 7 4 3 2" xfId="29233" xr:uid="{E1B85A0D-EED9-4B96-A789-63EED8A14D41}"/>
    <cellStyle name="40 % - Markeringsfarve5 7 4 3 3" xfId="44198" xr:uid="{BD29B082-A02E-4196-8402-B21F7C98D0F3}"/>
    <cellStyle name="40 % - Markeringsfarve5 7 4 4" xfId="22211" xr:uid="{F4769914-2285-49C6-B2B7-24B9FFB644A2}"/>
    <cellStyle name="40 % - Markeringsfarve5 7 4 5" xfId="37199" xr:uid="{D31073F3-39F3-46E3-BEBE-14779E82059A}"/>
    <cellStyle name="40 % - Markeringsfarve5 7 5" xfId="5969" xr:uid="{1028C863-5F02-47C3-8A9D-92ADFB8B06BA}"/>
    <cellStyle name="40 % - Markeringsfarve5 7 5 2" xfId="13886" xr:uid="{ECC6FA78-A7D3-4342-8B69-C54F0AE06CD1}"/>
    <cellStyle name="40 % - Markeringsfarve5 7 5 2 2" xfId="30201" xr:uid="{DC7C65AB-612E-4612-9D13-1AE5E521C142}"/>
    <cellStyle name="40 % - Markeringsfarve5 7 5 2 3" xfId="45165" xr:uid="{819752FD-046A-4269-897A-315A4A9A3FA1}"/>
    <cellStyle name="40 % - Markeringsfarve5 7 5 3" xfId="23179" xr:uid="{52CEE7D9-9299-4AE3-929F-2AF66A95242C}"/>
    <cellStyle name="40 % - Markeringsfarve5 7 5 4" xfId="38166" xr:uid="{6AA7E507-9FDC-4CD0-A533-89B7C5F4FBDB}"/>
    <cellStyle name="40 % - Markeringsfarve5 7 6" xfId="12909" xr:uid="{BECA5EDC-E97D-404D-906A-56CFE0480FD3}"/>
    <cellStyle name="40 % - Markeringsfarve5 7 6 2" xfId="29229" xr:uid="{61370B7B-9DEC-4910-9679-79D8775B7179}"/>
    <cellStyle name="40 % - Markeringsfarve5 7 6 3" xfId="44194" xr:uid="{07ACBD20-A6F0-49FD-AD48-3FC4C7CBD861}"/>
    <cellStyle name="40 % - Markeringsfarve5 7 7" xfId="22207" xr:uid="{EED69B2E-80D8-4390-8CC2-8D56CDB48E79}"/>
    <cellStyle name="40 % - Markeringsfarve5 7 8" xfId="37195" xr:uid="{D60E9D71-6FC8-4BC2-BD3B-D9C1FF4CB603}"/>
    <cellStyle name="40 % - Markeringsfarve5 7 9" xfId="53898" xr:uid="{EF60384A-661F-43B4-98FA-E26355421B3D}"/>
    <cellStyle name="40 % - Markeringsfarve5 8" xfId="4358" xr:uid="{648CFA22-359D-4E53-A0C8-2BF04BC9FE78}"/>
    <cellStyle name="40 % - Markeringsfarve5 8 2" xfId="4359" xr:uid="{3BF03DFD-D1E4-4F3B-9C83-79AD63110E92}"/>
    <cellStyle name="40 % - Markeringsfarve5 8 2 2" xfId="4360" xr:uid="{6D7B0A4F-43AD-4782-AF95-42020FF1967E}"/>
    <cellStyle name="40 % - Markeringsfarve5 8 2 2 2" xfId="7800" xr:uid="{D750E310-5C83-4103-9896-E57F72CDCE51}"/>
    <cellStyle name="40 % - Markeringsfarve5 8 2 2 2 2" xfId="15700" xr:uid="{AE740417-06B3-48CB-9990-3A698634A4E7}"/>
    <cellStyle name="40 % - Markeringsfarve5 8 2 2 2 2 2" xfId="32015" xr:uid="{A7AA9584-E4D3-4BD1-9253-07EC73D94914}"/>
    <cellStyle name="40 % - Markeringsfarve5 8 2 2 2 2 3" xfId="46979" xr:uid="{E1AD0AC7-B5F5-41B0-A4E1-23164A4F99E1}"/>
    <cellStyle name="40 % - Markeringsfarve5 8 2 2 2 3" xfId="24993" xr:uid="{00AA8D59-23F9-4D99-A6EE-16F5E4F10714}"/>
    <cellStyle name="40 % - Markeringsfarve5 8 2 2 2 4" xfId="39980" xr:uid="{3D51C602-D859-48F7-934B-255086D787C3}"/>
    <cellStyle name="40 % - Markeringsfarve5 8 2 2 3" xfId="12916" xr:uid="{64A39E83-2D86-4B57-90F4-54385783D481}"/>
    <cellStyle name="40 % - Markeringsfarve5 8 2 2 3 2" xfId="29236" xr:uid="{33F0D63F-84C4-4BB2-AF3D-CD15E48FD1CA}"/>
    <cellStyle name="40 % - Markeringsfarve5 8 2 2 3 3" xfId="44201" xr:uid="{2C24453B-BC75-469D-B8D6-2619D68AA44A}"/>
    <cellStyle name="40 % - Markeringsfarve5 8 2 2 4" xfId="22214" xr:uid="{6714D2D4-3410-46EA-993F-BE52D822C695}"/>
    <cellStyle name="40 % - Markeringsfarve5 8 2 2 5" xfId="37202" xr:uid="{CD71AB50-9A77-4875-B527-A7D82898B396}"/>
    <cellStyle name="40 % - Markeringsfarve5 8 2 3" xfId="6345" xr:uid="{82745041-C17D-4F5A-BBDA-6851315CD0B3}"/>
    <cellStyle name="40 % - Markeringsfarve5 8 2 3 2" xfId="14258" xr:uid="{11E54889-7AAA-4AC1-8904-8B38ACBADF1E}"/>
    <cellStyle name="40 % - Markeringsfarve5 8 2 3 2 2" xfId="30573" xr:uid="{0AC3770E-63C5-4269-9F98-88B92C5E0311}"/>
    <cellStyle name="40 % - Markeringsfarve5 8 2 3 2 3" xfId="45537" xr:uid="{E22F4E93-FD45-4001-86EF-ED97457DE11D}"/>
    <cellStyle name="40 % - Markeringsfarve5 8 2 3 3" xfId="23551" xr:uid="{2EEC49DC-DB5D-4D4D-A155-DC61E476E163}"/>
    <cellStyle name="40 % - Markeringsfarve5 8 2 3 4" xfId="38538" xr:uid="{646B52CB-3CE7-4952-A450-C3E0D5F3EB54}"/>
    <cellStyle name="40 % - Markeringsfarve5 8 2 4" xfId="12915" xr:uid="{AA8A8FFF-3B11-4CA2-BA24-0F66A43B3295}"/>
    <cellStyle name="40 % - Markeringsfarve5 8 2 4 2" xfId="29235" xr:uid="{2388DEEC-A2FD-425D-B930-E07DB38C48B1}"/>
    <cellStyle name="40 % - Markeringsfarve5 8 2 4 3" xfId="44200" xr:uid="{891B83B2-0A34-465B-81EA-BFB9A535BD53}"/>
    <cellStyle name="40 % - Markeringsfarve5 8 2 5" xfId="22213" xr:uid="{21929DB3-3B86-4831-90BC-4386036FE513}"/>
    <cellStyle name="40 % - Markeringsfarve5 8 2 6" xfId="37201" xr:uid="{7CD1B09B-83E2-4493-8DDB-AE8C21F877B8}"/>
    <cellStyle name="40 % - Markeringsfarve5 8 3" xfId="4361" xr:uid="{7D0D4636-1FA1-42FE-ABDC-18AD0F01512E}"/>
    <cellStyle name="40 % - Markeringsfarve5 8 3 2" xfId="7076" xr:uid="{49F56C24-D773-4E93-9B41-E42543811611}"/>
    <cellStyle name="40 % - Markeringsfarve5 8 3 2 2" xfId="14985" xr:uid="{3D0B690E-9675-4533-A1E6-B4B34FB2A5B4}"/>
    <cellStyle name="40 % - Markeringsfarve5 8 3 2 2 2" xfId="31300" xr:uid="{4E5B0B61-BDDB-4E2B-9E63-9D336D6B47E2}"/>
    <cellStyle name="40 % - Markeringsfarve5 8 3 2 2 3" xfId="46264" xr:uid="{4659EAD5-EB3E-4CE6-B7FB-A83FCC0A27AA}"/>
    <cellStyle name="40 % - Markeringsfarve5 8 3 2 3" xfId="24278" xr:uid="{AFFDF485-F32A-47F4-AD5D-B4B46CA58805}"/>
    <cellStyle name="40 % - Markeringsfarve5 8 3 2 4" xfId="39265" xr:uid="{86381266-2398-4386-AE81-7D634656BE0F}"/>
    <cellStyle name="40 % - Markeringsfarve5 8 3 3" xfId="12917" xr:uid="{C363CA8C-DABC-46A5-B51E-6D524E62C6F9}"/>
    <cellStyle name="40 % - Markeringsfarve5 8 3 3 2" xfId="29237" xr:uid="{6B1C410E-CBC0-4141-A93D-2FB400704EA8}"/>
    <cellStyle name="40 % - Markeringsfarve5 8 3 3 3" xfId="44202" xr:uid="{58097001-FAD4-4525-8B4D-72DC2597FE80}"/>
    <cellStyle name="40 % - Markeringsfarve5 8 3 4" xfId="22215" xr:uid="{5ED30016-EE74-4F69-ADDE-8863EDA392BA}"/>
    <cellStyle name="40 % - Markeringsfarve5 8 3 5" xfId="37203" xr:uid="{1A9DD383-7FFE-45F0-BF5C-A50299C66A97}"/>
    <cellStyle name="40 % - Markeringsfarve5 8 4" xfId="4362" xr:uid="{485DF7B6-F687-4F7C-8D1B-66E048291228}"/>
    <cellStyle name="40 % - Markeringsfarve5 8 4 2" xfId="8676" xr:uid="{8343361C-5A5C-4537-8FC8-7EC52CF792D3}"/>
    <cellStyle name="40 % - Markeringsfarve5 8 4 2 2" xfId="16555" xr:uid="{B16C2230-27F8-4951-8D41-B02CF0182008}"/>
    <cellStyle name="40 % - Markeringsfarve5 8 4 2 2 2" xfId="32870" xr:uid="{7F7B9B11-6D36-47E5-B6EE-47B0AAAE4F8F}"/>
    <cellStyle name="40 % - Markeringsfarve5 8 4 2 2 3" xfId="47834" xr:uid="{6918BBC1-DB2B-4413-95F1-168900867522}"/>
    <cellStyle name="40 % - Markeringsfarve5 8 4 2 3" xfId="25848" xr:uid="{5F02625F-25CB-45F9-A314-9038684BEBCA}"/>
    <cellStyle name="40 % - Markeringsfarve5 8 4 2 4" xfId="40835" xr:uid="{DE25AF6F-67FF-40AC-8B35-AB24D85E6523}"/>
    <cellStyle name="40 % - Markeringsfarve5 8 4 3" xfId="12918" xr:uid="{9C87A441-4BFF-4861-84F7-D4E534EB3748}"/>
    <cellStyle name="40 % - Markeringsfarve5 8 4 3 2" xfId="29238" xr:uid="{723C7445-828D-43B5-8A05-0670481EF605}"/>
    <cellStyle name="40 % - Markeringsfarve5 8 4 3 3" xfId="44203" xr:uid="{FB2F7561-BEFB-430C-916B-7189303A04D7}"/>
    <cellStyle name="40 % - Markeringsfarve5 8 4 4" xfId="22216" xr:uid="{B6D4FC26-B2E2-487B-8FE1-ACF6EF7B5D75}"/>
    <cellStyle name="40 % - Markeringsfarve5 8 4 5" xfId="37204" xr:uid="{94087588-FEEC-4385-A958-89E5AF97354A}"/>
    <cellStyle name="40 % - Markeringsfarve5 8 5" xfId="5970" xr:uid="{85A3148A-F802-4972-AE74-D5D5D18D41F7}"/>
    <cellStyle name="40 % - Markeringsfarve5 8 5 2" xfId="13887" xr:uid="{46E13316-BDF7-434C-A4C7-49771A9ADBAA}"/>
    <cellStyle name="40 % - Markeringsfarve5 8 5 2 2" xfId="30202" xr:uid="{BA4E1668-B54B-4FA6-BFF8-13BAA12AB908}"/>
    <cellStyle name="40 % - Markeringsfarve5 8 5 2 3" xfId="45166" xr:uid="{0062771D-06ED-47C8-92DB-5B9CCD5CE55D}"/>
    <cellStyle name="40 % - Markeringsfarve5 8 5 3" xfId="23180" xr:uid="{BF0CDADC-E7D3-4B80-9387-EDB9D97D674E}"/>
    <cellStyle name="40 % - Markeringsfarve5 8 5 4" xfId="38167" xr:uid="{0F035E86-5D0D-4552-B480-A1C4534BC062}"/>
    <cellStyle name="40 % - Markeringsfarve5 8 6" xfId="12914" xr:uid="{C54FBE26-3583-4308-AD50-B714054ADEC9}"/>
    <cellStyle name="40 % - Markeringsfarve5 8 6 2" xfId="29234" xr:uid="{880C94DE-C8A2-4F0E-87DD-5AE720B291D3}"/>
    <cellStyle name="40 % - Markeringsfarve5 8 6 3" xfId="44199" xr:uid="{E660B4BC-1F14-4FC8-A792-43B90C2CDD40}"/>
    <cellStyle name="40 % - Markeringsfarve5 8 7" xfId="22212" xr:uid="{7D932442-F425-42AF-AECE-09AE3DB9DC77}"/>
    <cellStyle name="40 % - Markeringsfarve5 8 8" xfId="37200" xr:uid="{48226BCF-052C-4B3C-8EB3-B016336E0F71}"/>
    <cellStyle name="40 % - Markeringsfarve5 9" xfId="4363" xr:uid="{2DBBF46F-15C8-4F8D-B341-AAF46D2CF6CA}"/>
    <cellStyle name="40 % - Markeringsfarve5 9 2" xfId="4364" xr:uid="{5F53E558-B4E8-4029-8165-483743A61397}"/>
    <cellStyle name="40 % - Markeringsfarve5 9 2 2" xfId="4365" xr:uid="{726C9853-C0B3-416E-B2A9-A5839E512E9C}"/>
    <cellStyle name="40 % - Markeringsfarve5 9 2 2 2" xfId="7917" xr:uid="{B8CB04BD-8BD1-440A-AA6D-20694292B1D3}"/>
    <cellStyle name="40 % - Markeringsfarve5 9 2 2 2 2" xfId="15817" xr:uid="{D8AACBE0-B99C-4696-9E5E-F00249026E75}"/>
    <cellStyle name="40 % - Markeringsfarve5 9 2 2 2 2 2" xfId="32132" xr:uid="{25B4D35C-EADE-4365-81DF-F619AC71FF05}"/>
    <cellStyle name="40 % - Markeringsfarve5 9 2 2 2 2 3" xfId="47096" xr:uid="{5D2DE34A-42BD-44BB-A08B-544CCA4AB7CF}"/>
    <cellStyle name="40 % - Markeringsfarve5 9 2 2 2 3" xfId="25110" xr:uid="{7C780965-171F-4DF7-A719-CF84CF2F3AA8}"/>
    <cellStyle name="40 % - Markeringsfarve5 9 2 2 2 4" xfId="40097" xr:uid="{E6F6B341-8B1D-4A93-8DF7-BE6AC723C6AA}"/>
    <cellStyle name="40 % - Markeringsfarve5 9 2 2 3" xfId="12921" xr:uid="{E81A26EB-056C-45AB-B2FE-9E96B9C92740}"/>
    <cellStyle name="40 % - Markeringsfarve5 9 2 2 3 2" xfId="29241" xr:uid="{5762D828-20FB-4D5A-8552-631683112A7F}"/>
    <cellStyle name="40 % - Markeringsfarve5 9 2 2 3 3" xfId="44206" xr:uid="{B451D85F-242D-42D9-9AD4-425D4540C9E1}"/>
    <cellStyle name="40 % - Markeringsfarve5 9 2 2 4" xfId="22219" xr:uid="{CDF447B8-FB9F-42DC-8426-4C0906E58954}"/>
    <cellStyle name="40 % - Markeringsfarve5 9 2 2 5" xfId="37207" xr:uid="{87E7FDFE-5742-424E-BDBE-1D95C371F30C}"/>
    <cellStyle name="40 % - Markeringsfarve5 9 2 3" xfId="6444" xr:uid="{BFC52260-1A88-4ECE-AF5A-EA6E55BF745B}"/>
    <cellStyle name="40 % - Markeringsfarve5 9 2 3 2" xfId="14357" xr:uid="{0C07B7CF-2ADB-4C2E-B5F9-A791514CC11B}"/>
    <cellStyle name="40 % - Markeringsfarve5 9 2 3 2 2" xfId="30672" xr:uid="{BE2A0248-A3C6-459B-9331-36E59F8240BF}"/>
    <cellStyle name="40 % - Markeringsfarve5 9 2 3 2 3" xfId="45636" xr:uid="{9810D6AE-0F41-452A-822B-15EB02386BDC}"/>
    <cellStyle name="40 % - Markeringsfarve5 9 2 3 3" xfId="23650" xr:uid="{28592D3B-3C30-493B-967D-80DE996D4098}"/>
    <cellStyle name="40 % - Markeringsfarve5 9 2 3 4" xfId="38637" xr:uid="{409CA97A-0F6E-43EF-B514-B248B766859F}"/>
    <cellStyle name="40 % - Markeringsfarve5 9 2 4" xfId="12920" xr:uid="{5CD100EF-8B2F-4469-A201-1E9A9E8C5C79}"/>
    <cellStyle name="40 % - Markeringsfarve5 9 2 4 2" xfId="29240" xr:uid="{1CFDC0E4-32CD-4218-9416-BB48CD565697}"/>
    <cellStyle name="40 % - Markeringsfarve5 9 2 4 3" xfId="44205" xr:uid="{2AC825FC-87FD-4EF3-ACAF-7FF94CD6B86D}"/>
    <cellStyle name="40 % - Markeringsfarve5 9 2 5" xfId="22218" xr:uid="{77A10ED9-72CC-46C0-A866-3DACA972BA1D}"/>
    <cellStyle name="40 % - Markeringsfarve5 9 2 6" xfId="37206" xr:uid="{80931728-F972-4A08-93B5-2D5E51ADFDF8}"/>
    <cellStyle name="40 % - Markeringsfarve5 9 3" xfId="4366" xr:uid="{03B3D3B0-44B9-4474-A232-B5D14AB03D87}"/>
    <cellStyle name="40 % - Markeringsfarve5 9 3 2" xfId="7193" xr:uid="{F8CA2AB7-AB71-4488-9F8F-E6B2CB23DB1C}"/>
    <cellStyle name="40 % - Markeringsfarve5 9 3 2 2" xfId="15102" xr:uid="{DAA62066-31DE-4F81-B6AE-6500EA0AEE8F}"/>
    <cellStyle name="40 % - Markeringsfarve5 9 3 2 2 2" xfId="31417" xr:uid="{FFD5393A-B93E-4288-8ABF-CE4FAC6DFF32}"/>
    <cellStyle name="40 % - Markeringsfarve5 9 3 2 2 3" xfId="46381" xr:uid="{10D08D39-1262-4532-9BDE-7950BDDE4BEE}"/>
    <cellStyle name="40 % - Markeringsfarve5 9 3 2 3" xfId="24395" xr:uid="{E10FDB87-5BB3-4F5E-B445-14E32042340A}"/>
    <cellStyle name="40 % - Markeringsfarve5 9 3 2 4" xfId="39382" xr:uid="{5434AED9-D0C6-4FF5-B2B0-04671308347C}"/>
    <cellStyle name="40 % - Markeringsfarve5 9 3 3" xfId="12922" xr:uid="{81EAED45-A065-4982-B444-445E31CDDD2C}"/>
    <cellStyle name="40 % - Markeringsfarve5 9 3 3 2" xfId="29242" xr:uid="{EC4A53D5-C08E-4047-88FF-6CB702C46649}"/>
    <cellStyle name="40 % - Markeringsfarve5 9 3 3 3" xfId="44207" xr:uid="{20671161-C088-4F31-B2A2-D6DEEFF18AC0}"/>
    <cellStyle name="40 % - Markeringsfarve5 9 3 4" xfId="22220" xr:uid="{D24A7F48-F3EF-4D44-9971-D4C9D04E068E}"/>
    <cellStyle name="40 % - Markeringsfarve5 9 3 5" xfId="37208" xr:uid="{05305EA0-ABBB-4BA1-83B4-52569D2DA7EF}"/>
    <cellStyle name="40 % - Markeringsfarve5 9 4" xfId="4367" xr:uid="{01C366B3-47F3-48A6-86E9-8E9C733B9D57}"/>
    <cellStyle name="40 % - Markeringsfarve5 9 4 2" xfId="8400" xr:uid="{A5A124EA-ECD8-412C-A1C0-A9474718C8F6}"/>
    <cellStyle name="40 % - Markeringsfarve5 9 4 2 2" xfId="16291" xr:uid="{F087264D-E299-49DB-88BA-19648D374C44}"/>
    <cellStyle name="40 % - Markeringsfarve5 9 4 2 2 2" xfId="32606" xr:uid="{6D0B0AED-DC1B-4923-8134-E762F3D7E472}"/>
    <cellStyle name="40 % - Markeringsfarve5 9 4 2 2 3" xfId="47570" xr:uid="{8572F887-5D58-455C-95F6-60BA6B6667EA}"/>
    <cellStyle name="40 % - Markeringsfarve5 9 4 2 3" xfId="25584" xr:uid="{97ACAAC0-5A93-42CB-AD4E-73C42AC83A38}"/>
    <cellStyle name="40 % - Markeringsfarve5 9 4 2 4" xfId="40571" xr:uid="{18A946C5-BF18-4A4C-9264-FD7919DECEA3}"/>
    <cellStyle name="40 % - Markeringsfarve5 9 4 3" xfId="12923" xr:uid="{8B3B4ABA-65C8-47B5-A6A7-7E4EC0EB6516}"/>
    <cellStyle name="40 % - Markeringsfarve5 9 4 3 2" xfId="29243" xr:uid="{91B1F747-5977-4CD9-B8B1-E428012B21D4}"/>
    <cellStyle name="40 % - Markeringsfarve5 9 4 3 3" xfId="44208" xr:uid="{07C12898-052B-4B27-99DD-C486ABCDA3FA}"/>
    <cellStyle name="40 % - Markeringsfarve5 9 4 4" xfId="22221" xr:uid="{7FE1B888-1FAE-4D60-81CF-16467E0889B3}"/>
    <cellStyle name="40 % - Markeringsfarve5 9 4 5" xfId="37209" xr:uid="{E4F99DCD-9185-466D-BB87-F412A8FC391C}"/>
    <cellStyle name="40 % - Markeringsfarve5 9 5" xfId="5971" xr:uid="{3F88CE53-13B9-40A1-9A6B-046A65624904}"/>
    <cellStyle name="40 % - Markeringsfarve5 9 5 2" xfId="13888" xr:uid="{C11749F3-1812-47A4-99BF-BF3F83128ACA}"/>
    <cellStyle name="40 % - Markeringsfarve5 9 5 2 2" xfId="30203" xr:uid="{069E4E4A-AEA2-4EB1-A28C-9F67EEEAE9D4}"/>
    <cellStyle name="40 % - Markeringsfarve5 9 5 2 3" xfId="45167" xr:uid="{E722D2A2-D356-474D-9370-8A5E103EE9F7}"/>
    <cellStyle name="40 % - Markeringsfarve5 9 5 3" xfId="23181" xr:uid="{D79FE685-6D6C-408A-8A27-087B898BE84C}"/>
    <cellStyle name="40 % - Markeringsfarve5 9 5 4" xfId="38168" xr:uid="{9BB6E73E-7B0B-4F9C-9DC3-25342971D1FC}"/>
    <cellStyle name="40 % - Markeringsfarve5 9 6" xfId="12919" xr:uid="{30B1C0AA-B2CF-4B23-A64B-E831E7D8E136}"/>
    <cellStyle name="40 % - Markeringsfarve5 9 6 2" xfId="29239" xr:uid="{12AE0151-9C74-4E0B-ACC4-6B44D3187000}"/>
    <cellStyle name="40 % - Markeringsfarve5 9 6 3" xfId="44204" xr:uid="{C1420464-889F-4E22-84D3-BBA987950D15}"/>
    <cellStyle name="40 % - Markeringsfarve5 9 7" xfId="22217" xr:uid="{180126C6-0C97-436A-8A11-07B9098FF5D0}"/>
    <cellStyle name="40 % - Markeringsfarve5 9 8" xfId="37205" xr:uid="{0E560E05-42B4-4530-A9B3-3544B58B048A}"/>
    <cellStyle name="40 % - Markeringsfarve6 10" xfId="4369" xr:uid="{5BFFA34C-EB91-4E1C-A33B-524FB13046DA}"/>
    <cellStyle name="40 % - Markeringsfarve6 10 2" xfId="4370" xr:uid="{3C32962A-B752-41A5-92BB-A59C3639B0B3}"/>
    <cellStyle name="40 % - Markeringsfarve6 10 2 2" xfId="4371" xr:uid="{BE38DFB6-2716-4BC0-BECD-61E5EA933AAD}"/>
    <cellStyle name="40 % - Markeringsfarve6 10 2 2 2" xfId="8124" xr:uid="{2F1B3429-9C62-4875-8DEE-536C8B8175A1}"/>
    <cellStyle name="40 % - Markeringsfarve6 10 2 2 2 2" xfId="16024" xr:uid="{6AA6903B-4483-4E48-8114-D84FA86AF9E3}"/>
    <cellStyle name="40 % - Markeringsfarve6 10 2 2 2 2 2" xfId="32339" xr:uid="{2F891733-43C3-4A5E-B493-BA434F79EA21}"/>
    <cellStyle name="40 % - Markeringsfarve6 10 2 2 2 2 3" xfId="47303" xr:uid="{85219E29-2013-4141-876D-933F4D47BDB5}"/>
    <cellStyle name="40 % - Markeringsfarve6 10 2 2 2 3" xfId="25317" xr:uid="{474006A7-A0F2-4E69-BC61-E59C626C8A13}"/>
    <cellStyle name="40 % - Markeringsfarve6 10 2 2 2 4" xfId="40304" xr:uid="{F160380B-5753-4515-B2F3-E066A4219A8C}"/>
    <cellStyle name="40 % - Markeringsfarve6 10 2 2 3" xfId="12927" xr:uid="{E04613FF-C151-459E-8C01-B8EF06C33B68}"/>
    <cellStyle name="40 % - Markeringsfarve6 10 2 2 3 2" xfId="29247" xr:uid="{A7C5B40A-A47C-4EBA-95C7-80DB916043C6}"/>
    <cellStyle name="40 % - Markeringsfarve6 10 2 2 3 3" xfId="44212" xr:uid="{E026782F-99C6-497D-B833-59ECF8D803C2}"/>
    <cellStyle name="40 % - Markeringsfarve6 10 2 2 4" xfId="22225" xr:uid="{96698CBF-CFA6-4ABA-AF47-7E2321AD7480}"/>
    <cellStyle name="40 % - Markeringsfarve6 10 2 2 5" xfId="37213" xr:uid="{58EA29DA-9700-44EE-9232-C072F283C1FF}"/>
    <cellStyle name="40 % - Markeringsfarve6 10 2 3" xfId="6617" xr:uid="{FAB17F0A-50EE-4067-8785-7F5E7EA6DB5C}"/>
    <cellStyle name="40 % - Markeringsfarve6 10 2 3 2" xfId="14530" xr:uid="{00C3843D-EF8D-4FD6-AEA5-23429DEB3CF8}"/>
    <cellStyle name="40 % - Markeringsfarve6 10 2 3 2 2" xfId="30845" xr:uid="{8A0EF4AB-D18C-4FB8-B13B-3B8F148A3B69}"/>
    <cellStyle name="40 % - Markeringsfarve6 10 2 3 2 3" xfId="45809" xr:uid="{55FB63E9-A7E0-4625-9C82-94B17C1B91DC}"/>
    <cellStyle name="40 % - Markeringsfarve6 10 2 3 3" xfId="23823" xr:uid="{4679BEF1-B2BC-408E-97DB-E1AEB8CE3A0D}"/>
    <cellStyle name="40 % - Markeringsfarve6 10 2 3 4" xfId="38810" xr:uid="{2E4D7AF4-C667-4914-923B-32D11B669504}"/>
    <cellStyle name="40 % - Markeringsfarve6 10 2 4" xfId="12926" xr:uid="{7A54AF32-672E-4B3C-914A-715FF3590D3A}"/>
    <cellStyle name="40 % - Markeringsfarve6 10 2 4 2" xfId="29246" xr:uid="{0BC681F0-82B3-4CAD-8353-356F14D5CBE0}"/>
    <cellStyle name="40 % - Markeringsfarve6 10 2 4 3" xfId="44211" xr:uid="{13AC34E4-A4A8-4662-8F35-BEAB279915F6}"/>
    <cellStyle name="40 % - Markeringsfarve6 10 2 5" xfId="22224" xr:uid="{F245146E-71F6-4AE1-B188-59968CD368EA}"/>
    <cellStyle name="40 % - Markeringsfarve6 10 2 6" xfId="37212" xr:uid="{518B8CC8-DFE3-439E-A4C4-F082EEC112FA}"/>
    <cellStyle name="40 % - Markeringsfarve6 10 3" xfId="4372" xr:uid="{F8AC76F4-103D-4539-AC9C-AA1FBB22699B}"/>
    <cellStyle name="40 % - Markeringsfarve6 10 3 2" xfId="7401" xr:uid="{5CDDEA06-BEA9-4BC3-ACFF-E3F151CC5280}"/>
    <cellStyle name="40 % - Markeringsfarve6 10 3 2 2" xfId="15310" xr:uid="{8A61DCE5-C6ED-427A-844C-7A071272F948}"/>
    <cellStyle name="40 % - Markeringsfarve6 10 3 2 2 2" xfId="31625" xr:uid="{647EAEA8-6783-4B82-9FB0-A7A35B95DF04}"/>
    <cellStyle name="40 % - Markeringsfarve6 10 3 2 2 3" xfId="46589" xr:uid="{23F1E7CA-88A9-40E9-998A-873951A6F868}"/>
    <cellStyle name="40 % - Markeringsfarve6 10 3 2 3" xfId="24603" xr:uid="{873C5569-5C0D-4F9D-A3B0-78CC77BBD45D}"/>
    <cellStyle name="40 % - Markeringsfarve6 10 3 2 4" xfId="39590" xr:uid="{8BFAF047-6260-45F9-B649-1D6DC4B1B6C7}"/>
    <cellStyle name="40 % - Markeringsfarve6 10 3 3" xfId="12928" xr:uid="{CE19D4FF-DB77-4CC5-8E7C-83B34DBEF4A9}"/>
    <cellStyle name="40 % - Markeringsfarve6 10 3 3 2" xfId="29248" xr:uid="{CA74BC91-EB57-4F4F-ACEE-04632A702430}"/>
    <cellStyle name="40 % - Markeringsfarve6 10 3 3 3" xfId="44213" xr:uid="{DAD676D7-0164-4451-A6BB-12E980FEC55E}"/>
    <cellStyle name="40 % - Markeringsfarve6 10 3 4" xfId="22226" xr:uid="{7561890F-D4AF-40F7-8E1F-89DE1C2CD66D}"/>
    <cellStyle name="40 % - Markeringsfarve6 10 3 5" xfId="37214" xr:uid="{2DA361C8-CFB1-433D-BF91-45FABB2174C9}"/>
    <cellStyle name="40 % - Markeringsfarve6 10 4" xfId="4373" xr:uid="{531D7587-3A5D-4AF4-8EEA-4019BB359CA7}"/>
    <cellStyle name="40 % - Markeringsfarve6 10 4 2" xfId="8359" xr:uid="{2E0AA3E5-5BCC-4999-AC69-A33477CA6601}"/>
    <cellStyle name="40 % - Markeringsfarve6 10 4 2 2" xfId="16251" xr:uid="{3D1E7928-95AF-41A0-8AF0-A025708555B8}"/>
    <cellStyle name="40 % - Markeringsfarve6 10 4 2 2 2" xfId="32566" xr:uid="{B514E0A4-06DD-4673-BD22-DEE27FBB0007}"/>
    <cellStyle name="40 % - Markeringsfarve6 10 4 2 2 3" xfId="47530" xr:uid="{515E7FF3-6823-43EC-A65E-B79439535B7D}"/>
    <cellStyle name="40 % - Markeringsfarve6 10 4 2 3" xfId="25544" xr:uid="{EEABAFCF-F480-45E4-8649-4ED616462AAB}"/>
    <cellStyle name="40 % - Markeringsfarve6 10 4 2 4" xfId="40531" xr:uid="{F9B7AA8B-6AFC-4772-BE0F-676E62EAB136}"/>
    <cellStyle name="40 % - Markeringsfarve6 10 4 3" xfId="12929" xr:uid="{BEF9707A-E1A1-4BFA-B3A9-2DDF4C30B5B1}"/>
    <cellStyle name="40 % - Markeringsfarve6 10 4 3 2" xfId="29249" xr:uid="{8AA60F03-DB00-412C-B674-AB8B23729816}"/>
    <cellStyle name="40 % - Markeringsfarve6 10 4 3 3" xfId="44214" xr:uid="{EE3C5C81-46DA-45A9-92B3-B295C5474658}"/>
    <cellStyle name="40 % - Markeringsfarve6 10 4 4" xfId="22227" xr:uid="{1CF6EFDF-5BBE-4D40-8597-057E095BFCB4}"/>
    <cellStyle name="40 % - Markeringsfarve6 10 4 5" xfId="37215" xr:uid="{F4D54DDC-D5C6-4687-8E45-E0A7B159CC9E}"/>
    <cellStyle name="40 % - Markeringsfarve6 10 5" xfId="5973" xr:uid="{635C7AC7-C512-4DD8-BAD6-6987CEFC4B74}"/>
    <cellStyle name="40 % - Markeringsfarve6 10 5 2" xfId="13890" xr:uid="{88A6C353-D79B-4815-B050-E35FACC57DD2}"/>
    <cellStyle name="40 % - Markeringsfarve6 10 5 2 2" xfId="30205" xr:uid="{93960B77-5F4F-4BA9-9923-0D99A14C4955}"/>
    <cellStyle name="40 % - Markeringsfarve6 10 5 2 3" xfId="45169" xr:uid="{2BDBC0B2-997A-4ED5-A986-AFD2FD7E8D93}"/>
    <cellStyle name="40 % - Markeringsfarve6 10 5 3" xfId="23183" xr:uid="{80B4FBF3-4D73-4555-9220-F82703957381}"/>
    <cellStyle name="40 % - Markeringsfarve6 10 5 4" xfId="38170" xr:uid="{4D6F3F6A-62AE-45A1-A43D-069A24F95419}"/>
    <cellStyle name="40 % - Markeringsfarve6 10 6" xfId="12925" xr:uid="{F3435113-A2BB-4FB5-981B-CF6D1571F345}"/>
    <cellStyle name="40 % - Markeringsfarve6 10 6 2" xfId="29245" xr:uid="{A69FD1F7-2556-4BBD-93BF-0919549FF187}"/>
    <cellStyle name="40 % - Markeringsfarve6 10 6 3" xfId="44210" xr:uid="{ED91C2C6-EB76-438D-AED3-6136311A055E}"/>
    <cellStyle name="40 % - Markeringsfarve6 10 7" xfId="22223" xr:uid="{B57E6D4E-0711-4423-983A-ACB11A0BDA8A}"/>
    <cellStyle name="40 % - Markeringsfarve6 10 8" xfId="37211" xr:uid="{A2F7585C-2F78-4F99-9708-0E0E08A973C3}"/>
    <cellStyle name="40 % - Markeringsfarve6 11" xfId="4374" xr:uid="{4BBD93AD-D0D3-4F4C-BF63-80B8DDFE229D}"/>
    <cellStyle name="40 % - Markeringsfarve6 11 2" xfId="4375" xr:uid="{F79B5F30-D3B5-4E81-AC00-947214333F49}"/>
    <cellStyle name="40 % - Markeringsfarve6 11 2 2" xfId="7444" xr:uid="{835D7AA2-1893-4F2E-BBDE-710F041F5E77}"/>
    <cellStyle name="40 % - Markeringsfarve6 11 2 2 2" xfId="15344" xr:uid="{631DE0AA-994E-47D6-BD1D-B51C2ABB0403}"/>
    <cellStyle name="40 % - Markeringsfarve6 11 2 2 2 2" xfId="31659" xr:uid="{38882AEF-2864-4F19-95BB-F0331573D40C}"/>
    <cellStyle name="40 % - Markeringsfarve6 11 2 2 2 3" xfId="46623" xr:uid="{A9B608DB-757E-4CA5-92B1-1E12D806C75D}"/>
    <cellStyle name="40 % - Markeringsfarve6 11 2 2 3" xfId="24637" xr:uid="{CB88C9D6-4AA9-482A-B3D9-4EBE5C934DCE}"/>
    <cellStyle name="40 % - Markeringsfarve6 11 2 2 4" xfId="39624" xr:uid="{99F5F4CA-84BC-4AC5-99E0-511A50E17082}"/>
    <cellStyle name="40 % - Markeringsfarve6 11 2 3" xfId="12931" xr:uid="{CB067875-E004-4647-A251-A05A8E60E2C6}"/>
    <cellStyle name="40 % - Markeringsfarve6 11 2 3 2" xfId="29251" xr:uid="{94B2974A-2145-4EB1-A575-4B4C4E383D2A}"/>
    <cellStyle name="40 % - Markeringsfarve6 11 2 3 3" xfId="44216" xr:uid="{3A7D026C-3DDC-4B38-B839-A667A6C98930}"/>
    <cellStyle name="40 % - Markeringsfarve6 11 2 4" xfId="22229" xr:uid="{C2C0823A-BE3A-4ACE-830F-6241B8B20831}"/>
    <cellStyle name="40 % - Markeringsfarve6 11 2 5" xfId="37217" xr:uid="{6DC77138-818F-47CC-8BE6-31307964713E}"/>
    <cellStyle name="40 % - Markeringsfarve6 11 3" xfId="4376" xr:uid="{D76774BD-31B8-4A05-9588-6C0316D8159C}"/>
    <cellStyle name="40 % - Markeringsfarve6 11 3 2" xfId="8571" xr:uid="{5CABA66F-4E7D-4F4B-B358-162BE560B415}"/>
    <cellStyle name="40 % - Markeringsfarve6 11 3 2 2" xfId="16453" xr:uid="{5C66B796-698E-49C7-AD4F-68E6E2BF9BD0}"/>
    <cellStyle name="40 % - Markeringsfarve6 11 3 2 2 2" xfId="32768" xr:uid="{7FB035B3-1EE8-4D7B-8D20-314FD41410E7}"/>
    <cellStyle name="40 % - Markeringsfarve6 11 3 2 2 3" xfId="47732" xr:uid="{152F8514-7DD2-4F8A-9700-01AC71255772}"/>
    <cellStyle name="40 % - Markeringsfarve6 11 3 2 3" xfId="25746" xr:uid="{52C6BD91-ECE9-42FE-A249-A9D45A050F05}"/>
    <cellStyle name="40 % - Markeringsfarve6 11 3 2 4" xfId="40733" xr:uid="{22B3C9FA-B3FA-4859-ABEF-205A3A36A90C}"/>
    <cellStyle name="40 % - Markeringsfarve6 11 3 3" xfId="12932" xr:uid="{51F7C764-774C-4AC1-9B9C-5FD00096B2EB}"/>
    <cellStyle name="40 % - Markeringsfarve6 11 3 3 2" xfId="29252" xr:uid="{F7166D95-AE78-4A0C-A9F0-1EA499DF03ED}"/>
    <cellStyle name="40 % - Markeringsfarve6 11 3 3 3" xfId="44217" xr:uid="{07F49DA9-8309-403D-9053-974E93B8B287}"/>
    <cellStyle name="40 % - Markeringsfarve6 11 3 4" xfId="22230" xr:uid="{E89BD105-46C5-48A8-B893-6F9355B86418}"/>
    <cellStyle name="40 % - Markeringsfarve6 11 3 5" xfId="37218" xr:uid="{1F1D3A52-0600-484F-908A-D03403533D15}"/>
    <cellStyle name="40 % - Markeringsfarve6 11 4" xfId="5974" xr:uid="{B9CD5AAC-163C-48F0-8E55-F49D382CCD45}"/>
    <cellStyle name="40 % - Markeringsfarve6 11 4 2" xfId="13891" xr:uid="{8798232E-5B30-4EB1-8AAB-2D0CB5F62A65}"/>
    <cellStyle name="40 % - Markeringsfarve6 11 4 2 2" xfId="30206" xr:uid="{C75FD9F4-3737-4F9B-BE52-A7731D8BEF7F}"/>
    <cellStyle name="40 % - Markeringsfarve6 11 4 2 3" xfId="45170" xr:uid="{54125B03-5C94-4687-A61A-CE58B8BEE888}"/>
    <cellStyle name="40 % - Markeringsfarve6 11 4 3" xfId="23184" xr:uid="{CBB683BB-5D33-40DD-ABD4-390E1B1B3EA6}"/>
    <cellStyle name="40 % - Markeringsfarve6 11 4 4" xfId="38171" xr:uid="{F4E6E1A6-F93D-4147-A453-6DF757F3E005}"/>
    <cellStyle name="40 % - Markeringsfarve6 11 5" xfId="12930" xr:uid="{F9C01BBC-A340-424A-8DCC-8BC04B41977E}"/>
    <cellStyle name="40 % - Markeringsfarve6 11 5 2" xfId="29250" xr:uid="{BE76A871-7457-4F34-BAA1-F72FDA7A8084}"/>
    <cellStyle name="40 % - Markeringsfarve6 11 5 3" xfId="44215" xr:uid="{BE136C5D-1EF2-4086-81C4-9A7FD97A098A}"/>
    <cellStyle name="40 % - Markeringsfarve6 11 6" xfId="22228" xr:uid="{D12E24CB-4A71-4FA0-8E78-96B80F69080C}"/>
    <cellStyle name="40 % - Markeringsfarve6 11 7" xfId="37216" xr:uid="{CEDCC07D-2D37-4BC9-9E25-345EEEEE6710}"/>
    <cellStyle name="40 % - Markeringsfarve6 12" xfId="4377" xr:uid="{42E5398C-CF58-46BA-B0D3-F059D221D7BA}"/>
    <cellStyle name="40 % - Markeringsfarve6 12 2" xfId="4378" xr:uid="{D858DB1B-CA41-41E3-8E6C-6F63E481DB9C}"/>
    <cellStyle name="40 % - Markeringsfarve6 12 2 2" xfId="8221" xr:uid="{8DA29A69-3AA7-4422-8DE1-99F846EAE64E}"/>
    <cellStyle name="40 % - Markeringsfarve6 12 2 2 2" xfId="16114" xr:uid="{6D4DD1B8-98E2-4A1D-BD60-8E5072F2B2D1}"/>
    <cellStyle name="40 % - Markeringsfarve6 12 2 2 2 2" xfId="32429" xr:uid="{365923CB-A87A-4AD4-8586-F731577D94B5}"/>
    <cellStyle name="40 % - Markeringsfarve6 12 2 2 2 3" xfId="47393" xr:uid="{B510AB1A-29F5-4E8E-90D9-77E47A1962E0}"/>
    <cellStyle name="40 % - Markeringsfarve6 12 2 2 3" xfId="25407" xr:uid="{DC1AF311-0955-439C-9E07-755BD8E66F15}"/>
    <cellStyle name="40 % - Markeringsfarve6 12 2 2 4" xfId="40394" xr:uid="{1ABBB616-A614-4059-83C9-2B272DE67D41}"/>
    <cellStyle name="40 % - Markeringsfarve6 12 2 3" xfId="12934" xr:uid="{5093A5E9-1A25-450E-BA5D-81B25BFD8764}"/>
    <cellStyle name="40 % - Markeringsfarve6 12 2 3 2" xfId="29254" xr:uid="{E85F1C95-8D21-4D17-94EE-96437D8626C3}"/>
    <cellStyle name="40 % - Markeringsfarve6 12 2 3 3" xfId="44219" xr:uid="{E7AD148A-A537-421A-8D36-373EA38CF06B}"/>
    <cellStyle name="40 % - Markeringsfarve6 12 2 4" xfId="22232" xr:uid="{1FE3F04E-FE1D-4BD8-990B-BDFCE9EE8441}"/>
    <cellStyle name="40 % - Markeringsfarve6 12 2 5" xfId="37220" xr:uid="{2EFE7D1F-6609-48BA-AAD9-4CB67A872012}"/>
    <cellStyle name="40 % - Markeringsfarve6 12 3" xfId="5975" xr:uid="{5711616C-5C1F-4E6C-A44E-AC8E62F15BB9}"/>
    <cellStyle name="40 % - Markeringsfarve6 12 3 2" xfId="13892" xr:uid="{D149DC6F-F7B0-463B-8BE0-7D785672B98F}"/>
    <cellStyle name="40 % - Markeringsfarve6 12 3 2 2" xfId="30207" xr:uid="{12BC536B-E13A-4FD4-9CD6-F734E459C2C6}"/>
    <cellStyle name="40 % - Markeringsfarve6 12 3 2 3" xfId="45171" xr:uid="{B9D01B2C-ABEF-4166-B2E1-6B6E207AE213}"/>
    <cellStyle name="40 % - Markeringsfarve6 12 3 3" xfId="23185" xr:uid="{FC1FB8B9-B8A4-4871-9E0B-F69ABFDBE952}"/>
    <cellStyle name="40 % - Markeringsfarve6 12 3 4" xfId="38172" xr:uid="{DF9FB961-DCE3-4B59-8F08-B5424BABDAA8}"/>
    <cellStyle name="40 % - Markeringsfarve6 12 4" xfId="12933" xr:uid="{4EC6269F-DB30-47F3-AE80-1C3DF2A08538}"/>
    <cellStyle name="40 % - Markeringsfarve6 12 4 2" xfId="29253" xr:uid="{4485FF00-19FA-404B-93AF-58FD7D1C3C56}"/>
    <cellStyle name="40 % - Markeringsfarve6 12 4 3" xfId="44218" xr:uid="{3D34586B-AB68-49F8-B9B7-214EC0A2A155}"/>
    <cellStyle name="40 % - Markeringsfarve6 12 5" xfId="22231" xr:uid="{904BA103-DAC2-467F-8221-450E262F809A}"/>
    <cellStyle name="40 % - Markeringsfarve6 12 6" xfId="37219" xr:uid="{D9C868CB-D4B3-4A7D-8C74-CA2286E25582}"/>
    <cellStyle name="40 % - Markeringsfarve6 13" xfId="4379" xr:uid="{1F1147CF-417C-4AF1-94EB-B56223D14095}"/>
    <cellStyle name="40 % - Markeringsfarve6 13 2" xfId="4380" xr:uid="{1BE21008-7081-42DB-A5AD-E45508A15D9E}"/>
    <cellStyle name="40 % - Markeringsfarve6 13 2 2" xfId="8545" xr:uid="{9BAD5517-D397-4AD4-95A9-8FD155CF5CBF}"/>
    <cellStyle name="40 % - Markeringsfarve6 13 2 2 2" xfId="16430" xr:uid="{D381F7AD-C425-4191-9EE2-A10809A8B806}"/>
    <cellStyle name="40 % - Markeringsfarve6 13 2 2 2 2" xfId="32745" xr:uid="{1E4F866E-633A-4425-807F-A3A189EC751F}"/>
    <cellStyle name="40 % - Markeringsfarve6 13 2 2 2 3" xfId="47709" xr:uid="{57BACB5C-C6BF-4BF3-AD07-DE3A52EA7E76}"/>
    <cellStyle name="40 % - Markeringsfarve6 13 2 2 3" xfId="25723" xr:uid="{887B47C2-29DC-4654-B16A-05A1FC0893B3}"/>
    <cellStyle name="40 % - Markeringsfarve6 13 2 2 4" xfId="40710" xr:uid="{24B6904B-89A3-451C-B5FD-668630FB980D}"/>
    <cellStyle name="40 % - Markeringsfarve6 13 2 3" xfId="12936" xr:uid="{A2A1DB37-889F-48B3-9359-7AAC229572D4}"/>
    <cellStyle name="40 % - Markeringsfarve6 13 2 3 2" xfId="29256" xr:uid="{8338B760-1086-40D3-9CA9-373E43933BB2}"/>
    <cellStyle name="40 % - Markeringsfarve6 13 2 3 3" xfId="44221" xr:uid="{2EDDFEFF-0265-4135-A998-D2B2F8A3FF58}"/>
    <cellStyle name="40 % - Markeringsfarve6 13 2 4" xfId="22234" xr:uid="{DDE76135-256E-4064-9987-EA6C0A12BB79}"/>
    <cellStyle name="40 % - Markeringsfarve6 13 2 5" xfId="37222" xr:uid="{3F327500-9D98-4361-B018-CE4423877DAD}"/>
    <cellStyle name="40 % - Markeringsfarve6 13 3" xfId="5976" xr:uid="{2E121A9E-2351-4A37-939D-A61AF968ED8F}"/>
    <cellStyle name="40 % - Markeringsfarve6 13 3 2" xfId="13893" xr:uid="{9E40694B-4939-42F2-9F2F-D0E44E63660F}"/>
    <cellStyle name="40 % - Markeringsfarve6 13 3 2 2" xfId="30208" xr:uid="{93E36817-192F-4D89-AFE6-DEA2221CB21F}"/>
    <cellStyle name="40 % - Markeringsfarve6 13 3 2 3" xfId="45172" xr:uid="{03A9CE90-0994-4A54-8A63-9CF2501089C1}"/>
    <cellStyle name="40 % - Markeringsfarve6 13 3 3" xfId="23186" xr:uid="{F0397C44-419E-46A1-A4EE-407CA0FE2D95}"/>
    <cellStyle name="40 % - Markeringsfarve6 13 3 4" xfId="38173" xr:uid="{45C8B253-1329-4F5C-B2AD-045D776470D7}"/>
    <cellStyle name="40 % - Markeringsfarve6 13 4" xfId="12935" xr:uid="{87B02945-DA53-4EDE-96FD-48C11322CFD5}"/>
    <cellStyle name="40 % - Markeringsfarve6 13 4 2" xfId="29255" xr:uid="{917F3EA9-A78A-428B-89B4-60E828631B92}"/>
    <cellStyle name="40 % - Markeringsfarve6 13 4 3" xfId="44220" xr:uid="{C56ED0C6-882E-4141-A2CB-F73AA8E3C8D7}"/>
    <cellStyle name="40 % - Markeringsfarve6 13 5" xfId="22233" xr:uid="{21EC569E-BC8B-47AB-A75E-EA9E0EC78CF0}"/>
    <cellStyle name="40 % - Markeringsfarve6 13 6" xfId="37221" xr:uid="{0C7C4CBB-4F79-4294-ACA1-D850789AA5D0}"/>
    <cellStyle name="40 % - Markeringsfarve6 14" xfId="4381" xr:uid="{4425A960-BF0D-4939-9E5B-BEA7291A19DF}"/>
    <cellStyle name="40 % - Markeringsfarve6 14 2" xfId="4382" xr:uid="{75393A1E-86B1-4D18-B61F-95062B158319}"/>
    <cellStyle name="40 % - Markeringsfarve6 14 2 2" xfId="8657" xr:uid="{BBCE8D77-DFAA-4C87-82E5-BF0F7FF02923}"/>
    <cellStyle name="40 % - Markeringsfarve6 14 2 2 2" xfId="16536" xr:uid="{3B62958B-D9E4-4589-8E12-4BFF03B08ACA}"/>
    <cellStyle name="40 % - Markeringsfarve6 14 2 2 2 2" xfId="32851" xr:uid="{8F4466CF-D1C4-4DAD-8890-3E8162976F11}"/>
    <cellStyle name="40 % - Markeringsfarve6 14 2 2 2 3" xfId="47815" xr:uid="{6E40D570-E211-42B5-969B-FA6172F73E4D}"/>
    <cellStyle name="40 % - Markeringsfarve6 14 2 2 3" xfId="25829" xr:uid="{551EC3B2-35FC-45DF-BE17-594E5AA80AF9}"/>
    <cellStyle name="40 % - Markeringsfarve6 14 2 2 4" xfId="40816" xr:uid="{48F52B98-676C-406D-B90C-7A661BC73E1D}"/>
    <cellStyle name="40 % - Markeringsfarve6 14 2 3" xfId="12938" xr:uid="{0BE8F3A2-E061-4275-A584-E62204E23770}"/>
    <cellStyle name="40 % - Markeringsfarve6 14 2 3 2" xfId="29258" xr:uid="{794E7F14-0E9D-4B55-9689-39E76B105F67}"/>
    <cellStyle name="40 % - Markeringsfarve6 14 2 3 3" xfId="44223" xr:uid="{F6B994D1-CC6E-4A19-A91D-99C7A7919245}"/>
    <cellStyle name="40 % - Markeringsfarve6 14 2 4" xfId="22236" xr:uid="{F273F17A-62A7-4A78-BCD0-847312D52D59}"/>
    <cellStyle name="40 % - Markeringsfarve6 14 2 5" xfId="37224" xr:uid="{196D7E59-9E43-4290-ADFD-596D6B52F693}"/>
    <cellStyle name="40 % - Markeringsfarve6 14 3" xfId="5972" xr:uid="{5FF17498-7139-43D5-B943-EBCA15D388C4}"/>
    <cellStyle name="40 % - Markeringsfarve6 14 3 2" xfId="13889" xr:uid="{67BA7481-8270-4CB5-B62B-F06EF08FD8BC}"/>
    <cellStyle name="40 % - Markeringsfarve6 14 3 2 2" xfId="30204" xr:uid="{D60C5611-22B6-4BCF-AD03-A2FD2B8D57B1}"/>
    <cellStyle name="40 % - Markeringsfarve6 14 3 2 3" xfId="45168" xr:uid="{F1CEB1D0-4BAA-4903-BE52-CB5EB1799C41}"/>
    <cellStyle name="40 % - Markeringsfarve6 14 3 3" xfId="23182" xr:uid="{4D89E2C2-1783-4941-A55B-099CACD173A7}"/>
    <cellStyle name="40 % - Markeringsfarve6 14 3 4" xfId="38169" xr:uid="{BBB64C89-E503-4E49-92EE-C9659595FDF0}"/>
    <cellStyle name="40 % - Markeringsfarve6 14 4" xfId="12937" xr:uid="{27FBE9D1-9B7A-4671-925F-5F677CA5ECC1}"/>
    <cellStyle name="40 % - Markeringsfarve6 14 4 2" xfId="29257" xr:uid="{9A68FCD0-31CA-4D67-8A69-92E2CE7B9DB7}"/>
    <cellStyle name="40 % - Markeringsfarve6 14 4 3" xfId="44222" xr:uid="{881B7540-7B3B-4F8A-AD8C-3DF1C1481D37}"/>
    <cellStyle name="40 % - Markeringsfarve6 14 5" xfId="22235" xr:uid="{4F8E9830-C163-4E68-AB0A-5D36DA999C09}"/>
    <cellStyle name="40 % - Markeringsfarve6 14 6" xfId="37223" xr:uid="{5B9F62DB-097A-46E0-B8E9-04F041730B3B}"/>
    <cellStyle name="40 % - Markeringsfarve6 15" xfId="4383" xr:uid="{0A7E77C4-B346-4291-84A4-1C3887E55E6C}"/>
    <cellStyle name="40 % - Markeringsfarve6 15 2" xfId="6669" xr:uid="{4840F04F-48D9-437C-B6B0-357159F45CCF}"/>
    <cellStyle name="40 % - Markeringsfarve6 15 2 2" xfId="14581" xr:uid="{56F2C373-B2CC-4D44-9F2A-489ED0C3EDF2}"/>
    <cellStyle name="40 % - Markeringsfarve6 15 2 2 2" xfId="30896" xr:uid="{AB232564-7E8B-4037-BE26-BF32A779B33F}"/>
    <cellStyle name="40 % - Markeringsfarve6 15 2 2 3" xfId="45860" xr:uid="{21729AD4-079D-4674-9C1A-EE8EDA106864}"/>
    <cellStyle name="40 % - Markeringsfarve6 15 2 3" xfId="23874" xr:uid="{62D6B3AA-A432-4072-9B91-052689B2BCEA}"/>
    <cellStyle name="40 % - Markeringsfarve6 15 2 4" xfId="38861" xr:uid="{1192EA6A-1015-4C6E-8E89-F54BD56B127F}"/>
    <cellStyle name="40 % - Markeringsfarve6 15 3" xfId="12939" xr:uid="{F7392CEE-D37C-4BA0-A18B-B1A7CF22738B}"/>
    <cellStyle name="40 % - Markeringsfarve6 15 3 2" xfId="29259" xr:uid="{6486E24A-F19B-4515-9E7B-606FF08E01BF}"/>
    <cellStyle name="40 % - Markeringsfarve6 15 3 3" xfId="44224" xr:uid="{1AD480A3-A9EC-4640-A907-A122F2E6E610}"/>
    <cellStyle name="40 % - Markeringsfarve6 15 4" xfId="22237" xr:uid="{33756E2D-438B-41CE-ACF4-3C8F5CC55DD2}"/>
    <cellStyle name="40 % - Markeringsfarve6 15 5" xfId="37225" xr:uid="{D51F0CA5-BBA1-4C93-B265-73A42B7B55EB}"/>
    <cellStyle name="40 % - Markeringsfarve6 16" xfId="4384" xr:uid="{AE60CD9B-9517-458D-849E-B044B628E638}"/>
    <cellStyle name="40 % - Markeringsfarve6 16 2" xfId="8390" xr:uid="{7A58CB5A-79E8-4C26-8828-F4A85AC041CE}"/>
    <cellStyle name="40 % - Markeringsfarve6 16 2 2" xfId="16281" xr:uid="{EFD961C0-8731-424C-87F6-E9C0F2DADF2C}"/>
    <cellStyle name="40 % - Markeringsfarve6 16 2 2 2" xfId="32596" xr:uid="{3CC9BBA7-5BBD-4CF1-916E-CF3EE47D7FF9}"/>
    <cellStyle name="40 % - Markeringsfarve6 16 2 2 3" xfId="47560" xr:uid="{8381D624-40A1-4005-BC24-E9295606D5E3}"/>
    <cellStyle name="40 % - Markeringsfarve6 16 2 3" xfId="25574" xr:uid="{485D7A12-04E7-47F0-A7C0-39DC8D93C43D}"/>
    <cellStyle name="40 % - Markeringsfarve6 16 2 4" xfId="40561" xr:uid="{ABD8F0B1-16E0-492C-9E99-31903B738549}"/>
    <cellStyle name="40 % - Markeringsfarve6 16 3" xfId="12940" xr:uid="{BF3286A7-B68B-44A7-9F4C-8C711B9C462F}"/>
    <cellStyle name="40 % - Markeringsfarve6 16 3 2" xfId="29260" xr:uid="{1475FABA-E157-4D32-9799-A49FA388F008}"/>
    <cellStyle name="40 % - Markeringsfarve6 16 3 3" xfId="44225" xr:uid="{B532A7D6-5E72-4D34-8D6A-C90B16279858}"/>
    <cellStyle name="40 % - Markeringsfarve6 16 4" xfId="22238" xr:uid="{FBA8B325-D88A-47C9-8E00-AD06D0B74989}"/>
    <cellStyle name="40 % - Markeringsfarve6 16 5" xfId="37226" xr:uid="{3A84128E-E76F-459B-A2EC-69E05E5AE18F}"/>
    <cellStyle name="40 % - Markeringsfarve6 17" xfId="4385" xr:uid="{E97C7A5A-962C-42D3-BD70-EF35754084B4}"/>
    <cellStyle name="40 % - Markeringsfarve6 17 2" xfId="8635" xr:uid="{8F73B525-DD44-4D56-A8DC-CE8D14D5B1F3}"/>
    <cellStyle name="40 % - Markeringsfarve6 17 2 2" xfId="16515" xr:uid="{4469C425-C5EB-4B8C-BEA2-3B9C48A46615}"/>
    <cellStyle name="40 % - Markeringsfarve6 17 2 2 2" xfId="32830" xr:uid="{AFC2F016-2179-4432-96D2-78613BAD57FC}"/>
    <cellStyle name="40 % - Markeringsfarve6 17 2 2 3" xfId="47794" xr:uid="{C33078F5-0766-4557-A960-5425DA436180}"/>
    <cellStyle name="40 % - Markeringsfarve6 17 2 3" xfId="25808" xr:uid="{F5050763-59CB-48D4-A543-B917A2AA775E}"/>
    <cellStyle name="40 % - Markeringsfarve6 17 2 4" xfId="40795" xr:uid="{12E6D4E9-FF36-4BAF-9D0C-4BEEFBEE5C6D}"/>
    <cellStyle name="40 % - Markeringsfarve6 17 3" xfId="12941" xr:uid="{C595DA1C-FE3F-41F8-8B25-5FB60686315A}"/>
    <cellStyle name="40 % - Markeringsfarve6 17 3 2" xfId="29261" xr:uid="{DF8A152F-957F-4462-A1CC-4CFAAA6216A9}"/>
    <cellStyle name="40 % - Markeringsfarve6 17 3 3" xfId="44226" xr:uid="{A139C6D8-DF2D-4425-A12B-B65611D9E463}"/>
    <cellStyle name="40 % - Markeringsfarve6 17 4" xfId="22239" xr:uid="{4C8E8EFD-D838-47D3-AAB3-F85022FE95C9}"/>
    <cellStyle name="40 % - Markeringsfarve6 17 5" xfId="37227" xr:uid="{6327B810-A94A-40B7-B5BF-B1B22795AF2B}"/>
    <cellStyle name="40 % - Markeringsfarve6 18" xfId="5349" xr:uid="{882D8F22-F2DE-494E-B2CA-89433349393C}"/>
    <cellStyle name="40 % - Markeringsfarve6 18 2" xfId="13267" xr:uid="{083C8615-77DD-4A1B-BEC4-DBD606D2B44C}"/>
    <cellStyle name="40 % - Markeringsfarve6 18 2 2" xfId="29582" xr:uid="{8D068E86-E930-467A-A05C-0F029814AF4D}"/>
    <cellStyle name="40 % - Markeringsfarve6 18 2 3" xfId="44546" xr:uid="{DE84E81E-B4E4-4E64-8B38-E7678652A5C8}"/>
    <cellStyle name="40 % - Markeringsfarve6 18 3" xfId="22560" xr:uid="{5A054D43-1BA2-49A4-B7AA-4E072BF76C45}"/>
    <cellStyle name="40 % - Markeringsfarve6 18 4" xfId="37547" xr:uid="{DEAF46CC-92CE-46E8-90C1-D38EEA88B361}"/>
    <cellStyle name="40 % - Markeringsfarve6 19" xfId="4368" xr:uid="{F3BBA601-4ABC-4DD7-A320-58E745F031CB}"/>
    <cellStyle name="40 % - Markeringsfarve6 19 2" xfId="12924" xr:uid="{00BAAC78-D089-4F30-A6AB-5A19B4FD4131}"/>
    <cellStyle name="40 % - Markeringsfarve6 19 2 2" xfId="29244" xr:uid="{A91699F4-FA57-4649-B324-B525292D3920}"/>
    <cellStyle name="40 % - Markeringsfarve6 19 2 3" xfId="44209" xr:uid="{EFE790FF-DA73-452E-81D4-89B595B4EF80}"/>
    <cellStyle name="40 % - Markeringsfarve6 19 3" xfId="22222" xr:uid="{BB0FBD07-9997-47BA-8A60-140B33126C48}"/>
    <cellStyle name="40 % - Markeringsfarve6 19 4" xfId="37210" xr:uid="{59D89F30-60A9-404A-B702-49654FB0ED84}"/>
    <cellStyle name="40 % - Markeringsfarve6 2" xfId="4386" xr:uid="{2786E28F-88D5-46A6-8CE1-8FCAE4F1080D}"/>
    <cellStyle name="40 % - Markeringsfarve6 2 10" xfId="4387" xr:uid="{EC7C2519-862C-4469-876E-11A60A82F6F2}"/>
    <cellStyle name="40 % - Markeringsfarve6 2 10 2" xfId="6698" xr:uid="{B773567E-1ADC-4EC2-A25C-49642D1539BF}"/>
    <cellStyle name="40 % - Markeringsfarve6 2 10 2 2" xfId="14608" xr:uid="{4F56B5DD-BB15-4DE4-9E86-B9CCE5729AA3}"/>
    <cellStyle name="40 % - Markeringsfarve6 2 10 2 2 2" xfId="30923" xr:uid="{C6116085-68FD-408E-925A-BD8C7B65BE5B}"/>
    <cellStyle name="40 % - Markeringsfarve6 2 10 2 2 3" xfId="45887" xr:uid="{8242F664-8D10-49EE-BF46-A37B510AAE83}"/>
    <cellStyle name="40 % - Markeringsfarve6 2 10 2 3" xfId="23901" xr:uid="{45821BCF-E77F-4A0E-BF6A-3EB372D13D06}"/>
    <cellStyle name="40 % - Markeringsfarve6 2 10 2 4" xfId="38888" xr:uid="{82AF9581-34EB-46FC-AFF5-93CE537D3506}"/>
    <cellStyle name="40 % - Markeringsfarve6 2 10 3" xfId="12943" xr:uid="{196BF5CF-009C-4654-96BF-A76E37E0B58E}"/>
    <cellStyle name="40 % - Markeringsfarve6 2 10 3 2" xfId="29263" xr:uid="{DDF91A7E-DE96-425E-9B60-533CD9E2BBA4}"/>
    <cellStyle name="40 % - Markeringsfarve6 2 10 3 3" xfId="44228" xr:uid="{0DD04E7D-DD85-4713-82C6-F9746DCDD779}"/>
    <cellStyle name="40 % - Markeringsfarve6 2 10 4" xfId="22241" xr:uid="{C5C19B77-C374-4B43-9EE0-739541B976FE}"/>
    <cellStyle name="40 % - Markeringsfarve6 2 10 5" xfId="37229" xr:uid="{7F0E2A70-0F25-47C1-8F3B-8D3A18B1DC2D}"/>
    <cellStyle name="40 % - Markeringsfarve6 2 11" xfId="4388" xr:uid="{B3EE83E9-23B4-482E-B59C-542702F8B5AB}"/>
    <cellStyle name="40 % - Markeringsfarve6 2 11 2" xfId="8196" xr:uid="{B07B907A-4CD9-4FA8-9B36-AA38867D2494}"/>
    <cellStyle name="40 % - Markeringsfarve6 2 11 2 2" xfId="16091" xr:uid="{C6B4693E-CF3F-4AA1-9242-B26CA5CB6A74}"/>
    <cellStyle name="40 % - Markeringsfarve6 2 11 2 2 2" xfId="32406" xr:uid="{B73A07E7-61D2-480D-9BF0-F8F78509B232}"/>
    <cellStyle name="40 % - Markeringsfarve6 2 11 2 2 3" xfId="47370" xr:uid="{ECC77E3A-232E-45D1-BFE9-A41F54F3677A}"/>
    <cellStyle name="40 % - Markeringsfarve6 2 11 2 3" xfId="25384" xr:uid="{83E59182-883C-4B1C-9E1E-261A7DB1C97A}"/>
    <cellStyle name="40 % - Markeringsfarve6 2 11 2 4" xfId="40371" xr:uid="{02F44278-D4BB-44C2-A25C-F7422787A5FE}"/>
    <cellStyle name="40 % - Markeringsfarve6 2 11 3" xfId="12944" xr:uid="{CECA5CE1-C2D4-4A79-821B-950212325BC2}"/>
    <cellStyle name="40 % - Markeringsfarve6 2 11 3 2" xfId="29264" xr:uid="{FA458B46-98A3-4BC5-BC17-96EDA19DD845}"/>
    <cellStyle name="40 % - Markeringsfarve6 2 11 3 3" xfId="44229" xr:uid="{E7FBAAD0-26D2-4F37-876A-BF0B95BF6A1F}"/>
    <cellStyle name="40 % - Markeringsfarve6 2 11 4" xfId="22242" xr:uid="{13CC048C-982C-4A56-905F-57DF7FD04C0C}"/>
    <cellStyle name="40 % - Markeringsfarve6 2 11 5" xfId="37230" xr:uid="{4268170C-5504-4FE4-AFC7-94CF824289B8}"/>
    <cellStyle name="40 % - Markeringsfarve6 2 12" xfId="5977" xr:uid="{8C08556E-6A53-435E-8C1F-05D651D02CBE}"/>
    <cellStyle name="40 % - Markeringsfarve6 2 12 2" xfId="13894" xr:uid="{8C11945C-7F3D-41AB-ADFD-972B5FA7F104}"/>
    <cellStyle name="40 % - Markeringsfarve6 2 12 2 2" xfId="30209" xr:uid="{6A5CE14F-235C-4850-A768-8A972B1E3F4A}"/>
    <cellStyle name="40 % - Markeringsfarve6 2 12 2 3" xfId="45173" xr:uid="{9E15559B-2F59-4E41-ABE8-636CCA52D00E}"/>
    <cellStyle name="40 % - Markeringsfarve6 2 12 3" xfId="23187" xr:uid="{6FDF3C68-50E6-48B9-BE51-B8BE5BE7DD33}"/>
    <cellStyle name="40 % - Markeringsfarve6 2 12 4" xfId="38174" xr:uid="{F9C08D4E-CF44-42CE-B0D9-1DDA9BBDD320}"/>
    <cellStyle name="40 % - Markeringsfarve6 2 13" xfId="12942" xr:uid="{6881712C-3279-4D0B-A033-98A801134576}"/>
    <cellStyle name="40 % - Markeringsfarve6 2 13 2" xfId="29262" xr:uid="{E0809C8B-00A5-4868-930C-621C7320F134}"/>
    <cellStyle name="40 % - Markeringsfarve6 2 13 3" xfId="44227" xr:uid="{B4BB5357-2377-40DE-9114-1010415C1B47}"/>
    <cellStyle name="40 % - Markeringsfarve6 2 14" xfId="22240" xr:uid="{50210155-6F22-48C9-92CC-BFA932BA170E}"/>
    <cellStyle name="40 % - Markeringsfarve6 2 15" xfId="37228" xr:uid="{5D759C79-1AFF-45D8-9363-8BE5E2B5ECC6}"/>
    <cellStyle name="40 % - Markeringsfarve6 2 16" xfId="53343" xr:uid="{0336E60F-134D-432B-B084-74E1DFFFB8FF}"/>
    <cellStyle name="40 % - Markeringsfarve6 2 2" xfId="4389" xr:uid="{AF7EBF4E-0729-4992-97BC-275A92F97AAA}"/>
    <cellStyle name="40 % - Markeringsfarve6 2 2 10" xfId="5978" xr:uid="{798A9071-CDE4-4438-B01F-32C962D455D5}"/>
    <cellStyle name="40 % - Markeringsfarve6 2 2 10 2" xfId="13895" xr:uid="{73366A0C-2574-4140-9CD9-637870294CED}"/>
    <cellStyle name="40 % - Markeringsfarve6 2 2 10 2 2" xfId="30210" xr:uid="{AF76F700-F9A4-41E0-92D5-06175A9450FA}"/>
    <cellStyle name="40 % - Markeringsfarve6 2 2 10 2 3" xfId="45174" xr:uid="{D92E4BB6-8CAB-4056-93F9-1DEDE770B112}"/>
    <cellStyle name="40 % - Markeringsfarve6 2 2 10 3" xfId="23188" xr:uid="{5D6CF936-6128-4E35-BA65-AA4A8332D77B}"/>
    <cellStyle name="40 % - Markeringsfarve6 2 2 10 4" xfId="38175" xr:uid="{ED8D3251-DA62-4033-8071-B6EB8F72547F}"/>
    <cellStyle name="40 % - Markeringsfarve6 2 2 11" xfId="12945" xr:uid="{FB3C270A-06BF-4234-B1CC-ECC54777C2FD}"/>
    <cellStyle name="40 % - Markeringsfarve6 2 2 11 2" xfId="29265" xr:uid="{FA99C731-CB8F-4254-9D74-3F1EBC60CE82}"/>
    <cellStyle name="40 % - Markeringsfarve6 2 2 11 3" xfId="44230" xr:uid="{08DA88BA-8A93-4F9B-BDFA-DB34F3DCE14F}"/>
    <cellStyle name="40 % - Markeringsfarve6 2 2 12" xfId="22243" xr:uid="{4DC99141-C300-449C-9316-8793C037B55E}"/>
    <cellStyle name="40 % - Markeringsfarve6 2 2 13" xfId="37231" xr:uid="{7E408229-4C37-4D9C-9130-A4D4B9D186B5}"/>
    <cellStyle name="40 % - Markeringsfarve6 2 2 14" xfId="53344" xr:uid="{AB585D2F-0685-490B-B6E2-10182CB62FDC}"/>
    <cellStyle name="40 % - Markeringsfarve6 2 2 2" xfId="4390" xr:uid="{3FD88480-7BCB-4B5D-ABD3-E510EDA1508B}"/>
    <cellStyle name="40 % - Markeringsfarve6 2 2 2 2" xfId="4391" xr:uid="{64D55B63-5A79-445E-A135-2DDBCE871DB1}"/>
    <cellStyle name="40 % - Markeringsfarve6 2 2 2 2 2" xfId="4392" xr:uid="{C8052B7A-FA90-4EA4-AD01-A7A23476CDBD}"/>
    <cellStyle name="40 % - Markeringsfarve6 2 2 2 2 2 2" xfId="7629" xr:uid="{77922BEC-3323-4932-A718-5AA199D9FB38}"/>
    <cellStyle name="40 % - Markeringsfarve6 2 2 2 2 2 2 2" xfId="15529" xr:uid="{BEE1291C-537A-4A86-8B5A-04FAD6BC1C35}"/>
    <cellStyle name="40 % - Markeringsfarve6 2 2 2 2 2 2 2 2" xfId="31844" xr:uid="{DD6016D3-07C5-4F8D-8E57-B42E32B4D7B0}"/>
    <cellStyle name="40 % - Markeringsfarve6 2 2 2 2 2 2 2 3" xfId="46808" xr:uid="{941B55D2-59D0-4DBA-AEA8-E394672975F4}"/>
    <cellStyle name="40 % - Markeringsfarve6 2 2 2 2 2 2 3" xfId="24822" xr:uid="{6CC0EB4B-43C0-49AC-A8EA-B5AD8578C008}"/>
    <cellStyle name="40 % - Markeringsfarve6 2 2 2 2 2 2 4" xfId="39809" xr:uid="{41D31BBF-8E61-46E0-82E6-CBB9AFD38315}"/>
    <cellStyle name="40 % - Markeringsfarve6 2 2 2 2 2 3" xfId="12948" xr:uid="{71F3A931-1C86-44A3-A749-9229DEF46BFD}"/>
    <cellStyle name="40 % - Markeringsfarve6 2 2 2 2 2 3 2" xfId="29268" xr:uid="{6516B039-F4C3-41EC-91DC-22F0FE3C06E8}"/>
    <cellStyle name="40 % - Markeringsfarve6 2 2 2 2 2 3 3" xfId="44233" xr:uid="{7CAEB0FD-B4F7-4B36-97F0-1EEC4E9B49B4}"/>
    <cellStyle name="40 % - Markeringsfarve6 2 2 2 2 2 4" xfId="22246" xr:uid="{65DBF3DE-27C6-48C1-9167-C99A822486D8}"/>
    <cellStyle name="40 % - Markeringsfarve6 2 2 2 2 2 5" xfId="37234" xr:uid="{3A3F0665-F864-4AF0-BE78-799F3FF34BD5}"/>
    <cellStyle name="40 % - Markeringsfarve6 2 2 2 2 3" xfId="6200" xr:uid="{29ED0081-4473-438A-A7E2-2386B9BCD34C}"/>
    <cellStyle name="40 % - Markeringsfarve6 2 2 2 2 3 2" xfId="14116" xr:uid="{9CACFFA0-0410-4502-B056-045552ED34D3}"/>
    <cellStyle name="40 % - Markeringsfarve6 2 2 2 2 3 2 2" xfId="30431" xr:uid="{8A50E454-F5D3-4EED-B270-C50E4559B32F}"/>
    <cellStyle name="40 % - Markeringsfarve6 2 2 2 2 3 2 3" xfId="45395" xr:uid="{FD52DA9E-AAD4-4E8B-8F95-9D89EE918B2D}"/>
    <cellStyle name="40 % - Markeringsfarve6 2 2 2 2 3 3" xfId="23409" xr:uid="{B33CAC38-E999-49CD-A436-DF970860A699}"/>
    <cellStyle name="40 % - Markeringsfarve6 2 2 2 2 3 4" xfId="38396" xr:uid="{540E5117-B0EE-48AF-99EF-2D4BD877EFB6}"/>
    <cellStyle name="40 % - Markeringsfarve6 2 2 2 2 4" xfId="12947" xr:uid="{96DAB8D5-72F6-437F-89E3-88441B8244B5}"/>
    <cellStyle name="40 % - Markeringsfarve6 2 2 2 2 4 2" xfId="29267" xr:uid="{D4D572BF-A197-4682-B350-142899F717EC}"/>
    <cellStyle name="40 % - Markeringsfarve6 2 2 2 2 4 3" xfId="44232" xr:uid="{1D246C64-573C-4EAE-9D55-9B5419B54B8F}"/>
    <cellStyle name="40 % - Markeringsfarve6 2 2 2 2 5" xfId="22245" xr:uid="{6AABC659-F3F9-468F-AF89-9A8BA57B64A4}"/>
    <cellStyle name="40 % - Markeringsfarve6 2 2 2 2 6" xfId="37233" xr:uid="{D4481014-9552-4F64-8DD8-1EAF133E5A2D}"/>
    <cellStyle name="40 % - Markeringsfarve6 2 2 2 2 7" xfId="57148" xr:uid="{4A74F093-9700-476A-8273-6830490F0FA6}"/>
    <cellStyle name="40 % - Markeringsfarve6 2 2 2 3" xfId="4393" xr:uid="{2D611A76-E594-4E66-B434-F7B583385C29}"/>
    <cellStyle name="40 % - Markeringsfarve6 2 2 2 3 2" xfId="6859" xr:uid="{C612670A-9DAD-4CBB-ADD1-9DAA36245101}"/>
    <cellStyle name="40 % - Markeringsfarve6 2 2 2 3 2 2" xfId="14769" xr:uid="{EF1011EA-C91C-499D-9F76-5EF6CAEE2698}"/>
    <cellStyle name="40 % - Markeringsfarve6 2 2 2 3 2 2 2" xfId="31084" xr:uid="{B160A17E-769F-4F3B-92BE-21ED3F3BBD72}"/>
    <cellStyle name="40 % - Markeringsfarve6 2 2 2 3 2 2 3" xfId="46048" xr:uid="{016A6618-79C9-4EB5-AE47-79321BD71B5A}"/>
    <cellStyle name="40 % - Markeringsfarve6 2 2 2 3 2 3" xfId="24062" xr:uid="{237463C1-34D7-481A-BB52-C31F53B18835}"/>
    <cellStyle name="40 % - Markeringsfarve6 2 2 2 3 2 4" xfId="39049" xr:uid="{1406BDD8-74BF-42C6-8659-63497A62FE99}"/>
    <cellStyle name="40 % - Markeringsfarve6 2 2 2 3 3" xfId="12949" xr:uid="{8BF14812-4610-44AF-AF34-ADFDA674E047}"/>
    <cellStyle name="40 % - Markeringsfarve6 2 2 2 3 3 2" xfId="29269" xr:uid="{997637A7-094E-4B78-90F3-802C2736194F}"/>
    <cellStyle name="40 % - Markeringsfarve6 2 2 2 3 3 3" xfId="44234" xr:uid="{FD135149-704C-477D-BFE8-41A185327C7A}"/>
    <cellStyle name="40 % - Markeringsfarve6 2 2 2 3 4" xfId="22247" xr:uid="{4571CB2E-3C0A-40F5-B3EF-2EC11F7A1E7B}"/>
    <cellStyle name="40 % - Markeringsfarve6 2 2 2 3 5" xfId="37235" xr:uid="{14C6366A-4C61-4411-9F0D-122654F1BEA0}"/>
    <cellStyle name="40 % - Markeringsfarve6 2 2 2 4" xfId="4394" xr:uid="{5A553F8A-302C-46CF-9ABB-341F29992FE3}"/>
    <cellStyle name="40 % - Markeringsfarve6 2 2 2 4 2" xfId="8490" xr:uid="{83EBEF79-F59D-48BB-86D2-31CEA8B2E64F}"/>
    <cellStyle name="40 % - Markeringsfarve6 2 2 2 4 2 2" xfId="16377" xr:uid="{DEC24C02-C69F-4F85-BDDC-B475E515E936}"/>
    <cellStyle name="40 % - Markeringsfarve6 2 2 2 4 2 2 2" xfId="32692" xr:uid="{1DD8BA69-FF8F-497D-B420-365BC964FE15}"/>
    <cellStyle name="40 % - Markeringsfarve6 2 2 2 4 2 2 3" xfId="47656" xr:uid="{0757E596-A215-402D-B815-1FC30D29A9CA}"/>
    <cellStyle name="40 % - Markeringsfarve6 2 2 2 4 2 3" xfId="25670" xr:uid="{AD25B697-23B3-4C42-AC8F-612691DD71DD}"/>
    <cellStyle name="40 % - Markeringsfarve6 2 2 2 4 2 4" xfId="40657" xr:uid="{2FB42559-CA71-4B6F-B6B8-6ABAB5E39557}"/>
    <cellStyle name="40 % - Markeringsfarve6 2 2 2 4 3" xfId="12950" xr:uid="{6833EFDE-5EC8-4C74-B37C-1333C832E45A}"/>
    <cellStyle name="40 % - Markeringsfarve6 2 2 2 4 3 2" xfId="29270" xr:uid="{94FA1723-35FE-4CF3-AE3B-AA17F3FF267B}"/>
    <cellStyle name="40 % - Markeringsfarve6 2 2 2 4 3 3" xfId="44235" xr:uid="{F55423B0-7683-4026-B17B-85230CE0BB83}"/>
    <cellStyle name="40 % - Markeringsfarve6 2 2 2 4 4" xfId="22248" xr:uid="{FC948C62-EBBF-4F24-9919-4CAC7F716FC9}"/>
    <cellStyle name="40 % - Markeringsfarve6 2 2 2 4 5" xfId="37236" xr:uid="{163B709A-2B74-40B0-B7D1-37582DDC71DF}"/>
    <cellStyle name="40 % - Markeringsfarve6 2 2 2 5" xfId="5979" xr:uid="{44A7AD7B-D4C4-4163-AB46-82679B90DFE1}"/>
    <cellStyle name="40 % - Markeringsfarve6 2 2 2 5 2" xfId="13896" xr:uid="{EA3F29E1-713D-433B-A39D-265066E6493D}"/>
    <cellStyle name="40 % - Markeringsfarve6 2 2 2 5 2 2" xfId="30211" xr:uid="{0DAE7911-C25B-4CE3-8612-403140E147F9}"/>
    <cellStyle name="40 % - Markeringsfarve6 2 2 2 5 2 3" xfId="45175" xr:uid="{AA96D2FC-463F-4D4A-A662-8EDB51E66DD6}"/>
    <cellStyle name="40 % - Markeringsfarve6 2 2 2 5 3" xfId="23189" xr:uid="{A7E55435-9E81-4487-A9FA-A2B3F04206F7}"/>
    <cellStyle name="40 % - Markeringsfarve6 2 2 2 5 4" xfId="38176" xr:uid="{CFC58AF2-0830-472D-BA3B-5B34E494EFFE}"/>
    <cellStyle name="40 % - Markeringsfarve6 2 2 2 6" xfId="12946" xr:uid="{384DD0F3-34A7-4302-87D7-8729A1078932}"/>
    <cellStyle name="40 % - Markeringsfarve6 2 2 2 6 2" xfId="29266" xr:uid="{7041A242-5CA8-46B2-94F7-F74458270A7C}"/>
    <cellStyle name="40 % - Markeringsfarve6 2 2 2 6 3" xfId="44231" xr:uid="{F75CAB80-20E5-4DEF-8D4C-F620FA96C6C2}"/>
    <cellStyle name="40 % - Markeringsfarve6 2 2 2 7" xfId="22244" xr:uid="{E664CAE1-9B11-40C5-B12A-226C29AFA7A8}"/>
    <cellStyle name="40 % - Markeringsfarve6 2 2 2 8" xfId="37232" xr:uid="{C0254B5E-3365-4CA9-982A-65D435250AB9}"/>
    <cellStyle name="40 % - Markeringsfarve6 2 2 2 9" xfId="53981" xr:uid="{BDFD9730-7211-4F55-9CF0-77039DA8972A}"/>
    <cellStyle name="40 % - Markeringsfarve6 2 2 3" xfId="4395" xr:uid="{1EF8152A-36F9-48FC-9A1F-3BBFBB6C8195}"/>
    <cellStyle name="40 % - Markeringsfarve6 2 2 3 2" xfId="4396" xr:uid="{9B9E2E94-40C0-4FF9-87A7-F97ABDC659B5}"/>
    <cellStyle name="40 % - Markeringsfarve6 2 2 3 2 2" xfId="4397" xr:uid="{717646BA-4206-4B96-8E8B-C585DD7DD549}"/>
    <cellStyle name="40 % - Markeringsfarve6 2 2 3 2 2 2" xfId="7772" xr:uid="{3167D54D-5A9D-455C-8022-62B5C0855504}"/>
    <cellStyle name="40 % - Markeringsfarve6 2 2 3 2 2 2 2" xfId="15672" xr:uid="{8A646910-7612-499F-84EA-5B8DCA808C16}"/>
    <cellStyle name="40 % - Markeringsfarve6 2 2 3 2 2 2 2 2" xfId="31987" xr:uid="{97B53474-DD4A-438D-9F1E-13E9E8639042}"/>
    <cellStyle name="40 % - Markeringsfarve6 2 2 3 2 2 2 2 3" xfId="46951" xr:uid="{8C652D62-B553-4D42-A880-BCA6E5A6EE0B}"/>
    <cellStyle name="40 % - Markeringsfarve6 2 2 3 2 2 2 3" xfId="24965" xr:uid="{D5495DA6-00C8-4829-B41F-16D4EF41104D}"/>
    <cellStyle name="40 % - Markeringsfarve6 2 2 3 2 2 2 4" xfId="39952" xr:uid="{AF3C5019-2E33-461D-A273-92D61B198A09}"/>
    <cellStyle name="40 % - Markeringsfarve6 2 2 3 2 2 3" xfId="12953" xr:uid="{7F79F166-83FA-4B54-98A1-B31B30F2A8D3}"/>
    <cellStyle name="40 % - Markeringsfarve6 2 2 3 2 2 3 2" xfId="29273" xr:uid="{EF9D64EF-7C64-4069-98EB-90BB0E358A44}"/>
    <cellStyle name="40 % - Markeringsfarve6 2 2 3 2 2 3 3" xfId="44238" xr:uid="{08D3E2EE-D87E-461B-B52C-38D053A98280}"/>
    <cellStyle name="40 % - Markeringsfarve6 2 2 3 2 2 4" xfId="22251" xr:uid="{77E87423-55A1-486C-A434-D71BD3D1EA2D}"/>
    <cellStyle name="40 % - Markeringsfarve6 2 2 3 2 2 5" xfId="37239" xr:uid="{D5F953F9-E806-4442-88BF-4F7CF815D9E7}"/>
    <cellStyle name="40 % - Markeringsfarve6 2 2 3 2 3" xfId="6318" xr:uid="{8C73EC0E-301F-4A4B-A400-FEC1B16336D8}"/>
    <cellStyle name="40 % - Markeringsfarve6 2 2 3 2 3 2" xfId="14234" xr:uid="{EE69D0DC-5538-40B8-BDFF-F9C7C0A516BD}"/>
    <cellStyle name="40 % - Markeringsfarve6 2 2 3 2 3 2 2" xfId="30549" xr:uid="{924A7B76-52D8-412A-88A3-425450505EC2}"/>
    <cellStyle name="40 % - Markeringsfarve6 2 2 3 2 3 2 3" xfId="45513" xr:uid="{E8ACBB9D-A7C9-47C8-9F4B-AD7B3806F2D4}"/>
    <cellStyle name="40 % - Markeringsfarve6 2 2 3 2 3 3" xfId="23527" xr:uid="{70B21AB7-37C9-4950-8222-286FE05E63DF}"/>
    <cellStyle name="40 % - Markeringsfarve6 2 2 3 2 3 4" xfId="38514" xr:uid="{69494DAA-773A-4F2D-87EE-4F8582E9B6A8}"/>
    <cellStyle name="40 % - Markeringsfarve6 2 2 3 2 4" xfId="12952" xr:uid="{246BA88A-6BA2-4C83-B436-D6030FBFD861}"/>
    <cellStyle name="40 % - Markeringsfarve6 2 2 3 2 4 2" xfId="29272" xr:uid="{335696EC-0DD9-4977-8852-77C436EE396B}"/>
    <cellStyle name="40 % - Markeringsfarve6 2 2 3 2 4 3" xfId="44237" xr:uid="{92C7FA65-DD8D-43CB-B99F-02E6958D9B71}"/>
    <cellStyle name="40 % - Markeringsfarve6 2 2 3 2 5" xfId="22250" xr:uid="{3F5B3ECC-B4BA-49C8-A835-3FB566ECCAEE}"/>
    <cellStyle name="40 % - Markeringsfarve6 2 2 3 2 6" xfId="37238" xr:uid="{5EC5C9E0-5879-4809-A580-203019F3A16A}"/>
    <cellStyle name="40 % - Markeringsfarve6 2 2 3 3" xfId="4398" xr:uid="{7F9A697B-D050-4538-99DC-62D02A8DB71B}"/>
    <cellStyle name="40 % - Markeringsfarve6 2 2 3 3 2" xfId="7002" xr:uid="{16023575-907F-4559-A76B-F756F3151046}"/>
    <cellStyle name="40 % - Markeringsfarve6 2 2 3 3 2 2" xfId="14912" xr:uid="{73D5C19D-CB28-4CBB-8850-5F865BA7EACC}"/>
    <cellStyle name="40 % - Markeringsfarve6 2 2 3 3 2 2 2" xfId="31227" xr:uid="{0F0B187A-1151-47C3-AC1B-D5420F1B3804}"/>
    <cellStyle name="40 % - Markeringsfarve6 2 2 3 3 2 2 3" xfId="46191" xr:uid="{0EDA1866-A2FA-4521-AC04-7A6059C01A6F}"/>
    <cellStyle name="40 % - Markeringsfarve6 2 2 3 3 2 3" xfId="24205" xr:uid="{3A6F05F8-9E59-4D93-A0BD-49AD2A79DCAF}"/>
    <cellStyle name="40 % - Markeringsfarve6 2 2 3 3 2 4" xfId="39192" xr:uid="{6B6F0E13-0E81-4BBF-8925-C7BB201E17D5}"/>
    <cellStyle name="40 % - Markeringsfarve6 2 2 3 3 3" xfId="12954" xr:uid="{3E514391-7831-414A-A1DA-4023842C16AD}"/>
    <cellStyle name="40 % - Markeringsfarve6 2 2 3 3 3 2" xfId="29274" xr:uid="{AAC1A7EE-1C9B-4220-8434-E419147462B4}"/>
    <cellStyle name="40 % - Markeringsfarve6 2 2 3 3 3 3" xfId="44239" xr:uid="{F01A29CC-44CF-4A3E-AAFF-7A1AD5664F1D}"/>
    <cellStyle name="40 % - Markeringsfarve6 2 2 3 3 4" xfId="22252" xr:uid="{C955B1D3-D772-40D3-8CEE-FD7751DB1C5A}"/>
    <cellStyle name="40 % - Markeringsfarve6 2 2 3 3 5" xfId="37240" xr:uid="{0D7DF84B-A60F-45F4-9E9B-E1F18FDFC46C}"/>
    <cellStyle name="40 % - Markeringsfarve6 2 2 3 4" xfId="4399" xr:uid="{DA99E05E-A680-4E43-A3BF-48589E27E7E3}"/>
    <cellStyle name="40 % - Markeringsfarve6 2 2 3 4 2" xfId="8705" xr:uid="{F962D3E9-8253-4769-ADD4-90CCA07B24E1}"/>
    <cellStyle name="40 % - Markeringsfarve6 2 2 3 4 2 2" xfId="16580" xr:uid="{9860E075-D659-45BB-8399-6337F6BF2608}"/>
    <cellStyle name="40 % - Markeringsfarve6 2 2 3 4 2 2 2" xfId="32895" xr:uid="{1124B9AD-DADB-48BC-9D23-8AFC0055535C}"/>
    <cellStyle name="40 % - Markeringsfarve6 2 2 3 4 2 2 3" xfId="47859" xr:uid="{B8C09150-BBC8-41BF-89F0-A78A0E2798FB}"/>
    <cellStyle name="40 % - Markeringsfarve6 2 2 3 4 2 3" xfId="25873" xr:uid="{DCB2A2C7-F08D-4EDA-94B4-5A8822B3A183}"/>
    <cellStyle name="40 % - Markeringsfarve6 2 2 3 4 2 4" xfId="40860" xr:uid="{29625CFD-BF9C-4D13-848D-DEA1AAABF3BB}"/>
    <cellStyle name="40 % - Markeringsfarve6 2 2 3 4 3" xfId="12955" xr:uid="{50E1E724-F309-4096-B260-1335B04A38E4}"/>
    <cellStyle name="40 % - Markeringsfarve6 2 2 3 4 3 2" xfId="29275" xr:uid="{4DBC92AD-3000-481A-A290-14237D192C8A}"/>
    <cellStyle name="40 % - Markeringsfarve6 2 2 3 4 3 3" xfId="44240" xr:uid="{5B06F16F-2F31-431C-AE4C-B71ABD4ACBF0}"/>
    <cellStyle name="40 % - Markeringsfarve6 2 2 3 4 4" xfId="22253" xr:uid="{8AC4046E-44F5-494F-A1CC-AADFCC94E4AB}"/>
    <cellStyle name="40 % - Markeringsfarve6 2 2 3 4 5" xfId="37241" xr:uid="{57D46516-EFEE-4D21-BC50-1E6EF0B2589F}"/>
    <cellStyle name="40 % - Markeringsfarve6 2 2 3 5" xfId="5980" xr:uid="{6DBC67F2-8FDD-4945-8FF3-E7EA35393D77}"/>
    <cellStyle name="40 % - Markeringsfarve6 2 2 3 5 2" xfId="13897" xr:uid="{9F0AAC1D-CD6E-4EEF-BAD6-8EDD455DA0FA}"/>
    <cellStyle name="40 % - Markeringsfarve6 2 2 3 5 2 2" xfId="30212" xr:uid="{7FEAAF49-D530-4003-8417-0A628982BBD6}"/>
    <cellStyle name="40 % - Markeringsfarve6 2 2 3 5 2 3" xfId="45176" xr:uid="{A8FC8FAE-5312-4B4B-B75F-80A39551589B}"/>
    <cellStyle name="40 % - Markeringsfarve6 2 2 3 5 3" xfId="23190" xr:uid="{6BFDAC1D-2B69-4430-BDF0-4985A22F41A3}"/>
    <cellStyle name="40 % - Markeringsfarve6 2 2 3 5 4" xfId="38177" xr:uid="{869F0D8A-244B-4456-817B-FED63DAE5642}"/>
    <cellStyle name="40 % - Markeringsfarve6 2 2 3 6" xfId="12951" xr:uid="{260F0065-BF0F-4537-8983-15CAAD219EAA}"/>
    <cellStyle name="40 % - Markeringsfarve6 2 2 3 6 2" xfId="29271" xr:uid="{7C7A9137-8C42-44C5-A3A2-418AAD9653B8}"/>
    <cellStyle name="40 % - Markeringsfarve6 2 2 3 6 3" xfId="44236" xr:uid="{C01F03D8-4A23-4980-9FC7-9F681658BFD1}"/>
    <cellStyle name="40 % - Markeringsfarve6 2 2 3 7" xfId="22249" xr:uid="{5E22F49A-B8A2-4703-9A55-27CAEF63D166}"/>
    <cellStyle name="40 % - Markeringsfarve6 2 2 3 8" xfId="37237" xr:uid="{80397C06-7FCD-4D72-8B0F-2684FE942B09}"/>
    <cellStyle name="40 % - Markeringsfarve6 2 2 3 9" xfId="56525" xr:uid="{EA58B1E6-C798-4870-B010-7F44E4ED1D15}"/>
    <cellStyle name="40 % - Markeringsfarve6 2 2 4" xfId="4400" xr:uid="{A6C9B59E-7E76-4C0F-B143-6CA89F551F55}"/>
    <cellStyle name="40 % - Markeringsfarve6 2 2 4 2" xfId="4401" xr:uid="{2E14E3D8-6014-43A3-B038-D397BB7861D3}"/>
    <cellStyle name="40 % - Markeringsfarve6 2 2 4 2 2" xfId="4402" xr:uid="{66B42315-2E4A-45DB-A215-B5FF11E9BBAD}"/>
    <cellStyle name="40 % - Markeringsfarve6 2 2 4 2 2 2" xfId="7867" xr:uid="{0D9620F6-72C0-4C4C-8594-685A4301B6EE}"/>
    <cellStyle name="40 % - Markeringsfarve6 2 2 4 2 2 2 2" xfId="15767" xr:uid="{384EF2A8-3641-4655-94D1-FEA1DF7534C0}"/>
    <cellStyle name="40 % - Markeringsfarve6 2 2 4 2 2 2 2 2" xfId="32082" xr:uid="{D4D82435-62D8-4DC3-A698-F60601D4A038}"/>
    <cellStyle name="40 % - Markeringsfarve6 2 2 4 2 2 2 2 3" xfId="47046" xr:uid="{59DF1FE8-B369-47EA-895A-C0A73CDEDC98}"/>
    <cellStyle name="40 % - Markeringsfarve6 2 2 4 2 2 2 3" xfId="25060" xr:uid="{679439C7-0463-414B-96EF-60AD6B73E5CA}"/>
    <cellStyle name="40 % - Markeringsfarve6 2 2 4 2 2 2 4" xfId="40047" xr:uid="{60CAFE10-5452-4E75-AA66-FDEDB580DB10}"/>
    <cellStyle name="40 % - Markeringsfarve6 2 2 4 2 2 3" xfId="12958" xr:uid="{F7C371BB-F1ED-4EEE-A753-0288932FE616}"/>
    <cellStyle name="40 % - Markeringsfarve6 2 2 4 2 2 3 2" xfId="29278" xr:uid="{4B6DED75-1232-4368-8BF8-D5034EC04DE4}"/>
    <cellStyle name="40 % - Markeringsfarve6 2 2 4 2 2 3 3" xfId="44243" xr:uid="{C26544DF-D640-4309-B9F1-FC376F5095F3}"/>
    <cellStyle name="40 % - Markeringsfarve6 2 2 4 2 2 4" xfId="22256" xr:uid="{F6FE8839-EAB3-48CF-B5C2-7C3BF1A70141}"/>
    <cellStyle name="40 % - Markeringsfarve6 2 2 4 2 2 5" xfId="37244" xr:uid="{30B34B88-4157-4D45-8B45-AC9C2ED5E489}"/>
    <cellStyle name="40 % - Markeringsfarve6 2 2 4 2 3" xfId="6402" xr:uid="{22BA0210-12AA-4F49-93FE-5A36586CDEB4}"/>
    <cellStyle name="40 % - Markeringsfarve6 2 2 4 2 3 2" xfId="14315" xr:uid="{73D1773A-1979-446D-9C16-939388CE687D}"/>
    <cellStyle name="40 % - Markeringsfarve6 2 2 4 2 3 2 2" xfId="30630" xr:uid="{07D83684-ECE3-4D0F-BF8C-41D4449420B7}"/>
    <cellStyle name="40 % - Markeringsfarve6 2 2 4 2 3 2 3" xfId="45594" xr:uid="{7D9AD029-0026-432E-A1A9-18142CC82C87}"/>
    <cellStyle name="40 % - Markeringsfarve6 2 2 4 2 3 3" xfId="23608" xr:uid="{17F0B2E1-4A4E-43C6-8A6E-0F361267415B}"/>
    <cellStyle name="40 % - Markeringsfarve6 2 2 4 2 3 4" xfId="38595" xr:uid="{4EFB6D72-4F94-49BF-9A6F-96D6ED33C618}"/>
    <cellStyle name="40 % - Markeringsfarve6 2 2 4 2 4" xfId="12957" xr:uid="{2A36B854-CCB6-4EA4-B2CC-B9F0F1BC1B94}"/>
    <cellStyle name="40 % - Markeringsfarve6 2 2 4 2 4 2" xfId="29277" xr:uid="{ED2DF09B-67DD-4DB3-B117-CE2C4E623BE4}"/>
    <cellStyle name="40 % - Markeringsfarve6 2 2 4 2 4 3" xfId="44242" xr:uid="{4A5AE1A0-674D-4996-A6DB-6A5FDF07D63D}"/>
    <cellStyle name="40 % - Markeringsfarve6 2 2 4 2 5" xfId="22255" xr:uid="{1C441CE2-F0AC-47FF-872C-330EE37720C6}"/>
    <cellStyle name="40 % - Markeringsfarve6 2 2 4 2 6" xfId="37243" xr:uid="{2DE7CDA5-1911-42DE-ADDD-7FFB274DC637}"/>
    <cellStyle name="40 % - Markeringsfarve6 2 2 4 3" xfId="4403" xr:uid="{2F61F802-D5C6-4BAC-949A-3BED4D642209}"/>
    <cellStyle name="40 % - Markeringsfarve6 2 2 4 3 2" xfId="7143" xr:uid="{6256ACDF-F5E4-49A5-A68A-B7E4894165F9}"/>
    <cellStyle name="40 % - Markeringsfarve6 2 2 4 3 2 2" xfId="15052" xr:uid="{429CF93A-73B8-49F4-A610-A02023FA13B6}"/>
    <cellStyle name="40 % - Markeringsfarve6 2 2 4 3 2 2 2" xfId="31367" xr:uid="{BB17A0CC-4B92-4ECD-8324-5947E21FE6CC}"/>
    <cellStyle name="40 % - Markeringsfarve6 2 2 4 3 2 2 3" xfId="46331" xr:uid="{2E693A1C-B544-40DF-88A4-80E4F32FB0A7}"/>
    <cellStyle name="40 % - Markeringsfarve6 2 2 4 3 2 3" xfId="24345" xr:uid="{74DE9C44-4F43-4EF3-A034-B0252F98BEA3}"/>
    <cellStyle name="40 % - Markeringsfarve6 2 2 4 3 2 4" xfId="39332" xr:uid="{B81801CB-F706-44A3-8ADD-6DD946C9C95B}"/>
    <cellStyle name="40 % - Markeringsfarve6 2 2 4 3 3" xfId="12959" xr:uid="{A60BC239-1A93-44DB-B831-6CC9229A4FA1}"/>
    <cellStyle name="40 % - Markeringsfarve6 2 2 4 3 3 2" xfId="29279" xr:uid="{D1F68F74-2288-4FC0-BC50-2EB52A9D4869}"/>
    <cellStyle name="40 % - Markeringsfarve6 2 2 4 3 3 3" xfId="44244" xr:uid="{603C20C5-932A-4A75-A451-537484197716}"/>
    <cellStyle name="40 % - Markeringsfarve6 2 2 4 3 4" xfId="22257" xr:uid="{6DC3D997-BA81-4EBF-895A-6AD90273424D}"/>
    <cellStyle name="40 % - Markeringsfarve6 2 2 4 3 5" xfId="37245" xr:uid="{8C4E9519-F88D-4668-8408-26490EB18605}"/>
    <cellStyle name="40 % - Markeringsfarve6 2 2 4 4" xfId="4404" xr:uid="{D757F137-429D-4606-8579-803B95A36DA9}"/>
    <cellStyle name="40 % - Markeringsfarve6 2 2 4 4 2" xfId="8425" xr:uid="{27DEDD8B-2AB8-4906-956D-4AB95641E06E}"/>
    <cellStyle name="40 % - Markeringsfarve6 2 2 4 4 2 2" xfId="16313" xr:uid="{EEA8C33F-F12C-4E0F-87BE-B39846A722BD}"/>
    <cellStyle name="40 % - Markeringsfarve6 2 2 4 4 2 2 2" xfId="32628" xr:uid="{EC4E9E44-2628-4F0D-BFEA-D48C7097C2FA}"/>
    <cellStyle name="40 % - Markeringsfarve6 2 2 4 4 2 2 3" xfId="47592" xr:uid="{661298D5-4969-429D-812C-3A1233B274CE}"/>
    <cellStyle name="40 % - Markeringsfarve6 2 2 4 4 2 3" xfId="25606" xr:uid="{DCD27D40-5AF5-4D56-8F51-22CBE3D47961}"/>
    <cellStyle name="40 % - Markeringsfarve6 2 2 4 4 2 4" xfId="40593" xr:uid="{2666EFD6-4A33-41EC-BD1E-A9819A8C91D8}"/>
    <cellStyle name="40 % - Markeringsfarve6 2 2 4 4 3" xfId="12960" xr:uid="{ECF6A531-2EEB-4718-9538-B63ECBF443B5}"/>
    <cellStyle name="40 % - Markeringsfarve6 2 2 4 4 3 2" xfId="29280" xr:uid="{3C79E08E-8DC1-4862-9495-E22E9FCBED5A}"/>
    <cellStyle name="40 % - Markeringsfarve6 2 2 4 4 3 3" xfId="44245" xr:uid="{B28C47FB-2A5C-4299-8498-ED1D044A606A}"/>
    <cellStyle name="40 % - Markeringsfarve6 2 2 4 4 4" xfId="22258" xr:uid="{02E42D06-88BE-4988-8891-D81DB2E7DB16}"/>
    <cellStyle name="40 % - Markeringsfarve6 2 2 4 4 5" xfId="37246" xr:uid="{C33E89FF-6446-45C9-9FB6-058175CBB0BF}"/>
    <cellStyle name="40 % - Markeringsfarve6 2 2 4 5" xfId="5981" xr:uid="{0CC381F5-14E0-4411-AE9A-375920AEDD3D}"/>
    <cellStyle name="40 % - Markeringsfarve6 2 2 4 5 2" xfId="13898" xr:uid="{44CE0BAD-6972-4481-9955-10A1C3CDF470}"/>
    <cellStyle name="40 % - Markeringsfarve6 2 2 4 5 2 2" xfId="30213" xr:uid="{A507C286-9BD2-4850-8697-CEF828DF3823}"/>
    <cellStyle name="40 % - Markeringsfarve6 2 2 4 5 2 3" xfId="45177" xr:uid="{5FD7D613-38B8-4A01-A4D8-220A2080D111}"/>
    <cellStyle name="40 % - Markeringsfarve6 2 2 4 5 3" xfId="23191" xr:uid="{46BF3392-F503-41E5-8275-A4D75A8252CB}"/>
    <cellStyle name="40 % - Markeringsfarve6 2 2 4 5 4" xfId="38178" xr:uid="{6F90FB22-8107-4081-92C5-524C43790C85}"/>
    <cellStyle name="40 % - Markeringsfarve6 2 2 4 6" xfId="12956" xr:uid="{DC6A193C-E786-44AB-82A5-9981063D6A21}"/>
    <cellStyle name="40 % - Markeringsfarve6 2 2 4 6 2" xfId="29276" xr:uid="{C9C6DE4A-2D22-44FF-BF4F-37A51B2BC60F}"/>
    <cellStyle name="40 % - Markeringsfarve6 2 2 4 6 3" xfId="44241" xr:uid="{C27DEE20-0A31-4DA3-98E0-3BEA50355A37}"/>
    <cellStyle name="40 % - Markeringsfarve6 2 2 4 7" xfId="22254" xr:uid="{318711F2-CCA3-479C-A48F-AEC98062D8B3}"/>
    <cellStyle name="40 % - Markeringsfarve6 2 2 4 8" xfId="37242" xr:uid="{2F129783-0CB0-4093-9C99-02A816F5079F}"/>
    <cellStyle name="40 % - Markeringsfarve6 2 2 5" xfId="4405" xr:uid="{512DBE08-9A8E-465E-9C26-1AF1377F5EDA}"/>
    <cellStyle name="40 % - Markeringsfarve6 2 2 5 2" xfId="4406" xr:uid="{57791B5B-E727-44A5-A8BC-A74320326C9D}"/>
    <cellStyle name="40 % - Markeringsfarve6 2 2 5 2 2" xfId="4407" xr:uid="{38E8370B-4A14-4CE8-B134-07FDFBB37798}"/>
    <cellStyle name="40 % - Markeringsfarve6 2 2 5 2 2 2" xfId="7984" xr:uid="{C985DC0B-2FFC-4D73-866A-16552C71AC4C}"/>
    <cellStyle name="40 % - Markeringsfarve6 2 2 5 2 2 2 2" xfId="15884" xr:uid="{B00AE6CB-5FE3-4938-B3E3-CD7A797E7B87}"/>
    <cellStyle name="40 % - Markeringsfarve6 2 2 5 2 2 2 2 2" xfId="32199" xr:uid="{D6C1B2AB-CC53-403E-88CD-FC1A3A3306DC}"/>
    <cellStyle name="40 % - Markeringsfarve6 2 2 5 2 2 2 2 3" xfId="47163" xr:uid="{F07720DB-41A9-4EC1-8D38-38CE2004B382}"/>
    <cellStyle name="40 % - Markeringsfarve6 2 2 5 2 2 2 3" xfId="25177" xr:uid="{E3E11228-FCB3-4E35-8997-F243D4EF74A9}"/>
    <cellStyle name="40 % - Markeringsfarve6 2 2 5 2 2 2 4" xfId="40164" xr:uid="{B77E4AF9-2A44-42A2-9156-E9DF63736F61}"/>
    <cellStyle name="40 % - Markeringsfarve6 2 2 5 2 2 3" xfId="12963" xr:uid="{281298FC-DFFB-41E5-AB33-D5C0028AA3A4}"/>
    <cellStyle name="40 % - Markeringsfarve6 2 2 5 2 2 3 2" xfId="29283" xr:uid="{FAFB4477-E5BB-446C-8C73-ECC6D856638B}"/>
    <cellStyle name="40 % - Markeringsfarve6 2 2 5 2 2 3 3" xfId="44248" xr:uid="{C8A6169D-0B5D-47AA-803C-A0EE6C06C352}"/>
    <cellStyle name="40 % - Markeringsfarve6 2 2 5 2 2 4" xfId="22261" xr:uid="{B3D9154E-FDA8-444A-88BC-34B36A9B154D}"/>
    <cellStyle name="40 % - Markeringsfarve6 2 2 5 2 2 5" xfId="37249" xr:uid="{C200B96F-8D5F-4ADA-AEFE-8C0297110C5E}"/>
    <cellStyle name="40 % - Markeringsfarve6 2 2 5 2 3" xfId="6501" xr:uid="{11603A5A-23E8-445A-B5D1-3531124AB8F6}"/>
    <cellStyle name="40 % - Markeringsfarve6 2 2 5 2 3 2" xfId="14414" xr:uid="{DFF23D6A-0B24-48AC-9674-F4D24881B6AA}"/>
    <cellStyle name="40 % - Markeringsfarve6 2 2 5 2 3 2 2" xfId="30729" xr:uid="{1CEEF277-23EF-4B59-A143-553E8D1DDC5C}"/>
    <cellStyle name="40 % - Markeringsfarve6 2 2 5 2 3 2 3" xfId="45693" xr:uid="{6689C57C-CEA1-498C-A448-31857582BE8E}"/>
    <cellStyle name="40 % - Markeringsfarve6 2 2 5 2 3 3" xfId="23707" xr:uid="{2C7E7F9B-BF58-4BBB-BF32-D5885C9E7878}"/>
    <cellStyle name="40 % - Markeringsfarve6 2 2 5 2 3 4" xfId="38694" xr:uid="{82C16C2C-1766-4E94-BC56-3A0653B2CA69}"/>
    <cellStyle name="40 % - Markeringsfarve6 2 2 5 2 4" xfId="12962" xr:uid="{C159F043-6EF8-4ABD-8F8E-4FE8F1F11591}"/>
    <cellStyle name="40 % - Markeringsfarve6 2 2 5 2 4 2" xfId="29282" xr:uid="{FA1B882A-B9FD-40BC-B846-86B133FA0831}"/>
    <cellStyle name="40 % - Markeringsfarve6 2 2 5 2 4 3" xfId="44247" xr:uid="{C20FB868-773D-4C64-A319-7721319501B6}"/>
    <cellStyle name="40 % - Markeringsfarve6 2 2 5 2 5" xfId="22260" xr:uid="{8DE738DD-C4B7-4C3B-9A2A-851091787F2A}"/>
    <cellStyle name="40 % - Markeringsfarve6 2 2 5 2 6" xfId="37248" xr:uid="{E5E98694-69C7-4716-B66D-185597CD32DD}"/>
    <cellStyle name="40 % - Markeringsfarve6 2 2 5 3" xfId="4408" xr:uid="{CF95BE93-0896-4DDA-940B-E9A9848029D5}"/>
    <cellStyle name="40 % - Markeringsfarve6 2 2 5 3 2" xfId="7260" xr:uid="{544B337E-78A6-455E-AB0C-383981E960BF}"/>
    <cellStyle name="40 % - Markeringsfarve6 2 2 5 3 2 2" xfId="15169" xr:uid="{5A2097A4-4423-4B6A-A6ED-154FA33A05E9}"/>
    <cellStyle name="40 % - Markeringsfarve6 2 2 5 3 2 2 2" xfId="31484" xr:uid="{90A64E81-E5C2-4EA7-9A4D-79FA68195CAD}"/>
    <cellStyle name="40 % - Markeringsfarve6 2 2 5 3 2 2 3" xfId="46448" xr:uid="{C8A59316-3EA6-4D33-9164-0AA949BBB256}"/>
    <cellStyle name="40 % - Markeringsfarve6 2 2 5 3 2 3" xfId="24462" xr:uid="{53C1E8E5-26ED-4C0D-81E2-59DCC96E3794}"/>
    <cellStyle name="40 % - Markeringsfarve6 2 2 5 3 2 4" xfId="39449" xr:uid="{184D69F5-9BF2-46CC-9CF2-AE519520AD88}"/>
    <cellStyle name="40 % - Markeringsfarve6 2 2 5 3 3" xfId="12964" xr:uid="{348B7A39-1ED1-460B-9836-5E1B1592AAA8}"/>
    <cellStyle name="40 % - Markeringsfarve6 2 2 5 3 3 2" xfId="29284" xr:uid="{A03F3423-1D0A-4B3F-8981-052CDE137099}"/>
    <cellStyle name="40 % - Markeringsfarve6 2 2 5 3 3 3" xfId="44249" xr:uid="{F1C5CAFE-457C-4530-BFEB-E0BC78A3C2B6}"/>
    <cellStyle name="40 % - Markeringsfarve6 2 2 5 3 4" xfId="22262" xr:uid="{5D088D29-3059-4012-B7C9-68E6ECE92B0C}"/>
    <cellStyle name="40 % - Markeringsfarve6 2 2 5 3 5" xfId="37250" xr:uid="{0791CC43-AD83-44B2-9879-CD2D619218B6}"/>
    <cellStyle name="40 % - Markeringsfarve6 2 2 5 4" xfId="4409" xr:uid="{E13F3C83-5CAA-4BA2-94F5-94AC5C288AED}"/>
    <cellStyle name="40 % - Markeringsfarve6 2 2 5 4 2" xfId="8663" xr:uid="{4C5917C0-97B9-4B15-B030-99017E592EF1}"/>
    <cellStyle name="40 % - Markeringsfarve6 2 2 5 4 2 2" xfId="16542" xr:uid="{42585F10-66AA-45A2-BAA3-1CD654F382AD}"/>
    <cellStyle name="40 % - Markeringsfarve6 2 2 5 4 2 2 2" xfId="32857" xr:uid="{B17E8BFE-9342-4FAB-99B8-C3F805AEA52C}"/>
    <cellStyle name="40 % - Markeringsfarve6 2 2 5 4 2 2 3" xfId="47821" xr:uid="{B91E0039-E2AA-4230-A6AC-3EBBFF0684AB}"/>
    <cellStyle name="40 % - Markeringsfarve6 2 2 5 4 2 3" xfId="25835" xr:uid="{3320D094-BCE3-49FB-B0D6-46ED9C92206E}"/>
    <cellStyle name="40 % - Markeringsfarve6 2 2 5 4 2 4" xfId="40822" xr:uid="{BBD04679-E9AC-43AD-AEE8-7E3B83928735}"/>
    <cellStyle name="40 % - Markeringsfarve6 2 2 5 4 3" xfId="12965" xr:uid="{5C7311BD-9C6D-4363-95D7-17C616B7C7B9}"/>
    <cellStyle name="40 % - Markeringsfarve6 2 2 5 4 3 2" xfId="29285" xr:uid="{00C77A25-1121-476C-A7DE-3B551674DC9F}"/>
    <cellStyle name="40 % - Markeringsfarve6 2 2 5 4 3 3" xfId="44250" xr:uid="{0E8B5840-2EA7-4D93-98F1-AC6E720B25F1}"/>
    <cellStyle name="40 % - Markeringsfarve6 2 2 5 4 4" xfId="22263" xr:uid="{29A859D8-FAB7-493D-947E-746630BDA8DF}"/>
    <cellStyle name="40 % - Markeringsfarve6 2 2 5 4 5" xfId="37251" xr:uid="{CED0FE49-F2B4-4939-B74D-C51F6A5D3354}"/>
    <cellStyle name="40 % - Markeringsfarve6 2 2 5 5" xfId="5982" xr:uid="{6F6ECF7F-1D37-43D6-AEDE-4DD7E02A0B6B}"/>
    <cellStyle name="40 % - Markeringsfarve6 2 2 5 5 2" xfId="13899" xr:uid="{BD23D531-5AFB-4386-A707-25F7F8A65640}"/>
    <cellStyle name="40 % - Markeringsfarve6 2 2 5 5 2 2" xfId="30214" xr:uid="{0006E997-77E1-4DD4-823E-59790C87C0E0}"/>
    <cellStyle name="40 % - Markeringsfarve6 2 2 5 5 2 3" xfId="45178" xr:uid="{A919F7F0-E356-49E2-AA2A-E33ED1482770}"/>
    <cellStyle name="40 % - Markeringsfarve6 2 2 5 5 3" xfId="23192" xr:uid="{78203EEE-3BCD-46F0-BE41-926995A6351D}"/>
    <cellStyle name="40 % - Markeringsfarve6 2 2 5 5 4" xfId="38179" xr:uid="{608C9A75-013E-4128-B590-377B43E0697F}"/>
    <cellStyle name="40 % - Markeringsfarve6 2 2 5 6" xfId="12961" xr:uid="{713ADF72-A7DA-4BC3-B809-36F23173D638}"/>
    <cellStyle name="40 % - Markeringsfarve6 2 2 5 6 2" xfId="29281" xr:uid="{D41721E3-5056-4F73-8267-132A0DFFFE28}"/>
    <cellStyle name="40 % - Markeringsfarve6 2 2 5 6 3" xfId="44246" xr:uid="{DF3BCCA5-4169-41F8-ADBD-13A7F2AFFC41}"/>
    <cellStyle name="40 % - Markeringsfarve6 2 2 5 7" xfId="22259" xr:uid="{8EE278F8-A1AA-4F09-BBA4-EE8441B2D86B}"/>
    <cellStyle name="40 % - Markeringsfarve6 2 2 5 8" xfId="37247" xr:uid="{2F6335A3-851C-4D68-8428-D725183F61A7}"/>
    <cellStyle name="40 % - Markeringsfarve6 2 2 6" xfId="4410" xr:uid="{A73B528E-3970-4A00-B9E7-A3DEB9F5EE89}"/>
    <cellStyle name="40 % - Markeringsfarve6 2 2 6 2" xfId="4411" xr:uid="{ED1A6F37-49CA-4636-936C-2905A124EF41}"/>
    <cellStyle name="40 % - Markeringsfarve6 2 2 6 2 2" xfId="4412" xr:uid="{964350EE-A778-4A05-9396-FFE11802D514}"/>
    <cellStyle name="40 % - Markeringsfarve6 2 2 6 2 2 2" xfId="8126" xr:uid="{99405FA0-3FC3-431D-988B-0C7A3CE05D76}"/>
    <cellStyle name="40 % - Markeringsfarve6 2 2 6 2 2 2 2" xfId="16026" xr:uid="{1DD5EE22-BB3C-4590-ADBD-9B89C69C76EA}"/>
    <cellStyle name="40 % - Markeringsfarve6 2 2 6 2 2 2 2 2" xfId="32341" xr:uid="{A254D1CD-59FD-4C25-9D0B-ACCA9E354223}"/>
    <cellStyle name="40 % - Markeringsfarve6 2 2 6 2 2 2 2 3" xfId="47305" xr:uid="{C4C65FF6-4B45-4377-BB2A-D4185D0855C9}"/>
    <cellStyle name="40 % - Markeringsfarve6 2 2 6 2 2 2 3" xfId="25319" xr:uid="{B3F10019-05D3-428A-8094-6A2017697B34}"/>
    <cellStyle name="40 % - Markeringsfarve6 2 2 6 2 2 2 4" xfId="40306" xr:uid="{7493713C-2B8E-4C57-B138-E42733DBD229}"/>
    <cellStyle name="40 % - Markeringsfarve6 2 2 6 2 2 3" xfId="12968" xr:uid="{520B2F5D-8380-4280-90ED-5EDA6063F0AC}"/>
    <cellStyle name="40 % - Markeringsfarve6 2 2 6 2 2 3 2" xfId="29288" xr:uid="{F1F98B6C-C4BB-431A-BD20-B841D65E2264}"/>
    <cellStyle name="40 % - Markeringsfarve6 2 2 6 2 2 3 3" xfId="44253" xr:uid="{30C7CBD3-1A7F-40DC-835B-E7ACF98466F7}"/>
    <cellStyle name="40 % - Markeringsfarve6 2 2 6 2 2 4" xfId="22266" xr:uid="{3FB4331D-F862-4581-8663-EACB3F63EDC6}"/>
    <cellStyle name="40 % - Markeringsfarve6 2 2 6 2 2 5" xfId="37254" xr:uid="{DE376412-2A25-40CD-8925-1BF4E3D4C80C}"/>
    <cellStyle name="40 % - Markeringsfarve6 2 2 6 2 3" xfId="6619" xr:uid="{22F03A29-BAE4-4836-B2D1-CEBE9AB9E547}"/>
    <cellStyle name="40 % - Markeringsfarve6 2 2 6 2 3 2" xfId="14532" xr:uid="{2D4732E4-4902-4E52-AE38-3E3314AF43A8}"/>
    <cellStyle name="40 % - Markeringsfarve6 2 2 6 2 3 2 2" xfId="30847" xr:uid="{C23DAD21-4BF7-433A-AF66-C8E372624DEA}"/>
    <cellStyle name="40 % - Markeringsfarve6 2 2 6 2 3 2 3" xfId="45811" xr:uid="{59F780D1-2EA2-4D72-B91F-06CAC4251445}"/>
    <cellStyle name="40 % - Markeringsfarve6 2 2 6 2 3 3" xfId="23825" xr:uid="{94B3593D-711E-4437-BEFB-BCF0536F46B7}"/>
    <cellStyle name="40 % - Markeringsfarve6 2 2 6 2 3 4" xfId="38812" xr:uid="{A17F423B-9160-45ED-B5DB-F0A7E7B83AA3}"/>
    <cellStyle name="40 % - Markeringsfarve6 2 2 6 2 4" xfId="12967" xr:uid="{490FBD75-DF2F-4893-9D3C-4EBF7B60ABAE}"/>
    <cellStyle name="40 % - Markeringsfarve6 2 2 6 2 4 2" xfId="29287" xr:uid="{687FD680-7ABF-460A-A0FC-EF91B3A0BC80}"/>
    <cellStyle name="40 % - Markeringsfarve6 2 2 6 2 4 3" xfId="44252" xr:uid="{45446ACF-E8E3-4A73-9D72-695EE712C7B3}"/>
    <cellStyle name="40 % - Markeringsfarve6 2 2 6 2 5" xfId="22265" xr:uid="{5853CFC6-DE2E-4BF7-BF7B-AAF1DA5169FD}"/>
    <cellStyle name="40 % - Markeringsfarve6 2 2 6 2 6" xfId="37253" xr:uid="{F4187211-46A4-4D82-8767-17AC6BC344DD}"/>
    <cellStyle name="40 % - Markeringsfarve6 2 2 6 3" xfId="4413" xr:uid="{96D79033-AA83-4913-9ECB-D90483F32EE1}"/>
    <cellStyle name="40 % - Markeringsfarve6 2 2 6 3 2" xfId="7403" xr:uid="{440C737D-4B9F-437E-9F42-F6DDBAFC63A7}"/>
    <cellStyle name="40 % - Markeringsfarve6 2 2 6 3 2 2" xfId="15312" xr:uid="{AD3BF47F-9C7F-4B88-935C-DC1218D48A47}"/>
    <cellStyle name="40 % - Markeringsfarve6 2 2 6 3 2 2 2" xfId="31627" xr:uid="{3AB1AE82-0FC4-4071-9544-AEB19FFF9B7B}"/>
    <cellStyle name="40 % - Markeringsfarve6 2 2 6 3 2 2 3" xfId="46591" xr:uid="{42ACBFEA-7060-4B89-ABFE-09A6B33ABE9E}"/>
    <cellStyle name="40 % - Markeringsfarve6 2 2 6 3 2 3" xfId="24605" xr:uid="{20F79D5D-2021-4417-9F96-5A7ED6C0DDBE}"/>
    <cellStyle name="40 % - Markeringsfarve6 2 2 6 3 2 4" xfId="39592" xr:uid="{5C24E911-2495-45ED-BD54-FB9FE95BBD40}"/>
    <cellStyle name="40 % - Markeringsfarve6 2 2 6 3 3" xfId="12969" xr:uid="{F8BDF77D-CB62-48E3-A58E-EEA3B96F09E9}"/>
    <cellStyle name="40 % - Markeringsfarve6 2 2 6 3 3 2" xfId="29289" xr:uid="{4060D077-E33F-44C5-AB00-4E356374F21E}"/>
    <cellStyle name="40 % - Markeringsfarve6 2 2 6 3 3 3" xfId="44254" xr:uid="{FA19DD2E-970D-436B-8B4A-71263091074B}"/>
    <cellStyle name="40 % - Markeringsfarve6 2 2 6 3 4" xfId="22267" xr:uid="{CA303735-7B91-4086-B6C8-6A1BDA18B90F}"/>
    <cellStyle name="40 % - Markeringsfarve6 2 2 6 3 5" xfId="37255" xr:uid="{69C149F4-6963-4D2A-88AA-71983164AFA4}"/>
    <cellStyle name="40 % - Markeringsfarve6 2 2 6 4" xfId="4414" xr:uid="{8FF721BD-B9CA-4BBF-8AB4-BB379EE75E7C}"/>
    <cellStyle name="40 % - Markeringsfarve6 2 2 6 4 2" xfId="8388" xr:uid="{ED835FFE-7A85-45A3-A3B4-1FDC184998C8}"/>
    <cellStyle name="40 % - Markeringsfarve6 2 2 6 4 2 2" xfId="16279" xr:uid="{5B967385-EB15-4459-A813-C5B8204ADFCA}"/>
    <cellStyle name="40 % - Markeringsfarve6 2 2 6 4 2 2 2" xfId="32594" xr:uid="{05D3BB5E-2091-45C4-BE9F-A72645A09144}"/>
    <cellStyle name="40 % - Markeringsfarve6 2 2 6 4 2 2 3" xfId="47558" xr:uid="{C81DA296-CF09-4E01-AF22-0E79E92634F7}"/>
    <cellStyle name="40 % - Markeringsfarve6 2 2 6 4 2 3" xfId="25572" xr:uid="{C3DD722C-DD6F-4666-B5AF-075334B6E6B1}"/>
    <cellStyle name="40 % - Markeringsfarve6 2 2 6 4 2 4" xfId="40559" xr:uid="{F280B927-8E6E-4C05-976B-8CAA5B10A55D}"/>
    <cellStyle name="40 % - Markeringsfarve6 2 2 6 4 3" xfId="12970" xr:uid="{19AB6051-36B2-42C7-B795-657978767199}"/>
    <cellStyle name="40 % - Markeringsfarve6 2 2 6 4 3 2" xfId="29290" xr:uid="{F5006E41-B55A-4934-9FCB-CC5D312A50AA}"/>
    <cellStyle name="40 % - Markeringsfarve6 2 2 6 4 3 3" xfId="44255" xr:uid="{627DBA11-5D38-4BF0-8037-C806A95C3617}"/>
    <cellStyle name="40 % - Markeringsfarve6 2 2 6 4 4" xfId="22268" xr:uid="{FA774D68-AF64-4CF7-BC40-525B114FAFB8}"/>
    <cellStyle name="40 % - Markeringsfarve6 2 2 6 4 5" xfId="37256" xr:uid="{FD370596-E874-4875-A806-D9E969434997}"/>
    <cellStyle name="40 % - Markeringsfarve6 2 2 6 5" xfId="5983" xr:uid="{DBC81400-5427-4D53-BE5B-70E88C496A9C}"/>
    <cellStyle name="40 % - Markeringsfarve6 2 2 6 5 2" xfId="13900" xr:uid="{11905821-6E66-4F85-BB9D-756B98383797}"/>
    <cellStyle name="40 % - Markeringsfarve6 2 2 6 5 2 2" xfId="30215" xr:uid="{9211F045-D135-487A-8A45-2AA4A41F81F4}"/>
    <cellStyle name="40 % - Markeringsfarve6 2 2 6 5 2 3" xfId="45179" xr:uid="{A788F693-A21E-4F1D-BCC0-C4DBA25881B6}"/>
    <cellStyle name="40 % - Markeringsfarve6 2 2 6 5 3" xfId="23193" xr:uid="{576D62AE-16A6-4179-83A9-E798971B4B7B}"/>
    <cellStyle name="40 % - Markeringsfarve6 2 2 6 5 4" xfId="38180" xr:uid="{A0E17226-1CF4-4097-B68D-73A96A5C52FE}"/>
    <cellStyle name="40 % - Markeringsfarve6 2 2 6 6" xfId="12966" xr:uid="{0C7C1EC2-6AF2-4E4B-BBFA-3DFDBCDF8210}"/>
    <cellStyle name="40 % - Markeringsfarve6 2 2 6 6 2" xfId="29286" xr:uid="{0301FAF5-4E9D-4C69-BF2F-DDD9CC2C063E}"/>
    <cellStyle name="40 % - Markeringsfarve6 2 2 6 6 3" xfId="44251" xr:uid="{6D56D952-974E-4C6A-8908-221012A0ABD4}"/>
    <cellStyle name="40 % - Markeringsfarve6 2 2 6 7" xfId="22264" xr:uid="{66A37B12-8F6E-4ACB-B873-622A58BBBB04}"/>
    <cellStyle name="40 % - Markeringsfarve6 2 2 6 8" xfId="37252" xr:uid="{89D0B80F-D6B8-4EEB-A021-FB8DAA95FFB7}"/>
    <cellStyle name="40 % - Markeringsfarve6 2 2 7" xfId="4415" xr:uid="{26700E2E-FBFB-4E2B-807F-7B83B4A8AFC9}"/>
    <cellStyle name="40 % - Markeringsfarve6 2 2 7 2" xfId="4416" xr:uid="{F3F70F67-B7F3-4A9B-A8CD-A8A94E5063E3}"/>
    <cellStyle name="40 % - Markeringsfarve6 2 2 7 2 2" xfId="7510" xr:uid="{91956310-A3C8-4E8F-875F-8E01324493FB}"/>
    <cellStyle name="40 % - Markeringsfarve6 2 2 7 2 2 2" xfId="15410" xr:uid="{4CD3B828-0ED5-4F5A-9B83-BBC371AB2D95}"/>
    <cellStyle name="40 % - Markeringsfarve6 2 2 7 2 2 2 2" xfId="31725" xr:uid="{02AB0627-1310-454C-B6D9-9BB618CE1490}"/>
    <cellStyle name="40 % - Markeringsfarve6 2 2 7 2 2 2 3" xfId="46689" xr:uid="{72BD00A6-ABD2-420E-930C-8C0E49CA592D}"/>
    <cellStyle name="40 % - Markeringsfarve6 2 2 7 2 2 3" xfId="24703" xr:uid="{155A3062-C235-4A69-9386-A9AD69483F01}"/>
    <cellStyle name="40 % - Markeringsfarve6 2 2 7 2 2 4" xfId="39690" xr:uid="{17FDF840-3684-4067-9C01-AF344117C52B}"/>
    <cellStyle name="40 % - Markeringsfarve6 2 2 7 2 3" xfId="12972" xr:uid="{8258D692-D390-46CB-AA58-9473E490F501}"/>
    <cellStyle name="40 % - Markeringsfarve6 2 2 7 2 3 2" xfId="29292" xr:uid="{D37A91BC-30C7-468D-9302-B9395E44EDC0}"/>
    <cellStyle name="40 % - Markeringsfarve6 2 2 7 2 3 3" xfId="44257" xr:uid="{7DC7E4E0-79A9-44C8-860B-371A6D6AE224}"/>
    <cellStyle name="40 % - Markeringsfarve6 2 2 7 2 4" xfId="22270" xr:uid="{4C22620C-D781-4039-A785-74EAD1BF79B5}"/>
    <cellStyle name="40 % - Markeringsfarve6 2 2 7 2 5" xfId="37258" xr:uid="{114BFEE7-EFAF-4A8B-8445-25A872751652}"/>
    <cellStyle name="40 % - Markeringsfarve6 2 2 7 3" xfId="6101" xr:uid="{0606895E-879C-44CE-BEDC-200CE83E123C}"/>
    <cellStyle name="40 % - Markeringsfarve6 2 2 7 3 2" xfId="14017" xr:uid="{F4D3F751-B574-45D1-88F9-A5B12F13C33F}"/>
    <cellStyle name="40 % - Markeringsfarve6 2 2 7 3 2 2" xfId="30332" xr:uid="{A82FDF9F-820D-4A42-A2F6-42BD42E20A52}"/>
    <cellStyle name="40 % - Markeringsfarve6 2 2 7 3 2 3" xfId="45296" xr:uid="{84FDB91C-3507-48F1-874B-6FED251DB2E7}"/>
    <cellStyle name="40 % - Markeringsfarve6 2 2 7 3 3" xfId="23310" xr:uid="{16E128BD-C4B3-4E00-BDE6-40F993D87B66}"/>
    <cellStyle name="40 % - Markeringsfarve6 2 2 7 3 4" xfId="38297" xr:uid="{7802B96F-88C7-4318-80BF-22A1BACA8CFB}"/>
    <cellStyle name="40 % - Markeringsfarve6 2 2 7 4" xfId="12971" xr:uid="{01E232AD-EDF1-4E51-83E9-FD8F4C2885BC}"/>
    <cellStyle name="40 % - Markeringsfarve6 2 2 7 4 2" xfId="29291" xr:uid="{1054E4A3-3E32-42F7-B0FF-BB8280CFF49E}"/>
    <cellStyle name="40 % - Markeringsfarve6 2 2 7 4 3" xfId="44256" xr:uid="{43FF0CC4-26BE-41E4-9D02-AA35B42D3187}"/>
    <cellStyle name="40 % - Markeringsfarve6 2 2 7 5" xfId="22269" xr:uid="{02CBC23F-E149-477B-9949-52CF089A57AB}"/>
    <cellStyle name="40 % - Markeringsfarve6 2 2 7 6" xfId="37257" xr:uid="{386966C0-1878-4439-A017-D186A69B0B61}"/>
    <cellStyle name="40 % - Markeringsfarve6 2 2 8" xfId="4417" xr:uid="{9DB529CC-E1A4-439E-BEBB-4124A4B5FE36}"/>
    <cellStyle name="40 % - Markeringsfarve6 2 2 8 2" xfId="6738" xr:uid="{1A340311-FAFB-4C14-98FF-1827FB17798A}"/>
    <cellStyle name="40 % - Markeringsfarve6 2 2 8 2 2" xfId="14648" xr:uid="{C1F4DD72-A886-49FD-AA40-9CC5B2CA86D5}"/>
    <cellStyle name="40 % - Markeringsfarve6 2 2 8 2 2 2" xfId="30963" xr:uid="{E702BFFA-636E-433E-A16B-9B8F15FCD262}"/>
    <cellStyle name="40 % - Markeringsfarve6 2 2 8 2 2 3" xfId="45927" xr:uid="{0A671AD1-AD3C-4983-B232-B239BF76CA6A}"/>
    <cellStyle name="40 % - Markeringsfarve6 2 2 8 2 3" xfId="23941" xr:uid="{A513A177-863C-494F-AE3B-2183F28D668D}"/>
    <cellStyle name="40 % - Markeringsfarve6 2 2 8 2 4" xfId="38928" xr:uid="{CAB17A9E-D602-4F48-A3C7-22DDC90603E5}"/>
    <cellStyle name="40 % - Markeringsfarve6 2 2 8 3" xfId="12973" xr:uid="{2EA4C978-4284-4CBE-966B-1A982E25CC40}"/>
    <cellStyle name="40 % - Markeringsfarve6 2 2 8 3 2" xfId="29293" xr:uid="{99968010-CC28-4F52-BA17-FDCEBAD5AFDA}"/>
    <cellStyle name="40 % - Markeringsfarve6 2 2 8 3 3" xfId="44258" xr:uid="{BE2AB929-E0B7-411A-B5DD-9F3DA5CC4C62}"/>
    <cellStyle name="40 % - Markeringsfarve6 2 2 8 4" xfId="22271" xr:uid="{34025947-3CFC-45F9-9E8E-ECE437FC91CE}"/>
    <cellStyle name="40 % - Markeringsfarve6 2 2 8 5" xfId="37259" xr:uid="{9BC61DA3-C50E-4FB6-BB9C-64DEBB1685BB}"/>
    <cellStyle name="40 % - Markeringsfarve6 2 2 9" xfId="4418" xr:uid="{52908585-8D4E-48D8-9712-F45DD4203CB5}"/>
    <cellStyle name="40 % - Markeringsfarve6 2 2 9 2" xfId="8149" xr:uid="{74523B53-0573-4D4C-B501-873B355AE250}"/>
    <cellStyle name="40 % - Markeringsfarve6 2 2 9 2 2" xfId="16046" xr:uid="{30382208-F40E-46AC-934F-CD1DFA5F4556}"/>
    <cellStyle name="40 % - Markeringsfarve6 2 2 9 2 2 2" xfId="32361" xr:uid="{C6573CF0-330F-416A-9EF7-1444394AFD5D}"/>
    <cellStyle name="40 % - Markeringsfarve6 2 2 9 2 2 3" xfId="47325" xr:uid="{18A858DE-1886-400B-A819-3EA224402532}"/>
    <cellStyle name="40 % - Markeringsfarve6 2 2 9 2 3" xfId="25339" xr:uid="{2AF71D05-680B-48E2-B831-7BC09FD31FAB}"/>
    <cellStyle name="40 % - Markeringsfarve6 2 2 9 2 4" xfId="40326" xr:uid="{FBC3E0CE-33D8-49AD-879E-EE631CE6FCB8}"/>
    <cellStyle name="40 % - Markeringsfarve6 2 2 9 3" xfId="12974" xr:uid="{496C3A4A-1B3B-4F89-9D8B-CA8744EB20EE}"/>
    <cellStyle name="40 % - Markeringsfarve6 2 2 9 3 2" xfId="29294" xr:uid="{DF7FB434-A0F2-4046-A9E2-5557D24EC7F0}"/>
    <cellStyle name="40 % - Markeringsfarve6 2 2 9 3 3" xfId="44259" xr:uid="{F12F940E-AC93-47A4-8FA6-52355FA0AD25}"/>
    <cellStyle name="40 % - Markeringsfarve6 2 2 9 4" xfId="22272" xr:uid="{5012C94F-AEF5-4E36-B5B9-67B797607EFA}"/>
    <cellStyle name="40 % - Markeringsfarve6 2 2 9 5" xfId="37260" xr:uid="{093EF2F5-727C-4CCD-8CB9-3B49CCF61651}"/>
    <cellStyle name="40 % - Markeringsfarve6 2 3" xfId="4419" xr:uid="{474BF10F-DC90-48F2-98EC-EDF37296AB25}"/>
    <cellStyle name="40 % - Markeringsfarve6 2 3 10" xfId="5984" xr:uid="{5DE74881-926B-4C0E-BD7C-CC01C3CC7341}"/>
    <cellStyle name="40 % - Markeringsfarve6 2 3 10 2" xfId="13901" xr:uid="{B5BE4071-3FA2-49B9-A09E-1D97C27AA449}"/>
    <cellStyle name="40 % - Markeringsfarve6 2 3 10 2 2" xfId="30216" xr:uid="{31A3C40D-9BAC-4148-BFA1-E51A437F0097}"/>
    <cellStyle name="40 % - Markeringsfarve6 2 3 10 2 3" xfId="45180" xr:uid="{423439BE-2643-46E9-97B9-4F83003357A0}"/>
    <cellStyle name="40 % - Markeringsfarve6 2 3 10 3" xfId="23194" xr:uid="{9C946B9B-4A8A-4461-A5E1-DDC582A6DCE0}"/>
    <cellStyle name="40 % - Markeringsfarve6 2 3 10 4" xfId="38181" xr:uid="{53FD6D0F-979C-440A-90F5-9013AD17FE54}"/>
    <cellStyle name="40 % - Markeringsfarve6 2 3 11" xfId="12975" xr:uid="{D4E2A593-657E-41FE-9F11-84B46F5ED27A}"/>
    <cellStyle name="40 % - Markeringsfarve6 2 3 11 2" xfId="29295" xr:uid="{8319FA91-829D-4518-B90A-FD631A25CF74}"/>
    <cellStyle name="40 % - Markeringsfarve6 2 3 11 3" xfId="44260" xr:uid="{397F0E73-C080-4C98-801B-8D92AD2EE4B9}"/>
    <cellStyle name="40 % - Markeringsfarve6 2 3 12" xfId="22273" xr:uid="{A9D4E00D-67EE-4EEF-B50F-03F16B6A2DF2}"/>
    <cellStyle name="40 % - Markeringsfarve6 2 3 13" xfId="37261" xr:uid="{00B3C5E1-9904-41DE-827F-E281DC746610}"/>
    <cellStyle name="40 % - Markeringsfarve6 2 3 14" xfId="53345" xr:uid="{1DC7C781-52C2-4A2B-817F-F4A7474D8D7E}"/>
    <cellStyle name="40 % - Markeringsfarve6 2 3 2" xfId="4420" xr:uid="{33CB91FF-1E0D-4D66-82D7-4BB42BD4E946}"/>
    <cellStyle name="40 % - Markeringsfarve6 2 3 2 2" xfId="4421" xr:uid="{E4A88D70-F417-4A6C-AA1C-90FF061375FD}"/>
    <cellStyle name="40 % - Markeringsfarve6 2 3 2 2 2" xfId="4422" xr:uid="{0607D1F3-71D4-426F-917B-2A00E425D239}"/>
    <cellStyle name="40 % - Markeringsfarve6 2 3 2 2 2 2" xfId="7668" xr:uid="{B367D649-E6C2-46FF-9A4E-EF44392A1201}"/>
    <cellStyle name="40 % - Markeringsfarve6 2 3 2 2 2 2 2" xfId="15568" xr:uid="{32555D85-439E-4932-BC7B-016FC8C2E819}"/>
    <cellStyle name="40 % - Markeringsfarve6 2 3 2 2 2 2 2 2" xfId="31883" xr:uid="{22C8DB63-C283-48E3-9EE2-3D84F20DA301}"/>
    <cellStyle name="40 % - Markeringsfarve6 2 3 2 2 2 2 2 3" xfId="46847" xr:uid="{76E16F44-9326-4146-A0B3-6B56766066C1}"/>
    <cellStyle name="40 % - Markeringsfarve6 2 3 2 2 2 2 3" xfId="24861" xr:uid="{FCF22C22-90B3-4280-9EE6-5E0A405BE027}"/>
    <cellStyle name="40 % - Markeringsfarve6 2 3 2 2 2 2 4" xfId="39848" xr:uid="{B85994FC-5F01-4C7F-A84B-10C2DAE40E28}"/>
    <cellStyle name="40 % - Markeringsfarve6 2 3 2 2 2 3" xfId="12978" xr:uid="{3DEB9780-38E8-4C1C-BB01-FAC4BCD04672}"/>
    <cellStyle name="40 % - Markeringsfarve6 2 3 2 2 2 3 2" xfId="29298" xr:uid="{99E451A0-7331-41CE-A66F-305923862095}"/>
    <cellStyle name="40 % - Markeringsfarve6 2 3 2 2 2 3 3" xfId="44263" xr:uid="{4B0E7CEE-3DB8-45E6-8743-43E5C82BCDB6}"/>
    <cellStyle name="40 % - Markeringsfarve6 2 3 2 2 2 4" xfId="22276" xr:uid="{E19249E2-3F5D-4DA5-B8E3-C5AC019DBD29}"/>
    <cellStyle name="40 % - Markeringsfarve6 2 3 2 2 2 5" xfId="37264" xr:uid="{86B8596C-2755-40F9-A44B-2C015FDABBC2}"/>
    <cellStyle name="40 % - Markeringsfarve6 2 3 2 2 3" xfId="6233" xr:uid="{494E26A2-84FA-4075-8D77-A041071C11F8}"/>
    <cellStyle name="40 % - Markeringsfarve6 2 3 2 2 3 2" xfId="14149" xr:uid="{2F6845D7-573C-499F-956A-9D5464F46EAE}"/>
    <cellStyle name="40 % - Markeringsfarve6 2 3 2 2 3 2 2" xfId="30464" xr:uid="{7C6F7E95-701C-4DE4-A125-471DE5484A6B}"/>
    <cellStyle name="40 % - Markeringsfarve6 2 3 2 2 3 2 3" xfId="45428" xr:uid="{37913515-775A-4470-8A6C-92F8A31B5C79}"/>
    <cellStyle name="40 % - Markeringsfarve6 2 3 2 2 3 3" xfId="23442" xr:uid="{6803B6CB-6452-46A9-ADEA-E9B483801C9D}"/>
    <cellStyle name="40 % - Markeringsfarve6 2 3 2 2 3 4" xfId="38429" xr:uid="{EF96BDAF-DB53-4B13-98F1-168E186A3F01}"/>
    <cellStyle name="40 % - Markeringsfarve6 2 3 2 2 4" xfId="12977" xr:uid="{7A823675-58E9-4FF0-8E02-1C20F75F3954}"/>
    <cellStyle name="40 % - Markeringsfarve6 2 3 2 2 4 2" xfId="29297" xr:uid="{4B6E5AA2-B91E-4D6F-826A-A94B99FC191E}"/>
    <cellStyle name="40 % - Markeringsfarve6 2 3 2 2 4 3" xfId="44262" xr:uid="{4CB0F2BA-C4E1-4858-A9C7-2486442F128C}"/>
    <cellStyle name="40 % - Markeringsfarve6 2 3 2 2 5" xfId="22275" xr:uid="{C086A3BD-E752-4422-A64D-571067F0A243}"/>
    <cellStyle name="40 % - Markeringsfarve6 2 3 2 2 6" xfId="37263" xr:uid="{1A36F8C1-8799-4DF0-A971-93728F85F3F3}"/>
    <cellStyle name="40 % - Markeringsfarve6 2 3 2 2 7" xfId="57149" xr:uid="{DF0ECB50-C862-40C8-A154-A8EC6D2AEE12}"/>
    <cellStyle name="40 % - Markeringsfarve6 2 3 2 3" xfId="4423" xr:uid="{5CD07B62-281C-4117-A414-68358C85F2FB}"/>
    <cellStyle name="40 % - Markeringsfarve6 2 3 2 3 2" xfId="6898" xr:uid="{F809BCC2-D1FD-4FC4-B134-357DF68EC784}"/>
    <cellStyle name="40 % - Markeringsfarve6 2 3 2 3 2 2" xfId="14808" xr:uid="{BBF3858F-4EE3-4C5B-8D84-70A53D947977}"/>
    <cellStyle name="40 % - Markeringsfarve6 2 3 2 3 2 2 2" xfId="31123" xr:uid="{0EC49C66-F892-4028-AFFD-4489982D5408}"/>
    <cellStyle name="40 % - Markeringsfarve6 2 3 2 3 2 2 3" xfId="46087" xr:uid="{67F22CF4-2911-4E48-AD7C-4BCA0B8DF7D0}"/>
    <cellStyle name="40 % - Markeringsfarve6 2 3 2 3 2 3" xfId="24101" xr:uid="{81A1261E-8733-458E-A4E7-D9BE56B05570}"/>
    <cellStyle name="40 % - Markeringsfarve6 2 3 2 3 2 4" xfId="39088" xr:uid="{7057920A-E50C-4003-A7A0-72847097471E}"/>
    <cellStyle name="40 % - Markeringsfarve6 2 3 2 3 3" xfId="12979" xr:uid="{926C46AE-326D-45AA-9A2F-EA711A1C6371}"/>
    <cellStyle name="40 % - Markeringsfarve6 2 3 2 3 3 2" xfId="29299" xr:uid="{F59729CE-06A2-4DC6-A8A0-74D86EAE045B}"/>
    <cellStyle name="40 % - Markeringsfarve6 2 3 2 3 3 3" xfId="44264" xr:uid="{4BAB95F0-9D8F-45A5-B435-3B5D03FC3A65}"/>
    <cellStyle name="40 % - Markeringsfarve6 2 3 2 3 4" xfId="22277" xr:uid="{D16A94BD-AB36-4F71-89ED-51FBCA7CA405}"/>
    <cellStyle name="40 % - Markeringsfarve6 2 3 2 3 5" xfId="37265" xr:uid="{E88EB7C4-0C7D-4840-B0F2-42544DE10D16}"/>
    <cellStyle name="40 % - Markeringsfarve6 2 3 2 4" xfId="4424" xr:uid="{3F824246-D044-458D-B8EF-E3B5CABC76E5}"/>
    <cellStyle name="40 % - Markeringsfarve6 2 3 2 4 2" xfId="8346" xr:uid="{01CA449A-9CDE-4F26-9964-8B2F2A20CE81}"/>
    <cellStyle name="40 % - Markeringsfarve6 2 3 2 4 2 2" xfId="16238" xr:uid="{7F637C6E-1C23-42B7-A2FF-3A5390EA40E8}"/>
    <cellStyle name="40 % - Markeringsfarve6 2 3 2 4 2 2 2" xfId="32553" xr:uid="{6DF9FF6D-6B64-4877-B892-42BD1CF2C084}"/>
    <cellStyle name="40 % - Markeringsfarve6 2 3 2 4 2 2 3" xfId="47517" xr:uid="{78743511-EBD0-4AB6-B9C2-E013FADFDC74}"/>
    <cellStyle name="40 % - Markeringsfarve6 2 3 2 4 2 3" xfId="25531" xr:uid="{CE907BB9-40A4-439A-9A97-A7AFACE089A2}"/>
    <cellStyle name="40 % - Markeringsfarve6 2 3 2 4 2 4" xfId="40518" xr:uid="{C8A2E137-4053-4832-890E-8F3B3969F562}"/>
    <cellStyle name="40 % - Markeringsfarve6 2 3 2 4 3" xfId="12980" xr:uid="{66BE37B3-3EE1-49C6-914E-4D78256F2099}"/>
    <cellStyle name="40 % - Markeringsfarve6 2 3 2 4 3 2" xfId="29300" xr:uid="{026FD514-2E03-4000-972E-9E6C02A4AC44}"/>
    <cellStyle name="40 % - Markeringsfarve6 2 3 2 4 3 3" xfId="44265" xr:uid="{97988B1B-7E84-4638-AFA3-BD43B85BFCB6}"/>
    <cellStyle name="40 % - Markeringsfarve6 2 3 2 4 4" xfId="22278" xr:uid="{855B4CCB-57E7-41EC-B1DB-A97235FEDCF7}"/>
    <cellStyle name="40 % - Markeringsfarve6 2 3 2 4 5" xfId="37266" xr:uid="{DF34EA53-F5F9-444D-BB83-68D87C7D54E8}"/>
    <cellStyle name="40 % - Markeringsfarve6 2 3 2 5" xfId="5985" xr:uid="{55BA67CD-2D5F-4E72-964A-FC15FBB722F3}"/>
    <cellStyle name="40 % - Markeringsfarve6 2 3 2 5 2" xfId="13902" xr:uid="{4F0B1A0C-8903-44BA-A610-008FD990259F}"/>
    <cellStyle name="40 % - Markeringsfarve6 2 3 2 5 2 2" xfId="30217" xr:uid="{39D7A009-2244-4993-AF5A-D1908773939F}"/>
    <cellStyle name="40 % - Markeringsfarve6 2 3 2 5 2 3" xfId="45181" xr:uid="{F12C8F46-1A7A-46A9-9E2B-69043E459BC7}"/>
    <cellStyle name="40 % - Markeringsfarve6 2 3 2 5 3" xfId="23195" xr:uid="{705BAFA3-7E18-4F69-B76C-243FC4D020AB}"/>
    <cellStyle name="40 % - Markeringsfarve6 2 3 2 5 4" xfId="38182" xr:uid="{CD498FA2-3A1F-4062-8AD2-587337C4D4EE}"/>
    <cellStyle name="40 % - Markeringsfarve6 2 3 2 6" xfId="12976" xr:uid="{021F725C-0B22-4E94-B628-4455A752B034}"/>
    <cellStyle name="40 % - Markeringsfarve6 2 3 2 6 2" xfId="29296" xr:uid="{A5BD3921-4795-44F3-88F2-8B4C9D6C8F4F}"/>
    <cellStyle name="40 % - Markeringsfarve6 2 3 2 6 3" xfId="44261" xr:uid="{76487C8E-2015-4D07-B2F9-74D1928416B8}"/>
    <cellStyle name="40 % - Markeringsfarve6 2 3 2 7" xfId="22274" xr:uid="{A2F69043-3304-4C36-92E2-586920823461}"/>
    <cellStyle name="40 % - Markeringsfarve6 2 3 2 8" xfId="37262" xr:uid="{C56E876E-B4F0-4EDF-8E26-508E845DE8D1}"/>
    <cellStyle name="40 % - Markeringsfarve6 2 3 2 9" xfId="53982" xr:uid="{88E312D4-1FA6-49D2-B80C-4F6E5E576B90}"/>
    <cellStyle name="40 % - Markeringsfarve6 2 3 3" xfId="4425" xr:uid="{E7501764-1F69-4E44-8825-949E1DB639E1}"/>
    <cellStyle name="40 % - Markeringsfarve6 2 3 3 2" xfId="4426" xr:uid="{7B23FF2F-ED22-493E-B4F4-5AB37E19B0CC}"/>
    <cellStyle name="40 % - Markeringsfarve6 2 3 3 2 2" xfId="4427" xr:uid="{D928F3FC-ECB0-4D67-A9C4-CBB9B3E81059}"/>
    <cellStyle name="40 % - Markeringsfarve6 2 3 3 2 2 2" xfId="7773" xr:uid="{24F58DFF-1791-4AE8-85D7-2E4A55E06C1C}"/>
    <cellStyle name="40 % - Markeringsfarve6 2 3 3 2 2 2 2" xfId="15673" xr:uid="{AB0A76B6-F741-4EBC-A445-F61DF0E645A1}"/>
    <cellStyle name="40 % - Markeringsfarve6 2 3 3 2 2 2 2 2" xfId="31988" xr:uid="{82C940E3-C40A-4270-AAE6-7C20A6205290}"/>
    <cellStyle name="40 % - Markeringsfarve6 2 3 3 2 2 2 2 3" xfId="46952" xr:uid="{CB60C11B-2A24-4B24-AACB-257FCA02EB66}"/>
    <cellStyle name="40 % - Markeringsfarve6 2 3 3 2 2 2 3" xfId="24966" xr:uid="{FB76E801-7E80-4E01-9313-53915EFE56E2}"/>
    <cellStyle name="40 % - Markeringsfarve6 2 3 3 2 2 2 4" xfId="39953" xr:uid="{BC04C98E-F38F-48C6-912B-43BEAEFF711C}"/>
    <cellStyle name="40 % - Markeringsfarve6 2 3 3 2 2 3" xfId="12983" xr:uid="{6ABC7E9E-7F0D-434B-85FF-1392996AECC1}"/>
    <cellStyle name="40 % - Markeringsfarve6 2 3 3 2 2 3 2" xfId="29303" xr:uid="{70A78917-4587-41C0-AB44-D9DC6C449C30}"/>
    <cellStyle name="40 % - Markeringsfarve6 2 3 3 2 2 3 3" xfId="44268" xr:uid="{14E74943-7C06-4B3D-8AB5-558FF12CDF50}"/>
    <cellStyle name="40 % - Markeringsfarve6 2 3 3 2 2 4" xfId="22281" xr:uid="{AF148224-885E-4F77-8B86-1F52C835D47A}"/>
    <cellStyle name="40 % - Markeringsfarve6 2 3 3 2 2 5" xfId="37269" xr:uid="{840A61F2-EAA6-4855-B95C-E76828E06F14}"/>
    <cellStyle name="40 % - Markeringsfarve6 2 3 3 2 3" xfId="6319" xr:uid="{8549C5C3-217D-474A-9E93-8F261F1F2F22}"/>
    <cellStyle name="40 % - Markeringsfarve6 2 3 3 2 3 2" xfId="14235" xr:uid="{4EC09AB8-E588-479C-ADA3-7C7E4EB8F5C3}"/>
    <cellStyle name="40 % - Markeringsfarve6 2 3 3 2 3 2 2" xfId="30550" xr:uid="{18F9A55F-0408-4463-9205-4008C23A72C1}"/>
    <cellStyle name="40 % - Markeringsfarve6 2 3 3 2 3 2 3" xfId="45514" xr:uid="{437E6C03-3380-46F6-9C18-04358900294A}"/>
    <cellStyle name="40 % - Markeringsfarve6 2 3 3 2 3 3" xfId="23528" xr:uid="{6ECE7564-0DE2-4A94-91BD-42221E91158E}"/>
    <cellStyle name="40 % - Markeringsfarve6 2 3 3 2 3 4" xfId="38515" xr:uid="{CD80D995-D7C1-46FE-A8BA-9DD00768443F}"/>
    <cellStyle name="40 % - Markeringsfarve6 2 3 3 2 4" xfId="12982" xr:uid="{F21DEA4E-0299-41B5-AD29-ECFE66E8D41F}"/>
    <cellStyle name="40 % - Markeringsfarve6 2 3 3 2 4 2" xfId="29302" xr:uid="{B001D28A-D316-4138-B478-1A8F8760C4B8}"/>
    <cellStyle name="40 % - Markeringsfarve6 2 3 3 2 4 3" xfId="44267" xr:uid="{35D87130-A7C1-487F-93F0-E9CA98B5EE01}"/>
    <cellStyle name="40 % - Markeringsfarve6 2 3 3 2 5" xfId="22280" xr:uid="{419E705D-CF06-41E0-8C0B-9DD6232D81D8}"/>
    <cellStyle name="40 % - Markeringsfarve6 2 3 3 2 6" xfId="37268" xr:uid="{4846922D-7B68-49D6-8266-BF7A64B71D97}"/>
    <cellStyle name="40 % - Markeringsfarve6 2 3 3 3" xfId="4428" xr:uid="{C2B7091C-4A49-4559-BE07-32BA10B5ADD5}"/>
    <cellStyle name="40 % - Markeringsfarve6 2 3 3 3 2" xfId="7003" xr:uid="{7CA9DC6A-EBC4-4E1A-8E97-1CCB2FA78E85}"/>
    <cellStyle name="40 % - Markeringsfarve6 2 3 3 3 2 2" xfId="14913" xr:uid="{E09EDA33-A656-463E-90D0-1ED5C656E668}"/>
    <cellStyle name="40 % - Markeringsfarve6 2 3 3 3 2 2 2" xfId="31228" xr:uid="{12C97F3E-C973-4370-9E43-8F23A7ED53DA}"/>
    <cellStyle name="40 % - Markeringsfarve6 2 3 3 3 2 2 3" xfId="46192" xr:uid="{A3EF4F49-9772-47B5-875D-6D2BEF6C8B1B}"/>
    <cellStyle name="40 % - Markeringsfarve6 2 3 3 3 2 3" xfId="24206" xr:uid="{6DD26D76-BD73-4A5F-B9EB-FCAE23C75A36}"/>
    <cellStyle name="40 % - Markeringsfarve6 2 3 3 3 2 4" xfId="39193" xr:uid="{8D99F7B1-9CE2-41B8-942B-E80C47649F4D}"/>
    <cellStyle name="40 % - Markeringsfarve6 2 3 3 3 3" xfId="12984" xr:uid="{E4EBF261-F361-4468-B94A-53F08DAB8F38}"/>
    <cellStyle name="40 % - Markeringsfarve6 2 3 3 3 3 2" xfId="29304" xr:uid="{3AB99DD5-F4B2-4AB6-B9F5-2BBBE9354E0B}"/>
    <cellStyle name="40 % - Markeringsfarve6 2 3 3 3 3 3" xfId="44269" xr:uid="{12A96F32-43EB-44C5-B39E-0BAC12BD5C72}"/>
    <cellStyle name="40 % - Markeringsfarve6 2 3 3 3 4" xfId="22282" xr:uid="{EA6CEB07-94BC-465B-9BDF-C50CB88953B9}"/>
    <cellStyle name="40 % - Markeringsfarve6 2 3 3 3 5" xfId="37270" xr:uid="{75A77D6B-E414-4C9C-A2A2-137BC37309A2}"/>
    <cellStyle name="40 % - Markeringsfarve6 2 3 3 4" xfId="4429" xr:uid="{92A2C8EF-CA85-4B86-96F0-9057DF2B7302}"/>
    <cellStyle name="40 % - Markeringsfarve6 2 3 3 4 2" xfId="8570" xr:uid="{A398BF4C-C350-40A6-A027-FDDA6B9E30C1}"/>
    <cellStyle name="40 % - Markeringsfarve6 2 3 3 4 2 2" xfId="16452" xr:uid="{B83DBD08-294C-4064-B175-7189A59C5DD7}"/>
    <cellStyle name="40 % - Markeringsfarve6 2 3 3 4 2 2 2" xfId="32767" xr:uid="{E9FE3C35-57DC-4DCA-84AF-9B8C1F09293E}"/>
    <cellStyle name="40 % - Markeringsfarve6 2 3 3 4 2 2 3" xfId="47731" xr:uid="{28948000-21A3-40D0-8140-4C1D5644D49C}"/>
    <cellStyle name="40 % - Markeringsfarve6 2 3 3 4 2 3" xfId="25745" xr:uid="{32537EE7-319B-42DB-8A2C-50A3E1DACA3F}"/>
    <cellStyle name="40 % - Markeringsfarve6 2 3 3 4 2 4" xfId="40732" xr:uid="{AC41E56F-1987-4070-8E63-51152DFCBD1A}"/>
    <cellStyle name="40 % - Markeringsfarve6 2 3 3 4 3" xfId="12985" xr:uid="{9438CD1D-ED68-4FF5-B000-62BA13198491}"/>
    <cellStyle name="40 % - Markeringsfarve6 2 3 3 4 3 2" xfId="29305" xr:uid="{16D794F3-13CC-4B7F-8A8A-A6457A26E1E5}"/>
    <cellStyle name="40 % - Markeringsfarve6 2 3 3 4 3 3" xfId="44270" xr:uid="{E823DE95-7250-4F73-8846-EEE27C26428B}"/>
    <cellStyle name="40 % - Markeringsfarve6 2 3 3 4 4" xfId="22283" xr:uid="{C3A69036-4C4C-4781-AF73-9F38CD2AC9DD}"/>
    <cellStyle name="40 % - Markeringsfarve6 2 3 3 4 5" xfId="37271" xr:uid="{F90402DC-BD6D-4965-85BD-349848D2B499}"/>
    <cellStyle name="40 % - Markeringsfarve6 2 3 3 5" xfId="5986" xr:uid="{9E62CFBB-D5A3-4A8E-95F5-A93FB7170536}"/>
    <cellStyle name="40 % - Markeringsfarve6 2 3 3 5 2" xfId="13903" xr:uid="{96B0A51B-AC3E-448D-A1F9-C6BDB0E9A46F}"/>
    <cellStyle name="40 % - Markeringsfarve6 2 3 3 5 2 2" xfId="30218" xr:uid="{F7782C88-B473-4293-B230-89366B48819C}"/>
    <cellStyle name="40 % - Markeringsfarve6 2 3 3 5 2 3" xfId="45182" xr:uid="{5D6246E1-46D6-44E3-8E7F-F92FFE2824BB}"/>
    <cellStyle name="40 % - Markeringsfarve6 2 3 3 5 3" xfId="23196" xr:uid="{C7E182F3-16FF-478D-A5D6-17928C48B022}"/>
    <cellStyle name="40 % - Markeringsfarve6 2 3 3 5 4" xfId="38183" xr:uid="{6D11CBAF-A6EE-4D95-91FB-895F6BB2E164}"/>
    <cellStyle name="40 % - Markeringsfarve6 2 3 3 6" xfId="12981" xr:uid="{113A94C2-6DA7-447E-ABD9-9B5041DC4343}"/>
    <cellStyle name="40 % - Markeringsfarve6 2 3 3 6 2" xfId="29301" xr:uid="{616CA3EF-96CE-476A-930E-9587C646728B}"/>
    <cellStyle name="40 % - Markeringsfarve6 2 3 3 6 3" xfId="44266" xr:uid="{02A9D1E3-0924-48E7-B91C-D77DC1C6BE3A}"/>
    <cellStyle name="40 % - Markeringsfarve6 2 3 3 7" xfId="22279" xr:uid="{7E6542CB-563D-4E03-89F7-181BEE08F79B}"/>
    <cellStyle name="40 % - Markeringsfarve6 2 3 3 8" xfId="37267" xr:uid="{FF2A9286-B7BE-456B-871C-BE0CDA8907CD}"/>
    <cellStyle name="40 % - Markeringsfarve6 2 3 3 9" xfId="56526" xr:uid="{03BDEFF2-7A44-4E6C-A241-0C65C66CA17B}"/>
    <cellStyle name="40 % - Markeringsfarve6 2 3 4" xfId="4430" xr:uid="{01EC83E4-DA4C-44A7-A78B-78A97862A71B}"/>
    <cellStyle name="40 % - Markeringsfarve6 2 3 4 2" xfId="4431" xr:uid="{206CDB26-DAC9-4A5A-86EB-BE094ED4119B}"/>
    <cellStyle name="40 % - Markeringsfarve6 2 3 4 2 2" xfId="4432" xr:uid="{F1244AEE-8BB8-472A-8C40-4C618BC6AF15}"/>
    <cellStyle name="40 % - Markeringsfarve6 2 3 4 2 2 2" xfId="7906" xr:uid="{607F072B-63FB-48DD-ADDC-3EE71462D179}"/>
    <cellStyle name="40 % - Markeringsfarve6 2 3 4 2 2 2 2" xfId="15806" xr:uid="{5D140F99-B029-4E1B-99B8-1E79C6F09EBB}"/>
    <cellStyle name="40 % - Markeringsfarve6 2 3 4 2 2 2 2 2" xfId="32121" xr:uid="{FA70F01E-4D5F-429F-947A-EBCBECEA16C1}"/>
    <cellStyle name="40 % - Markeringsfarve6 2 3 4 2 2 2 2 3" xfId="47085" xr:uid="{B1EA7496-A06F-401D-8099-5D8F0A3F3F12}"/>
    <cellStyle name="40 % - Markeringsfarve6 2 3 4 2 2 2 3" xfId="25099" xr:uid="{72492212-0772-4FD2-BEC1-DB26B366CACC}"/>
    <cellStyle name="40 % - Markeringsfarve6 2 3 4 2 2 2 4" xfId="40086" xr:uid="{60A4CFC2-41CD-4E13-A3FD-9E5BE358E917}"/>
    <cellStyle name="40 % - Markeringsfarve6 2 3 4 2 2 3" xfId="12988" xr:uid="{F8E8EE2D-A6F1-4800-977A-F72262B75397}"/>
    <cellStyle name="40 % - Markeringsfarve6 2 3 4 2 2 3 2" xfId="29308" xr:uid="{81F04188-0308-41B9-8506-54F7E424D60C}"/>
    <cellStyle name="40 % - Markeringsfarve6 2 3 4 2 2 3 3" xfId="44273" xr:uid="{6E799ADF-8C35-454C-AFEC-7E231632C850}"/>
    <cellStyle name="40 % - Markeringsfarve6 2 3 4 2 2 4" xfId="22286" xr:uid="{639166A6-7D78-4FC3-BDBA-0381926C4356}"/>
    <cellStyle name="40 % - Markeringsfarve6 2 3 4 2 2 5" xfId="37274" xr:uid="{2FCE1B4C-2F29-4D92-B42D-E506E465DD36}"/>
    <cellStyle name="40 % - Markeringsfarve6 2 3 4 2 3" xfId="6435" xr:uid="{45E93205-4B91-41BA-94F0-9D7EB105573C}"/>
    <cellStyle name="40 % - Markeringsfarve6 2 3 4 2 3 2" xfId="14348" xr:uid="{A1A5518C-5819-454E-BC29-1C3D75930181}"/>
    <cellStyle name="40 % - Markeringsfarve6 2 3 4 2 3 2 2" xfId="30663" xr:uid="{6F1C615D-4CA7-4345-BFF8-5B5BF346B3F9}"/>
    <cellStyle name="40 % - Markeringsfarve6 2 3 4 2 3 2 3" xfId="45627" xr:uid="{B21AA859-DC4A-4173-AE46-8ECFCEDE2724}"/>
    <cellStyle name="40 % - Markeringsfarve6 2 3 4 2 3 3" xfId="23641" xr:uid="{EEA12850-C399-495C-9C4C-D5C5AAC69010}"/>
    <cellStyle name="40 % - Markeringsfarve6 2 3 4 2 3 4" xfId="38628" xr:uid="{1339E2FB-0963-4893-9364-F1EC39C1A6BE}"/>
    <cellStyle name="40 % - Markeringsfarve6 2 3 4 2 4" xfId="12987" xr:uid="{0CA8399F-ABEF-4C97-B840-0D502E6B4157}"/>
    <cellStyle name="40 % - Markeringsfarve6 2 3 4 2 4 2" xfId="29307" xr:uid="{851B6256-5B52-4115-9EBF-12F34E7010FE}"/>
    <cellStyle name="40 % - Markeringsfarve6 2 3 4 2 4 3" xfId="44272" xr:uid="{E009BED6-1FF3-456B-BBD0-A42C4E40ACAC}"/>
    <cellStyle name="40 % - Markeringsfarve6 2 3 4 2 5" xfId="22285" xr:uid="{099FAB8C-E93F-48A9-83AC-A9E151F65DD1}"/>
    <cellStyle name="40 % - Markeringsfarve6 2 3 4 2 6" xfId="37273" xr:uid="{6EED5B42-9B5A-4344-8433-BB03E324CF68}"/>
    <cellStyle name="40 % - Markeringsfarve6 2 3 4 3" xfId="4433" xr:uid="{33F1F88C-AA27-4C4B-82B2-DA4F1612B6DB}"/>
    <cellStyle name="40 % - Markeringsfarve6 2 3 4 3 2" xfId="7182" xr:uid="{560F734E-1600-44E9-9C9A-F9C465A71410}"/>
    <cellStyle name="40 % - Markeringsfarve6 2 3 4 3 2 2" xfId="15091" xr:uid="{196831A6-1673-40D6-B78D-D971B500A916}"/>
    <cellStyle name="40 % - Markeringsfarve6 2 3 4 3 2 2 2" xfId="31406" xr:uid="{C32BDABF-7749-402E-8B94-6F1320ECCBA6}"/>
    <cellStyle name="40 % - Markeringsfarve6 2 3 4 3 2 2 3" xfId="46370" xr:uid="{8A3736F3-47A2-4422-A1F3-9E17D1674231}"/>
    <cellStyle name="40 % - Markeringsfarve6 2 3 4 3 2 3" xfId="24384" xr:uid="{A39774A1-0F3D-4C7C-B265-97F2EE1246FB}"/>
    <cellStyle name="40 % - Markeringsfarve6 2 3 4 3 2 4" xfId="39371" xr:uid="{DC035676-507B-45F2-AA93-5C193B96A06E}"/>
    <cellStyle name="40 % - Markeringsfarve6 2 3 4 3 3" xfId="12989" xr:uid="{0BD5B3CB-7B7F-451A-BAF9-2994AB46FCD3}"/>
    <cellStyle name="40 % - Markeringsfarve6 2 3 4 3 3 2" xfId="29309" xr:uid="{712AFEC6-B014-469E-B348-7B3183DD082C}"/>
    <cellStyle name="40 % - Markeringsfarve6 2 3 4 3 3 3" xfId="44274" xr:uid="{C9430A31-1171-4307-B84B-7F9DEBF6A7FA}"/>
    <cellStyle name="40 % - Markeringsfarve6 2 3 4 3 4" xfId="22287" xr:uid="{300AE68D-4B21-45A5-AEB4-41BBE4C204D9}"/>
    <cellStyle name="40 % - Markeringsfarve6 2 3 4 3 5" xfId="37275" xr:uid="{73B214FF-7CAF-4932-BBA9-0A6E54595CE1}"/>
    <cellStyle name="40 % - Markeringsfarve6 2 3 4 4" xfId="4434" xr:uid="{E108FA10-5A42-442C-8797-E10990C51DF9}"/>
    <cellStyle name="40 % - Markeringsfarve6 2 3 4 4 2" xfId="8220" xr:uid="{6ABB4E63-E140-4DB4-A5BA-07ECE33BA3DB}"/>
    <cellStyle name="40 % - Markeringsfarve6 2 3 4 4 2 2" xfId="16113" xr:uid="{28733198-30AC-4695-A8E1-C80EB03E4476}"/>
    <cellStyle name="40 % - Markeringsfarve6 2 3 4 4 2 2 2" xfId="32428" xr:uid="{FF282448-5515-40F4-BBA8-D6B802D5DF5B}"/>
    <cellStyle name="40 % - Markeringsfarve6 2 3 4 4 2 2 3" xfId="47392" xr:uid="{BAA9A776-23D3-4D76-BE65-C51DEA303F62}"/>
    <cellStyle name="40 % - Markeringsfarve6 2 3 4 4 2 3" xfId="25406" xr:uid="{83995CA9-77C1-4328-A968-700D8185CF31}"/>
    <cellStyle name="40 % - Markeringsfarve6 2 3 4 4 2 4" xfId="40393" xr:uid="{645A05AF-5C18-41D1-9B2F-326B869C977C}"/>
    <cellStyle name="40 % - Markeringsfarve6 2 3 4 4 3" xfId="12990" xr:uid="{071C1904-9642-4D5B-BB15-1E370760B4DB}"/>
    <cellStyle name="40 % - Markeringsfarve6 2 3 4 4 3 2" xfId="29310" xr:uid="{5A489AF6-346B-49E4-BA60-30D756475036}"/>
    <cellStyle name="40 % - Markeringsfarve6 2 3 4 4 3 3" xfId="44275" xr:uid="{F4A7A93D-0335-4232-8924-02EE8451825D}"/>
    <cellStyle name="40 % - Markeringsfarve6 2 3 4 4 4" xfId="22288" xr:uid="{B4E7951E-744B-4FA9-9612-0A6AB0702B92}"/>
    <cellStyle name="40 % - Markeringsfarve6 2 3 4 4 5" xfId="37276" xr:uid="{D9540237-58D2-4DA7-A469-7F4E22457491}"/>
    <cellStyle name="40 % - Markeringsfarve6 2 3 4 5" xfId="5987" xr:uid="{05CD3E19-5228-4CF9-848B-C12259EEF311}"/>
    <cellStyle name="40 % - Markeringsfarve6 2 3 4 5 2" xfId="13904" xr:uid="{14F84BFC-B377-4C8D-8FF0-87FC40B5BAAF}"/>
    <cellStyle name="40 % - Markeringsfarve6 2 3 4 5 2 2" xfId="30219" xr:uid="{617171E3-664C-4680-AB9C-21DE193FD4CD}"/>
    <cellStyle name="40 % - Markeringsfarve6 2 3 4 5 2 3" xfId="45183" xr:uid="{C168EA95-8CE4-44F4-9AA2-33C42A409E74}"/>
    <cellStyle name="40 % - Markeringsfarve6 2 3 4 5 3" xfId="23197" xr:uid="{A2DCF42F-1872-4232-B2E3-AADF33F7CC5E}"/>
    <cellStyle name="40 % - Markeringsfarve6 2 3 4 5 4" xfId="38184" xr:uid="{B5417280-413F-4849-8859-D7B262421060}"/>
    <cellStyle name="40 % - Markeringsfarve6 2 3 4 6" xfId="12986" xr:uid="{D1F716E0-B5E0-45E9-82C3-743B2B704A66}"/>
    <cellStyle name="40 % - Markeringsfarve6 2 3 4 6 2" xfId="29306" xr:uid="{FB850C05-81F7-426B-937A-B1814A6C62F0}"/>
    <cellStyle name="40 % - Markeringsfarve6 2 3 4 6 3" xfId="44271" xr:uid="{EE7ECBB6-1935-4740-8634-8AD70C283FC4}"/>
    <cellStyle name="40 % - Markeringsfarve6 2 3 4 7" xfId="22284" xr:uid="{E1958A82-4497-4BD6-A6BE-335962E02B03}"/>
    <cellStyle name="40 % - Markeringsfarve6 2 3 4 8" xfId="37272" xr:uid="{652840F1-D8AB-40EB-A226-359879406268}"/>
    <cellStyle name="40 % - Markeringsfarve6 2 3 5" xfId="4435" xr:uid="{2F4D0F02-37C9-4AEC-B122-917FB5456697}"/>
    <cellStyle name="40 % - Markeringsfarve6 2 3 5 2" xfId="4436" xr:uid="{0954CD60-FA00-4ABB-A000-4FB4C5312E6C}"/>
    <cellStyle name="40 % - Markeringsfarve6 2 3 5 2 2" xfId="4437" xr:uid="{254A187A-CDBF-4E96-8158-22DE02C82FE8}"/>
    <cellStyle name="40 % - Markeringsfarve6 2 3 5 2 2 2" xfId="8023" xr:uid="{6AE6DE2F-7CBA-43E2-8474-12734EDE03FE}"/>
    <cellStyle name="40 % - Markeringsfarve6 2 3 5 2 2 2 2" xfId="15923" xr:uid="{2A695BF2-E4B7-4B8F-BEEA-E4EF51FD44E0}"/>
    <cellStyle name="40 % - Markeringsfarve6 2 3 5 2 2 2 2 2" xfId="32238" xr:uid="{13E73B18-4677-49BD-8290-C899380DDC69}"/>
    <cellStyle name="40 % - Markeringsfarve6 2 3 5 2 2 2 2 3" xfId="47202" xr:uid="{E1AF2FD8-EF00-4715-90B4-520DA7BE54D9}"/>
    <cellStyle name="40 % - Markeringsfarve6 2 3 5 2 2 2 3" xfId="25216" xr:uid="{2BA5B5E2-9CE7-4203-951E-2718B4A7ED98}"/>
    <cellStyle name="40 % - Markeringsfarve6 2 3 5 2 2 2 4" xfId="40203" xr:uid="{AD7CE26E-11E1-4DBA-907E-9B31DDE9E233}"/>
    <cellStyle name="40 % - Markeringsfarve6 2 3 5 2 2 3" xfId="12993" xr:uid="{EF584DD8-78E3-4E89-8E68-C466E68E0DB8}"/>
    <cellStyle name="40 % - Markeringsfarve6 2 3 5 2 2 3 2" xfId="29313" xr:uid="{AF29DEBE-C212-4C82-8CF1-A5151DD909C0}"/>
    <cellStyle name="40 % - Markeringsfarve6 2 3 5 2 2 3 3" xfId="44278" xr:uid="{6DAD6A76-5041-4B77-B39C-990270F6EF1E}"/>
    <cellStyle name="40 % - Markeringsfarve6 2 3 5 2 2 4" xfId="22291" xr:uid="{62B87CDC-FBB4-441F-A4E7-363027A0FF63}"/>
    <cellStyle name="40 % - Markeringsfarve6 2 3 5 2 2 5" xfId="37279" xr:uid="{5BC434C7-56A6-4F1A-BEDE-9257A4DF08FB}"/>
    <cellStyle name="40 % - Markeringsfarve6 2 3 5 2 3" xfId="6534" xr:uid="{14317224-A0BB-4B96-B62C-81102FB8F775}"/>
    <cellStyle name="40 % - Markeringsfarve6 2 3 5 2 3 2" xfId="14447" xr:uid="{8D8C130F-009D-4851-8133-2C0DCE8408E4}"/>
    <cellStyle name="40 % - Markeringsfarve6 2 3 5 2 3 2 2" xfId="30762" xr:uid="{0F761158-AFB8-49FB-B2EE-0C5CF3028843}"/>
    <cellStyle name="40 % - Markeringsfarve6 2 3 5 2 3 2 3" xfId="45726" xr:uid="{79F7ACE8-C8DF-4C70-8AE7-81BC0B479A51}"/>
    <cellStyle name="40 % - Markeringsfarve6 2 3 5 2 3 3" xfId="23740" xr:uid="{4D0274F7-33D8-4055-86D7-FFDC31090CEB}"/>
    <cellStyle name="40 % - Markeringsfarve6 2 3 5 2 3 4" xfId="38727" xr:uid="{12FED4EE-F393-4317-8052-757347308AB7}"/>
    <cellStyle name="40 % - Markeringsfarve6 2 3 5 2 4" xfId="12992" xr:uid="{C3379C30-5792-4A51-B220-19F32DDE873C}"/>
    <cellStyle name="40 % - Markeringsfarve6 2 3 5 2 4 2" xfId="29312" xr:uid="{724E6801-3BD2-4C45-9347-B96162D9CB15}"/>
    <cellStyle name="40 % - Markeringsfarve6 2 3 5 2 4 3" xfId="44277" xr:uid="{7738C3B3-C2C8-4CB1-8843-8A32461D52D6}"/>
    <cellStyle name="40 % - Markeringsfarve6 2 3 5 2 5" xfId="22290" xr:uid="{833A77F3-ACA8-403E-81B8-FF960A25244D}"/>
    <cellStyle name="40 % - Markeringsfarve6 2 3 5 2 6" xfId="37278" xr:uid="{00E3FC12-4258-4D39-8887-960F6D999DD1}"/>
    <cellStyle name="40 % - Markeringsfarve6 2 3 5 3" xfId="4438" xr:uid="{AE274E60-CCBF-4F46-8AA1-D530BF47D425}"/>
    <cellStyle name="40 % - Markeringsfarve6 2 3 5 3 2" xfId="7299" xr:uid="{BF4E81C4-C6C6-444E-A438-4FC7BF1E79AF}"/>
    <cellStyle name="40 % - Markeringsfarve6 2 3 5 3 2 2" xfId="15208" xr:uid="{F4176CD8-7B60-45B2-8FDB-C62DEE35B9F8}"/>
    <cellStyle name="40 % - Markeringsfarve6 2 3 5 3 2 2 2" xfId="31523" xr:uid="{1FE6DBBC-C9FE-49B0-B921-38C6DBA7FEF0}"/>
    <cellStyle name="40 % - Markeringsfarve6 2 3 5 3 2 2 3" xfId="46487" xr:uid="{26149455-036B-474B-BC7B-EA02A3032944}"/>
    <cellStyle name="40 % - Markeringsfarve6 2 3 5 3 2 3" xfId="24501" xr:uid="{79897B79-9CE7-416D-95C7-66C57A36F870}"/>
    <cellStyle name="40 % - Markeringsfarve6 2 3 5 3 2 4" xfId="39488" xr:uid="{A0FE85C3-CEAB-4569-9D70-3EC8E92A913D}"/>
    <cellStyle name="40 % - Markeringsfarve6 2 3 5 3 3" xfId="12994" xr:uid="{7697B0FB-330F-4657-BEA8-A74FEBE70F38}"/>
    <cellStyle name="40 % - Markeringsfarve6 2 3 5 3 3 2" xfId="29314" xr:uid="{ED05A6AA-29DB-47FE-ADF9-B5C2C96DD2DA}"/>
    <cellStyle name="40 % - Markeringsfarve6 2 3 5 3 3 3" xfId="44279" xr:uid="{4CDD6426-B61A-4352-9CC9-BDFC2F769C3C}"/>
    <cellStyle name="40 % - Markeringsfarve6 2 3 5 3 4" xfId="22292" xr:uid="{97C70102-863E-46E4-820E-BDEB8178DB88}"/>
    <cellStyle name="40 % - Markeringsfarve6 2 3 5 3 5" xfId="37280" xr:uid="{990F05B0-BD5E-4521-BE0B-533415954A3C}"/>
    <cellStyle name="40 % - Markeringsfarve6 2 3 5 4" xfId="4439" xr:uid="{BCEBF161-84C9-44AD-92C2-D8DBEB3C701A}"/>
    <cellStyle name="40 % - Markeringsfarve6 2 3 5 4 2" xfId="8531" xr:uid="{6023703C-71AC-4AAE-841B-939C9BF22715}"/>
    <cellStyle name="40 % - Markeringsfarve6 2 3 5 4 2 2" xfId="16417" xr:uid="{C341EC3D-E950-4996-9D78-3154F6C822CE}"/>
    <cellStyle name="40 % - Markeringsfarve6 2 3 5 4 2 2 2" xfId="32732" xr:uid="{5FE80370-E436-4A13-A34D-B4DD5D1ED950}"/>
    <cellStyle name="40 % - Markeringsfarve6 2 3 5 4 2 2 3" xfId="47696" xr:uid="{524788B6-F6AA-419E-A630-99F1CBBED390}"/>
    <cellStyle name="40 % - Markeringsfarve6 2 3 5 4 2 3" xfId="25710" xr:uid="{3221D22B-CA70-4FF3-810A-A7F311C2B803}"/>
    <cellStyle name="40 % - Markeringsfarve6 2 3 5 4 2 4" xfId="40697" xr:uid="{6E6C4D98-8626-44D5-83AE-CA8816E53C2F}"/>
    <cellStyle name="40 % - Markeringsfarve6 2 3 5 4 3" xfId="12995" xr:uid="{BA46AAEB-26C2-4229-8C8D-EC319264EB71}"/>
    <cellStyle name="40 % - Markeringsfarve6 2 3 5 4 3 2" xfId="29315" xr:uid="{29F34FEF-F709-42F9-B088-2426238BFE7E}"/>
    <cellStyle name="40 % - Markeringsfarve6 2 3 5 4 3 3" xfId="44280" xr:uid="{3D553265-97F2-4C70-8F9D-662184CB45AD}"/>
    <cellStyle name="40 % - Markeringsfarve6 2 3 5 4 4" xfId="22293" xr:uid="{0D6992FB-9AD3-4085-AF00-90794A8CF9EE}"/>
    <cellStyle name="40 % - Markeringsfarve6 2 3 5 4 5" xfId="37281" xr:uid="{C8CB8D92-0F1E-4BF8-8A94-DE9264BEBEF7}"/>
    <cellStyle name="40 % - Markeringsfarve6 2 3 5 5" xfId="5988" xr:uid="{4F99B398-3029-4E9F-92F2-0A48DA80B26C}"/>
    <cellStyle name="40 % - Markeringsfarve6 2 3 5 5 2" xfId="13905" xr:uid="{F1276BFE-6B5E-45F4-95B3-5F7BEA677DB4}"/>
    <cellStyle name="40 % - Markeringsfarve6 2 3 5 5 2 2" xfId="30220" xr:uid="{C994BBB1-A691-4FB9-8DF8-1975DD1473F1}"/>
    <cellStyle name="40 % - Markeringsfarve6 2 3 5 5 2 3" xfId="45184" xr:uid="{51236B70-D984-407B-B766-058595BB774A}"/>
    <cellStyle name="40 % - Markeringsfarve6 2 3 5 5 3" xfId="23198" xr:uid="{3FD7BF43-7B89-4BBC-9853-76CD77D0878E}"/>
    <cellStyle name="40 % - Markeringsfarve6 2 3 5 5 4" xfId="38185" xr:uid="{10556F38-1741-48E3-9E74-7ED00CC1952B}"/>
    <cellStyle name="40 % - Markeringsfarve6 2 3 5 6" xfId="12991" xr:uid="{AB20E538-631D-43FA-A2FC-F314235C94B6}"/>
    <cellStyle name="40 % - Markeringsfarve6 2 3 5 6 2" xfId="29311" xr:uid="{30344DC1-FD16-457C-83E0-79FACF4CBE0F}"/>
    <cellStyle name="40 % - Markeringsfarve6 2 3 5 6 3" xfId="44276" xr:uid="{36813CD0-81B4-40B2-8520-BBB96B34508C}"/>
    <cellStyle name="40 % - Markeringsfarve6 2 3 5 7" xfId="22289" xr:uid="{1DE7728D-21E6-489E-813E-85528B8A0FEA}"/>
    <cellStyle name="40 % - Markeringsfarve6 2 3 5 8" xfId="37277" xr:uid="{768D12A3-F0CB-449A-AFAB-E2C138D6E1A0}"/>
    <cellStyle name="40 % - Markeringsfarve6 2 3 6" xfId="4440" xr:uid="{B0DCC377-5391-4F89-8275-916598BA7CCB}"/>
    <cellStyle name="40 % - Markeringsfarve6 2 3 6 2" xfId="4441" xr:uid="{767E2FA0-8E9B-477A-89A8-A74D051C2823}"/>
    <cellStyle name="40 % - Markeringsfarve6 2 3 6 2 2" xfId="4442" xr:uid="{B833E5B2-353C-4CAA-9981-00673C25E88D}"/>
    <cellStyle name="40 % - Markeringsfarve6 2 3 6 2 2 2" xfId="8127" xr:uid="{FDAFE1CC-CE33-43CF-8148-D2903E72097D}"/>
    <cellStyle name="40 % - Markeringsfarve6 2 3 6 2 2 2 2" xfId="16027" xr:uid="{9ADF32BC-96BD-4555-A4BF-D0E8A7AB1610}"/>
    <cellStyle name="40 % - Markeringsfarve6 2 3 6 2 2 2 2 2" xfId="32342" xr:uid="{7BD20DD8-7DA2-4CC6-9E78-7DDA8F882F6E}"/>
    <cellStyle name="40 % - Markeringsfarve6 2 3 6 2 2 2 2 3" xfId="47306" xr:uid="{981CE978-818B-4EF2-B20A-7158743168CE}"/>
    <cellStyle name="40 % - Markeringsfarve6 2 3 6 2 2 2 3" xfId="25320" xr:uid="{BACB835D-EA17-4D67-818E-A4C53A2E6119}"/>
    <cellStyle name="40 % - Markeringsfarve6 2 3 6 2 2 2 4" xfId="40307" xr:uid="{308D715A-B4F8-47B8-8B57-A5DCAEC49383}"/>
    <cellStyle name="40 % - Markeringsfarve6 2 3 6 2 2 3" xfId="12998" xr:uid="{69D9EEF9-0FB1-435B-9CD3-52CDDF341929}"/>
    <cellStyle name="40 % - Markeringsfarve6 2 3 6 2 2 3 2" xfId="29318" xr:uid="{F935E9CB-B1B4-4B77-B012-6E07E69A0F89}"/>
    <cellStyle name="40 % - Markeringsfarve6 2 3 6 2 2 3 3" xfId="44283" xr:uid="{FE4D66EB-0F04-4760-867D-781CE4B32847}"/>
    <cellStyle name="40 % - Markeringsfarve6 2 3 6 2 2 4" xfId="22296" xr:uid="{F0A7F540-8955-43F0-8C85-E68677E9B5D0}"/>
    <cellStyle name="40 % - Markeringsfarve6 2 3 6 2 2 5" xfId="37284" xr:uid="{6AC8D24E-8835-4E81-9C12-7A963076A4E9}"/>
    <cellStyle name="40 % - Markeringsfarve6 2 3 6 2 3" xfId="6620" xr:uid="{4F5DEF00-510D-4152-A714-3E2E90743671}"/>
    <cellStyle name="40 % - Markeringsfarve6 2 3 6 2 3 2" xfId="14533" xr:uid="{F85178F8-DC38-4845-B011-7E9C6362AD6F}"/>
    <cellStyle name="40 % - Markeringsfarve6 2 3 6 2 3 2 2" xfId="30848" xr:uid="{F59CC465-A946-464F-9D01-6F88E41D76C7}"/>
    <cellStyle name="40 % - Markeringsfarve6 2 3 6 2 3 2 3" xfId="45812" xr:uid="{02495AA5-975F-4D35-BCE2-BEAAE5A82751}"/>
    <cellStyle name="40 % - Markeringsfarve6 2 3 6 2 3 3" xfId="23826" xr:uid="{C490BCF4-352C-4CBD-9B8C-5D16F6441637}"/>
    <cellStyle name="40 % - Markeringsfarve6 2 3 6 2 3 4" xfId="38813" xr:uid="{AB73E92F-0862-4FBB-A4F4-EFB1985E59D2}"/>
    <cellStyle name="40 % - Markeringsfarve6 2 3 6 2 4" xfId="12997" xr:uid="{5EDF97F0-DA2C-46F3-8540-1D8C01C0593F}"/>
    <cellStyle name="40 % - Markeringsfarve6 2 3 6 2 4 2" xfId="29317" xr:uid="{6259F339-EF79-47AC-8187-C010B77305FE}"/>
    <cellStyle name="40 % - Markeringsfarve6 2 3 6 2 4 3" xfId="44282" xr:uid="{086A3403-3A8C-4680-9FD8-5D95C103F4D8}"/>
    <cellStyle name="40 % - Markeringsfarve6 2 3 6 2 5" xfId="22295" xr:uid="{B211F7DE-0378-481B-8467-B20EA2AC5495}"/>
    <cellStyle name="40 % - Markeringsfarve6 2 3 6 2 6" xfId="37283" xr:uid="{3724C834-C038-4846-B789-8E3D99A23F8B}"/>
    <cellStyle name="40 % - Markeringsfarve6 2 3 6 3" xfId="4443" xr:uid="{E8D575F4-1A94-49FD-B8DC-E09BE946B3EC}"/>
    <cellStyle name="40 % - Markeringsfarve6 2 3 6 3 2" xfId="7404" xr:uid="{25AD082C-200F-4E16-9858-FDD38776DB29}"/>
    <cellStyle name="40 % - Markeringsfarve6 2 3 6 3 2 2" xfId="15313" xr:uid="{D5185E0D-A145-4E1E-B20E-03206B82EAFF}"/>
    <cellStyle name="40 % - Markeringsfarve6 2 3 6 3 2 2 2" xfId="31628" xr:uid="{EA135871-F6FF-4F72-8B8B-30B16CECFA43}"/>
    <cellStyle name="40 % - Markeringsfarve6 2 3 6 3 2 2 3" xfId="46592" xr:uid="{DC052A38-0D00-4A37-BCD7-C15D6B5168CF}"/>
    <cellStyle name="40 % - Markeringsfarve6 2 3 6 3 2 3" xfId="24606" xr:uid="{8FA2B58D-212F-4A3B-8F18-9B959CEE5F24}"/>
    <cellStyle name="40 % - Markeringsfarve6 2 3 6 3 2 4" xfId="39593" xr:uid="{15B22325-D8B3-434B-93FD-8EFF77B4F38B}"/>
    <cellStyle name="40 % - Markeringsfarve6 2 3 6 3 3" xfId="12999" xr:uid="{F33600B4-4CB5-4990-9680-3D2FFEFA2D7D}"/>
    <cellStyle name="40 % - Markeringsfarve6 2 3 6 3 3 2" xfId="29319" xr:uid="{E0786876-2220-456E-97EB-8ADE4D33A7C0}"/>
    <cellStyle name="40 % - Markeringsfarve6 2 3 6 3 3 3" xfId="44284" xr:uid="{77591D49-30B4-4CCA-9C1E-3C48AF403E47}"/>
    <cellStyle name="40 % - Markeringsfarve6 2 3 6 3 4" xfId="22297" xr:uid="{F2C8C517-F743-4F60-B7B9-370F64464B4B}"/>
    <cellStyle name="40 % - Markeringsfarve6 2 3 6 3 5" xfId="37285" xr:uid="{2263547D-4ED9-494F-9423-FB84F8E367CA}"/>
    <cellStyle name="40 % - Markeringsfarve6 2 3 6 4" xfId="4444" xr:uid="{426B8A74-77F3-434D-85A2-73E4831E2B61}"/>
    <cellStyle name="40 % - Markeringsfarve6 2 3 6 4 2" xfId="8181" xr:uid="{0E47388C-7F4E-4741-B7B4-4BD04309A757}"/>
    <cellStyle name="40 % - Markeringsfarve6 2 3 6 4 2 2" xfId="16077" xr:uid="{CB52CEB5-7A35-4184-9491-27630F182AF8}"/>
    <cellStyle name="40 % - Markeringsfarve6 2 3 6 4 2 2 2" xfId="32392" xr:uid="{96D8A970-D97A-4370-95FE-F69F96AF2915}"/>
    <cellStyle name="40 % - Markeringsfarve6 2 3 6 4 2 2 3" xfId="47356" xr:uid="{75043D15-E134-4A23-800C-B8CB2B8A8DAC}"/>
    <cellStyle name="40 % - Markeringsfarve6 2 3 6 4 2 3" xfId="25370" xr:uid="{4537F193-1033-456D-BD54-3E93E3E5F7FF}"/>
    <cellStyle name="40 % - Markeringsfarve6 2 3 6 4 2 4" xfId="40357" xr:uid="{6A6AED61-E73D-4123-AD12-8690D0E0AE81}"/>
    <cellStyle name="40 % - Markeringsfarve6 2 3 6 4 3" xfId="13000" xr:uid="{54557BAD-BEDC-46A3-A7D2-046FCA28FEE6}"/>
    <cellStyle name="40 % - Markeringsfarve6 2 3 6 4 3 2" xfId="29320" xr:uid="{606674EE-3CFD-4C98-A9A7-49DC47AB7B85}"/>
    <cellStyle name="40 % - Markeringsfarve6 2 3 6 4 3 3" xfId="44285" xr:uid="{61AC7E08-C98C-4502-9129-0AC6C4F7CBC6}"/>
    <cellStyle name="40 % - Markeringsfarve6 2 3 6 4 4" xfId="22298" xr:uid="{1BE8A587-58E7-46DD-9CED-7A6F223EBC98}"/>
    <cellStyle name="40 % - Markeringsfarve6 2 3 6 4 5" xfId="37286" xr:uid="{4B30045E-BABE-4E3F-B4BD-01DBD9E7E165}"/>
    <cellStyle name="40 % - Markeringsfarve6 2 3 6 5" xfId="5989" xr:uid="{AE9CF171-AF30-4324-A060-4E5156E53EAF}"/>
    <cellStyle name="40 % - Markeringsfarve6 2 3 6 5 2" xfId="13906" xr:uid="{2A678E13-ADE9-47A0-B6BF-8A8F49F0889F}"/>
    <cellStyle name="40 % - Markeringsfarve6 2 3 6 5 2 2" xfId="30221" xr:uid="{D8BB851C-46D2-48D2-B7D0-9D2EE14553C5}"/>
    <cellStyle name="40 % - Markeringsfarve6 2 3 6 5 2 3" xfId="45185" xr:uid="{6379D1A0-FE1C-40B9-ACED-FFE04FBB8F23}"/>
    <cellStyle name="40 % - Markeringsfarve6 2 3 6 5 3" xfId="23199" xr:uid="{6EB6F48D-5CAE-4D6C-BB7F-A3DA6A9AAB9E}"/>
    <cellStyle name="40 % - Markeringsfarve6 2 3 6 5 4" xfId="38186" xr:uid="{79EACDBA-C39E-40F0-BA54-6D64B2F57068}"/>
    <cellStyle name="40 % - Markeringsfarve6 2 3 6 6" xfId="12996" xr:uid="{E8798F65-D163-4E3F-A51A-279C629ACFF1}"/>
    <cellStyle name="40 % - Markeringsfarve6 2 3 6 6 2" xfId="29316" xr:uid="{ADF8253F-96E5-4D59-8516-9821BA2EBFF4}"/>
    <cellStyle name="40 % - Markeringsfarve6 2 3 6 6 3" xfId="44281" xr:uid="{3F98979C-685C-4093-9231-5C3C15E7C94C}"/>
    <cellStyle name="40 % - Markeringsfarve6 2 3 6 7" xfId="22294" xr:uid="{B4671DF3-4360-4844-B18A-BB9C4C6271EE}"/>
    <cellStyle name="40 % - Markeringsfarve6 2 3 6 8" xfId="37282" xr:uid="{979DCAD1-62B4-45AB-95B0-A3787D28083F}"/>
    <cellStyle name="40 % - Markeringsfarve6 2 3 7" xfId="4445" xr:uid="{15364523-C160-4F3D-BCED-413FF2B3122B}"/>
    <cellStyle name="40 % - Markeringsfarve6 2 3 7 2" xfId="4446" xr:uid="{B973A2D3-6529-44DA-869A-AB95C500A141}"/>
    <cellStyle name="40 % - Markeringsfarve6 2 3 7 2 2" xfId="7549" xr:uid="{40472B11-01A6-4C77-BF80-DCC6FDC02199}"/>
    <cellStyle name="40 % - Markeringsfarve6 2 3 7 2 2 2" xfId="15449" xr:uid="{DAFF5E5E-790A-4B77-9818-2AA719D13816}"/>
    <cellStyle name="40 % - Markeringsfarve6 2 3 7 2 2 2 2" xfId="31764" xr:uid="{7C5B219B-3978-4D30-8BA3-3034E5C183CB}"/>
    <cellStyle name="40 % - Markeringsfarve6 2 3 7 2 2 2 3" xfId="46728" xr:uid="{71BAE13E-678B-451D-A91A-D3D9306EDA0D}"/>
    <cellStyle name="40 % - Markeringsfarve6 2 3 7 2 2 3" xfId="24742" xr:uid="{356EFFD2-A823-4183-9458-5C4DF665C7C9}"/>
    <cellStyle name="40 % - Markeringsfarve6 2 3 7 2 2 4" xfId="39729" xr:uid="{C8D18B2B-2A9B-4A96-8F60-A6351BCDC5F0}"/>
    <cellStyle name="40 % - Markeringsfarve6 2 3 7 2 3" xfId="13002" xr:uid="{E95014A8-4E11-4EC4-B091-19F87F3133CA}"/>
    <cellStyle name="40 % - Markeringsfarve6 2 3 7 2 3 2" xfId="29322" xr:uid="{B6B302F8-9785-4971-AC1D-DECC7CAEADE8}"/>
    <cellStyle name="40 % - Markeringsfarve6 2 3 7 2 3 3" xfId="44287" xr:uid="{A7B14F08-A7CC-485C-8E1C-5E9ADE630FD5}"/>
    <cellStyle name="40 % - Markeringsfarve6 2 3 7 2 4" xfId="22300" xr:uid="{8EB7C4CD-6075-4844-ACC9-846F4A39F4F2}"/>
    <cellStyle name="40 % - Markeringsfarve6 2 3 7 2 5" xfId="37288" xr:uid="{10A66CD4-AFD0-44AC-9CAD-B924180213E9}"/>
    <cellStyle name="40 % - Markeringsfarve6 2 3 7 3" xfId="6134" xr:uid="{226EB53C-559B-4569-8A17-B217B3576410}"/>
    <cellStyle name="40 % - Markeringsfarve6 2 3 7 3 2" xfId="14050" xr:uid="{1437DD61-28B0-4A5D-8123-4E9CA528AFB0}"/>
    <cellStyle name="40 % - Markeringsfarve6 2 3 7 3 2 2" xfId="30365" xr:uid="{32BF2D5E-5B2B-45D8-8696-CE5528AFE012}"/>
    <cellStyle name="40 % - Markeringsfarve6 2 3 7 3 2 3" xfId="45329" xr:uid="{95F6A516-155F-4795-862E-3218533B6083}"/>
    <cellStyle name="40 % - Markeringsfarve6 2 3 7 3 3" xfId="23343" xr:uid="{C1FC36BB-3858-4F83-AE2F-45BE375B8933}"/>
    <cellStyle name="40 % - Markeringsfarve6 2 3 7 3 4" xfId="38330" xr:uid="{208FF650-3D8A-4C51-B473-444A56352EAC}"/>
    <cellStyle name="40 % - Markeringsfarve6 2 3 7 4" xfId="13001" xr:uid="{C57D9044-EC97-4056-83D7-5C6DF09BED20}"/>
    <cellStyle name="40 % - Markeringsfarve6 2 3 7 4 2" xfId="29321" xr:uid="{21292E92-5A29-48A2-8EF8-D902535475C6}"/>
    <cellStyle name="40 % - Markeringsfarve6 2 3 7 4 3" xfId="44286" xr:uid="{C5BB94E2-7DF9-4CD0-B792-A12D255F3228}"/>
    <cellStyle name="40 % - Markeringsfarve6 2 3 7 5" xfId="22299" xr:uid="{91C48087-21F9-479A-846A-1A37EF0686B1}"/>
    <cellStyle name="40 % - Markeringsfarve6 2 3 7 6" xfId="37287" xr:uid="{96392A65-3B65-4E6D-9CE5-6D0BC915D9C0}"/>
    <cellStyle name="40 % - Markeringsfarve6 2 3 8" xfId="4447" xr:uid="{FA1F14BD-676E-499D-8779-E10857F76153}"/>
    <cellStyle name="40 % - Markeringsfarve6 2 3 8 2" xfId="6777" xr:uid="{13511102-8413-4D77-BE40-D38F23FF8569}"/>
    <cellStyle name="40 % - Markeringsfarve6 2 3 8 2 2" xfId="14687" xr:uid="{4F5678C1-EFD6-4548-9604-61F768E74B28}"/>
    <cellStyle name="40 % - Markeringsfarve6 2 3 8 2 2 2" xfId="31002" xr:uid="{9CD7A820-A4AC-4365-9DD8-06BF4CC2FD4C}"/>
    <cellStyle name="40 % - Markeringsfarve6 2 3 8 2 2 3" xfId="45966" xr:uid="{25B7B413-BC7E-4D45-95CB-4FFE2BC3A3FA}"/>
    <cellStyle name="40 % - Markeringsfarve6 2 3 8 2 3" xfId="23980" xr:uid="{151C347B-EE75-44A0-AECB-D2BA1741334D}"/>
    <cellStyle name="40 % - Markeringsfarve6 2 3 8 2 4" xfId="38967" xr:uid="{8129388B-1665-4180-A133-4316E73D0B3B}"/>
    <cellStyle name="40 % - Markeringsfarve6 2 3 8 3" xfId="13003" xr:uid="{8A8D1C2B-5B88-4158-82D6-1738B3701D20}"/>
    <cellStyle name="40 % - Markeringsfarve6 2 3 8 3 2" xfId="29323" xr:uid="{455B0341-7A05-4C45-8DC3-D0FFC615996F}"/>
    <cellStyle name="40 % - Markeringsfarve6 2 3 8 3 3" xfId="44288" xr:uid="{142208AD-F866-4513-BB77-7466FCD28271}"/>
    <cellStyle name="40 % - Markeringsfarve6 2 3 8 4" xfId="22301" xr:uid="{36278A43-CDAA-4353-B9B2-1A5AD466DFCE}"/>
    <cellStyle name="40 % - Markeringsfarve6 2 3 8 5" xfId="37289" xr:uid="{E958B937-E788-4FF8-876A-EC1345C6CC2B}"/>
    <cellStyle name="40 % - Markeringsfarve6 2 3 9" xfId="4448" xr:uid="{76D332A0-6690-4499-9B58-F8DA83451645}"/>
    <cellStyle name="40 % - Markeringsfarve6 2 3 9 2" xfId="8622" xr:uid="{8441A8D6-3E5F-4519-ABE8-EBEAF5C0C534}"/>
    <cellStyle name="40 % - Markeringsfarve6 2 3 9 2 2" xfId="16503" xr:uid="{834A9567-1579-48A5-98AE-670B7700605D}"/>
    <cellStyle name="40 % - Markeringsfarve6 2 3 9 2 2 2" xfId="32818" xr:uid="{E562BC5A-E545-44FB-8282-9B88509AC2A9}"/>
    <cellStyle name="40 % - Markeringsfarve6 2 3 9 2 2 3" xfId="47782" xr:uid="{E391E10A-D537-431A-A518-9A6DBB85474E}"/>
    <cellStyle name="40 % - Markeringsfarve6 2 3 9 2 3" xfId="25796" xr:uid="{A4FFCB67-6D08-4E79-8F7D-E3E4B0B3041D}"/>
    <cellStyle name="40 % - Markeringsfarve6 2 3 9 2 4" xfId="40783" xr:uid="{BC92EF5A-4771-4EE8-A9AE-8E4429C8227B}"/>
    <cellStyle name="40 % - Markeringsfarve6 2 3 9 3" xfId="13004" xr:uid="{3E540AD1-6CCC-4F0D-9C30-99E2166EDC7B}"/>
    <cellStyle name="40 % - Markeringsfarve6 2 3 9 3 2" xfId="29324" xr:uid="{BA339B43-F7AC-448E-A019-3316CFB5D1D4}"/>
    <cellStyle name="40 % - Markeringsfarve6 2 3 9 3 3" xfId="44289" xr:uid="{AC50ABD2-13FF-4DF3-8306-3BBE9FCD054F}"/>
    <cellStyle name="40 % - Markeringsfarve6 2 3 9 4" xfId="22302" xr:uid="{6F62F9A4-3B32-4D6D-9187-289710177E86}"/>
    <cellStyle name="40 % - Markeringsfarve6 2 3 9 5" xfId="37290" xr:uid="{33712D46-B760-479B-A02A-A7623927E860}"/>
    <cellStyle name="40 % - Markeringsfarve6 2 4" xfId="4449" xr:uid="{7E240B2F-EEB1-4FB9-A346-E5A05C03ADA0}"/>
    <cellStyle name="40 % - Markeringsfarve6 2 4 2" xfId="4450" xr:uid="{AED62B5F-834B-4953-8A5B-5AD6C76F5F7B}"/>
    <cellStyle name="40 % - Markeringsfarve6 2 4 2 2" xfId="4451" xr:uid="{052205FB-93BF-4A7B-9FFE-A3292EFB8992}"/>
    <cellStyle name="40 % - Markeringsfarve6 2 4 2 2 2" xfId="7590" xr:uid="{995632F9-EC3F-44C4-85C3-282E970D6573}"/>
    <cellStyle name="40 % - Markeringsfarve6 2 4 2 2 2 2" xfId="15490" xr:uid="{DA836A82-F832-4B6D-8EC1-85FEA83E8B72}"/>
    <cellStyle name="40 % - Markeringsfarve6 2 4 2 2 2 2 2" xfId="31805" xr:uid="{77D2F04A-B9A7-42B2-A714-D269E6568CF6}"/>
    <cellStyle name="40 % - Markeringsfarve6 2 4 2 2 2 2 3" xfId="46769" xr:uid="{E0F96911-984A-4FA2-9765-C79F26ECB2CB}"/>
    <cellStyle name="40 % - Markeringsfarve6 2 4 2 2 2 3" xfId="24783" xr:uid="{27162830-F8CA-4B18-91A7-0C00D7094AE0}"/>
    <cellStyle name="40 % - Markeringsfarve6 2 4 2 2 2 4" xfId="39770" xr:uid="{22B2522C-9494-4448-8F35-38632254C3C9}"/>
    <cellStyle name="40 % - Markeringsfarve6 2 4 2 2 3" xfId="13007" xr:uid="{D7709B14-3F3E-4F4D-9CD4-5E0FFFF0E165}"/>
    <cellStyle name="40 % - Markeringsfarve6 2 4 2 2 3 2" xfId="29327" xr:uid="{BF848604-0933-47A7-8F43-F3D57A9E049A}"/>
    <cellStyle name="40 % - Markeringsfarve6 2 4 2 2 3 3" xfId="44292" xr:uid="{83D7FB85-C313-4792-AC73-33779ADE1880}"/>
    <cellStyle name="40 % - Markeringsfarve6 2 4 2 2 4" xfId="22305" xr:uid="{70244571-54F5-4445-9733-142C4EBA7975}"/>
    <cellStyle name="40 % - Markeringsfarve6 2 4 2 2 5" xfId="37293" xr:uid="{8DC15CCD-1D91-40B7-85BB-53B59C67A99C}"/>
    <cellStyle name="40 % - Markeringsfarve6 2 4 2 3" xfId="6167" xr:uid="{DDA7C5EB-9CBA-42D2-9C5D-B402530D2C1B}"/>
    <cellStyle name="40 % - Markeringsfarve6 2 4 2 3 2" xfId="14083" xr:uid="{AAED89BD-3A45-4542-AE92-3FB7C66A4D2F}"/>
    <cellStyle name="40 % - Markeringsfarve6 2 4 2 3 2 2" xfId="30398" xr:uid="{F43796EA-A156-466F-AE8C-82EB9B6751E8}"/>
    <cellStyle name="40 % - Markeringsfarve6 2 4 2 3 2 3" xfId="45362" xr:uid="{4BF8F350-5FC8-4E92-855D-8251B377B66E}"/>
    <cellStyle name="40 % - Markeringsfarve6 2 4 2 3 3" xfId="23376" xr:uid="{3C1518CC-1A08-4A83-8F62-BEF76895EE5C}"/>
    <cellStyle name="40 % - Markeringsfarve6 2 4 2 3 4" xfId="38363" xr:uid="{B21A3381-BFD1-477B-8D69-3B2009FC00B2}"/>
    <cellStyle name="40 % - Markeringsfarve6 2 4 2 4" xfId="13006" xr:uid="{2A70A673-DB74-49BD-B022-E003BDBFA54D}"/>
    <cellStyle name="40 % - Markeringsfarve6 2 4 2 4 2" xfId="29326" xr:uid="{73E14AB2-5401-475B-A2B7-DFD5FC9E8453}"/>
    <cellStyle name="40 % - Markeringsfarve6 2 4 2 4 3" xfId="44291" xr:uid="{264B5AB6-F06C-418C-938D-CB9ADD292141}"/>
    <cellStyle name="40 % - Markeringsfarve6 2 4 2 5" xfId="22304" xr:uid="{8F0D2491-D717-46AD-861E-ACECD178D6A0}"/>
    <cellStyle name="40 % - Markeringsfarve6 2 4 2 6" xfId="37292" xr:uid="{C78EB9DB-78B6-4CD7-AF27-8FCA63484C4B}"/>
    <cellStyle name="40 % - Markeringsfarve6 2 4 2 7" xfId="57147" xr:uid="{94468A11-2D4C-4A55-8182-EC1CB999EBE0}"/>
    <cellStyle name="40 % - Markeringsfarve6 2 4 3" xfId="4452" xr:uid="{C93706A0-C026-43DF-A9E1-7D39471C1631}"/>
    <cellStyle name="40 % - Markeringsfarve6 2 4 3 2" xfId="6820" xr:uid="{7D046F27-1227-41EC-81AE-053F494C1061}"/>
    <cellStyle name="40 % - Markeringsfarve6 2 4 3 2 2" xfId="14730" xr:uid="{99984962-0EEF-474E-A03E-A697967EC401}"/>
    <cellStyle name="40 % - Markeringsfarve6 2 4 3 2 2 2" xfId="31045" xr:uid="{2BB87EC7-6D69-4610-920C-1F51D0208507}"/>
    <cellStyle name="40 % - Markeringsfarve6 2 4 3 2 2 3" xfId="46009" xr:uid="{FD81462B-AA59-4EDA-89ED-461921979E24}"/>
    <cellStyle name="40 % - Markeringsfarve6 2 4 3 2 3" xfId="24023" xr:uid="{DF39E277-B50C-4E1B-B35B-F291BD6F4D3D}"/>
    <cellStyle name="40 % - Markeringsfarve6 2 4 3 2 4" xfId="39010" xr:uid="{BB41601D-9165-4B17-8C75-598C14BE507D}"/>
    <cellStyle name="40 % - Markeringsfarve6 2 4 3 3" xfId="13008" xr:uid="{FCF5626C-8CC5-4C47-993E-75B991812FC1}"/>
    <cellStyle name="40 % - Markeringsfarve6 2 4 3 3 2" xfId="29328" xr:uid="{C55CD6AB-1A25-4DDA-A154-14F5E1573E8A}"/>
    <cellStyle name="40 % - Markeringsfarve6 2 4 3 3 3" xfId="44293" xr:uid="{8D48349C-A33F-4074-B30D-ABA4EAA57181}"/>
    <cellStyle name="40 % - Markeringsfarve6 2 4 3 4" xfId="22306" xr:uid="{EA12450F-C934-4DE9-8E70-440C92ABE2B1}"/>
    <cellStyle name="40 % - Markeringsfarve6 2 4 3 5" xfId="37294" xr:uid="{5F5C7AC7-887D-4A2E-9452-90F8D6297986}"/>
    <cellStyle name="40 % - Markeringsfarve6 2 4 4" xfId="4453" xr:uid="{B8C859B9-D45E-437D-9053-C49A33658C27}"/>
    <cellStyle name="40 % - Markeringsfarve6 2 4 4 2" xfId="6661" xr:uid="{5875A8CB-6A42-4906-8A00-37FFBE53A5A5}"/>
    <cellStyle name="40 % - Markeringsfarve6 2 4 4 2 2" xfId="14573" xr:uid="{7CA78C5E-4491-4EB0-AF78-17CE963CE982}"/>
    <cellStyle name="40 % - Markeringsfarve6 2 4 4 2 2 2" xfId="30888" xr:uid="{E2FBEBDE-5D01-40B4-A10A-AACCDD9C58DF}"/>
    <cellStyle name="40 % - Markeringsfarve6 2 4 4 2 2 3" xfId="45852" xr:uid="{613C5F91-32F0-4B62-B8EB-07C7EC5D6A96}"/>
    <cellStyle name="40 % - Markeringsfarve6 2 4 4 2 3" xfId="23866" xr:uid="{DE5FD4AE-B475-42D9-8693-EBA929EB674A}"/>
    <cellStyle name="40 % - Markeringsfarve6 2 4 4 2 4" xfId="38853" xr:uid="{8557C076-6353-4D5E-8304-6BE254207E6D}"/>
    <cellStyle name="40 % - Markeringsfarve6 2 4 4 3" xfId="13009" xr:uid="{EB2E5CD5-F6D8-4497-96AC-7B2B43F99C16}"/>
    <cellStyle name="40 % - Markeringsfarve6 2 4 4 3 2" xfId="29329" xr:uid="{F2AA8F00-CC3B-4846-9EA8-2AA815A8281D}"/>
    <cellStyle name="40 % - Markeringsfarve6 2 4 4 3 3" xfId="44294" xr:uid="{8EE1D8B6-442B-4869-A142-43E8107BB391}"/>
    <cellStyle name="40 % - Markeringsfarve6 2 4 4 4" xfId="22307" xr:uid="{423D7761-945B-468E-8C84-102C1800B039}"/>
    <cellStyle name="40 % - Markeringsfarve6 2 4 4 5" xfId="37295" xr:uid="{F6DA8BE5-56F6-4AF0-B9BC-FB021D40EF5C}"/>
    <cellStyle name="40 % - Markeringsfarve6 2 4 5" xfId="5990" xr:uid="{80B251FF-C587-43EF-8617-BB0D0944AF78}"/>
    <cellStyle name="40 % - Markeringsfarve6 2 4 5 2" xfId="13907" xr:uid="{8A763ED1-02C5-43B2-994D-43822ABD1C7A}"/>
    <cellStyle name="40 % - Markeringsfarve6 2 4 5 2 2" xfId="30222" xr:uid="{081FE933-C611-4812-A810-43366DE79D76}"/>
    <cellStyle name="40 % - Markeringsfarve6 2 4 5 2 3" xfId="45186" xr:uid="{F9E48BC9-9B87-4CFF-AFF2-3A53C34FBC56}"/>
    <cellStyle name="40 % - Markeringsfarve6 2 4 5 3" xfId="23200" xr:uid="{080F90CA-FD2A-4CCF-BF5B-FB003E290E27}"/>
    <cellStyle name="40 % - Markeringsfarve6 2 4 5 4" xfId="38187" xr:uid="{E03EF5F1-E34F-4301-BF2C-71C9A8571882}"/>
    <cellStyle name="40 % - Markeringsfarve6 2 4 6" xfId="13005" xr:uid="{4444DC16-4A02-4B66-BAFD-756851CD3332}"/>
    <cellStyle name="40 % - Markeringsfarve6 2 4 6 2" xfId="29325" xr:uid="{0EFA4745-5FEE-4AF7-9D1D-244B623F1DF6}"/>
    <cellStyle name="40 % - Markeringsfarve6 2 4 6 3" xfId="44290" xr:uid="{0D1A49C7-B850-4558-B16E-11C4B8F2E28B}"/>
    <cellStyle name="40 % - Markeringsfarve6 2 4 7" xfId="22303" xr:uid="{3E0F975F-575C-4460-89BA-F9907E5F158D}"/>
    <cellStyle name="40 % - Markeringsfarve6 2 4 8" xfId="37291" xr:uid="{184C28AB-9539-427E-8118-16BB4A5933AB}"/>
    <cellStyle name="40 % - Markeringsfarve6 2 4 9" xfId="53980" xr:uid="{59A66734-C218-4DBF-BE5A-D6E946C4CF71}"/>
    <cellStyle name="40 % - Markeringsfarve6 2 5" xfId="4454" xr:uid="{7C959DAD-BAAA-4BD4-AC8A-70D64E4E7D79}"/>
    <cellStyle name="40 % - Markeringsfarve6 2 5 2" xfId="4455" xr:uid="{3677A876-5473-4A92-82BD-CEE2E92370DA}"/>
    <cellStyle name="40 % - Markeringsfarve6 2 5 2 2" xfId="4456" xr:uid="{78155753-2F49-47C7-B366-50E0DDE926E1}"/>
    <cellStyle name="40 % - Markeringsfarve6 2 5 2 2 2" xfId="7771" xr:uid="{DDA984B9-8DA7-4AE9-8F42-8A1AB83A25B2}"/>
    <cellStyle name="40 % - Markeringsfarve6 2 5 2 2 2 2" xfId="15671" xr:uid="{A2B0BF53-1693-4129-9092-1DFE5FAFBE5D}"/>
    <cellStyle name="40 % - Markeringsfarve6 2 5 2 2 2 2 2" xfId="31986" xr:uid="{01F7F067-BAE0-44BD-BFD0-FC7C20B2184F}"/>
    <cellStyle name="40 % - Markeringsfarve6 2 5 2 2 2 2 3" xfId="46950" xr:uid="{4D1968C4-11EB-479A-A4F0-9F64A4A717E9}"/>
    <cellStyle name="40 % - Markeringsfarve6 2 5 2 2 2 3" xfId="24964" xr:uid="{BC88B5C7-0158-43C3-9078-69B82CC2AC54}"/>
    <cellStyle name="40 % - Markeringsfarve6 2 5 2 2 2 4" xfId="39951" xr:uid="{EBCE406C-A664-4ECD-BBB8-9A67D96C6E7F}"/>
    <cellStyle name="40 % - Markeringsfarve6 2 5 2 2 3" xfId="13012" xr:uid="{8FC5C48E-C0BF-4675-A31A-E4183A9C6A2A}"/>
    <cellStyle name="40 % - Markeringsfarve6 2 5 2 2 3 2" xfId="29332" xr:uid="{E55C2572-1807-4EAA-B8F4-4A99D54B4954}"/>
    <cellStyle name="40 % - Markeringsfarve6 2 5 2 2 3 3" xfId="44297" xr:uid="{33471132-3C8C-4D06-AAB6-D9053325DCCA}"/>
    <cellStyle name="40 % - Markeringsfarve6 2 5 2 2 4" xfId="22310" xr:uid="{7B8776FF-F512-4688-A17D-15970F1F5299}"/>
    <cellStyle name="40 % - Markeringsfarve6 2 5 2 2 5" xfId="37298" xr:uid="{B2C31922-C002-42D0-9F09-F9A90240C6DE}"/>
    <cellStyle name="40 % - Markeringsfarve6 2 5 2 3" xfId="6317" xr:uid="{431DE52C-8656-499E-B5B1-9152EDBD3995}"/>
    <cellStyle name="40 % - Markeringsfarve6 2 5 2 3 2" xfId="14233" xr:uid="{8D8AAB7E-28E0-498E-A250-660586C388B6}"/>
    <cellStyle name="40 % - Markeringsfarve6 2 5 2 3 2 2" xfId="30548" xr:uid="{98673D00-D11D-4CD0-B55D-AC85A1048DE7}"/>
    <cellStyle name="40 % - Markeringsfarve6 2 5 2 3 2 3" xfId="45512" xr:uid="{CCE0B4F8-9ACF-4EB5-9E3C-78E8EFC59E59}"/>
    <cellStyle name="40 % - Markeringsfarve6 2 5 2 3 3" xfId="23526" xr:uid="{53F188ED-C5ED-4DEC-87CB-C268AE6722ED}"/>
    <cellStyle name="40 % - Markeringsfarve6 2 5 2 3 4" xfId="38513" xr:uid="{C0BE4EC5-40CA-49C9-87C7-B6CA0568C05D}"/>
    <cellStyle name="40 % - Markeringsfarve6 2 5 2 4" xfId="13011" xr:uid="{2D652BC0-DF65-4528-A6A9-FFAC6042C177}"/>
    <cellStyle name="40 % - Markeringsfarve6 2 5 2 4 2" xfId="29331" xr:uid="{AC36B336-E022-48A0-BE75-E6E63CEFB663}"/>
    <cellStyle name="40 % - Markeringsfarve6 2 5 2 4 3" xfId="44296" xr:uid="{56B548B3-B31F-48EA-B31E-0E20788708DF}"/>
    <cellStyle name="40 % - Markeringsfarve6 2 5 2 5" xfId="22309" xr:uid="{92829410-057D-4E51-9553-FBE4EA1A9F09}"/>
    <cellStyle name="40 % - Markeringsfarve6 2 5 2 6" xfId="37297" xr:uid="{A5FC9266-1165-4625-8F87-2F27404D74EB}"/>
    <cellStyle name="40 % - Markeringsfarve6 2 5 3" xfId="4457" xr:uid="{78DFE34D-8A2E-4082-8824-2426E87C32D1}"/>
    <cellStyle name="40 % - Markeringsfarve6 2 5 3 2" xfId="7001" xr:uid="{4506705D-EDD5-47D9-82FC-4CEBF9D76743}"/>
    <cellStyle name="40 % - Markeringsfarve6 2 5 3 2 2" xfId="14911" xr:uid="{ED3FFB9F-0CB9-4C59-BC92-97920BCC983D}"/>
    <cellStyle name="40 % - Markeringsfarve6 2 5 3 2 2 2" xfId="31226" xr:uid="{1DCF2349-470B-4020-B115-9902BA6BFB74}"/>
    <cellStyle name="40 % - Markeringsfarve6 2 5 3 2 2 3" xfId="46190" xr:uid="{AD9068BB-44E6-4648-98CF-B10945AC8D65}"/>
    <cellStyle name="40 % - Markeringsfarve6 2 5 3 2 3" xfId="24204" xr:uid="{BBA19EC7-406F-43AE-ADB6-6668EDCAF8EE}"/>
    <cellStyle name="40 % - Markeringsfarve6 2 5 3 2 4" xfId="39191" xr:uid="{17738A84-C787-42C0-819E-D9C8D127FE2F}"/>
    <cellStyle name="40 % - Markeringsfarve6 2 5 3 3" xfId="13013" xr:uid="{4D7A8EAF-6DA7-452B-9D03-6B72935EEB7E}"/>
    <cellStyle name="40 % - Markeringsfarve6 2 5 3 3 2" xfId="29333" xr:uid="{51574BA5-0E4C-4E37-904F-F9954A0FCD15}"/>
    <cellStyle name="40 % - Markeringsfarve6 2 5 3 3 3" xfId="44298" xr:uid="{C1CC333D-0DC1-467D-9B74-AC4020EFDD41}"/>
    <cellStyle name="40 % - Markeringsfarve6 2 5 3 4" xfId="22311" xr:uid="{A002A82D-2F7C-4928-A550-B803D933FE4F}"/>
    <cellStyle name="40 % - Markeringsfarve6 2 5 3 5" xfId="37299" xr:uid="{674CA9D8-5B92-4ACD-B9D3-49FC133D3DDE}"/>
    <cellStyle name="40 % - Markeringsfarve6 2 5 4" xfId="4458" xr:uid="{667A712A-1124-431C-AA96-139AA2677AC7}"/>
    <cellStyle name="40 % - Markeringsfarve6 2 5 4 2" xfId="8481" xr:uid="{AC875A5F-8FD1-4AEB-A030-CF2596C9DC9D}"/>
    <cellStyle name="40 % - Markeringsfarve6 2 5 4 2 2" xfId="16368" xr:uid="{08563592-F2A9-4493-A9F3-D71A3E7FBB9D}"/>
    <cellStyle name="40 % - Markeringsfarve6 2 5 4 2 2 2" xfId="32683" xr:uid="{0DA6A42D-C079-4BE4-9A54-7EBA8AE6D7E7}"/>
    <cellStyle name="40 % - Markeringsfarve6 2 5 4 2 2 3" xfId="47647" xr:uid="{83128F9A-B721-4324-91EF-91C36DF4AF51}"/>
    <cellStyle name="40 % - Markeringsfarve6 2 5 4 2 3" xfId="25661" xr:uid="{44EA9A54-C1AA-49C7-ABC6-2118030EF824}"/>
    <cellStyle name="40 % - Markeringsfarve6 2 5 4 2 4" xfId="40648" xr:uid="{E4972ABF-B710-461B-9C62-FAB8A98C5309}"/>
    <cellStyle name="40 % - Markeringsfarve6 2 5 4 3" xfId="13014" xr:uid="{6CD925E5-92B5-49AD-A3AC-101416429A9C}"/>
    <cellStyle name="40 % - Markeringsfarve6 2 5 4 3 2" xfId="29334" xr:uid="{6EE024CA-66C1-4CD3-ACBD-C0835E104FD7}"/>
    <cellStyle name="40 % - Markeringsfarve6 2 5 4 3 3" xfId="44299" xr:uid="{068501D4-E3A4-40DB-88E3-73B3EBCE7821}"/>
    <cellStyle name="40 % - Markeringsfarve6 2 5 4 4" xfId="22312" xr:uid="{946C60EE-8F4A-42DE-AD3D-71E6A83B3AC8}"/>
    <cellStyle name="40 % - Markeringsfarve6 2 5 4 5" xfId="37300" xr:uid="{3A930715-9FB0-4B1E-8EC1-4B9FD8F27D51}"/>
    <cellStyle name="40 % - Markeringsfarve6 2 5 5" xfId="5991" xr:uid="{62029075-7912-43B5-B975-7B46E8BFB6CC}"/>
    <cellStyle name="40 % - Markeringsfarve6 2 5 5 2" xfId="13908" xr:uid="{E65980A5-F307-4411-8356-17587ECEB6E3}"/>
    <cellStyle name="40 % - Markeringsfarve6 2 5 5 2 2" xfId="30223" xr:uid="{D5136725-0EDF-4330-9CEC-4577D54241E5}"/>
    <cellStyle name="40 % - Markeringsfarve6 2 5 5 2 3" xfId="45187" xr:uid="{FC96C1A6-358F-4892-A730-206F594FF53E}"/>
    <cellStyle name="40 % - Markeringsfarve6 2 5 5 3" xfId="23201" xr:uid="{3021FCA0-7E33-4B4A-B741-BB4EDC5698C2}"/>
    <cellStyle name="40 % - Markeringsfarve6 2 5 5 4" xfId="38188" xr:uid="{B4BE4016-0174-4A5D-A3BA-CDC3EF11EB4F}"/>
    <cellStyle name="40 % - Markeringsfarve6 2 5 6" xfId="13010" xr:uid="{3172C074-6151-4BAE-A21C-B92ECF4A14B5}"/>
    <cellStyle name="40 % - Markeringsfarve6 2 5 6 2" xfId="29330" xr:uid="{8C16FB4F-08D0-4D86-8F81-79585464CA8F}"/>
    <cellStyle name="40 % - Markeringsfarve6 2 5 6 3" xfId="44295" xr:uid="{FDB90C10-7AEB-421E-96EF-8B87250C4BCC}"/>
    <cellStyle name="40 % - Markeringsfarve6 2 5 7" xfId="22308" xr:uid="{B7143E9B-3484-4F43-B630-BD7CA4420544}"/>
    <cellStyle name="40 % - Markeringsfarve6 2 5 8" xfId="37296" xr:uid="{BBED601D-644F-464E-BBEC-298B4E07BBD9}"/>
    <cellStyle name="40 % - Markeringsfarve6 2 5 9" xfId="56524" xr:uid="{C2E0AB47-79DC-47F1-8916-8CFF62D28171}"/>
    <cellStyle name="40 % - Markeringsfarve6 2 6" xfId="4459" xr:uid="{4006AF03-2A4A-44E5-9A87-FCAAD563BFEE}"/>
    <cellStyle name="40 % - Markeringsfarve6 2 6 2" xfId="4460" xr:uid="{7020A09B-0B89-4FB1-9EEE-836D27293289}"/>
    <cellStyle name="40 % - Markeringsfarve6 2 6 2 2" xfId="4461" xr:uid="{0ADEFB64-11DA-4583-AEFC-DCDDFD47A3A2}"/>
    <cellStyle name="40 % - Markeringsfarve6 2 6 2 2 2" xfId="7828" xr:uid="{CBCD68DD-D869-4C40-8DDF-0821B32F6D09}"/>
    <cellStyle name="40 % - Markeringsfarve6 2 6 2 2 2 2" xfId="15728" xr:uid="{3CD991F4-C1D7-4154-B035-A41035AA879F}"/>
    <cellStyle name="40 % - Markeringsfarve6 2 6 2 2 2 2 2" xfId="32043" xr:uid="{693DDE95-9624-4A70-890C-605051BB8D01}"/>
    <cellStyle name="40 % - Markeringsfarve6 2 6 2 2 2 2 3" xfId="47007" xr:uid="{571B047F-18D6-4ED3-B2BF-117020B8CAD4}"/>
    <cellStyle name="40 % - Markeringsfarve6 2 6 2 2 2 3" xfId="25021" xr:uid="{DF478C12-B621-47DF-A93A-DC0B3FB177AF}"/>
    <cellStyle name="40 % - Markeringsfarve6 2 6 2 2 2 4" xfId="40008" xr:uid="{81349FB7-2A76-44F0-9479-E8C2215DDDBC}"/>
    <cellStyle name="40 % - Markeringsfarve6 2 6 2 2 3" xfId="13017" xr:uid="{189D9788-5CE0-4BC6-B049-C8F450BD60E1}"/>
    <cellStyle name="40 % - Markeringsfarve6 2 6 2 2 3 2" xfId="29337" xr:uid="{05D2682A-1357-47B1-A978-B093648F5EB7}"/>
    <cellStyle name="40 % - Markeringsfarve6 2 6 2 2 3 3" xfId="44302" xr:uid="{7741CE6A-477A-4714-AF18-BB6D76A9B851}"/>
    <cellStyle name="40 % - Markeringsfarve6 2 6 2 2 4" xfId="22315" xr:uid="{EF244026-9D4F-4FAE-9B09-57CFF8C79AE1}"/>
    <cellStyle name="40 % - Markeringsfarve6 2 6 2 2 5" xfId="37303" xr:uid="{BD9DBA29-41DE-4292-A871-643FC9F8B253}"/>
    <cellStyle name="40 % - Markeringsfarve6 2 6 2 3" xfId="6369" xr:uid="{9B4FD00B-4EE1-4A24-B3CA-E86716DCBAA3}"/>
    <cellStyle name="40 % - Markeringsfarve6 2 6 2 3 2" xfId="14282" xr:uid="{2BEAEED9-56EC-499C-BF7A-52C4D5BC4521}"/>
    <cellStyle name="40 % - Markeringsfarve6 2 6 2 3 2 2" xfId="30597" xr:uid="{D636D6C0-06E2-47E7-83C3-4AE2C9BA1B03}"/>
    <cellStyle name="40 % - Markeringsfarve6 2 6 2 3 2 3" xfId="45561" xr:uid="{4B3C5C2F-A708-436F-ACFE-EAC7AB96D4E5}"/>
    <cellStyle name="40 % - Markeringsfarve6 2 6 2 3 3" xfId="23575" xr:uid="{54DA938D-CE12-4E2F-BFFF-128E89B5C028}"/>
    <cellStyle name="40 % - Markeringsfarve6 2 6 2 3 4" xfId="38562" xr:uid="{4C5FA060-34D5-47B1-9EC4-E74BACE035AF}"/>
    <cellStyle name="40 % - Markeringsfarve6 2 6 2 4" xfId="13016" xr:uid="{F94EE281-D02F-45A1-93D4-048DB9721CD0}"/>
    <cellStyle name="40 % - Markeringsfarve6 2 6 2 4 2" xfId="29336" xr:uid="{A084CA65-083E-45E6-8764-174718B2BCFA}"/>
    <cellStyle name="40 % - Markeringsfarve6 2 6 2 4 3" xfId="44301" xr:uid="{421BC167-234F-4A2E-B063-00BE11D0BE19}"/>
    <cellStyle name="40 % - Markeringsfarve6 2 6 2 5" xfId="22314" xr:uid="{5C5A1380-9F92-4BFB-B37D-B980F94BAE34}"/>
    <cellStyle name="40 % - Markeringsfarve6 2 6 2 6" xfId="37302" xr:uid="{FE050598-7BCA-4733-BFE7-F008BB9DEEC0}"/>
    <cellStyle name="40 % - Markeringsfarve6 2 6 3" xfId="4462" xr:uid="{8B958CC6-D012-4821-AEC6-28E2D56D9C63}"/>
    <cellStyle name="40 % - Markeringsfarve6 2 6 3 2" xfId="7104" xr:uid="{ABED115F-4F01-4ADE-9697-6AE3A226A813}"/>
    <cellStyle name="40 % - Markeringsfarve6 2 6 3 2 2" xfId="15013" xr:uid="{B2C3135E-AA23-4B5F-BF3B-5C6A03547B1B}"/>
    <cellStyle name="40 % - Markeringsfarve6 2 6 3 2 2 2" xfId="31328" xr:uid="{876ABDB1-BA82-4DFB-BF46-FDD2B238EBBF}"/>
    <cellStyle name="40 % - Markeringsfarve6 2 6 3 2 2 3" xfId="46292" xr:uid="{C91594F5-F625-4B89-9DD0-A5108C4D6E52}"/>
    <cellStyle name="40 % - Markeringsfarve6 2 6 3 2 3" xfId="24306" xr:uid="{63A6A166-0BB9-452B-A23C-47FCF335960A}"/>
    <cellStyle name="40 % - Markeringsfarve6 2 6 3 2 4" xfId="39293" xr:uid="{C68E79EB-4AB5-40AF-9939-93C23C295EAE}"/>
    <cellStyle name="40 % - Markeringsfarve6 2 6 3 3" xfId="13018" xr:uid="{257ECA2E-5D64-4168-9CE7-39522C79C138}"/>
    <cellStyle name="40 % - Markeringsfarve6 2 6 3 3 2" xfId="29338" xr:uid="{D9070C5D-0442-4C41-83E1-26B73BB8F298}"/>
    <cellStyle name="40 % - Markeringsfarve6 2 6 3 3 3" xfId="44303" xr:uid="{45817F0A-7939-4B60-AEC4-8FBE3E1DB94A}"/>
    <cellStyle name="40 % - Markeringsfarve6 2 6 3 4" xfId="22316" xr:uid="{1DE70C5D-C6F2-44C1-979D-FF86F7077CC1}"/>
    <cellStyle name="40 % - Markeringsfarve6 2 6 3 5" xfId="37304" xr:uid="{E7799641-DA1E-41D2-AA46-730A035DC667}"/>
    <cellStyle name="40 % - Markeringsfarve6 2 6 4" xfId="4463" xr:uid="{101E2717-6F56-42CA-BF18-2E89DA91C41D}"/>
    <cellStyle name="40 % - Markeringsfarve6 2 6 4 2" xfId="8702" xr:uid="{2A8214CE-F0DC-40A6-947C-87BCD06E3674}"/>
    <cellStyle name="40 % - Markeringsfarve6 2 6 4 2 2" xfId="16577" xr:uid="{705B0EAC-ADAB-4EDD-AA63-76AC6297E340}"/>
    <cellStyle name="40 % - Markeringsfarve6 2 6 4 2 2 2" xfId="32892" xr:uid="{70849256-56F9-43B1-8845-D60CACAD35C0}"/>
    <cellStyle name="40 % - Markeringsfarve6 2 6 4 2 2 3" xfId="47856" xr:uid="{646B5FE5-4EDD-4BD6-8BAF-B141FAF2B1C4}"/>
    <cellStyle name="40 % - Markeringsfarve6 2 6 4 2 3" xfId="25870" xr:uid="{F1497DE2-6872-4FF3-B210-8F637B2394A1}"/>
    <cellStyle name="40 % - Markeringsfarve6 2 6 4 2 4" xfId="40857" xr:uid="{872386F4-7CA8-423F-A064-095B9677CC52}"/>
    <cellStyle name="40 % - Markeringsfarve6 2 6 4 3" xfId="13019" xr:uid="{814855EA-B441-4E34-A651-AF347C35AF68}"/>
    <cellStyle name="40 % - Markeringsfarve6 2 6 4 3 2" xfId="29339" xr:uid="{4A54C603-7C49-4D94-A098-031B003EC7EE}"/>
    <cellStyle name="40 % - Markeringsfarve6 2 6 4 3 3" xfId="44304" xr:uid="{724120B8-2B53-4B07-9A5A-76C2DD0B5559}"/>
    <cellStyle name="40 % - Markeringsfarve6 2 6 4 4" xfId="22317" xr:uid="{11D221F6-3514-49E6-A8A3-2662826B9843}"/>
    <cellStyle name="40 % - Markeringsfarve6 2 6 4 5" xfId="37305" xr:uid="{E2260A0F-9F34-497B-8DA6-5A4514505315}"/>
    <cellStyle name="40 % - Markeringsfarve6 2 6 5" xfId="5992" xr:uid="{165C87C1-0F8C-4E7C-B580-A2CF1F6727AC}"/>
    <cellStyle name="40 % - Markeringsfarve6 2 6 5 2" xfId="13909" xr:uid="{9F70C248-30AA-4EC1-A522-93C5D2935EB0}"/>
    <cellStyle name="40 % - Markeringsfarve6 2 6 5 2 2" xfId="30224" xr:uid="{7F9146CC-D4CC-4547-9089-202B526EDAAE}"/>
    <cellStyle name="40 % - Markeringsfarve6 2 6 5 2 3" xfId="45188" xr:uid="{ABF93179-240A-4AD6-9D72-E66EC0F70BAA}"/>
    <cellStyle name="40 % - Markeringsfarve6 2 6 5 3" xfId="23202" xr:uid="{06A5259A-DAA2-4DD5-8425-9EFEFA1EF4DD}"/>
    <cellStyle name="40 % - Markeringsfarve6 2 6 5 4" xfId="38189" xr:uid="{B8262755-B55F-41D8-A3BE-B99AE1EE50F0}"/>
    <cellStyle name="40 % - Markeringsfarve6 2 6 6" xfId="13015" xr:uid="{1C19201E-5AE5-4CF2-A15B-0A10609776FF}"/>
    <cellStyle name="40 % - Markeringsfarve6 2 6 6 2" xfId="29335" xr:uid="{690EEF79-94B2-4206-895F-B7BEEC1DC0E5}"/>
    <cellStyle name="40 % - Markeringsfarve6 2 6 6 3" xfId="44300" xr:uid="{D6B01DF8-98C3-4705-A9BF-817EBF48D2D5}"/>
    <cellStyle name="40 % - Markeringsfarve6 2 6 7" xfId="22313" xr:uid="{8573688F-9206-4A95-AE2E-04CCD881F399}"/>
    <cellStyle name="40 % - Markeringsfarve6 2 6 8" xfId="37301" xr:uid="{E626AF06-49D8-4DC4-9216-EEC5C9F23BF6}"/>
    <cellStyle name="40 % - Markeringsfarve6 2 7" xfId="4464" xr:uid="{D9DFCBBE-DD09-460A-BB87-F44450433108}"/>
    <cellStyle name="40 % - Markeringsfarve6 2 7 2" xfId="4465" xr:uid="{DBCDF4A9-8372-46A0-A77B-9B03840D3885}"/>
    <cellStyle name="40 % - Markeringsfarve6 2 7 2 2" xfId="4466" xr:uid="{78F928B9-B36F-45BD-9691-A83EC5645AC4}"/>
    <cellStyle name="40 % - Markeringsfarve6 2 7 2 2 2" xfId="7945" xr:uid="{9E6ABF3C-CF3D-4EAE-9017-F3F198B590A7}"/>
    <cellStyle name="40 % - Markeringsfarve6 2 7 2 2 2 2" xfId="15845" xr:uid="{2D30F54F-7248-43E5-A873-908B3AEDF810}"/>
    <cellStyle name="40 % - Markeringsfarve6 2 7 2 2 2 2 2" xfId="32160" xr:uid="{73A4A018-9582-4E46-9D66-3D343B5F2BAB}"/>
    <cellStyle name="40 % - Markeringsfarve6 2 7 2 2 2 2 3" xfId="47124" xr:uid="{DC771684-B53A-449C-B7E9-2C2CDD0AA0D1}"/>
    <cellStyle name="40 % - Markeringsfarve6 2 7 2 2 2 3" xfId="25138" xr:uid="{7FEAC176-594F-48E8-9F3E-2E141FF32364}"/>
    <cellStyle name="40 % - Markeringsfarve6 2 7 2 2 2 4" xfId="40125" xr:uid="{D1B1F74D-D2A3-47BA-BCAC-FA90A469A301}"/>
    <cellStyle name="40 % - Markeringsfarve6 2 7 2 2 3" xfId="13022" xr:uid="{261A370A-CCCA-4A08-9F34-61D5955C8564}"/>
    <cellStyle name="40 % - Markeringsfarve6 2 7 2 2 3 2" xfId="29342" xr:uid="{83B469CD-24E2-4607-B088-F433E49E99CF}"/>
    <cellStyle name="40 % - Markeringsfarve6 2 7 2 2 3 3" xfId="44307" xr:uid="{0E1DCD7F-2089-49A7-917A-435CE1752429}"/>
    <cellStyle name="40 % - Markeringsfarve6 2 7 2 2 4" xfId="22320" xr:uid="{8171A2C6-AAA4-4EBE-BD53-F73CB134597E}"/>
    <cellStyle name="40 % - Markeringsfarve6 2 7 2 2 5" xfId="37308" xr:uid="{09B67B3D-D5EF-457F-A573-AB14319ABD89}"/>
    <cellStyle name="40 % - Markeringsfarve6 2 7 2 3" xfId="6468" xr:uid="{6525E17D-A807-4523-9CDD-8FAB98FF2427}"/>
    <cellStyle name="40 % - Markeringsfarve6 2 7 2 3 2" xfId="14381" xr:uid="{A5C61C0E-1963-4B10-BC06-47B092B42E17}"/>
    <cellStyle name="40 % - Markeringsfarve6 2 7 2 3 2 2" xfId="30696" xr:uid="{83E61C32-5B97-42D2-8252-8A854695A6FC}"/>
    <cellStyle name="40 % - Markeringsfarve6 2 7 2 3 2 3" xfId="45660" xr:uid="{B3249A0B-A570-4E03-9A94-FBEBBC45C8A7}"/>
    <cellStyle name="40 % - Markeringsfarve6 2 7 2 3 3" xfId="23674" xr:uid="{91868DFC-CAE0-48B9-841D-224729E92133}"/>
    <cellStyle name="40 % - Markeringsfarve6 2 7 2 3 4" xfId="38661" xr:uid="{280C8684-6CD4-4D67-AE27-FC6EC26E15BC}"/>
    <cellStyle name="40 % - Markeringsfarve6 2 7 2 4" xfId="13021" xr:uid="{0A630785-F199-4BE0-82D9-7F57AB125BBD}"/>
    <cellStyle name="40 % - Markeringsfarve6 2 7 2 4 2" xfId="29341" xr:uid="{6B2045F6-410C-40CD-99C1-44808206F179}"/>
    <cellStyle name="40 % - Markeringsfarve6 2 7 2 4 3" xfId="44306" xr:uid="{9C0417F5-AF44-442E-B903-DAD2CD6F9AC1}"/>
    <cellStyle name="40 % - Markeringsfarve6 2 7 2 5" xfId="22319" xr:uid="{C2F29459-B273-4D68-B5DB-16EBE377F5F6}"/>
    <cellStyle name="40 % - Markeringsfarve6 2 7 2 6" xfId="37307" xr:uid="{5D4D191E-2C75-4BE4-B674-8AD6F5155D36}"/>
    <cellStyle name="40 % - Markeringsfarve6 2 7 3" xfId="4467" xr:uid="{1DBD5AA0-AD3E-439A-ACCD-01EF14FD9BDB}"/>
    <cellStyle name="40 % - Markeringsfarve6 2 7 3 2" xfId="7221" xr:uid="{B790A79E-420E-4F81-A831-88962491B2EC}"/>
    <cellStyle name="40 % - Markeringsfarve6 2 7 3 2 2" xfId="15130" xr:uid="{3FB87662-57C8-4B09-93FA-10FCBFEE60BB}"/>
    <cellStyle name="40 % - Markeringsfarve6 2 7 3 2 2 2" xfId="31445" xr:uid="{A69F7BE9-4EAE-4A67-A170-18EF09640DDA}"/>
    <cellStyle name="40 % - Markeringsfarve6 2 7 3 2 2 3" xfId="46409" xr:uid="{460E3EB3-4DBF-46DF-9BCD-ADE71B7424CD}"/>
    <cellStyle name="40 % - Markeringsfarve6 2 7 3 2 3" xfId="24423" xr:uid="{FCE67FE8-4996-4A24-A946-524D0B11CA82}"/>
    <cellStyle name="40 % - Markeringsfarve6 2 7 3 2 4" xfId="39410" xr:uid="{D7D88889-4B99-40E9-BF0B-A7BF2C9DB569}"/>
    <cellStyle name="40 % - Markeringsfarve6 2 7 3 3" xfId="13023" xr:uid="{F837D5C8-958A-480B-9A94-09DA1094B3AC}"/>
    <cellStyle name="40 % - Markeringsfarve6 2 7 3 3 2" xfId="29343" xr:uid="{439FA6D2-0E59-4B99-9C96-2487650234C2}"/>
    <cellStyle name="40 % - Markeringsfarve6 2 7 3 3 3" xfId="44308" xr:uid="{64580CA6-9A32-45C9-9257-2B53DC2A1A4E}"/>
    <cellStyle name="40 % - Markeringsfarve6 2 7 3 4" xfId="22321" xr:uid="{7D46513D-CFD9-4B5D-B8FB-F27B9EB7E0AC}"/>
    <cellStyle name="40 % - Markeringsfarve6 2 7 3 5" xfId="37309" xr:uid="{5B1D7F06-5F34-475F-8C6A-24D53D886284}"/>
    <cellStyle name="40 % - Markeringsfarve6 2 7 4" xfId="4468" xr:uid="{89B554F1-4BAD-48D9-9414-F4FC32525280}"/>
    <cellStyle name="40 % - Markeringsfarve6 2 7 4 2" xfId="8422" xr:uid="{C90C9582-B96C-409A-98FC-6DD72CFEC895}"/>
    <cellStyle name="40 % - Markeringsfarve6 2 7 4 2 2" xfId="16310" xr:uid="{9DE903F1-A2A2-4B45-8CB9-3DF5FE9C957F}"/>
    <cellStyle name="40 % - Markeringsfarve6 2 7 4 2 2 2" xfId="32625" xr:uid="{8DA91A2C-6592-4767-98E1-FAC287748709}"/>
    <cellStyle name="40 % - Markeringsfarve6 2 7 4 2 2 3" xfId="47589" xr:uid="{EBEB2770-1554-4CA8-94AA-3FD905BD2C97}"/>
    <cellStyle name="40 % - Markeringsfarve6 2 7 4 2 3" xfId="25603" xr:uid="{7E8C3E68-467A-4CCC-864A-1EE9E4CA6AB6}"/>
    <cellStyle name="40 % - Markeringsfarve6 2 7 4 2 4" xfId="40590" xr:uid="{DD9E6105-F51B-49D9-9905-5F2FD9D47727}"/>
    <cellStyle name="40 % - Markeringsfarve6 2 7 4 3" xfId="13024" xr:uid="{85D2934D-523C-43CE-B88C-A9D095597336}"/>
    <cellStyle name="40 % - Markeringsfarve6 2 7 4 3 2" xfId="29344" xr:uid="{A37221B1-FDD6-4B40-BB2D-88300F453D13}"/>
    <cellStyle name="40 % - Markeringsfarve6 2 7 4 3 3" xfId="44309" xr:uid="{2D2790BD-61C1-4550-BBB5-3F484E7F5235}"/>
    <cellStyle name="40 % - Markeringsfarve6 2 7 4 4" xfId="22322" xr:uid="{A23102B1-2D86-4806-B2AE-A7698E2328AD}"/>
    <cellStyle name="40 % - Markeringsfarve6 2 7 4 5" xfId="37310" xr:uid="{92B17C68-7B11-4388-85F5-C93E22A9B0B1}"/>
    <cellStyle name="40 % - Markeringsfarve6 2 7 5" xfId="5993" xr:uid="{A7770E85-69F7-43F1-A674-DAC38B17DB4A}"/>
    <cellStyle name="40 % - Markeringsfarve6 2 7 5 2" xfId="13910" xr:uid="{2A941353-0025-461D-BB3A-580408B883DA}"/>
    <cellStyle name="40 % - Markeringsfarve6 2 7 5 2 2" xfId="30225" xr:uid="{3A56F063-DC5C-4DA0-A5FC-F75DD1A7DCC7}"/>
    <cellStyle name="40 % - Markeringsfarve6 2 7 5 2 3" xfId="45189" xr:uid="{29BA94E5-5CEC-447F-B3B6-3B2381C1F53A}"/>
    <cellStyle name="40 % - Markeringsfarve6 2 7 5 3" xfId="23203" xr:uid="{90D586BC-0A24-4CA8-8654-656CB862F814}"/>
    <cellStyle name="40 % - Markeringsfarve6 2 7 5 4" xfId="38190" xr:uid="{DC255E9D-864C-4B6A-A3DD-1B885392ED79}"/>
    <cellStyle name="40 % - Markeringsfarve6 2 7 6" xfId="13020" xr:uid="{1111E047-1991-43DE-ACE5-7D14D479FBF8}"/>
    <cellStyle name="40 % - Markeringsfarve6 2 7 6 2" xfId="29340" xr:uid="{7B0BEB82-ADF3-4AB3-907D-F105462EA142}"/>
    <cellStyle name="40 % - Markeringsfarve6 2 7 6 3" xfId="44305" xr:uid="{8DA09E6E-9D19-4356-905C-9810A5558C55}"/>
    <cellStyle name="40 % - Markeringsfarve6 2 7 7" xfId="22318" xr:uid="{9940AFC4-2C99-43E1-97A8-3579C8BF73C7}"/>
    <cellStyle name="40 % - Markeringsfarve6 2 7 8" xfId="37306" xr:uid="{C146EA8A-8CF2-4048-B96A-7BE2F381586B}"/>
    <cellStyle name="40 % - Markeringsfarve6 2 8" xfId="4469" xr:uid="{106BAE51-9FB4-4E87-BEC4-7C44BE571692}"/>
    <cellStyle name="40 % - Markeringsfarve6 2 8 2" xfId="4470" xr:uid="{A71E497D-83D3-4508-AE7F-8FFA195F763B}"/>
    <cellStyle name="40 % - Markeringsfarve6 2 8 2 2" xfId="4471" xr:uid="{978285E2-59A1-40A4-82D3-20549DC99547}"/>
    <cellStyle name="40 % - Markeringsfarve6 2 8 2 2 2" xfId="8125" xr:uid="{EEF0381E-EA06-4FFA-ADFF-93A593BB148A}"/>
    <cellStyle name="40 % - Markeringsfarve6 2 8 2 2 2 2" xfId="16025" xr:uid="{922223FC-B3FD-4F9F-8266-82319DC178FC}"/>
    <cellStyle name="40 % - Markeringsfarve6 2 8 2 2 2 2 2" xfId="32340" xr:uid="{6AB44957-6799-4298-BB88-30A6295C22CB}"/>
    <cellStyle name="40 % - Markeringsfarve6 2 8 2 2 2 2 3" xfId="47304" xr:uid="{7314F33D-A903-4716-ACA1-10849332A649}"/>
    <cellStyle name="40 % - Markeringsfarve6 2 8 2 2 2 3" xfId="25318" xr:uid="{679D3538-2E98-41EB-A2C0-6DD082DFE5F1}"/>
    <cellStyle name="40 % - Markeringsfarve6 2 8 2 2 2 4" xfId="40305" xr:uid="{05CBC675-B2DE-4B43-9CF2-E85A412A4CDA}"/>
    <cellStyle name="40 % - Markeringsfarve6 2 8 2 2 3" xfId="13027" xr:uid="{63AB2FE4-29AE-47C5-904C-46E70CCFDDE9}"/>
    <cellStyle name="40 % - Markeringsfarve6 2 8 2 2 3 2" xfId="29347" xr:uid="{A8D06353-084B-480B-92BD-DD0F258C585C}"/>
    <cellStyle name="40 % - Markeringsfarve6 2 8 2 2 3 3" xfId="44312" xr:uid="{B2C6B444-64F4-4136-8B15-BF7B6B19EAC1}"/>
    <cellStyle name="40 % - Markeringsfarve6 2 8 2 2 4" xfId="22325" xr:uid="{00E725C5-9A9D-4504-A137-EA9C333F6D89}"/>
    <cellStyle name="40 % - Markeringsfarve6 2 8 2 2 5" xfId="37313" xr:uid="{277CEA2F-255D-45EE-B95E-6051CCDCEB8B}"/>
    <cellStyle name="40 % - Markeringsfarve6 2 8 2 3" xfId="6618" xr:uid="{EFD78A0E-630D-4763-A56E-9E469433EE73}"/>
    <cellStyle name="40 % - Markeringsfarve6 2 8 2 3 2" xfId="14531" xr:uid="{B1AB8E47-4D08-4CBB-B7F1-2E34EA24B144}"/>
    <cellStyle name="40 % - Markeringsfarve6 2 8 2 3 2 2" xfId="30846" xr:uid="{971382C8-4964-419F-ADFB-0FC498EF4876}"/>
    <cellStyle name="40 % - Markeringsfarve6 2 8 2 3 2 3" xfId="45810" xr:uid="{C3DB3E75-E25C-420A-A379-89330DAE3E51}"/>
    <cellStyle name="40 % - Markeringsfarve6 2 8 2 3 3" xfId="23824" xr:uid="{967B11EE-F5EB-4D6F-B046-6AE571A253C6}"/>
    <cellStyle name="40 % - Markeringsfarve6 2 8 2 3 4" xfId="38811" xr:uid="{414844B5-7369-43C7-8845-72BEDFCE6152}"/>
    <cellStyle name="40 % - Markeringsfarve6 2 8 2 4" xfId="13026" xr:uid="{E1E6C5EC-A696-4B45-AC0F-E8A01F9D1B8B}"/>
    <cellStyle name="40 % - Markeringsfarve6 2 8 2 4 2" xfId="29346" xr:uid="{FA9AD525-8BB9-4053-A2BC-B6FC65650923}"/>
    <cellStyle name="40 % - Markeringsfarve6 2 8 2 4 3" xfId="44311" xr:uid="{0BB76FAF-7BB7-4DC7-9C55-986C2F1604EC}"/>
    <cellStyle name="40 % - Markeringsfarve6 2 8 2 5" xfId="22324" xr:uid="{114A4A2D-6FB8-430C-9898-5E0FDFC29879}"/>
    <cellStyle name="40 % - Markeringsfarve6 2 8 2 6" xfId="37312" xr:uid="{2213F69F-1736-4B37-88F7-53E322E9DE9C}"/>
    <cellStyle name="40 % - Markeringsfarve6 2 8 3" xfId="4472" xr:uid="{D93340EF-FE9E-4323-9E49-902A68A5FC6C}"/>
    <cellStyle name="40 % - Markeringsfarve6 2 8 3 2" xfId="7402" xr:uid="{56A9956C-953F-40EE-8D89-7A7AF681304C}"/>
    <cellStyle name="40 % - Markeringsfarve6 2 8 3 2 2" xfId="15311" xr:uid="{9D562E04-62C9-40F0-ACCF-65E8A35A7D50}"/>
    <cellStyle name="40 % - Markeringsfarve6 2 8 3 2 2 2" xfId="31626" xr:uid="{87E42A5C-9C6D-4A3E-BBA9-C00A30D71614}"/>
    <cellStyle name="40 % - Markeringsfarve6 2 8 3 2 2 3" xfId="46590" xr:uid="{AE416B6F-E540-4148-93F6-109A787A5916}"/>
    <cellStyle name="40 % - Markeringsfarve6 2 8 3 2 3" xfId="24604" xr:uid="{A499C17E-3D35-4248-86A3-10A032FD4E85}"/>
    <cellStyle name="40 % - Markeringsfarve6 2 8 3 2 4" xfId="39591" xr:uid="{640B4A91-CFF6-4362-8EAA-0057607D0175}"/>
    <cellStyle name="40 % - Markeringsfarve6 2 8 3 3" xfId="13028" xr:uid="{243FD157-5FFC-4C26-B753-96CBB264721A}"/>
    <cellStyle name="40 % - Markeringsfarve6 2 8 3 3 2" xfId="29348" xr:uid="{18C7620B-7878-4DA7-983A-2C3B361F189A}"/>
    <cellStyle name="40 % - Markeringsfarve6 2 8 3 3 3" xfId="44313" xr:uid="{A61A0275-31AF-4C4E-B14A-A96E6CAB9D6F}"/>
    <cellStyle name="40 % - Markeringsfarve6 2 8 3 4" xfId="22326" xr:uid="{B91AADB3-8E7F-4B7E-9053-6D25D21B52E7}"/>
    <cellStyle name="40 % - Markeringsfarve6 2 8 3 5" xfId="37314" xr:uid="{60DD6BFE-676C-4817-A833-D1423462DC6A}"/>
    <cellStyle name="40 % - Markeringsfarve6 2 8 4" xfId="4473" xr:uid="{53EC4167-1102-4A80-ACC2-0E09D68198E7}"/>
    <cellStyle name="40 % - Markeringsfarve6 2 8 4 2" xfId="8655" xr:uid="{B237DD3C-9D16-474F-B65A-652C8527BE7D}"/>
    <cellStyle name="40 % - Markeringsfarve6 2 8 4 2 2" xfId="16534" xr:uid="{0A0FC1F1-1BE1-4F2A-BB69-4DC69EC71ADD}"/>
    <cellStyle name="40 % - Markeringsfarve6 2 8 4 2 2 2" xfId="32849" xr:uid="{AEA43EB7-79C2-440F-9E5C-778C590B4B0E}"/>
    <cellStyle name="40 % - Markeringsfarve6 2 8 4 2 2 3" xfId="47813" xr:uid="{91687B07-90DB-4730-B1B4-6CF20E98BEDE}"/>
    <cellStyle name="40 % - Markeringsfarve6 2 8 4 2 3" xfId="25827" xr:uid="{65BFB89B-4056-4093-BE90-4E1D669D2782}"/>
    <cellStyle name="40 % - Markeringsfarve6 2 8 4 2 4" xfId="40814" xr:uid="{7CA100EC-5703-4347-9398-4B9A69E70828}"/>
    <cellStyle name="40 % - Markeringsfarve6 2 8 4 3" xfId="13029" xr:uid="{A64FA838-4F25-457F-AA75-66AE4A66E771}"/>
    <cellStyle name="40 % - Markeringsfarve6 2 8 4 3 2" xfId="29349" xr:uid="{5A927D3A-2848-4BDC-A3F6-699182FB02BF}"/>
    <cellStyle name="40 % - Markeringsfarve6 2 8 4 3 3" xfId="44314" xr:uid="{7930BDE6-8A81-4AEC-A75E-675C0CC18C1A}"/>
    <cellStyle name="40 % - Markeringsfarve6 2 8 4 4" xfId="22327" xr:uid="{C3617DE2-573A-4988-BD11-658C0649C958}"/>
    <cellStyle name="40 % - Markeringsfarve6 2 8 4 5" xfId="37315" xr:uid="{F2D31572-2754-4039-8389-C8768C65001F}"/>
    <cellStyle name="40 % - Markeringsfarve6 2 8 5" xfId="5994" xr:uid="{FA1A9F02-49A0-497F-A699-346C4EDA5117}"/>
    <cellStyle name="40 % - Markeringsfarve6 2 8 5 2" xfId="13911" xr:uid="{F9EFBF39-9789-43E0-ADB3-3B5EDC39DFD4}"/>
    <cellStyle name="40 % - Markeringsfarve6 2 8 5 2 2" xfId="30226" xr:uid="{2557E8FA-CA47-4E9F-B8F0-D78B7D6BD668}"/>
    <cellStyle name="40 % - Markeringsfarve6 2 8 5 2 3" xfId="45190" xr:uid="{AD1EF2E7-7E37-46FC-AD72-08025617DFFD}"/>
    <cellStyle name="40 % - Markeringsfarve6 2 8 5 3" xfId="23204" xr:uid="{3BA12952-4E91-4FBD-95AE-99DC8976D210}"/>
    <cellStyle name="40 % - Markeringsfarve6 2 8 5 4" xfId="38191" xr:uid="{0C9C3663-21AB-416E-A1BB-B5FA8CE9B1E7}"/>
    <cellStyle name="40 % - Markeringsfarve6 2 8 6" xfId="13025" xr:uid="{EC782315-0AD9-4051-A263-FDDE74525B53}"/>
    <cellStyle name="40 % - Markeringsfarve6 2 8 6 2" xfId="29345" xr:uid="{82599367-74CC-425D-9AA5-5FF931E1201F}"/>
    <cellStyle name="40 % - Markeringsfarve6 2 8 6 3" xfId="44310" xr:uid="{41DE0099-43A9-4790-9583-680BFF11F317}"/>
    <cellStyle name="40 % - Markeringsfarve6 2 8 7" xfId="22323" xr:uid="{E1BE0601-9B30-472D-A4A0-4D2087FB9411}"/>
    <cellStyle name="40 % - Markeringsfarve6 2 8 8" xfId="37311" xr:uid="{D39FC40D-6111-4986-983C-A3FFA8164A84}"/>
    <cellStyle name="40 % - Markeringsfarve6 2 9" xfId="4474" xr:uid="{31AA7B1D-958D-4ED9-8DBE-25267633B01B}"/>
    <cellStyle name="40 % - Markeringsfarve6 2 9 2" xfId="4475" xr:uid="{C20AC33D-44D7-4935-A8A6-91CA0F767573}"/>
    <cellStyle name="40 % - Markeringsfarve6 2 9 2 2" xfId="7471" xr:uid="{E15D46C7-3801-469D-817E-81A454208DD7}"/>
    <cellStyle name="40 % - Markeringsfarve6 2 9 2 2 2" xfId="15371" xr:uid="{C8176870-C7EA-47CC-9FFE-8EE4DA20A303}"/>
    <cellStyle name="40 % - Markeringsfarve6 2 9 2 2 2 2" xfId="31686" xr:uid="{16B0ED84-1934-44FE-BEC8-71B4873011C4}"/>
    <cellStyle name="40 % - Markeringsfarve6 2 9 2 2 2 3" xfId="46650" xr:uid="{B09A84A3-1A41-4583-9CBC-D41E2A899E9C}"/>
    <cellStyle name="40 % - Markeringsfarve6 2 9 2 2 3" xfId="24664" xr:uid="{9E206125-71A9-450F-943D-EFBC76982159}"/>
    <cellStyle name="40 % - Markeringsfarve6 2 9 2 2 4" xfId="39651" xr:uid="{C8E28AF2-29CE-49DC-817F-D5AD251F4BA9}"/>
    <cellStyle name="40 % - Markeringsfarve6 2 9 2 3" xfId="13031" xr:uid="{483F94C2-DE23-4E03-8153-722916FE2BC0}"/>
    <cellStyle name="40 % - Markeringsfarve6 2 9 2 3 2" xfId="29351" xr:uid="{9FAFF774-5436-4494-932E-D073464E51BF}"/>
    <cellStyle name="40 % - Markeringsfarve6 2 9 2 3 3" xfId="44316" xr:uid="{8E95956F-72ED-49A4-BE44-62FED67C3C4E}"/>
    <cellStyle name="40 % - Markeringsfarve6 2 9 2 4" xfId="22329" xr:uid="{729AC963-6162-4F42-8686-133A3E640874}"/>
    <cellStyle name="40 % - Markeringsfarve6 2 9 2 5" xfId="37317" xr:uid="{26E70481-D2F5-4DF0-9CB1-B594FA255A03}"/>
    <cellStyle name="40 % - Markeringsfarve6 2 9 3" xfId="6068" xr:uid="{A3D6DE9B-0AA5-4E8F-910B-C1E1AF149433}"/>
    <cellStyle name="40 % - Markeringsfarve6 2 9 3 2" xfId="13984" xr:uid="{FB70E728-5D51-40D5-A943-8C115E95F8A3}"/>
    <cellStyle name="40 % - Markeringsfarve6 2 9 3 2 2" xfId="30299" xr:uid="{BEDEB367-1EB3-4827-A395-FADB330CD229}"/>
    <cellStyle name="40 % - Markeringsfarve6 2 9 3 2 3" xfId="45263" xr:uid="{25F6815E-FA54-4EEF-AD75-69E346731D56}"/>
    <cellStyle name="40 % - Markeringsfarve6 2 9 3 3" xfId="23277" xr:uid="{6867E7E3-36E3-4035-A3BC-3BE7F65B3789}"/>
    <cellStyle name="40 % - Markeringsfarve6 2 9 3 4" xfId="38264" xr:uid="{B758F835-BB04-4485-B659-CEC12739E459}"/>
    <cellStyle name="40 % - Markeringsfarve6 2 9 4" xfId="13030" xr:uid="{631C48FF-19D5-4882-9DED-22AAA46F8D55}"/>
    <cellStyle name="40 % - Markeringsfarve6 2 9 4 2" xfId="29350" xr:uid="{1A849284-5A92-4E39-8A82-1CFD84ADE584}"/>
    <cellStyle name="40 % - Markeringsfarve6 2 9 4 3" xfId="44315" xr:uid="{D4202481-1D91-4642-8179-691D363A733E}"/>
    <cellStyle name="40 % - Markeringsfarve6 2 9 5" xfId="22328" xr:uid="{5C8031BE-1840-486F-9670-ACA546E577A0}"/>
    <cellStyle name="40 % - Markeringsfarve6 2 9 6" xfId="37316" xr:uid="{DFE44E4F-6DC4-49D7-9EE6-EE007438397B}"/>
    <cellStyle name="40 % - Markeringsfarve6 3" xfId="4476" xr:uid="{34A03B0A-43AF-451B-BDCC-BB4987315ECC}"/>
    <cellStyle name="40 % - Markeringsfarve6 3 10" xfId="4477" xr:uid="{2DB142A4-706C-4C4B-95A5-53F480E32D80}"/>
    <cellStyle name="40 % - Markeringsfarve6 3 10 2" xfId="6684" xr:uid="{22615B43-9ED7-4D87-9B28-54C1AD8C054C}"/>
    <cellStyle name="40 % - Markeringsfarve6 3 10 2 2" xfId="14595" xr:uid="{38CF87F8-A0A0-4444-B864-19B35DDFD870}"/>
    <cellStyle name="40 % - Markeringsfarve6 3 10 2 2 2" xfId="30910" xr:uid="{786CAC3A-ABB6-4651-A922-89BD0B4BE82E}"/>
    <cellStyle name="40 % - Markeringsfarve6 3 10 2 2 3" xfId="45874" xr:uid="{0D3DE18B-9C9D-4989-844A-9F195CBBEDF2}"/>
    <cellStyle name="40 % - Markeringsfarve6 3 10 2 3" xfId="23888" xr:uid="{13F56407-215B-4FE8-A3F6-55C9465411AB}"/>
    <cellStyle name="40 % - Markeringsfarve6 3 10 2 4" xfId="38875" xr:uid="{94A49E3C-507F-47C0-8AC2-01140788BAA0}"/>
    <cellStyle name="40 % - Markeringsfarve6 3 10 3" xfId="13033" xr:uid="{DF89529B-D6C1-4C77-871C-C6AFF975BE0B}"/>
    <cellStyle name="40 % - Markeringsfarve6 3 10 3 2" xfId="29353" xr:uid="{77774344-6842-452F-9376-AA9B7983A763}"/>
    <cellStyle name="40 % - Markeringsfarve6 3 10 3 3" xfId="44318" xr:uid="{19CDE660-09A6-4F4C-9B93-BC690B1E0043}"/>
    <cellStyle name="40 % - Markeringsfarve6 3 10 4" xfId="22331" xr:uid="{BD35D05C-511E-4DC8-9C07-90BBE302F6F3}"/>
    <cellStyle name="40 % - Markeringsfarve6 3 10 5" xfId="37319" xr:uid="{573471BD-C4C9-4B72-8A2F-D3C9F224F3FA}"/>
    <cellStyle name="40 % - Markeringsfarve6 3 11" xfId="4478" xr:uid="{C738D7FA-47C6-43CA-9B84-5EF25156368D}"/>
    <cellStyle name="40 % - Markeringsfarve6 3 11 2" xfId="8380" xr:uid="{46BC2435-FECF-4079-BF08-D5913FA869ED}"/>
    <cellStyle name="40 % - Markeringsfarve6 3 11 2 2" xfId="16271" xr:uid="{F07FC9A9-7DDC-495B-8855-FB98C36D503E}"/>
    <cellStyle name="40 % - Markeringsfarve6 3 11 2 2 2" xfId="32586" xr:uid="{ECA53385-66A6-4FE7-AE24-537E363B66F8}"/>
    <cellStyle name="40 % - Markeringsfarve6 3 11 2 2 3" xfId="47550" xr:uid="{C958833A-4208-4427-8168-D5A5642F9DBB}"/>
    <cellStyle name="40 % - Markeringsfarve6 3 11 2 3" xfId="25564" xr:uid="{1B5ACF99-FCBD-478C-B333-0F129333E1E2}"/>
    <cellStyle name="40 % - Markeringsfarve6 3 11 2 4" xfId="40551" xr:uid="{2FAD8EB8-BEFE-4C77-A786-6B9016A3245A}"/>
    <cellStyle name="40 % - Markeringsfarve6 3 11 3" xfId="13034" xr:uid="{0855B2FD-19CD-4DD6-9894-F6907FA19DCF}"/>
    <cellStyle name="40 % - Markeringsfarve6 3 11 3 2" xfId="29354" xr:uid="{F6E0E5A4-97AE-43CA-ABE9-C97618464BD8}"/>
    <cellStyle name="40 % - Markeringsfarve6 3 11 3 3" xfId="44319" xr:uid="{8BE6437F-A9BB-433D-9700-A141B5E58232}"/>
    <cellStyle name="40 % - Markeringsfarve6 3 11 4" xfId="22332" xr:uid="{F28AA148-30C2-4626-A95A-65659E8BF03A}"/>
    <cellStyle name="40 % - Markeringsfarve6 3 11 5" xfId="37320" xr:uid="{D8D5DB2C-1F8E-49FC-9483-4132780E06B3}"/>
    <cellStyle name="40 % - Markeringsfarve6 3 12" xfId="5995" xr:uid="{9B207854-DFB9-4D21-9F05-EF9829ACA39B}"/>
    <cellStyle name="40 % - Markeringsfarve6 3 12 2" xfId="13912" xr:uid="{5A541E6D-DC4F-423E-B7C0-F37AE060F2B4}"/>
    <cellStyle name="40 % - Markeringsfarve6 3 12 2 2" xfId="30227" xr:uid="{FA81B1EA-BE61-4BDC-B293-29E601DA7170}"/>
    <cellStyle name="40 % - Markeringsfarve6 3 12 2 3" xfId="45191" xr:uid="{1E87E846-5740-4BB5-9FBB-A34DE744DF68}"/>
    <cellStyle name="40 % - Markeringsfarve6 3 12 3" xfId="23205" xr:uid="{0CE32227-30F5-4D24-96A4-215F4C5A71AA}"/>
    <cellStyle name="40 % - Markeringsfarve6 3 12 4" xfId="38192" xr:uid="{B28FBD3A-8405-4117-914B-A2918EF8F67D}"/>
    <cellStyle name="40 % - Markeringsfarve6 3 13" xfId="13032" xr:uid="{1A3742C6-BA4C-4597-8680-DB2C41D93A83}"/>
    <cellStyle name="40 % - Markeringsfarve6 3 13 2" xfId="29352" xr:uid="{F6C2C09C-220B-4318-8079-566E2E2D9353}"/>
    <cellStyle name="40 % - Markeringsfarve6 3 13 3" xfId="44317" xr:uid="{0810C46D-146D-4F94-A066-D134B6DDEC82}"/>
    <cellStyle name="40 % - Markeringsfarve6 3 14" xfId="22330" xr:uid="{1A16190E-E748-4F4F-B0D4-965479B6838A}"/>
    <cellStyle name="40 % - Markeringsfarve6 3 15" xfId="37318" xr:uid="{B7569A7D-DC9C-41C6-B40E-7F81DE085E5B}"/>
    <cellStyle name="40 % - Markeringsfarve6 3 16" xfId="53346" xr:uid="{8237EA35-17D8-4354-975A-7E104A971076}"/>
    <cellStyle name="40 % - Markeringsfarve6 3 2" xfId="4479" xr:uid="{C6F2A09B-EE28-4799-BDD2-10FC3B43AF5A}"/>
    <cellStyle name="40 % - Markeringsfarve6 3 2 10" xfId="5996" xr:uid="{928E3015-F6E3-4C72-A37C-83C264D49372}"/>
    <cellStyle name="40 % - Markeringsfarve6 3 2 10 2" xfId="13913" xr:uid="{C7F7CD9A-034A-4A63-A4F0-1442C6C88172}"/>
    <cellStyle name="40 % - Markeringsfarve6 3 2 10 2 2" xfId="30228" xr:uid="{B84E19F5-5A29-4E55-AFBD-6A219EC0D378}"/>
    <cellStyle name="40 % - Markeringsfarve6 3 2 10 2 3" xfId="45192" xr:uid="{5B30C621-7119-4FED-BC81-BAE8127B9ACF}"/>
    <cellStyle name="40 % - Markeringsfarve6 3 2 10 3" xfId="23206" xr:uid="{C7B47DDA-4FBF-4C04-83DB-0514E3EC032A}"/>
    <cellStyle name="40 % - Markeringsfarve6 3 2 10 4" xfId="38193" xr:uid="{96CB57B0-04DE-4482-95F9-5A02B671F53F}"/>
    <cellStyle name="40 % - Markeringsfarve6 3 2 11" xfId="13035" xr:uid="{9730CA63-E8FD-475B-A72D-770AF99CE7EB}"/>
    <cellStyle name="40 % - Markeringsfarve6 3 2 11 2" xfId="29355" xr:uid="{07A0F6E7-B3E6-4753-9056-9EB25724334A}"/>
    <cellStyle name="40 % - Markeringsfarve6 3 2 11 3" xfId="44320" xr:uid="{D5A07A0E-A88B-43B3-8DB8-7CA952E10DE3}"/>
    <cellStyle name="40 % - Markeringsfarve6 3 2 12" xfId="22333" xr:uid="{D4ACB42B-5180-4168-A1D9-DCFD435E6FAF}"/>
    <cellStyle name="40 % - Markeringsfarve6 3 2 13" xfId="37321" xr:uid="{36DAEF1D-6738-4440-A128-88DF676B52DA}"/>
    <cellStyle name="40 % - Markeringsfarve6 3 2 14" xfId="53983" xr:uid="{493119C9-7CC6-4E74-9264-9E8E4189CDCB}"/>
    <cellStyle name="40 % - Markeringsfarve6 3 2 2" xfId="4480" xr:uid="{ABC912F8-A087-454A-8183-4ABDD1A66A74}"/>
    <cellStyle name="40 % - Markeringsfarve6 3 2 2 2" xfId="4481" xr:uid="{A7940FEA-F88B-43C8-8E04-585988C67835}"/>
    <cellStyle name="40 % - Markeringsfarve6 3 2 2 2 2" xfId="4482" xr:uid="{31B15F47-A89B-4D75-9E48-1A977ABA9A49}"/>
    <cellStyle name="40 % - Markeringsfarve6 3 2 2 2 2 2" xfId="7617" xr:uid="{69819BC6-0AB8-407E-8F1A-DB242B47FDE6}"/>
    <cellStyle name="40 % - Markeringsfarve6 3 2 2 2 2 2 2" xfId="15517" xr:uid="{973A4148-049E-4F8C-8C4F-5FD826314D3B}"/>
    <cellStyle name="40 % - Markeringsfarve6 3 2 2 2 2 2 2 2" xfId="31832" xr:uid="{E24231D1-B0E0-4893-824F-1460957989D7}"/>
    <cellStyle name="40 % - Markeringsfarve6 3 2 2 2 2 2 2 3" xfId="46796" xr:uid="{8EECDAAA-05FD-495E-8210-AFF5AF8FA8A4}"/>
    <cellStyle name="40 % - Markeringsfarve6 3 2 2 2 2 2 3" xfId="24810" xr:uid="{851A60A1-FE92-4DA6-BDA5-873CFE8AFBA4}"/>
    <cellStyle name="40 % - Markeringsfarve6 3 2 2 2 2 2 4" xfId="39797" xr:uid="{50E49A0A-EEE1-4303-AB64-808F2AEDDCA7}"/>
    <cellStyle name="40 % - Markeringsfarve6 3 2 2 2 2 3" xfId="13038" xr:uid="{F7955682-C11A-49D9-AF83-BA189A12FF45}"/>
    <cellStyle name="40 % - Markeringsfarve6 3 2 2 2 2 3 2" xfId="29358" xr:uid="{263D4251-F44A-419B-A05D-37025F70A386}"/>
    <cellStyle name="40 % - Markeringsfarve6 3 2 2 2 2 3 3" xfId="44323" xr:uid="{A489C6AC-3696-48AB-92C7-4756B72D65C0}"/>
    <cellStyle name="40 % - Markeringsfarve6 3 2 2 2 2 4" xfId="22336" xr:uid="{6B1B69F9-DFB6-4D8F-92CE-A1976AD1583D}"/>
    <cellStyle name="40 % - Markeringsfarve6 3 2 2 2 2 5" xfId="37324" xr:uid="{D1590A42-3B7E-4E36-809F-05969F5B265C}"/>
    <cellStyle name="40 % - Markeringsfarve6 3 2 2 2 3" xfId="6190" xr:uid="{3B1F9920-2634-4E85-A2C8-BF57861C8E69}"/>
    <cellStyle name="40 % - Markeringsfarve6 3 2 2 2 3 2" xfId="14106" xr:uid="{3EBAE992-EE0C-4AE8-995D-07DEB9263CBF}"/>
    <cellStyle name="40 % - Markeringsfarve6 3 2 2 2 3 2 2" xfId="30421" xr:uid="{8AFA8434-C195-4E58-B74D-4EBEB0202C07}"/>
    <cellStyle name="40 % - Markeringsfarve6 3 2 2 2 3 2 3" xfId="45385" xr:uid="{678C0740-9BCB-4541-88C7-5B923617C77B}"/>
    <cellStyle name="40 % - Markeringsfarve6 3 2 2 2 3 3" xfId="23399" xr:uid="{B6C748F2-C783-4898-9DBD-66073F1D9802}"/>
    <cellStyle name="40 % - Markeringsfarve6 3 2 2 2 3 4" xfId="38386" xr:uid="{4534B895-7A14-4AE2-A784-9C9791097165}"/>
    <cellStyle name="40 % - Markeringsfarve6 3 2 2 2 4" xfId="13037" xr:uid="{CD0234A9-072E-4092-8FCF-8B2262FC7291}"/>
    <cellStyle name="40 % - Markeringsfarve6 3 2 2 2 4 2" xfId="29357" xr:uid="{07D4B77D-8F74-4F09-A334-8AA6A45B091A}"/>
    <cellStyle name="40 % - Markeringsfarve6 3 2 2 2 4 3" xfId="44322" xr:uid="{C53AB4E8-4C3D-49D3-A98D-0BE58D49AEA4}"/>
    <cellStyle name="40 % - Markeringsfarve6 3 2 2 2 5" xfId="22335" xr:uid="{0B10563E-44D4-4F3B-8127-2EC4C571189B}"/>
    <cellStyle name="40 % - Markeringsfarve6 3 2 2 2 6" xfId="37323" xr:uid="{FE3722C4-4EB9-433C-8D8C-103CE77B270F}"/>
    <cellStyle name="40 % - Markeringsfarve6 3 2 2 3" xfId="4483" xr:uid="{A871F9F3-B7DB-48D7-B695-D6A3DCDC3DD0}"/>
    <cellStyle name="40 % - Markeringsfarve6 3 2 2 3 2" xfId="6847" xr:uid="{BCA90AEE-B3E4-4524-A7DE-9B5079E972EA}"/>
    <cellStyle name="40 % - Markeringsfarve6 3 2 2 3 2 2" xfId="14757" xr:uid="{3D569A96-92F1-47AD-AB68-EED5A7FB1820}"/>
    <cellStyle name="40 % - Markeringsfarve6 3 2 2 3 2 2 2" xfId="31072" xr:uid="{F6265DFC-AA8E-4A0B-A0F4-122E5D49A478}"/>
    <cellStyle name="40 % - Markeringsfarve6 3 2 2 3 2 2 3" xfId="46036" xr:uid="{411606DC-1D84-4EC4-B222-2558696EEF6D}"/>
    <cellStyle name="40 % - Markeringsfarve6 3 2 2 3 2 3" xfId="24050" xr:uid="{184BC50A-AC76-41AE-A2BD-4FE3E76FF6F2}"/>
    <cellStyle name="40 % - Markeringsfarve6 3 2 2 3 2 4" xfId="39037" xr:uid="{2670538B-3576-4DB4-BD78-9C65055ECCB4}"/>
    <cellStyle name="40 % - Markeringsfarve6 3 2 2 3 3" xfId="13039" xr:uid="{E568DFD7-A62D-4759-B12D-28920CC80563}"/>
    <cellStyle name="40 % - Markeringsfarve6 3 2 2 3 3 2" xfId="29359" xr:uid="{9E148FB0-ABB3-4966-8BD9-7EDA043F996D}"/>
    <cellStyle name="40 % - Markeringsfarve6 3 2 2 3 3 3" xfId="44324" xr:uid="{6A811B4B-1AF2-48FE-8235-D00364AA0570}"/>
    <cellStyle name="40 % - Markeringsfarve6 3 2 2 3 4" xfId="22337" xr:uid="{20572B88-EE66-4C5A-B124-AF829A97B36B}"/>
    <cellStyle name="40 % - Markeringsfarve6 3 2 2 3 5" xfId="37325" xr:uid="{C406C76F-E0D0-417B-926F-92E51F58D59F}"/>
    <cellStyle name="40 % - Markeringsfarve6 3 2 2 4" xfId="4484" xr:uid="{C49B136B-D40C-4749-83AD-5F7A1ED6A600}"/>
    <cellStyle name="40 % - Markeringsfarve6 3 2 2 4 2" xfId="8338" xr:uid="{56851018-E3D1-48CB-8AA5-08C5E63EA64D}"/>
    <cellStyle name="40 % - Markeringsfarve6 3 2 2 4 2 2" xfId="16230" xr:uid="{A7407B49-36E1-4DD3-A6CB-A00051062071}"/>
    <cellStyle name="40 % - Markeringsfarve6 3 2 2 4 2 2 2" xfId="32545" xr:uid="{F3C52AF2-CBCD-46A3-9F7A-6660105F3066}"/>
    <cellStyle name="40 % - Markeringsfarve6 3 2 2 4 2 2 3" xfId="47509" xr:uid="{161C7FA9-D413-4BC3-9547-D489066943D0}"/>
    <cellStyle name="40 % - Markeringsfarve6 3 2 2 4 2 3" xfId="25523" xr:uid="{792E06C2-CE1C-485B-A14C-686FF2F6F7A4}"/>
    <cellStyle name="40 % - Markeringsfarve6 3 2 2 4 2 4" xfId="40510" xr:uid="{B18B94D7-BF4C-42F7-A56A-8125D4D31488}"/>
    <cellStyle name="40 % - Markeringsfarve6 3 2 2 4 3" xfId="13040" xr:uid="{FFAA081D-AA41-495B-B43E-EAC730EA2767}"/>
    <cellStyle name="40 % - Markeringsfarve6 3 2 2 4 3 2" xfId="29360" xr:uid="{EEF5DEDC-01D8-41D5-AE5C-4E0890B5C97D}"/>
    <cellStyle name="40 % - Markeringsfarve6 3 2 2 4 3 3" xfId="44325" xr:uid="{2B7524C1-DF00-4B18-8367-1AE4F61144A9}"/>
    <cellStyle name="40 % - Markeringsfarve6 3 2 2 4 4" xfId="22338" xr:uid="{0CE65B61-4EDE-4378-9B83-5D129E7FFE39}"/>
    <cellStyle name="40 % - Markeringsfarve6 3 2 2 4 5" xfId="37326" xr:uid="{AF0A3625-2123-4FBB-BFD9-CF859F4019E3}"/>
    <cellStyle name="40 % - Markeringsfarve6 3 2 2 5" xfId="5997" xr:uid="{9FB04B84-1AEB-4EA7-835B-837C385131AF}"/>
    <cellStyle name="40 % - Markeringsfarve6 3 2 2 5 2" xfId="13914" xr:uid="{3558DE4C-A5DC-4625-BB38-2DE67C647C25}"/>
    <cellStyle name="40 % - Markeringsfarve6 3 2 2 5 2 2" xfId="30229" xr:uid="{F296A2E5-03F6-4832-80D6-AF6F8D1DE0A6}"/>
    <cellStyle name="40 % - Markeringsfarve6 3 2 2 5 2 3" xfId="45193" xr:uid="{4CDF5DC7-2B2A-41E0-98E4-3A2DCAF6E5F4}"/>
    <cellStyle name="40 % - Markeringsfarve6 3 2 2 5 3" xfId="23207" xr:uid="{63597D20-6338-4F1A-8687-01F9A85385C3}"/>
    <cellStyle name="40 % - Markeringsfarve6 3 2 2 5 4" xfId="38194" xr:uid="{19568BC6-5209-4F46-9FF1-FC6179BF9D79}"/>
    <cellStyle name="40 % - Markeringsfarve6 3 2 2 6" xfId="13036" xr:uid="{95633FA5-AF13-4BFC-B867-15B548790269}"/>
    <cellStyle name="40 % - Markeringsfarve6 3 2 2 6 2" xfId="29356" xr:uid="{8888F846-CFE4-465A-9C88-26446B0DD8A2}"/>
    <cellStyle name="40 % - Markeringsfarve6 3 2 2 6 3" xfId="44321" xr:uid="{4108FB1C-265A-403B-9AC7-5AD9C50C494E}"/>
    <cellStyle name="40 % - Markeringsfarve6 3 2 2 7" xfId="22334" xr:uid="{903583D6-9B85-4968-89E0-2C8DC3FA11E2}"/>
    <cellStyle name="40 % - Markeringsfarve6 3 2 2 8" xfId="37322" xr:uid="{A0ABE157-15B4-408B-BDDD-E49FBA8A27C2}"/>
    <cellStyle name="40 % - Markeringsfarve6 3 2 2 9" xfId="57150" xr:uid="{8EBDB762-B6FE-4233-B908-4AB0F8C09A8F}"/>
    <cellStyle name="40 % - Markeringsfarve6 3 2 3" xfId="4485" xr:uid="{72DBE4A3-3653-48BE-BFFB-92874D4FAA56}"/>
    <cellStyle name="40 % - Markeringsfarve6 3 2 3 2" xfId="4486" xr:uid="{A223A8B6-E740-479E-ABF2-964464016B88}"/>
    <cellStyle name="40 % - Markeringsfarve6 3 2 3 2 2" xfId="4487" xr:uid="{7F3FE214-51A2-4EE5-ADC0-A30D5A3AB13C}"/>
    <cellStyle name="40 % - Markeringsfarve6 3 2 3 2 2 2" xfId="7775" xr:uid="{8BEFF1E8-7B68-4C1D-A16C-DA8B326E2985}"/>
    <cellStyle name="40 % - Markeringsfarve6 3 2 3 2 2 2 2" xfId="15675" xr:uid="{F18C914A-3132-4F2D-A8AB-E50752551C63}"/>
    <cellStyle name="40 % - Markeringsfarve6 3 2 3 2 2 2 2 2" xfId="31990" xr:uid="{DB57BF23-83D4-4F54-B5E2-F24FCF910C45}"/>
    <cellStyle name="40 % - Markeringsfarve6 3 2 3 2 2 2 2 3" xfId="46954" xr:uid="{197D9387-9E28-4A37-9874-8E55CD1092FE}"/>
    <cellStyle name="40 % - Markeringsfarve6 3 2 3 2 2 2 3" xfId="24968" xr:uid="{4A15EA6D-3A74-45C5-B144-6103C7EB351D}"/>
    <cellStyle name="40 % - Markeringsfarve6 3 2 3 2 2 2 4" xfId="39955" xr:uid="{7711C92A-69A1-4711-8D8D-710760FE2B6C}"/>
    <cellStyle name="40 % - Markeringsfarve6 3 2 3 2 2 3" xfId="13043" xr:uid="{2CEE923A-5739-4F35-878E-6C25DDC156E6}"/>
    <cellStyle name="40 % - Markeringsfarve6 3 2 3 2 2 3 2" xfId="29363" xr:uid="{A12BB5E8-45F9-4B9F-A1BA-6341145C044D}"/>
    <cellStyle name="40 % - Markeringsfarve6 3 2 3 2 2 3 3" xfId="44328" xr:uid="{5F76776B-EF20-4992-8DC0-791EE508C8C9}"/>
    <cellStyle name="40 % - Markeringsfarve6 3 2 3 2 2 4" xfId="22341" xr:uid="{ABE2075E-A413-49E7-B98D-BEF58F9D5BAE}"/>
    <cellStyle name="40 % - Markeringsfarve6 3 2 3 2 2 5" xfId="37329" xr:uid="{ED77090C-9413-4157-88A5-327092D86E12}"/>
    <cellStyle name="40 % - Markeringsfarve6 3 2 3 2 3" xfId="6321" xr:uid="{15251A47-DBC6-407B-87FC-8E9EE5F01DF0}"/>
    <cellStyle name="40 % - Markeringsfarve6 3 2 3 2 3 2" xfId="14237" xr:uid="{31EFC673-758B-4973-B089-E3B18B964406}"/>
    <cellStyle name="40 % - Markeringsfarve6 3 2 3 2 3 2 2" xfId="30552" xr:uid="{D3DA1E17-05D6-42BD-98BE-9CE6EBA55BC4}"/>
    <cellStyle name="40 % - Markeringsfarve6 3 2 3 2 3 2 3" xfId="45516" xr:uid="{33663574-9BA7-46E6-B7A1-93055D90FE55}"/>
    <cellStyle name="40 % - Markeringsfarve6 3 2 3 2 3 3" xfId="23530" xr:uid="{D587D28F-9BA7-4ADD-864A-C046ADBBF92F}"/>
    <cellStyle name="40 % - Markeringsfarve6 3 2 3 2 3 4" xfId="38517" xr:uid="{5AF97E26-483C-4148-A3CC-1B63318320DE}"/>
    <cellStyle name="40 % - Markeringsfarve6 3 2 3 2 4" xfId="13042" xr:uid="{20E1412E-8422-44C8-842B-8457A380C520}"/>
    <cellStyle name="40 % - Markeringsfarve6 3 2 3 2 4 2" xfId="29362" xr:uid="{209698C4-E6BD-4719-8D0D-A4CB33D28A66}"/>
    <cellStyle name="40 % - Markeringsfarve6 3 2 3 2 4 3" xfId="44327" xr:uid="{F13C3215-35F3-4F9A-AF84-B45A09F1E1FC}"/>
    <cellStyle name="40 % - Markeringsfarve6 3 2 3 2 5" xfId="22340" xr:uid="{CF7C47D3-CFE4-49F7-A470-C4C8C89C3A1C}"/>
    <cellStyle name="40 % - Markeringsfarve6 3 2 3 2 6" xfId="37328" xr:uid="{3A5D0BC6-7255-4607-9A75-09502309947A}"/>
    <cellStyle name="40 % - Markeringsfarve6 3 2 3 3" xfId="4488" xr:uid="{7564517B-8253-46EB-A5C2-E2FE1856533A}"/>
    <cellStyle name="40 % - Markeringsfarve6 3 2 3 3 2" xfId="7005" xr:uid="{00321956-4A81-4ADD-BC41-0A237D05F3BF}"/>
    <cellStyle name="40 % - Markeringsfarve6 3 2 3 3 2 2" xfId="14915" xr:uid="{4D802652-379F-403F-8E54-2A549E19BEDF}"/>
    <cellStyle name="40 % - Markeringsfarve6 3 2 3 3 2 2 2" xfId="31230" xr:uid="{385A05D1-41D3-46FD-8B73-C3332218995A}"/>
    <cellStyle name="40 % - Markeringsfarve6 3 2 3 3 2 2 3" xfId="46194" xr:uid="{F7014BC6-EF46-4FB1-BD1E-AA80654E56B7}"/>
    <cellStyle name="40 % - Markeringsfarve6 3 2 3 3 2 3" xfId="24208" xr:uid="{825D8999-EA21-4FC2-8CA4-5EE176F86B60}"/>
    <cellStyle name="40 % - Markeringsfarve6 3 2 3 3 2 4" xfId="39195" xr:uid="{2F82F4B2-1089-4C46-B878-8C339E026F74}"/>
    <cellStyle name="40 % - Markeringsfarve6 3 2 3 3 3" xfId="13044" xr:uid="{33712755-651C-4314-B14B-74B1BA5D1C43}"/>
    <cellStyle name="40 % - Markeringsfarve6 3 2 3 3 3 2" xfId="29364" xr:uid="{1E36D861-D95E-43D4-BA01-CA38A559E8CD}"/>
    <cellStyle name="40 % - Markeringsfarve6 3 2 3 3 3 3" xfId="44329" xr:uid="{B3AEC764-BD9D-4B28-80FC-387518A3C279}"/>
    <cellStyle name="40 % - Markeringsfarve6 3 2 3 3 4" xfId="22342" xr:uid="{651F2939-6833-4A03-B362-1CF30E3D2015}"/>
    <cellStyle name="40 % - Markeringsfarve6 3 2 3 3 5" xfId="37330" xr:uid="{BE11081E-F546-45CD-87F0-0C65B449122B}"/>
    <cellStyle name="40 % - Markeringsfarve6 3 2 3 4" xfId="4489" xr:uid="{74C7BE01-3580-4777-8F7F-7634C29282AD}"/>
    <cellStyle name="40 % - Markeringsfarve6 3 2 3 4 2" xfId="8567" xr:uid="{586BB94A-A992-4197-AC3F-BFDA29DA5405}"/>
    <cellStyle name="40 % - Markeringsfarve6 3 2 3 4 2 2" xfId="16449" xr:uid="{CCD29E85-D123-432F-8711-0CFEDE94C715}"/>
    <cellStyle name="40 % - Markeringsfarve6 3 2 3 4 2 2 2" xfId="32764" xr:uid="{33A80C5E-FE0B-4B77-A436-923DD96A421D}"/>
    <cellStyle name="40 % - Markeringsfarve6 3 2 3 4 2 2 3" xfId="47728" xr:uid="{496E9CE5-EFFE-4C13-A826-8EF67B9032DA}"/>
    <cellStyle name="40 % - Markeringsfarve6 3 2 3 4 2 3" xfId="25742" xr:uid="{ACB34941-71FA-4400-ABFA-EE727916B93B}"/>
    <cellStyle name="40 % - Markeringsfarve6 3 2 3 4 2 4" xfId="40729" xr:uid="{60D10EB3-3C76-47C5-8B7E-445A2870050A}"/>
    <cellStyle name="40 % - Markeringsfarve6 3 2 3 4 3" xfId="13045" xr:uid="{3226B1B0-D4BB-4AD4-A69A-4ACA5C561526}"/>
    <cellStyle name="40 % - Markeringsfarve6 3 2 3 4 3 2" xfId="29365" xr:uid="{14500A54-1FFF-40FF-B2A3-BC8908BEF9CE}"/>
    <cellStyle name="40 % - Markeringsfarve6 3 2 3 4 3 3" xfId="44330" xr:uid="{A0105C18-1D1A-49EA-9ADD-71A25BA9897F}"/>
    <cellStyle name="40 % - Markeringsfarve6 3 2 3 4 4" xfId="22343" xr:uid="{34C3B30A-8D73-4ECE-965E-57E26D19C819}"/>
    <cellStyle name="40 % - Markeringsfarve6 3 2 3 4 5" xfId="37331" xr:uid="{A119F08B-C739-4567-9A02-E9F7DE080EAC}"/>
    <cellStyle name="40 % - Markeringsfarve6 3 2 3 5" xfId="5998" xr:uid="{97389839-747C-496A-AFC1-6721C82A04A6}"/>
    <cellStyle name="40 % - Markeringsfarve6 3 2 3 5 2" xfId="13915" xr:uid="{9DAD0ED5-C78D-4DF5-8F39-673BE0A61016}"/>
    <cellStyle name="40 % - Markeringsfarve6 3 2 3 5 2 2" xfId="30230" xr:uid="{163DF9B2-CB04-42BA-AE1F-DF04372642E5}"/>
    <cellStyle name="40 % - Markeringsfarve6 3 2 3 5 2 3" xfId="45194" xr:uid="{65F6D0EA-7C14-4C15-AD18-3923DA0D816C}"/>
    <cellStyle name="40 % - Markeringsfarve6 3 2 3 5 3" xfId="23208" xr:uid="{EBD06B82-BD5A-4A5B-801A-92DAF0996F5C}"/>
    <cellStyle name="40 % - Markeringsfarve6 3 2 3 5 4" xfId="38195" xr:uid="{10F1A213-BA7A-4AC6-A623-4D52C7374ACC}"/>
    <cellStyle name="40 % - Markeringsfarve6 3 2 3 6" xfId="13041" xr:uid="{D610764D-4583-45B0-ABA4-434D24A782F2}"/>
    <cellStyle name="40 % - Markeringsfarve6 3 2 3 6 2" xfId="29361" xr:uid="{D2F5E2F4-B40A-4294-841E-D5238C9BBEC2}"/>
    <cellStyle name="40 % - Markeringsfarve6 3 2 3 6 3" xfId="44326" xr:uid="{0AA79888-E3FD-46C8-8D8A-D124FB79255B}"/>
    <cellStyle name="40 % - Markeringsfarve6 3 2 3 7" xfId="22339" xr:uid="{9F636E9B-21EF-4D1F-A279-C8AF4C2F72F4}"/>
    <cellStyle name="40 % - Markeringsfarve6 3 2 3 8" xfId="37327" xr:uid="{6157054A-902D-4DB8-A0CE-51963D0F37BA}"/>
    <cellStyle name="40 % - Markeringsfarve6 3 2 4" xfId="4490" xr:uid="{4E90461E-BAAF-4E44-BBB8-7359024E2D3D}"/>
    <cellStyle name="40 % - Markeringsfarve6 3 2 4 2" xfId="4491" xr:uid="{94325FEF-54D0-465D-80B3-875A53FB830C}"/>
    <cellStyle name="40 % - Markeringsfarve6 3 2 4 2 2" xfId="4492" xr:uid="{52A5D81C-5DEB-4C3E-9726-B9CAD0752B74}"/>
    <cellStyle name="40 % - Markeringsfarve6 3 2 4 2 2 2" xfId="7855" xr:uid="{5811B80D-F64D-4337-B502-B713C06C3CD4}"/>
    <cellStyle name="40 % - Markeringsfarve6 3 2 4 2 2 2 2" xfId="15755" xr:uid="{F792B2B0-44C1-4B58-8C6E-8A9818F9FC24}"/>
    <cellStyle name="40 % - Markeringsfarve6 3 2 4 2 2 2 2 2" xfId="32070" xr:uid="{6AF8F8A0-2911-4CD6-AEAE-B9036962D933}"/>
    <cellStyle name="40 % - Markeringsfarve6 3 2 4 2 2 2 2 3" xfId="47034" xr:uid="{09B2165C-279A-424E-9DB9-6042D1742D68}"/>
    <cellStyle name="40 % - Markeringsfarve6 3 2 4 2 2 2 3" xfId="25048" xr:uid="{9EA51860-CFE4-42A3-B908-0DF31F3D7FF7}"/>
    <cellStyle name="40 % - Markeringsfarve6 3 2 4 2 2 2 4" xfId="40035" xr:uid="{E3874D43-B190-4752-AF4A-677D989C0AFA}"/>
    <cellStyle name="40 % - Markeringsfarve6 3 2 4 2 2 3" xfId="13048" xr:uid="{1AD651B6-3914-48A3-ADED-C1BFCA20BD18}"/>
    <cellStyle name="40 % - Markeringsfarve6 3 2 4 2 2 3 2" xfId="29368" xr:uid="{BAC702EF-BE2D-4FB3-8104-692292A10328}"/>
    <cellStyle name="40 % - Markeringsfarve6 3 2 4 2 2 3 3" xfId="44333" xr:uid="{512CE652-5086-40A6-B74F-E2615F8FE83E}"/>
    <cellStyle name="40 % - Markeringsfarve6 3 2 4 2 2 4" xfId="22346" xr:uid="{8830A133-FDFA-4B4A-A40B-DBD0BB46DF9D}"/>
    <cellStyle name="40 % - Markeringsfarve6 3 2 4 2 2 5" xfId="37334" xr:uid="{B804B22A-5BF3-47B0-9D54-FAB4687F5B30}"/>
    <cellStyle name="40 % - Markeringsfarve6 3 2 4 2 3" xfId="6392" xr:uid="{0CC89A68-ECF3-4E1A-B0A8-DA67CD598A68}"/>
    <cellStyle name="40 % - Markeringsfarve6 3 2 4 2 3 2" xfId="14305" xr:uid="{7AD68CED-3B93-4B24-99C3-3351CEC55963}"/>
    <cellStyle name="40 % - Markeringsfarve6 3 2 4 2 3 2 2" xfId="30620" xr:uid="{17E34BE5-5070-4AE6-B226-8693B99F4A2E}"/>
    <cellStyle name="40 % - Markeringsfarve6 3 2 4 2 3 2 3" xfId="45584" xr:uid="{28238D8A-B4DC-4DC0-8FE7-DBAE40472E41}"/>
    <cellStyle name="40 % - Markeringsfarve6 3 2 4 2 3 3" xfId="23598" xr:uid="{A3148A53-388B-4FC8-BC31-B4EC9C15086C}"/>
    <cellStyle name="40 % - Markeringsfarve6 3 2 4 2 3 4" xfId="38585" xr:uid="{8363A326-0DC3-49C1-B8C2-57067B6B0131}"/>
    <cellStyle name="40 % - Markeringsfarve6 3 2 4 2 4" xfId="13047" xr:uid="{D56CFA06-DF14-4A20-A706-5C92BB11AEAA}"/>
    <cellStyle name="40 % - Markeringsfarve6 3 2 4 2 4 2" xfId="29367" xr:uid="{4014E934-ABB6-4FEA-971A-DD1F53AFDCA5}"/>
    <cellStyle name="40 % - Markeringsfarve6 3 2 4 2 4 3" xfId="44332" xr:uid="{6F8C52C5-794B-4674-BBF3-5FED368F56AC}"/>
    <cellStyle name="40 % - Markeringsfarve6 3 2 4 2 5" xfId="22345" xr:uid="{469DE6FD-52CE-4D3D-B5B6-8C2CB2C089BE}"/>
    <cellStyle name="40 % - Markeringsfarve6 3 2 4 2 6" xfId="37333" xr:uid="{BA88EC1A-C7D6-4CC2-B8CE-0889F407E662}"/>
    <cellStyle name="40 % - Markeringsfarve6 3 2 4 3" xfId="4493" xr:uid="{6A16DCBD-FB29-4900-8C6A-C52A968F9BAA}"/>
    <cellStyle name="40 % - Markeringsfarve6 3 2 4 3 2" xfId="7131" xr:uid="{5D46B04B-63AE-4050-A9E1-A620718C526F}"/>
    <cellStyle name="40 % - Markeringsfarve6 3 2 4 3 2 2" xfId="15040" xr:uid="{D7187B05-06CA-4228-9F14-F28345CFD1E0}"/>
    <cellStyle name="40 % - Markeringsfarve6 3 2 4 3 2 2 2" xfId="31355" xr:uid="{5F7AEE4B-412E-4AEE-93F1-542E5C77C842}"/>
    <cellStyle name="40 % - Markeringsfarve6 3 2 4 3 2 2 3" xfId="46319" xr:uid="{48775851-40CB-4BCF-9BF8-C6696A865D02}"/>
    <cellStyle name="40 % - Markeringsfarve6 3 2 4 3 2 3" xfId="24333" xr:uid="{9F9B8FA2-CF48-4301-859D-C3CBB9096A37}"/>
    <cellStyle name="40 % - Markeringsfarve6 3 2 4 3 2 4" xfId="39320" xr:uid="{BB4E2768-2EF4-4A7F-BF37-7F9634D98E19}"/>
    <cellStyle name="40 % - Markeringsfarve6 3 2 4 3 3" xfId="13049" xr:uid="{1C37FF74-798E-48A9-92A1-23F47A3A1859}"/>
    <cellStyle name="40 % - Markeringsfarve6 3 2 4 3 3 2" xfId="29369" xr:uid="{41DBA3C0-3EAA-424B-86CA-85273D83F752}"/>
    <cellStyle name="40 % - Markeringsfarve6 3 2 4 3 3 3" xfId="44334" xr:uid="{1B19F6BA-BFD8-42EE-A011-B9BC8C60030F}"/>
    <cellStyle name="40 % - Markeringsfarve6 3 2 4 3 4" xfId="22347" xr:uid="{D11D6808-A99B-4CD4-A022-481197739420}"/>
    <cellStyle name="40 % - Markeringsfarve6 3 2 4 3 5" xfId="37335" xr:uid="{D008A90F-2466-4A90-996A-A3AE2CDA89A4}"/>
    <cellStyle name="40 % - Markeringsfarve6 3 2 4 4" xfId="4494" xr:uid="{B6EF90D0-0657-4D3B-9689-A6C39225D6AC}"/>
    <cellStyle name="40 % - Markeringsfarve6 3 2 4 4 2" xfId="8217" xr:uid="{E9AC8ED0-5158-4B08-8DAC-CAD8FB05FCE9}"/>
    <cellStyle name="40 % - Markeringsfarve6 3 2 4 4 2 2" xfId="16110" xr:uid="{14B3404A-0E0B-427F-8A20-F6F85B809F07}"/>
    <cellStyle name="40 % - Markeringsfarve6 3 2 4 4 2 2 2" xfId="32425" xr:uid="{89B789DE-195A-4F41-95F9-A162BB555CB8}"/>
    <cellStyle name="40 % - Markeringsfarve6 3 2 4 4 2 2 3" xfId="47389" xr:uid="{D689A76C-FBA7-4FC7-8BCA-3C1E68D80608}"/>
    <cellStyle name="40 % - Markeringsfarve6 3 2 4 4 2 3" xfId="25403" xr:uid="{B646F619-07FA-4313-A658-59F1C803B4C4}"/>
    <cellStyle name="40 % - Markeringsfarve6 3 2 4 4 2 4" xfId="40390" xr:uid="{87B7BA75-ADB6-4A45-A2B5-605D6814C9D8}"/>
    <cellStyle name="40 % - Markeringsfarve6 3 2 4 4 3" xfId="13050" xr:uid="{D9F270EA-D2B4-4AA7-B43A-9F3841313C51}"/>
    <cellStyle name="40 % - Markeringsfarve6 3 2 4 4 3 2" xfId="29370" xr:uid="{99209D45-4FCA-4EE8-9754-11937F4A895C}"/>
    <cellStyle name="40 % - Markeringsfarve6 3 2 4 4 3 3" xfId="44335" xr:uid="{823587D2-F2C0-4B94-8378-E053FE9634B1}"/>
    <cellStyle name="40 % - Markeringsfarve6 3 2 4 4 4" xfId="22348" xr:uid="{D3B019E5-1F96-45D7-BC4C-B498B2041881}"/>
    <cellStyle name="40 % - Markeringsfarve6 3 2 4 4 5" xfId="37336" xr:uid="{D32B3CEA-4575-4A3A-8F6A-443F7E1A75A8}"/>
    <cellStyle name="40 % - Markeringsfarve6 3 2 4 5" xfId="5999" xr:uid="{BF960979-8048-4779-977D-CD35F1D76E30}"/>
    <cellStyle name="40 % - Markeringsfarve6 3 2 4 5 2" xfId="13916" xr:uid="{50F44057-CAB6-43B3-BC0B-7518D0CBD00C}"/>
    <cellStyle name="40 % - Markeringsfarve6 3 2 4 5 2 2" xfId="30231" xr:uid="{11EB123D-8444-4887-9908-BC8B065E64FB}"/>
    <cellStyle name="40 % - Markeringsfarve6 3 2 4 5 2 3" xfId="45195" xr:uid="{98FFB223-EF8F-44BF-8AF2-6B0CB60A6148}"/>
    <cellStyle name="40 % - Markeringsfarve6 3 2 4 5 3" xfId="23209" xr:uid="{82D4E63D-3872-485C-9B31-CFC43F5892FC}"/>
    <cellStyle name="40 % - Markeringsfarve6 3 2 4 5 4" xfId="38196" xr:uid="{2F1D8CAA-B859-4CCA-B880-5781A7778C85}"/>
    <cellStyle name="40 % - Markeringsfarve6 3 2 4 6" xfId="13046" xr:uid="{2ABF5639-3CD6-45B5-8BA0-4068A1B1FCC1}"/>
    <cellStyle name="40 % - Markeringsfarve6 3 2 4 6 2" xfId="29366" xr:uid="{E5D27639-81F5-4BAA-BB67-1622000E85D0}"/>
    <cellStyle name="40 % - Markeringsfarve6 3 2 4 6 3" xfId="44331" xr:uid="{D2E8644B-BDE9-47C6-88C1-D89DD69C2704}"/>
    <cellStyle name="40 % - Markeringsfarve6 3 2 4 7" xfId="22344" xr:uid="{6D757F62-6736-471C-ABB0-890076F8995D}"/>
    <cellStyle name="40 % - Markeringsfarve6 3 2 4 8" xfId="37332" xr:uid="{5E3FE6E4-2D03-4915-B44A-A4DCD9CCBE2A}"/>
    <cellStyle name="40 % - Markeringsfarve6 3 2 5" xfId="4495" xr:uid="{205750E8-0D22-4F70-9A95-A5020B6C3BA8}"/>
    <cellStyle name="40 % - Markeringsfarve6 3 2 5 2" xfId="4496" xr:uid="{B1E4B324-B59D-4E9A-85F9-DFDDDC3110AF}"/>
    <cellStyle name="40 % - Markeringsfarve6 3 2 5 2 2" xfId="4497" xr:uid="{3DE620E5-7005-4A96-8E41-E309389C3BB5}"/>
    <cellStyle name="40 % - Markeringsfarve6 3 2 5 2 2 2" xfId="7972" xr:uid="{5E292E20-AAC5-4929-A22E-EFF8F01D126B}"/>
    <cellStyle name="40 % - Markeringsfarve6 3 2 5 2 2 2 2" xfId="15872" xr:uid="{924B610A-0D3F-4811-B7A2-9C29341E48DE}"/>
    <cellStyle name="40 % - Markeringsfarve6 3 2 5 2 2 2 2 2" xfId="32187" xr:uid="{1E1EEA7E-3185-4801-BB46-0DB0707F1B45}"/>
    <cellStyle name="40 % - Markeringsfarve6 3 2 5 2 2 2 2 3" xfId="47151" xr:uid="{556D8321-1755-4B6F-8042-FF49BCF268AF}"/>
    <cellStyle name="40 % - Markeringsfarve6 3 2 5 2 2 2 3" xfId="25165" xr:uid="{EFD6B427-E046-453E-9B43-7FDBD1ED0AF7}"/>
    <cellStyle name="40 % - Markeringsfarve6 3 2 5 2 2 2 4" xfId="40152" xr:uid="{71B0496F-F9BC-42CF-BE4E-44C9B08EC30F}"/>
    <cellStyle name="40 % - Markeringsfarve6 3 2 5 2 2 3" xfId="13053" xr:uid="{367EB437-83D6-411B-BEC3-1BF03E2BF70A}"/>
    <cellStyle name="40 % - Markeringsfarve6 3 2 5 2 2 3 2" xfId="29373" xr:uid="{D37C561A-FF14-4FD8-BB0F-10A5F7F74703}"/>
    <cellStyle name="40 % - Markeringsfarve6 3 2 5 2 2 3 3" xfId="44338" xr:uid="{F934A671-B748-452C-A8D7-80B00CE68EAA}"/>
    <cellStyle name="40 % - Markeringsfarve6 3 2 5 2 2 4" xfId="22351" xr:uid="{8D4BEE35-FB2E-4ADC-9353-4A5807377401}"/>
    <cellStyle name="40 % - Markeringsfarve6 3 2 5 2 2 5" xfId="37339" xr:uid="{E5ACCE10-4CF0-4443-B661-96BA8070B52A}"/>
    <cellStyle name="40 % - Markeringsfarve6 3 2 5 2 3" xfId="6491" xr:uid="{358D20FD-61DA-44F6-9B60-CA46B7045F99}"/>
    <cellStyle name="40 % - Markeringsfarve6 3 2 5 2 3 2" xfId="14404" xr:uid="{B6A357FF-3463-4B05-8F45-3B01B8400551}"/>
    <cellStyle name="40 % - Markeringsfarve6 3 2 5 2 3 2 2" xfId="30719" xr:uid="{052FE100-1019-435F-9A10-3421C798F3BE}"/>
    <cellStyle name="40 % - Markeringsfarve6 3 2 5 2 3 2 3" xfId="45683" xr:uid="{3A7B54E3-8441-407D-8C35-A9510B9A1684}"/>
    <cellStyle name="40 % - Markeringsfarve6 3 2 5 2 3 3" xfId="23697" xr:uid="{436ECF0E-08B0-4480-9FA3-3F410F503053}"/>
    <cellStyle name="40 % - Markeringsfarve6 3 2 5 2 3 4" xfId="38684" xr:uid="{50B05EE7-2C18-494A-BDCE-AAAA09673FEC}"/>
    <cellStyle name="40 % - Markeringsfarve6 3 2 5 2 4" xfId="13052" xr:uid="{EF1B89EC-16FE-48E4-805F-BDAE5B4053D0}"/>
    <cellStyle name="40 % - Markeringsfarve6 3 2 5 2 4 2" xfId="29372" xr:uid="{C34F53F0-F65B-470B-B632-730B8F5E8ECF}"/>
    <cellStyle name="40 % - Markeringsfarve6 3 2 5 2 4 3" xfId="44337" xr:uid="{80F5D327-3946-45EE-ACF1-8C40B72C449B}"/>
    <cellStyle name="40 % - Markeringsfarve6 3 2 5 2 5" xfId="22350" xr:uid="{7021680F-16ED-4084-BC6E-D0614833431A}"/>
    <cellStyle name="40 % - Markeringsfarve6 3 2 5 2 6" xfId="37338" xr:uid="{DE7B5E8F-827E-4C98-B410-ACEC7E61EB80}"/>
    <cellStyle name="40 % - Markeringsfarve6 3 2 5 3" xfId="4498" xr:uid="{A157BDC0-693D-43A0-A733-7D87778800D1}"/>
    <cellStyle name="40 % - Markeringsfarve6 3 2 5 3 2" xfId="7248" xr:uid="{ED052CA4-D59D-40E3-BC91-E4E5D2016356}"/>
    <cellStyle name="40 % - Markeringsfarve6 3 2 5 3 2 2" xfId="15157" xr:uid="{964D26F1-5D07-4351-BC4A-3632B68E308A}"/>
    <cellStyle name="40 % - Markeringsfarve6 3 2 5 3 2 2 2" xfId="31472" xr:uid="{C0534840-A34A-4F25-BE25-0C0D99EED5D1}"/>
    <cellStyle name="40 % - Markeringsfarve6 3 2 5 3 2 2 3" xfId="46436" xr:uid="{90A22927-1F0B-4B03-BDDA-9ACEA661F678}"/>
    <cellStyle name="40 % - Markeringsfarve6 3 2 5 3 2 3" xfId="24450" xr:uid="{A76A6446-2808-491D-B5F1-2BD36AC4851E}"/>
    <cellStyle name="40 % - Markeringsfarve6 3 2 5 3 2 4" xfId="39437" xr:uid="{D6D7E58B-630B-4226-8AE5-830E69C1426E}"/>
    <cellStyle name="40 % - Markeringsfarve6 3 2 5 3 3" xfId="13054" xr:uid="{ADE90F45-F320-43F0-974F-5DB7265055AA}"/>
    <cellStyle name="40 % - Markeringsfarve6 3 2 5 3 3 2" xfId="29374" xr:uid="{6AA00D08-0BBF-4C10-A98E-54B376002BAA}"/>
    <cellStyle name="40 % - Markeringsfarve6 3 2 5 3 3 3" xfId="44339" xr:uid="{6FA8E3E5-50F2-4552-956F-22CFCB64D1EB}"/>
    <cellStyle name="40 % - Markeringsfarve6 3 2 5 3 4" xfId="22352" xr:uid="{B7C48D92-7126-4728-846C-752DC97958A2}"/>
    <cellStyle name="40 % - Markeringsfarve6 3 2 5 3 5" xfId="37340" xr:uid="{9861AB46-9F0D-4FC0-868C-49A18D2D4F32}"/>
    <cellStyle name="40 % - Markeringsfarve6 3 2 5 4" xfId="4499" xr:uid="{2C517124-875C-4222-AACE-5C56DA9B9C9D}"/>
    <cellStyle name="40 % - Markeringsfarve6 3 2 5 4 2" xfId="8523" xr:uid="{A01E78A6-E65F-48DC-B21A-DCDDFF0CAA05}"/>
    <cellStyle name="40 % - Markeringsfarve6 3 2 5 4 2 2" xfId="16409" xr:uid="{2DBFE247-397D-45A4-8E5F-B0DE897B3268}"/>
    <cellStyle name="40 % - Markeringsfarve6 3 2 5 4 2 2 2" xfId="32724" xr:uid="{2C4F6E95-8659-4C4F-9146-D82AD4EAFE68}"/>
    <cellStyle name="40 % - Markeringsfarve6 3 2 5 4 2 2 3" xfId="47688" xr:uid="{26D2C0DD-DA40-4456-AF3D-F06DBA107B6F}"/>
    <cellStyle name="40 % - Markeringsfarve6 3 2 5 4 2 3" xfId="25702" xr:uid="{FD28D628-E00B-4289-810C-0B07AEA55DC2}"/>
    <cellStyle name="40 % - Markeringsfarve6 3 2 5 4 2 4" xfId="40689" xr:uid="{D6634B06-7D9A-4DC6-9270-B8BC50337DE1}"/>
    <cellStyle name="40 % - Markeringsfarve6 3 2 5 4 3" xfId="13055" xr:uid="{A8BA1023-CBE7-4F2C-8BE4-CD34298F1564}"/>
    <cellStyle name="40 % - Markeringsfarve6 3 2 5 4 3 2" xfId="29375" xr:uid="{CEFE92E2-45DD-4C75-8E2B-10E8BB6B4FE1}"/>
    <cellStyle name="40 % - Markeringsfarve6 3 2 5 4 3 3" xfId="44340" xr:uid="{D447EE5F-6611-445D-87DE-47A9729204E9}"/>
    <cellStyle name="40 % - Markeringsfarve6 3 2 5 4 4" xfId="22353" xr:uid="{E867D605-3B56-4CB0-ADA4-1A7ECDE3587D}"/>
    <cellStyle name="40 % - Markeringsfarve6 3 2 5 4 5" xfId="37341" xr:uid="{461EFB9B-E7ED-470B-93F5-471873A9C8C9}"/>
    <cellStyle name="40 % - Markeringsfarve6 3 2 5 5" xfId="6000" xr:uid="{25EF782A-FE57-43FD-92EB-049FA2B3D418}"/>
    <cellStyle name="40 % - Markeringsfarve6 3 2 5 5 2" xfId="13917" xr:uid="{0265FA96-8432-4E5C-A84A-FAB3E9380A6E}"/>
    <cellStyle name="40 % - Markeringsfarve6 3 2 5 5 2 2" xfId="30232" xr:uid="{FC035080-3120-4682-8496-347F5A239AAB}"/>
    <cellStyle name="40 % - Markeringsfarve6 3 2 5 5 2 3" xfId="45196" xr:uid="{C190F56C-A64D-4759-98C8-B87778E5B80A}"/>
    <cellStyle name="40 % - Markeringsfarve6 3 2 5 5 3" xfId="23210" xr:uid="{0E5700F5-F3F0-486C-9AA1-5FF158DB1E22}"/>
    <cellStyle name="40 % - Markeringsfarve6 3 2 5 5 4" xfId="38197" xr:uid="{923E8506-275D-423D-8111-D2A3EA38E6A5}"/>
    <cellStyle name="40 % - Markeringsfarve6 3 2 5 6" xfId="13051" xr:uid="{399C6491-F0A6-476C-9956-58C1AE90DD30}"/>
    <cellStyle name="40 % - Markeringsfarve6 3 2 5 6 2" xfId="29371" xr:uid="{63A1829B-48DB-4AC6-84D8-138935789169}"/>
    <cellStyle name="40 % - Markeringsfarve6 3 2 5 6 3" xfId="44336" xr:uid="{2442671D-37DA-4F65-87D7-3CF400E81999}"/>
    <cellStyle name="40 % - Markeringsfarve6 3 2 5 7" xfId="22349" xr:uid="{F21C3AC8-CB21-418C-9475-7BA4758270EC}"/>
    <cellStyle name="40 % - Markeringsfarve6 3 2 5 8" xfId="37337" xr:uid="{39B38FF6-0B3A-48C4-BFB9-D51CBE28ED66}"/>
    <cellStyle name="40 % - Markeringsfarve6 3 2 6" xfId="4500" xr:uid="{3F7A3231-E6F0-4A63-A7F4-995835079897}"/>
    <cellStyle name="40 % - Markeringsfarve6 3 2 6 2" xfId="4501" xr:uid="{0541E770-001C-48AC-B481-E5B707A7006C}"/>
    <cellStyle name="40 % - Markeringsfarve6 3 2 6 2 2" xfId="4502" xr:uid="{49FBB435-B36B-495B-B17D-8BCE8E2B446F}"/>
    <cellStyle name="40 % - Markeringsfarve6 3 2 6 2 2 2" xfId="8129" xr:uid="{4CA5B8B0-1EB8-47EB-835A-B5EC26A99CCB}"/>
    <cellStyle name="40 % - Markeringsfarve6 3 2 6 2 2 2 2" xfId="16029" xr:uid="{DBAC13F4-060F-4633-AF5B-15C0BB0179AD}"/>
    <cellStyle name="40 % - Markeringsfarve6 3 2 6 2 2 2 2 2" xfId="32344" xr:uid="{56458193-34EA-45F0-94FB-5E20468922A3}"/>
    <cellStyle name="40 % - Markeringsfarve6 3 2 6 2 2 2 2 3" xfId="47308" xr:uid="{2EE4EC3D-D694-4255-BBE9-CEF13AA0B7CE}"/>
    <cellStyle name="40 % - Markeringsfarve6 3 2 6 2 2 2 3" xfId="25322" xr:uid="{255E90F4-52DF-495C-AE4D-33D29757F8E3}"/>
    <cellStyle name="40 % - Markeringsfarve6 3 2 6 2 2 2 4" xfId="40309" xr:uid="{9BD278A1-FA20-42F4-9379-A4C607049FA0}"/>
    <cellStyle name="40 % - Markeringsfarve6 3 2 6 2 2 3" xfId="13058" xr:uid="{888FFF6B-6E64-4CF1-B54A-42A70F923521}"/>
    <cellStyle name="40 % - Markeringsfarve6 3 2 6 2 2 3 2" xfId="29378" xr:uid="{A1FBFD22-B6BE-4257-A344-204DA82F2A6D}"/>
    <cellStyle name="40 % - Markeringsfarve6 3 2 6 2 2 3 3" xfId="44343" xr:uid="{F6029089-E190-47AA-BE8E-CEB8B35CD7CD}"/>
    <cellStyle name="40 % - Markeringsfarve6 3 2 6 2 2 4" xfId="22356" xr:uid="{24E1C6EF-F1B1-489B-B813-43A769A6C399}"/>
    <cellStyle name="40 % - Markeringsfarve6 3 2 6 2 2 5" xfId="37344" xr:uid="{3565FB2F-086F-43A9-847D-371360A6104E}"/>
    <cellStyle name="40 % - Markeringsfarve6 3 2 6 2 3" xfId="6622" xr:uid="{32C17A0C-021A-4AC1-B593-CAB2780E8F7E}"/>
    <cellStyle name="40 % - Markeringsfarve6 3 2 6 2 3 2" xfId="14535" xr:uid="{76725509-1501-40EA-9EA4-94D5B2380514}"/>
    <cellStyle name="40 % - Markeringsfarve6 3 2 6 2 3 2 2" xfId="30850" xr:uid="{627635FC-7772-417D-B2AA-9251CD710EB4}"/>
    <cellStyle name="40 % - Markeringsfarve6 3 2 6 2 3 2 3" xfId="45814" xr:uid="{B4846528-E5F5-4168-8F87-4C8C2B6D14CF}"/>
    <cellStyle name="40 % - Markeringsfarve6 3 2 6 2 3 3" xfId="23828" xr:uid="{3AB2BB6F-692B-4C8B-AE78-47827B6FD079}"/>
    <cellStyle name="40 % - Markeringsfarve6 3 2 6 2 3 4" xfId="38815" xr:uid="{436CE94C-9494-49B8-87D7-1F7C1255C853}"/>
    <cellStyle name="40 % - Markeringsfarve6 3 2 6 2 4" xfId="13057" xr:uid="{39D66747-1BDB-4029-9E8F-C38077BA7D38}"/>
    <cellStyle name="40 % - Markeringsfarve6 3 2 6 2 4 2" xfId="29377" xr:uid="{A9957300-AB8B-4235-9BB2-EB9D931F736A}"/>
    <cellStyle name="40 % - Markeringsfarve6 3 2 6 2 4 3" xfId="44342" xr:uid="{7F346C7E-758E-4A87-9197-1F464AEF9F3B}"/>
    <cellStyle name="40 % - Markeringsfarve6 3 2 6 2 5" xfId="22355" xr:uid="{0ED1DCF3-DCC3-4843-B7AF-6E4D5C008499}"/>
    <cellStyle name="40 % - Markeringsfarve6 3 2 6 2 6" xfId="37343" xr:uid="{DB67935E-1576-4A80-871A-20026C26A410}"/>
    <cellStyle name="40 % - Markeringsfarve6 3 2 6 3" xfId="4503" xr:uid="{8EBFB7F5-C0EE-4E99-BC0D-91795185AC15}"/>
    <cellStyle name="40 % - Markeringsfarve6 3 2 6 3 2" xfId="7406" xr:uid="{4F9EA67C-19F2-4BDC-BEEA-3103D1E10FAF}"/>
    <cellStyle name="40 % - Markeringsfarve6 3 2 6 3 2 2" xfId="15315" xr:uid="{4A347874-F682-462E-B80D-4EBC1FDC1394}"/>
    <cellStyle name="40 % - Markeringsfarve6 3 2 6 3 2 2 2" xfId="31630" xr:uid="{E484B798-EA7A-43AF-B472-D206D9712B40}"/>
    <cellStyle name="40 % - Markeringsfarve6 3 2 6 3 2 2 3" xfId="46594" xr:uid="{ACA76B97-BAC8-4CE3-9CD2-582129E5D533}"/>
    <cellStyle name="40 % - Markeringsfarve6 3 2 6 3 2 3" xfId="24608" xr:uid="{6DE704E3-72A9-4B41-AA0F-1F43B8DD74FB}"/>
    <cellStyle name="40 % - Markeringsfarve6 3 2 6 3 2 4" xfId="39595" xr:uid="{3B127424-3040-419D-BA86-FD10AF258652}"/>
    <cellStyle name="40 % - Markeringsfarve6 3 2 6 3 3" xfId="13059" xr:uid="{26589D24-8D6B-494F-9918-829ED2AD89AE}"/>
    <cellStyle name="40 % - Markeringsfarve6 3 2 6 3 3 2" xfId="29379" xr:uid="{8BAD10A5-8CD2-4395-AFA5-1E4046055331}"/>
    <cellStyle name="40 % - Markeringsfarve6 3 2 6 3 3 3" xfId="44344" xr:uid="{109E82F1-F357-4361-B6C8-1BF9D31F87E0}"/>
    <cellStyle name="40 % - Markeringsfarve6 3 2 6 3 4" xfId="22357" xr:uid="{22208C42-1690-49CA-B1BD-7F0735D25A5E}"/>
    <cellStyle name="40 % - Markeringsfarve6 3 2 6 3 5" xfId="37345" xr:uid="{61A55F01-694A-4E34-A272-D22E4DA504B7}"/>
    <cellStyle name="40 % - Markeringsfarve6 3 2 6 4" xfId="4504" xr:uid="{F1B40553-392B-4B12-9930-5E891D3BDA46}"/>
    <cellStyle name="40 % - Markeringsfarve6 3 2 6 4 2" xfId="8172" xr:uid="{C27C4F17-4BD4-4065-BFFD-8A59058A0276}"/>
    <cellStyle name="40 % - Markeringsfarve6 3 2 6 4 2 2" xfId="16068" xr:uid="{93606B3F-AF91-48E9-A509-F3786D5F8EF4}"/>
    <cellStyle name="40 % - Markeringsfarve6 3 2 6 4 2 2 2" xfId="32383" xr:uid="{41341986-9220-4BE0-8A1F-D85CC22C44A9}"/>
    <cellStyle name="40 % - Markeringsfarve6 3 2 6 4 2 2 3" xfId="47347" xr:uid="{F3BCD695-9797-4649-B459-1256339FB99F}"/>
    <cellStyle name="40 % - Markeringsfarve6 3 2 6 4 2 3" xfId="25361" xr:uid="{362D48A6-C50E-41A1-B49E-C3EFAF3768EA}"/>
    <cellStyle name="40 % - Markeringsfarve6 3 2 6 4 2 4" xfId="40348" xr:uid="{73517D20-35B6-4295-BCC6-8E30B47A8928}"/>
    <cellStyle name="40 % - Markeringsfarve6 3 2 6 4 3" xfId="13060" xr:uid="{F7717BDD-9D4D-44F0-AB38-C72D320C9933}"/>
    <cellStyle name="40 % - Markeringsfarve6 3 2 6 4 3 2" xfId="29380" xr:uid="{DA0527EF-6644-437F-94E3-195AA9ED5B38}"/>
    <cellStyle name="40 % - Markeringsfarve6 3 2 6 4 3 3" xfId="44345" xr:uid="{86E9D8C9-E917-4FF3-8CC8-6819FC071A91}"/>
    <cellStyle name="40 % - Markeringsfarve6 3 2 6 4 4" xfId="22358" xr:uid="{A9FFCD37-D7D7-45ED-A132-E65A3FCBB328}"/>
    <cellStyle name="40 % - Markeringsfarve6 3 2 6 4 5" xfId="37346" xr:uid="{760FF7D3-487B-4F1B-932C-F6B51975D182}"/>
    <cellStyle name="40 % - Markeringsfarve6 3 2 6 5" xfId="6001" xr:uid="{DD664246-897D-4331-8977-2E34DB3CD16C}"/>
    <cellStyle name="40 % - Markeringsfarve6 3 2 6 5 2" xfId="13918" xr:uid="{AB2391FE-0997-48A1-B030-3BC571B8C520}"/>
    <cellStyle name="40 % - Markeringsfarve6 3 2 6 5 2 2" xfId="30233" xr:uid="{E834972F-4005-4B34-B23E-9B768121D566}"/>
    <cellStyle name="40 % - Markeringsfarve6 3 2 6 5 2 3" xfId="45197" xr:uid="{A7268AC9-1EB9-4547-81FD-E217DD00688D}"/>
    <cellStyle name="40 % - Markeringsfarve6 3 2 6 5 3" xfId="23211" xr:uid="{88C6C1E0-8F51-4799-AAC3-1FF5FF232F94}"/>
    <cellStyle name="40 % - Markeringsfarve6 3 2 6 5 4" xfId="38198" xr:uid="{EAA4413C-315C-4268-850E-6277B711856E}"/>
    <cellStyle name="40 % - Markeringsfarve6 3 2 6 6" xfId="13056" xr:uid="{C5711D1E-7276-4496-AA44-A9CEF5E158D9}"/>
    <cellStyle name="40 % - Markeringsfarve6 3 2 6 6 2" xfId="29376" xr:uid="{0F8E550E-81FC-4B94-9EDC-B816CDAD797A}"/>
    <cellStyle name="40 % - Markeringsfarve6 3 2 6 6 3" xfId="44341" xr:uid="{832B9A17-7FE0-46BD-BCF2-AE39D8E1F5CE}"/>
    <cellStyle name="40 % - Markeringsfarve6 3 2 6 7" xfId="22354" xr:uid="{0488D90B-99B2-427B-BC1A-E49E301907C0}"/>
    <cellStyle name="40 % - Markeringsfarve6 3 2 6 8" xfId="37342" xr:uid="{DA415DEB-D5FC-4FE9-924C-CB1DCC5C2CAE}"/>
    <cellStyle name="40 % - Markeringsfarve6 3 2 7" xfId="4505" xr:uid="{A3DF839D-779C-407A-AE01-5F6B13C0F240}"/>
    <cellStyle name="40 % - Markeringsfarve6 3 2 7 2" xfId="4506" xr:uid="{A24DF757-CADA-4CF1-8DF2-048BA6F6B657}"/>
    <cellStyle name="40 % - Markeringsfarve6 3 2 7 2 2" xfId="7498" xr:uid="{D56A9634-E28B-4333-8CFC-98DF5FADD17C}"/>
    <cellStyle name="40 % - Markeringsfarve6 3 2 7 2 2 2" xfId="15398" xr:uid="{B28C0552-3E04-4B74-9B91-320A08A981EC}"/>
    <cellStyle name="40 % - Markeringsfarve6 3 2 7 2 2 2 2" xfId="31713" xr:uid="{1084FFD1-9A32-44F6-86B5-613D5981EA8D}"/>
    <cellStyle name="40 % - Markeringsfarve6 3 2 7 2 2 2 3" xfId="46677" xr:uid="{F2C54AF8-8FA9-4242-ADB2-1BD346D73B97}"/>
    <cellStyle name="40 % - Markeringsfarve6 3 2 7 2 2 3" xfId="24691" xr:uid="{91D2CBCE-DB7E-499A-A47F-D80CFD084F8D}"/>
    <cellStyle name="40 % - Markeringsfarve6 3 2 7 2 2 4" xfId="39678" xr:uid="{0856933F-55A0-4F0C-84C1-BA5357E7EA58}"/>
    <cellStyle name="40 % - Markeringsfarve6 3 2 7 2 3" xfId="13062" xr:uid="{AB1000FF-26C4-4D5B-BE6B-DD0145D61885}"/>
    <cellStyle name="40 % - Markeringsfarve6 3 2 7 2 3 2" xfId="29382" xr:uid="{0C8DD656-3E7C-42D7-B4B1-96A5F5947F2B}"/>
    <cellStyle name="40 % - Markeringsfarve6 3 2 7 2 3 3" xfId="44347" xr:uid="{3D2B4E0C-565E-41E5-A639-D4CCCB19DCA2}"/>
    <cellStyle name="40 % - Markeringsfarve6 3 2 7 2 4" xfId="22360" xr:uid="{28D0DE80-00B2-456F-A779-9A27C1D6AE95}"/>
    <cellStyle name="40 % - Markeringsfarve6 3 2 7 2 5" xfId="37348" xr:uid="{8281059C-C5CA-4E20-8FEB-EA57DCCE3515}"/>
    <cellStyle name="40 % - Markeringsfarve6 3 2 7 3" xfId="6091" xr:uid="{8C32AF06-2D68-4FE6-8FED-6495314514D9}"/>
    <cellStyle name="40 % - Markeringsfarve6 3 2 7 3 2" xfId="14007" xr:uid="{487FFC19-DE94-4CCB-9965-5DD17BB729C9}"/>
    <cellStyle name="40 % - Markeringsfarve6 3 2 7 3 2 2" xfId="30322" xr:uid="{6F8378A9-1D6C-4315-99BB-512672BB5333}"/>
    <cellStyle name="40 % - Markeringsfarve6 3 2 7 3 2 3" xfId="45286" xr:uid="{C34727D8-D865-4678-BFBC-0532646D0BCB}"/>
    <cellStyle name="40 % - Markeringsfarve6 3 2 7 3 3" xfId="23300" xr:uid="{E0F72CD6-6569-46A1-B062-A8D79A3EE122}"/>
    <cellStyle name="40 % - Markeringsfarve6 3 2 7 3 4" xfId="38287" xr:uid="{92650656-9A57-4B54-BC96-6AF944E18831}"/>
    <cellStyle name="40 % - Markeringsfarve6 3 2 7 4" xfId="13061" xr:uid="{356DF070-C718-4528-9DF5-C06556FE9EA7}"/>
    <cellStyle name="40 % - Markeringsfarve6 3 2 7 4 2" xfId="29381" xr:uid="{CC9FC85C-2990-4644-ACE5-305F33AE65DA}"/>
    <cellStyle name="40 % - Markeringsfarve6 3 2 7 4 3" xfId="44346" xr:uid="{5C8C43A8-E0BD-4D2D-85D3-5D6FE06DCA56}"/>
    <cellStyle name="40 % - Markeringsfarve6 3 2 7 5" xfId="22359" xr:uid="{13E9347E-1BFE-4868-B6F0-556B17621886}"/>
    <cellStyle name="40 % - Markeringsfarve6 3 2 7 6" xfId="37347" xr:uid="{5E22E016-3F2D-4247-BB70-65B903B76258}"/>
    <cellStyle name="40 % - Markeringsfarve6 3 2 8" xfId="4507" xr:uid="{705AC7B5-2FDD-430D-AE59-866B8F7EF760}"/>
    <cellStyle name="40 % - Markeringsfarve6 3 2 8 2" xfId="6726" xr:uid="{306816C2-85E1-40D2-9DB4-EF9B20DEA5F9}"/>
    <cellStyle name="40 % - Markeringsfarve6 3 2 8 2 2" xfId="14636" xr:uid="{50A74B1F-0779-46DD-82BD-3FF313F6DF2A}"/>
    <cellStyle name="40 % - Markeringsfarve6 3 2 8 2 2 2" xfId="30951" xr:uid="{42C1819D-99CE-4FC0-8393-5F21A1E8801E}"/>
    <cellStyle name="40 % - Markeringsfarve6 3 2 8 2 2 3" xfId="45915" xr:uid="{7981223E-2698-4FC4-9E48-87BF9529E956}"/>
    <cellStyle name="40 % - Markeringsfarve6 3 2 8 2 3" xfId="23929" xr:uid="{448F0C6A-85D9-42DB-B8B8-259B8B6F0C12}"/>
    <cellStyle name="40 % - Markeringsfarve6 3 2 8 2 4" xfId="38916" xr:uid="{56D6BC9C-6161-4F9A-AB1E-B3EFF5CFAEE0}"/>
    <cellStyle name="40 % - Markeringsfarve6 3 2 8 3" xfId="13063" xr:uid="{E9AF289A-4717-45B5-9723-DE57A5184216}"/>
    <cellStyle name="40 % - Markeringsfarve6 3 2 8 3 2" xfId="29383" xr:uid="{A0E1099B-424D-4D45-8234-AB04F2DA3018}"/>
    <cellStyle name="40 % - Markeringsfarve6 3 2 8 3 3" xfId="44348" xr:uid="{16094FAA-F7F6-4595-BB39-35EB0B1C224F}"/>
    <cellStyle name="40 % - Markeringsfarve6 3 2 8 4" xfId="22361" xr:uid="{FB85C5C3-838E-4F82-98F3-6B63819CEE86}"/>
    <cellStyle name="40 % - Markeringsfarve6 3 2 8 5" xfId="37349" xr:uid="{6ED71DE4-194C-46B1-8E95-5AEC4B831C84}"/>
    <cellStyle name="40 % - Markeringsfarve6 3 2 9" xfId="4508" xr:uid="{7CCA0ABA-B913-4CA1-9676-805D13A3AB27}"/>
    <cellStyle name="40 % - Markeringsfarve6 3 2 9 2" xfId="8615" xr:uid="{229E3BCC-9497-427E-95B3-07D6C7696FE5}"/>
    <cellStyle name="40 % - Markeringsfarve6 3 2 9 2 2" xfId="16496" xr:uid="{597FC26A-8B7F-4722-833B-86B196FA2C0B}"/>
    <cellStyle name="40 % - Markeringsfarve6 3 2 9 2 2 2" xfId="32811" xr:uid="{B838D6C8-E7DF-47B8-81C9-593E24578BB2}"/>
    <cellStyle name="40 % - Markeringsfarve6 3 2 9 2 2 3" xfId="47775" xr:uid="{20F1051F-FCA7-43E6-AB3A-8D2F86A950F1}"/>
    <cellStyle name="40 % - Markeringsfarve6 3 2 9 2 3" xfId="25789" xr:uid="{CE642905-AF79-4794-A87A-C27EAE2BFFA4}"/>
    <cellStyle name="40 % - Markeringsfarve6 3 2 9 2 4" xfId="40776" xr:uid="{48F80BAE-DEF6-45D5-A46C-97A9550A06B0}"/>
    <cellStyle name="40 % - Markeringsfarve6 3 2 9 3" xfId="13064" xr:uid="{BD986AE9-01B1-47A5-ACB9-86FDDD10D927}"/>
    <cellStyle name="40 % - Markeringsfarve6 3 2 9 3 2" xfId="29384" xr:uid="{206E142C-E358-4EFF-BE5D-AD2D29B329FF}"/>
    <cellStyle name="40 % - Markeringsfarve6 3 2 9 3 3" xfId="44349" xr:uid="{57EEC55C-08AA-48A9-B32A-DDE46F591CC7}"/>
    <cellStyle name="40 % - Markeringsfarve6 3 2 9 4" xfId="22362" xr:uid="{4451CB45-9A79-4B66-A68B-6F891F37D513}"/>
    <cellStyle name="40 % - Markeringsfarve6 3 2 9 5" xfId="37350" xr:uid="{B5289707-90F9-4F6B-91FB-53F901F833F8}"/>
    <cellStyle name="40 % - Markeringsfarve6 3 3" xfId="4509" xr:uid="{8EFCB168-B368-4924-AA3F-82097D929483}"/>
    <cellStyle name="40 % - Markeringsfarve6 3 3 10" xfId="6002" xr:uid="{4D61ADD9-0C39-4ECC-A976-9E1EEECE1919}"/>
    <cellStyle name="40 % - Markeringsfarve6 3 3 10 2" xfId="13919" xr:uid="{80B0528D-99D5-4207-AAA3-0501424683EB}"/>
    <cellStyle name="40 % - Markeringsfarve6 3 3 10 2 2" xfId="30234" xr:uid="{9402FBD4-9BE5-4DD0-95E2-73173139C839}"/>
    <cellStyle name="40 % - Markeringsfarve6 3 3 10 2 3" xfId="45198" xr:uid="{43416C7C-EA0C-4A53-AC96-13D7FC825EC1}"/>
    <cellStyle name="40 % - Markeringsfarve6 3 3 10 3" xfId="23212" xr:uid="{A3279AFA-0ADD-47F4-B20C-C2B8FBECE377}"/>
    <cellStyle name="40 % - Markeringsfarve6 3 3 10 4" xfId="38199" xr:uid="{8074A18F-1171-4189-8132-2B6D24435771}"/>
    <cellStyle name="40 % - Markeringsfarve6 3 3 11" xfId="13065" xr:uid="{78FC94F0-BD0D-48F9-82AE-6359564DC77B}"/>
    <cellStyle name="40 % - Markeringsfarve6 3 3 11 2" xfId="29385" xr:uid="{1985771C-6E6B-4BD9-A3EF-6B656AAFE5CF}"/>
    <cellStyle name="40 % - Markeringsfarve6 3 3 11 3" xfId="44350" xr:uid="{C05958A2-521E-4D75-907F-BD66BD9C12B1}"/>
    <cellStyle name="40 % - Markeringsfarve6 3 3 12" xfId="22363" xr:uid="{44728D84-D0F6-4ABA-B106-1ED3FCD007D2}"/>
    <cellStyle name="40 % - Markeringsfarve6 3 3 13" xfId="37351" xr:uid="{5FB4D778-0C78-4288-AC89-43DA817F04DB}"/>
    <cellStyle name="40 % - Markeringsfarve6 3 3 14" xfId="56527" xr:uid="{8A5EB17C-B3D5-428A-B4B0-264F5550BE4A}"/>
    <cellStyle name="40 % - Markeringsfarve6 3 3 2" xfId="4510" xr:uid="{23BB9015-D0D9-4065-8183-4FE4DB455F54}"/>
    <cellStyle name="40 % - Markeringsfarve6 3 3 2 2" xfId="4511" xr:uid="{12BB9768-0C80-4113-8CA1-0BC26581A642}"/>
    <cellStyle name="40 % - Markeringsfarve6 3 3 2 2 2" xfId="4512" xr:uid="{12E43421-E9E0-46DF-AE7E-107C0EDBE232}"/>
    <cellStyle name="40 % - Markeringsfarve6 3 3 2 2 2 2" xfId="7656" xr:uid="{EA9DB800-8813-4D90-8E74-6724273F0123}"/>
    <cellStyle name="40 % - Markeringsfarve6 3 3 2 2 2 2 2" xfId="15556" xr:uid="{7644FBA8-0EAE-464E-9139-2040EA18F69A}"/>
    <cellStyle name="40 % - Markeringsfarve6 3 3 2 2 2 2 2 2" xfId="31871" xr:uid="{A6C68E4E-EA29-406B-B0E7-A913EA1F7C1F}"/>
    <cellStyle name="40 % - Markeringsfarve6 3 3 2 2 2 2 2 3" xfId="46835" xr:uid="{7EC44ACB-40B2-45D3-A308-E1728BF44A13}"/>
    <cellStyle name="40 % - Markeringsfarve6 3 3 2 2 2 2 3" xfId="24849" xr:uid="{1FA2FF07-0781-45D4-ACAD-D72A54556440}"/>
    <cellStyle name="40 % - Markeringsfarve6 3 3 2 2 2 2 4" xfId="39836" xr:uid="{067858D9-6426-42A8-BCA4-210AC749E231}"/>
    <cellStyle name="40 % - Markeringsfarve6 3 3 2 2 2 3" xfId="13068" xr:uid="{21324E38-73C0-4F29-913D-BA893905625A}"/>
    <cellStyle name="40 % - Markeringsfarve6 3 3 2 2 2 3 2" xfId="29388" xr:uid="{52FF0F1B-9B3D-440E-B7AE-19471B2B7688}"/>
    <cellStyle name="40 % - Markeringsfarve6 3 3 2 2 2 3 3" xfId="44353" xr:uid="{B15DF3B5-AA18-47C7-BFC4-F1D85DAC999A}"/>
    <cellStyle name="40 % - Markeringsfarve6 3 3 2 2 2 4" xfId="22366" xr:uid="{4CB4E4D1-AFCD-49A8-84C7-6F9E19034CF9}"/>
    <cellStyle name="40 % - Markeringsfarve6 3 3 2 2 2 5" xfId="37354" xr:uid="{16222169-5C06-4CEA-847F-05E61F7ACA2D}"/>
    <cellStyle name="40 % - Markeringsfarve6 3 3 2 2 3" xfId="6223" xr:uid="{57629C66-3F5F-461B-B759-115D8D10A238}"/>
    <cellStyle name="40 % - Markeringsfarve6 3 3 2 2 3 2" xfId="14139" xr:uid="{259A7690-0C49-42A4-B7E8-D8FE7DBE95FD}"/>
    <cellStyle name="40 % - Markeringsfarve6 3 3 2 2 3 2 2" xfId="30454" xr:uid="{86C46422-2C62-4E24-8F88-8E31C305E3DF}"/>
    <cellStyle name="40 % - Markeringsfarve6 3 3 2 2 3 2 3" xfId="45418" xr:uid="{4292FCBA-5155-48AC-8E66-8A239985ED26}"/>
    <cellStyle name="40 % - Markeringsfarve6 3 3 2 2 3 3" xfId="23432" xr:uid="{984D6DB1-B021-4B20-9D1E-DB8C8B002F63}"/>
    <cellStyle name="40 % - Markeringsfarve6 3 3 2 2 3 4" xfId="38419" xr:uid="{C1E271BE-FDCC-438C-AE1C-89E97B1D1AB3}"/>
    <cellStyle name="40 % - Markeringsfarve6 3 3 2 2 4" xfId="13067" xr:uid="{852791BB-D20A-437C-BCB8-97E15591B3EA}"/>
    <cellStyle name="40 % - Markeringsfarve6 3 3 2 2 4 2" xfId="29387" xr:uid="{7E78A0D2-01C3-4DCD-B000-B647F5C4F342}"/>
    <cellStyle name="40 % - Markeringsfarve6 3 3 2 2 4 3" xfId="44352" xr:uid="{C89C6961-F021-449F-97B6-7CD3D096266F}"/>
    <cellStyle name="40 % - Markeringsfarve6 3 3 2 2 5" xfId="22365" xr:uid="{BCA560C7-543F-4F3D-A5CA-BF8653A98D9F}"/>
    <cellStyle name="40 % - Markeringsfarve6 3 3 2 2 6" xfId="37353" xr:uid="{2ED642C8-D25F-4888-B442-552D95B68156}"/>
    <cellStyle name="40 % - Markeringsfarve6 3 3 2 3" xfId="4513" xr:uid="{99785C48-D021-4129-A6BD-8DEA925F1785}"/>
    <cellStyle name="40 % - Markeringsfarve6 3 3 2 3 2" xfId="6886" xr:uid="{6B647AD3-1948-4EBD-B70F-7B3891D54A79}"/>
    <cellStyle name="40 % - Markeringsfarve6 3 3 2 3 2 2" xfId="14796" xr:uid="{AFF464E5-8F34-4438-8A8D-31801069F89C}"/>
    <cellStyle name="40 % - Markeringsfarve6 3 3 2 3 2 2 2" xfId="31111" xr:uid="{3BB2015D-8C00-40E4-9923-B9A4CC4B99BD}"/>
    <cellStyle name="40 % - Markeringsfarve6 3 3 2 3 2 2 3" xfId="46075" xr:uid="{029CBB83-CD83-430D-8440-806119BCF366}"/>
    <cellStyle name="40 % - Markeringsfarve6 3 3 2 3 2 3" xfId="24089" xr:uid="{B9F1BBFF-6D18-4270-B237-B6E6014B27BA}"/>
    <cellStyle name="40 % - Markeringsfarve6 3 3 2 3 2 4" xfId="39076" xr:uid="{D6B7B8B8-E041-4F25-A819-7A8E22490556}"/>
    <cellStyle name="40 % - Markeringsfarve6 3 3 2 3 3" xfId="13069" xr:uid="{93911673-FB4C-47F8-8E7B-81AB33E7B007}"/>
    <cellStyle name="40 % - Markeringsfarve6 3 3 2 3 3 2" xfId="29389" xr:uid="{BD0F354E-83AB-44B1-87F7-61E3ECA0016D}"/>
    <cellStyle name="40 % - Markeringsfarve6 3 3 2 3 3 3" xfId="44354" xr:uid="{460B3876-1786-4E6D-8507-7D87DEA0DBC0}"/>
    <cellStyle name="40 % - Markeringsfarve6 3 3 2 3 4" xfId="22367" xr:uid="{B4D55652-EA37-40C6-8637-DCB52C86166E}"/>
    <cellStyle name="40 % - Markeringsfarve6 3 3 2 3 5" xfId="37355" xr:uid="{E2678722-8D1A-4506-92A5-7BB61B942264}"/>
    <cellStyle name="40 % - Markeringsfarve6 3 3 2 4" xfId="4514" xr:uid="{BF0B614D-3C6F-4ED7-9904-AD01DDF8F0B8}"/>
    <cellStyle name="40 % - Markeringsfarve6 3 3 2 4 2" xfId="8704" xr:uid="{5E8C7053-63B4-47B7-BC1F-FDE69D7A8B23}"/>
    <cellStyle name="40 % - Markeringsfarve6 3 3 2 4 2 2" xfId="16579" xr:uid="{885699D6-78C7-4098-8D7B-14D1799F0CE0}"/>
    <cellStyle name="40 % - Markeringsfarve6 3 3 2 4 2 2 2" xfId="32894" xr:uid="{B79F6AFB-9FE9-44D7-887D-31115CA4F754}"/>
    <cellStyle name="40 % - Markeringsfarve6 3 3 2 4 2 2 3" xfId="47858" xr:uid="{72BC83B3-C86B-4DC4-9AF4-C0F2CB10D4D4}"/>
    <cellStyle name="40 % - Markeringsfarve6 3 3 2 4 2 3" xfId="25872" xr:uid="{6F7A81E3-8246-46C5-9280-FD10E39FF36B}"/>
    <cellStyle name="40 % - Markeringsfarve6 3 3 2 4 2 4" xfId="40859" xr:uid="{F473E2BC-BFC7-41D0-AE4A-CDBE5886EEDE}"/>
    <cellStyle name="40 % - Markeringsfarve6 3 3 2 4 3" xfId="13070" xr:uid="{34D36297-36DA-46E9-A2D3-CCC13E02CF9F}"/>
    <cellStyle name="40 % - Markeringsfarve6 3 3 2 4 3 2" xfId="29390" xr:uid="{DD6B9226-F3F7-483C-9FF7-D0E60F9078CE}"/>
    <cellStyle name="40 % - Markeringsfarve6 3 3 2 4 3 3" xfId="44355" xr:uid="{6047F9FF-4BAC-4526-B2F6-31EB56DD4E37}"/>
    <cellStyle name="40 % - Markeringsfarve6 3 3 2 4 4" xfId="22368" xr:uid="{E1B84AFF-39A5-4889-836C-49ED8BE2EBA3}"/>
    <cellStyle name="40 % - Markeringsfarve6 3 3 2 4 5" xfId="37356" xr:uid="{AAFBF9E4-C3C9-4DC1-A97F-E1EADDA58CBA}"/>
    <cellStyle name="40 % - Markeringsfarve6 3 3 2 5" xfId="6003" xr:uid="{D62F2E15-DCC1-4FEA-B4FB-97685106EAC4}"/>
    <cellStyle name="40 % - Markeringsfarve6 3 3 2 5 2" xfId="13920" xr:uid="{C216AA33-F646-472E-9155-EE4224590504}"/>
    <cellStyle name="40 % - Markeringsfarve6 3 3 2 5 2 2" xfId="30235" xr:uid="{7E49A908-20CC-4491-A470-1085DB61A90A}"/>
    <cellStyle name="40 % - Markeringsfarve6 3 3 2 5 2 3" xfId="45199" xr:uid="{08D2D208-DA8E-427C-A8EC-4CD4522A339E}"/>
    <cellStyle name="40 % - Markeringsfarve6 3 3 2 5 3" xfId="23213" xr:uid="{B4BEADA2-CA06-41E9-BF04-EE80E99F65B8}"/>
    <cellStyle name="40 % - Markeringsfarve6 3 3 2 5 4" xfId="38200" xr:uid="{0FBD3AF2-4C0F-4BE4-B394-30D8F55EBF49}"/>
    <cellStyle name="40 % - Markeringsfarve6 3 3 2 6" xfId="13066" xr:uid="{9870C846-2E3E-4D82-99D7-4AC10F15C5D8}"/>
    <cellStyle name="40 % - Markeringsfarve6 3 3 2 6 2" xfId="29386" xr:uid="{78BC81E6-5DF0-4B3E-A952-16C8F94A93CF}"/>
    <cellStyle name="40 % - Markeringsfarve6 3 3 2 6 3" xfId="44351" xr:uid="{3518215F-21DE-48EC-9C29-364C4EE5B6D4}"/>
    <cellStyle name="40 % - Markeringsfarve6 3 3 2 7" xfId="22364" xr:uid="{A5C6E7FD-BE6E-4678-AE6A-5FF1CD9E90AC}"/>
    <cellStyle name="40 % - Markeringsfarve6 3 3 2 8" xfId="37352" xr:uid="{17FB72E7-4150-4D00-80AA-296962596BBE}"/>
    <cellStyle name="40 % - Markeringsfarve6 3 3 3" xfId="4515" xr:uid="{62C276DA-0EB3-4ED0-AD88-FE5775E4B66D}"/>
    <cellStyle name="40 % - Markeringsfarve6 3 3 3 2" xfId="4516" xr:uid="{B3C34E1E-F4BA-4258-B88D-A4BB92EA5DD3}"/>
    <cellStyle name="40 % - Markeringsfarve6 3 3 3 2 2" xfId="4517" xr:uid="{D581D859-6F14-4865-83AC-030B32E294C9}"/>
    <cellStyle name="40 % - Markeringsfarve6 3 3 3 2 2 2" xfId="7776" xr:uid="{8A855165-650A-4B55-8F2A-AA279A6F8322}"/>
    <cellStyle name="40 % - Markeringsfarve6 3 3 3 2 2 2 2" xfId="15676" xr:uid="{84FF5554-33F7-4A4A-9080-FC86E5707E68}"/>
    <cellStyle name="40 % - Markeringsfarve6 3 3 3 2 2 2 2 2" xfId="31991" xr:uid="{90C9C838-E7B1-4272-BF19-0C0ABFCA22E0}"/>
    <cellStyle name="40 % - Markeringsfarve6 3 3 3 2 2 2 2 3" xfId="46955" xr:uid="{D17B866C-1374-4104-B43A-5E9FA8307DEE}"/>
    <cellStyle name="40 % - Markeringsfarve6 3 3 3 2 2 2 3" xfId="24969" xr:uid="{573292FD-BD5D-4D8F-88CB-0FCE2498C3A3}"/>
    <cellStyle name="40 % - Markeringsfarve6 3 3 3 2 2 2 4" xfId="39956" xr:uid="{435C9118-81C8-4A07-8FF8-94886E2A065F}"/>
    <cellStyle name="40 % - Markeringsfarve6 3 3 3 2 2 3" xfId="13073" xr:uid="{73AFAD33-6901-421F-8299-91D232B3D2A1}"/>
    <cellStyle name="40 % - Markeringsfarve6 3 3 3 2 2 3 2" xfId="29393" xr:uid="{D3FF8ED0-D891-4516-8A46-E749845DC104}"/>
    <cellStyle name="40 % - Markeringsfarve6 3 3 3 2 2 3 3" xfId="44358" xr:uid="{DEE742BA-5D77-4DB6-A40B-0EEB633FDB5C}"/>
    <cellStyle name="40 % - Markeringsfarve6 3 3 3 2 2 4" xfId="22371" xr:uid="{4692C905-78FD-4276-A840-B1CE79875DB7}"/>
    <cellStyle name="40 % - Markeringsfarve6 3 3 3 2 2 5" xfId="37359" xr:uid="{B8DE3139-761B-4D05-A2F8-1F2EF1435445}"/>
    <cellStyle name="40 % - Markeringsfarve6 3 3 3 2 3" xfId="6322" xr:uid="{908FD22C-3900-4D24-A778-F9F1D0D6C183}"/>
    <cellStyle name="40 % - Markeringsfarve6 3 3 3 2 3 2" xfId="14238" xr:uid="{6A8352AB-77E2-4952-B460-AECE797B0F5F}"/>
    <cellStyle name="40 % - Markeringsfarve6 3 3 3 2 3 2 2" xfId="30553" xr:uid="{2D2D3FB9-C46C-448E-A1F4-FBD89348F763}"/>
    <cellStyle name="40 % - Markeringsfarve6 3 3 3 2 3 2 3" xfId="45517" xr:uid="{91C5165E-D43A-4F65-A274-A8748034F32B}"/>
    <cellStyle name="40 % - Markeringsfarve6 3 3 3 2 3 3" xfId="23531" xr:uid="{ED987238-1BA0-44B6-8281-BAFBEF114EA6}"/>
    <cellStyle name="40 % - Markeringsfarve6 3 3 3 2 3 4" xfId="38518" xr:uid="{8BFFBA46-DFA3-4A56-B27D-D77F452B0AAF}"/>
    <cellStyle name="40 % - Markeringsfarve6 3 3 3 2 4" xfId="13072" xr:uid="{FEE1C81B-6CCD-471E-8B47-8AC8DDA8A1C7}"/>
    <cellStyle name="40 % - Markeringsfarve6 3 3 3 2 4 2" xfId="29392" xr:uid="{2743D694-8E1D-487A-9152-8FFFD98699D1}"/>
    <cellStyle name="40 % - Markeringsfarve6 3 3 3 2 4 3" xfId="44357" xr:uid="{EDB787F5-08EA-4078-8F09-C0F068464F23}"/>
    <cellStyle name="40 % - Markeringsfarve6 3 3 3 2 5" xfId="22370" xr:uid="{40C7C30B-FFFD-42DD-B828-924F1B929FF7}"/>
    <cellStyle name="40 % - Markeringsfarve6 3 3 3 2 6" xfId="37358" xr:uid="{6F3BD15D-00CA-40B7-99A1-F26C8D109B24}"/>
    <cellStyle name="40 % - Markeringsfarve6 3 3 3 3" xfId="4518" xr:uid="{A8E3ED96-CFB4-468C-89AE-47F4BF9EA6EE}"/>
    <cellStyle name="40 % - Markeringsfarve6 3 3 3 3 2" xfId="7006" xr:uid="{17FC81AF-80B8-47A0-B73D-B5178D06EDEB}"/>
    <cellStyle name="40 % - Markeringsfarve6 3 3 3 3 2 2" xfId="14916" xr:uid="{4597D173-8F6D-4BE9-BF58-94C157F84E90}"/>
    <cellStyle name="40 % - Markeringsfarve6 3 3 3 3 2 2 2" xfId="31231" xr:uid="{E7235DF9-4A4B-4408-BB22-E921AB9ADF66}"/>
    <cellStyle name="40 % - Markeringsfarve6 3 3 3 3 2 2 3" xfId="46195" xr:uid="{29572967-E262-4014-A838-5B606E1DE2A0}"/>
    <cellStyle name="40 % - Markeringsfarve6 3 3 3 3 2 3" xfId="24209" xr:uid="{CDC354B5-4515-4023-A4E9-D306C30FC36E}"/>
    <cellStyle name="40 % - Markeringsfarve6 3 3 3 3 2 4" xfId="39196" xr:uid="{33610FBF-2B98-4185-AFA0-87D011E945B6}"/>
    <cellStyle name="40 % - Markeringsfarve6 3 3 3 3 3" xfId="13074" xr:uid="{C74653DF-1B78-4DDA-B66B-A1DC5C0030A2}"/>
    <cellStyle name="40 % - Markeringsfarve6 3 3 3 3 3 2" xfId="29394" xr:uid="{4D8F5855-3A36-4AFD-9913-1A1010436DB2}"/>
    <cellStyle name="40 % - Markeringsfarve6 3 3 3 3 3 3" xfId="44359" xr:uid="{BEC318BC-4945-443B-B496-C669AA1AB100}"/>
    <cellStyle name="40 % - Markeringsfarve6 3 3 3 3 4" xfId="22372" xr:uid="{03C6736E-99FE-4E7B-9B38-E3D5E6603F1D}"/>
    <cellStyle name="40 % - Markeringsfarve6 3 3 3 3 5" xfId="37360" xr:uid="{95F12773-B8D4-40F4-8583-712F6343FFA3}"/>
    <cellStyle name="40 % - Markeringsfarve6 3 3 3 4" xfId="4519" xr:uid="{CE6F8F35-BF18-4D05-82B3-06BC8B6CA0FF}"/>
    <cellStyle name="40 % - Markeringsfarve6 3 3 3 4 2" xfId="8424" xr:uid="{04CDFFA7-58CF-4C2F-9015-33C20395BF45}"/>
    <cellStyle name="40 % - Markeringsfarve6 3 3 3 4 2 2" xfId="16312" xr:uid="{1F6E6E1A-16F4-47CF-B46A-895579395B43}"/>
    <cellStyle name="40 % - Markeringsfarve6 3 3 3 4 2 2 2" xfId="32627" xr:uid="{67372F3C-9359-49D1-A3F9-51381D34340F}"/>
    <cellStyle name="40 % - Markeringsfarve6 3 3 3 4 2 2 3" xfId="47591" xr:uid="{26676E44-4AE7-4813-93E5-7102A3076631}"/>
    <cellStyle name="40 % - Markeringsfarve6 3 3 3 4 2 3" xfId="25605" xr:uid="{F3DF2BF2-9D31-4A41-9061-53C86AD25A95}"/>
    <cellStyle name="40 % - Markeringsfarve6 3 3 3 4 2 4" xfId="40592" xr:uid="{FB4CCA02-CC89-4972-A5A7-F4AD8B4C35B5}"/>
    <cellStyle name="40 % - Markeringsfarve6 3 3 3 4 3" xfId="13075" xr:uid="{502367E3-AC85-456E-8AEC-4C50BD59834F}"/>
    <cellStyle name="40 % - Markeringsfarve6 3 3 3 4 3 2" xfId="29395" xr:uid="{9B276BA0-BE58-4453-8D66-2AF112A30500}"/>
    <cellStyle name="40 % - Markeringsfarve6 3 3 3 4 3 3" xfId="44360" xr:uid="{6A4877FE-B0B2-499A-865F-30B2E9382747}"/>
    <cellStyle name="40 % - Markeringsfarve6 3 3 3 4 4" xfId="22373" xr:uid="{F802F1D7-F23D-4050-B0F3-164A2941DCB1}"/>
    <cellStyle name="40 % - Markeringsfarve6 3 3 3 4 5" xfId="37361" xr:uid="{F358B55C-1B4C-432E-8AF8-A36BA25CBCD9}"/>
    <cellStyle name="40 % - Markeringsfarve6 3 3 3 5" xfId="6004" xr:uid="{31D00036-44F4-4C1C-ACDD-0B055C1621C9}"/>
    <cellStyle name="40 % - Markeringsfarve6 3 3 3 5 2" xfId="13921" xr:uid="{893AC0B9-49CB-4624-BD52-21C87A119575}"/>
    <cellStyle name="40 % - Markeringsfarve6 3 3 3 5 2 2" xfId="30236" xr:uid="{C7AAABA3-2080-4B2C-BEA0-61115237FD19}"/>
    <cellStyle name="40 % - Markeringsfarve6 3 3 3 5 2 3" xfId="45200" xr:uid="{17AC19C5-3989-405C-803D-5555A7AB259D}"/>
    <cellStyle name="40 % - Markeringsfarve6 3 3 3 5 3" xfId="23214" xr:uid="{866A5935-93AD-4900-B6DD-614ACE44E2AB}"/>
    <cellStyle name="40 % - Markeringsfarve6 3 3 3 5 4" xfId="38201" xr:uid="{DD269BA1-D558-4B61-A9B7-3B241F758DFA}"/>
    <cellStyle name="40 % - Markeringsfarve6 3 3 3 6" xfId="13071" xr:uid="{1DC1B032-7DDA-4EB2-9069-D199122879CC}"/>
    <cellStyle name="40 % - Markeringsfarve6 3 3 3 6 2" xfId="29391" xr:uid="{6093D76C-40D2-4F41-8D33-928414B68BD9}"/>
    <cellStyle name="40 % - Markeringsfarve6 3 3 3 6 3" xfId="44356" xr:uid="{F172FAF6-E2CF-44A8-B080-0D28CB2A8B99}"/>
    <cellStyle name="40 % - Markeringsfarve6 3 3 3 7" xfId="22369" xr:uid="{8CF8B9F0-9112-4156-917D-1350DC417027}"/>
    <cellStyle name="40 % - Markeringsfarve6 3 3 3 8" xfId="37357" xr:uid="{8793A420-555E-4FD6-8858-B5085EFEBF0F}"/>
    <cellStyle name="40 % - Markeringsfarve6 3 3 4" xfId="4520" xr:uid="{0784DFB6-1087-4C62-926C-0DEBF6981021}"/>
    <cellStyle name="40 % - Markeringsfarve6 3 3 4 2" xfId="4521" xr:uid="{F9BE2F0A-F851-426B-9F26-C423B4EEBF56}"/>
    <cellStyle name="40 % - Markeringsfarve6 3 3 4 2 2" xfId="4522" xr:uid="{86511096-983F-457B-A5BC-6D6415CF0467}"/>
    <cellStyle name="40 % - Markeringsfarve6 3 3 4 2 2 2" xfId="7894" xr:uid="{3C34D94C-F8C0-4027-B881-F509D312581C}"/>
    <cellStyle name="40 % - Markeringsfarve6 3 3 4 2 2 2 2" xfId="15794" xr:uid="{98E95434-AC89-451A-8089-34B25C139C66}"/>
    <cellStyle name="40 % - Markeringsfarve6 3 3 4 2 2 2 2 2" xfId="32109" xr:uid="{E95606A4-0161-400B-8979-55B31B4064C9}"/>
    <cellStyle name="40 % - Markeringsfarve6 3 3 4 2 2 2 2 3" xfId="47073" xr:uid="{EFE3792B-35AC-4B5B-AB2E-73E5D41227A7}"/>
    <cellStyle name="40 % - Markeringsfarve6 3 3 4 2 2 2 3" xfId="25087" xr:uid="{AF8B57C3-DB3B-4B8A-9681-55378C5E8E78}"/>
    <cellStyle name="40 % - Markeringsfarve6 3 3 4 2 2 2 4" xfId="40074" xr:uid="{4EF2DB42-B11A-4CF6-A42C-86D7ADB40D8C}"/>
    <cellStyle name="40 % - Markeringsfarve6 3 3 4 2 2 3" xfId="13078" xr:uid="{FF5B650E-C15C-4363-9AB6-395A696BC36E}"/>
    <cellStyle name="40 % - Markeringsfarve6 3 3 4 2 2 3 2" xfId="29398" xr:uid="{8D8F4381-2978-4A25-BA55-10A0B61C7059}"/>
    <cellStyle name="40 % - Markeringsfarve6 3 3 4 2 2 3 3" xfId="44363" xr:uid="{D64B7B9B-2C10-473C-88A4-2F3FB017F1E5}"/>
    <cellStyle name="40 % - Markeringsfarve6 3 3 4 2 2 4" xfId="22376" xr:uid="{0097EDAC-79D2-4243-A331-5EC6FFA2E0A0}"/>
    <cellStyle name="40 % - Markeringsfarve6 3 3 4 2 2 5" xfId="37364" xr:uid="{B0D35423-EB8D-4662-BE5F-3E532534022D}"/>
    <cellStyle name="40 % - Markeringsfarve6 3 3 4 2 3" xfId="6425" xr:uid="{109BDA0B-A164-4AC0-8693-1D72EEA80E49}"/>
    <cellStyle name="40 % - Markeringsfarve6 3 3 4 2 3 2" xfId="14338" xr:uid="{9C19122C-0C44-4C20-8272-A886E53B9343}"/>
    <cellStyle name="40 % - Markeringsfarve6 3 3 4 2 3 2 2" xfId="30653" xr:uid="{33498FDE-260F-4649-9720-6193B0BCDCA7}"/>
    <cellStyle name="40 % - Markeringsfarve6 3 3 4 2 3 2 3" xfId="45617" xr:uid="{EAE26280-6CB8-4F7B-99C6-86CAF994FA77}"/>
    <cellStyle name="40 % - Markeringsfarve6 3 3 4 2 3 3" xfId="23631" xr:uid="{7E1B4C16-FB29-4F6B-84F9-47215DE5F1ED}"/>
    <cellStyle name="40 % - Markeringsfarve6 3 3 4 2 3 4" xfId="38618" xr:uid="{BCEDF091-7F4A-46C8-BE23-0A00353F1ED3}"/>
    <cellStyle name="40 % - Markeringsfarve6 3 3 4 2 4" xfId="13077" xr:uid="{912A19E2-93BD-40C1-8BD5-53FC27D0645F}"/>
    <cellStyle name="40 % - Markeringsfarve6 3 3 4 2 4 2" xfId="29397" xr:uid="{7B98EABE-1DC8-48BB-9977-2E3843A2887F}"/>
    <cellStyle name="40 % - Markeringsfarve6 3 3 4 2 4 3" xfId="44362" xr:uid="{A2BCF305-7D33-4696-B338-D0D80D2999DC}"/>
    <cellStyle name="40 % - Markeringsfarve6 3 3 4 2 5" xfId="22375" xr:uid="{A2F44EFA-58B0-4CE0-B165-D1569677C12F}"/>
    <cellStyle name="40 % - Markeringsfarve6 3 3 4 2 6" xfId="37363" xr:uid="{CD835722-461A-4B47-AA1E-84F782B61F77}"/>
    <cellStyle name="40 % - Markeringsfarve6 3 3 4 3" xfId="4523" xr:uid="{DB822E7A-0D62-4DD4-BE58-82E38235EB1B}"/>
    <cellStyle name="40 % - Markeringsfarve6 3 3 4 3 2" xfId="7170" xr:uid="{0C3199A5-7BAF-47B0-A975-23DBBE25A33E}"/>
    <cellStyle name="40 % - Markeringsfarve6 3 3 4 3 2 2" xfId="15079" xr:uid="{25091A13-CC1C-4AF8-A010-4A2AD61C21F1}"/>
    <cellStyle name="40 % - Markeringsfarve6 3 3 4 3 2 2 2" xfId="31394" xr:uid="{9FE37B89-64B2-406D-993D-B40869EE04A2}"/>
    <cellStyle name="40 % - Markeringsfarve6 3 3 4 3 2 2 3" xfId="46358" xr:uid="{51AABF3C-81DB-4E82-8B2C-ED947C3A9710}"/>
    <cellStyle name="40 % - Markeringsfarve6 3 3 4 3 2 3" xfId="24372" xr:uid="{1343FCF8-0C53-4355-8D71-A954B9ADC739}"/>
    <cellStyle name="40 % - Markeringsfarve6 3 3 4 3 2 4" xfId="39359" xr:uid="{C414E469-5C44-4B25-982C-44DF64A0D956}"/>
    <cellStyle name="40 % - Markeringsfarve6 3 3 4 3 3" xfId="13079" xr:uid="{206F3272-EC43-40B8-B33D-4C86BD64CAB3}"/>
    <cellStyle name="40 % - Markeringsfarve6 3 3 4 3 3 2" xfId="29399" xr:uid="{26DE3402-2BD8-44D5-980D-61AE2D46C3CC}"/>
    <cellStyle name="40 % - Markeringsfarve6 3 3 4 3 3 3" xfId="44364" xr:uid="{435891D0-5DE9-4471-A2C0-329A4B0E1497}"/>
    <cellStyle name="40 % - Markeringsfarve6 3 3 4 3 4" xfId="22377" xr:uid="{C661915E-A843-487C-AA02-664834581353}"/>
    <cellStyle name="40 % - Markeringsfarve6 3 3 4 3 5" xfId="37365" xr:uid="{38BE4206-9B32-4E5F-9521-7FF10168DAAC}"/>
    <cellStyle name="40 % - Markeringsfarve6 3 3 4 4" xfId="4524" xr:uid="{3F3D597E-2A3E-487A-9263-36E72E6C5F68}"/>
    <cellStyle name="40 % - Markeringsfarve6 3 3 4 4 2" xfId="8683" xr:uid="{51A185F8-FEEA-4604-B379-C7D79D7BC7A1}"/>
    <cellStyle name="40 % - Markeringsfarve6 3 3 4 4 2 2" xfId="16561" xr:uid="{30342278-F892-48BA-A015-07D8955DAC94}"/>
    <cellStyle name="40 % - Markeringsfarve6 3 3 4 4 2 2 2" xfId="32876" xr:uid="{D99D22B6-A32E-47C7-A0F6-6DDE008273F5}"/>
    <cellStyle name="40 % - Markeringsfarve6 3 3 4 4 2 2 3" xfId="47840" xr:uid="{1EFB1EDF-3EA1-4B20-AE6E-177E9D4D0058}"/>
    <cellStyle name="40 % - Markeringsfarve6 3 3 4 4 2 3" xfId="25854" xr:uid="{4A2D07E6-F285-48B3-A564-E1DFB00F5081}"/>
    <cellStyle name="40 % - Markeringsfarve6 3 3 4 4 2 4" xfId="40841" xr:uid="{CCCBB09A-F2D1-4A88-83C6-3C2B596E28C6}"/>
    <cellStyle name="40 % - Markeringsfarve6 3 3 4 4 3" xfId="13080" xr:uid="{4ED49178-F814-49E8-8679-C7E690BD1DA0}"/>
    <cellStyle name="40 % - Markeringsfarve6 3 3 4 4 3 2" xfId="29400" xr:uid="{BA5FF304-9AC2-4597-8B43-432B9AB56134}"/>
    <cellStyle name="40 % - Markeringsfarve6 3 3 4 4 3 3" xfId="44365" xr:uid="{05B23585-BB4A-495C-A604-8319BFEE57AD}"/>
    <cellStyle name="40 % - Markeringsfarve6 3 3 4 4 4" xfId="22378" xr:uid="{E215DAF2-218F-4B95-A7D3-BAC5311199F9}"/>
    <cellStyle name="40 % - Markeringsfarve6 3 3 4 4 5" xfId="37366" xr:uid="{8C4C46C5-A9B2-4533-A813-8A6E8CF836B2}"/>
    <cellStyle name="40 % - Markeringsfarve6 3 3 4 5" xfId="6005" xr:uid="{23E916A9-9E17-4417-B864-4CAE6EE060FC}"/>
    <cellStyle name="40 % - Markeringsfarve6 3 3 4 5 2" xfId="13922" xr:uid="{9FB37F1B-8F54-496C-9ACD-A361B2D15153}"/>
    <cellStyle name="40 % - Markeringsfarve6 3 3 4 5 2 2" xfId="30237" xr:uid="{7B461439-0C71-4E37-B334-C9426ED72000}"/>
    <cellStyle name="40 % - Markeringsfarve6 3 3 4 5 2 3" xfId="45201" xr:uid="{934AC8F4-855B-4081-AB17-B30617B50CA1}"/>
    <cellStyle name="40 % - Markeringsfarve6 3 3 4 5 3" xfId="23215" xr:uid="{B1C23234-E666-49A1-8048-161E30A536FC}"/>
    <cellStyle name="40 % - Markeringsfarve6 3 3 4 5 4" xfId="38202" xr:uid="{08148EE0-0EA5-4ED7-87A8-2EF35063329C}"/>
    <cellStyle name="40 % - Markeringsfarve6 3 3 4 6" xfId="13076" xr:uid="{3B3BC48A-BBFA-460D-8783-742A5C72E0C3}"/>
    <cellStyle name="40 % - Markeringsfarve6 3 3 4 6 2" xfId="29396" xr:uid="{83435A8E-A9CB-48F4-B655-C25F264F77E9}"/>
    <cellStyle name="40 % - Markeringsfarve6 3 3 4 6 3" xfId="44361" xr:uid="{BF9E0C67-9CE2-46C3-838E-323267274A7D}"/>
    <cellStyle name="40 % - Markeringsfarve6 3 3 4 7" xfId="22374" xr:uid="{A42AA125-F4AF-40DE-9D42-DF7FC0C48BB0}"/>
    <cellStyle name="40 % - Markeringsfarve6 3 3 4 8" xfId="37362" xr:uid="{1B34DBDB-9096-4200-BEEE-0D3D4DCFCC5A}"/>
    <cellStyle name="40 % - Markeringsfarve6 3 3 5" xfId="4525" xr:uid="{A1E62FCB-1222-4C35-B86D-24158A5C3E68}"/>
    <cellStyle name="40 % - Markeringsfarve6 3 3 5 2" xfId="4526" xr:uid="{2E954DED-0CE1-4DA4-913D-3ABA5DB03F47}"/>
    <cellStyle name="40 % - Markeringsfarve6 3 3 5 2 2" xfId="4527" xr:uid="{2E35B9DD-763A-4D8B-B2C7-4503711187A5}"/>
    <cellStyle name="40 % - Markeringsfarve6 3 3 5 2 2 2" xfId="8011" xr:uid="{B6CD08D2-1D9F-4084-BE46-64D412A47AED}"/>
    <cellStyle name="40 % - Markeringsfarve6 3 3 5 2 2 2 2" xfId="15911" xr:uid="{5A273C62-1A1A-4655-8CCC-87426F5207EC}"/>
    <cellStyle name="40 % - Markeringsfarve6 3 3 5 2 2 2 2 2" xfId="32226" xr:uid="{C05A0F3B-36AB-476C-9FDE-33466BCB2CA6}"/>
    <cellStyle name="40 % - Markeringsfarve6 3 3 5 2 2 2 2 3" xfId="47190" xr:uid="{8F8BF8E0-AB51-4C92-A575-8AD610E52B01}"/>
    <cellStyle name="40 % - Markeringsfarve6 3 3 5 2 2 2 3" xfId="25204" xr:uid="{C4570E80-B46C-4E5E-94AD-7AC98C23258F}"/>
    <cellStyle name="40 % - Markeringsfarve6 3 3 5 2 2 2 4" xfId="40191" xr:uid="{D83B9800-EC3B-4161-B268-2D94139BE3D0}"/>
    <cellStyle name="40 % - Markeringsfarve6 3 3 5 2 2 3" xfId="13083" xr:uid="{91657EA0-D94C-4FF8-A4FE-39550613E5CD}"/>
    <cellStyle name="40 % - Markeringsfarve6 3 3 5 2 2 3 2" xfId="29403" xr:uid="{AF94266A-D2E7-4632-956F-9BFA1FC6A2B6}"/>
    <cellStyle name="40 % - Markeringsfarve6 3 3 5 2 2 3 3" xfId="44368" xr:uid="{1649AA88-9C89-4020-AF6F-6ED65C1818E3}"/>
    <cellStyle name="40 % - Markeringsfarve6 3 3 5 2 2 4" xfId="22381" xr:uid="{E1C8608D-1184-4097-AA29-189257C36AC2}"/>
    <cellStyle name="40 % - Markeringsfarve6 3 3 5 2 2 5" xfId="37369" xr:uid="{A0AA28E6-61DD-4222-8A2D-A7D44645F357}"/>
    <cellStyle name="40 % - Markeringsfarve6 3 3 5 2 3" xfId="6524" xr:uid="{259F42FF-D4B1-4527-9A7D-AFA4C83533F9}"/>
    <cellStyle name="40 % - Markeringsfarve6 3 3 5 2 3 2" xfId="14437" xr:uid="{B9783FA0-7206-4292-99E7-5F5D925FDA52}"/>
    <cellStyle name="40 % - Markeringsfarve6 3 3 5 2 3 2 2" xfId="30752" xr:uid="{A947E73D-BD4F-4830-8C0D-DC21E4388CC5}"/>
    <cellStyle name="40 % - Markeringsfarve6 3 3 5 2 3 2 3" xfId="45716" xr:uid="{78CA7F19-B1B5-49A1-8199-BB4EB07675FE}"/>
    <cellStyle name="40 % - Markeringsfarve6 3 3 5 2 3 3" xfId="23730" xr:uid="{1B4AA702-19BC-4A80-AA3A-77FEE14D88A3}"/>
    <cellStyle name="40 % - Markeringsfarve6 3 3 5 2 3 4" xfId="38717" xr:uid="{15E47FF4-ABC7-46E7-B359-D2DD28373877}"/>
    <cellStyle name="40 % - Markeringsfarve6 3 3 5 2 4" xfId="13082" xr:uid="{D4F0C17C-6112-4325-B2A4-EF89A81BDEEE}"/>
    <cellStyle name="40 % - Markeringsfarve6 3 3 5 2 4 2" xfId="29402" xr:uid="{78D77BE0-37CB-4EFC-B126-FB2715E9E2C8}"/>
    <cellStyle name="40 % - Markeringsfarve6 3 3 5 2 4 3" xfId="44367" xr:uid="{BB2ABDFD-978B-4D36-8858-070BEAFEC6BC}"/>
    <cellStyle name="40 % - Markeringsfarve6 3 3 5 2 5" xfId="22380" xr:uid="{6E447574-BAFC-4C69-AB1D-65B4AD755364}"/>
    <cellStyle name="40 % - Markeringsfarve6 3 3 5 2 6" xfId="37368" xr:uid="{247E9829-D523-41EE-956E-FA7685AEC4C4}"/>
    <cellStyle name="40 % - Markeringsfarve6 3 3 5 3" xfId="4528" xr:uid="{29CF8805-FFA7-4290-BCA3-F2817233AA32}"/>
    <cellStyle name="40 % - Markeringsfarve6 3 3 5 3 2" xfId="7287" xr:uid="{E95DA4DE-F29C-4322-B699-0C21BEE65DCB}"/>
    <cellStyle name="40 % - Markeringsfarve6 3 3 5 3 2 2" xfId="15196" xr:uid="{D5996C73-D1EA-4959-8DF2-34BF4916E263}"/>
    <cellStyle name="40 % - Markeringsfarve6 3 3 5 3 2 2 2" xfId="31511" xr:uid="{6FA2CEC4-8D5C-44E3-8601-3774A13F296B}"/>
    <cellStyle name="40 % - Markeringsfarve6 3 3 5 3 2 2 3" xfId="46475" xr:uid="{7AE49A23-C3AC-42FA-99B5-F3154A1B0002}"/>
    <cellStyle name="40 % - Markeringsfarve6 3 3 5 3 2 3" xfId="24489" xr:uid="{A51427E0-428C-4A30-BABA-68B8E87FDDBC}"/>
    <cellStyle name="40 % - Markeringsfarve6 3 3 5 3 2 4" xfId="39476" xr:uid="{300C63AF-81D7-44BA-B4D7-65EC86491B53}"/>
    <cellStyle name="40 % - Markeringsfarve6 3 3 5 3 3" xfId="13084" xr:uid="{583CE415-E54B-4F72-9994-3370DF4DDE49}"/>
    <cellStyle name="40 % - Markeringsfarve6 3 3 5 3 3 2" xfId="29404" xr:uid="{C7EFF1D8-8657-4F2B-A6F7-ED7B6020BF6D}"/>
    <cellStyle name="40 % - Markeringsfarve6 3 3 5 3 3 3" xfId="44369" xr:uid="{C3D050BB-5279-4EEF-8405-16B6C1F37082}"/>
    <cellStyle name="40 % - Markeringsfarve6 3 3 5 3 4" xfId="22382" xr:uid="{8417EF8F-C6B4-4C15-983E-52FBD2C3309F}"/>
    <cellStyle name="40 % - Markeringsfarve6 3 3 5 3 5" xfId="37370" xr:uid="{716C436D-B6A0-4D3A-9427-06833C2F9505}"/>
    <cellStyle name="40 % - Markeringsfarve6 3 3 5 4" xfId="4529" xr:uid="{82386824-5166-48B4-9DCE-5292A44A6273}"/>
    <cellStyle name="40 % - Markeringsfarve6 3 3 5 4 2" xfId="8406" xr:uid="{88C88CB5-480A-44F0-B1D5-57BC5EA1EC5B}"/>
    <cellStyle name="40 % - Markeringsfarve6 3 3 5 4 2 2" xfId="16296" xr:uid="{8C1289C3-6A4B-4323-8162-E260EC36916E}"/>
    <cellStyle name="40 % - Markeringsfarve6 3 3 5 4 2 2 2" xfId="32611" xr:uid="{0891D6B0-020C-4E45-A721-70F0725CBD21}"/>
    <cellStyle name="40 % - Markeringsfarve6 3 3 5 4 2 2 3" xfId="47575" xr:uid="{FBB492E7-3C6E-4D10-A349-F1FBBAD75533}"/>
    <cellStyle name="40 % - Markeringsfarve6 3 3 5 4 2 3" xfId="25589" xr:uid="{448D19A9-E252-4EAC-9A22-4C95A2640020}"/>
    <cellStyle name="40 % - Markeringsfarve6 3 3 5 4 2 4" xfId="40576" xr:uid="{63120220-B162-42F7-B953-E9D9CD0BC88E}"/>
    <cellStyle name="40 % - Markeringsfarve6 3 3 5 4 3" xfId="13085" xr:uid="{FF3679EA-7752-48E5-B2BB-00A862C95896}"/>
    <cellStyle name="40 % - Markeringsfarve6 3 3 5 4 3 2" xfId="29405" xr:uid="{50492CF1-A588-4648-ADED-C0771F116B01}"/>
    <cellStyle name="40 % - Markeringsfarve6 3 3 5 4 3 3" xfId="44370" xr:uid="{C7459A39-6B24-40C0-ABD8-03DC9C33CAFA}"/>
    <cellStyle name="40 % - Markeringsfarve6 3 3 5 4 4" xfId="22383" xr:uid="{9CEAD02C-4EBD-4F9B-B574-D318FCF53A26}"/>
    <cellStyle name="40 % - Markeringsfarve6 3 3 5 4 5" xfId="37371" xr:uid="{4F6C88E1-C2B3-4B5F-80E8-F9052FF7F468}"/>
    <cellStyle name="40 % - Markeringsfarve6 3 3 5 5" xfId="6006" xr:uid="{39F68A4D-1D64-4E48-A9FF-6757678A4984}"/>
    <cellStyle name="40 % - Markeringsfarve6 3 3 5 5 2" xfId="13923" xr:uid="{4AED9D2D-E68E-4C3F-9EDD-FB97EDFF8D8D}"/>
    <cellStyle name="40 % - Markeringsfarve6 3 3 5 5 2 2" xfId="30238" xr:uid="{4C8D2C5C-18C9-4043-94C9-D197E0024166}"/>
    <cellStyle name="40 % - Markeringsfarve6 3 3 5 5 2 3" xfId="45202" xr:uid="{44B17B62-EC28-4114-8277-F6F96F1CB4B0}"/>
    <cellStyle name="40 % - Markeringsfarve6 3 3 5 5 3" xfId="23216" xr:uid="{C550DF10-2F8A-4DAC-BC09-F06C0D7CEEB2}"/>
    <cellStyle name="40 % - Markeringsfarve6 3 3 5 5 4" xfId="38203" xr:uid="{429E3BC4-2BF1-4799-B5E8-D20ADAE0D39C}"/>
    <cellStyle name="40 % - Markeringsfarve6 3 3 5 6" xfId="13081" xr:uid="{A5B26D50-061A-40D4-8791-DFF4FF3F8656}"/>
    <cellStyle name="40 % - Markeringsfarve6 3 3 5 6 2" xfId="29401" xr:uid="{CF10A569-6F5C-4F6E-A14F-A8D4F58813F8}"/>
    <cellStyle name="40 % - Markeringsfarve6 3 3 5 6 3" xfId="44366" xr:uid="{5F0664F8-B564-429F-8027-C40ED62592C9}"/>
    <cellStyle name="40 % - Markeringsfarve6 3 3 5 7" xfId="22379" xr:uid="{5C877536-E3BC-4C02-A317-E8CBDA879D17}"/>
    <cellStyle name="40 % - Markeringsfarve6 3 3 5 8" xfId="37367" xr:uid="{22DF4E09-B1FA-4DDF-A00E-9A2A222AC58E}"/>
    <cellStyle name="40 % - Markeringsfarve6 3 3 6" xfId="4530" xr:uid="{5A009F9F-4280-419E-8A91-DA58F64265F4}"/>
    <cellStyle name="40 % - Markeringsfarve6 3 3 6 2" xfId="4531" xr:uid="{2BE40C10-B5DE-4746-89E5-0F2C6D03D7AD}"/>
    <cellStyle name="40 % - Markeringsfarve6 3 3 6 2 2" xfId="4532" xr:uid="{BADBACA6-5239-40B3-9F7B-1B7B72B3F696}"/>
    <cellStyle name="40 % - Markeringsfarve6 3 3 6 2 2 2" xfId="8130" xr:uid="{648FDCEB-7E00-44BC-B711-77DAA44F3CC1}"/>
    <cellStyle name="40 % - Markeringsfarve6 3 3 6 2 2 2 2" xfId="16030" xr:uid="{C37F432D-570B-484A-9A23-A2C2928647DB}"/>
    <cellStyle name="40 % - Markeringsfarve6 3 3 6 2 2 2 2 2" xfId="32345" xr:uid="{CD8CC340-752B-40FD-9DFF-A0F6F3B9D269}"/>
    <cellStyle name="40 % - Markeringsfarve6 3 3 6 2 2 2 2 3" xfId="47309" xr:uid="{E30F82BB-B58E-4E81-94B7-C77AA84C2D7F}"/>
    <cellStyle name="40 % - Markeringsfarve6 3 3 6 2 2 2 3" xfId="25323" xr:uid="{D8D8F9AD-3FD9-4799-BC62-528E2A7603A4}"/>
    <cellStyle name="40 % - Markeringsfarve6 3 3 6 2 2 2 4" xfId="40310" xr:uid="{40B23BAC-9E11-4294-9586-04EA58BA4822}"/>
    <cellStyle name="40 % - Markeringsfarve6 3 3 6 2 2 3" xfId="13088" xr:uid="{DEEAC4CC-1262-4939-BF28-17CADEE26F5F}"/>
    <cellStyle name="40 % - Markeringsfarve6 3 3 6 2 2 3 2" xfId="29408" xr:uid="{F1FB501E-AD71-4A0F-8687-EB1BB35510F2}"/>
    <cellStyle name="40 % - Markeringsfarve6 3 3 6 2 2 3 3" xfId="44373" xr:uid="{D0AF7C88-07E1-4C03-B70D-1B54CAE5EA55}"/>
    <cellStyle name="40 % - Markeringsfarve6 3 3 6 2 2 4" xfId="22386" xr:uid="{A346AE69-2B85-477D-A055-79665D924618}"/>
    <cellStyle name="40 % - Markeringsfarve6 3 3 6 2 2 5" xfId="37374" xr:uid="{61BB94B3-614D-4F5A-ACB1-40E84D32C24B}"/>
    <cellStyle name="40 % - Markeringsfarve6 3 3 6 2 3" xfId="6623" xr:uid="{16971139-D7F2-4FDC-ADA2-65BD43C2B59C}"/>
    <cellStyle name="40 % - Markeringsfarve6 3 3 6 2 3 2" xfId="14536" xr:uid="{04F60353-7199-4C3C-B4CD-EC899841C30F}"/>
    <cellStyle name="40 % - Markeringsfarve6 3 3 6 2 3 2 2" xfId="30851" xr:uid="{59C9DD08-7650-41A5-9907-C355E2C71978}"/>
    <cellStyle name="40 % - Markeringsfarve6 3 3 6 2 3 2 3" xfId="45815" xr:uid="{F3E8D417-B59B-428B-AB7E-569998D95B20}"/>
    <cellStyle name="40 % - Markeringsfarve6 3 3 6 2 3 3" xfId="23829" xr:uid="{2A238572-7B2E-4A9A-8F18-80E789018249}"/>
    <cellStyle name="40 % - Markeringsfarve6 3 3 6 2 3 4" xfId="38816" xr:uid="{B5F86AA4-7B1C-47AF-BF56-5F310B92900D}"/>
    <cellStyle name="40 % - Markeringsfarve6 3 3 6 2 4" xfId="13087" xr:uid="{87873DF8-C4DB-43F9-A5AA-4A6F02CFF156}"/>
    <cellStyle name="40 % - Markeringsfarve6 3 3 6 2 4 2" xfId="29407" xr:uid="{D926CBF7-252F-4C55-BC76-5876D205681F}"/>
    <cellStyle name="40 % - Markeringsfarve6 3 3 6 2 4 3" xfId="44372" xr:uid="{67768DA4-4225-45A5-ADA9-814F85E89817}"/>
    <cellStyle name="40 % - Markeringsfarve6 3 3 6 2 5" xfId="22385" xr:uid="{95ABA32B-63B4-4AA7-AA68-F26976FA39E2}"/>
    <cellStyle name="40 % - Markeringsfarve6 3 3 6 2 6" xfId="37373" xr:uid="{7EDCA2BD-405A-4911-BDA1-75D3E0C5A94C}"/>
    <cellStyle name="40 % - Markeringsfarve6 3 3 6 3" xfId="4533" xr:uid="{C0DA06DA-B8D0-4A47-9EA4-92B9D31F61D3}"/>
    <cellStyle name="40 % - Markeringsfarve6 3 3 6 3 2" xfId="7407" xr:uid="{3FA612A6-0FF9-40AE-B893-B9CFF72A6ACF}"/>
    <cellStyle name="40 % - Markeringsfarve6 3 3 6 3 2 2" xfId="15316" xr:uid="{C22A5EB4-C4DB-46BB-8727-CA9FCEE54C4A}"/>
    <cellStyle name="40 % - Markeringsfarve6 3 3 6 3 2 2 2" xfId="31631" xr:uid="{85144986-FFA2-4EAA-8E22-97876408675A}"/>
    <cellStyle name="40 % - Markeringsfarve6 3 3 6 3 2 2 3" xfId="46595" xr:uid="{1DE27C95-866B-4615-A4CD-DE889094FBFC}"/>
    <cellStyle name="40 % - Markeringsfarve6 3 3 6 3 2 3" xfId="24609" xr:uid="{F714D494-CB02-4CC2-B4A1-B9CB5A450729}"/>
    <cellStyle name="40 % - Markeringsfarve6 3 3 6 3 2 4" xfId="39596" xr:uid="{EBC48946-C99F-49FA-A5D6-FA7002571A9D}"/>
    <cellStyle name="40 % - Markeringsfarve6 3 3 6 3 3" xfId="13089" xr:uid="{51D901C3-1430-4286-A2AC-FFE63BB5FFCF}"/>
    <cellStyle name="40 % - Markeringsfarve6 3 3 6 3 3 2" xfId="29409" xr:uid="{B5767A48-27F9-42A5-9630-78335A7690CD}"/>
    <cellStyle name="40 % - Markeringsfarve6 3 3 6 3 3 3" xfId="44374" xr:uid="{F57E862A-6637-4490-A072-549247203F3E}"/>
    <cellStyle name="40 % - Markeringsfarve6 3 3 6 3 4" xfId="22387" xr:uid="{FAF0715B-3171-4C41-8FDC-EBAE3DCA74D3}"/>
    <cellStyle name="40 % - Markeringsfarve6 3 3 6 3 5" xfId="37375" xr:uid="{7ABBD5AD-9104-4D6A-803E-3A8BA0486ED0}"/>
    <cellStyle name="40 % - Markeringsfarve6 3 3 6 4" xfId="4534" xr:uid="{6C641B67-F19C-42C0-88FB-BC44B56F5C46}"/>
    <cellStyle name="40 % - Markeringsfarve6 3 3 6 4 2" xfId="8641" xr:uid="{7B87BC77-8927-4348-96C6-BB8DA4F61A01}"/>
    <cellStyle name="40 % - Markeringsfarve6 3 3 6 4 2 2" xfId="16521" xr:uid="{3E792B36-E21F-4182-A2F4-48A38184B1ED}"/>
    <cellStyle name="40 % - Markeringsfarve6 3 3 6 4 2 2 2" xfId="32836" xr:uid="{8AF1175C-1B1E-40BC-B9E9-D1A62099CEC9}"/>
    <cellStyle name="40 % - Markeringsfarve6 3 3 6 4 2 2 3" xfId="47800" xr:uid="{E06BEDA1-7DC7-4F6A-9AE8-4F45665ECD98}"/>
    <cellStyle name="40 % - Markeringsfarve6 3 3 6 4 2 3" xfId="25814" xr:uid="{80FFAE17-A9E6-45C3-A9C6-2109BB708920}"/>
    <cellStyle name="40 % - Markeringsfarve6 3 3 6 4 2 4" xfId="40801" xr:uid="{BA21C910-E4DC-4F67-ABD0-AE1280183ED2}"/>
    <cellStyle name="40 % - Markeringsfarve6 3 3 6 4 3" xfId="13090" xr:uid="{2B4BBE4B-782C-4BB5-80B7-D625BA3C95A0}"/>
    <cellStyle name="40 % - Markeringsfarve6 3 3 6 4 3 2" xfId="29410" xr:uid="{FD32792B-D5AF-4601-84F4-83BC8D23057D}"/>
    <cellStyle name="40 % - Markeringsfarve6 3 3 6 4 3 3" xfId="44375" xr:uid="{BE4BC708-4AA4-445C-A60A-201DFE6D82E3}"/>
    <cellStyle name="40 % - Markeringsfarve6 3 3 6 4 4" xfId="22388" xr:uid="{2D0BF3FC-D8CB-4304-8451-9376BAF27E04}"/>
    <cellStyle name="40 % - Markeringsfarve6 3 3 6 4 5" xfId="37376" xr:uid="{1B9B24F4-FE00-459D-B3C6-811F610638CF}"/>
    <cellStyle name="40 % - Markeringsfarve6 3 3 6 5" xfId="6007" xr:uid="{6DF7B5FB-87F9-4C6D-ADC0-15D0E39B3FD2}"/>
    <cellStyle name="40 % - Markeringsfarve6 3 3 6 5 2" xfId="13924" xr:uid="{BB04E929-F6A4-4B6E-97F7-7369EE220FE0}"/>
    <cellStyle name="40 % - Markeringsfarve6 3 3 6 5 2 2" xfId="30239" xr:uid="{41DC878F-11E4-4DB2-A740-4971A66B944E}"/>
    <cellStyle name="40 % - Markeringsfarve6 3 3 6 5 2 3" xfId="45203" xr:uid="{E2E2CBA3-E303-4D18-A50B-BBC2AA22F6FD}"/>
    <cellStyle name="40 % - Markeringsfarve6 3 3 6 5 3" xfId="23217" xr:uid="{2EBB0968-A6AD-4653-8342-0372E0BA6311}"/>
    <cellStyle name="40 % - Markeringsfarve6 3 3 6 5 4" xfId="38204" xr:uid="{84D82F03-ADB1-4324-B95F-DB26FC91698C}"/>
    <cellStyle name="40 % - Markeringsfarve6 3 3 6 6" xfId="13086" xr:uid="{C42EB45C-19B2-42A6-95AD-6E435703C9AD}"/>
    <cellStyle name="40 % - Markeringsfarve6 3 3 6 6 2" xfId="29406" xr:uid="{0F945268-B88B-4866-802C-F9CF7CEA12DF}"/>
    <cellStyle name="40 % - Markeringsfarve6 3 3 6 6 3" xfId="44371" xr:uid="{E73DB28E-A304-4EF2-BE1A-77DAE1C5746E}"/>
    <cellStyle name="40 % - Markeringsfarve6 3 3 6 7" xfId="22384" xr:uid="{0A74753E-AAED-4E71-A92C-15B1616B1877}"/>
    <cellStyle name="40 % - Markeringsfarve6 3 3 6 8" xfId="37372" xr:uid="{C5664EA2-440B-4D16-89EF-38CB3CD19597}"/>
    <cellStyle name="40 % - Markeringsfarve6 3 3 7" xfId="4535" xr:uid="{9DB2FFF8-E329-4FE9-A1A9-0279E0AAEFC1}"/>
    <cellStyle name="40 % - Markeringsfarve6 3 3 7 2" xfId="4536" xr:uid="{D7E560C8-9C76-4919-889F-DB220DADA0A1}"/>
    <cellStyle name="40 % - Markeringsfarve6 3 3 7 2 2" xfId="7537" xr:uid="{82F00BC3-3E67-4D35-9DC6-D9490C322858}"/>
    <cellStyle name="40 % - Markeringsfarve6 3 3 7 2 2 2" xfId="15437" xr:uid="{B2345B37-9D90-4D0F-A765-698EC86F9F3C}"/>
    <cellStyle name="40 % - Markeringsfarve6 3 3 7 2 2 2 2" xfId="31752" xr:uid="{FAD4B977-3CE2-464C-906D-144C62DF76EF}"/>
    <cellStyle name="40 % - Markeringsfarve6 3 3 7 2 2 2 3" xfId="46716" xr:uid="{2301728D-C8B7-4137-8901-F4B3E58571CA}"/>
    <cellStyle name="40 % - Markeringsfarve6 3 3 7 2 2 3" xfId="24730" xr:uid="{3FE42E20-4092-4D72-99B7-C2B475BDBD30}"/>
    <cellStyle name="40 % - Markeringsfarve6 3 3 7 2 2 4" xfId="39717" xr:uid="{233CF148-8DF9-45CD-AEFF-4AC4B75F5CBA}"/>
    <cellStyle name="40 % - Markeringsfarve6 3 3 7 2 3" xfId="13092" xr:uid="{149335FF-6433-419C-BBC8-D6778F10335D}"/>
    <cellStyle name="40 % - Markeringsfarve6 3 3 7 2 3 2" xfId="29412" xr:uid="{DAC22DCF-E32D-4E08-A48F-0D01ACCB53BB}"/>
    <cellStyle name="40 % - Markeringsfarve6 3 3 7 2 3 3" xfId="44377" xr:uid="{8389A5E1-0873-47A2-9704-764CAAB56271}"/>
    <cellStyle name="40 % - Markeringsfarve6 3 3 7 2 4" xfId="22390" xr:uid="{7009B49F-0F77-46FE-BF16-CB5DD64BE1C5}"/>
    <cellStyle name="40 % - Markeringsfarve6 3 3 7 2 5" xfId="37378" xr:uid="{164B604D-ED19-4986-98EF-97FC832E368E}"/>
    <cellStyle name="40 % - Markeringsfarve6 3 3 7 3" xfId="6124" xr:uid="{5135B958-3E00-46A9-94C7-B45D4B5359F4}"/>
    <cellStyle name="40 % - Markeringsfarve6 3 3 7 3 2" xfId="14040" xr:uid="{AE99C67A-EAB6-48E0-85C7-E287B2D9AF33}"/>
    <cellStyle name="40 % - Markeringsfarve6 3 3 7 3 2 2" xfId="30355" xr:uid="{4EE4867C-5265-4364-958B-6A52324B513D}"/>
    <cellStyle name="40 % - Markeringsfarve6 3 3 7 3 2 3" xfId="45319" xr:uid="{AE6517A5-D5A6-4A39-AA5A-D19E0586F084}"/>
    <cellStyle name="40 % - Markeringsfarve6 3 3 7 3 3" xfId="23333" xr:uid="{AAF8EEC3-E162-480D-A4C2-3BDF71D77442}"/>
    <cellStyle name="40 % - Markeringsfarve6 3 3 7 3 4" xfId="38320" xr:uid="{EB7E93F8-0EE0-40C4-B78E-09EBD0BCD507}"/>
    <cellStyle name="40 % - Markeringsfarve6 3 3 7 4" xfId="13091" xr:uid="{5083858D-81E6-4B7F-BD60-13A79156AF38}"/>
    <cellStyle name="40 % - Markeringsfarve6 3 3 7 4 2" xfId="29411" xr:uid="{FACA8876-2D22-47B4-8943-E0481B261930}"/>
    <cellStyle name="40 % - Markeringsfarve6 3 3 7 4 3" xfId="44376" xr:uid="{48CCE0D9-AE21-48CE-8E8B-804971A6B7CB}"/>
    <cellStyle name="40 % - Markeringsfarve6 3 3 7 5" xfId="22389" xr:uid="{A71DAD7D-08AD-492E-A2DA-7776B8D45F91}"/>
    <cellStyle name="40 % - Markeringsfarve6 3 3 7 6" xfId="37377" xr:uid="{8CB1C3B2-AD50-4518-9D22-9AD120EE6BE0}"/>
    <cellStyle name="40 % - Markeringsfarve6 3 3 8" xfId="4537" xr:uid="{9BEF9DA8-AD3A-4CEF-85AB-B499DC142619}"/>
    <cellStyle name="40 % - Markeringsfarve6 3 3 8 2" xfId="6765" xr:uid="{6A2860A2-7AA8-42AA-A534-8B6BF4028153}"/>
    <cellStyle name="40 % - Markeringsfarve6 3 3 8 2 2" xfId="14675" xr:uid="{E31243CF-9C34-4F0D-88E1-358AE5F87FF3}"/>
    <cellStyle name="40 % - Markeringsfarve6 3 3 8 2 2 2" xfId="30990" xr:uid="{E950A469-18CB-46E7-94F6-C147F7706F61}"/>
    <cellStyle name="40 % - Markeringsfarve6 3 3 8 2 2 3" xfId="45954" xr:uid="{8009985E-6D7A-4781-AEBF-96B19AED6FFF}"/>
    <cellStyle name="40 % - Markeringsfarve6 3 3 8 2 3" xfId="23968" xr:uid="{F828E569-1115-4488-864B-10FE95891D86}"/>
    <cellStyle name="40 % - Markeringsfarve6 3 3 8 2 4" xfId="38955" xr:uid="{9A0925DC-B454-4722-BE21-6068F2A42578}"/>
    <cellStyle name="40 % - Markeringsfarve6 3 3 8 3" xfId="13093" xr:uid="{4292A4BD-0550-4CA8-B869-31A413211938}"/>
    <cellStyle name="40 % - Markeringsfarve6 3 3 8 3 2" xfId="29413" xr:uid="{3D44023D-3420-4E35-9521-8FDBF8C1D499}"/>
    <cellStyle name="40 % - Markeringsfarve6 3 3 8 3 3" xfId="44378" xr:uid="{12422BB1-958A-40A2-95C9-B7FF36393B9D}"/>
    <cellStyle name="40 % - Markeringsfarve6 3 3 8 4" xfId="22391" xr:uid="{505D613B-17EF-411C-B9A0-27308DE4B8EB}"/>
    <cellStyle name="40 % - Markeringsfarve6 3 3 8 5" xfId="37379" xr:uid="{1DBA334D-CA2D-4A0A-9BEC-4327A22DCAC1}"/>
    <cellStyle name="40 % - Markeringsfarve6 3 3 9" xfId="4538" xr:uid="{DC18BB7D-9DC3-4BC7-AC65-43A144117DF4}"/>
    <cellStyle name="40 % - Markeringsfarve6 3 3 9 2" xfId="8509" xr:uid="{9A3FC775-5D0D-401C-881A-45D81B1C00D8}"/>
    <cellStyle name="40 % - Markeringsfarve6 3 3 9 2 2" xfId="16395" xr:uid="{7C6D7E55-CAEA-41F2-B448-E1ECE0ADEFF1}"/>
    <cellStyle name="40 % - Markeringsfarve6 3 3 9 2 2 2" xfId="32710" xr:uid="{9466E305-2858-4A66-9ED8-635E2A7DC5E1}"/>
    <cellStyle name="40 % - Markeringsfarve6 3 3 9 2 2 3" xfId="47674" xr:uid="{84174278-DB12-4FBF-BF33-2ECEFCF3B446}"/>
    <cellStyle name="40 % - Markeringsfarve6 3 3 9 2 3" xfId="25688" xr:uid="{022423D5-289C-4F39-B440-BE8C7E33A6F1}"/>
    <cellStyle name="40 % - Markeringsfarve6 3 3 9 2 4" xfId="40675" xr:uid="{FDFECCA0-194D-4D76-8315-D3E1F51F3ED7}"/>
    <cellStyle name="40 % - Markeringsfarve6 3 3 9 3" xfId="13094" xr:uid="{C9D8F9C0-659E-4E83-830D-3BD143ACE251}"/>
    <cellStyle name="40 % - Markeringsfarve6 3 3 9 3 2" xfId="29414" xr:uid="{68FDF803-F1B5-40A6-BD21-71FCA3240F21}"/>
    <cellStyle name="40 % - Markeringsfarve6 3 3 9 3 3" xfId="44379" xr:uid="{B02D39FF-46D6-41CD-8219-D74336DD57EE}"/>
    <cellStyle name="40 % - Markeringsfarve6 3 3 9 4" xfId="22392" xr:uid="{FBAE7B09-611D-4786-9432-65A5ECCD224C}"/>
    <cellStyle name="40 % - Markeringsfarve6 3 3 9 5" xfId="37380" xr:uid="{04AD2EDA-E4F1-4821-A190-B9C5BE85E7B9}"/>
    <cellStyle name="40 % - Markeringsfarve6 3 4" xfId="4539" xr:uid="{D76D1C04-C3F8-406F-8A71-A0D6923EEAFB}"/>
    <cellStyle name="40 % - Markeringsfarve6 3 4 2" xfId="4540" xr:uid="{A2D1C388-3244-4B21-ACB1-2E820CBC8057}"/>
    <cellStyle name="40 % - Markeringsfarve6 3 4 2 2" xfId="4541" xr:uid="{37FDFBA6-3A61-4397-9719-E4DF283E5FEE}"/>
    <cellStyle name="40 % - Markeringsfarve6 3 4 2 2 2" xfId="7578" xr:uid="{1CD1F684-11B8-450D-BE43-B5AD1D007F69}"/>
    <cellStyle name="40 % - Markeringsfarve6 3 4 2 2 2 2" xfId="15478" xr:uid="{E66EF1DE-2A75-41B9-ABEF-9A67E82B925C}"/>
    <cellStyle name="40 % - Markeringsfarve6 3 4 2 2 2 2 2" xfId="31793" xr:uid="{C680C85B-04DF-43BE-AD63-F3F81F754817}"/>
    <cellStyle name="40 % - Markeringsfarve6 3 4 2 2 2 2 3" xfId="46757" xr:uid="{1F7F822B-75DD-4614-959B-1DB8E288BD5C}"/>
    <cellStyle name="40 % - Markeringsfarve6 3 4 2 2 2 3" xfId="24771" xr:uid="{1B7EDFC1-631D-43E9-B186-6D606B7BD6A7}"/>
    <cellStyle name="40 % - Markeringsfarve6 3 4 2 2 2 4" xfId="39758" xr:uid="{E9B1C8AD-1C7D-4C2F-B6D6-075A6A68E48C}"/>
    <cellStyle name="40 % - Markeringsfarve6 3 4 2 2 3" xfId="13097" xr:uid="{C3813D10-3ADB-413B-A3A7-4A98ED11AF92}"/>
    <cellStyle name="40 % - Markeringsfarve6 3 4 2 2 3 2" xfId="29417" xr:uid="{9AACA590-5CA3-42B2-976B-5FC65F6BAC37}"/>
    <cellStyle name="40 % - Markeringsfarve6 3 4 2 2 3 3" xfId="44382" xr:uid="{4504A10A-6B89-464F-B851-5B13F491DE33}"/>
    <cellStyle name="40 % - Markeringsfarve6 3 4 2 2 4" xfId="22395" xr:uid="{D4DED0FC-AE48-49C6-B136-4FD00650CD48}"/>
    <cellStyle name="40 % - Markeringsfarve6 3 4 2 2 5" xfId="37383" xr:uid="{A36643BD-790C-46AF-A6D6-C6676E7E38A8}"/>
    <cellStyle name="40 % - Markeringsfarve6 3 4 2 3" xfId="6157" xr:uid="{91DFB29A-3C11-43C5-A330-536C91A62ED2}"/>
    <cellStyle name="40 % - Markeringsfarve6 3 4 2 3 2" xfId="14073" xr:uid="{9FE1AFCE-1821-4F43-8056-F90C8FE5D58D}"/>
    <cellStyle name="40 % - Markeringsfarve6 3 4 2 3 2 2" xfId="30388" xr:uid="{89B4666B-F618-4670-A6A0-51E078EF10AA}"/>
    <cellStyle name="40 % - Markeringsfarve6 3 4 2 3 2 3" xfId="45352" xr:uid="{508804EA-4556-41CF-BF67-28123E69D439}"/>
    <cellStyle name="40 % - Markeringsfarve6 3 4 2 3 3" xfId="23366" xr:uid="{90257E33-B930-476B-B4C7-7A05A4BF0ADF}"/>
    <cellStyle name="40 % - Markeringsfarve6 3 4 2 3 4" xfId="38353" xr:uid="{1507DA7F-BFB4-4B90-B297-63A3FD45EB1F}"/>
    <cellStyle name="40 % - Markeringsfarve6 3 4 2 4" xfId="13096" xr:uid="{AE982583-D1EA-4C1D-A0D8-A8FA77A2EACA}"/>
    <cellStyle name="40 % - Markeringsfarve6 3 4 2 4 2" xfId="29416" xr:uid="{2DE55191-87AC-4932-9061-F5516AFC96B0}"/>
    <cellStyle name="40 % - Markeringsfarve6 3 4 2 4 3" xfId="44381" xr:uid="{6C18E068-BA55-4F08-9F50-1E332D9B2530}"/>
    <cellStyle name="40 % - Markeringsfarve6 3 4 2 5" xfId="22394" xr:uid="{05CC4D14-BA4A-48B8-8CCF-2236C45F6C75}"/>
    <cellStyle name="40 % - Markeringsfarve6 3 4 2 6" xfId="37382" xr:uid="{D4E379B9-A083-485C-8C08-A9EED78D6C42}"/>
    <cellStyle name="40 % - Markeringsfarve6 3 4 3" xfId="4542" xr:uid="{5DA6F542-7016-4F01-B7BC-518B9D07DAF3}"/>
    <cellStyle name="40 % - Markeringsfarve6 3 4 3 2" xfId="6808" xr:uid="{62C932E5-FA16-4BE4-894E-97C566F81072}"/>
    <cellStyle name="40 % - Markeringsfarve6 3 4 3 2 2" xfId="14718" xr:uid="{41F772CA-EF41-4D79-8EFB-19A9835F5409}"/>
    <cellStyle name="40 % - Markeringsfarve6 3 4 3 2 2 2" xfId="31033" xr:uid="{57FDA01D-63E3-4534-9787-1A1193441698}"/>
    <cellStyle name="40 % - Markeringsfarve6 3 4 3 2 2 3" xfId="45997" xr:uid="{75BD535D-0D54-4ED4-85D2-1587D370D58B}"/>
    <cellStyle name="40 % - Markeringsfarve6 3 4 3 2 3" xfId="24011" xr:uid="{F46547F1-3A33-47E3-85E6-4666995B1FC9}"/>
    <cellStyle name="40 % - Markeringsfarve6 3 4 3 2 4" xfId="38998" xr:uid="{54DAC01C-D0D6-4CA7-9C49-65DFAC0C9E20}"/>
    <cellStyle name="40 % - Markeringsfarve6 3 4 3 3" xfId="13098" xr:uid="{0BCC23B2-B7EF-44C2-9493-66C770BAFB95}"/>
    <cellStyle name="40 % - Markeringsfarve6 3 4 3 3 2" xfId="29418" xr:uid="{694D4BAB-C0E9-4160-A434-813A5C9E2485}"/>
    <cellStyle name="40 % - Markeringsfarve6 3 4 3 3 3" xfId="44383" xr:uid="{8CFF27C8-F0EF-451F-B028-EFA229B3F639}"/>
    <cellStyle name="40 % - Markeringsfarve6 3 4 3 4" xfId="22396" xr:uid="{17EEB927-CD56-4C0B-9E84-843C507023A5}"/>
    <cellStyle name="40 % - Markeringsfarve6 3 4 3 5" xfId="37384" xr:uid="{EFC81F94-C3FD-4DEB-9FF6-D2A10D0AE279}"/>
    <cellStyle name="40 % - Markeringsfarve6 3 4 4" xfId="4543" xr:uid="{3DDD48E1-C179-4BB7-9AB4-6C125B291C54}"/>
    <cellStyle name="40 % - Markeringsfarve6 3 4 4 2" xfId="8366" xr:uid="{3FE33507-5A40-4E35-A0D6-69F7A75E6C53}"/>
    <cellStyle name="40 % - Markeringsfarve6 3 4 4 2 2" xfId="16258" xr:uid="{9C11D3AB-302B-445F-A2A6-366F00A8444E}"/>
    <cellStyle name="40 % - Markeringsfarve6 3 4 4 2 2 2" xfId="32573" xr:uid="{06BFE4B1-3CA3-4CB0-8A3D-E06A0BA0D6B4}"/>
    <cellStyle name="40 % - Markeringsfarve6 3 4 4 2 2 3" xfId="47537" xr:uid="{C02B21CE-A399-463B-8359-7EF4EAD56463}"/>
    <cellStyle name="40 % - Markeringsfarve6 3 4 4 2 3" xfId="25551" xr:uid="{F3A8EB1A-B798-4B65-A955-8A6517359246}"/>
    <cellStyle name="40 % - Markeringsfarve6 3 4 4 2 4" xfId="40538" xr:uid="{318203B9-E146-494A-B3D8-835CBFD74C6A}"/>
    <cellStyle name="40 % - Markeringsfarve6 3 4 4 3" xfId="13099" xr:uid="{2AC5B9EA-6958-48B8-98D6-8322AD722331}"/>
    <cellStyle name="40 % - Markeringsfarve6 3 4 4 3 2" xfId="29419" xr:uid="{2E497D56-2B5E-4C5C-BB6C-542576339BF7}"/>
    <cellStyle name="40 % - Markeringsfarve6 3 4 4 3 3" xfId="44384" xr:uid="{DA1A3554-1DE2-4C6C-8C21-76EEAE311481}"/>
    <cellStyle name="40 % - Markeringsfarve6 3 4 4 4" xfId="22397" xr:uid="{E2C743C8-7CDE-4CC1-85CA-F0347F6DADD9}"/>
    <cellStyle name="40 % - Markeringsfarve6 3 4 4 5" xfId="37385" xr:uid="{2C78E32A-704D-4FF8-A035-93ACFCDD60E6}"/>
    <cellStyle name="40 % - Markeringsfarve6 3 4 5" xfId="6008" xr:uid="{6B739831-6A33-4290-9148-B922F43EBF91}"/>
    <cellStyle name="40 % - Markeringsfarve6 3 4 5 2" xfId="13925" xr:uid="{AFCF501E-AD95-4365-BADD-86D9B1F9635D}"/>
    <cellStyle name="40 % - Markeringsfarve6 3 4 5 2 2" xfId="30240" xr:uid="{3850D0D0-9011-4A5D-A19D-6079E4AE5FA5}"/>
    <cellStyle name="40 % - Markeringsfarve6 3 4 5 2 3" xfId="45204" xr:uid="{BE943ABD-7634-4C76-AADC-A86FF1563663}"/>
    <cellStyle name="40 % - Markeringsfarve6 3 4 5 3" xfId="23218" xr:uid="{E6AA5897-5E9E-44BF-91CA-52B12772734C}"/>
    <cellStyle name="40 % - Markeringsfarve6 3 4 5 4" xfId="38205" xr:uid="{7B63BC63-E9A1-4713-B05E-743A8DBCD3AC}"/>
    <cellStyle name="40 % - Markeringsfarve6 3 4 6" xfId="13095" xr:uid="{B8E96BB0-30E9-4CDF-9C23-B8B80197D584}"/>
    <cellStyle name="40 % - Markeringsfarve6 3 4 6 2" xfId="29415" xr:uid="{5D20B2AE-48D7-4A4E-BBC2-5386C4D60D5E}"/>
    <cellStyle name="40 % - Markeringsfarve6 3 4 6 3" xfId="44380" xr:uid="{FAD477DA-27B1-41AF-8A8A-E2E47D5D8D98}"/>
    <cellStyle name="40 % - Markeringsfarve6 3 4 7" xfId="22393" xr:uid="{5CAC8375-B8E7-4C95-8AF4-777EAC34F6A4}"/>
    <cellStyle name="40 % - Markeringsfarve6 3 4 8" xfId="37381" xr:uid="{5E33BDF1-BDD0-456E-ACC9-D2F24B066D02}"/>
    <cellStyle name="40 % - Markeringsfarve6 3 5" xfId="4544" xr:uid="{F7B0CD97-8EBA-4D2C-BC9B-1A2903A3004B}"/>
    <cellStyle name="40 % - Markeringsfarve6 3 5 2" xfId="4545" xr:uid="{2971DB8E-EBE8-43AD-A3BF-0AC9B8379F49}"/>
    <cellStyle name="40 % - Markeringsfarve6 3 5 2 2" xfId="4546" xr:uid="{FF102BDB-41B5-481A-BE0C-00A866400CD0}"/>
    <cellStyle name="40 % - Markeringsfarve6 3 5 2 2 2" xfId="7774" xr:uid="{F9899F0C-DCDB-4E5B-90CD-C4113916D7C8}"/>
    <cellStyle name="40 % - Markeringsfarve6 3 5 2 2 2 2" xfId="15674" xr:uid="{58CAB301-E458-44FA-BF61-E119CC245AF4}"/>
    <cellStyle name="40 % - Markeringsfarve6 3 5 2 2 2 2 2" xfId="31989" xr:uid="{5C0EB3DF-AC78-492F-A74B-CC4FF14B1740}"/>
    <cellStyle name="40 % - Markeringsfarve6 3 5 2 2 2 2 3" xfId="46953" xr:uid="{EB3DF8FA-C83B-4FAE-9BE5-ABF6843097F5}"/>
    <cellStyle name="40 % - Markeringsfarve6 3 5 2 2 2 3" xfId="24967" xr:uid="{AC32AAA0-A013-43B8-A2C0-3D66DA86DFA4}"/>
    <cellStyle name="40 % - Markeringsfarve6 3 5 2 2 2 4" xfId="39954" xr:uid="{ABEFA754-9B04-4A93-A134-DBC749274EF0}"/>
    <cellStyle name="40 % - Markeringsfarve6 3 5 2 2 3" xfId="13102" xr:uid="{BEB241B3-9FA8-4615-AC1A-3A4129AD2C5F}"/>
    <cellStyle name="40 % - Markeringsfarve6 3 5 2 2 3 2" xfId="29422" xr:uid="{3E16D1E3-4499-422F-9228-E975A42051C1}"/>
    <cellStyle name="40 % - Markeringsfarve6 3 5 2 2 3 3" xfId="44387" xr:uid="{F72279BF-D498-458F-937A-6BE3F0B2FA79}"/>
    <cellStyle name="40 % - Markeringsfarve6 3 5 2 2 4" xfId="22400" xr:uid="{5C7AD9CE-CA07-407F-83BF-4F5955EEEBC5}"/>
    <cellStyle name="40 % - Markeringsfarve6 3 5 2 2 5" xfId="37388" xr:uid="{45540267-770B-40CD-B457-5F66BA9C5ED5}"/>
    <cellStyle name="40 % - Markeringsfarve6 3 5 2 3" xfId="6320" xr:uid="{2EDC2D2E-66E6-43D8-9C8E-7C52170F167B}"/>
    <cellStyle name="40 % - Markeringsfarve6 3 5 2 3 2" xfId="14236" xr:uid="{F54EDA71-4C0E-4039-937D-CA162963BC9D}"/>
    <cellStyle name="40 % - Markeringsfarve6 3 5 2 3 2 2" xfId="30551" xr:uid="{9B64FC77-9E51-49BD-BB61-1BF4A4DFFDF6}"/>
    <cellStyle name="40 % - Markeringsfarve6 3 5 2 3 2 3" xfId="45515" xr:uid="{D2A20E1C-1B68-4A26-90F9-919D15E516C6}"/>
    <cellStyle name="40 % - Markeringsfarve6 3 5 2 3 3" xfId="23529" xr:uid="{6669E772-3BF7-4A9C-8FE7-063A0E6F918F}"/>
    <cellStyle name="40 % - Markeringsfarve6 3 5 2 3 4" xfId="38516" xr:uid="{6C937806-9478-48DC-82FA-9EDA56FBE8D9}"/>
    <cellStyle name="40 % - Markeringsfarve6 3 5 2 4" xfId="13101" xr:uid="{16D5FDA0-9D00-4A28-AF96-B221EE9281DD}"/>
    <cellStyle name="40 % - Markeringsfarve6 3 5 2 4 2" xfId="29421" xr:uid="{838A200B-F1F9-406F-9EB5-48315BF00B55}"/>
    <cellStyle name="40 % - Markeringsfarve6 3 5 2 4 3" xfId="44386" xr:uid="{E1BE9311-A0FC-46A9-A680-0DFDBB4F3863}"/>
    <cellStyle name="40 % - Markeringsfarve6 3 5 2 5" xfId="22399" xr:uid="{5C8F86C9-48FD-4BC9-ABCA-6247F7EB53A3}"/>
    <cellStyle name="40 % - Markeringsfarve6 3 5 2 6" xfId="37387" xr:uid="{2146E664-8CE1-4EFD-872D-FBC31800491F}"/>
    <cellStyle name="40 % - Markeringsfarve6 3 5 3" xfId="4547" xr:uid="{741597D7-D90B-4536-B653-EDD389366DAB}"/>
    <cellStyle name="40 % - Markeringsfarve6 3 5 3 2" xfId="7004" xr:uid="{778FC5D0-E1B5-4518-9DC1-35AF46F7525B}"/>
    <cellStyle name="40 % - Markeringsfarve6 3 5 3 2 2" xfId="14914" xr:uid="{5083F097-6CCF-4DE8-B9BD-F5E74561B006}"/>
    <cellStyle name="40 % - Markeringsfarve6 3 5 3 2 2 2" xfId="31229" xr:uid="{26BF6BF1-E3C3-4DB8-80A0-9B93FA6CEE5A}"/>
    <cellStyle name="40 % - Markeringsfarve6 3 5 3 2 2 3" xfId="46193" xr:uid="{D0410DFF-D4AC-4288-B96F-B9CEF4E9E302}"/>
    <cellStyle name="40 % - Markeringsfarve6 3 5 3 2 3" xfId="24207" xr:uid="{8085AF42-784C-4FF7-9C5F-1BDE15BA9F24}"/>
    <cellStyle name="40 % - Markeringsfarve6 3 5 3 2 4" xfId="39194" xr:uid="{0E725AC9-BDD9-4953-84B3-58E3236A5EBA}"/>
    <cellStyle name="40 % - Markeringsfarve6 3 5 3 3" xfId="13103" xr:uid="{5795B8CA-AC22-4957-AFE9-F745BE5CCF56}"/>
    <cellStyle name="40 % - Markeringsfarve6 3 5 3 3 2" xfId="29423" xr:uid="{B44F749B-D192-4716-8156-214E4E42F374}"/>
    <cellStyle name="40 % - Markeringsfarve6 3 5 3 3 3" xfId="44388" xr:uid="{C4134C09-9E41-4892-8FA6-E716FDA8918D}"/>
    <cellStyle name="40 % - Markeringsfarve6 3 5 3 4" xfId="22401" xr:uid="{21A43E7D-616A-4EF1-83DD-B541D2877F4E}"/>
    <cellStyle name="40 % - Markeringsfarve6 3 5 3 5" xfId="37389" xr:uid="{2C992438-DF94-40CB-B395-D05100A43116}"/>
    <cellStyle name="40 % - Markeringsfarve6 3 5 4" xfId="4548" xr:uid="{3182691B-6732-40E8-A0BD-87CD99C86422}"/>
    <cellStyle name="40 % - Markeringsfarve6 3 5 4 2" xfId="8569" xr:uid="{D81C2748-F3AE-4BC4-9640-F73BB48B3B5C}"/>
    <cellStyle name="40 % - Markeringsfarve6 3 5 4 2 2" xfId="16451" xr:uid="{47B532EF-88A3-4021-BD00-8137EF92A997}"/>
    <cellStyle name="40 % - Markeringsfarve6 3 5 4 2 2 2" xfId="32766" xr:uid="{E7A6E59C-6D38-4E17-8FA3-315ECEC9B62C}"/>
    <cellStyle name="40 % - Markeringsfarve6 3 5 4 2 2 3" xfId="47730" xr:uid="{86BB65DD-7E73-42D0-8126-33EDA85EF787}"/>
    <cellStyle name="40 % - Markeringsfarve6 3 5 4 2 3" xfId="25744" xr:uid="{D856F7EB-97A8-40AA-9878-A6A42DB89443}"/>
    <cellStyle name="40 % - Markeringsfarve6 3 5 4 2 4" xfId="40731" xr:uid="{E4815131-0FF3-4CDC-BA2C-9F8281C307D9}"/>
    <cellStyle name="40 % - Markeringsfarve6 3 5 4 3" xfId="13104" xr:uid="{C7FEFA2A-DDC7-494D-971C-9C12EF0B8BD2}"/>
    <cellStyle name="40 % - Markeringsfarve6 3 5 4 3 2" xfId="29424" xr:uid="{8E628F91-6315-4E64-88ED-D58E23F5C7B0}"/>
    <cellStyle name="40 % - Markeringsfarve6 3 5 4 3 3" xfId="44389" xr:uid="{C199F349-91FB-460C-9AD2-AB3BFD16DDE5}"/>
    <cellStyle name="40 % - Markeringsfarve6 3 5 4 4" xfId="22402" xr:uid="{CF0420E6-7ECD-449A-A569-4DDF39C62B61}"/>
    <cellStyle name="40 % - Markeringsfarve6 3 5 4 5" xfId="37390" xr:uid="{351F7E1D-26E1-44B5-838E-566CB39E72D3}"/>
    <cellStyle name="40 % - Markeringsfarve6 3 5 5" xfId="6009" xr:uid="{30C0CD35-5BCB-45FD-AFEC-E35049F1D128}"/>
    <cellStyle name="40 % - Markeringsfarve6 3 5 5 2" xfId="13926" xr:uid="{E52F257C-B258-4D5F-9181-447879D3E4DB}"/>
    <cellStyle name="40 % - Markeringsfarve6 3 5 5 2 2" xfId="30241" xr:uid="{1093726C-2474-4B0E-BFFB-6E5895288EEF}"/>
    <cellStyle name="40 % - Markeringsfarve6 3 5 5 2 3" xfId="45205" xr:uid="{08D803D5-7438-454C-B094-1A92B2B41EE0}"/>
    <cellStyle name="40 % - Markeringsfarve6 3 5 5 3" xfId="23219" xr:uid="{96AB7F93-A4D9-48A3-8FB1-B3A5CFC2D1D5}"/>
    <cellStyle name="40 % - Markeringsfarve6 3 5 5 4" xfId="38206" xr:uid="{673E307B-DD14-4727-9574-D758F2C3B859}"/>
    <cellStyle name="40 % - Markeringsfarve6 3 5 6" xfId="13100" xr:uid="{88BB6741-CDC4-47F5-81D0-347CA4BEC5A8}"/>
    <cellStyle name="40 % - Markeringsfarve6 3 5 6 2" xfId="29420" xr:uid="{B28CE227-CB0B-4D28-97CB-55C6B96EA704}"/>
    <cellStyle name="40 % - Markeringsfarve6 3 5 6 3" xfId="44385" xr:uid="{C02217BD-F2FE-4F49-B272-8394AC8EFFFA}"/>
    <cellStyle name="40 % - Markeringsfarve6 3 5 7" xfId="22398" xr:uid="{0195F5A7-167B-4CCD-BEA3-4F94C3878121}"/>
    <cellStyle name="40 % - Markeringsfarve6 3 5 8" xfId="37386" xr:uid="{89FAAF4E-E26F-4929-9741-DDD3F009DEE1}"/>
    <cellStyle name="40 % - Markeringsfarve6 3 6" xfId="4549" xr:uid="{572490D7-04E2-4999-832A-DEC6267EC638}"/>
    <cellStyle name="40 % - Markeringsfarve6 3 6 2" xfId="4550" xr:uid="{A55A2E7C-BFC7-49F5-90A3-1B4731A0A9B7}"/>
    <cellStyle name="40 % - Markeringsfarve6 3 6 2 2" xfId="4551" xr:uid="{D9AF3786-6862-4561-8A5B-96D866A67911}"/>
    <cellStyle name="40 % - Markeringsfarve6 3 6 2 2 2" xfId="7816" xr:uid="{A49616CB-5A0C-4BF5-9E2E-3D871DCF0EAE}"/>
    <cellStyle name="40 % - Markeringsfarve6 3 6 2 2 2 2" xfId="15716" xr:uid="{D0427A70-D776-44B1-86C6-588CAD55A3A9}"/>
    <cellStyle name="40 % - Markeringsfarve6 3 6 2 2 2 2 2" xfId="32031" xr:uid="{8C986E7E-6236-4A74-8F8B-E66A0129E028}"/>
    <cellStyle name="40 % - Markeringsfarve6 3 6 2 2 2 2 3" xfId="46995" xr:uid="{9E0C42D2-2555-4305-BAEF-25CBA297EAA5}"/>
    <cellStyle name="40 % - Markeringsfarve6 3 6 2 2 2 3" xfId="25009" xr:uid="{31C6ED0B-BD49-4DDF-9587-6E22BBCAA0C3}"/>
    <cellStyle name="40 % - Markeringsfarve6 3 6 2 2 2 4" xfId="39996" xr:uid="{79CE8C62-1E62-4EBC-A0D0-CA3C46F5CB36}"/>
    <cellStyle name="40 % - Markeringsfarve6 3 6 2 2 3" xfId="13107" xr:uid="{E22DF839-06C9-4818-8848-12EDBCC3A861}"/>
    <cellStyle name="40 % - Markeringsfarve6 3 6 2 2 3 2" xfId="29427" xr:uid="{53C17398-55BA-44FD-B2B9-A6E2F50CCFE7}"/>
    <cellStyle name="40 % - Markeringsfarve6 3 6 2 2 3 3" xfId="44392" xr:uid="{3C543A31-B626-4A8B-8B84-65DFCD12F16C}"/>
    <cellStyle name="40 % - Markeringsfarve6 3 6 2 2 4" xfId="22405" xr:uid="{05271A68-5988-40C8-B485-315DD853241E}"/>
    <cellStyle name="40 % - Markeringsfarve6 3 6 2 2 5" xfId="37393" xr:uid="{9A2E229A-B10E-4E9F-95FF-2CEDBB22DE79}"/>
    <cellStyle name="40 % - Markeringsfarve6 3 6 2 3" xfId="6359" xr:uid="{3BE6DB96-F0F2-4BF6-8E54-B39457E6C0F3}"/>
    <cellStyle name="40 % - Markeringsfarve6 3 6 2 3 2" xfId="14272" xr:uid="{2A527950-8FEB-4561-A615-8DF5107667CB}"/>
    <cellStyle name="40 % - Markeringsfarve6 3 6 2 3 2 2" xfId="30587" xr:uid="{E5A90366-D69C-4C2E-9619-38FFFE11EC4E}"/>
    <cellStyle name="40 % - Markeringsfarve6 3 6 2 3 2 3" xfId="45551" xr:uid="{78633602-E0A2-4555-88B4-7ED58B341748}"/>
    <cellStyle name="40 % - Markeringsfarve6 3 6 2 3 3" xfId="23565" xr:uid="{0B6169BD-AD7D-4EF3-9538-1C16F3D994B7}"/>
    <cellStyle name="40 % - Markeringsfarve6 3 6 2 3 4" xfId="38552" xr:uid="{DA5DA3A7-D08B-434A-A27A-8E4C6DD1242F}"/>
    <cellStyle name="40 % - Markeringsfarve6 3 6 2 4" xfId="13106" xr:uid="{8A6BB674-8F06-48DD-9C25-8640BF0427E2}"/>
    <cellStyle name="40 % - Markeringsfarve6 3 6 2 4 2" xfId="29426" xr:uid="{F9717E11-BC34-440F-9E5B-AB8DF07F276D}"/>
    <cellStyle name="40 % - Markeringsfarve6 3 6 2 4 3" xfId="44391" xr:uid="{459184D8-CC7C-44BD-93CE-9C72F44F4981}"/>
    <cellStyle name="40 % - Markeringsfarve6 3 6 2 5" xfId="22404" xr:uid="{5EE6CC03-CEB4-4BAE-AF1C-E486E9754B50}"/>
    <cellStyle name="40 % - Markeringsfarve6 3 6 2 6" xfId="37392" xr:uid="{66DAAFB5-EF54-439D-97C4-6F037A5CFE9F}"/>
    <cellStyle name="40 % - Markeringsfarve6 3 6 3" xfId="4552" xr:uid="{7022481D-5E9D-4C12-985F-5F4F821FBA11}"/>
    <cellStyle name="40 % - Markeringsfarve6 3 6 3 2" xfId="7092" xr:uid="{06C47B04-3E98-4D84-89C4-5807BED831BA}"/>
    <cellStyle name="40 % - Markeringsfarve6 3 6 3 2 2" xfId="15001" xr:uid="{81E39B65-20B6-4843-9332-53EB2E8A9B95}"/>
    <cellStyle name="40 % - Markeringsfarve6 3 6 3 2 2 2" xfId="31316" xr:uid="{C6BCF23B-3206-4DD5-AA64-6564FEC43A74}"/>
    <cellStyle name="40 % - Markeringsfarve6 3 6 3 2 2 3" xfId="46280" xr:uid="{5DCFB083-2F04-4FF2-A254-E481E2F3DB01}"/>
    <cellStyle name="40 % - Markeringsfarve6 3 6 3 2 3" xfId="24294" xr:uid="{D98273AD-FDCA-4091-A3FE-F9DE892B8977}"/>
    <cellStyle name="40 % - Markeringsfarve6 3 6 3 2 4" xfId="39281" xr:uid="{5709154E-C9D1-48A2-A224-765E535E1AF7}"/>
    <cellStyle name="40 % - Markeringsfarve6 3 6 3 3" xfId="13108" xr:uid="{34B55B49-121E-4DC7-B929-1A343F820D00}"/>
    <cellStyle name="40 % - Markeringsfarve6 3 6 3 3 2" xfId="29428" xr:uid="{B9D94109-F564-4C9B-B240-EFA42723FB49}"/>
    <cellStyle name="40 % - Markeringsfarve6 3 6 3 3 3" xfId="44393" xr:uid="{C90DE4FD-B69F-4F29-BEC9-7ECBE417C345}"/>
    <cellStyle name="40 % - Markeringsfarve6 3 6 3 4" xfId="22406" xr:uid="{E6CC589A-5AFE-4E9D-B612-D76C27A63369}"/>
    <cellStyle name="40 % - Markeringsfarve6 3 6 3 5" xfId="37394" xr:uid="{225869CB-2B0C-4840-8847-3DCD67816EED}"/>
    <cellStyle name="40 % - Markeringsfarve6 3 6 4" xfId="4553" xr:uid="{7CC70B8C-8087-45D6-9F08-3B57A1698DA7}"/>
    <cellStyle name="40 % - Markeringsfarve6 3 6 4 2" xfId="8219" xr:uid="{AA106392-2BC9-4F5A-9EFC-E67D90A5CC5B}"/>
    <cellStyle name="40 % - Markeringsfarve6 3 6 4 2 2" xfId="16112" xr:uid="{8C560D33-B94E-4191-B754-95C6D7748EF1}"/>
    <cellStyle name="40 % - Markeringsfarve6 3 6 4 2 2 2" xfId="32427" xr:uid="{E07102A0-A58D-44DE-B5C5-14599C4ECFCD}"/>
    <cellStyle name="40 % - Markeringsfarve6 3 6 4 2 2 3" xfId="47391" xr:uid="{5C952CFB-1E9B-4594-A8A6-A6BB0DA763EB}"/>
    <cellStyle name="40 % - Markeringsfarve6 3 6 4 2 3" xfId="25405" xr:uid="{1DC6F94C-0B6B-410E-913D-FC1BB8F44134}"/>
    <cellStyle name="40 % - Markeringsfarve6 3 6 4 2 4" xfId="40392" xr:uid="{253C7507-5B3B-408A-981B-B07D01E3AADA}"/>
    <cellStyle name="40 % - Markeringsfarve6 3 6 4 3" xfId="13109" xr:uid="{49EDE66D-3F35-4B85-A0C0-16A25309A40F}"/>
    <cellStyle name="40 % - Markeringsfarve6 3 6 4 3 2" xfId="29429" xr:uid="{844BA8E8-A88B-46A7-9865-62F753E55D37}"/>
    <cellStyle name="40 % - Markeringsfarve6 3 6 4 3 3" xfId="44394" xr:uid="{E5E15685-CBF9-4467-855D-544E57222C94}"/>
    <cellStyle name="40 % - Markeringsfarve6 3 6 4 4" xfId="22407" xr:uid="{252BA7A6-594C-45A1-B0C6-253B8751C517}"/>
    <cellStyle name="40 % - Markeringsfarve6 3 6 4 5" xfId="37395" xr:uid="{D325C5BF-C04F-4091-AC19-8FC7A358F030}"/>
    <cellStyle name="40 % - Markeringsfarve6 3 6 5" xfId="6010" xr:uid="{3BAE7755-8E8E-4801-B667-10CEF5B2799E}"/>
    <cellStyle name="40 % - Markeringsfarve6 3 6 5 2" xfId="13927" xr:uid="{7ADFA234-9E0D-4557-8AF9-0DD9B09D9B70}"/>
    <cellStyle name="40 % - Markeringsfarve6 3 6 5 2 2" xfId="30242" xr:uid="{35B75423-3ECF-4AA7-B004-13717CEFE950}"/>
    <cellStyle name="40 % - Markeringsfarve6 3 6 5 2 3" xfId="45206" xr:uid="{71B1ED6D-D885-4B1B-851F-ED6408585784}"/>
    <cellStyle name="40 % - Markeringsfarve6 3 6 5 3" xfId="23220" xr:uid="{741BB053-239F-48F9-A68F-38106C06B439}"/>
    <cellStyle name="40 % - Markeringsfarve6 3 6 5 4" xfId="38207" xr:uid="{8B52BA86-28DD-48A3-8B46-9D0F1E832B0A}"/>
    <cellStyle name="40 % - Markeringsfarve6 3 6 6" xfId="13105" xr:uid="{7CB39B77-D0C2-4642-A62B-7A5D4286C6CD}"/>
    <cellStyle name="40 % - Markeringsfarve6 3 6 6 2" xfId="29425" xr:uid="{E0B7D847-B265-4E54-A32B-793AD104595D}"/>
    <cellStyle name="40 % - Markeringsfarve6 3 6 6 3" xfId="44390" xr:uid="{AD4DE1CC-BC22-45E6-8AEA-9B95DD4EF09E}"/>
    <cellStyle name="40 % - Markeringsfarve6 3 6 7" xfId="22403" xr:uid="{E23B9113-20BD-4964-B179-11E20FC4E144}"/>
    <cellStyle name="40 % - Markeringsfarve6 3 6 8" xfId="37391" xr:uid="{B4002B26-F64D-4A1F-B9BD-76B987A35AC0}"/>
    <cellStyle name="40 % - Markeringsfarve6 3 7" xfId="4554" xr:uid="{059FDDFF-E63A-4BC3-B8D4-6D6A2F772360}"/>
    <cellStyle name="40 % - Markeringsfarve6 3 7 2" xfId="4555" xr:uid="{E2E89AF5-7DED-4675-AC42-FFF853CD16DB}"/>
    <cellStyle name="40 % - Markeringsfarve6 3 7 2 2" xfId="4556" xr:uid="{756D2EA2-A8D2-4263-BB1E-B4FFE837D24C}"/>
    <cellStyle name="40 % - Markeringsfarve6 3 7 2 2 2" xfId="7933" xr:uid="{DA283657-98B2-4002-9FA3-06007BB6D56A}"/>
    <cellStyle name="40 % - Markeringsfarve6 3 7 2 2 2 2" xfId="15833" xr:uid="{011F7B25-A345-4C0B-895F-BDF2DBB1E672}"/>
    <cellStyle name="40 % - Markeringsfarve6 3 7 2 2 2 2 2" xfId="32148" xr:uid="{C95629C2-EA8C-4F83-A054-AFAC7AEE8999}"/>
    <cellStyle name="40 % - Markeringsfarve6 3 7 2 2 2 2 3" xfId="47112" xr:uid="{C8441BD9-6D34-4202-B116-0D420AA48358}"/>
    <cellStyle name="40 % - Markeringsfarve6 3 7 2 2 2 3" xfId="25126" xr:uid="{9A6914F3-14EB-411A-993F-0A256AAEECFE}"/>
    <cellStyle name="40 % - Markeringsfarve6 3 7 2 2 2 4" xfId="40113" xr:uid="{5B7662EE-92B8-4C7E-9D4B-89BC3FBF3712}"/>
    <cellStyle name="40 % - Markeringsfarve6 3 7 2 2 3" xfId="13112" xr:uid="{C73F0547-3005-4406-B4D1-54A5D3281151}"/>
    <cellStyle name="40 % - Markeringsfarve6 3 7 2 2 3 2" xfId="29432" xr:uid="{6C15D875-DB87-4A0A-AA50-6BEE0EA70494}"/>
    <cellStyle name="40 % - Markeringsfarve6 3 7 2 2 3 3" xfId="44397" xr:uid="{107A1C36-F4B7-41F5-83F8-B5C7A16B5B5D}"/>
    <cellStyle name="40 % - Markeringsfarve6 3 7 2 2 4" xfId="22410" xr:uid="{D9AB7DAC-1AE0-4816-BF1E-5FE7808DB218}"/>
    <cellStyle name="40 % - Markeringsfarve6 3 7 2 2 5" xfId="37398" xr:uid="{BA5F015E-5BFE-42FF-B2FC-BF3F21A2C83A}"/>
    <cellStyle name="40 % - Markeringsfarve6 3 7 2 3" xfId="6458" xr:uid="{71EE2D3F-E8E3-4FF6-BF84-85F367B5D5A7}"/>
    <cellStyle name="40 % - Markeringsfarve6 3 7 2 3 2" xfId="14371" xr:uid="{A5B68345-5558-4777-A3F0-64393388E51C}"/>
    <cellStyle name="40 % - Markeringsfarve6 3 7 2 3 2 2" xfId="30686" xr:uid="{D6F2068E-97DF-476C-BB05-0519FFF1E5EC}"/>
    <cellStyle name="40 % - Markeringsfarve6 3 7 2 3 2 3" xfId="45650" xr:uid="{61E5251A-2C73-4D06-A919-F11DC54B2622}"/>
    <cellStyle name="40 % - Markeringsfarve6 3 7 2 3 3" xfId="23664" xr:uid="{2337DF84-8961-4F3C-A47D-1CCF02247B6B}"/>
    <cellStyle name="40 % - Markeringsfarve6 3 7 2 3 4" xfId="38651" xr:uid="{5A6AEF03-2193-4AFE-902C-DB8EECD3E04F}"/>
    <cellStyle name="40 % - Markeringsfarve6 3 7 2 4" xfId="13111" xr:uid="{9ED7EE20-A7D7-4CF4-A583-3917DCF9162F}"/>
    <cellStyle name="40 % - Markeringsfarve6 3 7 2 4 2" xfId="29431" xr:uid="{0761EB04-38A4-4272-AD25-A40E854025D6}"/>
    <cellStyle name="40 % - Markeringsfarve6 3 7 2 4 3" xfId="44396" xr:uid="{002D0E76-3153-421F-82B5-AC2A960706BA}"/>
    <cellStyle name="40 % - Markeringsfarve6 3 7 2 5" xfId="22409" xr:uid="{452CA54D-B515-4B21-815C-4F33C1CA3667}"/>
    <cellStyle name="40 % - Markeringsfarve6 3 7 2 6" xfId="37397" xr:uid="{E592EACF-8EB2-4D01-9662-A1F109DC8B82}"/>
    <cellStyle name="40 % - Markeringsfarve6 3 7 3" xfId="4557" xr:uid="{B5A87978-B8D2-49E2-8493-BEF9B7352CFE}"/>
    <cellStyle name="40 % - Markeringsfarve6 3 7 3 2" xfId="7209" xr:uid="{0C1224C9-E927-4086-BA2E-3746084C6341}"/>
    <cellStyle name="40 % - Markeringsfarve6 3 7 3 2 2" xfId="15118" xr:uid="{3B9ADC51-DC6E-446C-BB1B-1C471CA2136F}"/>
    <cellStyle name="40 % - Markeringsfarve6 3 7 3 2 2 2" xfId="31433" xr:uid="{9DACE991-5517-42BF-BF0D-5AE6BD90AF20}"/>
    <cellStyle name="40 % - Markeringsfarve6 3 7 3 2 2 3" xfId="46397" xr:uid="{6F8EC172-2E45-48FF-801B-38B6FDDE711D}"/>
    <cellStyle name="40 % - Markeringsfarve6 3 7 3 2 3" xfId="24411" xr:uid="{F7F072B9-D1EF-40C4-BA92-BB9A05551108}"/>
    <cellStyle name="40 % - Markeringsfarve6 3 7 3 2 4" xfId="39398" xr:uid="{1789ED24-5C19-474C-AF0D-7E19BA9AD736}"/>
    <cellStyle name="40 % - Markeringsfarve6 3 7 3 3" xfId="13113" xr:uid="{2AB87D66-E745-417E-A888-438151EEAC3D}"/>
    <cellStyle name="40 % - Markeringsfarve6 3 7 3 3 2" xfId="29433" xr:uid="{BB8777AF-8CCA-4E2B-A75D-6B10C93D75CF}"/>
    <cellStyle name="40 % - Markeringsfarve6 3 7 3 3 3" xfId="44398" xr:uid="{56E5BB7F-29DF-4BBA-8DD1-48D174757390}"/>
    <cellStyle name="40 % - Markeringsfarve6 3 7 3 4" xfId="22411" xr:uid="{E41F8A9F-E6EB-4494-9D0F-DDA490125025}"/>
    <cellStyle name="40 % - Markeringsfarve6 3 7 3 5" xfId="37399" xr:uid="{ACDF9A14-9514-4BA3-A009-58EC860A890B}"/>
    <cellStyle name="40 % - Markeringsfarve6 3 7 4" xfId="4558" xr:uid="{8302A029-81D3-4E8A-AA32-DCAB9BE36F5B}"/>
    <cellStyle name="40 % - Markeringsfarve6 3 7 4 2" xfId="8551" xr:uid="{316614DD-86CF-48D4-A148-36A7241C09DF}"/>
    <cellStyle name="40 % - Markeringsfarve6 3 7 4 2 2" xfId="16436" xr:uid="{939729C9-0F40-4702-BAED-28477A66D745}"/>
    <cellStyle name="40 % - Markeringsfarve6 3 7 4 2 2 2" xfId="32751" xr:uid="{A39D005C-B3FC-471E-8ADE-2181738726A1}"/>
    <cellStyle name="40 % - Markeringsfarve6 3 7 4 2 2 3" xfId="47715" xr:uid="{B5FC2082-467B-421B-8473-DB8D639E212F}"/>
    <cellStyle name="40 % - Markeringsfarve6 3 7 4 2 3" xfId="25729" xr:uid="{FA714D86-3704-49F7-AD31-A220302B8D16}"/>
    <cellStyle name="40 % - Markeringsfarve6 3 7 4 2 4" xfId="40716" xr:uid="{BA2F168D-9BDD-4538-ACB2-1FBD025D7AF8}"/>
    <cellStyle name="40 % - Markeringsfarve6 3 7 4 3" xfId="13114" xr:uid="{7698D297-BAF4-4FDC-92B9-36A93518A6A9}"/>
    <cellStyle name="40 % - Markeringsfarve6 3 7 4 3 2" xfId="29434" xr:uid="{342368EE-A6CB-4B25-B119-080C18A8B7ED}"/>
    <cellStyle name="40 % - Markeringsfarve6 3 7 4 3 3" xfId="44399" xr:uid="{9E889719-43FC-409E-802C-7BA7A6D1DE13}"/>
    <cellStyle name="40 % - Markeringsfarve6 3 7 4 4" xfId="22412" xr:uid="{75153F35-F99D-49FC-BBED-3E3D1AA3545A}"/>
    <cellStyle name="40 % - Markeringsfarve6 3 7 4 5" xfId="37400" xr:uid="{56E74F6F-DAAA-4B37-847B-C83CB99CC6D9}"/>
    <cellStyle name="40 % - Markeringsfarve6 3 7 5" xfId="6011" xr:uid="{648C05E1-2E5C-4E50-B09C-1178D7F8CC25}"/>
    <cellStyle name="40 % - Markeringsfarve6 3 7 5 2" xfId="13928" xr:uid="{C897648F-9065-432F-9440-CE1B6726890C}"/>
    <cellStyle name="40 % - Markeringsfarve6 3 7 5 2 2" xfId="30243" xr:uid="{3DDE636D-3437-4BEF-95F5-4E0DE9D6AF08}"/>
    <cellStyle name="40 % - Markeringsfarve6 3 7 5 2 3" xfId="45207" xr:uid="{79C0CD72-A01B-47BB-BD29-D2C86AD76D07}"/>
    <cellStyle name="40 % - Markeringsfarve6 3 7 5 3" xfId="23221" xr:uid="{040CE506-B0A3-4DB0-8E0A-89FAF2B7CBB0}"/>
    <cellStyle name="40 % - Markeringsfarve6 3 7 5 4" xfId="38208" xr:uid="{26B1716D-0A7F-4D82-999A-FAFA08D8BD3A}"/>
    <cellStyle name="40 % - Markeringsfarve6 3 7 6" xfId="13110" xr:uid="{B2364C1D-2EAD-45EC-9EB0-8B2FE296A457}"/>
    <cellStyle name="40 % - Markeringsfarve6 3 7 6 2" xfId="29430" xr:uid="{65AD93EE-4A7F-4D3B-9985-8349106E1371}"/>
    <cellStyle name="40 % - Markeringsfarve6 3 7 6 3" xfId="44395" xr:uid="{35084A8B-7712-4832-B2A3-F9A6C28EE2E8}"/>
    <cellStyle name="40 % - Markeringsfarve6 3 7 7" xfId="22408" xr:uid="{AEB75B29-DE54-4252-BB55-06C6F6BD0E87}"/>
    <cellStyle name="40 % - Markeringsfarve6 3 7 8" xfId="37396" xr:uid="{95101C93-4238-4038-BC70-8F249B5365BD}"/>
    <cellStyle name="40 % - Markeringsfarve6 3 8" xfId="4559" xr:uid="{4CB087E2-A30D-48C1-AD3C-B605F164934A}"/>
    <cellStyle name="40 % - Markeringsfarve6 3 8 2" xfId="4560" xr:uid="{BF8C89F1-61DF-4DCD-9470-437508D1BA36}"/>
    <cellStyle name="40 % - Markeringsfarve6 3 8 2 2" xfId="4561" xr:uid="{6356FB97-41CC-4021-8984-B0D22973EF20}"/>
    <cellStyle name="40 % - Markeringsfarve6 3 8 2 2 2" xfId="8128" xr:uid="{9C3381B0-FD25-421F-BB25-2A081DAE6081}"/>
    <cellStyle name="40 % - Markeringsfarve6 3 8 2 2 2 2" xfId="16028" xr:uid="{EEE30116-C41D-4B96-AD8C-432B7B360378}"/>
    <cellStyle name="40 % - Markeringsfarve6 3 8 2 2 2 2 2" xfId="32343" xr:uid="{F2C9F93E-AD27-44AA-9F98-73E6381A8936}"/>
    <cellStyle name="40 % - Markeringsfarve6 3 8 2 2 2 2 3" xfId="47307" xr:uid="{81F12D55-0E26-4899-8AE6-DAE4413239BC}"/>
    <cellStyle name="40 % - Markeringsfarve6 3 8 2 2 2 3" xfId="25321" xr:uid="{DD4A18C1-A1D4-41FD-AC83-76B8F2B1EE35}"/>
    <cellStyle name="40 % - Markeringsfarve6 3 8 2 2 2 4" xfId="40308" xr:uid="{B37204E8-E71D-4538-BA44-0F32E4E38CA7}"/>
    <cellStyle name="40 % - Markeringsfarve6 3 8 2 2 3" xfId="13117" xr:uid="{64321970-1678-4BA3-9FC5-2B66FF618EC8}"/>
    <cellStyle name="40 % - Markeringsfarve6 3 8 2 2 3 2" xfId="29437" xr:uid="{C095B50C-3852-4B84-9070-5D13FFB0CA8E}"/>
    <cellStyle name="40 % - Markeringsfarve6 3 8 2 2 3 3" xfId="44402" xr:uid="{783E24F5-40C9-49D7-A3D4-D78714A038AF}"/>
    <cellStyle name="40 % - Markeringsfarve6 3 8 2 2 4" xfId="22415" xr:uid="{2862F660-EA7A-427F-810C-3DF2B6B22908}"/>
    <cellStyle name="40 % - Markeringsfarve6 3 8 2 2 5" xfId="37403" xr:uid="{F4CE4285-86B6-4C07-8B5D-AE90490E00E4}"/>
    <cellStyle name="40 % - Markeringsfarve6 3 8 2 3" xfId="6621" xr:uid="{D62A063C-5A67-4628-B0B6-4267CE23B56C}"/>
    <cellStyle name="40 % - Markeringsfarve6 3 8 2 3 2" xfId="14534" xr:uid="{2412CCD3-319D-4B84-8BA5-20E9FF9A36A0}"/>
    <cellStyle name="40 % - Markeringsfarve6 3 8 2 3 2 2" xfId="30849" xr:uid="{64ED7FF0-5814-4C2C-8E97-B1F0A62DB0A6}"/>
    <cellStyle name="40 % - Markeringsfarve6 3 8 2 3 2 3" xfId="45813" xr:uid="{293959DE-57B6-4B11-ABF7-D948E13CA67C}"/>
    <cellStyle name="40 % - Markeringsfarve6 3 8 2 3 3" xfId="23827" xr:uid="{C75BDCEA-B7B9-40A7-8E0D-7FBE0AB26EC2}"/>
    <cellStyle name="40 % - Markeringsfarve6 3 8 2 3 4" xfId="38814" xr:uid="{03DAF6D7-A4FB-4CC9-8868-4953F3D6407B}"/>
    <cellStyle name="40 % - Markeringsfarve6 3 8 2 4" xfId="13116" xr:uid="{3A544AB1-A70A-4892-A4E8-B895A4FAC7A5}"/>
    <cellStyle name="40 % - Markeringsfarve6 3 8 2 4 2" xfId="29436" xr:uid="{F049981E-B514-4FE7-90C1-C9E118146576}"/>
    <cellStyle name="40 % - Markeringsfarve6 3 8 2 4 3" xfId="44401" xr:uid="{32C1FBC1-E5F3-4F61-8AD6-0555319D94E0}"/>
    <cellStyle name="40 % - Markeringsfarve6 3 8 2 5" xfId="22414" xr:uid="{AADBED3A-8A6C-4D2F-AEF7-4D7126E3AC48}"/>
    <cellStyle name="40 % - Markeringsfarve6 3 8 2 6" xfId="37402" xr:uid="{DB5FB360-F022-498F-8F85-7F4EBAFB97C9}"/>
    <cellStyle name="40 % - Markeringsfarve6 3 8 3" xfId="4562" xr:uid="{A0F7B00A-17A5-47A7-AACF-2D7DB539F445}"/>
    <cellStyle name="40 % - Markeringsfarve6 3 8 3 2" xfId="7405" xr:uid="{F28130FA-4B3F-4266-A82E-5A6AC8E22F06}"/>
    <cellStyle name="40 % - Markeringsfarve6 3 8 3 2 2" xfId="15314" xr:uid="{43189C03-F179-4CAD-BD40-9F913F8DD64B}"/>
    <cellStyle name="40 % - Markeringsfarve6 3 8 3 2 2 2" xfId="31629" xr:uid="{4884D38D-C8E0-4F35-A23E-03EFDFC5003F}"/>
    <cellStyle name="40 % - Markeringsfarve6 3 8 3 2 2 3" xfId="46593" xr:uid="{AABEBB73-69E3-4395-97C4-1A56E5A3346A}"/>
    <cellStyle name="40 % - Markeringsfarve6 3 8 3 2 3" xfId="24607" xr:uid="{B763B811-22DF-4ACD-9472-679907BE88DF}"/>
    <cellStyle name="40 % - Markeringsfarve6 3 8 3 2 4" xfId="39594" xr:uid="{9C81EF7C-F64C-40DB-8C3E-E9509D5C5A36}"/>
    <cellStyle name="40 % - Markeringsfarve6 3 8 3 3" xfId="13118" xr:uid="{B8C9BED3-61E5-4BF9-820A-3CB3146793F9}"/>
    <cellStyle name="40 % - Markeringsfarve6 3 8 3 3 2" xfId="29438" xr:uid="{96FEF726-F3CA-4064-A4C6-9CF5A305977B}"/>
    <cellStyle name="40 % - Markeringsfarve6 3 8 3 3 3" xfId="44403" xr:uid="{2D25FD34-2552-43CC-BD03-D850E368AC0C}"/>
    <cellStyle name="40 % - Markeringsfarve6 3 8 3 4" xfId="22416" xr:uid="{3A2A56BA-C832-470D-8304-79A4958052B7}"/>
    <cellStyle name="40 % - Markeringsfarve6 3 8 3 5" xfId="37404" xr:uid="{10BAF970-2B17-4F6B-852B-E8F3173F3BEC}"/>
    <cellStyle name="40 % - Markeringsfarve6 3 8 4" xfId="4563" xr:uid="{CEDDD987-3516-464D-92D5-F06401728FFC}"/>
    <cellStyle name="40 % - Markeringsfarve6 3 8 4 2" xfId="8202" xr:uid="{25C5862D-795E-4E3F-8A69-EC953DC22496}"/>
    <cellStyle name="40 % - Markeringsfarve6 3 8 4 2 2" xfId="16097" xr:uid="{0D3A8EE6-9CE3-40C2-BA60-379EFD78AC0E}"/>
    <cellStyle name="40 % - Markeringsfarve6 3 8 4 2 2 2" xfId="32412" xr:uid="{E17C7F7A-0909-4270-A668-93124F0965FB}"/>
    <cellStyle name="40 % - Markeringsfarve6 3 8 4 2 2 3" xfId="47376" xr:uid="{4EE0D16E-82C5-4B16-B1E9-C3E83E79C5A8}"/>
    <cellStyle name="40 % - Markeringsfarve6 3 8 4 2 3" xfId="25390" xr:uid="{F4409A4E-E505-4E55-B98A-5690FDE63164}"/>
    <cellStyle name="40 % - Markeringsfarve6 3 8 4 2 4" xfId="40377" xr:uid="{C1AEEF78-2CB7-4DBE-A533-49A80E239F7D}"/>
    <cellStyle name="40 % - Markeringsfarve6 3 8 4 3" xfId="13119" xr:uid="{431D74FE-E0EF-4EA4-9BC0-94363A1632C5}"/>
    <cellStyle name="40 % - Markeringsfarve6 3 8 4 3 2" xfId="29439" xr:uid="{B2579A48-0973-450E-A5AA-B6F0EDA4D97B}"/>
    <cellStyle name="40 % - Markeringsfarve6 3 8 4 3 3" xfId="44404" xr:uid="{A3F87B07-C684-463E-9ABA-693D5418AC50}"/>
    <cellStyle name="40 % - Markeringsfarve6 3 8 4 4" xfId="22417" xr:uid="{EB48EC22-88C2-4199-8298-DDD2AF507DF6}"/>
    <cellStyle name="40 % - Markeringsfarve6 3 8 4 5" xfId="37405" xr:uid="{E8547E9A-F79F-48C0-A7B6-108BE1F6C9EF}"/>
    <cellStyle name="40 % - Markeringsfarve6 3 8 5" xfId="6012" xr:uid="{95DC180F-EA42-4F0D-9DA0-FAB13F2EE0BB}"/>
    <cellStyle name="40 % - Markeringsfarve6 3 8 5 2" xfId="13929" xr:uid="{A945067F-16D8-48FC-B5E2-F6F012EE71B4}"/>
    <cellStyle name="40 % - Markeringsfarve6 3 8 5 2 2" xfId="30244" xr:uid="{E87E33E0-E396-4F1B-88AE-2B36D30F7428}"/>
    <cellStyle name="40 % - Markeringsfarve6 3 8 5 2 3" xfId="45208" xr:uid="{B53FD4F9-EBB7-46A0-B9C9-2B72EC53B175}"/>
    <cellStyle name="40 % - Markeringsfarve6 3 8 5 3" xfId="23222" xr:uid="{9394E15E-FE6A-40E2-9FBC-BB280EEFAD36}"/>
    <cellStyle name="40 % - Markeringsfarve6 3 8 5 4" xfId="38209" xr:uid="{48D2337D-1E25-4A5E-A35B-AA851EEA81E5}"/>
    <cellStyle name="40 % - Markeringsfarve6 3 8 6" xfId="13115" xr:uid="{6FC75195-47C3-4A73-A412-B9F514B41EAA}"/>
    <cellStyle name="40 % - Markeringsfarve6 3 8 6 2" xfId="29435" xr:uid="{E7A8BF15-F6FC-4E2D-A462-B8341DD0B26A}"/>
    <cellStyle name="40 % - Markeringsfarve6 3 8 6 3" xfId="44400" xr:uid="{B21B5EC4-BB4F-4DEF-9A76-4F8DC33F30D3}"/>
    <cellStyle name="40 % - Markeringsfarve6 3 8 7" xfId="22413" xr:uid="{F0976846-0E4C-49FD-8044-490409D73849}"/>
    <cellStyle name="40 % - Markeringsfarve6 3 8 8" xfId="37401" xr:uid="{210535F1-F103-438E-8287-2FD06590E17E}"/>
    <cellStyle name="40 % - Markeringsfarve6 3 9" xfId="4564" xr:uid="{3B940062-E763-4E41-912B-DF31BC76563A}"/>
    <cellStyle name="40 % - Markeringsfarve6 3 9 2" xfId="4565" xr:uid="{54ECAFAF-0F56-4C69-944E-F60A8BFF1BA4}"/>
    <cellStyle name="40 % - Markeringsfarve6 3 9 2 2" xfId="7459" xr:uid="{0B5D65C1-0300-47BC-9B72-FB6117886F6C}"/>
    <cellStyle name="40 % - Markeringsfarve6 3 9 2 2 2" xfId="15359" xr:uid="{A366A286-E2F5-4EEA-9FFE-6E6B8AD1418F}"/>
    <cellStyle name="40 % - Markeringsfarve6 3 9 2 2 2 2" xfId="31674" xr:uid="{1A291A89-0B65-4439-8CBF-9C0C3B0A3D31}"/>
    <cellStyle name="40 % - Markeringsfarve6 3 9 2 2 2 3" xfId="46638" xr:uid="{FC019598-3CBD-4E52-8123-AE955FEBD31E}"/>
    <cellStyle name="40 % - Markeringsfarve6 3 9 2 2 3" xfId="24652" xr:uid="{08D01E1D-16CC-4FCF-A71C-F871A4C543BB}"/>
    <cellStyle name="40 % - Markeringsfarve6 3 9 2 2 4" xfId="39639" xr:uid="{D7C76B6C-4E86-48EA-A0CF-72F2442AA357}"/>
    <cellStyle name="40 % - Markeringsfarve6 3 9 2 3" xfId="13121" xr:uid="{5B16DAC4-9873-45E6-82DF-8AB2B9CA718F}"/>
    <cellStyle name="40 % - Markeringsfarve6 3 9 2 3 2" xfId="29441" xr:uid="{987099BE-1770-4F1D-814C-211A471E5CA4}"/>
    <cellStyle name="40 % - Markeringsfarve6 3 9 2 3 3" xfId="44406" xr:uid="{463ADFB1-5E3B-4604-A831-10D04F6093F8}"/>
    <cellStyle name="40 % - Markeringsfarve6 3 9 2 4" xfId="22419" xr:uid="{A5E07175-DC59-4920-B6D9-1B55E83B11B1}"/>
    <cellStyle name="40 % - Markeringsfarve6 3 9 2 5" xfId="37407" xr:uid="{57930707-634D-4DCE-AA31-53A4AAFDC70F}"/>
    <cellStyle name="40 % - Markeringsfarve6 3 9 3" xfId="6058" xr:uid="{4A910B3D-10C3-4EE2-9B72-E62A0ECEEE68}"/>
    <cellStyle name="40 % - Markeringsfarve6 3 9 3 2" xfId="13974" xr:uid="{8D7A184B-C4FD-494F-B1BA-7DB839D1F87C}"/>
    <cellStyle name="40 % - Markeringsfarve6 3 9 3 2 2" xfId="30289" xr:uid="{84590BFF-1AB4-4DAF-ADBF-94EABB97250C}"/>
    <cellStyle name="40 % - Markeringsfarve6 3 9 3 2 3" xfId="45253" xr:uid="{358FB31D-1C2F-4A78-8886-4638063A6384}"/>
    <cellStyle name="40 % - Markeringsfarve6 3 9 3 3" xfId="23267" xr:uid="{D3D960CB-7C83-4B15-A41C-B6CDEEEA7BC0}"/>
    <cellStyle name="40 % - Markeringsfarve6 3 9 3 4" xfId="38254" xr:uid="{40D95F58-64ED-44F4-9DD5-232A9C8AD7E0}"/>
    <cellStyle name="40 % - Markeringsfarve6 3 9 4" xfId="13120" xr:uid="{2A347943-66DF-4FA4-8698-3D8CCDAEE55E}"/>
    <cellStyle name="40 % - Markeringsfarve6 3 9 4 2" xfId="29440" xr:uid="{C8EE0F27-AB1B-4BBB-ACB4-12461A6BC9B6}"/>
    <cellStyle name="40 % - Markeringsfarve6 3 9 4 3" xfId="44405" xr:uid="{2487EBB9-62A1-4ED4-86E2-1849ADDC513E}"/>
    <cellStyle name="40 % - Markeringsfarve6 3 9 5" xfId="22418" xr:uid="{9F8F40C6-E54E-4B0F-BAAF-8AF67318CF85}"/>
    <cellStyle name="40 % - Markeringsfarve6 3 9 6" xfId="37406" xr:uid="{3E501F8A-BEEF-4945-9568-C4805C37DC1D}"/>
    <cellStyle name="40 % - Markeringsfarve6 4" xfId="4566" xr:uid="{AC34BBEF-7BE2-4F4D-9FFD-9677A0DC9137}"/>
    <cellStyle name="40 % - Markeringsfarve6 4 10" xfId="6013" xr:uid="{F1CE1C8D-C000-4EA9-9AD0-952500B06FEA}"/>
    <cellStyle name="40 % - Markeringsfarve6 4 10 2" xfId="13930" xr:uid="{6FDB0462-B8D4-46E0-BC3C-078156B8BF83}"/>
    <cellStyle name="40 % - Markeringsfarve6 4 10 2 2" xfId="30245" xr:uid="{EEA9A7D6-1274-449E-A6B6-60274AC92D0B}"/>
    <cellStyle name="40 % - Markeringsfarve6 4 10 2 3" xfId="45209" xr:uid="{96AFF29B-D8A6-4B15-B017-B03573C0CF73}"/>
    <cellStyle name="40 % - Markeringsfarve6 4 10 3" xfId="23223" xr:uid="{A3DF8F97-1300-4B2F-80E1-C1D7940242EF}"/>
    <cellStyle name="40 % - Markeringsfarve6 4 10 4" xfId="38210" xr:uid="{6A375F1B-E0AB-4EB5-97BF-B860CE4613A7}"/>
    <cellStyle name="40 % - Markeringsfarve6 4 11" xfId="13122" xr:uid="{918CA38E-0572-4824-BC1B-16FD92299FE1}"/>
    <cellStyle name="40 % - Markeringsfarve6 4 11 2" xfId="29442" xr:uid="{22559EC5-B76A-40C0-9869-C47704E1E41E}"/>
    <cellStyle name="40 % - Markeringsfarve6 4 11 3" xfId="44407" xr:uid="{FBFC6453-7455-4F23-A534-27897E32D22A}"/>
    <cellStyle name="40 % - Markeringsfarve6 4 12" xfId="22420" xr:uid="{C9CB51D5-F0C8-4F16-A4E5-A3F1FF57F72C}"/>
    <cellStyle name="40 % - Markeringsfarve6 4 13" xfId="37408" xr:uid="{33482B19-F8B0-45C8-B411-747DA8DFD840}"/>
    <cellStyle name="40 % - Markeringsfarve6 4 14" xfId="53347" xr:uid="{244A07DD-A5FA-4A4C-9AE6-AA65B56E88B8}"/>
    <cellStyle name="40 % - Markeringsfarve6 4 2" xfId="4567" xr:uid="{DEA7339C-8709-4FAF-9633-843F2B159C43}"/>
    <cellStyle name="40 % - Markeringsfarve6 4 2 2" xfId="4568" xr:uid="{2CA50F40-5EA9-4B9C-8D07-CA58358E3947}"/>
    <cellStyle name="40 % - Markeringsfarve6 4 2 2 2" xfId="4569" xr:uid="{F0E5B176-E367-4487-9E88-3C484F34373D}"/>
    <cellStyle name="40 % - Markeringsfarve6 4 2 2 2 2" xfId="7603" xr:uid="{7D0B76A5-B99B-42EF-9896-BBD681873F3F}"/>
    <cellStyle name="40 % - Markeringsfarve6 4 2 2 2 2 2" xfId="15503" xr:uid="{18D0BAEE-3935-40D5-BBFD-43CAB32147B8}"/>
    <cellStyle name="40 % - Markeringsfarve6 4 2 2 2 2 2 2" xfId="31818" xr:uid="{94C5A54D-8997-40AB-97FD-08278740E1F5}"/>
    <cellStyle name="40 % - Markeringsfarve6 4 2 2 2 2 2 3" xfId="46782" xr:uid="{E572C5FA-42FE-4EC1-9BC8-08D9648592F8}"/>
    <cellStyle name="40 % - Markeringsfarve6 4 2 2 2 2 3" xfId="24796" xr:uid="{DDCE15F6-775E-4660-B551-568D1527D171}"/>
    <cellStyle name="40 % - Markeringsfarve6 4 2 2 2 2 4" xfId="39783" xr:uid="{8ADC805B-B7A9-40E6-A80F-6C01C297C670}"/>
    <cellStyle name="40 % - Markeringsfarve6 4 2 2 2 3" xfId="13125" xr:uid="{394ED525-86C6-49B4-8906-7DDC52F3FD19}"/>
    <cellStyle name="40 % - Markeringsfarve6 4 2 2 2 3 2" xfId="29445" xr:uid="{19C23CCC-7FF0-4FD9-AB5F-DFE35B231BF4}"/>
    <cellStyle name="40 % - Markeringsfarve6 4 2 2 2 3 3" xfId="44410" xr:uid="{2D18A2D0-F051-4C42-9FA5-3053605A9979}"/>
    <cellStyle name="40 % - Markeringsfarve6 4 2 2 2 4" xfId="22423" xr:uid="{1286A4F2-5AE9-4C03-AFD6-43722946103F}"/>
    <cellStyle name="40 % - Markeringsfarve6 4 2 2 2 5" xfId="37411" xr:uid="{C38328F3-F558-4023-8CCA-3EEB24ED9E13}"/>
    <cellStyle name="40 % - Markeringsfarve6 4 2 2 3" xfId="6178" xr:uid="{0E8756E6-B598-4B1F-BB96-E18B01918F54}"/>
    <cellStyle name="40 % - Markeringsfarve6 4 2 2 3 2" xfId="14094" xr:uid="{C466E300-9519-481A-8A31-A4A1D0EEAFE1}"/>
    <cellStyle name="40 % - Markeringsfarve6 4 2 2 3 2 2" xfId="30409" xr:uid="{56E0D3A0-7334-4AE7-9DD9-4C2C749FD1B9}"/>
    <cellStyle name="40 % - Markeringsfarve6 4 2 2 3 2 3" xfId="45373" xr:uid="{F4DD7F6F-FC41-4F2C-8753-1AF71D8754E5}"/>
    <cellStyle name="40 % - Markeringsfarve6 4 2 2 3 3" xfId="23387" xr:uid="{2AE63B67-DA7A-476B-9918-29438ECBDCA6}"/>
    <cellStyle name="40 % - Markeringsfarve6 4 2 2 3 4" xfId="38374" xr:uid="{88DF29FE-C963-423C-9760-B38C1A6E8F47}"/>
    <cellStyle name="40 % - Markeringsfarve6 4 2 2 4" xfId="13124" xr:uid="{3A00A03C-539A-42CD-A6D5-0473CF35EC4E}"/>
    <cellStyle name="40 % - Markeringsfarve6 4 2 2 4 2" xfId="29444" xr:uid="{EB973A38-4FAD-4080-AC76-2BBDC56688E6}"/>
    <cellStyle name="40 % - Markeringsfarve6 4 2 2 4 3" xfId="44409" xr:uid="{113FCB9D-46EF-408F-B183-CDFDD893EAE3}"/>
    <cellStyle name="40 % - Markeringsfarve6 4 2 2 5" xfId="22422" xr:uid="{11A1BEA5-F3C9-4F97-9889-4221691D8300}"/>
    <cellStyle name="40 % - Markeringsfarve6 4 2 2 6" xfId="37410" xr:uid="{FCFAD2D9-AF89-491D-A69F-E6917DA7889F}"/>
    <cellStyle name="40 % - Markeringsfarve6 4 2 2 7" xfId="57151" xr:uid="{3110B976-6221-4F06-AD2F-73F3A04D5407}"/>
    <cellStyle name="40 % - Markeringsfarve6 4 2 3" xfId="4570" xr:uid="{A0AC97BF-842E-4922-A75F-F928F6C7E223}"/>
    <cellStyle name="40 % - Markeringsfarve6 4 2 3 2" xfId="6833" xr:uid="{D6FDB495-7837-445C-8EAB-B233F26DAF49}"/>
    <cellStyle name="40 % - Markeringsfarve6 4 2 3 2 2" xfId="14743" xr:uid="{2D8C707E-7ED4-4D2B-8FC3-A8F28040CB0C}"/>
    <cellStyle name="40 % - Markeringsfarve6 4 2 3 2 2 2" xfId="31058" xr:uid="{019C9B9B-82DA-4799-A218-45C05BA91D73}"/>
    <cellStyle name="40 % - Markeringsfarve6 4 2 3 2 2 3" xfId="46022" xr:uid="{CB5E7AA2-75E0-48B6-8BC0-26D8C5524E37}"/>
    <cellStyle name="40 % - Markeringsfarve6 4 2 3 2 3" xfId="24036" xr:uid="{316357C7-1BA5-4945-A34A-AF04D98BF2FD}"/>
    <cellStyle name="40 % - Markeringsfarve6 4 2 3 2 4" xfId="39023" xr:uid="{4D930B1E-89A6-481C-841B-66043CBF567D}"/>
    <cellStyle name="40 % - Markeringsfarve6 4 2 3 3" xfId="13126" xr:uid="{B77042EC-DD07-4D1C-9285-1F81D4DD6BE5}"/>
    <cellStyle name="40 % - Markeringsfarve6 4 2 3 3 2" xfId="29446" xr:uid="{FD944CE8-2742-421C-8130-A5AB3A221332}"/>
    <cellStyle name="40 % - Markeringsfarve6 4 2 3 3 3" xfId="44411" xr:uid="{A97261E2-8EB8-47F1-BC0B-8E79B8FC3D10}"/>
    <cellStyle name="40 % - Markeringsfarve6 4 2 3 4" xfId="22424" xr:uid="{8D66EB84-871D-4C29-8996-3AD24621688D}"/>
    <cellStyle name="40 % - Markeringsfarve6 4 2 3 5" xfId="37412" xr:uid="{92F6F53E-AB41-4B3B-9FFB-1484AF2C2C03}"/>
    <cellStyle name="40 % - Markeringsfarve6 4 2 4" xfId="4571" xr:uid="{F40C3914-1E9E-4E8E-859A-0A06283A3DDA}"/>
    <cellStyle name="40 % - Markeringsfarve6 4 2 4 2" xfId="8496" xr:uid="{9CA22848-9FCA-43A0-939C-CCCE1E33B46B}"/>
    <cellStyle name="40 % - Markeringsfarve6 4 2 4 2 2" xfId="16383" xr:uid="{9D927FDB-7363-458B-A9BA-89D406EA8401}"/>
    <cellStyle name="40 % - Markeringsfarve6 4 2 4 2 2 2" xfId="32698" xr:uid="{F3B1B10D-84F9-4A68-A2F5-20C0A3BC103A}"/>
    <cellStyle name="40 % - Markeringsfarve6 4 2 4 2 2 3" xfId="47662" xr:uid="{030F7326-FF9C-455F-A148-1286B36E63DF}"/>
    <cellStyle name="40 % - Markeringsfarve6 4 2 4 2 3" xfId="25676" xr:uid="{34A0019B-3011-4702-85DA-AEE7CC32D744}"/>
    <cellStyle name="40 % - Markeringsfarve6 4 2 4 2 4" xfId="40663" xr:uid="{9358BAE0-8B6C-470A-824D-E16F5B9B1D9C}"/>
    <cellStyle name="40 % - Markeringsfarve6 4 2 4 3" xfId="13127" xr:uid="{010434D4-7E32-4C13-98A0-671A7FD605B5}"/>
    <cellStyle name="40 % - Markeringsfarve6 4 2 4 3 2" xfId="29447" xr:uid="{0CBEF3B9-A31C-4647-AC23-C10407C5672A}"/>
    <cellStyle name="40 % - Markeringsfarve6 4 2 4 3 3" xfId="44412" xr:uid="{2F10B539-CB87-432A-9566-82FDB8AE98C1}"/>
    <cellStyle name="40 % - Markeringsfarve6 4 2 4 4" xfId="22425" xr:uid="{56B19248-A131-413C-A0E3-809862A187CD}"/>
    <cellStyle name="40 % - Markeringsfarve6 4 2 4 5" xfId="37413" xr:uid="{180467DF-885E-4CEC-B466-AEBC4871FA6F}"/>
    <cellStyle name="40 % - Markeringsfarve6 4 2 5" xfId="6014" xr:uid="{41DFF99A-5A79-4F33-9C76-7CA9BBD8ADB8}"/>
    <cellStyle name="40 % - Markeringsfarve6 4 2 5 2" xfId="13931" xr:uid="{F353CE24-2997-455D-B549-C7BF477D02F4}"/>
    <cellStyle name="40 % - Markeringsfarve6 4 2 5 2 2" xfId="30246" xr:uid="{EC446B37-37C7-4258-8CC9-B8B388C10440}"/>
    <cellStyle name="40 % - Markeringsfarve6 4 2 5 2 3" xfId="45210" xr:uid="{BB3D3B66-F45B-47BF-8CF7-AA1AEE9DF60B}"/>
    <cellStyle name="40 % - Markeringsfarve6 4 2 5 3" xfId="23224" xr:uid="{8C58C1B3-CBA3-4304-B85A-3EA93A98E0A1}"/>
    <cellStyle name="40 % - Markeringsfarve6 4 2 5 4" xfId="38211" xr:uid="{349A3935-7A24-4E21-AD29-F96C33C31A55}"/>
    <cellStyle name="40 % - Markeringsfarve6 4 2 6" xfId="13123" xr:uid="{AB2B7F4F-E744-47D9-95DA-E5A3B1C87AE9}"/>
    <cellStyle name="40 % - Markeringsfarve6 4 2 6 2" xfId="29443" xr:uid="{49DEF1F5-94EE-4060-9DE0-3CADB172DEBE}"/>
    <cellStyle name="40 % - Markeringsfarve6 4 2 6 3" xfId="44408" xr:uid="{46E3DAD7-BC48-432D-992E-45580CFA0B69}"/>
    <cellStyle name="40 % - Markeringsfarve6 4 2 7" xfId="22421" xr:uid="{850EFA26-934B-4F4F-A355-55D3F56CEC4F}"/>
    <cellStyle name="40 % - Markeringsfarve6 4 2 8" xfId="37409" xr:uid="{C46BFFC2-61E5-47E4-B4F6-383D54C1D2E1}"/>
    <cellStyle name="40 % - Markeringsfarve6 4 2 9" xfId="53984" xr:uid="{0AA083CF-5971-4DEB-8247-3AC7763C2E67}"/>
    <cellStyle name="40 % - Markeringsfarve6 4 3" xfId="4572" xr:uid="{7C0E0F50-5EA0-4827-9C90-108744035824}"/>
    <cellStyle name="40 % - Markeringsfarve6 4 3 2" xfId="4573" xr:uid="{462FE59D-4B3F-4BE3-B645-2CB15ECF127A}"/>
    <cellStyle name="40 % - Markeringsfarve6 4 3 2 2" xfId="4574" xr:uid="{B2218393-9A32-406D-ACA2-137DB6BD4C8F}"/>
    <cellStyle name="40 % - Markeringsfarve6 4 3 2 2 2" xfId="7777" xr:uid="{608B93E3-78A3-4B9C-9A41-A24A8FC70B10}"/>
    <cellStyle name="40 % - Markeringsfarve6 4 3 2 2 2 2" xfId="15677" xr:uid="{64D9A026-0F5E-4485-955B-06B05542ACEC}"/>
    <cellStyle name="40 % - Markeringsfarve6 4 3 2 2 2 2 2" xfId="31992" xr:uid="{862E8577-1F4A-445B-8CEE-2E73122C44FC}"/>
    <cellStyle name="40 % - Markeringsfarve6 4 3 2 2 2 2 3" xfId="46956" xr:uid="{E6263436-F490-4802-93B5-BE6AB1B81B74}"/>
    <cellStyle name="40 % - Markeringsfarve6 4 3 2 2 2 3" xfId="24970" xr:uid="{CE099B56-EC28-4761-AC06-0051A4EBFB22}"/>
    <cellStyle name="40 % - Markeringsfarve6 4 3 2 2 2 4" xfId="39957" xr:uid="{EE9DD183-67D5-4376-AA9C-DEDBC836D5C6}"/>
    <cellStyle name="40 % - Markeringsfarve6 4 3 2 2 3" xfId="13130" xr:uid="{FD9F35C8-38B1-42B2-91EE-537263906194}"/>
    <cellStyle name="40 % - Markeringsfarve6 4 3 2 2 3 2" xfId="29450" xr:uid="{6CC90A58-6B6D-4633-8461-FAC63CB6CF5B}"/>
    <cellStyle name="40 % - Markeringsfarve6 4 3 2 2 3 3" xfId="44415" xr:uid="{C4E2DC4D-4E90-43DE-B514-DFE095377E1D}"/>
    <cellStyle name="40 % - Markeringsfarve6 4 3 2 2 4" xfId="22428" xr:uid="{19512817-F653-4DA5-8885-680D06E46471}"/>
    <cellStyle name="40 % - Markeringsfarve6 4 3 2 2 5" xfId="37416" xr:uid="{662832B3-F875-4E1B-8564-ABA4ED2ACE35}"/>
    <cellStyle name="40 % - Markeringsfarve6 4 3 2 3" xfId="6323" xr:uid="{EAF34ADD-2DA0-4E46-BFBB-8E734523D903}"/>
    <cellStyle name="40 % - Markeringsfarve6 4 3 2 3 2" xfId="14239" xr:uid="{659B748A-A62A-489D-8182-36C4E6AF1DD7}"/>
    <cellStyle name="40 % - Markeringsfarve6 4 3 2 3 2 2" xfId="30554" xr:uid="{3049AEDE-AC2F-48D3-AC2E-FCB4CDBF5D33}"/>
    <cellStyle name="40 % - Markeringsfarve6 4 3 2 3 2 3" xfId="45518" xr:uid="{57AE1F3C-76D8-4359-B28D-53976EE89E19}"/>
    <cellStyle name="40 % - Markeringsfarve6 4 3 2 3 3" xfId="23532" xr:uid="{9CFCCFE7-3050-4910-8956-5CB89BB73C59}"/>
    <cellStyle name="40 % - Markeringsfarve6 4 3 2 3 4" xfId="38519" xr:uid="{36FADB77-87D0-4148-98F8-EC5D2727245D}"/>
    <cellStyle name="40 % - Markeringsfarve6 4 3 2 4" xfId="13129" xr:uid="{B26C0A20-2AA2-4484-B781-2D796DC7E65D}"/>
    <cellStyle name="40 % - Markeringsfarve6 4 3 2 4 2" xfId="29449" xr:uid="{96BAAC03-F005-4A1F-AED8-73986AFD7F28}"/>
    <cellStyle name="40 % - Markeringsfarve6 4 3 2 4 3" xfId="44414" xr:uid="{5659B385-FA58-4B95-B8E4-4FF2A75656B7}"/>
    <cellStyle name="40 % - Markeringsfarve6 4 3 2 5" xfId="22427" xr:uid="{89403592-BA74-4B0A-BED6-5FA70118F7D2}"/>
    <cellStyle name="40 % - Markeringsfarve6 4 3 2 6" xfId="37415" xr:uid="{207F30C9-D597-4C96-8701-FFE7D3E1F26A}"/>
    <cellStyle name="40 % - Markeringsfarve6 4 3 3" xfId="4575" xr:uid="{80838E46-72AE-4F1B-8F8F-EBBE80ACC64A}"/>
    <cellStyle name="40 % - Markeringsfarve6 4 3 3 2" xfId="7007" xr:uid="{6E12A970-37EA-4CE5-97FE-1D522D425ABB}"/>
    <cellStyle name="40 % - Markeringsfarve6 4 3 3 2 2" xfId="14917" xr:uid="{81B88F32-01C3-44ED-A690-AC6FD3CC3233}"/>
    <cellStyle name="40 % - Markeringsfarve6 4 3 3 2 2 2" xfId="31232" xr:uid="{E3823CFD-CCC1-463B-8898-541AE14DF4FE}"/>
    <cellStyle name="40 % - Markeringsfarve6 4 3 3 2 2 3" xfId="46196" xr:uid="{02C804FD-A6DD-48BC-9887-98A49F6E4AF7}"/>
    <cellStyle name="40 % - Markeringsfarve6 4 3 3 2 3" xfId="24210" xr:uid="{180F19D7-96B7-4C84-9C2E-BC0EE09B15D7}"/>
    <cellStyle name="40 % - Markeringsfarve6 4 3 3 2 4" xfId="39197" xr:uid="{CC76796E-35E8-466F-B716-D410E41C607D}"/>
    <cellStyle name="40 % - Markeringsfarve6 4 3 3 3" xfId="13131" xr:uid="{1B98DE5E-E98C-4BF8-B6D2-3DDC413412A1}"/>
    <cellStyle name="40 % - Markeringsfarve6 4 3 3 3 2" xfId="29451" xr:uid="{44C23DEE-E3F2-4598-8232-316F48090264}"/>
    <cellStyle name="40 % - Markeringsfarve6 4 3 3 3 3" xfId="44416" xr:uid="{595CDBDB-8D7C-422F-BFD6-1B645CDA6212}"/>
    <cellStyle name="40 % - Markeringsfarve6 4 3 3 4" xfId="22429" xr:uid="{DA792CFA-AC57-446A-954E-055C0E6D5FA6}"/>
    <cellStyle name="40 % - Markeringsfarve6 4 3 3 5" xfId="37417" xr:uid="{4B5E95D3-56C9-4EEF-A368-0982492D0F41}"/>
    <cellStyle name="40 % - Markeringsfarve6 4 3 4" xfId="4576" xr:uid="{35C907F4-5B64-4363-8488-09E434DB6425}"/>
    <cellStyle name="40 % - Markeringsfarve6 4 3 4 2" xfId="8703" xr:uid="{43B09E0E-34D3-4D92-9506-F353ED7DFE81}"/>
    <cellStyle name="40 % - Markeringsfarve6 4 3 4 2 2" xfId="16578" xr:uid="{843B2F4B-077E-467A-BF39-6F13F616C746}"/>
    <cellStyle name="40 % - Markeringsfarve6 4 3 4 2 2 2" xfId="32893" xr:uid="{A346AF1A-52F9-43B3-8138-EF3857BB96B2}"/>
    <cellStyle name="40 % - Markeringsfarve6 4 3 4 2 2 3" xfId="47857" xr:uid="{D0B8F00E-72DD-4F1E-A542-00DF275F4363}"/>
    <cellStyle name="40 % - Markeringsfarve6 4 3 4 2 3" xfId="25871" xr:uid="{9DA7599B-4FA0-4ADA-9DE2-723B32F4C84D}"/>
    <cellStyle name="40 % - Markeringsfarve6 4 3 4 2 4" xfId="40858" xr:uid="{C5A00654-67B8-446D-8F24-23061691CA11}"/>
    <cellStyle name="40 % - Markeringsfarve6 4 3 4 3" xfId="13132" xr:uid="{8CB0B441-43A1-4527-B826-CABCE9842332}"/>
    <cellStyle name="40 % - Markeringsfarve6 4 3 4 3 2" xfId="29452" xr:uid="{23DD8F4B-1E5C-467F-B439-ED6B89AD8403}"/>
    <cellStyle name="40 % - Markeringsfarve6 4 3 4 3 3" xfId="44417" xr:uid="{89953301-FC3B-492E-90E3-D3D23FCDD270}"/>
    <cellStyle name="40 % - Markeringsfarve6 4 3 4 4" xfId="22430" xr:uid="{70BF18BE-B4B9-4456-8F23-0C86FCDC9A61}"/>
    <cellStyle name="40 % - Markeringsfarve6 4 3 4 5" xfId="37418" xr:uid="{E6439D2C-2F18-41AF-B96E-B0B099D2F3F9}"/>
    <cellStyle name="40 % - Markeringsfarve6 4 3 5" xfId="6015" xr:uid="{563E7AEE-912D-49E0-B90E-CAA589492308}"/>
    <cellStyle name="40 % - Markeringsfarve6 4 3 5 2" xfId="13932" xr:uid="{DF02CAB5-0D36-41F9-AD4E-27C9278F687A}"/>
    <cellStyle name="40 % - Markeringsfarve6 4 3 5 2 2" xfId="30247" xr:uid="{5A16D9B7-FF03-4296-B78A-2437F8E0F2E2}"/>
    <cellStyle name="40 % - Markeringsfarve6 4 3 5 2 3" xfId="45211" xr:uid="{8C48AF92-2FB0-491B-A925-F4EFDEB49D2F}"/>
    <cellStyle name="40 % - Markeringsfarve6 4 3 5 3" xfId="23225" xr:uid="{284E6EB3-059B-4F1E-B424-1FD51A1F2DEA}"/>
    <cellStyle name="40 % - Markeringsfarve6 4 3 5 4" xfId="38212" xr:uid="{B45421F3-4982-429F-A414-75AE32F797FC}"/>
    <cellStyle name="40 % - Markeringsfarve6 4 3 6" xfId="13128" xr:uid="{5A0CB785-9630-4081-B492-9749F2AD1695}"/>
    <cellStyle name="40 % - Markeringsfarve6 4 3 6 2" xfId="29448" xr:uid="{B139385A-108E-4800-8329-44CA3753A11F}"/>
    <cellStyle name="40 % - Markeringsfarve6 4 3 6 3" xfId="44413" xr:uid="{194A2B6F-C233-4F8D-949B-5B01653F519C}"/>
    <cellStyle name="40 % - Markeringsfarve6 4 3 7" xfId="22426" xr:uid="{95656470-0F7B-4782-8870-41D14A60B463}"/>
    <cellStyle name="40 % - Markeringsfarve6 4 3 8" xfId="37414" xr:uid="{5565D261-2CEB-4A1C-8A21-C9C553B9EAE6}"/>
    <cellStyle name="40 % - Markeringsfarve6 4 3 9" xfId="56528" xr:uid="{78A62127-718D-4E0B-95C7-F93769A35B94}"/>
    <cellStyle name="40 % - Markeringsfarve6 4 4" xfId="4577" xr:uid="{DBF5BC36-D3F1-4674-8469-10ED5A3BE04E}"/>
    <cellStyle name="40 % - Markeringsfarve6 4 4 2" xfId="4578" xr:uid="{BD800FAA-9485-4DA5-8FF9-310F9A8E39DE}"/>
    <cellStyle name="40 % - Markeringsfarve6 4 4 2 2" xfId="4579" xr:uid="{5CA2463F-0A67-497B-B5D3-893E208BC1C6}"/>
    <cellStyle name="40 % - Markeringsfarve6 4 4 2 2 2" xfId="7841" xr:uid="{72EDAB6D-D74F-41AF-958E-CD1BFE8A33D0}"/>
    <cellStyle name="40 % - Markeringsfarve6 4 4 2 2 2 2" xfId="15741" xr:uid="{101F8A73-B3EA-4CBD-9974-64C9C1155640}"/>
    <cellStyle name="40 % - Markeringsfarve6 4 4 2 2 2 2 2" xfId="32056" xr:uid="{C7355A3C-6AD6-4AD3-B41E-68DFD2E7336A}"/>
    <cellStyle name="40 % - Markeringsfarve6 4 4 2 2 2 2 3" xfId="47020" xr:uid="{3D9F8994-F388-4F5F-B2D6-14A13650A5D4}"/>
    <cellStyle name="40 % - Markeringsfarve6 4 4 2 2 2 3" xfId="25034" xr:uid="{6042CB14-E190-4825-8CF0-6B82A4F1C120}"/>
    <cellStyle name="40 % - Markeringsfarve6 4 4 2 2 2 4" xfId="40021" xr:uid="{C27896FA-1142-4EC5-B642-4026EE06248D}"/>
    <cellStyle name="40 % - Markeringsfarve6 4 4 2 2 3" xfId="13135" xr:uid="{E4F63F4C-A2A6-465A-9481-5680956C08ED}"/>
    <cellStyle name="40 % - Markeringsfarve6 4 4 2 2 3 2" xfId="29455" xr:uid="{89CCC22D-4F71-420F-AA17-AEA36EFBB24D}"/>
    <cellStyle name="40 % - Markeringsfarve6 4 4 2 2 3 3" xfId="44420" xr:uid="{6B714ED6-6249-4FB8-9091-1C40DC217B3C}"/>
    <cellStyle name="40 % - Markeringsfarve6 4 4 2 2 4" xfId="22433" xr:uid="{18EE393E-5752-468B-8D26-832AEE48B841}"/>
    <cellStyle name="40 % - Markeringsfarve6 4 4 2 2 5" xfId="37421" xr:uid="{94BBE76B-94B1-4B4F-8ED9-D2EF0D6DC92B}"/>
    <cellStyle name="40 % - Markeringsfarve6 4 4 2 3" xfId="6380" xr:uid="{63B3BCC0-459D-4C0E-9D15-B5171A103735}"/>
    <cellStyle name="40 % - Markeringsfarve6 4 4 2 3 2" xfId="14293" xr:uid="{30077F1D-1C20-40CF-983E-EB07B1872F16}"/>
    <cellStyle name="40 % - Markeringsfarve6 4 4 2 3 2 2" xfId="30608" xr:uid="{2ACABAE6-18E0-4E68-9308-95561B499229}"/>
    <cellStyle name="40 % - Markeringsfarve6 4 4 2 3 2 3" xfId="45572" xr:uid="{7557CE7F-C080-45EF-B7CB-DC0F50A8F908}"/>
    <cellStyle name="40 % - Markeringsfarve6 4 4 2 3 3" xfId="23586" xr:uid="{D8B400C0-AB6D-49E2-8E07-C6E0E54BF135}"/>
    <cellStyle name="40 % - Markeringsfarve6 4 4 2 3 4" xfId="38573" xr:uid="{5E215C4B-C8CF-4785-BCCA-1F860E4CB574}"/>
    <cellStyle name="40 % - Markeringsfarve6 4 4 2 4" xfId="13134" xr:uid="{156FE481-B277-40DC-B925-0544C3D46D3A}"/>
    <cellStyle name="40 % - Markeringsfarve6 4 4 2 4 2" xfId="29454" xr:uid="{73D9E2AD-2E9F-4F08-8D2B-1CA7827C3F7B}"/>
    <cellStyle name="40 % - Markeringsfarve6 4 4 2 4 3" xfId="44419" xr:uid="{4BE525A4-BE50-482E-8BC6-E5496C21CB0A}"/>
    <cellStyle name="40 % - Markeringsfarve6 4 4 2 5" xfId="22432" xr:uid="{AE26EBA8-C753-454C-B94B-D1726BBCDF78}"/>
    <cellStyle name="40 % - Markeringsfarve6 4 4 2 6" xfId="37420" xr:uid="{805E9DA0-CFC2-4DF1-A84C-B02184EC0ECD}"/>
    <cellStyle name="40 % - Markeringsfarve6 4 4 3" xfId="4580" xr:uid="{4DF71F0E-748E-4336-B0A6-A7B1C8AB98C2}"/>
    <cellStyle name="40 % - Markeringsfarve6 4 4 3 2" xfId="7117" xr:uid="{D4217938-FB14-4371-BC4F-0739BF692A43}"/>
    <cellStyle name="40 % - Markeringsfarve6 4 4 3 2 2" xfId="15026" xr:uid="{BC457E1C-1180-4893-A78E-74D1442B0B4D}"/>
    <cellStyle name="40 % - Markeringsfarve6 4 4 3 2 2 2" xfId="31341" xr:uid="{DCD2F4E9-0B66-42C0-A984-C7DEFB33F379}"/>
    <cellStyle name="40 % - Markeringsfarve6 4 4 3 2 2 3" xfId="46305" xr:uid="{9FBB2A01-DC40-4EB6-AD8E-3FDDA39F232B}"/>
    <cellStyle name="40 % - Markeringsfarve6 4 4 3 2 3" xfId="24319" xr:uid="{F789BEC7-5F02-4D1E-A5AA-08CD1D8F0E11}"/>
    <cellStyle name="40 % - Markeringsfarve6 4 4 3 2 4" xfId="39306" xr:uid="{52612FBF-F489-4F96-9445-2978724426F9}"/>
    <cellStyle name="40 % - Markeringsfarve6 4 4 3 3" xfId="13136" xr:uid="{DB52D79F-A7D2-4879-A646-2C982390B637}"/>
    <cellStyle name="40 % - Markeringsfarve6 4 4 3 3 2" xfId="29456" xr:uid="{10FE8257-1586-4AF0-914E-4C9B4FC2C0E0}"/>
    <cellStyle name="40 % - Markeringsfarve6 4 4 3 3 3" xfId="44421" xr:uid="{B420C063-9916-4F8B-9221-843DF89D5D7B}"/>
    <cellStyle name="40 % - Markeringsfarve6 4 4 3 4" xfId="22434" xr:uid="{FE3AE492-89D3-4639-8476-C89BE39FEC33}"/>
    <cellStyle name="40 % - Markeringsfarve6 4 4 3 5" xfId="37422" xr:uid="{7D0BEBE1-02C4-4694-994A-D4BFD6157868}"/>
    <cellStyle name="40 % - Markeringsfarve6 4 4 4" xfId="4581" xr:uid="{E7A40331-AB82-4AC6-963A-3378E9FF57CF}"/>
    <cellStyle name="40 % - Markeringsfarve6 4 4 4 2" xfId="8423" xr:uid="{78FEE346-8C02-46F1-B254-5EF957814673}"/>
    <cellStyle name="40 % - Markeringsfarve6 4 4 4 2 2" xfId="16311" xr:uid="{BEBE7908-E935-41A6-B5F6-D6FD341A6283}"/>
    <cellStyle name="40 % - Markeringsfarve6 4 4 4 2 2 2" xfId="32626" xr:uid="{B5F7652E-FB40-4C59-A663-ED9870D37A25}"/>
    <cellStyle name="40 % - Markeringsfarve6 4 4 4 2 2 3" xfId="47590" xr:uid="{47F503E1-0286-4E3C-A6DA-146B89AE28CB}"/>
    <cellStyle name="40 % - Markeringsfarve6 4 4 4 2 3" xfId="25604" xr:uid="{D05B204E-BF97-4E1C-84AB-23F58C4801C7}"/>
    <cellStyle name="40 % - Markeringsfarve6 4 4 4 2 4" xfId="40591" xr:uid="{41886122-508A-4A69-92FC-A5BEA8CC7635}"/>
    <cellStyle name="40 % - Markeringsfarve6 4 4 4 3" xfId="13137" xr:uid="{17329C94-313B-409C-8B44-DAD77339CBCB}"/>
    <cellStyle name="40 % - Markeringsfarve6 4 4 4 3 2" xfId="29457" xr:uid="{BFF722F1-EDB0-4224-A23A-CF52706E6DF8}"/>
    <cellStyle name="40 % - Markeringsfarve6 4 4 4 3 3" xfId="44422" xr:uid="{0D36F4A4-160A-444F-8866-A7E42181F4D9}"/>
    <cellStyle name="40 % - Markeringsfarve6 4 4 4 4" xfId="22435" xr:uid="{318394F7-1EC9-4C92-AE52-0EBAC222E936}"/>
    <cellStyle name="40 % - Markeringsfarve6 4 4 4 5" xfId="37423" xr:uid="{6D9E559E-8C79-42FC-A418-715DCEAD3C83}"/>
    <cellStyle name="40 % - Markeringsfarve6 4 4 5" xfId="6016" xr:uid="{A837C617-A838-4112-BD1C-72502206189A}"/>
    <cellStyle name="40 % - Markeringsfarve6 4 4 5 2" xfId="13933" xr:uid="{1F29F5E6-DB4E-41C1-80DA-3B762FE61144}"/>
    <cellStyle name="40 % - Markeringsfarve6 4 4 5 2 2" xfId="30248" xr:uid="{890680B4-CEC6-419A-B5BC-63C8FAB2F07E}"/>
    <cellStyle name="40 % - Markeringsfarve6 4 4 5 2 3" xfId="45212" xr:uid="{8F1A3F27-AFB3-41D1-8E4F-333B141652BC}"/>
    <cellStyle name="40 % - Markeringsfarve6 4 4 5 3" xfId="23226" xr:uid="{34B70F88-5CD8-4282-86B5-962C71917F35}"/>
    <cellStyle name="40 % - Markeringsfarve6 4 4 5 4" xfId="38213" xr:uid="{A675B86A-8ABF-4D31-A23D-E38085FFB45F}"/>
    <cellStyle name="40 % - Markeringsfarve6 4 4 6" xfId="13133" xr:uid="{C6AB4F36-42C2-4EE9-8A07-429FBEC3E94A}"/>
    <cellStyle name="40 % - Markeringsfarve6 4 4 6 2" xfId="29453" xr:uid="{5A8FF835-6F6F-4DCF-9CEE-F30A03FA043A}"/>
    <cellStyle name="40 % - Markeringsfarve6 4 4 6 3" xfId="44418" xr:uid="{5372AE34-EF41-48B4-B8FF-2407F8E79EB5}"/>
    <cellStyle name="40 % - Markeringsfarve6 4 4 7" xfId="22431" xr:uid="{98757B49-7237-403A-9DD6-AC727A40E808}"/>
    <cellStyle name="40 % - Markeringsfarve6 4 4 8" xfId="37419" xr:uid="{F96D4D3C-71BC-4CF6-BB19-C9B52EB08F35}"/>
    <cellStyle name="40 % - Markeringsfarve6 4 5" xfId="4582" xr:uid="{93FA49C1-547A-4542-A814-9DC2A3162274}"/>
    <cellStyle name="40 % - Markeringsfarve6 4 5 2" xfId="4583" xr:uid="{F4D01B15-DF65-46AF-8BE6-5CC34E5FFA48}"/>
    <cellStyle name="40 % - Markeringsfarve6 4 5 2 2" xfId="4584" xr:uid="{E0C1004B-1C7C-421E-A1B7-DF539ED6F46F}"/>
    <cellStyle name="40 % - Markeringsfarve6 4 5 2 2 2" xfId="7958" xr:uid="{A771C56C-8A22-4336-B841-029BCC419763}"/>
    <cellStyle name="40 % - Markeringsfarve6 4 5 2 2 2 2" xfId="15858" xr:uid="{04C083AD-A37E-4861-941D-EAD1462DB8D4}"/>
    <cellStyle name="40 % - Markeringsfarve6 4 5 2 2 2 2 2" xfId="32173" xr:uid="{C876850E-4060-496E-B8AC-0A08A3892293}"/>
    <cellStyle name="40 % - Markeringsfarve6 4 5 2 2 2 2 3" xfId="47137" xr:uid="{608AF602-5886-4BB2-82BB-5B28E1BA226F}"/>
    <cellStyle name="40 % - Markeringsfarve6 4 5 2 2 2 3" xfId="25151" xr:uid="{B0B60396-7215-460B-8297-7B3CFF8F9AE5}"/>
    <cellStyle name="40 % - Markeringsfarve6 4 5 2 2 2 4" xfId="40138" xr:uid="{613608BD-18A8-46EB-AC8C-5848D25D449B}"/>
    <cellStyle name="40 % - Markeringsfarve6 4 5 2 2 3" xfId="13140" xr:uid="{899F9848-70D7-40C8-B493-EF323BB5D50A}"/>
    <cellStyle name="40 % - Markeringsfarve6 4 5 2 2 3 2" xfId="29460" xr:uid="{ED2F2ABC-6E79-49BA-B5F3-76D1A376D523}"/>
    <cellStyle name="40 % - Markeringsfarve6 4 5 2 2 3 3" xfId="44425" xr:uid="{19DE22B0-8152-480D-B37C-1BF7CFBB6A1B}"/>
    <cellStyle name="40 % - Markeringsfarve6 4 5 2 2 4" xfId="22438" xr:uid="{E4488207-26EE-4F80-AC1F-16A5C171F190}"/>
    <cellStyle name="40 % - Markeringsfarve6 4 5 2 2 5" xfId="37426" xr:uid="{33A8449C-C774-4BFD-A377-F75B3A584977}"/>
    <cellStyle name="40 % - Markeringsfarve6 4 5 2 3" xfId="6479" xr:uid="{A797629C-8AC5-46D4-9AC9-A423E14ABD27}"/>
    <cellStyle name="40 % - Markeringsfarve6 4 5 2 3 2" xfId="14392" xr:uid="{1770E3D4-0FE4-4FC5-A74B-F88DC8401BF0}"/>
    <cellStyle name="40 % - Markeringsfarve6 4 5 2 3 2 2" xfId="30707" xr:uid="{0D54D653-8712-42B9-9E05-9E7AC559A942}"/>
    <cellStyle name="40 % - Markeringsfarve6 4 5 2 3 2 3" xfId="45671" xr:uid="{E0429539-2DD8-4F00-BDB4-E863A9EB6C7E}"/>
    <cellStyle name="40 % - Markeringsfarve6 4 5 2 3 3" xfId="23685" xr:uid="{CBA2196C-4EEA-4426-BF26-0382EDFF8C43}"/>
    <cellStyle name="40 % - Markeringsfarve6 4 5 2 3 4" xfId="38672" xr:uid="{DA221FDE-218B-4715-AF0B-3B7987A7F2F6}"/>
    <cellStyle name="40 % - Markeringsfarve6 4 5 2 4" xfId="13139" xr:uid="{F24A06BB-096C-4093-9C54-BAE96AB45A98}"/>
    <cellStyle name="40 % - Markeringsfarve6 4 5 2 4 2" xfId="29459" xr:uid="{306CB6D6-4DF4-4F77-8C15-7AA91902AEC9}"/>
    <cellStyle name="40 % - Markeringsfarve6 4 5 2 4 3" xfId="44424" xr:uid="{A4B1DB34-8C16-499B-821C-6F82420BD4A8}"/>
    <cellStyle name="40 % - Markeringsfarve6 4 5 2 5" xfId="22437" xr:uid="{7007D867-85F2-42DF-8BA9-98E2DD022D3D}"/>
    <cellStyle name="40 % - Markeringsfarve6 4 5 2 6" xfId="37425" xr:uid="{48717B0F-C460-4D85-BBD5-DF9A4A53347F}"/>
    <cellStyle name="40 % - Markeringsfarve6 4 5 3" xfId="4585" xr:uid="{777C5DDA-79D7-4AF8-B677-4D81FAC41168}"/>
    <cellStyle name="40 % - Markeringsfarve6 4 5 3 2" xfId="7234" xr:uid="{ABC91F8B-C6D9-4847-96A3-7CC24FA3ABB7}"/>
    <cellStyle name="40 % - Markeringsfarve6 4 5 3 2 2" xfId="15143" xr:uid="{9CDD7B5A-DECF-4248-B196-7F8A0A685804}"/>
    <cellStyle name="40 % - Markeringsfarve6 4 5 3 2 2 2" xfId="31458" xr:uid="{F3185536-64DC-4D50-9B90-287877A564A8}"/>
    <cellStyle name="40 % - Markeringsfarve6 4 5 3 2 2 3" xfId="46422" xr:uid="{A3B46172-8B4B-43B5-B6D8-D83D6ED10A54}"/>
    <cellStyle name="40 % - Markeringsfarve6 4 5 3 2 3" xfId="24436" xr:uid="{6549BD31-9041-488A-9839-E074C5A6FCBF}"/>
    <cellStyle name="40 % - Markeringsfarve6 4 5 3 2 4" xfId="39423" xr:uid="{BABABC8B-1A45-458F-9E45-0D1C4C586F1C}"/>
    <cellStyle name="40 % - Markeringsfarve6 4 5 3 3" xfId="13141" xr:uid="{D615746E-6067-4BCF-B895-CCCE5D165B37}"/>
    <cellStyle name="40 % - Markeringsfarve6 4 5 3 3 2" xfId="29461" xr:uid="{BD533FA4-D99E-47C0-9421-A3578CD85B5D}"/>
    <cellStyle name="40 % - Markeringsfarve6 4 5 3 3 3" xfId="44426" xr:uid="{DCA9D5EC-F1F2-4719-8F96-C492BBBAA47D}"/>
    <cellStyle name="40 % - Markeringsfarve6 4 5 3 4" xfId="22439" xr:uid="{A50732AF-BBE0-4027-A8B9-F21868B919BA}"/>
    <cellStyle name="40 % - Markeringsfarve6 4 5 3 5" xfId="37427" xr:uid="{038C6276-6B81-43A2-A697-27C0C51015C5}"/>
    <cellStyle name="40 % - Markeringsfarve6 4 5 4" xfId="4586" xr:uid="{2A48F6F0-C1DB-4EB0-828E-F1FCF1D38680}"/>
    <cellStyle name="40 % - Markeringsfarve6 4 5 4 2" xfId="8668" xr:uid="{A3AFF22A-8E2E-4008-9885-3DEFA39B4E88}"/>
    <cellStyle name="40 % - Markeringsfarve6 4 5 4 2 2" xfId="16547" xr:uid="{E1846C1A-4ED0-4289-9AB8-70A5DA90E8D1}"/>
    <cellStyle name="40 % - Markeringsfarve6 4 5 4 2 2 2" xfId="32862" xr:uid="{5E32859B-5515-4AAF-91D3-4AF20B1A1D3C}"/>
    <cellStyle name="40 % - Markeringsfarve6 4 5 4 2 2 3" xfId="47826" xr:uid="{54125238-9726-4FB0-8158-69838A468CAD}"/>
    <cellStyle name="40 % - Markeringsfarve6 4 5 4 2 3" xfId="25840" xr:uid="{550F719A-AE3F-41A4-BE4E-337578981512}"/>
    <cellStyle name="40 % - Markeringsfarve6 4 5 4 2 4" xfId="40827" xr:uid="{D2404139-CCC5-4B37-9BB6-5D57F1F554A6}"/>
    <cellStyle name="40 % - Markeringsfarve6 4 5 4 3" xfId="13142" xr:uid="{FC524E2B-4E6A-47FE-9A4B-A068DF3CAC56}"/>
    <cellStyle name="40 % - Markeringsfarve6 4 5 4 3 2" xfId="29462" xr:uid="{831AEDA6-1DFE-49A2-B0D5-1AE8ED069322}"/>
    <cellStyle name="40 % - Markeringsfarve6 4 5 4 3 3" xfId="44427" xr:uid="{961518A4-E61C-48B1-956C-B250EBC64B34}"/>
    <cellStyle name="40 % - Markeringsfarve6 4 5 4 4" xfId="22440" xr:uid="{F68A035F-2231-40E2-B510-48754D0C491D}"/>
    <cellStyle name="40 % - Markeringsfarve6 4 5 4 5" xfId="37428" xr:uid="{A5777322-E197-43B6-BEAD-6C7D76932D36}"/>
    <cellStyle name="40 % - Markeringsfarve6 4 5 5" xfId="6017" xr:uid="{B9E543E6-1DD0-4B06-81D5-53FDA83AFD2F}"/>
    <cellStyle name="40 % - Markeringsfarve6 4 5 5 2" xfId="13934" xr:uid="{134935E3-11D2-4F76-892C-CFE9D7D0D152}"/>
    <cellStyle name="40 % - Markeringsfarve6 4 5 5 2 2" xfId="30249" xr:uid="{5F0AA394-2533-4D55-B388-B6EBE9C459A9}"/>
    <cellStyle name="40 % - Markeringsfarve6 4 5 5 2 3" xfId="45213" xr:uid="{F7821107-E402-4280-BA35-2DDE14FCFCC8}"/>
    <cellStyle name="40 % - Markeringsfarve6 4 5 5 3" xfId="23227" xr:uid="{384AE994-47EA-43FD-961E-3DAF8CF14561}"/>
    <cellStyle name="40 % - Markeringsfarve6 4 5 5 4" xfId="38214" xr:uid="{A0BA2572-2E96-48AB-8782-CEBD37FAC30E}"/>
    <cellStyle name="40 % - Markeringsfarve6 4 5 6" xfId="13138" xr:uid="{45A5E20C-80C3-4895-B4AB-AE290BEB7E29}"/>
    <cellStyle name="40 % - Markeringsfarve6 4 5 6 2" xfId="29458" xr:uid="{A0B77E5A-C5F4-45AB-ACC9-1FDCF7225BAD}"/>
    <cellStyle name="40 % - Markeringsfarve6 4 5 6 3" xfId="44423" xr:uid="{9DFB9FA2-0B1D-4BCB-989F-B7FF7AB40132}"/>
    <cellStyle name="40 % - Markeringsfarve6 4 5 7" xfId="22436" xr:uid="{23C3BA33-3657-4E73-8C37-2A47F3CEF4F3}"/>
    <cellStyle name="40 % - Markeringsfarve6 4 5 8" xfId="37424" xr:uid="{AEAEC755-569B-4FF3-8074-ABE1B601A604}"/>
    <cellStyle name="40 % - Markeringsfarve6 4 6" xfId="4587" xr:uid="{53A2F04F-4804-40FE-B4CC-4FDAF25C935D}"/>
    <cellStyle name="40 % - Markeringsfarve6 4 6 2" xfId="4588" xr:uid="{43EE5C29-D918-433E-9FAD-E7452BF81D9A}"/>
    <cellStyle name="40 % - Markeringsfarve6 4 6 2 2" xfId="4589" xr:uid="{13204A28-1D6D-4379-9F3A-D0CD4FFA4DFD}"/>
    <cellStyle name="40 % - Markeringsfarve6 4 6 2 2 2" xfId="8131" xr:uid="{3B71ACAB-1817-4238-B72A-58F628D09B21}"/>
    <cellStyle name="40 % - Markeringsfarve6 4 6 2 2 2 2" xfId="16031" xr:uid="{0519FB5C-E906-49D0-AD8C-7021D571F28E}"/>
    <cellStyle name="40 % - Markeringsfarve6 4 6 2 2 2 2 2" xfId="32346" xr:uid="{695D4A4F-B619-48F5-A4C4-5DF9696AEE1F}"/>
    <cellStyle name="40 % - Markeringsfarve6 4 6 2 2 2 2 3" xfId="47310" xr:uid="{05C979B7-FEBF-4E28-8547-92F7F4343EAA}"/>
    <cellStyle name="40 % - Markeringsfarve6 4 6 2 2 2 3" xfId="25324" xr:uid="{A4F57FE4-3F92-41DA-9D55-9409D7CF2A6C}"/>
    <cellStyle name="40 % - Markeringsfarve6 4 6 2 2 2 4" xfId="40311" xr:uid="{FE4445BB-9044-435E-9A12-ACDDED7AAD0D}"/>
    <cellStyle name="40 % - Markeringsfarve6 4 6 2 2 3" xfId="13145" xr:uid="{37473444-8939-4940-8DFA-BCF2DC799FBC}"/>
    <cellStyle name="40 % - Markeringsfarve6 4 6 2 2 3 2" xfId="29465" xr:uid="{32E5B1B2-8026-436E-93A6-315077D86C41}"/>
    <cellStyle name="40 % - Markeringsfarve6 4 6 2 2 3 3" xfId="44430" xr:uid="{3E14F2F3-0110-4166-AAC1-038193F5BD44}"/>
    <cellStyle name="40 % - Markeringsfarve6 4 6 2 2 4" xfId="22443" xr:uid="{E3A90BD3-88D9-430B-A01A-C20330A77213}"/>
    <cellStyle name="40 % - Markeringsfarve6 4 6 2 2 5" xfId="37431" xr:uid="{3BFE1E75-ACD6-41F3-A5CB-BCA762A9DD67}"/>
    <cellStyle name="40 % - Markeringsfarve6 4 6 2 3" xfId="6624" xr:uid="{E7CDC2FB-5F42-4FBF-B8E5-C69E6F181615}"/>
    <cellStyle name="40 % - Markeringsfarve6 4 6 2 3 2" xfId="14537" xr:uid="{8B055D36-89D8-451B-8ECF-FD831876C3F2}"/>
    <cellStyle name="40 % - Markeringsfarve6 4 6 2 3 2 2" xfId="30852" xr:uid="{5B0DD9B6-B30D-4E8B-962D-451E6B89A9F5}"/>
    <cellStyle name="40 % - Markeringsfarve6 4 6 2 3 2 3" xfId="45816" xr:uid="{1A43CE0E-C38D-4D3B-907A-2EF70DF34E7F}"/>
    <cellStyle name="40 % - Markeringsfarve6 4 6 2 3 3" xfId="23830" xr:uid="{1B11251B-017B-4C74-B642-E7B0559246D8}"/>
    <cellStyle name="40 % - Markeringsfarve6 4 6 2 3 4" xfId="38817" xr:uid="{244980A9-4770-497D-8BDB-CBF3AD99F410}"/>
    <cellStyle name="40 % - Markeringsfarve6 4 6 2 4" xfId="13144" xr:uid="{9740AD5E-7B2B-4D4E-82C9-E917CDFD07CB}"/>
    <cellStyle name="40 % - Markeringsfarve6 4 6 2 4 2" xfId="29464" xr:uid="{CF5ADFE1-179E-4D10-8177-A0B824C21017}"/>
    <cellStyle name="40 % - Markeringsfarve6 4 6 2 4 3" xfId="44429" xr:uid="{11071476-9733-4BE6-8A4B-7C286CEE44BD}"/>
    <cellStyle name="40 % - Markeringsfarve6 4 6 2 5" xfId="22442" xr:uid="{E7BDEE84-82F3-47EF-90E6-4A1C9FCF69A6}"/>
    <cellStyle name="40 % - Markeringsfarve6 4 6 2 6" xfId="37430" xr:uid="{5CD04472-712C-4E49-B4F1-DA670DB73865}"/>
    <cellStyle name="40 % - Markeringsfarve6 4 6 3" xfId="4590" xr:uid="{2709CBB2-6449-4610-9417-32B399A7D2C8}"/>
    <cellStyle name="40 % - Markeringsfarve6 4 6 3 2" xfId="7408" xr:uid="{6F8C74D3-E77C-4E7F-98DF-C79470070CFE}"/>
    <cellStyle name="40 % - Markeringsfarve6 4 6 3 2 2" xfId="15317" xr:uid="{7198309F-20E6-4EF0-9FCD-F06DB1E6D0AB}"/>
    <cellStyle name="40 % - Markeringsfarve6 4 6 3 2 2 2" xfId="31632" xr:uid="{DAB9D4C1-4C38-4E9D-9EB4-11E278E8792D}"/>
    <cellStyle name="40 % - Markeringsfarve6 4 6 3 2 2 3" xfId="46596" xr:uid="{1B722FF4-9B40-4C5B-AF3A-938074CB59C7}"/>
    <cellStyle name="40 % - Markeringsfarve6 4 6 3 2 3" xfId="24610" xr:uid="{7641FDAF-97E9-4B36-AF5E-D0C56E679C18}"/>
    <cellStyle name="40 % - Markeringsfarve6 4 6 3 2 4" xfId="39597" xr:uid="{EA92170A-C1C3-40CB-A80E-FB6D452AAEE5}"/>
    <cellStyle name="40 % - Markeringsfarve6 4 6 3 3" xfId="13146" xr:uid="{7D54AC1C-A12B-40E8-820B-4BB03E70AE96}"/>
    <cellStyle name="40 % - Markeringsfarve6 4 6 3 3 2" xfId="29466" xr:uid="{7786F0FE-174C-4996-9CAB-F90A07333D85}"/>
    <cellStyle name="40 % - Markeringsfarve6 4 6 3 3 3" xfId="44431" xr:uid="{1618DE30-4521-42DE-9F8F-985BAE4DE0A0}"/>
    <cellStyle name="40 % - Markeringsfarve6 4 6 3 4" xfId="22444" xr:uid="{2AC82145-D3CC-4AEE-9AE1-42BA8D61C438}"/>
    <cellStyle name="40 % - Markeringsfarve6 4 6 3 5" xfId="37432" xr:uid="{0443A3E2-C88C-4D2A-A0D1-8BA16AD08655}"/>
    <cellStyle name="40 % - Markeringsfarve6 4 6 4" xfId="4591" xr:uid="{4EB8A39C-8882-4064-92C8-5568DE25DABA}"/>
    <cellStyle name="40 % - Markeringsfarve6 4 6 4 2" xfId="8393" xr:uid="{E10EC488-5907-4867-BED4-72E13602A6E8}"/>
    <cellStyle name="40 % - Markeringsfarve6 4 6 4 2 2" xfId="16284" xr:uid="{87F81926-181C-4938-9D9E-62E9883AF190}"/>
    <cellStyle name="40 % - Markeringsfarve6 4 6 4 2 2 2" xfId="32599" xr:uid="{167DF748-355A-4EF4-8AD4-502EC587D50F}"/>
    <cellStyle name="40 % - Markeringsfarve6 4 6 4 2 2 3" xfId="47563" xr:uid="{C3F1CFAF-2EA9-4C23-BDF4-19DEB081304E}"/>
    <cellStyle name="40 % - Markeringsfarve6 4 6 4 2 3" xfId="25577" xr:uid="{606CCED1-E2B5-4782-9864-73070BD9E6D2}"/>
    <cellStyle name="40 % - Markeringsfarve6 4 6 4 2 4" xfId="40564" xr:uid="{F522751F-187E-4A42-9685-0DA10388EA78}"/>
    <cellStyle name="40 % - Markeringsfarve6 4 6 4 3" xfId="13147" xr:uid="{5392F6A9-407D-4168-A5F7-369336F71F94}"/>
    <cellStyle name="40 % - Markeringsfarve6 4 6 4 3 2" xfId="29467" xr:uid="{C4592709-CDE4-4C8C-A81D-8B1CA5DDB77C}"/>
    <cellStyle name="40 % - Markeringsfarve6 4 6 4 3 3" xfId="44432" xr:uid="{2A1CD712-58A1-4BE1-BF88-D28AFB12ADBB}"/>
    <cellStyle name="40 % - Markeringsfarve6 4 6 4 4" xfId="22445" xr:uid="{60815EFA-61BF-4F01-86D8-73D47C8A0EA8}"/>
    <cellStyle name="40 % - Markeringsfarve6 4 6 4 5" xfId="37433" xr:uid="{0234F37A-A7D3-4D1C-88EA-71CD208005D9}"/>
    <cellStyle name="40 % - Markeringsfarve6 4 6 5" xfId="6018" xr:uid="{44132EB9-A5E1-4C8B-B200-3648884E4737}"/>
    <cellStyle name="40 % - Markeringsfarve6 4 6 5 2" xfId="13935" xr:uid="{2912B6D1-1770-4007-B46C-320B2CA4AF50}"/>
    <cellStyle name="40 % - Markeringsfarve6 4 6 5 2 2" xfId="30250" xr:uid="{ABBF99DA-358F-42E3-A616-22F6B2CDD5F8}"/>
    <cellStyle name="40 % - Markeringsfarve6 4 6 5 2 3" xfId="45214" xr:uid="{E47BB752-F76A-4764-961C-AA1ABB2FCEF2}"/>
    <cellStyle name="40 % - Markeringsfarve6 4 6 5 3" xfId="23228" xr:uid="{E59BA77C-B13D-48AB-AA2F-4FD18D9BDE0E}"/>
    <cellStyle name="40 % - Markeringsfarve6 4 6 5 4" xfId="38215" xr:uid="{6D93C1ED-657F-4442-8D33-F990D3DCB4E7}"/>
    <cellStyle name="40 % - Markeringsfarve6 4 6 6" xfId="13143" xr:uid="{087A66C8-AC58-4D46-9DED-9106E1414CCC}"/>
    <cellStyle name="40 % - Markeringsfarve6 4 6 6 2" xfId="29463" xr:uid="{32654E49-608B-4B6B-9A54-733C03BA96FA}"/>
    <cellStyle name="40 % - Markeringsfarve6 4 6 6 3" xfId="44428" xr:uid="{003DD0A6-CA2A-42C7-ACB1-8D2DFABD98F4}"/>
    <cellStyle name="40 % - Markeringsfarve6 4 6 7" xfId="22441" xr:uid="{1C160545-1D40-4115-BEB9-527B65575093}"/>
    <cellStyle name="40 % - Markeringsfarve6 4 6 8" xfId="37429" xr:uid="{B34F1C8C-9EF4-4755-8ACB-5F447C660F1E}"/>
    <cellStyle name="40 % - Markeringsfarve6 4 7" xfId="4592" xr:uid="{BF9CECA6-DA40-48E0-80A7-F9727BA8235D}"/>
    <cellStyle name="40 % - Markeringsfarve6 4 7 2" xfId="4593" xr:uid="{3537FDB9-187B-4451-8054-35A1BBB109D7}"/>
    <cellStyle name="40 % - Markeringsfarve6 4 7 2 2" xfId="7484" xr:uid="{ACA94554-6276-45E8-938B-2591B23A1054}"/>
    <cellStyle name="40 % - Markeringsfarve6 4 7 2 2 2" xfId="15384" xr:uid="{F067A21E-5C64-4300-BEC8-C68D730FF2B9}"/>
    <cellStyle name="40 % - Markeringsfarve6 4 7 2 2 2 2" xfId="31699" xr:uid="{CD828A88-78BB-4116-A890-4510D3A87071}"/>
    <cellStyle name="40 % - Markeringsfarve6 4 7 2 2 2 3" xfId="46663" xr:uid="{A774077B-9B32-4FF0-AA61-FB9ECD9398CC}"/>
    <cellStyle name="40 % - Markeringsfarve6 4 7 2 2 3" xfId="24677" xr:uid="{4DD145F3-FF7C-42CD-AC2D-7192CDA2FDD5}"/>
    <cellStyle name="40 % - Markeringsfarve6 4 7 2 2 4" xfId="39664" xr:uid="{0579DAAA-C2DE-4782-A1AD-5B9ECE94EB2F}"/>
    <cellStyle name="40 % - Markeringsfarve6 4 7 2 3" xfId="13149" xr:uid="{4E623D9B-C291-43E9-9ED9-14EC113105BE}"/>
    <cellStyle name="40 % - Markeringsfarve6 4 7 2 3 2" xfId="29469" xr:uid="{FF7C1618-6FA6-43F5-A871-7DB2DC3825D3}"/>
    <cellStyle name="40 % - Markeringsfarve6 4 7 2 3 3" xfId="44434" xr:uid="{1B19F1BD-352E-4237-B538-CA5E9EA6421C}"/>
    <cellStyle name="40 % - Markeringsfarve6 4 7 2 4" xfId="22447" xr:uid="{7B866B3B-3BCF-45BB-8A66-5F1E64AE5981}"/>
    <cellStyle name="40 % - Markeringsfarve6 4 7 2 5" xfId="37435" xr:uid="{E8EA6AB6-233A-488C-A4F3-DE252C54F7B4}"/>
    <cellStyle name="40 % - Markeringsfarve6 4 7 3" xfId="6079" xr:uid="{07428F08-6222-4103-AC22-B844982319D5}"/>
    <cellStyle name="40 % - Markeringsfarve6 4 7 3 2" xfId="13995" xr:uid="{30DAF47C-F3C9-4B15-B3FB-6878BD0B7AFB}"/>
    <cellStyle name="40 % - Markeringsfarve6 4 7 3 2 2" xfId="30310" xr:uid="{CA8D1CA2-357B-47B4-84A8-776143F303A3}"/>
    <cellStyle name="40 % - Markeringsfarve6 4 7 3 2 3" xfId="45274" xr:uid="{4E4C2596-4A47-4E6F-883C-285F137866C6}"/>
    <cellStyle name="40 % - Markeringsfarve6 4 7 3 3" xfId="23288" xr:uid="{E8CBAAC2-72E5-4A27-A51F-EAD157E3AE0F}"/>
    <cellStyle name="40 % - Markeringsfarve6 4 7 3 4" xfId="38275" xr:uid="{E034BE5B-06C0-47C0-90F1-48F94C6E9054}"/>
    <cellStyle name="40 % - Markeringsfarve6 4 7 4" xfId="13148" xr:uid="{C406BEB6-CEF3-4207-BC8E-23B232806174}"/>
    <cellStyle name="40 % - Markeringsfarve6 4 7 4 2" xfId="29468" xr:uid="{85C52802-26E7-4EA6-9BAD-218568262B0A}"/>
    <cellStyle name="40 % - Markeringsfarve6 4 7 4 3" xfId="44433" xr:uid="{F2C66BFC-EF3C-4B11-B209-D848BB2E597A}"/>
    <cellStyle name="40 % - Markeringsfarve6 4 7 5" xfId="22446" xr:uid="{E90B6544-9A80-4350-85C2-6F575CAD0F53}"/>
    <cellStyle name="40 % - Markeringsfarve6 4 7 6" xfId="37434" xr:uid="{E9EBFCEE-7015-405C-A5C3-042D1E05122B}"/>
    <cellStyle name="40 % - Markeringsfarve6 4 8" xfId="4594" xr:uid="{DB62C6C8-47F3-4D38-A581-13E8C714BE03}"/>
    <cellStyle name="40 % - Markeringsfarve6 4 8 2" xfId="6712" xr:uid="{8D79A24B-4F5E-4BAE-A1A9-1CA961ABEE02}"/>
    <cellStyle name="40 % - Markeringsfarve6 4 8 2 2" xfId="14622" xr:uid="{91F57F85-3754-43B6-A43B-06B9649CF571}"/>
    <cellStyle name="40 % - Markeringsfarve6 4 8 2 2 2" xfId="30937" xr:uid="{D7C12EFB-5816-42B6-9777-1BD3698C8CBB}"/>
    <cellStyle name="40 % - Markeringsfarve6 4 8 2 2 3" xfId="45901" xr:uid="{0D86085A-882F-44CF-8AEC-217C1A8CD9B2}"/>
    <cellStyle name="40 % - Markeringsfarve6 4 8 2 3" xfId="23915" xr:uid="{B025A9ED-3366-473A-A1E0-FBBCEA569971}"/>
    <cellStyle name="40 % - Markeringsfarve6 4 8 2 4" xfId="38902" xr:uid="{AC171D45-F8FD-4CCC-A6AB-879A45C42552}"/>
    <cellStyle name="40 % - Markeringsfarve6 4 8 3" xfId="13150" xr:uid="{FA173411-2AE3-4C4C-A3BA-5F3F3C739DA2}"/>
    <cellStyle name="40 % - Markeringsfarve6 4 8 3 2" xfId="29470" xr:uid="{0EFB89EB-E886-4020-97B4-8E0E12B20CDA}"/>
    <cellStyle name="40 % - Markeringsfarve6 4 8 3 3" xfId="44435" xr:uid="{479D76DC-853E-4698-B742-E0D7FCC56678}"/>
    <cellStyle name="40 % - Markeringsfarve6 4 8 4" xfId="22448" xr:uid="{4D1FB1F5-EFF8-4170-B80F-020D8F1906AD}"/>
    <cellStyle name="40 % - Markeringsfarve6 4 8 5" xfId="37436" xr:uid="{C9960DB8-382C-46F8-954D-7579501C4AE9}"/>
    <cellStyle name="40 % - Markeringsfarve6 4 9" xfId="4595" xr:uid="{91C376AA-798B-45DE-ACD3-4CD31EEA5552}"/>
    <cellStyle name="40 % - Markeringsfarve6 4 9 2" xfId="8155" xr:uid="{ABDAF8CF-3CD1-48F0-A46C-7AF993F2B489}"/>
    <cellStyle name="40 % - Markeringsfarve6 4 9 2 2" xfId="16051" xr:uid="{D0EDB621-BD29-4F47-857E-8722231194CA}"/>
    <cellStyle name="40 % - Markeringsfarve6 4 9 2 2 2" xfId="32366" xr:uid="{942AD949-6F7D-45F7-8070-88C8C60D6EA1}"/>
    <cellStyle name="40 % - Markeringsfarve6 4 9 2 2 3" xfId="47330" xr:uid="{C2FEC5B4-B4C4-402D-8CB1-C14C0FB1FCD1}"/>
    <cellStyle name="40 % - Markeringsfarve6 4 9 2 3" xfId="25344" xr:uid="{A49B2CD4-865F-4FDD-BEAF-CABF439CB8D0}"/>
    <cellStyle name="40 % - Markeringsfarve6 4 9 2 4" xfId="40331" xr:uid="{4D76755F-6EA8-4566-B473-173B49EC4CE2}"/>
    <cellStyle name="40 % - Markeringsfarve6 4 9 3" xfId="13151" xr:uid="{5274AC2E-8282-40D9-B507-673C02C5B0D5}"/>
    <cellStyle name="40 % - Markeringsfarve6 4 9 3 2" xfId="29471" xr:uid="{F2512026-38D1-4B32-80D0-1E2F39F0614C}"/>
    <cellStyle name="40 % - Markeringsfarve6 4 9 3 3" xfId="44436" xr:uid="{C66BAA10-8167-4AC6-A494-075383A12362}"/>
    <cellStyle name="40 % - Markeringsfarve6 4 9 4" xfId="22449" xr:uid="{42499D08-7D46-4953-9728-9D2634E4FE2A}"/>
    <cellStyle name="40 % - Markeringsfarve6 4 9 5" xfId="37437" xr:uid="{1318FEE9-666D-4D96-AE8C-325805DD615C}"/>
    <cellStyle name="40 % - Markeringsfarve6 5" xfId="4596" xr:uid="{0F965FDB-04DD-47B5-B10A-65EEC22C42D3}"/>
    <cellStyle name="40 % - Markeringsfarve6 5 10" xfId="6019" xr:uid="{CD1BB60C-D81A-4B63-B50D-B28D39C51EC6}"/>
    <cellStyle name="40 % - Markeringsfarve6 5 10 2" xfId="13936" xr:uid="{E471EB16-E9DA-423E-B1B3-75B538612059}"/>
    <cellStyle name="40 % - Markeringsfarve6 5 10 2 2" xfId="30251" xr:uid="{1246D77D-808B-429E-A878-E743732B6DA5}"/>
    <cellStyle name="40 % - Markeringsfarve6 5 10 2 3" xfId="45215" xr:uid="{2357D5B7-E85C-4C77-A2D6-6749DE520637}"/>
    <cellStyle name="40 % - Markeringsfarve6 5 10 3" xfId="23229" xr:uid="{59299442-5BC6-4170-8AE9-C39BBE9E0CE1}"/>
    <cellStyle name="40 % - Markeringsfarve6 5 10 4" xfId="38216" xr:uid="{691C8E38-057F-4F53-B19E-8F20E119A25A}"/>
    <cellStyle name="40 % - Markeringsfarve6 5 11" xfId="13152" xr:uid="{CD082721-D425-474B-B753-A720CA85E70E}"/>
    <cellStyle name="40 % - Markeringsfarve6 5 11 2" xfId="29472" xr:uid="{7DBCEAC4-0D73-47E7-AC0A-A674BCF2E8E0}"/>
    <cellStyle name="40 % - Markeringsfarve6 5 11 3" xfId="44437" xr:uid="{AA09D5C4-4070-4E4F-88A6-D6738D17ACC1}"/>
    <cellStyle name="40 % - Markeringsfarve6 5 12" xfId="22450" xr:uid="{9FAFB027-4EA7-4D13-BAE1-56776240AF7D}"/>
    <cellStyle name="40 % - Markeringsfarve6 5 13" xfId="37438" xr:uid="{8348E575-95AE-4A97-9898-22894110582F}"/>
    <cellStyle name="40 % - Markeringsfarve6 5 14" xfId="53348" xr:uid="{86B6C315-22E1-49FB-8AEC-E3A292C239C9}"/>
    <cellStyle name="40 % - Markeringsfarve6 5 2" xfId="4597" xr:uid="{EEBD63F1-9F85-4EAB-854E-8BC1CA78DB7E}"/>
    <cellStyle name="40 % - Markeringsfarve6 5 2 2" xfId="4598" xr:uid="{033E0AAE-2C18-41BC-A449-2518682E5151}"/>
    <cellStyle name="40 % - Markeringsfarve6 5 2 2 2" xfId="4599" xr:uid="{D0203775-F4D9-4911-976A-C5B339EE057A}"/>
    <cellStyle name="40 % - Markeringsfarve6 5 2 2 2 2" xfId="7642" xr:uid="{EE010BB4-C616-4ABA-80CE-0D3076096D8B}"/>
    <cellStyle name="40 % - Markeringsfarve6 5 2 2 2 2 2" xfId="15542" xr:uid="{D5D282D7-E89F-4430-A82E-BB5CD37F792E}"/>
    <cellStyle name="40 % - Markeringsfarve6 5 2 2 2 2 2 2" xfId="31857" xr:uid="{AEFCC47E-73D4-44EF-A3DC-BF5F04AE95AF}"/>
    <cellStyle name="40 % - Markeringsfarve6 5 2 2 2 2 2 3" xfId="46821" xr:uid="{320D21B2-5A7E-4267-B1FC-794D83E4A75A}"/>
    <cellStyle name="40 % - Markeringsfarve6 5 2 2 2 2 3" xfId="24835" xr:uid="{4D1117A0-418E-40AC-80ED-CC192327725C}"/>
    <cellStyle name="40 % - Markeringsfarve6 5 2 2 2 2 4" xfId="39822" xr:uid="{613D7755-C626-41D2-82DA-ED9924A0AE38}"/>
    <cellStyle name="40 % - Markeringsfarve6 5 2 2 2 3" xfId="13155" xr:uid="{41A4F5A9-3BEA-4C1F-8AFD-D023FFF1D10B}"/>
    <cellStyle name="40 % - Markeringsfarve6 5 2 2 2 3 2" xfId="29475" xr:uid="{6F9BBAEC-CB1E-49CE-8E85-F6F715ACDE33}"/>
    <cellStyle name="40 % - Markeringsfarve6 5 2 2 2 3 3" xfId="44440" xr:uid="{EC44B2F1-302C-48F0-9785-A22D93E4D4DB}"/>
    <cellStyle name="40 % - Markeringsfarve6 5 2 2 2 4" xfId="22453" xr:uid="{693F6530-9C31-4735-89AC-6AA349F5C03A}"/>
    <cellStyle name="40 % - Markeringsfarve6 5 2 2 2 5" xfId="37441" xr:uid="{DB9ED1FC-7F95-4910-9AC5-67F91E712626}"/>
    <cellStyle name="40 % - Markeringsfarve6 5 2 2 3" xfId="6211" xr:uid="{57E19207-9CC5-41B4-BCDE-5A46BC6A3AED}"/>
    <cellStyle name="40 % - Markeringsfarve6 5 2 2 3 2" xfId="14127" xr:uid="{C7DE95CE-53D6-4698-B9D9-3313850FFD5B}"/>
    <cellStyle name="40 % - Markeringsfarve6 5 2 2 3 2 2" xfId="30442" xr:uid="{AA79903A-F5AA-4993-B54D-342C51427544}"/>
    <cellStyle name="40 % - Markeringsfarve6 5 2 2 3 2 3" xfId="45406" xr:uid="{D91A65E1-C379-463E-97B8-AD2E950535E0}"/>
    <cellStyle name="40 % - Markeringsfarve6 5 2 2 3 3" xfId="23420" xr:uid="{706BC496-0440-40EA-8F76-0CFF2DBF92C1}"/>
    <cellStyle name="40 % - Markeringsfarve6 5 2 2 3 4" xfId="38407" xr:uid="{2C30C1DE-CFCC-41BD-8224-E71708727138}"/>
    <cellStyle name="40 % - Markeringsfarve6 5 2 2 4" xfId="13154" xr:uid="{031A8453-0296-438D-9C0B-51084E5F292B}"/>
    <cellStyle name="40 % - Markeringsfarve6 5 2 2 4 2" xfId="29474" xr:uid="{238EEBDC-4B27-46F7-969C-1694160EEC15}"/>
    <cellStyle name="40 % - Markeringsfarve6 5 2 2 4 3" xfId="44439" xr:uid="{AD39392F-D895-44AA-A950-885EF558C8D2}"/>
    <cellStyle name="40 % - Markeringsfarve6 5 2 2 5" xfId="22452" xr:uid="{371D8A4B-7379-4D27-AC0D-7E933C29A5C4}"/>
    <cellStyle name="40 % - Markeringsfarve6 5 2 2 6" xfId="37440" xr:uid="{E89235A7-C883-43A5-B64D-5C98BB1DD8CB}"/>
    <cellStyle name="40 % - Markeringsfarve6 5 2 2 7" xfId="57152" xr:uid="{26DA5959-F641-46B0-A5C4-0A8CE7230733}"/>
    <cellStyle name="40 % - Markeringsfarve6 5 2 3" xfId="4600" xr:uid="{6F1A37C1-2190-4140-985E-A22A8B9AD804}"/>
    <cellStyle name="40 % - Markeringsfarve6 5 2 3 2" xfId="6872" xr:uid="{D2F5E81E-D246-49E3-8230-D55B2C72669C}"/>
    <cellStyle name="40 % - Markeringsfarve6 5 2 3 2 2" xfId="14782" xr:uid="{ADA5CDB4-0CE7-4841-8790-B0D4CB887695}"/>
    <cellStyle name="40 % - Markeringsfarve6 5 2 3 2 2 2" xfId="31097" xr:uid="{9EFE6B9A-BF9F-4580-B493-891D45556F18}"/>
    <cellStyle name="40 % - Markeringsfarve6 5 2 3 2 2 3" xfId="46061" xr:uid="{6765EFE2-958B-4E6B-9179-8E93E0EED42B}"/>
    <cellStyle name="40 % - Markeringsfarve6 5 2 3 2 3" xfId="24075" xr:uid="{972C00EF-2854-4BF0-810D-6173FDA99BDA}"/>
    <cellStyle name="40 % - Markeringsfarve6 5 2 3 2 4" xfId="39062" xr:uid="{7CFDA467-1ABA-49E4-AA52-15614AE42873}"/>
    <cellStyle name="40 % - Markeringsfarve6 5 2 3 3" xfId="13156" xr:uid="{4772C588-2BD7-4C5E-9335-EB79C5DDDF27}"/>
    <cellStyle name="40 % - Markeringsfarve6 5 2 3 3 2" xfId="29476" xr:uid="{F855D85C-9DBD-4945-B646-FA258D30984E}"/>
    <cellStyle name="40 % - Markeringsfarve6 5 2 3 3 3" xfId="44441" xr:uid="{3111368B-90A0-454F-B4C4-D97D8E618580}"/>
    <cellStyle name="40 % - Markeringsfarve6 5 2 3 4" xfId="22454" xr:uid="{5B92A9AA-6037-4C6F-A5AD-B97B68EB8F01}"/>
    <cellStyle name="40 % - Markeringsfarve6 5 2 3 5" xfId="37442" xr:uid="{8D27AF2D-A985-455A-B155-4869E3912628}"/>
    <cellStyle name="40 % - Markeringsfarve6 5 2 4" xfId="4601" xr:uid="{B9D1A5AB-A555-4D9C-B7CA-46ECE6F5B6DF}"/>
    <cellStyle name="40 % - Markeringsfarve6 5 2 4 2" xfId="8352" xr:uid="{EBDDBB8F-CAC0-475F-A007-D11E03A6A804}"/>
    <cellStyle name="40 % - Markeringsfarve6 5 2 4 2 2" xfId="16244" xr:uid="{872AD3D2-2491-41CD-A0EB-E7087A1487C4}"/>
    <cellStyle name="40 % - Markeringsfarve6 5 2 4 2 2 2" xfId="32559" xr:uid="{19E6C760-F341-422A-8B6C-A7F55B25C1EE}"/>
    <cellStyle name="40 % - Markeringsfarve6 5 2 4 2 2 3" xfId="47523" xr:uid="{5EB6B70E-A085-4A5C-B3AA-7AA0388E5813}"/>
    <cellStyle name="40 % - Markeringsfarve6 5 2 4 2 3" xfId="25537" xr:uid="{28C5A114-D60B-4EA1-8D7E-BB821246B735}"/>
    <cellStyle name="40 % - Markeringsfarve6 5 2 4 2 4" xfId="40524" xr:uid="{B2E2A935-8A27-43D1-A29B-483FC6FA912B}"/>
    <cellStyle name="40 % - Markeringsfarve6 5 2 4 3" xfId="13157" xr:uid="{4E211945-4404-4931-8592-F3359119C7D5}"/>
    <cellStyle name="40 % - Markeringsfarve6 5 2 4 3 2" xfId="29477" xr:uid="{1A822E9F-85DB-419F-8D5F-107C3353D5C8}"/>
    <cellStyle name="40 % - Markeringsfarve6 5 2 4 3 3" xfId="44442" xr:uid="{45F29296-0701-4F60-A39E-16A3D269FAE8}"/>
    <cellStyle name="40 % - Markeringsfarve6 5 2 4 4" xfId="22455" xr:uid="{AA163735-AAEB-4CE2-89B3-FF317BBD56CE}"/>
    <cellStyle name="40 % - Markeringsfarve6 5 2 4 5" xfId="37443" xr:uid="{F5E49A56-E240-41BB-9C7E-A26BB0B0CAF0}"/>
    <cellStyle name="40 % - Markeringsfarve6 5 2 5" xfId="6020" xr:uid="{4699B321-CC22-49E9-9AFF-26A1F911DA70}"/>
    <cellStyle name="40 % - Markeringsfarve6 5 2 5 2" xfId="13937" xr:uid="{AF9DB50F-4B23-4481-86BE-5ADF8C0BBF77}"/>
    <cellStyle name="40 % - Markeringsfarve6 5 2 5 2 2" xfId="30252" xr:uid="{219FF4B5-1D22-4CB0-8E7D-656ACD2C515C}"/>
    <cellStyle name="40 % - Markeringsfarve6 5 2 5 2 3" xfId="45216" xr:uid="{6DF440C4-1199-4705-9D4C-79B4FF9D56B0}"/>
    <cellStyle name="40 % - Markeringsfarve6 5 2 5 3" xfId="23230" xr:uid="{6AA50364-4987-45F9-A88E-EA1904B1DD8D}"/>
    <cellStyle name="40 % - Markeringsfarve6 5 2 5 4" xfId="38217" xr:uid="{3BF4EE9A-DDD2-4D2C-934C-E46D39972B08}"/>
    <cellStyle name="40 % - Markeringsfarve6 5 2 6" xfId="13153" xr:uid="{CBFCD2B5-7193-4532-87E5-860BCF8A8647}"/>
    <cellStyle name="40 % - Markeringsfarve6 5 2 6 2" xfId="29473" xr:uid="{30D565B4-3D91-4397-8691-60D3F311669C}"/>
    <cellStyle name="40 % - Markeringsfarve6 5 2 6 3" xfId="44438" xr:uid="{2FD23A07-6610-4233-9794-62D091871C3D}"/>
    <cellStyle name="40 % - Markeringsfarve6 5 2 7" xfId="22451" xr:uid="{42F18B75-16EE-4D64-85B6-E415604BAFB7}"/>
    <cellStyle name="40 % - Markeringsfarve6 5 2 8" xfId="37439" xr:uid="{54A14539-4380-4676-B125-F6901E3C203C}"/>
    <cellStyle name="40 % - Markeringsfarve6 5 2 9" xfId="53985" xr:uid="{32482C20-8251-4374-95AE-6891A50CE64E}"/>
    <cellStyle name="40 % - Markeringsfarve6 5 3" xfId="4602" xr:uid="{0AFE73A5-324F-4E24-9CB0-16B952193EEE}"/>
    <cellStyle name="40 % - Markeringsfarve6 5 3 2" xfId="4603" xr:uid="{01C5A9E7-42D9-451B-8F31-E5FA74BDA93A}"/>
    <cellStyle name="40 % - Markeringsfarve6 5 3 2 2" xfId="4604" xr:uid="{65F39BFB-4D21-4187-ACE6-5990BE54CCAB}"/>
    <cellStyle name="40 % - Markeringsfarve6 5 3 2 2 2" xfId="7778" xr:uid="{0C2E760D-8494-4EC6-90A4-23A6993A2E33}"/>
    <cellStyle name="40 % - Markeringsfarve6 5 3 2 2 2 2" xfId="15678" xr:uid="{078C0914-E2E2-40A3-AB63-C889B1A1638E}"/>
    <cellStyle name="40 % - Markeringsfarve6 5 3 2 2 2 2 2" xfId="31993" xr:uid="{38DCE452-9A96-4274-9DCB-EC5071002720}"/>
    <cellStyle name="40 % - Markeringsfarve6 5 3 2 2 2 2 3" xfId="46957" xr:uid="{244EF10A-6D84-4626-AB02-1745A2F9717E}"/>
    <cellStyle name="40 % - Markeringsfarve6 5 3 2 2 2 3" xfId="24971" xr:uid="{F5590747-282C-4206-8DD2-2B99FBDC6A96}"/>
    <cellStyle name="40 % - Markeringsfarve6 5 3 2 2 2 4" xfId="39958" xr:uid="{301AD2A8-0947-4AE7-9A1D-2E95B0582213}"/>
    <cellStyle name="40 % - Markeringsfarve6 5 3 2 2 3" xfId="13160" xr:uid="{60864B8D-D495-4C09-921F-5CE029EE59E5}"/>
    <cellStyle name="40 % - Markeringsfarve6 5 3 2 2 3 2" xfId="29480" xr:uid="{3A0405EA-7700-4DF4-9DEF-3285BA650F70}"/>
    <cellStyle name="40 % - Markeringsfarve6 5 3 2 2 3 3" xfId="44445" xr:uid="{9024AB1B-0A09-453A-86A1-0DAE121D623A}"/>
    <cellStyle name="40 % - Markeringsfarve6 5 3 2 2 4" xfId="22458" xr:uid="{D7E25FAC-D0B9-4EE1-8DDD-C9C228C525F9}"/>
    <cellStyle name="40 % - Markeringsfarve6 5 3 2 2 5" xfId="37446" xr:uid="{834B4EF6-E1CD-4CCC-8A98-D0C9C509A8D4}"/>
    <cellStyle name="40 % - Markeringsfarve6 5 3 2 3" xfId="6324" xr:uid="{1527D17A-C21C-4BDD-A388-F7A5543E4F1F}"/>
    <cellStyle name="40 % - Markeringsfarve6 5 3 2 3 2" xfId="14240" xr:uid="{09DA2D8E-D6B3-4E8A-9658-A765EDE38084}"/>
    <cellStyle name="40 % - Markeringsfarve6 5 3 2 3 2 2" xfId="30555" xr:uid="{2B8ECB7E-678D-4F6A-B235-122F2434B90B}"/>
    <cellStyle name="40 % - Markeringsfarve6 5 3 2 3 2 3" xfId="45519" xr:uid="{27F5CDD4-CB1A-4D30-8FF6-9B0F3A1BAA7A}"/>
    <cellStyle name="40 % - Markeringsfarve6 5 3 2 3 3" xfId="23533" xr:uid="{455D13EC-81A0-4B48-BC52-BD95E9225500}"/>
    <cellStyle name="40 % - Markeringsfarve6 5 3 2 3 4" xfId="38520" xr:uid="{238D9715-1A0D-4106-8B11-EACE7A9CDEC7}"/>
    <cellStyle name="40 % - Markeringsfarve6 5 3 2 4" xfId="13159" xr:uid="{166E06D9-A34F-4C05-A30D-B50DFF6F7B62}"/>
    <cellStyle name="40 % - Markeringsfarve6 5 3 2 4 2" xfId="29479" xr:uid="{9B1A5B9D-66D3-48D2-BDF9-6D9CDD2F5EF2}"/>
    <cellStyle name="40 % - Markeringsfarve6 5 3 2 4 3" xfId="44444" xr:uid="{C8F4887B-DCEE-4999-9697-2644534D6D4E}"/>
    <cellStyle name="40 % - Markeringsfarve6 5 3 2 5" xfId="22457" xr:uid="{C90D46FD-A2A2-4CF0-9E2C-1324144287A0}"/>
    <cellStyle name="40 % - Markeringsfarve6 5 3 2 6" xfId="37445" xr:uid="{2D5EA6A1-0A97-4770-9260-D1711912BC66}"/>
    <cellStyle name="40 % - Markeringsfarve6 5 3 3" xfId="4605" xr:uid="{3C21D321-0BAB-4377-946F-779F3159521B}"/>
    <cellStyle name="40 % - Markeringsfarve6 5 3 3 2" xfId="7008" xr:uid="{36C2EDAB-5BAD-4C43-8CAC-489D3C6374C7}"/>
    <cellStyle name="40 % - Markeringsfarve6 5 3 3 2 2" xfId="14918" xr:uid="{85C41371-39A2-4115-B587-25DDFD112E57}"/>
    <cellStyle name="40 % - Markeringsfarve6 5 3 3 2 2 2" xfId="31233" xr:uid="{2A159A11-9D80-49F4-B764-9BF53433784F}"/>
    <cellStyle name="40 % - Markeringsfarve6 5 3 3 2 2 3" xfId="46197" xr:uid="{33AC84D5-9EED-4001-BF02-4D3FADD9E9CE}"/>
    <cellStyle name="40 % - Markeringsfarve6 5 3 3 2 3" xfId="24211" xr:uid="{8A0FED14-0ABA-40CF-B480-A43168C52136}"/>
    <cellStyle name="40 % - Markeringsfarve6 5 3 3 2 4" xfId="39198" xr:uid="{873A68B5-890E-4F3A-B5DE-25B53321B240}"/>
    <cellStyle name="40 % - Markeringsfarve6 5 3 3 3" xfId="13161" xr:uid="{C3F680B3-8EBF-428F-9A4F-AE815AA10719}"/>
    <cellStyle name="40 % - Markeringsfarve6 5 3 3 3 2" xfId="29481" xr:uid="{12D919F1-B0A5-4517-ACC0-546762FD0AF3}"/>
    <cellStyle name="40 % - Markeringsfarve6 5 3 3 3 3" xfId="44446" xr:uid="{48BC8CC2-FCCD-4F2D-A69A-1C4B4FB19344}"/>
    <cellStyle name="40 % - Markeringsfarve6 5 3 3 4" xfId="22459" xr:uid="{55BE0348-5841-4780-8454-E8B4D849BF2D}"/>
    <cellStyle name="40 % - Markeringsfarve6 5 3 3 5" xfId="37447" xr:uid="{207CA053-10FE-46B4-9DC6-93AF69A2A029}"/>
    <cellStyle name="40 % - Markeringsfarve6 5 3 4" xfId="4606" xr:uid="{5024D3DF-33A2-4BEB-9AF9-5F14BFBA30E6}"/>
    <cellStyle name="40 % - Markeringsfarve6 5 3 4 2" xfId="8568" xr:uid="{8F214589-DA59-45EF-951C-A99348D3C890}"/>
    <cellStyle name="40 % - Markeringsfarve6 5 3 4 2 2" xfId="16450" xr:uid="{FAAC7C0D-F239-4C4A-BE33-B1CBDB82ACC0}"/>
    <cellStyle name="40 % - Markeringsfarve6 5 3 4 2 2 2" xfId="32765" xr:uid="{E975FDFD-9DEC-4A33-A9AD-CAF1BEE1A318}"/>
    <cellStyle name="40 % - Markeringsfarve6 5 3 4 2 2 3" xfId="47729" xr:uid="{0D7F5A20-B263-45D8-9EDA-227275D86E1D}"/>
    <cellStyle name="40 % - Markeringsfarve6 5 3 4 2 3" xfId="25743" xr:uid="{A1612074-B3F2-4A82-AA60-BF71E7902D40}"/>
    <cellStyle name="40 % - Markeringsfarve6 5 3 4 2 4" xfId="40730" xr:uid="{C6BA07B7-73F5-459F-860D-B9C8CEE250F0}"/>
    <cellStyle name="40 % - Markeringsfarve6 5 3 4 3" xfId="13162" xr:uid="{30579DBC-024A-465B-98B0-FD64FAE5B993}"/>
    <cellStyle name="40 % - Markeringsfarve6 5 3 4 3 2" xfId="29482" xr:uid="{B266E108-1FD3-47C2-AE5D-87FBC4B5FB97}"/>
    <cellStyle name="40 % - Markeringsfarve6 5 3 4 3 3" xfId="44447" xr:uid="{4988EB9A-323A-41FC-8C6F-AD8709B3E830}"/>
    <cellStyle name="40 % - Markeringsfarve6 5 3 4 4" xfId="22460" xr:uid="{A76E3928-3AE1-4FC6-8AD9-73B57B9DEB1A}"/>
    <cellStyle name="40 % - Markeringsfarve6 5 3 4 5" xfId="37448" xr:uid="{EDDFC2A9-DD03-4FCD-BED5-B3CB6C6B3781}"/>
    <cellStyle name="40 % - Markeringsfarve6 5 3 5" xfId="6021" xr:uid="{0BFC3E80-3130-4FB8-B6D4-0D4A12CE2879}"/>
    <cellStyle name="40 % - Markeringsfarve6 5 3 5 2" xfId="13938" xr:uid="{449D338B-6B69-4CB8-B987-F1B10C91A55B}"/>
    <cellStyle name="40 % - Markeringsfarve6 5 3 5 2 2" xfId="30253" xr:uid="{EE060DCF-DD0A-4C5D-9FB8-BCFA93EE3780}"/>
    <cellStyle name="40 % - Markeringsfarve6 5 3 5 2 3" xfId="45217" xr:uid="{976DF2C3-737C-446C-A2F8-A7680D829F4B}"/>
    <cellStyle name="40 % - Markeringsfarve6 5 3 5 3" xfId="23231" xr:uid="{3D24BA03-30C5-41CC-8569-8115F6470FAE}"/>
    <cellStyle name="40 % - Markeringsfarve6 5 3 5 4" xfId="38218" xr:uid="{2DD66DE1-B267-463C-9CD1-7301F477F99C}"/>
    <cellStyle name="40 % - Markeringsfarve6 5 3 6" xfId="13158" xr:uid="{2BE56B69-EF31-4E22-9AB2-EC41C5B97FBB}"/>
    <cellStyle name="40 % - Markeringsfarve6 5 3 6 2" xfId="29478" xr:uid="{5A1E897C-32ED-4C75-8A98-765F3CBFEAC8}"/>
    <cellStyle name="40 % - Markeringsfarve6 5 3 6 3" xfId="44443" xr:uid="{D26CE644-688F-4835-BFEE-1836FF856DD3}"/>
    <cellStyle name="40 % - Markeringsfarve6 5 3 7" xfId="22456" xr:uid="{9BE66682-2B0C-407D-A55F-32DDDBCA5614}"/>
    <cellStyle name="40 % - Markeringsfarve6 5 3 8" xfId="37444" xr:uid="{1D98329F-025C-48DF-A190-7F155FAC83E2}"/>
    <cellStyle name="40 % - Markeringsfarve6 5 3 9" xfId="56529" xr:uid="{66A48EDF-3986-44E6-B991-6A37B9767236}"/>
    <cellStyle name="40 % - Markeringsfarve6 5 4" xfId="4607" xr:uid="{851FB207-AFAF-406C-BE7E-3408034BF744}"/>
    <cellStyle name="40 % - Markeringsfarve6 5 4 2" xfId="4608" xr:uid="{04EA129A-9BB0-4520-9161-732CFC2B16C9}"/>
    <cellStyle name="40 % - Markeringsfarve6 5 4 2 2" xfId="4609" xr:uid="{DA2FE54D-1842-4BC3-8B6C-1FFD96215398}"/>
    <cellStyle name="40 % - Markeringsfarve6 5 4 2 2 2" xfId="7880" xr:uid="{E45E2F38-5ECA-423F-BA45-429D963A9F7E}"/>
    <cellStyle name="40 % - Markeringsfarve6 5 4 2 2 2 2" xfId="15780" xr:uid="{2B2338FB-085D-4E47-A099-9229FA4C739B}"/>
    <cellStyle name="40 % - Markeringsfarve6 5 4 2 2 2 2 2" xfId="32095" xr:uid="{BA58546E-78FE-42B7-A01D-B2A0249A8066}"/>
    <cellStyle name="40 % - Markeringsfarve6 5 4 2 2 2 2 3" xfId="47059" xr:uid="{751FD907-55B6-4780-AEA3-4E6A91E49FF1}"/>
    <cellStyle name="40 % - Markeringsfarve6 5 4 2 2 2 3" xfId="25073" xr:uid="{838A1BC5-16EF-41FB-BA37-EA362428E611}"/>
    <cellStyle name="40 % - Markeringsfarve6 5 4 2 2 2 4" xfId="40060" xr:uid="{AEF94796-D1F1-4553-9BBC-CA340746607F}"/>
    <cellStyle name="40 % - Markeringsfarve6 5 4 2 2 3" xfId="13165" xr:uid="{38E592F4-2639-47E4-B2C7-5C6DB4E72246}"/>
    <cellStyle name="40 % - Markeringsfarve6 5 4 2 2 3 2" xfId="29485" xr:uid="{236CE023-3D54-4C7F-B0B3-A4033988F678}"/>
    <cellStyle name="40 % - Markeringsfarve6 5 4 2 2 3 3" xfId="44450" xr:uid="{2166574E-7769-4D08-800E-E0F45E6A1786}"/>
    <cellStyle name="40 % - Markeringsfarve6 5 4 2 2 4" xfId="22463" xr:uid="{E964369F-8A24-45B3-87AB-65361BC7B085}"/>
    <cellStyle name="40 % - Markeringsfarve6 5 4 2 2 5" xfId="37451" xr:uid="{D7D28FC0-0029-4035-BDAE-B3FEE4D3CE0D}"/>
    <cellStyle name="40 % - Markeringsfarve6 5 4 2 3" xfId="6413" xr:uid="{3900D693-3EF9-4372-AE71-362342BC814C}"/>
    <cellStyle name="40 % - Markeringsfarve6 5 4 2 3 2" xfId="14326" xr:uid="{DB4BB716-697D-4E1B-9A59-16234272C466}"/>
    <cellStyle name="40 % - Markeringsfarve6 5 4 2 3 2 2" xfId="30641" xr:uid="{4AA412E6-2423-4EA9-90D9-1AC9F8D40866}"/>
    <cellStyle name="40 % - Markeringsfarve6 5 4 2 3 2 3" xfId="45605" xr:uid="{51E0168E-4978-44B1-86CB-3B86B1654947}"/>
    <cellStyle name="40 % - Markeringsfarve6 5 4 2 3 3" xfId="23619" xr:uid="{8B4750CC-CE79-4249-8A66-0DF2AB1A978D}"/>
    <cellStyle name="40 % - Markeringsfarve6 5 4 2 3 4" xfId="38606" xr:uid="{99131850-EF83-4C54-8945-3296D79F8565}"/>
    <cellStyle name="40 % - Markeringsfarve6 5 4 2 4" xfId="13164" xr:uid="{7CCD55AB-4855-49C6-A604-D1826E9A9483}"/>
    <cellStyle name="40 % - Markeringsfarve6 5 4 2 4 2" xfId="29484" xr:uid="{CB1E3F38-3B72-465F-9F4A-7B06B2CA54B7}"/>
    <cellStyle name="40 % - Markeringsfarve6 5 4 2 4 3" xfId="44449" xr:uid="{8DD7B110-DEC0-4C21-AE98-83A65DC8EA30}"/>
    <cellStyle name="40 % - Markeringsfarve6 5 4 2 5" xfId="22462" xr:uid="{ECCB86ED-DD97-459F-8BB3-A9D33B5EB854}"/>
    <cellStyle name="40 % - Markeringsfarve6 5 4 2 6" xfId="37450" xr:uid="{F3BB2105-BD25-475B-B4E6-E2E9014732B3}"/>
    <cellStyle name="40 % - Markeringsfarve6 5 4 3" xfId="4610" xr:uid="{60B418D9-E3B9-42DE-AFA8-99C5FA7583D8}"/>
    <cellStyle name="40 % - Markeringsfarve6 5 4 3 2" xfId="7156" xr:uid="{315EF537-5BE7-46EB-B536-E4BD0EFD4A3A}"/>
    <cellStyle name="40 % - Markeringsfarve6 5 4 3 2 2" xfId="15065" xr:uid="{6C93EDCB-75BF-472A-97E1-B14502A63784}"/>
    <cellStyle name="40 % - Markeringsfarve6 5 4 3 2 2 2" xfId="31380" xr:uid="{E8854226-0344-4B3E-BD24-1592E0E956B0}"/>
    <cellStyle name="40 % - Markeringsfarve6 5 4 3 2 2 3" xfId="46344" xr:uid="{0F59A733-7459-4AF8-A2FC-52002A761BD2}"/>
    <cellStyle name="40 % - Markeringsfarve6 5 4 3 2 3" xfId="24358" xr:uid="{021898A4-36CD-4DAD-9E4C-B46345A0B714}"/>
    <cellStyle name="40 % - Markeringsfarve6 5 4 3 2 4" xfId="39345" xr:uid="{816E3489-2D1E-4FCB-A0D5-65BF18DE822F}"/>
    <cellStyle name="40 % - Markeringsfarve6 5 4 3 3" xfId="13166" xr:uid="{B18B0EC2-18CF-4DD0-8A0C-9FE9A6AAF74D}"/>
    <cellStyle name="40 % - Markeringsfarve6 5 4 3 3 2" xfId="29486" xr:uid="{30EB5B72-9688-40D5-AD2C-A3895497CDE0}"/>
    <cellStyle name="40 % - Markeringsfarve6 5 4 3 3 3" xfId="44451" xr:uid="{831CED97-CCCC-4C80-915A-619DA852D2CB}"/>
    <cellStyle name="40 % - Markeringsfarve6 5 4 3 4" xfId="22464" xr:uid="{AF659ABB-CBBE-4FE1-84EB-9452CA2EABA4}"/>
    <cellStyle name="40 % - Markeringsfarve6 5 4 3 5" xfId="37452" xr:uid="{90C91EB7-B482-4A32-84CD-F0FA6152AD2F}"/>
    <cellStyle name="40 % - Markeringsfarve6 5 4 4" xfId="4611" xr:uid="{E04336AE-26B7-405E-8C47-0AFA45AB6454}"/>
    <cellStyle name="40 % - Markeringsfarve6 5 4 4 2" xfId="8218" xr:uid="{11168165-CA4A-4639-A98B-8E6057250991}"/>
    <cellStyle name="40 % - Markeringsfarve6 5 4 4 2 2" xfId="16111" xr:uid="{F72148EB-D3B2-4A5D-A87D-8D5C5BAAE62D}"/>
    <cellStyle name="40 % - Markeringsfarve6 5 4 4 2 2 2" xfId="32426" xr:uid="{82BF5BC4-C130-4171-B7F6-25773DEB29FF}"/>
    <cellStyle name="40 % - Markeringsfarve6 5 4 4 2 2 3" xfId="47390" xr:uid="{4EB6A3F5-3A3F-4639-90CA-3C08B1A5BFA0}"/>
    <cellStyle name="40 % - Markeringsfarve6 5 4 4 2 3" xfId="25404" xr:uid="{99F26A8B-8848-418D-97D9-27D99EDED7E7}"/>
    <cellStyle name="40 % - Markeringsfarve6 5 4 4 2 4" xfId="40391" xr:uid="{C719D036-392C-4DEA-900D-BD86141F8E1A}"/>
    <cellStyle name="40 % - Markeringsfarve6 5 4 4 3" xfId="13167" xr:uid="{D692F784-F3D4-46DC-B365-072432BEEADE}"/>
    <cellStyle name="40 % - Markeringsfarve6 5 4 4 3 2" xfId="29487" xr:uid="{E3DD6D3C-312B-40E8-835F-0A008238204B}"/>
    <cellStyle name="40 % - Markeringsfarve6 5 4 4 3 3" xfId="44452" xr:uid="{494611C9-8BB9-4FC9-8975-CCB4B39888B2}"/>
    <cellStyle name="40 % - Markeringsfarve6 5 4 4 4" xfId="22465" xr:uid="{D9AF0FAF-A1F1-4E3C-A488-B0BD2ACD591D}"/>
    <cellStyle name="40 % - Markeringsfarve6 5 4 4 5" xfId="37453" xr:uid="{2B44EE59-BEBB-4412-BD01-E5780B4FCAF0}"/>
    <cellStyle name="40 % - Markeringsfarve6 5 4 5" xfId="6022" xr:uid="{58B05535-0C8B-4520-B400-A4C397E5EAD0}"/>
    <cellStyle name="40 % - Markeringsfarve6 5 4 5 2" xfId="13939" xr:uid="{AE6845F3-33F0-4EFB-90D9-FFD0D6A4E7E1}"/>
    <cellStyle name="40 % - Markeringsfarve6 5 4 5 2 2" xfId="30254" xr:uid="{57384AC7-AC6B-40A2-9C23-FA2F15DC21F2}"/>
    <cellStyle name="40 % - Markeringsfarve6 5 4 5 2 3" xfId="45218" xr:uid="{ADE5AF81-94FE-4E62-9B94-6EAEA770D8E9}"/>
    <cellStyle name="40 % - Markeringsfarve6 5 4 5 3" xfId="23232" xr:uid="{459928BA-0ED5-4DB3-BDFF-189735C79B34}"/>
    <cellStyle name="40 % - Markeringsfarve6 5 4 5 4" xfId="38219" xr:uid="{D604D23B-6675-47FE-95B7-27DD360299FC}"/>
    <cellStyle name="40 % - Markeringsfarve6 5 4 6" xfId="13163" xr:uid="{3FBD14F6-0B15-464B-986C-3454497E80E8}"/>
    <cellStyle name="40 % - Markeringsfarve6 5 4 6 2" xfId="29483" xr:uid="{901CDAA7-6EF1-432E-BE69-2B4AE495AA0B}"/>
    <cellStyle name="40 % - Markeringsfarve6 5 4 6 3" xfId="44448" xr:uid="{44C4C2DD-97FC-4ECE-A294-A0D35AE38BB9}"/>
    <cellStyle name="40 % - Markeringsfarve6 5 4 7" xfId="22461" xr:uid="{698E9B13-AACC-4583-AC29-5057DCEE75CB}"/>
    <cellStyle name="40 % - Markeringsfarve6 5 4 8" xfId="37449" xr:uid="{8A17ADD2-C413-4F8A-A579-BECE5F0369BB}"/>
    <cellStyle name="40 % - Markeringsfarve6 5 5" xfId="4612" xr:uid="{C281787F-73DF-4771-9ABD-F96235E8DED7}"/>
    <cellStyle name="40 % - Markeringsfarve6 5 5 2" xfId="4613" xr:uid="{DE65DFA3-5377-42AA-97F1-784A6022B9DA}"/>
    <cellStyle name="40 % - Markeringsfarve6 5 5 2 2" xfId="4614" xr:uid="{FC3B0B4C-3CDF-4379-9B83-FBFA20D3E323}"/>
    <cellStyle name="40 % - Markeringsfarve6 5 5 2 2 2" xfId="7997" xr:uid="{0514249B-8CFB-4E0A-94D2-48B5F073784E}"/>
    <cellStyle name="40 % - Markeringsfarve6 5 5 2 2 2 2" xfId="15897" xr:uid="{DE589193-B4FE-4667-9045-3D28F940ED01}"/>
    <cellStyle name="40 % - Markeringsfarve6 5 5 2 2 2 2 2" xfId="32212" xr:uid="{AD9175BD-04C9-407C-93A3-0468A7933891}"/>
    <cellStyle name="40 % - Markeringsfarve6 5 5 2 2 2 2 3" xfId="47176" xr:uid="{98F01BBA-3AC9-4683-B3EC-9CC1A26B42ED}"/>
    <cellStyle name="40 % - Markeringsfarve6 5 5 2 2 2 3" xfId="25190" xr:uid="{C4DAEDE8-7712-42E8-91F6-F6F47A8C1473}"/>
    <cellStyle name="40 % - Markeringsfarve6 5 5 2 2 2 4" xfId="40177" xr:uid="{13C92324-C25C-444E-B0FA-E373D8A89C16}"/>
    <cellStyle name="40 % - Markeringsfarve6 5 5 2 2 3" xfId="13170" xr:uid="{569F7530-9036-448C-BDCF-E435F671A9AD}"/>
    <cellStyle name="40 % - Markeringsfarve6 5 5 2 2 3 2" xfId="29490" xr:uid="{AFF85ECC-1BA2-4415-BFFC-DAAFD0A1A0EB}"/>
    <cellStyle name="40 % - Markeringsfarve6 5 5 2 2 3 3" xfId="44455" xr:uid="{E53EA37B-07D8-4E7F-8A89-71A83769A165}"/>
    <cellStyle name="40 % - Markeringsfarve6 5 5 2 2 4" xfId="22468" xr:uid="{A7D37DB2-99F4-4E7E-9020-21730EE0423E}"/>
    <cellStyle name="40 % - Markeringsfarve6 5 5 2 2 5" xfId="37456" xr:uid="{AA18FC77-6D86-44A0-A2BA-2B4B5F47D129}"/>
    <cellStyle name="40 % - Markeringsfarve6 5 5 2 3" xfId="6512" xr:uid="{E0C679FB-8507-4D27-A5E8-B4AF211E54CA}"/>
    <cellStyle name="40 % - Markeringsfarve6 5 5 2 3 2" xfId="14425" xr:uid="{7583B0EC-4FD6-4F98-8D4E-7F62269B67FE}"/>
    <cellStyle name="40 % - Markeringsfarve6 5 5 2 3 2 2" xfId="30740" xr:uid="{B692C573-07E2-48B1-AD44-C01A0FC0857D}"/>
    <cellStyle name="40 % - Markeringsfarve6 5 5 2 3 2 3" xfId="45704" xr:uid="{9C584ACE-1FF2-4999-A6C3-6777CF9D3568}"/>
    <cellStyle name="40 % - Markeringsfarve6 5 5 2 3 3" xfId="23718" xr:uid="{5342C4B0-375F-45FC-A246-D6EF6A9675A6}"/>
    <cellStyle name="40 % - Markeringsfarve6 5 5 2 3 4" xfId="38705" xr:uid="{FBEF4A47-4914-4E13-9D7F-BE7678233127}"/>
    <cellStyle name="40 % - Markeringsfarve6 5 5 2 4" xfId="13169" xr:uid="{6E5B8D3F-FB71-4FC4-8FDE-4BB3970BAEC5}"/>
    <cellStyle name="40 % - Markeringsfarve6 5 5 2 4 2" xfId="29489" xr:uid="{CB56A437-9B03-4821-BAA7-8F33144F0C2B}"/>
    <cellStyle name="40 % - Markeringsfarve6 5 5 2 4 3" xfId="44454" xr:uid="{84F739B8-219E-4F87-AD25-9ED1EDA86BE2}"/>
    <cellStyle name="40 % - Markeringsfarve6 5 5 2 5" xfId="22467" xr:uid="{D0C4F094-DBA5-4AD1-99CA-20F768DB89C8}"/>
    <cellStyle name="40 % - Markeringsfarve6 5 5 2 6" xfId="37455" xr:uid="{ED225763-754E-481B-B7B5-2BDD4511B51B}"/>
    <cellStyle name="40 % - Markeringsfarve6 5 5 3" xfId="4615" xr:uid="{E4CFA07B-F948-414C-A9B1-93ABC848D2D3}"/>
    <cellStyle name="40 % - Markeringsfarve6 5 5 3 2" xfId="7273" xr:uid="{8CA8D639-597D-482B-B5B7-6F68EE6A0F1E}"/>
    <cellStyle name="40 % - Markeringsfarve6 5 5 3 2 2" xfId="15182" xr:uid="{F0B89CFE-D652-44A6-B763-2A4BB4FF71F4}"/>
    <cellStyle name="40 % - Markeringsfarve6 5 5 3 2 2 2" xfId="31497" xr:uid="{4ABEB3E5-4DF0-443B-BC4C-B9A9A4D5F28D}"/>
    <cellStyle name="40 % - Markeringsfarve6 5 5 3 2 2 3" xfId="46461" xr:uid="{B0204C27-FC66-4B9A-B84E-50A4DE3D127A}"/>
    <cellStyle name="40 % - Markeringsfarve6 5 5 3 2 3" xfId="24475" xr:uid="{EBB21A8C-20F5-4F48-A012-067282B423D6}"/>
    <cellStyle name="40 % - Markeringsfarve6 5 5 3 2 4" xfId="39462" xr:uid="{1E9D02F7-FD3B-4E8B-88F7-22C7D5AC84DA}"/>
    <cellStyle name="40 % - Markeringsfarve6 5 5 3 3" xfId="13171" xr:uid="{91A6592E-D212-45E6-82BF-576E25F84B94}"/>
    <cellStyle name="40 % - Markeringsfarve6 5 5 3 3 2" xfId="29491" xr:uid="{E9C596E6-331A-474A-91F5-0F93557AA1DB}"/>
    <cellStyle name="40 % - Markeringsfarve6 5 5 3 3 3" xfId="44456" xr:uid="{D05411B6-F597-46F0-B87D-F8BD967064A2}"/>
    <cellStyle name="40 % - Markeringsfarve6 5 5 3 4" xfId="22469" xr:uid="{FDBD344E-D4E2-4D42-9572-F000BBCC29EB}"/>
    <cellStyle name="40 % - Markeringsfarve6 5 5 3 5" xfId="37457" xr:uid="{7488768A-AC73-4F52-B43B-D3B8E51610A9}"/>
    <cellStyle name="40 % - Markeringsfarve6 5 5 4" xfId="4616" xr:uid="{B430D723-7B6E-40BC-809A-D567139B910E}"/>
    <cellStyle name="40 % - Markeringsfarve6 5 5 4 2" xfId="8536" xr:uid="{3A47B4BC-B169-41BF-AC7B-3F8DA66FFAC1}"/>
    <cellStyle name="40 % - Markeringsfarve6 5 5 4 2 2" xfId="16422" xr:uid="{7FC3D6A1-E470-4372-83FD-F1DAA7172B1C}"/>
    <cellStyle name="40 % - Markeringsfarve6 5 5 4 2 2 2" xfId="32737" xr:uid="{62DFB32C-FA53-46AF-92EA-825D4F9AE7A1}"/>
    <cellStyle name="40 % - Markeringsfarve6 5 5 4 2 2 3" xfId="47701" xr:uid="{76B97B39-B67D-4602-8F23-0CDBD50FE2FB}"/>
    <cellStyle name="40 % - Markeringsfarve6 5 5 4 2 3" xfId="25715" xr:uid="{7E93235D-66BF-42EE-8CD9-62DCA629DB7B}"/>
    <cellStyle name="40 % - Markeringsfarve6 5 5 4 2 4" xfId="40702" xr:uid="{D0E77E4F-FA3B-4847-B47B-1DD92F6F7B6E}"/>
    <cellStyle name="40 % - Markeringsfarve6 5 5 4 3" xfId="13172" xr:uid="{191720A4-C170-48FB-87DA-E4DBCAB4B12B}"/>
    <cellStyle name="40 % - Markeringsfarve6 5 5 4 3 2" xfId="29492" xr:uid="{3DE548DB-E487-4FDF-AB1F-6B24CE1B4F64}"/>
    <cellStyle name="40 % - Markeringsfarve6 5 5 4 3 3" xfId="44457" xr:uid="{0F61A6C1-200A-4DF8-B8BB-E3B5C4997604}"/>
    <cellStyle name="40 % - Markeringsfarve6 5 5 4 4" xfId="22470" xr:uid="{4226DD71-AC08-419E-9423-F417D2E78694}"/>
    <cellStyle name="40 % - Markeringsfarve6 5 5 4 5" xfId="37458" xr:uid="{76A73248-5BDF-47D7-994D-A077EBCF6961}"/>
    <cellStyle name="40 % - Markeringsfarve6 5 5 5" xfId="6023" xr:uid="{BCD9ACA7-DAB2-4A77-B688-F4017D3F7E0B}"/>
    <cellStyle name="40 % - Markeringsfarve6 5 5 5 2" xfId="13940" xr:uid="{22AF67DA-9801-41AC-8333-C33906642ACB}"/>
    <cellStyle name="40 % - Markeringsfarve6 5 5 5 2 2" xfId="30255" xr:uid="{14555004-D523-4CF0-AFA5-242E902E59DF}"/>
    <cellStyle name="40 % - Markeringsfarve6 5 5 5 2 3" xfId="45219" xr:uid="{18D25E91-2AD7-4D4F-8214-DAC5C8F22704}"/>
    <cellStyle name="40 % - Markeringsfarve6 5 5 5 3" xfId="23233" xr:uid="{7EC94642-38EF-4C41-AAE5-74C3A1AED7DC}"/>
    <cellStyle name="40 % - Markeringsfarve6 5 5 5 4" xfId="38220" xr:uid="{E894E7B9-DD72-48A4-AD03-7D28FBE9C67E}"/>
    <cellStyle name="40 % - Markeringsfarve6 5 5 6" xfId="13168" xr:uid="{6DD81E25-FFF4-478D-A2E9-7756BA4D9864}"/>
    <cellStyle name="40 % - Markeringsfarve6 5 5 6 2" xfId="29488" xr:uid="{D2BBA8B4-05A8-452A-9A50-FC4790974C20}"/>
    <cellStyle name="40 % - Markeringsfarve6 5 5 6 3" xfId="44453" xr:uid="{69A256FA-A4CD-465D-B5E2-D1F497257C50}"/>
    <cellStyle name="40 % - Markeringsfarve6 5 5 7" xfId="22466" xr:uid="{5E04028D-F530-4381-A698-75D96C63B523}"/>
    <cellStyle name="40 % - Markeringsfarve6 5 5 8" xfId="37454" xr:uid="{0E78D067-CE97-4C9A-8C7C-ECA5A8A73B1D}"/>
    <cellStyle name="40 % - Markeringsfarve6 5 6" xfId="4617" xr:uid="{C4DC2AC6-0D18-4426-93A9-FE4EAB80E30C}"/>
    <cellStyle name="40 % - Markeringsfarve6 5 6 2" xfId="4618" xr:uid="{8621BAAB-93F6-4D85-BEB3-75438422FC4A}"/>
    <cellStyle name="40 % - Markeringsfarve6 5 6 2 2" xfId="4619" xr:uid="{364E138C-C1E1-405E-B366-A08E13CE7BD3}"/>
    <cellStyle name="40 % - Markeringsfarve6 5 6 2 2 2" xfId="8132" xr:uid="{C5B018A1-B523-4F36-88CC-4F964F169B7D}"/>
    <cellStyle name="40 % - Markeringsfarve6 5 6 2 2 2 2" xfId="16032" xr:uid="{A806C291-4B88-4C4F-9AD2-BF8002580FAB}"/>
    <cellStyle name="40 % - Markeringsfarve6 5 6 2 2 2 2 2" xfId="32347" xr:uid="{4AE25AEB-D57C-45AC-8A81-1FDD081A6E50}"/>
    <cellStyle name="40 % - Markeringsfarve6 5 6 2 2 2 2 3" xfId="47311" xr:uid="{BC747D18-C69F-482E-8AB3-AB86718E7816}"/>
    <cellStyle name="40 % - Markeringsfarve6 5 6 2 2 2 3" xfId="25325" xr:uid="{F729CB7D-974D-4E49-91CF-21AF3BBB5160}"/>
    <cellStyle name="40 % - Markeringsfarve6 5 6 2 2 2 4" xfId="40312" xr:uid="{77C92072-2107-44AB-8471-CA2CBC4272B0}"/>
    <cellStyle name="40 % - Markeringsfarve6 5 6 2 2 3" xfId="13175" xr:uid="{1CA6E821-CD7B-4C68-ABE9-C505C57DA69F}"/>
    <cellStyle name="40 % - Markeringsfarve6 5 6 2 2 3 2" xfId="29495" xr:uid="{C0F74B30-A70B-403C-8004-5E831CFF0F21}"/>
    <cellStyle name="40 % - Markeringsfarve6 5 6 2 2 3 3" xfId="44460" xr:uid="{9FADE656-F425-4C93-9D5B-6E59734C4261}"/>
    <cellStyle name="40 % - Markeringsfarve6 5 6 2 2 4" xfId="22473" xr:uid="{17386C01-E002-49C3-8659-72668B7BACBF}"/>
    <cellStyle name="40 % - Markeringsfarve6 5 6 2 2 5" xfId="37461" xr:uid="{CCBC70A2-5736-4354-B743-6BC1DA0FEC3D}"/>
    <cellStyle name="40 % - Markeringsfarve6 5 6 2 3" xfId="6625" xr:uid="{903C466B-F874-4608-AFFC-B600A060F12E}"/>
    <cellStyle name="40 % - Markeringsfarve6 5 6 2 3 2" xfId="14538" xr:uid="{CAD0E04C-DFBC-4774-9E92-BECE77309F02}"/>
    <cellStyle name="40 % - Markeringsfarve6 5 6 2 3 2 2" xfId="30853" xr:uid="{5A1229B5-CECB-4AE2-BEF4-AFAE484BA733}"/>
    <cellStyle name="40 % - Markeringsfarve6 5 6 2 3 2 3" xfId="45817" xr:uid="{2847A6FE-DFAC-4B72-A8B0-1C471465AF7F}"/>
    <cellStyle name="40 % - Markeringsfarve6 5 6 2 3 3" xfId="23831" xr:uid="{482A20FB-2F1C-424A-A1A3-C73E8E080980}"/>
    <cellStyle name="40 % - Markeringsfarve6 5 6 2 3 4" xfId="38818" xr:uid="{C23728E8-210E-4A55-86F2-2BED0B4FC548}"/>
    <cellStyle name="40 % - Markeringsfarve6 5 6 2 4" xfId="13174" xr:uid="{BEF9092C-4708-42A4-820B-03E2E8F64D36}"/>
    <cellStyle name="40 % - Markeringsfarve6 5 6 2 4 2" xfId="29494" xr:uid="{30281832-C65D-4D58-AAB8-0E1CC4BB536C}"/>
    <cellStyle name="40 % - Markeringsfarve6 5 6 2 4 3" xfId="44459" xr:uid="{A6FCBFDD-0D43-483A-818D-B867D0118EA1}"/>
    <cellStyle name="40 % - Markeringsfarve6 5 6 2 5" xfId="22472" xr:uid="{2BC000CD-DB9A-4E97-9100-E6C41463EB15}"/>
    <cellStyle name="40 % - Markeringsfarve6 5 6 2 6" xfId="37460" xr:uid="{17D70E18-A1F6-4257-BCC7-6129136586B7}"/>
    <cellStyle name="40 % - Markeringsfarve6 5 6 3" xfId="4620" xr:uid="{5CF14BD9-DC7F-4DB5-96A6-68278FE3F791}"/>
    <cellStyle name="40 % - Markeringsfarve6 5 6 3 2" xfId="7409" xr:uid="{84D1C767-4749-412C-8C5F-5A2792398D8F}"/>
    <cellStyle name="40 % - Markeringsfarve6 5 6 3 2 2" xfId="15318" xr:uid="{9B5D8D7F-68EB-4503-A32E-09D362F9F917}"/>
    <cellStyle name="40 % - Markeringsfarve6 5 6 3 2 2 2" xfId="31633" xr:uid="{34C5B3E1-7032-48AE-98C3-2538230B52A7}"/>
    <cellStyle name="40 % - Markeringsfarve6 5 6 3 2 2 3" xfId="46597" xr:uid="{1F26DF9E-9E40-4E08-A1E7-679E719ABCD4}"/>
    <cellStyle name="40 % - Markeringsfarve6 5 6 3 2 3" xfId="24611" xr:uid="{17C4998B-E800-4881-B22D-CAF68A4E64FD}"/>
    <cellStyle name="40 % - Markeringsfarve6 5 6 3 2 4" xfId="39598" xr:uid="{EA2AC96D-A2D6-4764-917A-15D6337F4381}"/>
    <cellStyle name="40 % - Markeringsfarve6 5 6 3 3" xfId="13176" xr:uid="{7FDA3C02-6575-409D-9971-93B545B15D77}"/>
    <cellStyle name="40 % - Markeringsfarve6 5 6 3 3 2" xfId="29496" xr:uid="{84C219C9-4A08-40D4-87DC-4699D3F3F80F}"/>
    <cellStyle name="40 % - Markeringsfarve6 5 6 3 3 3" xfId="44461" xr:uid="{5FEBC90E-9194-4997-942C-77CF2687F83D}"/>
    <cellStyle name="40 % - Markeringsfarve6 5 6 3 4" xfId="22474" xr:uid="{C816DDE6-B257-4716-ADFB-AA937B4D2273}"/>
    <cellStyle name="40 % - Markeringsfarve6 5 6 3 5" xfId="37462" xr:uid="{F7F824A8-2364-4B16-950A-74AA49E69747}"/>
    <cellStyle name="40 % - Markeringsfarve6 5 6 4" xfId="4621" xr:uid="{483C8964-FA54-44F3-AC5D-317595D49982}"/>
    <cellStyle name="40 % - Markeringsfarve6 5 6 4 2" xfId="8187" xr:uid="{A602AA26-C04C-4143-9F3C-ABDD530533A1}"/>
    <cellStyle name="40 % - Markeringsfarve6 5 6 4 2 2" xfId="16083" xr:uid="{5CA1F1E2-2130-4EA1-89BB-A1F210E19717}"/>
    <cellStyle name="40 % - Markeringsfarve6 5 6 4 2 2 2" xfId="32398" xr:uid="{98884326-84A6-4386-96D5-8DD1CE96F09C}"/>
    <cellStyle name="40 % - Markeringsfarve6 5 6 4 2 2 3" xfId="47362" xr:uid="{16F5AA1E-F9D6-4A26-995E-C1D8A7628DFC}"/>
    <cellStyle name="40 % - Markeringsfarve6 5 6 4 2 3" xfId="25376" xr:uid="{A1B7B70E-54D9-4906-BD05-B16B460E2E3F}"/>
    <cellStyle name="40 % - Markeringsfarve6 5 6 4 2 4" xfId="40363" xr:uid="{7D873A76-BC75-4856-BC0B-D18E52A12309}"/>
    <cellStyle name="40 % - Markeringsfarve6 5 6 4 3" xfId="13177" xr:uid="{2C523727-9D65-4B76-80C6-37586BB25E19}"/>
    <cellStyle name="40 % - Markeringsfarve6 5 6 4 3 2" xfId="29497" xr:uid="{DADC18A1-844C-4F43-86BA-749D33505B19}"/>
    <cellStyle name="40 % - Markeringsfarve6 5 6 4 3 3" xfId="44462" xr:uid="{8EB11E3F-5406-46AD-940C-CD7E58DF33FD}"/>
    <cellStyle name="40 % - Markeringsfarve6 5 6 4 4" xfId="22475" xr:uid="{34D33459-D3EF-4E76-8B86-2D43DDF5FBA0}"/>
    <cellStyle name="40 % - Markeringsfarve6 5 6 4 5" xfId="37463" xr:uid="{CD85F262-2908-4B90-AB58-F54D4B219961}"/>
    <cellStyle name="40 % - Markeringsfarve6 5 6 5" xfId="6024" xr:uid="{2033ADB7-0D64-4B31-AF33-05CF2706C7A9}"/>
    <cellStyle name="40 % - Markeringsfarve6 5 6 5 2" xfId="13941" xr:uid="{A2C6B68C-21EC-4EB7-B529-66392B958F3D}"/>
    <cellStyle name="40 % - Markeringsfarve6 5 6 5 2 2" xfId="30256" xr:uid="{A0473D9F-36AE-482C-A8A0-6A70BEC5E709}"/>
    <cellStyle name="40 % - Markeringsfarve6 5 6 5 2 3" xfId="45220" xr:uid="{184CAD29-CB88-4853-A2A8-CD2E5FAA4660}"/>
    <cellStyle name="40 % - Markeringsfarve6 5 6 5 3" xfId="23234" xr:uid="{56DA362E-5235-47E9-AC36-34BE02E44C09}"/>
    <cellStyle name="40 % - Markeringsfarve6 5 6 5 4" xfId="38221" xr:uid="{03E3C1E3-34B3-4DC7-9D50-1C3ACF10001F}"/>
    <cellStyle name="40 % - Markeringsfarve6 5 6 6" xfId="13173" xr:uid="{37BA52A1-48A1-49CE-8FAD-79CEBD04B56A}"/>
    <cellStyle name="40 % - Markeringsfarve6 5 6 6 2" xfId="29493" xr:uid="{1437BD65-8C01-4355-9A75-89A3AAFA9911}"/>
    <cellStyle name="40 % - Markeringsfarve6 5 6 6 3" xfId="44458" xr:uid="{8959FE85-BB0F-4378-A626-10EDB0C99C4B}"/>
    <cellStyle name="40 % - Markeringsfarve6 5 6 7" xfId="22471" xr:uid="{BDF30886-3204-4636-BD8E-5B38B87D6D65}"/>
    <cellStyle name="40 % - Markeringsfarve6 5 6 8" xfId="37459" xr:uid="{7DDF039A-AD6E-41E0-9A4E-F5ECD6C77CDF}"/>
    <cellStyle name="40 % - Markeringsfarve6 5 7" xfId="4622" xr:uid="{554540D1-7372-4446-9865-3547F1C101BE}"/>
    <cellStyle name="40 % - Markeringsfarve6 5 7 2" xfId="4623" xr:uid="{6FF3BE5E-7103-458F-8DF8-1C4C653C36C4}"/>
    <cellStyle name="40 % - Markeringsfarve6 5 7 2 2" xfId="7523" xr:uid="{F9276A53-D000-4941-B1B8-C2A72A15540F}"/>
    <cellStyle name="40 % - Markeringsfarve6 5 7 2 2 2" xfId="15423" xr:uid="{AFF8D967-953C-47E0-ABFE-4758F86CBB9D}"/>
    <cellStyle name="40 % - Markeringsfarve6 5 7 2 2 2 2" xfId="31738" xr:uid="{67600E2D-7DFF-4537-A3CD-2D4BBAC5C21A}"/>
    <cellStyle name="40 % - Markeringsfarve6 5 7 2 2 2 3" xfId="46702" xr:uid="{08BCDA7A-BBEE-493F-8711-DF68B8FA5E53}"/>
    <cellStyle name="40 % - Markeringsfarve6 5 7 2 2 3" xfId="24716" xr:uid="{013420CF-FCDC-4EBA-8614-A53776E78A67}"/>
    <cellStyle name="40 % - Markeringsfarve6 5 7 2 2 4" xfId="39703" xr:uid="{6B8F2225-50DF-4D0B-85CD-F066232D377E}"/>
    <cellStyle name="40 % - Markeringsfarve6 5 7 2 3" xfId="13179" xr:uid="{D0860004-CBF5-4DC0-A2B1-E988072B0AF2}"/>
    <cellStyle name="40 % - Markeringsfarve6 5 7 2 3 2" xfId="29499" xr:uid="{F36711B8-B291-41E2-90D8-66D77016722D}"/>
    <cellStyle name="40 % - Markeringsfarve6 5 7 2 3 3" xfId="44464" xr:uid="{64AC224B-A3C2-454D-888C-B949034ACF53}"/>
    <cellStyle name="40 % - Markeringsfarve6 5 7 2 4" xfId="22477" xr:uid="{675DD060-8B4A-4A0D-8F3F-A2C49A665C25}"/>
    <cellStyle name="40 % - Markeringsfarve6 5 7 2 5" xfId="37465" xr:uid="{C6F25CD5-5C81-4E0E-99F4-E20FC6A7F002}"/>
    <cellStyle name="40 % - Markeringsfarve6 5 7 3" xfId="6112" xr:uid="{160E5D20-17C5-4C29-A23D-0EB27FA436D2}"/>
    <cellStyle name="40 % - Markeringsfarve6 5 7 3 2" xfId="14028" xr:uid="{E39384D2-4FEC-467B-AE0F-7C09F6CA8594}"/>
    <cellStyle name="40 % - Markeringsfarve6 5 7 3 2 2" xfId="30343" xr:uid="{DDD43848-BF3D-4AD5-A0BD-53B6DD6A55E4}"/>
    <cellStyle name="40 % - Markeringsfarve6 5 7 3 2 3" xfId="45307" xr:uid="{C7556ADE-2F26-4360-A49F-435BB3BF9671}"/>
    <cellStyle name="40 % - Markeringsfarve6 5 7 3 3" xfId="23321" xr:uid="{C57A18E3-66D2-48B3-A9A4-445E81AFDDAB}"/>
    <cellStyle name="40 % - Markeringsfarve6 5 7 3 4" xfId="38308" xr:uid="{531BD78B-EDBA-4E4B-8EA2-21C84D8B5F11}"/>
    <cellStyle name="40 % - Markeringsfarve6 5 7 4" xfId="13178" xr:uid="{48EC8D95-C894-47D4-B8B7-D249404FDAED}"/>
    <cellStyle name="40 % - Markeringsfarve6 5 7 4 2" xfId="29498" xr:uid="{8DDFC3DD-948A-47C4-8C80-7728400E8944}"/>
    <cellStyle name="40 % - Markeringsfarve6 5 7 4 3" xfId="44463" xr:uid="{F1991E84-B2DB-4D59-9B80-6405DCB4BF7E}"/>
    <cellStyle name="40 % - Markeringsfarve6 5 7 5" xfId="22476" xr:uid="{9BA552DC-ECC2-4BAC-9F9D-B8B0116EF8AD}"/>
    <cellStyle name="40 % - Markeringsfarve6 5 7 6" xfId="37464" xr:uid="{2B0753AC-E74C-4323-8E34-FC5977574A9F}"/>
    <cellStyle name="40 % - Markeringsfarve6 5 8" xfId="4624" xr:uid="{1D89DC43-19B1-4824-94A8-5E90E4A54987}"/>
    <cellStyle name="40 % - Markeringsfarve6 5 8 2" xfId="6751" xr:uid="{4A056FF6-3633-47C6-96F2-6E02E7FD1929}"/>
    <cellStyle name="40 % - Markeringsfarve6 5 8 2 2" xfId="14661" xr:uid="{C4949366-95B8-4897-8551-411A32EBFE57}"/>
    <cellStyle name="40 % - Markeringsfarve6 5 8 2 2 2" xfId="30976" xr:uid="{6CE6D135-05ED-4929-9326-010F22B37FA5}"/>
    <cellStyle name="40 % - Markeringsfarve6 5 8 2 2 3" xfId="45940" xr:uid="{70CA92B6-5CEC-4720-94AA-20F7CBC8F356}"/>
    <cellStyle name="40 % - Markeringsfarve6 5 8 2 3" xfId="23954" xr:uid="{646AD760-05BA-4B3C-9DE9-3E3292E60A67}"/>
    <cellStyle name="40 % - Markeringsfarve6 5 8 2 4" xfId="38941" xr:uid="{FCBF0CD1-47D3-4EFA-8649-594772FD506E}"/>
    <cellStyle name="40 % - Markeringsfarve6 5 8 3" xfId="13180" xr:uid="{790DDCDE-435B-4537-BFBC-95835CC04BA6}"/>
    <cellStyle name="40 % - Markeringsfarve6 5 8 3 2" xfId="29500" xr:uid="{7FFA7A24-2A96-49DA-BDC0-A7534A6138DA}"/>
    <cellStyle name="40 % - Markeringsfarve6 5 8 3 3" xfId="44465" xr:uid="{C6D5663A-E5C1-494B-A562-1F1A173F6BD1}"/>
    <cellStyle name="40 % - Markeringsfarve6 5 8 4" xfId="22478" xr:uid="{4EA6C4A2-90EF-4398-8076-60B10DB5610A}"/>
    <cellStyle name="40 % - Markeringsfarve6 5 8 5" xfId="37466" xr:uid="{B8B64ED7-CC52-4BF5-8C5D-F921B2214DB8}"/>
    <cellStyle name="40 % - Markeringsfarve6 5 9" xfId="4625" xr:uid="{7BD511D2-18CE-4F94-B743-259236B4D1D8}"/>
    <cellStyle name="40 % - Markeringsfarve6 5 9 2" xfId="8628" xr:uid="{B7154A04-F44E-4A19-A4E5-02510251F70C}"/>
    <cellStyle name="40 % - Markeringsfarve6 5 9 2 2" xfId="16508" xr:uid="{5CA3EB0C-ABCA-4898-837D-1F51B8A38171}"/>
    <cellStyle name="40 % - Markeringsfarve6 5 9 2 2 2" xfId="32823" xr:uid="{E814AB9A-0E65-48FA-985A-3CC4BF84BBC0}"/>
    <cellStyle name="40 % - Markeringsfarve6 5 9 2 2 3" xfId="47787" xr:uid="{45970C2E-A2D7-493A-8241-B80744FEC16E}"/>
    <cellStyle name="40 % - Markeringsfarve6 5 9 2 3" xfId="25801" xr:uid="{D72D5898-E125-4DD4-85F0-BAC421BBC29E}"/>
    <cellStyle name="40 % - Markeringsfarve6 5 9 2 4" xfId="40788" xr:uid="{F2BE2442-DEC0-4D48-BD0C-E3F43601EC8D}"/>
    <cellStyle name="40 % - Markeringsfarve6 5 9 3" xfId="13181" xr:uid="{46713EA5-E23A-498E-A31A-088E336EE457}"/>
    <cellStyle name="40 % - Markeringsfarve6 5 9 3 2" xfId="29501" xr:uid="{4B5A3AA6-33A5-4AF1-AF2D-C842C5DA51E9}"/>
    <cellStyle name="40 % - Markeringsfarve6 5 9 3 3" xfId="44466" xr:uid="{130E9DB0-936A-4EA0-8E89-FF2C3BA95B90}"/>
    <cellStyle name="40 % - Markeringsfarve6 5 9 4" xfId="22479" xr:uid="{DF26319A-28A4-4CC9-80E8-4D0CFC0551A3}"/>
    <cellStyle name="40 % - Markeringsfarve6 5 9 5" xfId="37467" xr:uid="{8D4FFCA7-4205-4C8A-995C-B13736F5DB01}"/>
    <cellStyle name="40 % - Markeringsfarve6 6" xfId="4626" xr:uid="{54D8BD7E-5DF9-40CE-86A4-8706C91D119D}"/>
    <cellStyle name="40 % - Markeringsfarve6 6 2" xfId="4627" xr:uid="{857F5BD3-0771-4D58-9740-89593C110EA8}"/>
    <cellStyle name="40 % - Markeringsfarve6 6 2 2" xfId="4628" xr:uid="{4BBA6067-CE17-45AD-B04C-9060B8B52B6B}"/>
    <cellStyle name="40 % - Markeringsfarve6 6 2 2 2" xfId="7564" xr:uid="{2BCCCA90-D9E9-4E89-B389-308C537C32B0}"/>
    <cellStyle name="40 % - Markeringsfarve6 6 2 2 2 2" xfId="15464" xr:uid="{4FDD042B-2EE2-4EB1-95E1-A70C5C49504D}"/>
    <cellStyle name="40 % - Markeringsfarve6 6 2 2 2 2 2" xfId="31779" xr:uid="{F4FD8806-11DF-4178-ABD1-4AE3B99CBAB6}"/>
    <cellStyle name="40 % - Markeringsfarve6 6 2 2 2 2 3" xfId="46743" xr:uid="{614A18EB-5A41-4313-8AEA-7820FD6127FF}"/>
    <cellStyle name="40 % - Markeringsfarve6 6 2 2 2 3" xfId="24757" xr:uid="{E75781C6-1669-4D16-8012-1370AAA36881}"/>
    <cellStyle name="40 % - Markeringsfarve6 6 2 2 2 4" xfId="39744" xr:uid="{2A687CEA-74B9-4831-B952-2FF6C76660FF}"/>
    <cellStyle name="40 % - Markeringsfarve6 6 2 2 3" xfId="13184" xr:uid="{18901521-7110-4CFE-90F0-083CF8F9A67C}"/>
    <cellStyle name="40 % - Markeringsfarve6 6 2 2 3 2" xfId="29504" xr:uid="{1D734BD4-0E08-49C7-9EBB-7C5284853AD5}"/>
    <cellStyle name="40 % - Markeringsfarve6 6 2 2 3 3" xfId="44469" xr:uid="{3A52532A-2EC3-4B68-8C58-FE8AEED9900C}"/>
    <cellStyle name="40 % - Markeringsfarve6 6 2 2 4" xfId="22482" xr:uid="{43516456-7C3F-4BBC-B2B2-4AFE8EE65E21}"/>
    <cellStyle name="40 % - Markeringsfarve6 6 2 2 5" xfId="37470" xr:uid="{E13D8CF3-6F12-4260-A1A6-C6C88C7FD025}"/>
    <cellStyle name="40 % - Markeringsfarve6 6 2 2 6" xfId="57153" xr:uid="{B4D37C9A-2140-4658-9D0F-32B11C45F016}"/>
    <cellStyle name="40 % - Markeringsfarve6 6 2 3" xfId="6145" xr:uid="{E5BA34FC-3B01-48EC-9520-D0342D0CC067}"/>
    <cellStyle name="40 % - Markeringsfarve6 6 2 3 2" xfId="14061" xr:uid="{C0F65B3D-4956-4F94-B0EE-4F44D83BBB04}"/>
    <cellStyle name="40 % - Markeringsfarve6 6 2 3 2 2" xfId="30376" xr:uid="{E835F504-A98C-4936-BB14-494D97F36AF3}"/>
    <cellStyle name="40 % - Markeringsfarve6 6 2 3 2 3" xfId="45340" xr:uid="{BA54023B-9541-4AED-A8FC-3158E7017949}"/>
    <cellStyle name="40 % - Markeringsfarve6 6 2 3 3" xfId="23354" xr:uid="{A7B64BEF-341B-4BB6-A86D-27D69215ECAC}"/>
    <cellStyle name="40 % - Markeringsfarve6 6 2 3 4" xfId="38341" xr:uid="{A3CEF4BD-D04A-4B61-B6EB-E37BDA43F13B}"/>
    <cellStyle name="40 % - Markeringsfarve6 6 2 4" xfId="13183" xr:uid="{C9279207-2ED1-4BE8-A6B1-8111A83EEF00}"/>
    <cellStyle name="40 % - Markeringsfarve6 6 2 4 2" xfId="29503" xr:uid="{6F38B555-5620-4C3F-B371-8C89BFA0D55C}"/>
    <cellStyle name="40 % - Markeringsfarve6 6 2 4 3" xfId="44468" xr:uid="{5624C75A-F0AE-4952-9E40-9C1EE839E0F7}"/>
    <cellStyle name="40 % - Markeringsfarve6 6 2 5" xfId="22481" xr:uid="{736DFA72-ECBA-4F31-9960-22FDF5585CBE}"/>
    <cellStyle name="40 % - Markeringsfarve6 6 2 6" xfId="37469" xr:uid="{2BCA2960-43D7-474C-9EDC-E8C4FB3379E8}"/>
    <cellStyle name="40 % - Markeringsfarve6 6 2 7" xfId="53986" xr:uid="{7951E62C-4873-475E-9D52-F8B5F1D19CBE}"/>
    <cellStyle name="40 % - Markeringsfarve6 6 3" xfId="4629" xr:uid="{4E78540A-1A9D-4051-84A2-A50BDA5D5B70}"/>
    <cellStyle name="40 % - Markeringsfarve6 6 3 2" xfId="6794" xr:uid="{D7925807-3F11-40C0-B1C6-224E4AA9FE5C}"/>
    <cellStyle name="40 % - Markeringsfarve6 6 3 2 2" xfId="14704" xr:uid="{DD806876-DA74-4661-B475-056EEFE61E3B}"/>
    <cellStyle name="40 % - Markeringsfarve6 6 3 2 2 2" xfId="31019" xr:uid="{BD6B6430-AB4A-4569-8114-9319D2DA687B}"/>
    <cellStyle name="40 % - Markeringsfarve6 6 3 2 2 3" xfId="45983" xr:uid="{B15F3E12-2FE6-4612-B173-A57CD5899420}"/>
    <cellStyle name="40 % - Markeringsfarve6 6 3 2 3" xfId="23997" xr:uid="{DA707C4A-3AB3-4FD1-AFE5-6516EC9EE92F}"/>
    <cellStyle name="40 % - Markeringsfarve6 6 3 2 4" xfId="38984" xr:uid="{7E62FA7A-C487-4832-899D-A958687A0E95}"/>
    <cellStyle name="40 % - Markeringsfarve6 6 3 3" xfId="13185" xr:uid="{695B8300-4AF1-4CDF-BDB0-D479BAA6837B}"/>
    <cellStyle name="40 % - Markeringsfarve6 6 3 3 2" xfId="29505" xr:uid="{13CC6564-D86A-4B4E-9028-515E1D7BDECB}"/>
    <cellStyle name="40 % - Markeringsfarve6 6 3 3 3" xfId="44470" xr:uid="{38E9A08D-01A9-4289-88DB-33E1A8FBB26C}"/>
    <cellStyle name="40 % - Markeringsfarve6 6 3 4" xfId="22483" xr:uid="{EFD8764A-0700-4DB5-BD4C-9C710ADA27FA}"/>
    <cellStyle name="40 % - Markeringsfarve6 6 3 5" xfId="37471" xr:uid="{5126041E-BED5-4A49-B0D5-2CBD11C07056}"/>
    <cellStyle name="40 % - Markeringsfarve6 6 3 6" xfId="56530" xr:uid="{8E337576-920F-42F1-BA0F-B44A3ADF41FF}"/>
    <cellStyle name="40 % - Markeringsfarve6 6 4" xfId="4630" xr:uid="{2DEEC0EF-3F91-4DB8-8F41-79E09AD072AC}"/>
    <cellStyle name="40 % - Markeringsfarve6 6 4 2" xfId="7020" xr:uid="{A171F6F5-95C9-44EE-A4E7-ECFB5E7CE4E0}"/>
    <cellStyle name="40 % - Markeringsfarve6 6 4 2 2" xfId="14930" xr:uid="{29A8009F-AC12-4DAB-8F5C-130372DB6F82}"/>
    <cellStyle name="40 % - Markeringsfarve6 6 4 2 2 2" xfId="31245" xr:uid="{3C77CC2F-B8BC-4CC3-BCB8-9FE0FD1E48DB}"/>
    <cellStyle name="40 % - Markeringsfarve6 6 4 2 2 3" xfId="46209" xr:uid="{7B8AD8C6-5E52-4FE9-ABD8-2570EC8D495B}"/>
    <cellStyle name="40 % - Markeringsfarve6 6 4 2 3" xfId="24223" xr:uid="{84BDD7F5-D43E-4EAD-8212-4E1919481FC6}"/>
    <cellStyle name="40 % - Markeringsfarve6 6 4 2 4" xfId="39210" xr:uid="{9013B4D2-96F2-47E8-8EC7-9D7CCFB4802A}"/>
    <cellStyle name="40 % - Markeringsfarve6 6 4 3" xfId="13186" xr:uid="{7E1EB397-D32E-4049-8BDE-20E6783DA496}"/>
    <cellStyle name="40 % - Markeringsfarve6 6 4 3 2" xfId="29506" xr:uid="{6BA458E3-9F39-4CAE-A5E5-8392F09DD267}"/>
    <cellStyle name="40 % - Markeringsfarve6 6 4 3 3" xfId="44471" xr:uid="{597644A8-7C38-47A1-8759-7800428D7985}"/>
    <cellStyle name="40 % - Markeringsfarve6 6 4 4" xfId="22484" xr:uid="{914BE320-FCFA-4CD7-B61C-2404248F9DCA}"/>
    <cellStyle name="40 % - Markeringsfarve6 6 4 5" xfId="37472" xr:uid="{69E84C3E-03AE-42C7-AF76-126A92451B7C}"/>
    <cellStyle name="40 % - Markeringsfarve6 6 5" xfId="6025" xr:uid="{1CF75CD4-3433-4567-9B31-3665909E8C0D}"/>
    <cellStyle name="40 % - Markeringsfarve6 6 5 2" xfId="13942" xr:uid="{FC1B2CAE-CC81-49AA-BCFD-B7EB096E402D}"/>
    <cellStyle name="40 % - Markeringsfarve6 6 5 2 2" xfId="30257" xr:uid="{22C68C1D-ED8A-4D81-865D-F87C5F84DF9D}"/>
    <cellStyle name="40 % - Markeringsfarve6 6 5 2 3" xfId="45221" xr:uid="{BE173FAA-0C08-43AB-B758-BE00B4E5829C}"/>
    <cellStyle name="40 % - Markeringsfarve6 6 5 3" xfId="23235" xr:uid="{A9530F96-0E5A-4C79-99FC-04C14F815E44}"/>
    <cellStyle name="40 % - Markeringsfarve6 6 5 4" xfId="38222" xr:uid="{64927D05-7441-4785-A227-5E5B61E9E504}"/>
    <cellStyle name="40 % - Markeringsfarve6 6 6" xfId="13182" xr:uid="{FD549BCA-2EE5-45F8-ADFB-B23BD4B8B246}"/>
    <cellStyle name="40 % - Markeringsfarve6 6 6 2" xfId="29502" xr:uid="{3814F276-2DCC-4C87-B08E-DAB63772BDFB}"/>
    <cellStyle name="40 % - Markeringsfarve6 6 6 3" xfId="44467" xr:uid="{5CBEE732-CC6D-4B8D-BB7E-5A038D19CCB8}"/>
    <cellStyle name="40 % - Markeringsfarve6 6 7" xfId="22480" xr:uid="{A9BA6716-A7C9-40C4-B9F1-1E89EE2A4139}"/>
    <cellStyle name="40 % - Markeringsfarve6 6 8" xfId="37468" xr:uid="{B675956E-C26B-48A8-8697-A72D05D46000}"/>
    <cellStyle name="40 % - Markeringsfarve6 6 9" xfId="53349" xr:uid="{87568208-E409-402F-82D7-05C479438F84}"/>
    <cellStyle name="40 % - Markeringsfarve6 7" xfId="4631" xr:uid="{891E3B45-6315-4843-A602-1C15FAF2FDB6}"/>
    <cellStyle name="40 % - Markeringsfarve6 7 2" xfId="4632" xr:uid="{437F5A9F-22B0-405B-B536-D6A45D96AAF0}"/>
    <cellStyle name="40 % - Markeringsfarve6 7 2 2" xfId="4633" xr:uid="{FE62D656-82B6-4A88-A54F-68ED1A8EDCC5}"/>
    <cellStyle name="40 % - Markeringsfarve6 7 2 2 2" xfId="7770" xr:uid="{31F50797-535D-4AB8-95CD-E1FBB523948D}"/>
    <cellStyle name="40 % - Markeringsfarve6 7 2 2 2 2" xfId="15670" xr:uid="{5055768E-2040-408D-A588-B67A79657CA2}"/>
    <cellStyle name="40 % - Markeringsfarve6 7 2 2 2 2 2" xfId="31985" xr:uid="{6442F8D7-46AB-44DD-875F-8215580ABF8E}"/>
    <cellStyle name="40 % - Markeringsfarve6 7 2 2 2 2 3" xfId="46949" xr:uid="{7EAF1630-5D61-4A79-BBBA-72F64DBAE906}"/>
    <cellStyle name="40 % - Markeringsfarve6 7 2 2 2 3" xfId="24963" xr:uid="{74695A08-B004-4788-A5B6-7AB169E24BEF}"/>
    <cellStyle name="40 % - Markeringsfarve6 7 2 2 2 4" xfId="39950" xr:uid="{CCFD7F48-0451-42E1-895E-3E121D3A4C5E}"/>
    <cellStyle name="40 % - Markeringsfarve6 7 2 2 3" xfId="13189" xr:uid="{18A174FC-9A31-4ED8-AB02-BBE50B50C151}"/>
    <cellStyle name="40 % - Markeringsfarve6 7 2 2 3 2" xfId="29509" xr:uid="{2A913817-16F2-4E8A-9652-51926511CD9A}"/>
    <cellStyle name="40 % - Markeringsfarve6 7 2 2 3 3" xfId="44474" xr:uid="{297B2509-AAA3-430B-84BF-9BB31724AC6F}"/>
    <cellStyle name="40 % - Markeringsfarve6 7 2 2 4" xfId="22487" xr:uid="{BEC9F3BE-D3D4-4B3A-8024-EDC5178C9ADB}"/>
    <cellStyle name="40 % - Markeringsfarve6 7 2 2 5" xfId="37475" xr:uid="{70CF918B-F003-4509-9796-B96E72D8BE1F}"/>
    <cellStyle name="40 % - Markeringsfarve6 7 2 3" xfId="6316" xr:uid="{06F19268-55A4-4A7E-8B79-E7F82F24EFF2}"/>
    <cellStyle name="40 % - Markeringsfarve6 7 2 3 2" xfId="14232" xr:uid="{211A8C05-31E2-43EF-A66F-CF9990E1F83A}"/>
    <cellStyle name="40 % - Markeringsfarve6 7 2 3 2 2" xfId="30547" xr:uid="{F2BBC6AD-F4FA-446B-AA3C-8F31B3B445EC}"/>
    <cellStyle name="40 % - Markeringsfarve6 7 2 3 2 3" xfId="45511" xr:uid="{D7C2AF72-E6BF-4667-95D3-6B2FE5B9C832}"/>
    <cellStyle name="40 % - Markeringsfarve6 7 2 3 3" xfId="23525" xr:uid="{24A04C71-6556-4AEE-BA5A-39E54F52EC5D}"/>
    <cellStyle name="40 % - Markeringsfarve6 7 2 3 4" xfId="38512" xr:uid="{72561F78-CA84-4964-85A6-D88328DB95A8}"/>
    <cellStyle name="40 % - Markeringsfarve6 7 2 4" xfId="13188" xr:uid="{315C41BF-704E-4AB3-8D9C-741B2546C776}"/>
    <cellStyle name="40 % - Markeringsfarve6 7 2 4 2" xfId="29508" xr:uid="{1619E0F4-BE05-4CA7-B311-F5F38924B7F1}"/>
    <cellStyle name="40 % - Markeringsfarve6 7 2 4 3" xfId="44473" xr:uid="{3BFB5987-5ED8-48F6-9381-84683E2AFC57}"/>
    <cellStyle name="40 % - Markeringsfarve6 7 2 5" xfId="22486" xr:uid="{2742369A-D51F-47D8-81A3-0AE173227837}"/>
    <cellStyle name="40 % - Markeringsfarve6 7 2 6" xfId="37474" xr:uid="{CF33B60B-FF1B-4962-9555-65CD06BD86DF}"/>
    <cellStyle name="40 % - Markeringsfarve6 7 2 7" xfId="57067" xr:uid="{D19335B7-6A66-4EFF-A26E-FC33059B3BD3}"/>
    <cellStyle name="40 % - Markeringsfarve6 7 3" xfId="4634" xr:uid="{44418400-7309-41D4-9585-18E937D788FE}"/>
    <cellStyle name="40 % - Markeringsfarve6 7 3 2" xfId="7000" xr:uid="{9A1102B0-93D5-403F-9107-3FBD947D86E7}"/>
    <cellStyle name="40 % - Markeringsfarve6 7 3 2 2" xfId="14910" xr:uid="{2BB31221-2614-499A-87E3-8E80279A3BEF}"/>
    <cellStyle name="40 % - Markeringsfarve6 7 3 2 2 2" xfId="31225" xr:uid="{71265CA5-1F39-4DF1-8B5D-D4600EF60A19}"/>
    <cellStyle name="40 % - Markeringsfarve6 7 3 2 2 3" xfId="46189" xr:uid="{6C63BEFA-850B-4176-B28B-E596A5F10901}"/>
    <cellStyle name="40 % - Markeringsfarve6 7 3 2 3" xfId="24203" xr:uid="{72EAA4D1-0255-43B2-99ED-C24ACA1C9A26}"/>
    <cellStyle name="40 % - Markeringsfarve6 7 3 2 4" xfId="39190" xr:uid="{28177958-D950-4F5A-8A49-305DB29A2E2F}"/>
    <cellStyle name="40 % - Markeringsfarve6 7 3 3" xfId="13190" xr:uid="{DCE80F2F-B304-4D2A-84B4-054E79C4B2AB}"/>
    <cellStyle name="40 % - Markeringsfarve6 7 3 3 2" xfId="29510" xr:uid="{6E0284FC-1EFC-40FE-BB45-171A8802AD2E}"/>
    <cellStyle name="40 % - Markeringsfarve6 7 3 3 3" xfId="44475" xr:uid="{C745C7A6-7ED1-48A8-803A-6ADC57CC6DE6}"/>
    <cellStyle name="40 % - Markeringsfarve6 7 3 4" xfId="22488" xr:uid="{795792BC-AE48-474E-9BF4-CD955EFAB1A8}"/>
    <cellStyle name="40 % - Markeringsfarve6 7 3 5" xfId="37476" xr:uid="{153906FB-8D94-4163-9E4E-6B5D03746171}"/>
    <cellStyle name="40 % - Markeringsfarve6 7 4" xfId="4635" xr:uid="{4E0FE039-7141-406A-949D-65EBD229F894}"/>
    <cellStyle name="40 % - Markeringsfarve6 7 4 2" xfId="6643" xr:uid="{F28F81B0-E102-423E-AE62-B23ED36382C2}"/>
    <cellStyle name="40 % - Markeringsfarve6 7 4 2 2" xfId="14555" xr:uid="{E2B5BB70-653B-4DA9-BBE5-4AFCC626011F}"/>
    <cellStyle name="40 % - Markeringsfarve6 7 4 2 2 2" xfId="30870" xr:uid="{9D6D7498-2236-4309-A5A5-0860EB743CCF}"/>
    <cellStyle name="40 % - Markeringsfarve6 7 4 2 2 3" xfId="45834" xr:uid="{9C9DEC6A-2831-4F3E-A9AC-E454C257FB77}"/>
    <cellStyle name="40 % - Markeringsfarve6 7 4 2 3" xfId="23848" xr:uid="{F9A55E3F-33BB-46BA-B86A-93801C08AB9E}"/>
    <cellStyle name="40 % - Markeringsfarve6 7 4 2 4" xfId="38835" xr:uid="{56436E6C-F1E9-402A-9446-DB856054CC70}"/>
    <cellStyle name="40 % - Markeringsfarve6 7 4 3" xfId="13191" xr:uid="{7638A558-7D46-4849-B224-27F6B63DBB8D}"/>
    <cellStyle name="40 % - Markeringsfarve6 7 4 3 2" xfId="29511" xr:uid="{65FC45F8-9339-4FB2-B75B-BC8BBDE555B8}"/>
    <cellStyle name="40 % - Markeringsfarve6 7 4 3 3" xfId="44476" xr:uid="{C35B6DDB-E620-4319-A5AD-346394BEDD36}"/>
    <cellStyle name="40 % - Markeringsfarve6 7 4 4" xfId="22489" xr:uid="{1CDC976A-A320-4FE4-8757-4F484C2D0D41}"/>
    <cellStyle name="40 % - Markeringsfarve6 7 4 5" xfId="37477" xr:uid="{C3F9DBFF-EFEA-467C-A645-33E8397D2293}"/>
    <cellStyle name="40 % - Markeringsfarve6 7 5" xfId="6026" xr:uid="{8D1CB405-7D15-4631-82F1-D6BE415EDF68}"/>
    <cellStyle name="40 % - Markeringsfarve6 7 5 2" xfId="13943" xr:uid="{313142EE-0D9C-4FCB-AA5B-308B51C57144}"/>
    <cellStyle name="40 % - Markeringsfarve6 7 5 2 2" xfId="30258" xr:uid="{85543A1D-5CF6-47C7-9320-927680F362BA}"/>
    <cellStyle name="40 % - Markeringsfarve6 7 5 2 3" xfId="45222" xr:uid="{ADCCB684-67EC-4D2F-8DA3-8269D0C67810}"/>
    <cellStyle name="40 % - Markeringsfarve6 7 5 3" xfId="23236" xr:uid="{DE25F415-56A7-478D-AEDB-FA1370EE92D6}"/>
    <cellStyle name="40 % - Markeringsfarve6 7 5 4" xfId="38223" xr:uid="{5A74590C-A99B-4297-8086-2906694BD5FB}"/>
    <cellStyle name="40 % - Markeringsfarve6 7 6" xfId="13187" xr:uid="{E312CA05-1E6E-4DDB-8266-E00E4D90FD13}"/>
    <cellStyle name="40 % - Markeringsfarve6 7 6 2" xfId="29507" xr:uid="{4351498C-AE4D-437A-B4C4-C8FD2481CB35}"/>
    <cellStyle name="40 % - Markeringsfarve6 7 6 3" xfId="44472" xr:uid="{395FFB60-E869-4B76-A50F-7E7DD1360225}"/>
    <cellStyle name="40 % - Markeringsfarve6 7 7" xfId="22485" xr:uid="{B8CF9A84-6AE0-471C-BBD3-D447D8321512}"/>
    <cellStyle name="40 % - Markeringsfarve6 7 8" xfId="37473" xr:uid="{BF62B62E-4E85-48F3-808E-4215DB50BF88}"/>
    <cellStyle name="40 % - Markeringsfarve6 7 9" xfId="53900" xr:uid="{3571B79A-4688-4986-A0F2-2A3643C6CA6E}"/>
    <cellStyle name="40 % - Markeringsfarve6 8" xfId="4636" xr:uid="{413C3E9D-0D58-4E4A-A378-7361F4D88A90}"/>
    <cellStyle name="40 % - Markeringsfarve6 8 2" xfId="4637" xr:uid="{B2D39E91-4E99-4B1C-8990-3C62639E5573}"/>
    <cellStyle name="40 % - Markeringsfarve6 8 2 2" xfId="4638" xr:uid="{EB0DE5C1-2E5F-451C-887A-950A547B4B80}"/>
    <cellStyle name="40 % - Markeringsfarve6 8 2 2 2" xfId="7802" xr:uid="{EFF5C747-2D26-4A55-BB1E-42886BA0A137}"/>
    <cellStyle name="40 % - Markeringsfarve6 8 2 2 2 2" xfId="15702" xr:uid="{0B657FA5-D306-4A0A-9303-2F3830507721}"/>
    <cellStyle name="40 % - Markeringsfarve6 8 2 2 2 2 2" xfId="32017" xr:uid="{33E0E162-B16B-42C9-8634-964034F953B6}"/>
    <cellStyle name="40 % - Markeringsfarve6 8 2 2 2 2 3" xfId="46981" xr:uid="{D4721312-C505-47C3-8AE5-860939011260}"/>
    <cellStyle name="40 % - Markeringsfarve6 8 2 2 2 3" xfId="24995" xr:uid="{13E33966-1B0D-4A31-9A8B-E7E59DB5776C}"/>
    <cellStyle name="40 % - Markeringsfarve6 8 2 2 2 4" xfId="39982" xr:uid="{EB40CC3B-E0C8-44AB-AD78-7E9198091CEC}"/>
    <cellStyle name="40 % - Markeringsfarve6 8 2 2 3" xfId="13194" xr:uid="{D7B5D51C-7122-4F89-B4D7-219427975212}"/>
    <cellStyle name="40 % - Markeringsfarve6 8 2 2 3 2" xfId="29514" xr:uid="{05576787-967A-4FC3-A964-ADE0304984DB}"/>
    <cellStyle name="40 % - Markeringsfarve6 8 2 2 3 3" xfId="44479" xr:uid="{0F17C269-8988-4740-A19F-E9190639C7B1}"/>
    <cellStyle name="40 % - Markeringsfarve6 8 2 2 4" xfId="22492" xr:uid="{AC9B1F80-77F3-4802-B8F4-06BF0B32DA08}"/>
    <cellStyle name="40 % - Markeringsfarve6 8 2 2 5" xfId="37480" xr:uid="{43BCF48D-BFE4-472A-9F95-C1715C65E75A}"/>
    <cellStyle name="40 % - Markeringsfarve6 8 2 3" xfId="6347" xr:uid="{688D13D2-0594-44B6-8C55-BF7FF6BAE48F}"/>
    <cellStyle name="40 % - Markeringsfarve6 8 2 3 2" xfId="14260" xr:uid="{548FFDCA-E68B-4C74-ADFC-0F15FAF62D23}"/>
    <cellStyle name="40 % - Markeringsfarve6 8 2 3 2 2" xfId="30575" xr:uid="{5C98FD72-B88E-4D68-8B2C-E0AC8B811106}"/>
    <cellStyle name="40 % - Markeringsfarve6 8 2 3 2 3" xfId="45539" xr:uid="{E31F4867-3A16-44A5-8ED4-E0F47623EF20}"/>
    <cellStyle name="40 % - Markeringsfarve6 8 2 3 3" xfId="23553" xr:uid="{1C3CECE1-2CD1-43DC-9B7D-E198C2D363BE}"/>
    <cellStyle name="40 % - Markeringsfarve6 8 2 3 4" xfId="38540" xr:uid="{73CFDC71-E256-4793-BDC5-60BB4AEFE433}"/>
    <cellStyle name="40 % - Markeringsfarve6 8 2 4" xfId="13193" xr:uid="{2F45DEF9-012C-4257-BA4F-744ADAF82F92}"/>
    <cellStyle name="40 % - Markeringsfarve6 8 2 4 2" xfId="29513" xr:uid="{93DB4C39-15BE-4D92-BA78-1F58781EA15A}"/>
    <cellStyle name="40 % - Markeringsfarve6 8 2 4 3" xfId="44478" xr:uid="{C2DC9E0C-71BE-4466-93FE-0032981B0D50}"/>
    <cellStyle name="40 % - Markeringsfarve6 8 2 5" xfId="22491" xr:uid="{4DDCA53A-1011-48C2-B019-5B7B44B99BEC}"/>
    <cellStyle name="40 % - Markeringsfarve6 8 2 6" xfId="37479" xr:uid="{4548AC8E-A1EF-4B71-BFAA-B3DAFE3BCEFA}"/>
    <cellStyle name="40 % - Markeringsfarve6 8 3" xfId="4639" xr:uid="{00052EE5-A9CC-40DC-A3AA-01DAC78BCC1D}"/>
    <cellStyle name="40 % - Markeringsfarve6 8 3 2" xfId="7078" xr:uid="{C0C5A993-EA6D-4FAD-B196-A20125F447FA}"/>
    <cellStyle name="40 % - Markeringsfarve6 8 3 2 2" xfId="14987" xr:uid="{015CBCFC-1E42-4263-A3A8-AAD9CDB4E23A}"/>
    <cellStyle name="40 % - Markeringsfarve6 8 3 2 2 2" xfId="31302" xr:uid="{2EA5C026-E32E-491A-83E5-87A063F0ADBB}"/>
    <cellStyle name="40 % - Markeringsfarve6 8 3 2 2 3" xfId="46266" xr:uid="{A15E3556-ECE4-4790-A1A4-7E08BD3AEDF5}"/>
    <cellStyle name="40 % - Markeringsfarve6 8 3 2 3" xfId="24280" xr:uid="{7DB888C5-425E-4E00-8D05-629F956E5232}"/>
    <cellStyle name="40 % - Markeringsfarve6 8 3 2 4" xfId="39267" xr:uid="{12938066-D44E-48D6-B011-AA45A5F10E69}"/>
    <cellStyle name="40 % - Markeringsfarve6 8 3 3" xfId="13195" xr:uid="{6FD54E71-C3F6-4C48-BCCE-12D760CCD88C}"/>
    <cellStyle name="40 % - Markeringsfarve6 8 3 3 2" xfId="29515" xr:uid="{D593871B-5C44-4E96-AF87-A972C02DFDE0}"/>
    <cellStyle name="40 % - Markeringsfarve6 8 3 3 3" xfId="44480" xr:uid="{BC164CE3-8AE8-4C8E-B8AE-2CB3BAD8B360}"/>
    <cellStyle name="40 % - Markeringsfarve6 8 3 4" xfId="22493" xr:uid="{B08ADA03-932F-4DB5-ABDA-EE91175CF928}"/>
    <cellStyle name="40 % - Markeringsfarve6 8 3 5" xfId="37481" xr:uid="{8B241A12-1CCF-4E12-ACB1-1FD5FAF02F6A}"/>
    <cellStyle name="40 % - Markeringsfarve6 8 4" xfId="4640" xr:uid="{7A219767-812C-4D6E-9BD4-57261D8E4CDD}"/>
    <cellStyle name="40 % - Markeringsfarve6 8 4 2" xfId="8486" xr:uid="{0C1DBFE0-676C-4D7B-B150-5C0522975A13}"/>
    <cellStyle name="40 % - Markeringsfarve6 8 4 2 2" xfId="16373" xr:uid="{13C147E1-C2E7-474A-A854-76C2AE47463A}"/>
    <cellStyle name="40 % - Markeringsfarve6 8 4 2 2 2" xfId="32688" xr:uid="{A05A8249-14BA-4869-B0FB-F9853F7184C2}"/>
    <cellStyle name="40 % - Markeringsfarve6 8 4 2 2 3" xfId="47652" xr:uid="{1D938F2F-C32F-46AD-B3A2-FD128683CC6C}"/>
    <cellStyle name="40 % - Markeringsfarve6 8 4 2 3" xfId="25666" xr:uid="{AA9D7E74-066E-4369-8B15-ED3A20AEB873}"/>
    <cellStyle name="40 % - Markeringsfarve6 8 4 2 4" xfId="40653" xr:uid="{BFA38995-78E1-475A-8EFA-6C87098E18FD}"/>
    <cellStyle name="40 % - Markeringsfarve6 8 4 3" xfId="13196" xr:uid="{32D8DB08-3072-4C43-9AD8-B630AC53F784}"/>
    <cellStyle name="40 % - Markeringsfarve6 8 4 3 2" xfId="29516" xr:uid="{8C5BB83B-2748-4342-B022-C3497B1D3C2B}"/>
    <cellStyle name="40 % - Markeringsfarve6 8 4 3 3" xfId="44481" xr:uid="{1210F593-3E28-4492-A3A5-F944A28D8535}"/>
    <cellStyle name="40 % - Markeringsfarve6 8 4 4" xfId="22494" xr:uid="{0BCA3BB4-2381-4762-BDB5-D01C97A69B8C}"/>
    <cellStyle name="40 % - Markeringsfarve6 8 4 5" xfId="37482" xr:uid="{97B93C77-F0E0-4132-B539-99C77DF8D842}"/>
    <cellStyle name="40 % - Markeringsfarve6 8 5" xfId="6027" xr:uid="{4D149513-38C1-465E-B6BC-7B5F6669F7D7}"/>
    <cellStyle name="40 % - Markeringsfarve6 8 5 2" xfId="13944" xr:uid="{CD8D8E95-E683-4B57-9E35-68095ED1362F}"/>
    <cellStyle name="40 % - Markeringsfarve6 8 5 2 2" xfId="30259" xr:uid="{11AF42AE-3FA0-4ECD-AD39-604D51CBEE22}"/>
    <cellStyle name="40 % - Markeringsfarve6 8 5 2 3" xfId="45223" xr:uid="{E89BC823-C545-4D97-9AAA-8F60C726AA02}"/>
    <cellStyle name="40 % - Markeringsfarve6 8 5 3" xfId="23237" xr:uid="{E9E96B0A-3162-4D3E-9DA3-3FD6E9EECEF7}"/>
    <cellStyle name="40 % - Markeringsfarve6 8 5 4" xfId="38224" xr:uid="{986A9772-0F49-4D72-9B49-9BB2C07E17EB}"/>
    <cellStyle name="40 % - Markeringsfarve6 8 6" xfId="13192" xr:uid="{244C2833-5761-4C40-91F7-E506A3450651}"/>
    <cellStyle name="40 % - Markeringsfarve6 8 6 2" xfId="29512" xr:uid="{5F027862-9E4C-4554-B307-D70D31FE16A8}"/>
    <cellStyle name="40 % - Markeringsfarve6 8 6 3" xfId="44477" xr:uid="{6C1C4997-637E-406C-BF3B-668EB0D47A5B}"/>
    <cellStyle name="40 % - Markeringsfarve6 8 7" xfId="22490" xr:uid="{958A1AED-B539-4A90-9C4F-EA9204944806}"/>
    <cellStyle name="40 % - Markeringsfarve6 8 8" xfId="37478" xr:uid="{217159E9-A5E6-4EEB-AD04-128573DE3CE0}"/>
    <cellStyle name="40 % - Markeringsfarve6 9" xfId="4641" xr:uid="{15B439FE-AF88-4A0D-B595-4514742930B2}"/>
    <cellStyle name="40 % - Markeringsfarve6 9 2" xfId="4642" xr:uid="{FD60D3B9-E789-4312-B49C-BDC3F6BEF578}"/>
    <cellStyle name="40 % - Markeringsfarve6 9 2 2" xfId="4643" xr:uid="{61C729EA-F817-42E3-B9AF-6BCE4C35E488}"/>
    <cellStyle name="40 % - Markeringsfarve6 9 2 2 2" xfId="7919" xr:uid="{10F198F9-2461-4A69-A6F0-F815295A2121}"/>
    <cellStyle name="40 % - Markeringsfarve6 9 2 2 2 2" xfId="15819" xr:uid="{725D39C3-7CFD-47FC-A313-47F60BEB3532}"/>
    <cellStyle name="40 % - Markeringsfarve6 9 2 2 2 2 2" xfId="32134" xr:uid="{92B9CC30-0D23-4401-93F5-EC48C75108CB}"/>
    <cellStyle name="40 % - Markeringsfarve6 9 2 2 2 2 3" xfId="47098" xr:uid="{CF584E61-E86F-4A43-984E-B149B06D7128}"/>
    <cellStyle name="40 % - Markeringsfarve6 9 2 2 2 3" xfId="25112" xr:uid="{94B59FF1-22F4-4CF1-AAB4-531052405550}"/>
    <cellStyle name="40 % - Markeringsfarve6 9 2 2 2 4" xfId="40099" xr:uid="{146E7B3D-24F5-488D-AACC-F60FBADFB00D}"/>
    <cellStyle name="40 % - Markeringsfarve6 9 2 2 3" xfId="13199" xr:uid="{45CC4651-E60E-4793-954D-040B882D5445}"/>
    <cellStyle name="40 % - Markeringsfarve6 9 2 2 3 2" xfId="29519" xr:uid="{DD52F526-4283-428B-98B1-47712047C648}"/>
    <cellStyle name="40 % - Markeringsfarve6 9 2 2 3 3" xfId="44484" xr:uid="{701B83D2-168F-4A71-9DC3-56F8C9193BFC}"/>
    <cellStyle name="40 % - Markeringsfarve6 9 2 2 4" xfId="22497" xr:uid="{A50C51E4-31A6-413B-BB32-BED22F23E686}"/>
    <cellStyle name="40 % - Markeringsfarve6 9 2 2 5" xfId="37485" xr:uid="{9310A7E8-A4FA-41D0-B034-FB632ED8FA56}"/>
    <cellStyle name="40 % - Markeringsfarve6 9 2 3" xfId="6446" xr:uid="{A7EAA91E-415A-4C3E-A5E0-3504A55C1A4E}"/>
    <cellStyle name="40 % - Markeringsfarve6 9 2 3 2" xfId="14359" xr:uid="{56AF9B5A-9484-4B8D-A436-90235FCFC77A}"/>
    <cellStyle name="40 % - Markeringsfarve6 9 2 3 2 2" xfId="30674" xr:uid="{13E8BBBB-2B10-499E-9DC8-02C0B345F22F}"/>
    <cellStyle name="40 % - Markeringsfarve6 9 2 3 2 3" xfId="45638" xr:uid="{BECDB347-6877-4F7B-9908-099B8F2AC5A3}"/>
    <cellStyle name="40 % - Markeringsfarve6 9 2 3 3" xfId="23652" xr:uid="{1C5DDF4C-9874-49D1-9B3B-A0EC3D84525A}"/>
    <cellStyle name="40 % - Markeringsfarve6 9 2 3 4" xfId="38639" xr:uid="{8B9AF0EE-9C09-487C-A9BF-758E222435E0}"/>
    <cellStyle name="40 % - Markeringsfarve6 9 2 4" xfId="13198" xr:uid="{172555B1-9E45-46B7-BDC0-A62B0262D61B}"/>
    <cellStyle name="40 % - Markeringsfarve6 9 2 4 2" xfId="29518" xr:uid="{4A438A16-E2A3-4ABB-A0F5-E2659A8381F1}"/>
    <cellStyle name="40 % - Markeringsfarve6 9 2 4 3" xfId="44483" xr:uid="{48E0B307-259E-4FB1-80BD-5174F74FFA24}"/>
    <cellStyle name="40 % - Markeringsfarve6 9 2 5" xfId="22496" xr:uid="{24E90645-33E2-487D-ACB0-E69D4C5F1BEC}"/>
    <cellStyle name="40 % - Markeringsfarve6 9 2 6" xfId="37484" xr:uid="{D1052B91-92B1-40DC-A82E-621EFCD38809}"/>
    <cellStyle name="40 % - Markeringsfarve6 9 3" xfId="4644" xr:uid="{BBF71A4F-3E93-480E-9CC9-6552ED081750}"/>
    <cellStyle name="40 % - Markeringsfarve6 9 3 2" xfId="7195" xr:uid="{24AB6AAE-3495-44FD-B988-628D8A338D6B}"/>
    <cellStyle name="40 % - Markeringsfarve6 9 3 2 2" xfId="15104" xr:uid="{F1A54EB9-8BD5-437F-8B6E-3296058DB0A4}"/>
    <cellStyle name="40 % - Markeringsfarve6 9 3 2 2 2" xfId="31419" xr:uid="{BA28E801-0A92-45C9-A63A-5F0DEF454AD6}"/>
    <cellStyle name="40 % - Markeringsfarve6 9 3 2 2 3" xfId="46383" xr:uid="{A121FD34-481B-4894-9229-5EF65A762F35}"/>
    <cellStyle name="40 % - Markeringsfarve6 9 3 2 3" xfId="24397" xr:uid="{DEAF644C-F00F-4F6A-9A32-39FD9AD8F925}"/>
    <cellStyle name="40 % - Markeringsfarve6 9 3 2 4" xfId="39384" xr:uid="{FAC55F2B-5AD6-4F79-BA36-F2E4C1D3068C}"/>
    <cellStyle name="40 % - Markeringsfarve6 9 3 3" xfId="13200" xr:uid="{2059B864-B0E9-4ED2-9732-FBE4B996B354}"/>
    <cellStyle name="40 % - Markeringsfarve6 9 3 3 2" xfId="29520" xr:uid="{5968A86E-3FA9-4CA3-8581-7C68DBA29FD6}"/>
    <cellStyle name="40 % - Markeringsfarve6 9 3 3 3" xfId="44485" xr:uid="{A402FFB7-FEE4-4ADB-8A76-1843A328DB7C}"/>
    <cellStyle name="40 % - Markeringsfarve6 9 3 4" xfId="22498" xr:uid="{37E74934-D281-40CA-A787-0B356F31FDA3}"/>
    <cellStyle name="40 % - Markeringsfarve6 9 3 5" xfId="37486" xr:uid="{19D18917-BD0C-4156-A726-10C5BFA7148B}"/>
    <cellStyle name="40 % - Markeringsfarve6 9 4" xfId="4645" xr:uid="{A5D37A1D-14DA-4473-B26E-73ADA35F6BCD}"/>
    <cellStyle name="40 % - Markeringsfarve6 9 4 2" xfId="8701" xr:uid="{30F47FC8-2479-4AC6-92B2-BDA287A32F1D}"/>
    <cellStyle name="40 % - Markeringsfarve6 9 4 2 2" xfId="16576" xr:uid="{F980962F-2D3D-4D50-8363-C34D4F23E757}"/>
    <cellStyle name="40 % - Markeringsfarve6 9 4 2 2 2" xfId="32891" xr:uid="{4EB8273D-DB14-44CF-9B41-7C7FE4FDBF13}"/>
    <cellStyle name="40 % - Markeringsfarve6 9 4 2 2 3" xfId="47855" xr:uid="{01F623AF-7BC9-44F5-B351-F3A06D541AC2}"/>
    <cellStyle name="40 % - Markeringsfarve6 9 4 2 3" xfId="25869" xr:uid="{F7DEFDD3-89ED-4F42-8435-67DFBBF8F5B6}"/>
    <cellStyle name="40 % - Markeringsfarve6 9 4 2 4" xfId="40856" xr:uid="{31F4D05D-2F43-4F18-8446-85BB23991444}"/>
    <cellStyle name="40 % - Markeringsfarve6 9 4 3" xfId="13201" xr:uid="{9C6DDEAB-27EF-4D95-A28B-76822E4302D0}"/>
    <cellStyle name="40 % - Markeringsfarve6 9 4 3 2" xfId="29521" xr:uid="{0C590E67-57BC-4502-9B80-2899E33E1D42}"/>
    <cellStyle name="40 % - Markeringsfarve6 9 4 3 3" xfId="44486" xr:uid="{0B998204-EA2E-4963-BEEE-22C7FEB34B8A}"/>
    <cellStyle name="40 % - Markeringsfarve6 9 4 4" xfId="22499" xr:uid="{A574A224-DE48-4AF7-B347-3061688644C9}"/>
    <cellStyle name="40 % - Markeringsfarve6 9 4 5" xfId="37487" xr:uid="{7CBB1BD1-CF0B-458B-80F3-4E9A1124CE17}"/>
    <cellStyle name="40 % - Markeringsfarve6 9 5" xfId="6028" xr:uid="{49EE0133-15F5-4061-9038-7DB39688D1BD}"/>
    <cellStyle name="40 % - Markeringsfarve6 9 5 2" xfId="13945" xr:uid="{E7B15D26-C4CB-408B-8CB3-ACE07EF9CF34}"/>
    <cellStyle name="40 % - Markeringsfarve6 9 5 2 2" xfId="30260" xr:uid="{5D7AA333-1F24-42A3-84AD-F417298450B3}"/>
    <cellStyle name="40 % - Markeringsfarve6 9 5 2 3" xfId="45224" xr:uid="{52C5906B-2DFC-4B60-95E0-9A4635ED1DEE}"/>
    <cellStyle name="40 % - Markeringsfarve6 9 5 3" xfId="23238" xr:uid="{7922D1BF-4C49-4375-B02F-C46FDB0617B2}"/>
    <cellStyle name="40 % - Markeringsfarve6 9 5 4" xfId="38225" xr:uid="{118E4C9E-10D1-4873-9B19-F411C0EED714}"/>
    <cellStyle name="40 % - Markeringsfarve6 9 6" xfId="13197" xr:uid="{A90466B2-931B-4977-903A-BEA97CF26FDC}"/>
    <cellStyle name="40 % - Markeringsfarve6 9 6 2" xfId="29517" xr:uid="{0FF6E3F9-2873-4965-B440-DEE9509704BB}"/>
    <cellStyle name="40 % - Markeringsfarve6 9 6 3" xfId="44482" xr:uid="{21EADD46-3E6A-4603-A1CB-AB54D0E660C3}"/>
    <cellStyle name="40 % - Markeringsfarve6 9 7" xfId="22495" xr:uid="{D9C72E46-0742-4929-A038-11C9E53366BE}"/>
    <cellStyle name="40 % - Markeringsfarve6 9 8" xfId="37483" xr:uid="{A3BB84B0-FCC2-4DA9-B873-FE1421B92578}"/>
    <cellStyle name="40% - Accent1" xfId="29" builtinId="31" customBuiltin="1"/>
    <cellStyle name="40% - Accent1 10" xfId="51009" xr:uid="{B4BCA29E-C71F-4840-9C6C-D713093D18B2}"/>
    <cellStyle name="40% - Accent1 11" xfId="51612" xr:uid="{2BB1611B-6A72-4BA9-BB82-307D40295FDA}"/>
    <cellStyle name="40% - Accent1 12" xfId="52030" xr:uid="{26BF4350-B59F-4B26-8C7A-BB32DF59E861}"/>
    <cellStyle name="40% - Accent1 13" xfId="53090" xr:uid="{889CD5D4-194B-4891-9ACF-30BBECCF0A90}"/>
    <cellStyle name="40% - Accent1 2" xfId="8875" xr:uid="{A64D1F85-20FD-462B-AD1D-652AA653B69D}"/>
    <cellStyle name="40% - Accent1 2 2" xfId="16650" xr:uid="{9DBA22B2-C169-481C-B484-99F10070A76D}"/>
    <cellStyle name="40% - Accent1 2 2 2" xfId="32964" xr:uid="{63DEEF1A-D1CE-4982-8DF5-7D460D9D7672}"/>
    <cellStyle name="40% - Accent1 2 2 3" xfId="47928" xr:uid="{A8C29DBD-2459-49BD-8B97-796CB6AD7CF6}"/>
    <cellStyle name="40% - Accent1 2 3" xfId="25942" xr:uid="{DEFB9CD7-D916-4B4C-90C6-6B780D4E68CA}"/>
    <cellStyle name="40% - Accent1 2 4" xfId="40929" xr:uid="{AD4B9F90-D472-4E94-89F6-C93EF2429312}"/>
    <cellStyle name="40% - Accent1 2 5" xfId="53133" xr:uid="{E3A783C7-8D7D-4048-A03D-DD027999C392}"/>
    <cellStyle name="40% - Accent1 3" xfId="9659" xr:uid="{8B6D6D63-DBA5-4356-AC21-E6BF8440C2C5}"/>
    <cellStyle name="40% - Accent1 3 2" xfId="25990" xr:uid="{F3BD2F39-F9E3-4665-A563-1F561FDF5D34}"/>
    <cellStyle name="40% - Accent1 3 3" xfId="40970" xr:uid="{E5813029-2056-4A0D-ABD8-E82950AFDE42}"/>
    <cellStyle name="40% - Accent1 3 4" xfId="56364" xr:uid="{9D08215B-110A-4D67-A9E6-B60930729D1A}"/>
    <cellStyle name="40% - Accent1 4" xfId="18971" xr:uid="{6EB6293C-348B-476A-BD7A-F091077A7B93}"/>
    <cellStyle name="40% - Accent1 5" xfId="33968" xr:uid="{F0C00543-2078-494C-B842-9C4055569DF5}"/>
    <cellStyle name="40% - Accent1 6" xfId="49232" xr:uid="{7618BE6F-6896-4B1C-9400-61830A10D038}"/>
    <cellStyle name="40% - Accent1 7" xfId="49637" xr:uid="{3906D473-8D66-42C0-A189-C4E8D0C62111}"/>
    <cellStyle name="40% - Accent1 8" xfId="50046" xr:uid="{C3A45048-C205-4E27-A4DD-B8988E312D9A}"/>
    <cellStyle name="40% - Accent1 9" xfId="50451" xr:uid="{0534A04E-8A27-4ECB-8D2E-608AD074F763}"/>
    <cellStyle name="40% - Accent2" xfId="32" builtinId="35" customBuiltin="1"/>
    <cellStyle name="40% - Accent2 10" xfId="50453" xr:uid="{17DDD298-FA1A-40A3-9740-BFDC81EFB003}"/>
    <cellStyle name="40% - Accent2 11" xfId="51012" xr:uid="{B9A60B7B-1087-4B9F-B753-DE82068185DA}"/>
    <cellStyle name="40% - Accent2 12" xfId="51614" xr:uid="{1B0E9150-C40D-48B7-992B-F5EEF5E1AEC0}"/>
    <cellStyle name="40% - Accent2 13" xfId="52032" xr:uid="{3AD8E23B-04A0-4273-BC51-2F621E2AB6DE}"/>
    <cellStyle name="40% - Accent2 14" xfId="53092" xr:uid="{0C16222C-CFDD-4968-AA6F-D7A1E5FDF657}"/>
    <cellStyle name="40% - Accent2 2" xfId="1524" xr:uid="{0DCAEBA4-DDAC-4647-AD26-DC94F766F8A3}"/>
    <cellStyle name="40% - Accent2 2 2" xfId="10086" xr:uid="{F2AB134E-0DAC-44E6-9E8E-905D476A8E29}"/>
    <cellStyle name="40% - Accent2 2 2 2" xfId="26406" xr:uid="{DACF3F5D-6535-45F8-9210-924F4F0CF4AD}"/>
    <cellStyle name="40% - Accent2 2 2 3" xfId="41372" xr:uid="{64B38712-A0B1-4E06-890F-A35BF608C53B}"/>
    <cellStyle name="40% - Accent2 2 3" xfId="19384" xr:uid="{8A86AEF3-DF7E-44EC-A1FD-DF147A5FBC77}"/>
    <cellStyle name="40% - Accent2 2 4" xfId="34373" xr:uid="{0825D9E5-3BCE-4D6B-9989-C128EBF8E841}"/>
    <cellStyle name="40% - Accent2 2 5" xfId="53134" xr:uid="{F2A879A0-459E-43DC-A6B9-24E72E68D917}"/>
    <cellStyle name="40% - Accent2 3" xfId="8877" xr:uid="{70B32950-9EC5-4751-A7C6-5E99E26D0767}"/>
    <cellStyle name="40% - Accent2 3 2" xfId="16652" xr:uid="{3966F84C-ABDA-4598-873B-15503CEEC9CC}"/>
    <cellStyle name="40% - Accent2 3 2 2" xfId="32966" xr:uid="{27F274DA-384D-4B64-889A-A7AB33CB3A2E}"/>
    <cellStyle name="40% - Accent2 3 2 3" xfId="47930" xr:uid="{21E601CF-F1C8-47FA-B2DE-C8C53CBDFFA0}"/>
    <cellStyle name="40% - Accent2 3 3" xfId="25944" xr:uid="{86CA9A3E-33D6-4FB6-A272-73BC48FEC117}"/>
    <cellStyle name="40% - Accent2 3 4" xfId="40931" xr:uid="{962C6FF0-B3C5-4A9B-9612-F4DFBBF6D25B}"/>
    <cellStyle name="40% - Accent2 3 5" xfId="56366" xr:uid="{812D91DF-9CA6-4F59-A546-3037135229E9}"/>
    <cellStyle name="40% - Accent2 4" xfId="9661" xr:uid="{4A7B26B2-49F5-4E23-9A0D-06DDFD86392E}"/>
    <cellStyle name="40% - Accent2 4 2" xfId="25992" xr:uid="{5E065C2C-E015-46CF-8102-E4459DF37BC2}"/>
    <cellStyle name="40% - Accent2 4 3" xfId="40972" xr:uid="{180A02C3-9725-4825-BDB0-F409843D5711}"/>
    <cellStyle name="40% - Accent2 5" xfId="18973" xr:uid="{80E6E422-5346-41FB-AAF9-600B04534DC9}"/>
    <cellStyle name="40% - Accent2 6" xfId="33970" xr:uid="{93EDC5A0-C03F-413F-B579-4DA8E38E5CF6}"/>
    <cellStyle name="40% - Accent2 7" xfId="49234" xr:uid="{414ADEF7-5D79-480F-A292-289EEB7FC57D}"/>
    <cellStyle name="40% - Accent2 8" xfId="49639" xr:uid="{4A103EB7-92A1-4111-8776-0CC144F0EAAF}"/>
    <cellStyle name="40% - Accent2 9" xfId="50048" xr:uid="{6A61E5CF-42C9-4E7A-AC6F-290B968901D1}"/>
    <cellStyle name="40% - Accent3" xfId="35" builtinId="39" customBuiltin="1"/>
    <cellStyle name="40% - Accent3 10" xfId="51014" xr:uid="{C5BC4E4B-EDA7-44E4-A859-09952BA73C0A}"/>
    <cellStyle name="40% - Accent3 11" xfId="51616" xr:uid="{8976D42A-8842-45A6-A023-749E765FEACA}"/>
    <cellStyle name="40% - Accent3 12" xfId="52034" xr:uid="{8CBD66FF-F131-49A1-AC07-C9AD0A61D144}"/>
    <cellStyle name="40% - Accent3 13" xfId="53094" xr:uid="{7B5B416B-9951-4ECA-B36D-5F4998A0AD88}"/>
    <cellStyle name="40% - Accent3 2" xfId="8879" xr:uid="{F5443A25-FB77-4BEB-B742-8D5C47CDBFA2}"/>
    <cellStyle name="40% - Accent3 2 2" xfId="16654" xr:uid="{071D5479-920B-44EA-96BA-FCB100D25BC5}"/>
    <cellStyle name="40% - Accent3 2 2 2" xfId="32968" xr:uid="{048854D7-5EF3-4110-8515-168A4F17FFA1}"/>
    <cellStyle name="40% - Accent3 2 2 3" xfId="47932" xr:uid="{7F95A580-7F14-4916-864C-973268302D8B}"/>
    <cellStyle name="40% - Accent3 2 3" xfId="25946" xr:uid="{A065BF9B-9A42-4C24-99F2-DBA11654295C}"/>
    <cellStyle name="40% - Accent3 2 4" xfId="40933" xr:uid="{179E904C-D391-4C1E-A46B-CD98812CC5B8}"/>
    <cellStyle name="40% - Accent3 2 5" xfId="53135" xr:uid="{96914193-5297-4F83-B212-4E5D39BF5052}"/>
    <cellStyle name="40% - Accent3 3" xfId="9663" xr:uid="{2B31E114-4A1C-4D10-8114-2A6F9072A090}"/>
    <cellStyle name="40% - Accent3 3 2" xfId="25994" xr:uid="{23AA9A99-36CA-4B0E-9BA0-AE2A0F6B4320}"/>
    <cellStyle name="40% - Accent3 3 3" xfId="40974" xr:uid="{AACEA773-6F5E-40C4-95D2-8FB94DD6F2A4}"/>
    <cellStyle name="40% - Accent3 3 4" xfId="56368" xr:uid="{B1DB35E7-868E-4B6E-BA5F-342C24746155}"/>
    <cellStyle name="40% - Accent3 4" xfId="18975" xr:uid="{B232FD05-A3CB-481F-99E2-976E3D2BE892}"/>
    <cellStyle name="40% - Accent3 5" xfId="33972" xr:uid="{4880F9FE-D127-457A-B32B-6E6226D0FE8D}"/>
    <cellStyle name="40% - Accent3 6" xfId="49236" xr:uid="{72A70204-FB27-425C-882A-4C5CCEA60BEB}"/>
    <cellStyle name="40% - Accent3 7" xfId="49641" xr:uid="{4065D249-C1E4-4903-8F47-9CFDA9F870C0}"/>
    <cellStyle name="40% - Accent3 8" xfId="50050" xr:uid="{84DEC687-C28B-484E-8ACC-E2A7A7CA5735}"/>
    <cellStyle name="40% - Accent3 9" xfId="50455" xr:uid="{F9503F0B-B5E2-4A1F-B7CC-D1F1DD312A77}"/>
    <cellStyle name="40% - Accent4" xfId="38" builtinId="43" customBuiltin="1"/>
    <cellStyle name="40% - Accent4 10" xfId="51016" xr:uid="{DCB4BD28-52D3-4227-850F-6C6052696AFC}"/>
    <cellStyle name="40% - Accent4 11" xfId="51618" xr:uid="{06A739AD-9D11-4957-BCCD-5E88283B448C}"/>
    <cellStyle name="40% - Accent4 12" xfId="52036" xr:uid="{67D7D2FA-05AE-44A2-B6F5-CEF31877051A}"/>
    <cellStyle name="40% - Accent4 13" xfId="53096" xr:uid="{C1E68893-4CBE-4F78-AE55-4A964AAA5738}"/>
    <cellStyle name="40% - Accent4 2" xfId="8881" xr:uid="{4B0E5722-0EE3-430A-9979-CBC0606245DA}"/>
    <cellStyle name="40% - Accent4 2 2" xfId="16656" xr:uid="{4F941B9D-B98C-4897-8291-4E393A6B5EE1}"/>
    <cellStyle name="40% - Accent4 2 2 2" xfId="32970" xr:uid="{B4BA6A7D-9AA1-49AE-8894-E22604AAAD8C}"/>
    <cellStyle name="40% - Accent4 2 2 3" xfId="47934" xr:uid="{A5BF478C-6E8A-47CE-867A-DE4C398FA912}"/>
    <cellStyle name="40% - Accent4 2 3" xfId="25948" xr:uid="{CAAE293D-E1AA-46C9-96E6-6F226DFDCEDA}"/>
    <cellStyle name="40% - Accent4 2 4" xfId="40935" xr:uid="{25D0265C-B1E9-418E-8694-B4AF181E4EAF}"/>
    <cellStyle name="40% - Accent4 2 5" xfId="53136" xr:uid="{2D349116-DDB9-4859-B9EF-3E4317708A28}"/>
    <cellStyle name="40% - Accent4 3" xfId="9665" xr:uid="{9C7C7B23-19C5-4F13-865F-4F92A5F0473D}"/>
    <cellStyle name="40% - Accent4 3 2" xfId="25996" xr:uid="{2C385636-78A2-47AB-90FF-736A5C9269ED}"/>
    <cellStyle name="40% - Accent4 3 3" xfId="40976" xr:uid="{E39E2336-8779-4E00-B491-F010727036B7}"/>
    <cellStyle name="40% - Accent4 3 4" xfId="56370" xr:uid="{3123411A-ABAC-4949-BDD6-F453EC6FBCB7}"/>
    <cellStyle name="40% - Accent4 4" xfId="18977" xr:uid="{8E15E8B6-68F1-4DF7-B20A-E55AA07C1C4F}"/>
    <cellStyle name="40% - Accent4 5" xfId="33974" xr:uid="{47AA0012-B799-4B73-97DC-D1E584CCE948}"/>
    <cellStyle name="40% - Accent4 6" xfId="49238" xr:uid="{F9C6F12C-05F0-4EC5-A394-BD7B30DD0EA3}"/>
    <cellStyle name="40% - Accent4 7" xfId="49643" xr:uid="{6852980C-78E2-44CF-97EF-1EFA24B02A6A}"/>
    <cellStyle name="40% - Accent4 8" xfId="50052" xr:uid="{D73FDBE5-EADC-468D-B800-83B3C52790A7}"/>
    <cellStyle name="40% - Accent4 9" xfId="50457" xr:uid="{3F08340E-AE26-48CB-B2CA-F5BCD99C17AD}"/>
    <cellStyle name="40% - Accent5" xfId="41" builtinId="47" customBuiltin="1"/>
    <cellStyle name="40% - Accent5 10" xfId="51019" xr:uid="{1EBA733B-4387-4B18-9C4E-1652706E3D89}"/>
    <cellStyle name="40% - Accent5 11" xfId="51620" xr:uid="{34E49B2E-76D1-4221-94A2-429F29D8FA3E}"/>
    <cellStyle name="40% - Accent5 12" xfId="52038" xr:uid="{58AD6065-E386-4A6E-BC8A-3D678BB6E312}"/>
    <cellStyle name="40% - Accent5 13" xfId="53098" xr:uid="{C06591C4-5178-47B5-85A1-41CC05A8A2C4}"/>
    <cellStyle name="40% - Accent5 2" xfId="8883" xr:uid="{147717C3-6CD8-4467-94EF-0734E1755ADA}"/>
    <cellStyle name="40% - Accent5 2 2" xfId="16658" xr:uid="{060D0E5F-2CA1-4040-A691-4BBB61952074}"/>
    <cellStyle name="40% - Accent5 2 2 2" xfId="32972" xr:uid="{72DF73AD-9876-4235-996C-73A5E1A15CA4}"/>
    <cellStyle name="40% - Accent5 2 2 3" xfId="47936" xr:uid="{082AA108-8D7F-4CF2-8C80-ECA63AF43C62}"/>
    <cellStyle name="40% - Accent5 2 3" xfId="25950" xr:uid="{4FAFC222-9272-4139-9EE1-696508128CCE}"/>
    <cellStyle name="40% - Accent5 2 4" xfId="40937" xr:uid="{0A0D0B33-CC6A-43A6-BE74-4777C74C900A}"/>
    <cellStyle name="40% - Accent5 2 5" xfId="53137" xr:uid="{B6E6367E-5604-4BD4-B1B0-CF70EF3DF439}"/>
    <cellStyle name="40% - Accent5 3" xfId="9667" xr:uid="{A2138419-4CD6-4761-99EA-0B78466AD497}"/>
    <cellStyle name="40% - Accent5 3 2" xfId="25998" xr:uid="{4AD675C1-2522-409F-9C8B-9C49CE8DB8A9}"/>
    <cellStyle name="40% - Accent5 3 3" xfId="40978" xr:uid="{7B6091EE-E12E-47B4-9AB2-D95B77A3DDB8}"/>
    <cellStyle name="40% - Accent5 3 4" xfId="56372" xr:uid="{5D232894-3AAE-4DB2-A76D-65B3C1E6AD49}"/>
    <cellStyle name="40% - Accent5 4" xfId="18979" xr:uid="{7186B3FC-EA8F-4F95-9CC6-926C930E78F2}"/>
    <cellStyle name="40% - Accent5 5" xfId="33976" xr:uid="{E0CBE9E6-33CE-4E24-A1BE-BB656897E9E5}"/>
    <cellStyle name="40% - Accent5 6" xfId="49240" xr:uid="{C222D4C0-A84C-412A-8834-3CEDDF917C4B}"/>
    <cellStyle name="40% - Accent5 7" xfId="49645" xr:uid="{94ECF790-FC94-4F25-A67F-2058B54AB8B8}"/>
    <cellStyle name="40% - Accent5 8" xfId="50054" xr:uid="{9CBEA2D7-4D98-4404-B78E-C03ECC9204FD}"/>
    <cellStyle name="40% - Accent5 9" xfId="50459" xr:uid="{F63DD677-DB15-4438-9A7B-BA729E496296}"/>
    <cellStyle name="40% - Accent6" xfId="44" builtinId="51" customBuiltin="1"/>
    <cellStyle name="40% - Accent6 10" xfId="51021" xr:uid="{44FDA75D-3A47-43E4-BF27-EBCC6B564169}"/>
    <cellStyle name="40% - Accent6 11" xfId="51622" xr:uid="{33948D92-C0C8-40D1-8597-255F266A1D9B}"/>
    <cellStyle name="40% - Accent6 12" xfId="52040" xr:uid="{EADBDC48-7DFE-4097-8CB9-69EF1064F2BC}"/>
    <cellStyle name="40% - Accent6 13" xfId="53100" xr:uid="{91F94028-BBD7-434F-92E7-BE44D90E3358}"/>
    <cellStyle name="40% - Accent6 2" xfId="8885" xr:uid="{B78B6B68-9E39-4ED2-87BA-9FA781BC6812}"/>
    <cellStyle name="40% - Accent6 2 2" xfId="16660" xr:uid="{6E0DBD24-89D5-4CEF-BFFE-B89FB7B55437}"/>
    <cellStyle name="40% - Accent6 2 2 2" xfId="32974" xr:uid="{278CE285-8765-4FBA-8E07-9EE5989F5629}"/>
    <cellStyle name="40% - Accent6 2 2 3" xfId="47938" xr:uid="{1D99B9BC-6EFF-498C-9234-85B42B8DB54F}"/>
    <cellStyle name="40% - Accent6 2 3" xfId="25952" xr:uid="{61C197D9-E38C-4862-8442-7EBC50858AB4}"/>
    <cellStyle name="40% - Accent6 2 4" xfId="40939" xr:uid="{5BE55D9D-880D-46CA-BB89-DE04D233A330}"/>
    <cellStyle name="40% - Accent6 2 5" xfId="53138" xr:uid="{128A9047-051A-414A-8707-03A455BC82BE}"/>
    <cellStyle name="40% - Accent6 3" xfId="9669" xr:uid="{E60332F7-ACC8-498A-9570-4CB85456446F}"/>
    <cellStyle name="40% - Accent6 3 2" xfId="26000" xr:uid="{882493BF-6078-406A-8C1A-052BC07C4EED}"/>
    <cellStyle name="40% - Accent6 3 3" xfId="40980" xr:uid="{F17DE9C1-CFC5-4AA9-8658-A9BA0FC9F48B}"/>
    <cellStyle name="40% - Accent6 3 4" xfId="56374" xr:uid="{3CF98E0C-9323-4FEE-9073-257ED67D4064}"/>
    <cellStyle name="40% - Accent6 4" xfId="18981" xr:uid="{08877C3F-CA8A-47F7-A8C4-78E9CA743912}"/>
    <cellStyle name="40% - Accent6 5" xfId="33978" xr:uid="{52A2A69C-55F6-4E20-844A-DCF409C29C20}"/>
    <cellStyle name="40% - Accent6 6" xfId="49242" xr:uid="{ADED4681-CA0E-48B6-94C5-071D609B9EF3}"/>
    <cellStyle name="40% - Accent6 7" xfId="49647" xr:uid="{C37350EE-9A75-46F6-BA09-F92304AD98FA}"/>
    <cellStyle name="40% - Accent6 8" xfId="50056" xr:uid="{6749CC2F-4D8B-4F44-B0FD-B26885B7F095}"/>
    <cellStyle name="40% - Accent6 9" xfId="50461" xr:uid="{C369C03E-E965-41AE-ACD7-8F8194E92C4E}"/>
    <cellStyle name="40% - Colore 1" xfId="51" xr:uid="{26C73180-E307-48B8-BDA6-92010C5911A1}"/>
    <cellStyle name="40% - Colore 2" xfId="52" xr:uid="{10E40FA6-8D54-4ED9-9106-C2B303773BDF}"/>
    <cellStyle name="40% - Colore 3" xfId="53" xr:uid="{EAF49042-60C4-4543-9246-40425D2004FD}"/>
    <cellStyle name="40% - Colore 4" xfId="54" xr:uid="{4D6D5CC6-0615-44CA-83A5-DDA963333D4A}"/>
    <cellStyle name="40% - Colore 5" xfId="55" xr:uid="{6D059647-1CB6-4641-80C4-9DBADE20268A}"/>
    <cellStyle name="40% - Colore 6" xfId="56" xr:uid="{819F4DBE-B7D5-45A8-B434-307D8822D553}"/>
    <cellStyle name="5x indented GHG Textfiels" xfId="57" xr:uid="{0E14B053-2754-4DC6-B573-C44CE83AC639}"/>
    <cellStyle name="5x indented GHG Textfiels 2" xfId="58" xr:uid="{345AB85D-4D21-4EF8-BD1C-66F931CF9334}"/>
    <cellStyle name="5x indented GHG Textfiels 2 2" xfId="9671" xr:uid="{0DD085F4-C4A0-4779-A414-B2321AFEBD6B}"/>
    <cellStyle name="5x indented GHG Textfiels 2 2 2" xfId="26001" xr:uid="{7C6A932F-41C5-4D9F-AD7F-3552FAE7F917}"/>
    <cellStyle name="5x indented GHG Textfiels 2 3" xfId="9647" xr:uid="{3F052332-50F8-49BD-956B-DDE90E77D13F}"/>
    <cellStyle name="5x indented GHG Textfiels 2 4" xfId="17960" xr:uid="{57EEB25B-B445-4E69-9F9E-D4257A558CB8}"/>
    <cellStyle name="5x indented GHG Textfiels 3" xfId="1201" xr:uid="{EE31F055-D4C8-4FAD-A091-66117A1F0A7E}"/>
    <cellStyle name="60 % - Markeringsfarve1 2" xfId="4647" xr:uid="{5907F1C7-C200-4A9F-BE47-F545B11DE681}"/>
    <cellStyle name="60 % - Markeringsfarve1 3" xfId="4648" xr:uid="{4AE338F2-6AC9-4F8E-9A24-56DF1C49F2F4}"/>
    <cellStyle name="60 % - Markeringsfarve1 4" xfId="4649" xr:uid="{0C068B28-C34E-425E-9CC1-F097E3DD54A8}"/>
    <cellStyle name="60 % - Markeringsfarve1 5" xfId="4650" xr:uid="{2A2AA43F-F23D-4639-8D85-A55658838111}"/>
    <cellStyle name="60 % - Markeringsfarve1 5 2" xfId="8505" xr:uid="{8DE8B282-B328-45C8-BB5D-EA05A4CE5494}"/>
    <cellStyle name="60 % - Markeringsfarve1 6" xfId="5331" xr:uid="{7A90A173-F5FB-407A-B9F6-43337C5636A2}"/>
    <cellStyle name="60 % - Markeringsfarve1 7" xfId="4646" xr:uid="{9AEEA642-7DBC-404A-B3AC-C8CB50B5A963}"/>
    <cellStyle name="60 % - Markeringsfarve2 2" xfId="4652" xr:uid="{15EE3013-DB7E-4A11-B3B6-718AAA8C3B32}"/>
    <cellStyle name="60 % - Markeringsfarve2 3" xfId="4653" xr:uid="{CC7803D7-8E15-4965-88C6-1B583ABE73C9}"/>
    <cellStyle name="60 % - Markeringsfarve2 4" xfId="4654" xr:uid="{FE4E6D95-EB26-4B39-BAD7-F3EBC97E617C}"/>
    <cellStyle name="60 % - Markeringsfarve2 5" xfId="4655" xr:uid="{0E6EC8EB-E815-4D8B-87FC-C0DDEF9510C9}"/>
    <cellStyle name="60 % - Markeringsfarve2 5 2" xfId="8678" xr:uid="{904825FB-A4A1-4AF7-A045-4968F04F8C32}"/>
    <cellStyle name="60 % - Markeringsfarve2 6" xfId="5335" xr:uid="{21400036-06C7-4A79-AE1C-BD639CBEBC7B}"/>
    <cellStyle name="60 % - Markeringsfarve2 7" xfId="4651" xr:uid="{6C250C48-A425-49CA-A14D-ED48E4E2C1FB}"/>
    <cellStyle name="60 % - Markeringsfarve3 2" xfId="4657" xr:uid="{D16D025A-7AD3-470C-A0EF-EC40E031BFF8}"/>
    <cellStyle name="60 % - Markeringsfarve3 2 2" xfId="4658" xr:uid="{CD07B331-6C4E-458F-B1DA-F96DC752BB29}"/>
    <cellStyle name="60 % - Markeringsfarve3 2 2 2" xfId="6325" xr:uid="{196195D7-1DA5-4BE6-8E72-8E901313814E}"/>
    <cellStyle name="60 % - Markeringsfarve3 3" xfId="4659" xr:uid="{59D5C504-3AD6-4A87-B4BD-FD0166F2A83E}"/>
    <cellStyle name="60 % - Markeringsfarve3 4" xfId="4660" xr:uid="{05237A3F-0D6E-4488-B04D-A4199EFEFD3E}"/>
    <cellStyle name="60 % - Markeringsfarve3 5" xfId="4661" xr:uid="{D09B0E01-47D5-402B-ADB7-153C6A6C575E}"/>
    <cellStyle name="60 % - Markeringsfarve3 6" xfId="4662" xr:uid="{89FB3A79-464A-40DB-8AF1-C1CC33B7A0CD}"/>
    <cellStyle name="60 % - Markeringsfarve3 6 2" xfId="8563" xr:uid="{895DA078-AE5A-48DD-B3B9-862E8DD6EC8E}"/>
    <cellStyle name="60 % - Markeringsfarve3 7" xfId="5339" xr:uid="{DF800EB4-EAC8-4F58-9EC8-ED1BEF482C88}"/>
    <cellStyle name="60 % - Markeringsfarve3 8" xfId="4656" xr:uid="{C644ACF8-8F4C-413A-A26F-93A8518F1202}"/>
    <cellStyle name="60 % - Markeringsfarve4 2" xfId="4664" xr:uid="{E2C2566B-0B8C-47C4-B5A7-FDE2E4EE3880}"/>
    <cellStyle name="60 % - Markeringsfarve4 2 2" xfId="4665" xr:uid="{0B2DC8D5-023A-4BDF-B26C-6770F1EFAEEC}"/>
    <cellStyle name="60 % - Markeringsfarve4 2 2 2" xfId="6326" xr:uid="{E547F74F-CA6C-46BA-9C79-6EB37E515CC5}"/>
    <cellStyle name="60 % - Markeringsfarve4 3" xfId="4666" xr:uid="{A646CF26-B7B5-4EBB-9EBF-6496B9E5DCB9}"/>
    <cellStyle name="60 % - Markeringsfarve4 4" xfId="4667" xr:uid="{E32D22C3-CCCD-49ED-B40E-7466D70C49BA}"/>
    <cellStyle name="60 % - Markeringsfarve4 5" xfId="4668" xr:uid="{32045D76-E055-4B8B-99BE-9686FE0BD345}"/>
    <cellStyle name="60 % - Markeringsfarve4 6" xfId="4669" xr:uid="{BECAA9D7-10F7-4838-A3C6-3F1298756093}"/>
    <cellStyle name="60 % - Markeringsfarve4 6 2" xfId="8151" xr:uid="{20C1DC57-9BED-4A65-808C-C70EF006CAFF}"/>
    <cellStyle name="60 % - Markeringsfarve4 7" xfId="5343" xr:uid="{3F19675C-8C5F-42FE-A285-AB647D66CDE9}"/>
    <cellStyle name="60 % - Markeringsfarve4 8" xfId="4663" xr:uid="{D4C1CE3A-A55B-4922-B1F7-DD20BC472BF8}"/>
    <cellStyle name="60 % - Markeringsfarve5 2" xfId="4671" xr:uid="{0EAC55D1-B47D-4B8C-BDC4-E6D4976266E8}"/>
    <cellStyle name="60 % - Markeringsfarve5 3" xfId="4672" xr:uid="{290A8F13-7EC3-454A-B8FC-7DDF2DD59765}"/>
    <cellStyle name="60 % - Markeringsfarve5 4" xfId="4673" xr:uid="{AFE35A87-80FD-4967-9C8D-78330AD1916F}"/>
    <cellStyle name="60 % - Markeringsfarve5 5" xfId="4674" xr:uid="{FD3EF94D-6C0C-4E83-8290-4BD859D1374E}"/>
    <cellStyle name="60 % - Markeringsfarve5 5 2" xfId="8697" xr:uid="{BD7D5634-24FA-48E3-9CD1-C31A0F1B6078}"/>
    <cellStyle name="60 % - Markeringsfarve5 6" xfId="5346" xr:uid="{56B05DFF-26A2-47F6-9759-18E9515EB010}"/>
    <cellStyle name="60 % - Markeringsfarve5 7" xfId="4670" xr:uid="{30D37D09-12B5-4403-B5A4-C1478A65C4BA}"/>
    <cellStyle name="60 % - Markeringsfarve6 2" xfId="4676" xr:uid="{3607F16F-EE5C-479C-B62A-8E4171305D10}"/>
    <cellStyle name="60 % - Markeringsfarve6 2 2" xfId="4677" xr:uid="{EC2508DF-C3FD-439B-BE46-344D64A791AB}"/>
    <cellStyle name="60 % - Markeringsfarve6 2 2 2" xfId="6327" xr:uid="{B00A58ED-9885-4FD1-9AB4-17BC68CCEFE5}"/>
    <cellStyle name="60 % - Markeringsfarve6 3" xfId="4678" xr:uid="{B6485913-435B-4E74-9EA2-EC55C4943DF3}"/>
    <cellStyle name="60 % - Markeringsfarve6 4" xfId="4679" xr:uid="{45BFDE8D-BDAD-43B5-BD5B-5AA9C8AC52DE}"/>
    <cellStyle name="60 % - Markeringsfarve6 5" xfId="4680" xr:uid="{D2B11714-5F89-4C52-BB49-7AEAD4245D74}"/>
    <cellStyle name="60 % - Markeringsfarve6 6" xfId="4681" xr:uid="{51914C8F-906B-4CA4-B046-BF5928F3F3EC}"/>
    <cellStyle name="60 % - Markeringsfarve6 6 2" xfId="8625" xr:uid="{97F801A3-224E-4490-8549-DC1263595B77}"/>
    <cellStyle name="60 % - Markeringsfarve6 7" xfId="5350" xr:uid="{9EE871B0-8F46-4180-BF40-6441C16BE84A}"/>
    <cellStyle name="60 % - Markeringsfarve6 8" xfId="4675" xr:uid="{D41EC48A-7037-4637-8DC9-A843CEFF6DC5}"/>
    <cellStyle name="60% - Accent1 2" xfId="53139" xr:uid="{47813B59-09B6-48C5-AA3A-00E2F769A26F}"/>
    <cellStyle name="60% - Accent1 3" xfId="1157" xr:uid="{B5590317-C56F-4FFF-80B9-0B608763AB92}"/>
    <cellStyle name="60% - Accent2 2" xfId="53140" xr:uid="{ABDEBB5D-E4C0-4A70-BF51-3B1D5B5B92BB}"/>
    <cellStyle name="60% - Accent2 3" xfId="1158" xr:uid="{1C3A1ABA-A27C-4CB5-B4A8-F5B4999BF165}"/>
    <cellStyle name="60% - Accent3 2" xfId="53141" xr:uid="{D9929E7C-3D77-43D5-8810-7E8EFB1C94CC}"/>
    <cellStyle name="60% - Accent3 3" xfId="1159" xr:uid="{2E5A3D77-9E56-49F7-8FB3-2A29FFB42A66}"/>
    <cellStyle name="60% - Accent4 2" xfId="53142" xr:uid="{367D106F-6FB2-44D6-BFDB-3E3FC009C6EC}"/>
    <cellStyle name="60% - Accent4 3" xfId="1160" xr:uid="{8E63152E-ACC0-4422-A575-BD5996564084}"/>
    <cellStyle name="60% - Accent5 2" xfId="53143" xr:uid="{B3A4A4FF-4DFD-42BC-BAD1-36534A899ABB}"/>
    <cellStyle name="60% - Accent5 3" xfId="1161" xr:uid="{B3792655-1EA2-400E-BEED-AF126CC66D28}"/>
    <cellStyle name="60% - Accent6 2" xfId="53144" xr:uid="{F713A8DA-8ABB-461C-A32A-C1397EB789FE}"/>
    <cellStyle name="60% - Accent6 3" xfId="1162" xr:uid="{79D6C733-1759-4623-8875-D73DE2D08705}"/>
    <cellStyle name="60% - Colore 1" xfId="59" xr:uid="{CC8295D2-B6D7-4D04-8F0D-CB2003452181}"/>
    <cellStyle name="60% - Colore 2" xfId="60" xr:uid="{675040BF-A5A7-4870-8233-870CEEF83391}"/>
    <cellStyle name="60% - Colore 3" xfId="61" xr:uid="{4BAFBA3E-966E-4D64-BD74-8FCABEC1843C}"/>
    <cellStyle name="60% - Colore 4" xfId="62" xr:uid="{EDFCAB22-6612-4655-9AB9-732481878299}"/>
    <cellStyle name="60% - Colore 5" xfId="63" xr:uid="{4571CC53-7958-4B70-87F4-8220CBBAA44F}"/>
    <cellStyle name="60% - Colore 6" xfId="64" xr:uid="{4FA13C17-CED5-45BE-99B0-09271DA748D7}"/>
    <cellStyle name="Accent1" xfId="27" builtinId="29" customBuiltin="1"/>
    <cellStyle name="Accent1 2" xfId="53145" xr:uid="{D596EA36-B517-4CA1-94B7-BFAE82864620}"/>
    <cellStyle name="Accent2" xfId="30" builtinId="33" customBuiltin="1"/>
    <cellStyle name="Accent2 2" xfId="53146" xr:uid="{6CCB7EBA-F12D-47C1-B722-D4FA56AFEBC4}"/>
    <cellStyle name="Accent3" xfId="33" builtinId="37" customBuiltin="1"/>
    <cellStyle name="Accent3 2" xfId="53147" xr:uid="{4A2772CA-576D-4DA1-A159-F51D82777933}"/>
    <cellStyle name="Accent4" xfId="36" builtinId="41" customBuiltin="1"/>
    <cellStyle name="Accent4 2" xfId="53148" xr:uid="{2E3A902E-1F0E-4E28-B9CF-2A3973964FFE}"/>
    <cellStyle name="Accent5" xfId="39" builtinId="45" customBuiltin="1"/>
    <cellStyle name="Accent5 2" xfId="53149" xr:uid="{69DB7676-8778-4768-A83E-60CF5591C445}"/>
    <cellStyle name="Accent6" xfId="42" builtinId="49" customBuiltin="1"/>
    <cellStyle name="Accent6 2" xfId="53150" xr:uid="{36AFC906-4C10-4B80-98A0-6D60655812E8}"/>
    <cellStyle name="AggOrange_CRFReport-template" xfId="65" xr:uid="{D3664BA1-F296-4EAA-9356-BF0C05FA2236}"/>
    <cellStyle name="AggOrange9_CRFReport-template" xfId="66" xr:uid="{6CA1A350-6D9F-473F-AF90-D088AF77A908}"/>
    <cellStyle name="AZ1" xfId="4682" xr:uid="{84E223A7-6085-4BB2-881A-1F0BAFD5D4BD}"/>
    <cellStyle name="AZ1 2" xfId="4683" xr:uid="{1322CF04-838E-4CEB-AA9B-B5E75C7A5F45}"/>
    <cellStyle name="Background" xfId="1168" xr:uid="{61A2A9D5-48FE-4E91-8D12-322FFA25A75E}"/>
    <cellStyle name="Bad" xfId="2" builtinId="27" customBuiltin="1"/>
    <cellStyle name="Bad 2" xfId="67" xr:uid="{9776C85D-A848-41BF-AA56-5EFDA392F62A}"/>
    <cellStyle name="Bad 2 2" xfId="53151" xr:uid="{BFED4142-BF80-443D-B119-92ED75665AA2}"/>
    <cellStyle name="Bad 3" xfId="17893" xr:uid="{9960A8D4-2268-4F8A-90A1-52154DCFF5F9}"/>
    <cellStyle name="Bemærk! 2" xfId="1194" xr:uid="{F929338B-827E-412D-8649-6CC347FABBFB}"/>
    <cellStyle name="Bemærk! 2 10" xfId="4685" xr:uid="{F1264595-21A4-4AA0-A6CE-642225FE201A}"/>
    <cellStyle name="Bemærk! 2 10 2" xfId="4686" xr:uid="{A1F25D35-B939-437B-B988-5EE0730141E4}"/>
    <cellStyle name="Bemærk! 2 10 2 2" xfId="7446" xr:uid="{17426A31-E2F4-4AFC-BAA6-ECBC16563D00}"/>
    <cellStyle name="Bemærk! 2 10 2 2 2" xfId="15346" xr:uid="{DF3C6031-3E59-4454-A2E4-199253492887}"/>
    <cellStyle name="Bemærk! 2 10 2 2 2 2" xfId="31661" xr:uid="{C577FBCB-11FF-4270-9BA0-87E904C93946}"/>
    <cellStyle name="Bemærk! 2 10 2 2 2 3" xfId="46625" xr:uid="{C4C5994D-7823-48A1-860B-263A44DDC085}"/>
    <cellStyle name="Bemærk! 2 10 2 2 3" xfId="24639" xr:uid="{8E31F204-C0BB-47BB-95A9-6C4A8704C624}"/>
    <cellStyle name="Bemærk! 2 10 2 2 4" xfId="39626" xr:uid="{667B4C0E-E274-4166-839A-E9FC639BCF1F}"/>
    <cellStyle name="Bemærk! 2 11" xfId="4687" xr:uid="{1C146A95-DA88-49A0-B8B6-D34302D3D301}"/>
    <cellStyle name="Bemærk! 2 11 2" xfId="4688" xr:uid="{7876C613-EDE8-40B0-A968-695E709E370B}"/>
    <cellStyle name="Bemærk! 2 11 2 2" xfId="8695" xr:uid="{987865AE-DE8C-4C6C-AC9C-CE9533B12798}"/>
    <cellStyle name="Bemærk! 2 11 2 2 2" xfId="16573" xr:uid="{16010575-C504-4DC2-8DDA-48617C1E12B1}"/>
    <cellStyle name="Bemærk! 2 11 2 2 2 2" xfId="32888" xr:uid="{AC76CCEF-54CD-422F-BE5F-A4630C44426C}"/>
    <cellStyle name="Bemærk! 2 11 2 2 2 3" xfId="47852" xr:uid="{6E577853-2E31-4E95-81F1-9A9BEF3A5A95}"/>
    <cellStyle name="Bemærk! 2 11 2 2 3" xfId="25866" xr:uid="{AFAF325C-48E9-4CA8-9D11-63A6F6E44782}"/>
    <cellStyle name="Bemærk! 2 11 2 2 4" xfId="40853" xr:uid="{90F7620A-90A2-495A-BB77-857E2B8A63CA}"/>
    <cellStyle name="Bemærk! 2 11 3" xfId="6047" xr:uid="{ED713428-2C3E-4FFC-B103-C242761655DE}"/>
    <cellStyle name="Bemærk! 2 11 3 2" xfId="13963" xr:uid="{AFAE7EE9-1618-4F3B-9532-6C896E7D9DE6}"/>
    <cellStyle name="Bemærk! 2 11 3 2 2" xfId="30278" xr:uid="{1101449F-3D7F-4766-874F-4EF6B1F1DCA6}"/>
    <cellStyle name="Bemærk! 2 11 3 2 3" xfId="45242" xr:uid="{BB440FB4-F25B-4E38-AC2D-A517D7EA257C}"/>
    <cellStyle name="Bemærk! 2 11 3 3" xfId="23256" xr:uid="{929CF437-8F3D-464C-9CCF-4E9B5FC4B617}"/>
    <cellStyle name="Bemærk! 2 11 3 4" xfId="38243" xr:uid="{B819A1CA-F77B-4FAD-B5C9-61706472E0C3}"/>
    <cellStyle name="Bemærk! 2 12" xfId="4689" xr:uid="{0E20C914-00A9-42CB-9597-46A40963A9A1}"/>
    <cellStyle name="Bemærk! 2 12 2" xfId="6671" xr:uid="{00529886-73EA-4EB1-B519-1F4843C23800}"/>
    <cellStyle name="Bemærk! 2 12 2 2" xfId="14582" xr:uid="{A103D0EE-190B-44A4-9621-FDB09539A15D}"/>
    <cellStyle name="Bemærk! 2 12 2 2 2" xfId="30897" xr:uid="{D2D30963-C7DD-40B3-833A-0E87D9037A72}"/>
    <cellStyle name="Bemærk! 2 12 2 2 3" xfId="45861" xr:uid="{143FB2A0-50BE-4CE6-9A30-57A7C0502319}"/>
    <cellStyle name="Bemærk! 2 12 2 3" xfId="23875" xr:uid="{1264FF8E-88ED-4EA0-B019-1F411409EA70}"/>
    <cellStyle name="Bemærk! 2 12 2 4" xfId="38862" xr:uid="{49DDD36E-551C-4C50-8C73-7AC4EE9048A9}"/>
    <cellStyle name="Bemærk! 2 13" xfId="4684" xr:uid="{BDADA758-6ED0-4A7A-B274-B2C2A05B4697}"/>
    <cellStyle name="Bemærk! 2 14" xfId="53350" xr:uid="{8D1A6B15-51C3-4994-A882-0D268E229844}"/>
    <cellStyle name="Bemærk! 2 2" xfId="4690" xr:uid="{1417B67E-6370-4790-9D07-00CA17134C1A}"/>
    <cellStyle name="Bemærk! 2 2 10" xfId="4691" xr:uid="{35B755BB-A317-451C-8DAC-12D3D9C89B88}"/>
    <cellStyle name="Bemærk! 2 2 10 2" xfId="4692" xr:uid="{DD4F5430-D0B1-43E3-9260-C22C1E5718F8}"/>
    <cellStyle name="Bemærk! 2 2 10 2 2" xfId="8500" xr:uid="{FB886E42-7240-495C-B9C7-DE281E3AFF45}"/>
    <cellStyle name="Bemærk! 2 2 10 2 2 2" xfId="16387" xr:uid="{53E071FB-2C4E-42AE-B76F-95078CF23559}"/>
    <cellStyle name="Bemærk! 2 2 10 2 2 2 2" xfId="32702" xr:uid="{A198E5C6-4C3C-418C-A1C4-A9F19109D1F6}"/>
    <cellStyle name="Bemærk! 2 2 10 2 2 2 3" xfId="47666" xr:uid="{47AD0351-740A-48CA-B471-F0922C131E59}"/>
    <cellStyle name="Bemærk! 2 2 10 2 2 3" xfId="25680" xr:uid="{C8A112E2-3F47-4B51-A973-E3590BAD55C2}"/>
    <cellStyle name="Bemærk! 2 2 10 2 2 4" xfId="40667" xr:uid="{3C680073-B0A4-4449-9E48-79AC1DEAEF3E}"/>
    <cellStyle name="Bemærk! 2 2 10 3" xfId="6069" xr:uid="{68716C62-87A4-47C9-8331-23BE12C8B6ED}"/>
    <cellStyle name="Bemærk! 2 2 10 3 2" xfId="13985" xr:uid="{763BF59F-A3B0-4A5E-B72F-D6C4B8BD3F01}"/>
    <cellStyle name="Bemærk! 2 2 10 3 2 2" xfId="30300" xr:uid="{4CB06504-1038-492A-8CC1-63BFE0672DDC}"/>
    <cellStyle name="Bemærk! 2 2 10 3 2 3" xfId="45264" xr:uid="{41E104C8-8D33-4298-B392-8737EB7CFFC0}"/>
    <cellStyle name="Bemærk! 2 2 10 3 3" xfId="23278" xr:uid="{6C2AAEAD-E8F6-4F7C-8B42-F9A68A88797B}"/>
    <cellStyle name="Bemærk! 2 2 10 3 4" xfId="38265" xr:uid="{97C27505-D397-4F26-A1E5-19C848A235B5}"/>
    <cellStyle name="Bemærk! 2 2 11" xfId="4693" xr:uid="{9DB6154A-E1E7-4371-9F14-AA416E37203F}"/>
    <cellStyle name="Bemærk! 2 2 11 2" xfId="6699" xr:uid="{1AA1A0C1-F827-42E0-B2B1-89415A544687}"/>
    <cellStyle name="Bemærk! 2 2 11 2 2" xfId="14609" xr:uid="{5D7C16EB-64BD-4CEF-8688-D28249A6D584}"/>
    <cellStyle name="Bemærk! 2 2 11 2 2 2" xfId="30924" xr:uid="{F96379B9-E651-4DAA-ACD0-B2ABBAE932F2}"/>
    <cellStyle name="Bemærk! 2 2 11 2 2 3" xfId="45888" xr:uid="{AF477FA9-9184-40F2-95B7-7D7151DF5AFA}"/>
    <cellStyle name="Bemærk! 2 2 11 2 3" xfId="23902" xr:uid="{C97971FA-A865-472E-8F9B-AC6E5EAC2D7E}"/>
    <cellStyle name="Bemærk! 2 2 11 2 4" xfId="38889" xr:uid="{F95E3EEA-7131-4A70-B67E-32D89A056F66}"/>
    <cellStyle name="Bemærk! 2 2 12" xfId="53351" xr:uid="{48875FBF-6577-42A0-BD67-63F096CB1DC3}"/>
    <cellStyle name="Bemærk! 2 2 2" xfId="4694" xr:uid="{3170161B-EA4C-4751-8ECB-D7937968C20E}"/>
    <cellStyle name="Bemærk! 2 2 2 10" xfId="53352" xr:uid="{4AEFE7F1-2437-4659-B764-3E422D6ADD85}"/>
    <cellStyle name="Bemærk! 2 2 2 2" xfId="4695" xr:uid="{5CF5CA05-137E-438C-9333-A7A173ACBE7B}"/>
    <cellStyle name="Bemærk! 2 2 2 2 2" xfId="4696" xr:uid="{70A563CE-6D91-4E5D-98EB-C64F3B70FF64}"/>
    <cellStyle name="Bemærk! 2 2 2 2 2 2" xfId="4697" xr:uid="{B83C391C-3CFB-4791-87A7-409045DABEE7}"/>
    <cellStyle name="Bemærk! 2 2 2 2 2 2 2" xfId="7630" xr:uid="{66691268-242B-41BF-B57B-A1F36E67FFA7}"/>
    <cellStyle name="Bemærk! 2 2 2 2 2 2 2 2" xfId="15530" xr:uid="{6638F023-C4CD-48FA-89CB-156CE22E4F3E}"/>
    <cellStyle name="Bemærk! 2 2 2 2 2 2 2 2 2" xfId="31845" xr:uid="{AFA440DE-8E89-4A7A-9D4C-84163930A8BF}"/>
    <cellStyle name="Bemærk! 2 2 2 2 2 2 2 2 3" xfId="46809" xr:uid="{E3C98553-DC7E-403A-A26B-C188EECA5B76}"/>
    <cellStyle name="Bemærk! 2 2 2 2 2 2 2 3" xfId="24823" xr:uid="{3FB8AAC4-F2AE-41F6-965C-25E8958E36D1}"/>
    <cellStyle name="Bemærk! 2 2 2 2 2 2 2 4" xfId="39810" xr:uid="{C474C18F-957D-4006-B1F6-E741DD17F998}"/>
    <cellStyle name="Bemærk! 2 2 2 2 2 3" xfId="57156" xr:uid="{9141ACFE-880A-46BA-8066-F054591B6AC1}"/>
    <cellStyle name="Bemærk! 2 2 2 2 3" xfId="4698" xr:uid="{DB9C3EA5-A58C-48D7-8EC8-566BC5478E01}"/>
    <cellStyle name="Bemærk! 2 2 2 2 3 2" xfId="4699" xr:uid="{5E472A3D-E980-45BE-AB8C-42885387CE7D}"/>
    <cellStyle name="Bemærk! 2 2 2 2 3 2 2" xfId="8560" xr:uid="{B3B83248-B4C6-4E4A-AE58-0B2DF312C795}"/>
    <cellStyle name="Bemærk! 2 2 2 2 3 2 2 2" xfId="16445" xr:uid="{BCFEB1E5-EBEE-4839-B1BC-998AC90C621F}"/>
    <cellStyle name="Bemærk! 2 2 2 2 3 2 2 2 2" xfId="32760" xr:uid="{2FFFEC4D-30B9-4EB6-A63D-290F0C48E43D}"/>
    <cellStyle name="Bemærk! 2 2 2 2 3 2 2 2 3" xfId="47724" xr:uid="{8319FBA5-32AD-4338-AF27-72AD90EDEA7E}"/>
    <cellStyle name="Bemærk! 2 2 2 2 3 2 2 3" xfId="25738" xr:uid="{0BC7185C-A9F0-46DF-90B1-561CE803299D}"/>
    <cellStyle name="Bemærk! 2 2 2 2 3 2 2 4" xfId="40725" xr:uid="{AFC66317-AA14-447C-BF74-DE5656889B64}"/>
    <cellStyle name="Bemærk! 2 2 2 2 3 3" xfId="6201" xr:uid="{9AB962DC-763A-481E-9D90-DFD06CF0D44E}"/>
    <cellStyle name="Bemærk! 2 2 2 2 3 3 2" xfId="14117" xr:uid="{15D03CC6-E652-461B-B4CA-81CF00DCC5CF}"/>
    <cellStyle name="Bemærk! 2 2 2 2 3 3 2 2" xfId="30432" xr:uid="{49639A60-AD02-42A9-B6D2-BCBF6ECE5E34}"/>
    <cellStyle name="Bemærk! 2 2 2 2 3 3 2 3" xfId="45396" xr:uid="{24382D24-6A22-4045-B56A-4DFD3E289B43}"/>
    <cellStyle name="Bemærk! 2 2 2 2 3 3 3" xfId="23410" xr:uid="{CCD8E21A-E4F3-4B5B-9A9A-B700DBF4B121}"/>
    <cellStyle name="Bemærk! 2 2 2 2 3 3 4" xfId="38397" xr:uid="{A90F05B7-4676-478F-AAC7-5FC60ABE77A2}"/>
    <cellStyle name="Bemærk! 2 2 2 2 4" xfId="4700" xr:uid="{960C47BC-145A-4F26-B38A-D7C59D3AB047}"/>
    <cellStyle name="Bemærk! 2 2 2 2 4 2" xfId="6860" xr:uid="{E3E42130-0F99-441A-8965-5C93091A93F9}"/>
    <cellStyle name="Bemærk! 2 2 2 2 4 2 2" xfId="14770" xr:uid="{DC13BEA3-054E-4ACF-92BD-FDCBDE118BD8}"/>
    <cellStyle name="Bemærk! 2 2 2 2 4 2 2 2" xfId="31085" xr:uid="{0AF81BBB-16C9-496A-B65C-7F2E38F106E8}"/>
    <cellStyle name="Bemærk! 2 2 2 2 4 2 2 3" xfId="46049" xr:uid="{01330BCF-9667-4270-9836-1DF789FB17FE}"/>
    <cellStyle name="Bemærk! 2 2 2 2 4 2 3" xfId="24063" xr:uid="{EDBF8C51-765F-40F8-88A7-3444E6A06F37}"/>
    <cellStyle name="Bemærk! 2 2 2 2 4 2 4" xfId="39050" xr:uid="{9222DC36-0FF7-4D7C-8FF1-C24B889E0550}"/>
    <cellStyle name="Bemærk! 2 2 2 2 5" xfId="53989" xr:uid="{00ADAADB-A714-4AD5-982A-0FB87D4A9825}"/>
    <cellStyle name="Bemærk! 2 2 2 3" xfId="4701" xr:uid="{16DFFC5E-F094-49D7-8CBD-52A0C3A77205}"/>
    <cellStyle name="Bemærk! 2 2 2 3 2" xfId="4702" xr:uid="{30EA5EA3-148A-4252-978E-864A1B2FDF1F}"/>
    <cellStyle name="Bemærk! 2 2 2 3 2 2" xfId="4703" xr:uid="{91D2A0DB-E85E-46B5-BEB0-42907768AFA2}"/>
    <cellStyle name="Bemærk! 2 2 2 3 2 2 2" xfId="7781" xr:uid="{7C316F09-CE93-4BAF-B884-34C622A50159}"/>
    <cellStyle name="Bemærk! 2 2 2 3 2 2 2 2" xfId="15681" xr:uid="{F9C84B7B-0C67-418E-A0CB-9AB21C9E0C0E}"/>
    <cellStyle name="Bemærk! 2 2 2 3 2 2 2 2 2" xfId="31996" xr:uid="{65D11D71-E8C2-4682-98B5-E91B0B882F42}"/>
    <cellStyle name="Bemærk! 2 2 2 3 2 2 2 2 3" xfId="46960" xr:uid="{B17F2971-46C0-4613-80D2-B3274BCE5809}"/>
    <cellStyle name="Bemærk! 2 2 2 3 2 2 2 3" xfId="24974" xr:uid="{96B83B38-0B4C-48A8-8B9B-D2DF628BEC34}"/>
    <cellStyle name="Bemærk! 2 2 2 3 2 2 2 4" xfId="39961" xr:uid="{22CA427E-2EF4-4C3A-85E7-339C85BFF776}"/>
    <cellStyle name="Bemærk! 2 2 2 3 3" xfId="4704" xr:uid="{52DB53C6-6CD5-4EA5-8F5C-61044020E8BF}"/>
    <cellStyle name="Bemærk! 2 2 2 3 3 2" xfId="4705" xr:uid="{B60A2D28-9C6D-4B3B-9172-829A4E451684}"/>
    <cellStyle name="Bemærk! 2 2 2 3 3 2 2" xfId="8345" xr:uid="{9624859C-BCBC-45AB-84B6-F004238AC2B2}"/>
    <cellStyle name="Bemærk! 2 2 2 3 3 2 2 2" xfId="16237" xr:uid="{659F6D1F-CAC6-4132-BB61-15C6344ABCC4}"/>
    <cellStyle name="Bemærk! 2 2 2 3 3 2 2 2 2" xfId="32552" xr:uid="{D51F5C7E-B385-4141-8C5E-D105C0907CC5}"/>
    <cellStyle name="Bemærk! 2 2 2 3 3 2 2 2 3" xfId="47516" xr:uid="{11CDC5F5-E2B4-4804-ACAC-FABC024D7AC0}"/>
    <cellStyle name="Bemærk! 2 2 2 3 3 2 2 3" xfId="25530" xr:uid="{0D9D4F4A-C152-4B1F-A610-6AEA78A00126}"/>
    <cellStyle name="Bemærk! 2 2 2 3 3 2 2 4" xfId="40517" xr:uid="{B4A90C97-D393-48DC-BC6A-64BCAC387FD8}"/>
    <cellStyle name="Bemærk! 2 2 2 3 3 3" xfId="6330" xr:uid="{0E081C2D-B7C6-4C49-9EA8-D7D3D8533897}"/>
    <cellStyle name="Bemærk! 2 2 2 3 3 3 2" xfId="14243" xr:uid="{6BD7C274-E02D-4C44-A579-B4197FC440AD}"/>
    <cellStyle name="Bemærk! 2 2 2 3 3 3 2 2" xfId="30558" xr:uid="{561775B5-1710-4D9B-A8CF-106C549F4604}"/>
    <cellStyle name="Bemærk! 2 2 2 3 3 3 2 3" xfId="45522" xr:uid="{6D4DDD8D-E76A-4D1D-A4C4-5FDC9F5C72A6}"/>
    <cellStyle name="Bemærk! 2 2 2 3 3 3 3" xfId="23536" xr:uid="{30A65405-03DC-464C-9671-08219F4B6E6E}"/>
    <cellStyle name="Bemærk! 2 2 2 3 3 3 4" xfId="38523" xr:uid="{9D07EC7B-FFA9-4520-A2A4-4C5CB69FA8A1}"/>
    <cellStyle name="Bemærk! 2 2 2 3 4" xfId="4706" xr:uid="{CAEBC633-BC93-492E-A2BF-E35F6DE142C8}"/>
    <cellStyle name="Bemærk! 2 2 2 3 4 2" xfId="7012" xr:uid="{5BB52627-F21A-40CD-92D2-B35615796361}"/>
    <cellStyle name="Bemærk! 2 2 2 3 4 2 2" xfId="14922" xr:uid="{6FBD6F97-770F-4A12-905B-030A7BE37E35}"/>
    <cellStyle name="Bemærk! 2 2 2 3 4 2 2 2" xfId="31237" xr:uid="{46E4148C-51DF-4CDD-8178-885A5B535FC3}"/>
    <cellStyle name="Bemærk! 2 2 2 3 4 2 2 3" xfId="46201" xr:uid="{4855477B-BEE3-4C3E-A205-F65568A9EC06}"/>
    <cellStyle name="Bemærk! 2 2 2 3 4 2 3" xfId="24215" xr:uid="{6E5D929A-476F-45AD-B3ED-E7C9B72803A9}"/>
    <cellStyle name="Bemærk! 2 2 2 3 4 2 4" xfId="39202" xr:uid="{87F8B31E-D958-4FD6-9AA4-78881BF837AA}"/>
    <cellStyle name="Bemærk! 2 2 2 3 5" xfId="56533" xr:uid="{A4062CF9-713B-4A74-B2E1-702314992C5E}"/>
    <cellStyle name="Bemærk! 2 2 2 4" xfId="4707" xr:uid="{E09678E2-F9FD-421D-B061-BD8119BB215E}"/>
    <cellStyle name="Bemærk! 2 2 2 4 2" xfId="4708" xr:uid="{B9B480F5-FCCB-4681-BA42-EBFF62B19E03}"/>
    <cellStyle name="Bemærk! 2 2 2 4 2 2" xfId="4709" xr:uid="{19BA238D-B038-4643-91B4-B0230B8DD0DE}"/>
    <cellStyle name="Bemærk! 2 2 2 4 2 2 2" xfId="7868" xr:uid="{7DDED34F-937B-42A6-8979-56E14ABF6C64}"/>
    <cellStyle name="Bemærk! 2 2 2 4 2 2 2 2" xfId="15768" xr:uid="{C08E9D9E-50B8-49C3-89A6-4750B36EEBBA}"/>
    <cellStyle name="Bemærk! 2 2 2 4 2 2 2 2 2" xfId="32083" xr:uid="{B20167E7-8BAB-4DCA-A895-89E780432E4D}"/>
    <cellStyle name="Bemærk! 2 2 2 4 2 2 2 2 3" xfId="47047" xr:uid="{1EB1D029-5DE9-47D9-98AB-E7AFF4DB92E2}"/>
    <cellStyle name="Bemærk! 2 2 2 4 2 2 2 3" xfId="25061" xr:uid="{C868C816-01C9-457D-AE4C-24721702F7D8}"/>
    <cellStyle name="Bemærk! 2 2 2 4 2 2 2 4" xfId="40048" xr:uid="{A57D2F98-2C23-4123-A710-1EBE55044D11}"/>
    <cellStyle name="Bemærk! 2 2 2 4 3" xfId="4710" xr:uid="{8651C7BF-D308-40B8-B12D-DEC2AA55D723}"/>
    <cellStyle name="Bemærk! 2 2 2 4 3 2" xfId="4711" xr:uid="{74648095-48EC-4DE2-8D10-319FB88525F7}"/>
    <cellStyle name="Bemærk! 2 2 2 4 3 2 2" xfId="8210" xr:uid="{27CB5AA8-6683-46C2-A877-886008F39036}"/>
    <cellStyle name="Bemærk! 2 2 2 4 3 2 2 2" xfId="16105" xr:uid="{6BBF5302-FA15-4CCA-839E-4662DDC56639}"/>
    <cellStyle name="Bemærk! 2 2 2 4 3 2 2 2 2" xfId="32420" xr:uid="{72970F2B-4F72-461E-824E-E1D8A8966909}"/>
    <cellStyle name="Bemærk! 2 2 2 4 3 2 2 2 3" xfId="47384" xr:uid="{8C8FE038-C871-44E9-BAE5-9CFE44772F70}"/>
    <cellStyle name="Bemærk! 2 2 2 4 3 2 2 3" xfId="25398" xr:uid="{FC0A37F9-B246-4724-8E9D-51A4CABF3501}"/>
    <cellStyle name="Bemærk! 2 2 2 4 3 2 2 4" xfId="40385" xr:uid="{3D0A4861-EF38-4603-BE5B-C377DF1EB857}"/>
    <cellStyle name="Bemærk! 2 2 2 4 3 3" xfId="6403" xr:uid="{2903E177-6776-4BC9-91F3-D278FCEEF6F6}"/>
    <cellStyle name="Bemærk! 2 2 2 4 3 3 2" xfId="14316" xr:uid="{B011670C-EE22-4B76-A540-F63CD0AB3363}"/>
    <cellStyle name="Bemærk! 2 2 2 4 3 3 2 2" xfId="30631" xr:uid="{2CD06D36-E71F-419A-AD6B-6684BFE6B123}"/>
    <cellStyle name="Bemærk! 2 2 2 4 3 3 2 3" xfId="45595" xr:uid="{5F47742D-0168-4F48-A053-0586569C59FC}"/>
    <cellStyle name="Bemærk! 2 2 2 4 3 3 3" xfId="23609" xr:uid="{2BC06E95-417F-4BE9-B3B7-E9D1A25FE00F}"/>
    <cellStyle name="Bemærk! 2 2 2 4 3 3 4" xfId="38596" xr:uid="{D0E996C5-1619-4540-9C03-06ED46400E0E}"/>
    <cellStyle name="Bemærk! 2 2 2 4 4" xfId="4712" xr:uid="{31CAD5D1-01D1-41C3-BC76-92E81DC849E6}"/>
    <cellStyle name="Bemærk! 2 2 2 4 4 2" xfId="7144" xr:uid="{9A38F953-1D19-4DCF-B22B-0A9F89F4E20F}"/>
    <cellStyle name="Bemærk! 2 2 2 4 4 2 2" xfId="15053" xr:uid="{247DC7CF-30D1-4316-B446-4059B8CA4BD7}"/>
    <cellStyle name="Bemærk! 2 2 2 4 4 2 2 2" xfId="31368" xr:uid="{A9F77BC6-5BC0-4F62-AD99-B49EFF3754A6}"/>
    <cellStyle name="Bemærk! 2 2 2 4 4 2 2 3" xfId="46332" xr:uid="{81CC41AD-A672-4084-9E44-2ABBC351D7EA}"/>
    <cellStyle name="Bemærk! 2 2 2 4 4 2 3" xfId="24346" xr:uid="{426752F8-D0B6-4C0C-8242-2238CE3AA447}"/>
    <cellStyle name="Bemærk! 2 2 2 4 4 2 4" xfId="39333" xr:uid="{394DFEDA-A859-4E26-8DD5-47C18E1C3A24}"/>
    <cellStyle name="Bemærk! 2 2 2 5" xfId="4713" xr:uid="{0D28D3F5-7174-4530-AD67-AD0591A64ED3}"/>
    <cellStyle name="Bemærk! 2 2 2 5 2" xfId="4714" xr:uid="{8B54BCC2-D456-4F59-9F5F-EE8729418094}"/>
    <cellStyle name="Bemærk! 2 2 2 5 2 2" xfId="4715" xr:uid="{7210E68A-3964-49BC-81AA-A19C35DC81F1}"/>
    <cellStyle name="Bemærk! 2 2 2 5 2 2 2" xfId="7985" xr:uid="{F408522A-245B-435C-83B9-693006D0DCA1}"/>
    <cellStyle name="Bemærk! 2 2 2 5 2 2 2 2" xfId="15885" xr:uid="{6D064E17-1590-4C78-A8C6-F2BD5DDBBCDD}"/>
    <cellStyle name="Bemærk! 2 2 2 5 2 2 2 2 2" xfId="32200" xr:uid="{E4AC6373-46FE-4911-A080-F32783EB146A}"/>
    <cellStyle name="Bemærk! 2 2 2 5 2 2 2 2 3" xfId="47164" xr:uid="{9396AE86-CEB3-4F4E-AF83-83D206AA7500}"/>
    <cellStyle name="Bemærk! 2 2 2 5 2 2 2 3" xfId="25178" xr:uid="{DEE83E9E-EAC2-4FF6-A944-C33D2DE13BD4}"/>
    <cellStyle name="Bemærk! 2 2 2 5 2 2 2 4" xfId="40165" xr:uid="{0C68EF4F-32A8-4027-8833-D637F90006DC}"/>
    <cellStyle name="Bemærk! 2 2 2 5 3" xfId="4716" xr:uid="{2D084358-3D2F-4053-A295-7B07E03353D9}"/>
    <cellStyle name="Bemærk! 2 2 2 5 3 2" xfId="4717" xr:uid="{EF2A96E5-049B-4DB6-9BC5-7ED874189A67}"/>
    <cellStyle name="Bemærk! 2 2 2 5 3 2 2" xfId="8158" xr:uid="{C4D4FA45-79AF-4529-A465-14F52D36F0D0}"/>
    <cellStyle name="Bemærk! 2 2 2 5 3 2 2 2" xfId="16054" xr:uid="{783C36E2-3A27-4369-A8E3-2CCC03EC8CCE}"/>
    <cellStyle name="Bemærk! 2 2 2 5 3 2 2 2 2" xfId="32369" xr:uid="{CFE971E7-FAED-483E-85AD-5205C280C0FE}"/>
    <cellStyle name="Bemærk! 2 2 2 5 3 2 2 2 3" xfId="47333" xr:uid="{4B46AD28-646F-4D26-8E81-4E6ECDC20D2E}"/>
    <cellStyle name="Bemærk! 2 2 2 5 3 2 2 3" xfId="25347" xr:uid="{59AB0718-2026-435F-BDC9-BAF1A2C82107}"/>
    <cellStyle name="Bemærk! 2 2 2 5 3 2 2 4" xfId="40334" xr:uid="{54764FEC-7799-4438-B1D3-1724EF772D46}"/>
    <cellStyle name="Bemærk! 2 2 2 5 3 3" xfId="6502" xr:uid="{DAE5E3B1-03ED-491A-B6F9-FB95F11942BF}"/>
    <cellStyle name="Bemærk! 2 2 2 5 3 3 2" xfId="14415" xr:uid="{BBD802B7-92F1-411C-B46F-5E4274EB61BB}"/>
    <cellStyle name="Bemærk! 2 2 2 5 3 3 2 2" xfId="30730" xr:uid="{ED54F720-611A-47FC-9AA6-B3FCAE8ECAE8}"/>
    <cellStyle name="Bemærk! 2 2 2 5 3 3 2 3" xfId="45694" xr:uid="{DD1A40AF-25C0-44C4-BE0D-FB4C158FEEAF}"/>
    <cellStyle name="Bemærk! 2 2 2 5 3 3 3" xfId="23708" xr:uid="{589A2E52-F542-4408-904B-002652BC6A33}"/>
    <cellStyle name="Bemærk! 2 2 2 5 3 3 4" xfId="38695" xr:uid="{AE000C54-A35C-4C56-B41F-C1CFD382F472}"/>
    <cellStyle name="Bemærk! 2 2 2 5 4" xfId="4718" xr:uid="{177C1270-71F9-446D-A778-1329B4126917}"/>
    <cellStyle name="Bemærk! 2 2 2 5 4 2" xfId="7261" xr:uid="{95B06EB3-C0B3-43A8-918F-BA2302BD1ABE}"/>
    <cellStyle name="Bemærk! 2 2 2 5 4 2 2" xfId="15170" xr:uid="{79F1B0A2-E2A2-44B9-A091-C61EAC9C8C63}"/>
    <cellStyle name="Bemærk! 2 2 2 5 4 2 2 2" xfId="31485" xr:uid="{2574C413-D8C5-4744-8180-E576E6B8047A}"/>
    <cellStyle name="Bemærk! 2 2 2 5 4 2 2 3" xfId="46449" xr:uid="{10FA7AAF-ED71-402D-9A76-901550A2A3AE}"/>
    <cellStyle name="Bemærk! 2 2 2 5 4 2 3" xfId="24463" xr:uid="{AE85B286-815A-4281-9B98-D58DEE1F5643}"/>
    <cellStyle name="Bemærk! 2 2 2 5 4 2 4" xfId="39450" xr:uid="{4DA200FC-FF12-4FC5-8C3B-D259B81994CD}"/>
    <cellStyle name="Bemærk! 2 2 2 6" xfId="4719" xr:uid="{9B2B1AD1-1CBC-4200-9F91-148CEB1CB7CF}"/>
    <cellStyle name="Bemærk! 2 2 2 6 2" xfId="4720" xr:uid="{737D609E-3722-4D71-A0D1-7DAA0696B680}"/>
    <cellStyle name="Bemærk! 2 2 2 6 2 2" xfId="4721" xr:uid="{E4354524-6364-46FC-87DF-23D1C06D95BC}"/>
    <cellStyle name="Bemærk! 2 2 2 6 2 2 2" xfId="8135" xr:uid="{5E29AFBF-953F-4C5A-93DE-0770F3888117}"/>
    <cellStyle name="Bemærk! 2 2 2 6 2 2 2 2" xfId="16035" xr:uid="{A0F6493C-CB12-4EAD-A351-3FD676578C17}"/>
    <cellStyle name="Bemærk! 2 2 2 6 2 2 2 2 2" xfId="32350" xr:uid="{AB640703-23FB-409F-9EC6-2DA66A71E522}"/>
    <cellStyle name="Bemærk! 2 2 2 6 2 2 2 2 3" xfId="47314" xr:uid="{4B9CF609-EBFD-4288-B6E8-F2019A56CDD5}"/>
    <cellStyle name="Bemærk! 2 2 2 6 2 2 2 3" xfId="25328" xr:uid="{EAB1724F-DE0D-48D0-B897-03CE7E5D1E60}"/>
    <cellStyle name="Bemærk! 2 2 2 6 2 2 2 4" xfId="40315" xr:uid="{777C3FEE-CDB4-4363-8EB4-5AD8CB5B57F5}"/>
    <cellStyle name="Bemærk! 2 2 2 6 3" xfId="4722" xr:uid="{40048735-49F6-4CB4-AEAE-255BD9BB9CE9}"/>
    <cellStyle name="Bemærk! 2 2 2 6 3 2" xfId="4723" xr:uid="{48416ACD-8A42-40DA-8AC2-6988A599BDEC}"/>
    <cellStyle name="Bemærk! 2 2 2 6 3 2 2" xfId="8747" xr:uid="{94CCA997-E2B3-4D67-AF8E-CDE780370819}"/>
    <cellStyle name="Bemærk! 2 2 2 6 3 2 2 2" xfId="16622" xr:uid="{CC626C5F-43FC-47EA-9759-7E67ADC65BDD}"/>
    <cellStyle name="Bemærk! 2 2 2 6 3 2 2 2 2" xfId="32937" xr:uid="{C7394AAD-4CF3-4D32-A9D5-A190B666E568}"/>
    <cellStyle name="Bemærk! 2 2 2 6 3 2 2 2 3" xfId="47901" xr:uid="{0E77B455-B07B-4B56-9282-B09C36A179D5}"/>
    <cellStyle name="Bemærk! 2 2 2 6 3 2 2 3" xfId="25915" xr:uid="{B7F1AD7A-34CA-459D-A8A4-EB48D93C5D34}"/>
    <cellStyle name="Bemærk! 2 2 2 6 3 2 2 4" xfId="40902" xr:uid="{E533F60B-41B8-4DA8-A2B3-25F14B727F6D}"/>
    <cellStyle name="Bemærk! 2 2 2 6 3 3" xfId="6628" xr:uid="{3A8F0B6C-FD18-422C-AF72-5A6608339046}"/>
    <cellStyle name="Bemærk! 2 2 2 6 3 3 2" xfId="14541" xr:uid="{1A070D25-3B36-4B14-A65F-F4D903EBEF99}"/>
    <cellStyle name="Bemærk! 2 2 2 6 3 3 2 2" xfId="30856" xr:uid="{FF46A7A2-03F0-47CC-94D3-FCCA051AB4FA}"/>
    <cellStyle name="Bemærk! 2 2 2 6 3 3 2 3" xfId="45820" xr:uid="{83C2B837-92A9-4340-A9B6-D401795F0DC3}"/>
    <cellStyle name="Bemærk! 2 2 2 6 3 3 3" xfId="23834" xr:uid="{24DB1EF4-7666-4153-AFE3-A3459FE24277}"/>
    <cellStyle name="Bemærk! 2 2 2 6 3 3 4" xfId="38821" xr:uid="{9E9B785A-CBED-42E3-B3E3-601B6D1E55B7}"/>
    <cellStyle name="Bemærk! 2 2 2 6 4" xfId="4724" xr:uid="{703721D8-4A67-4F12-877B-E61CDB230704}"/>
    <cellStyle name="Bemærk! 2 2 2 6 4 2" xfId="7412" xr:uid="{DDDE5712-F6BF-4DCA-9925-9208840A7589}"/>
    <cellStyle name="Bemærk! 2 2 2 6 4 2 2" xfId="15321" xr:uid="{911A39DA-71A7-4B1A-888C-9C8E0113C18A}"/>
    <cellStyle name="Bemærk! 2 2 2 6 4 2 2 2" xfId="31636" xr:uid="{C4095F21-E2A0-4E5A-A77F-F261F53BCABA}"/>
    <cellStyle name="Bemærk! 2 2 2 6 4 2 2 3" xfId="46600" xr:uid="{0E07ADE5-817F-4D46-B702-C51BBBF18916}"/>
    <cellStyle name="Bemærk! 2 2 2 6 4 2 3" xfId="24614" xr:uid="{F835573F-964A-43AA-9F13-FF32D60F6D3E}"/>
    <cellStyle name="Bemærk! 2 2 2 6 4 2 4" xfId="39601" xr:uid="{EAB6D9B4-C132-43E7-BE9E-B183AE92633E}"/>
    <cellStyle name="Bemærk! 2 2 2 7" xfId="4725" xr:uid="{981B29A6-98BD-4044-A656-EE988F37D001}"/>
    <cellStyle name="Bemærk! 2 2 2 7 2" xfId="4726" xr:uid="{A8D4E78D-F363-4075-A233-9D740E90D3E6}"/>
    <cellStyle name="Bemærk! 2 2 2 7 2 2" xfId="7511" xr:uid="{26FCC601-DF14-4EEB-8AF8-39D95403C965}"/>
    <cellStyle name="Bemærk! 2 2 2 7 2 2 2" xfId="15411" xr:uid="{753882C8-DBFC-4BBA-A2BC-A0B20018F09A}"/>
    <cellStyle name="Bemærk! 2 2 2 7 2 2 2 2" xfId="31726" xr:uid="{2C83A37E-CAF3-4A0E-AE20-4E27EEB1030E}"/>
    <cellStyle name="Bemærk! 2 2 2 7 2 2 2 3" xfId="46690" xr:uid="{BDB4B497-B135-4822-8F2A-50FBD3D87FEC}"/>
    <cellStyle name="Bemærk! 2 2 2 7 2 2 3" xfId="24704" xr:uid="{0389CFC9-50D5-451B-A701-8761EF8FC39F}"/>
    <cellStyle name="Bemærk! 2 2 2 7 2 2 4" xfId="39691" xr:uid="{A643C11B-1113-470B-8BF5-4AE71FF25219}"/>
    <cellStyle name="Bemærk! 2 2 2 8" xfId="4727" xr:uid="{BB494A41-579C-40F6-807A-C4821F677053}"/>
    <cellStyle name="Bemærk! 2 2 2 8 2" xfId="4728" xr:uid="{D6C24086-89E5-4ACC-BC6A-A9C391418B6D}"/>
    <cellStyle name="Bemærk! 2 2 2 8 2 2" xfId="8360" xr:uid="{06C67339-633C-4045-9AE7-6923BFD2C9EE}"/>
    <cellStyle name="Bemærk! 2 2 2 8 2 2 2" xfId="16252" xr:uid="{78AF9094-12EA-4E81-B8F6-D268662670F7}"/>
    <cellStyle name="Bemærk! 2 2 2 8 2 2 2 2" xfId="32567" xr:uid="{FF75F046-8A3A-4A97-A7C3-C709B0633E1F}"/>
    <cellStyle name="Bemærk! 2 2 2 8 2 2 2 3" xfId="47531" xr:uid="{0E13D54C-3171-4542-938F-18CEA24D4A78}"/>
    <cellStyle name="Bemærk! 2 2 2 8 2 2 3" xfId="25545" xr:uid="{F501E0AB-BE4E-4219-BAEB-BD759789EECD}"/>
    <cellStyle name="Bemærk! 2 2 2 8 2 2 4" xfId="40532" xr:uid="{0E7A8226-ED2A-4E6C-A510-9CFA7EAE0D4C}"/>
    <cellStyle name="Bemærk! 2 2 2 8 3" xfId="6102" xr:uid="{FC7E631A-9FCC-477E-ABC7-E3895716D782}"/>
    <cellStyle name="Bemærk! 2 2 2 8 3 2" xfId="14018" xr:uid="{EDA2FAE2-1291-4BE9-922A-1803E1BE9C9F}"/>
    <cellStyle name="Bemærk! 2 2 2 8 3 2 2" xfId="30333" xr:uid="{E0829085-4552-4606-92FB-DB1DBD24E0E1}"/>
    <cellStyle name="Bemærk! 2 2 2 8 3 2 3" xfId="45297" xr:uid="{5B634AEC-868F-4421-A6C1-5F690A9FBD0C}"/>
    <cellStyle name="Bemærk! 2 2 2 8 3 3" xfId="23311" xr:uid="{8D71F58B-2595-41ED-BA7E-DB2BBF20B5A2}"/>
    <cellStyle name="Bemærk! 2 2 2 8 3 4" xfId="38298" xr:uid="{84CB024B-BA93-41C4-B8D9-95137382CC18}"/>
    <cellStyle name="Bemærk! 2 2 2 9" xfId="4729" xr:uid="{E97A51AB-1187-475A-ACF7-17A0417354BC}"/>
    <cellStyle name="Bemærk! 2 2 2 9 2" xfId="6739" xr:uid="{D0395885-FF8A-41BA-96E8-7AF884EA6E10}"/>
    <cellStyle name="Bemærk! 2 2 2 9 2 2" xfId="14649" xr:uid="{ABECC544-2F1E-43BD-8420-574F296EE4D6}"/>
    <cellStyle name="Bemærk! 2 2 2 9 2 2 2" xfId="30964" xr:uid="{3B92330A-93DE-4515-B3FA-CA06FBB3A721}"/>
    <cellStyle name="Bemærk! 2 2 2 9 2 2 3" xfId="45928" xr:uid="{8DB2A78F-C5CD-40C5-B7B8-F054B7933E02}"/>
    <cellStyle name="Bemærk! 2 2 2 9 2 3" xfId="23942" xr:uid="{C568E89A-4E99-4033-9A9F-B9A7CC8DF671}"/>
    <cellStyle name="Bemærk! 2 2 2 9 2 4" xfId="38929" xr:uid="{E256D0EA-4BC6-4958-9A4B-D3ADC7CBA1BB}"/>
    <cellStyle name="Bemærk! 2 2 3" xfId="4730" xr:uid="{E5C81FB5-A6F1-40E2-B0F1-2E1150AC8D26}"/>
    <cellStyle name="Bemærk! 2 2 3 10" xfId="53353" xr:uid="{E54AEA13-FFA1-414F-8C3B-5FE88B071690}"/>
    <cellStyle name="Bemærk! 2 2 3 2" xfId="4731" xr:uid="{9ED3E7BC-B15B-4916-9F14-B84B9FF53637}"/>
    <cellStyle name="Bemærk! 2 2 3 2 2" xfId="4732" xr:uid="{443B5839-39CB-405F-A246-2F5717D5DDF1}"/>
    <cellStyle name="Bemærk! 2 2 3 2 2 2" xfId="4733" xr:uid="{E4F3CD8E-8A69-4D9F-B4F8-ECB4EAE5469D}"/>
    <cellStyle name="Bemærk! 2 2 3 2 2 2 2" xfId="7669" xr:uid="{2F677B62-48F7-4CF1-8C7C-BA15041322B4}"/>
    <cellStyle name="Bemærk! 2 2 3 2 2 2 2 2" xfId="15569" xr:uid="{E48492A1-6E43-40E2-849A-94BD3CC726DF}"/>
    <cellStyle name="Bemærk! 2 2 3 2 2 2 2 2 2" xfId="31884" xr:uid="{723D2705-CEA5-4A4B-B3CD-EB913AE6E63C}"/>
    <cellStyle name="Bemærk! 2 2 3 2 2 2 2 2 3" xfId="46848" xr:uid="{6E1F1A5A-2ED1-4681-AAC4-001C90867ABB}"/>
    <cellStyle name="Bemærk! 2 2 3 2 2 2 2 3" xfId="24862" xr:uid="{B9A6E379-69A3-4835-A0F6-70E087316AFC}"/>
    <cellStyle name="Bemærk! 2 2 3 2 2 2 2 4" xfId="39849" xr:uid="{CD95E068-69A9-40B4-9F3A-A0E4C34128E7}"/>
    <cellStyle name="Bemærk! 2 2 3 2 2 3" xfId="57157" xr:uid="{DA35ADE1-4424-452D-9112-92AC6513644A}"/>
    <cellStyle name="Bemærk! 2 2 3 2 3" xfId="4734" xr:uid="{8A7FCD0C-B087-40A5-B097-DB2E8C674779}"/>
    <cellStyle name="Bemærk! 2 2 3 2 3 2" xfId="4735" xr:uid="{31DFA539-368B-41F8-865A-A27E14D71428}"/>
    <cellStyle name="Bemærk! 2 2 3 2 3 2 2" xfId="8337" xr:uid="{F8BF1601-22A7-4BE3-88E4-185941C0B535}"/>
    <cellStyle name="Bemærk! 2 2 3 2 3 2 2 2" xfId="16229" xr:uid="{55A69060-C08B-48F0-9491-3056232A6435}"/>
    <cellStyle name="Bemærk! 2 2 3 2 3 2 2 2 2" xfId="32544" xr:uid="{7E9C9B4A-FE83-4C74-B4B0-228FE3C4AF58}"/>
    <cellStyle name="Bemærk! 2 2 3 2 3 2 2 2 3" xfId="47508" xr:uid="{0E8817CD-B91A-4645-B44A-820909DA0E8A}"/>
    <cellStyle name="Bemærk! 2 2 3 2 3 2 2 3" xfId="25522" xr:uid="{559AFD96-59D4-4450-A602-D508BBD17AE1}"/>
    <cellStyle name="Bemærk! 2 2 3 2 3 2 2 4" xfId="40509" xr:uid="{F6531A10-2D9B-4FE5-A7AC-7E6D3E19D89D}"/>
    <cellStyle name="Bemærk! 2 2 3 2 3 3" xfId="6234" xr:uid="{6368C5A5-48FF-4BD9-80B4-C0B0ACCA99B9}"/>
    <cellStyle name="Bemærk! 2 2 3 2 3 3 2" xfId="14150" xr:uid="{5C7974A9-8F3F-4EF8-AD6E-1EF6B371B264}"/>
    <cellStyle name="Bemærk! 2 2 3 2 3 3 2 2" xfId="30465" xr:uid="{5B959D71-CEEF-4389-A1EC-45755366A594}"/>
    <cellStyle name="Bemærk! 2 2 3 2 3 3 2 3" xfId="45429" xr:uid="{60033420-BEEA-453B-867A-8FA70CF73458}"/>
    <cellStyle name="Bemærk! 2 2 3 2 3 3 3" xfId="23443" xr:uid="{8DB6E3CC-B021-422B-A297-0EB1E72A745B}"/>
    <cellStyle name="Bemærk! 2 2 3 2 3 3 4" xfId="38430" xr:uid="{C5A1C7DD-F8CF-49E0-8635-80EA2D550550}"/>
    <cellStyle name="Bemærk! 2 2 3 2 4" xfId="4736" xr:uid="{FB0A2BD7-0B14-49D6-BD67-723D21AEF834}"/>
    <cellStyle name="Bemærk! 2 2 3 2 4 2" xfId="6899" xr:uid="{3705C311-482B-4C87-AB52-FC62D2282EEF}"/>
    <cellStyle name="Bemærk! 2 2 3 2 4 2 2" xfId="14809" xr:uid="{2799F6B4-5FBA-4865-9A9D-6A2B80BF83D1}"/>
    <cellStyle name="Bemærk! 2 2 3 2 4 2 2 2" xfId="31124" xr:uid="{232BC157-DA90-4F07-86C8-8728C4EE6304}"/>
    <cellStyle name="Bemærk! 2 2 3 2 4 2 2 3" xfId="46088" xr:uid="{E5F6639A-CC99-45F5-BE06-7316D1B66054}"/>
    <cellStyle name="Bemærk! 2 2 3 2 4 2 3" xfId="24102" xr:uid="{0E4FB769-5563-4A30-886E-729C79119787}"/>
    <cellStyle name="Bemærk! 2 2 3 2 4 2 4" xfId="39089" xr:uid="{31DC6615-259E-4D6E-8669-30A667DE3450}"/>
    <cellStyle name="Bemærk! 2 2 3 2 5" xfId="53990" xr:uid="{3D639FCC-D8BE-4072-A33A-81164F783B83}"/>
    <cellStyle name="Bemærk! 2 2 3 3" xfId="4737" xr:uid="{F6596707-5942-4FEB-A5B3-74ED6F9D035F}"/>
    <cellStyle name="Bemærk! 2 2 3 3 2" xfId="4738" xr:uid="{6497C4F8-11F3-4153-8531-4D9A906C7F4F}"/>
    <cellStyle name="Bemærk! 2 2 3 3 2 2" xfId="4739" xr:uid="{6D3BA68F-1B98-4456-BFFE-A7758A48EC65}"/>
    <cellStyle name="Bemærk! 2 2 3 3 2 2 2" xfId="7782" xr:uid="{B4561515-E5F0-466E-87E4-9108198004A6}"/>
    <cellStyle name="Bemærk! 2 2 3 3 2 2 2 2" xfId="15682" xr:uid="{67CFFB32-A2DE-4C2D-BAA2-CDAD3AF1E9E8}"/>
    <cellStyle name="Bemærk! 2 2 3 3 2 2 2 2 2" xfId="31997" xr:uid="{F0E8DE21-5BFA-4619-B63A-23246DFB4792}"/>
    <cellStyle name="Bemærk! 2 2 3 3 2 2 2 2 3" xfId="46961" xr:uid="{DEB43BAA-06F8-4174-977C-B3BDF51D41CA}"/>
    <cellStyle name="Bemærk! 2 2 3 3 2 2 2 3" xfId="24975" xr:uid="{CB1783A9-8F08-49B7-BA14-0A2389FE3530}"/>
    <cellStyle name="Bemærk! 2 2 3 3 2 2 2 4" xfId="39962" xr:uid="{C0BAC7E4-6625-44C3-8343-F56E0A9AB19C}"/>
    <cellStyle name="Bemærk! 2 2 3 3 3" xfId="4740" xr:uid="{0D16FEF6-C146-4342-92E3-8B7AD14DF7B3}"/>
    <cellStyle name="Bemærk! 2 2 3 3 3 2" xfId="4741" xr:uid="{5191FEC1-8D18-4025-9F22-C96BFBB85DC4}"/>
    <cellStyle name="Bemærk! 2 2 3 3 3 2 2" xfId="8559" xr:uid="{7DF89FC3-3C4B-4B7E-86BA-EED0294BFF86}"/>
    <cellStyle name="Bemærk! 2 2 3 3 3 2 2 2" xfId="16444" xr:uid="{953FD4ED-2F66-41D9-8B3B-A3194DEF200C}"/>
    <cellStyle name="Bemærk! 2 2 3 3 3 2 2 2 2" xfId="32759" xr:uid="{D249C7A8-3E30-428A-98CF-BBDEBE2BEA6F}"/>
    <cellStyle name="Bemærk! 2 2 3 3 3 2 2 2 3" xfId="47723" xr:uid="{45DC6C51-9060-4ACA-8977-F6787F23745E}"/>
    <cellStyle name="Bemærk! 2 2 3 3 3 2 2 3" xfId="25737" xr:uid="{59FF7504-BE47-4996-A035-AE6F0E7DFFD1}"/>
    <cellStyle name="Bemærk! 2 2 3 3 3 2 2 4" xfId="40724" xr:uid="{81D961C3-3FA3-40F0-A31F-0FE72C1DBA28}"/>
    <cellStyle name="Bemærk! 2 2 3 3 3 3" xfId="6331" xr:uid="{5A721093-218D-4AD2-8F4D-FD6A63E4C03F}"/>
    <cellStyle name="Bemærk! 2 2 3 3 3 3 2" xfId="14244" xr:uid="{9A00E06C-D6FD-416B-A18D-5B8B6FE1E13A}"/>
    <cellStyle name="Bemærk! 2 2 3 3 3 3 2 2" xfId="30559" xr:uid="{CB21FDCF-6CD0-47A1-813E-256513755D73}"/>
    <cellStyle name="Bemærk! 2 2 3 3 3 3 2 3" xfId="45523" xr:uid="{9BC219FC-CEAB-4820-A94E-EAFB15C2A0E0}"/>
    <cellStyle name="Bemærk! 2 2 3 3 3 3 3" xfId="23537" xr:uid="{1DA4CBDC-AC76-47B8-8DAF-6FFFE4C87237}"/>
    <cellStyle name="Bemærk! 2 2 3 3 3 3 4" xfId="38524" xr:uid="{91F4DEF6-6516-44CB-98C8-3DCE5437A4F9}"/>
    <cellStyle name="Bemærk! 2 2 3 3 4" xfId="4742" xr:uid="{BF7D950D-190D-495B-9DD9-2D4D79F25CD3}"/>
    <cellStyle name="Bemærk! 2 2 3 3 4 2" xfId="7013" xr:uid="{FD7A7E80-4905-4386-BF4A-8DBA7822653B}"/>
    <cellStyle name="Bemærk! 2 2 3 3 4 2 2" xfId="14923" xr:uid="{55FC101E-AF6D-4733-BAB6-8B334C61DD9D}"/>
    <cellStyle name="Bemærk! 2 2 3 3 4 2 2 2" xfId="31238" xr:uid="{A5714A61-4935-40FE-9538-059B0610C10F}"/>
    <cellStyle name="Bemærk! 2 2 3 3 4 2 2 3" xfId="46202" xr:uid="{79EC5077-5DBA-424E-8962-4810E69FD68A}"/>
    <cellStyle name="Bemærk! 2 2 3 3 4 2 3" xfId="24216" xr:uid="{7AC66264-46BD-417C-BE74-747FDE44822B}"/>
    <cellStyle name="Bemærk! 2 2 3 3 4 2 4" xfId="39203" xr:uid="{3D5B9060-6C6F-464E-943F-997F8BDA746C}"/>
    <cellStyle name="Bemærk! 2 2 3 3 5" xfId="56534" xr:uid="{E6F85FC0-D63D-4C7D-923A-0EC47C745077}"/>
    <cellStyle name="Bemærk! 2 2 3 4" xfId="4743" xr:uid="{A0EEC6F7-6DAC-4CB5-9738-38E1766969C5}"/>
    <cellStyle name="Bemærk! 2 2 3 4 2" xfId="4744" xr:uid="{B19BC087-9859-4F61-9C9F-2DCBBE39712B}"/>
    <cellStyle name="Bemærk! 2 2 3 4 2 2" xfId="4745" xr:uid="{7BBDB502-D723-4A70-80B1-D5E81F1C7054}"/>
    <cellStyle name="Bemærk! 2 2 3 4 2 2 2" xfId="7907" xr:uid="{EBDCD9F1-CDD3-4818-B145-7CAD02DC2478}"/>
    <cellStyle name="Bemærk! 2 2 3 4 2 2 2 2" xfId="15807" xr:uid="{8383D412-13D0-4258-AF37-D0801618867B}"/>
    <cellStyle name="Bemærk! 2 2 3 4 2 2 2 2 2" xfId="32122" xr:uid="{52CD93AF-E688-4479-AD25-DC1BD084DBE2}"/>
    <cellStyle name="Bemærk! 2 2 3 4 2 2 2 2 3" xfId="47086" xr:uid="{F5AEB35C-80CF-4DC2-BADE-D66114352724}"/>
    <cellStyle name="Bemærk! 2 2 3 4 2 2 2 3" xfId="25100" xr:uid="{DC5A7B52-4F96-4420-BCC6-023EF50DE89F}"/>
    <cellStyle name="Bemærk! 2 2 3 4 2 2 2 4" xfId="40087" xr:uid="{B26AA46B-6B39-457A-9A60-FD088363D1A8}"/>
    <cellStyle name="Bemærk! 2 2 3 4 3" xfId="4746" xr:uid="{9051C603-86B5-4B58-A218-A350DEBAA9F2}"/>
    <cellStyle name="Bemærk! 2 2 3 4 3 2" xfId="4747" xr:uid="{F889A76D-E0C2-406F-8B5B-8F86D4D9804F}"/>
    <cellStyle name="Bemærk! 2 2 3 4 3 2 2" xfId="8386" xr:uid="{589D803B-AFBE-4C34-8936-F74F64FA1F41}"/>
    <cellStyle name="Bemærk! 2 2 3 4 3 2 2 2" xfId="16277" xr:uid="{2ED054BA-D96E-4859-B1E5-6C7DA0BBEE9B}"/>
    <cellStyle name="Bemærk! 2 2 3 4 3 2 2 2 2" xfId="32592" xr:uid="{A313ACED-B390-4A10-B1D1-289420C6EFA1}"/>
    <cellStyle name="Bemærk! 2 2 3 4 3 2 2 2 3" xfId="47556" xr:uid="{684907DF-1C02-4938-9DB3-24F3DA26DC19}"/>
    <cellStyle name="Bemærk! 2 2 3 4 3 2 2 3" xfId="25570" xr:uid="{8225C6BC-56D8-459D-9B02-FB36DE6DD278}"/>
    <cellStyle name="Bemærk! 2 2 3 4 3 2 2 4" xfId="40557" xr:uid="{B451F27C-A7FA-436D-A2C3-F72C4345761A}"/>
    <cellStyle name="Bemærk! 2 2 3 4 3 3" xfId="6436" xr:uid="{17F9011A-6645-43F9-95D1-D8135A9FF554}"/>
    <cellStyle name="Bemærk! 2 2 3 4 3 3 2" xfId="14349" xr:uid="{E41B5359-59B5-4094-B5DE-696FA0FC2257}"/>
    <cellStyle name="Bemærk! 2 2 3 4 3 3 2 2" xfId="30664" xr:uid="{5D2E9952-1CDB-47BE-8C8B-777A2029BEC4}"/>
    <cellStyle name="Bemærk! 2 2 3 4 3 3 2 3" xfId="45628" xr:uid="{238AA3E8-BAF4-4660-8EAB-EDEF826D57DA}"/>
    <cellStyle name="Bemærk! 2 2 3 4 3 3 3" xfId="23642" xr:uid="{C6D818E9-C4A1-4BB1-B840-4C26C609A88C}"/>
    <cellStyle name="Bemærk! 2 2 3 4 3 3 4" xfId="38629" xr:uid="{79540C02-66C3-4B57-AF5C-6DBD28CE6483}"/>
    <cellStyle name="Bemærk! 2 2 3 4 4" xfId="4748" xr:uid="{17ADC4EB-34BE-4133-958A-B661CD3898BB}"/>
    <cellStyle name="Bemærk! 2 2 3 4 4 2" xfId="7183" xr:uid="{733C9605-848D-4EBA-BB56-216B6A495FA4}"/>
    <cellStyle name="Bemærk! 2 2 3 4 4 2 2" xfId="15092" xr:uid="{07112731-27CC-4A32-8FD3-6116995DA188}"/>
    <cellStyle name="Bemærk! 2 2 3 4 4 2 2 2" xfId="31407" xr:uid="{84CA53AF-5411-45EC-9318-A548F60E4414}"/>
    <cellStyle name="Bemærk! 2 2 3 4 4 2 2 3" xfId="46371" xr:uid="{08AC7B47-3A12-48CF-9FF1-088C2EE828F2}"/>
    <cellStyle name="Bemærk! 2 2 3 4 4 2 3" xfId="24385" xr:uid="{CD1A95C0-5C52-4FA1-A2A3-6672675FCBFA}"/>
    <cellStyle name="Bemærk! 2 2 3 4 4 2 4" xfId="39372" xr:uid="{591A8315-FCA6-4AC0-9418-7994DE48A1DB}"/>
    <cellStyle name="Bemærk! 2 2 3 5" xfId="4749" xr:uid="{BAB93ED9-01D5-41ED-8D43-67E525F5A462}"/>
    <cellStyle name="Bemærk! 2 2 3 5 2" xfId="4750" xr:uid="{262ADFF5-0410-4DC9-AF5E-7DD416EF9978}"/>
    <cellStyle name="Bemærk! 2 2 3 5 2 2" xfId="4751" xr:uid="{AE36422B-F53D-4C72-AC47-7B985E0D17BF}"/>
    <cellStyle name="Bemærk! 2 2 3 5 2 2 2" xfId="8024" xr:uid="{D1DD02AF-46AB-4A67-9A58-D477C56A421D}"/>
    <cellStyle name="Bemærk! 2 2 3 5 2 2 2 2" xfId="15924" xr:uid="{9B178749-C22B-452F-909E-96809FD9D862}"/>
    <cellStyle name="Bemærk! 2 2 3 5 2 2 2 2 2" xfId="32239" xr:uid="{66504093-0B6A-4F1F-BD8F-B043A681FAEE}"/>
    <cellStyle name="Bemærk! 2 2 3 5 2 2 2 2 3" xfId="47203" xr:uid="{56694051-2822-464A-ADAD-AA8C14CF6DF6}"/>
    <cellStyle name="Bemærk! 2 2 3 5 2 2 2 3" xfId="25217" xr:uid="{F464DC8B-CCA5-4792-A053-32AC6C1E3033}"/>
    <cellStyle name="Bemærk! 2 2 3 5 2 2 2 4" xfId="40204" xr:uid="{C657D487-C53F-4277-B3B1-1C840A9C2C99}"/>
    <cellStyle name="Bemærk! 2 2 3 5 3" xfId="4752" xr:uid="{DDEF8EC8-BA97-4A85-BB95-1D06A2156D6F}"/>
    <cellStyle name="Bemærk! 2 2 3 5 3 2" xfId="4753" xr:uid="{23C41643-CA2E-4F4F-84B1-7A5CA2B8B390}"/>
    <cellStyle name="Bemærk! 2 2 3 5 3 2 2" xfId="8744" xr:uid="{C416D9F7-40D3-488F-B3B4-306EE699D2D5}"/>
    <cellStyle name="Bemærk! 2 2 3 5 3 2 2 2" xfId="16619" xr:uid="{6BBC290C-BD2F-448F-B2FE-0D56B8E79B13}"/>
    <cellStyle name="Bemærk! 2 2 3 5 3 2 2 2 2" xfId="32934" xr:uid="{4B129721-3236-46E8-B86A-9B75197E416D}"/>
    <cellStyle name="Bemærk! 2 2 3 5 3 2 2 2 3" xfId="47898" xr:uid="{C99E1B6F-4546-4266-B07A-A35E9FC4FF40}"/>
    <cellStyle name="Bemærk! 2 2 3 5 3 2 2 3" xfId="25912" xr:uid="{F30F3446-9DC9-4CCB-9C72-4A89E6AF63F8}"/>
    <cellStyle name="Bemærk! 2 2 3 5 3 2 2 4" xfId="40899" xr:uid="{95F393A1-5B4C-416A-A924-F29FD8D98077}"/>
    <cellStyle name="Bemærk! 2 2 3 5 3 3" xfId="6535" xr:uid="{CB7EF14C-0CD5-4745-BA26-400301E3806D}"/>
    <cellStyle name="Bemærk! 2 2 3 5 3 3 2" xfId="14448" xr:uid="{335FEB9D-41AF-44F7-B944-045F0183C7AD}"/>
    <cellStyle name="Bemærk! 2 2 3 5 3 3 2 2" xfId="30763" xr:uid="{AD85AF32-20B9-4E8B-A5BE-6EBBB7BB8C2C}"/>
    <cellStyle name="Bemærk! 2 2 3 5 3 3 2 3" xfId="45727" xr:uid="{11A8389F-B841-40B4-9636-C0C61233F8DB}"/>
    <cellStyle name="Bemærk! 2 2 3 5 3 3 3" xfId="23741" xr:uid="{6809EE10-7300-46E4-875A-88196047B4BA}"/>
    <cellStyle name="Bemærk! 2 2 3 5 3 3 4" xfId="38728" xr:uid="{7D56EC2B-EE93-4DD7-A72D-B68EE3C14398}"/>
    <cellStyle name="Bemærk! 2 2 3 5 4" xfId="4754" xr:uid="{11C3DF3C-4625-48D4-A71F-88394D8A543F}"/>
    <cellStyle name="Bemærk! 2 2 3 5 4 2" xfId="7300" xr:uid="{8258279C-0FBF-45E4-9C35-0CB51A10FA75}"/>
    <cellStyle name="Bemærk! 2 2 3 5 4 2 2" xfId="15209" xr:uid="{1CBE60AE-88BD-4A91-A7B6-98FF7D235A8F}"/>
    <cellStyle name="Bemærk! 2 2 3 5 4 2 2 2" xfId="31524" xr:uid="{8B56B74F-6E14-4215-87F2-CCBCF530B1A1}"/>
    <cellStyle name="Bemærk! 2 2 3 5 4 2 2 3" xfId="46488" xr:uid="{D12DA5CA-E127-4BE1-B70E-4734FAB14A67}"/>
    <cellStyle name="Bemærk! 2 2 3 5 4 2 3" xfId="24502" xr:uid="{23ACA70C-78E2-434C-BD7A-6C8B82CDB913}"/>
    <cellStyle name="Bemærk! 2 2 3 5 4 2 4" xfId="39489" xr:uid="{08A0ADF7-F766-4BDA-8BBC-8BC8031066AF}"/>
    <cellStyle name="Bemærk! 2 2 3 6" xfId="4755" xr:uid="{FB1D2234-97A9-40D6-9E62-9315860FB09E}"/>
    <cellStyle name="Bemærk! 2 2 3 6 2" xfId="4756" xr:uid="{F02EA825-AB56-4C43-ACC0-02E8894AA17E}"/>
    <cellStyle name="Bemærk! 2 2 3 6 2 2" xfId="4757" xr:uid="{0D14950F-3542-4695-8EC3-AC1D4A606DFC}"/>
    <cellStyle name="Bemærk! 2 2 3 6 2 2 2" xfId="8136" xr:uid="{BFB09558-0309-4EA7-A3C3-F59402C53376}"/>
    <cellStyle name="Bemærk! 2 2 3 6 2 2 2 2" xfId="16036" xr:uid="{C5A5D00C-ED2E-4327-95E0-E51B0322E202}"/>
    <cellStyle name="Bemærk! 2 2 3 6 2 2 2 2 2" xfId="32351" xr:uid="{3B59A9B1-2031-4A31-B08F-1EC1CFBE16BC}"/>
    <cellStyle name="Bemærk! 2 2 3 6 2 2 2 2 3" xfId="47315" xr:uid="{20A54A73-82A2-458B-AE46-FBED74B468EC}"/>
    <cellStyle name="Bemærk! 2 2 3 6 2 2 2 3" xfId="25329" xr:uid="{16BBCF58-7392-43E6-9FCB-17846F5AB420}"/>
    <cellStyle name="Bemærk! 2 2 3 6 2 2 2 4" xfId="40316" xr:uid="{E0A8C78F-C33F-4503-AAA1-A8402B622C50}"/>
    <cellStyle name="Bemærk! 2 2 3 6 3" xfId="4758" xr:uid="{07BFAEF9-78D2-48B8-9519-02658281AC6D}"/>
    <cellStyle name="Bemærk! 2 2 3 6 3 2" xfId="4759" xr:uid="{4AE1D8B1-E670-41A1-A14E-86AE1698C72A}"/>
    <cellStyle name="Bemærk! 2 2 3 6 3 2 2" xfId="8748" xr:uid="{4DC71CBD-FA2D-4384-B940-EE5BD7C0E2EC}"/>
    <cellStyle name="Bemærk! 2 2 3 6 3 2 2 2" xfId="16623" xr:uid="{EF0DB636-9645-4299-86DB-793AEAEDFE1A}"/>
    <cellStyle name="Bemærk! 2 2 3 6 3 2 2 2 2" xfId="32938" xr:uid="{D2A7609E-E3B1-4896-86E6-3CF19EB6CBDD}"/>
    <cellStyle name="Bemærk! 2 2 3 6 3 2 2 2 3" xfId="47902" xr:uid="{D26CB49F-3C6D-4CFF-83B4-F4CB77D8FBB2}"/>
    <cellStyle name="Bemærk! 2 2 3 6 3 2 2 3" xfId="25916" xr:uid="{4105976B-68A6-445C-A686-97369F083F8B}"/>
    <cellStyle name="Bemærk! 2 2 3 6 3 2 2 4" xfId="40903" xr:uid="{9F2F0121-7635-4D7D-AB03-BC69A37AD26E}"/>
    <cellStyle name="Bemærk! 2 2 3 6 3 3" xfId="6629" xr:uid="{10AC61AC-3933-453D-BF4C-D4DE75E13168}"/>
    <cellStyle name="Bemærk! 2 2 3 6 3 3 2" xfId="14542" xr:uid="{9918B472-4992-435E-B564-6970B7D6A979}"/>
    <cellStyle name="Bemærk! 2 2 3 6 3 3 2 2" xfId="30857" xr:uid="{0073DB96-F9B9-495C-89D0-69AD42713DB6}"/>
    <cellStyle name="Bemærk! 2 2 3 6 3 3 2 3" xfId="45821" xr:uid="{886C6C80-DBFD-4A94-BC2A-83309A7381BC}"/>
    <cellStyle name="Bemærk! 2 2 3 6 3 3 3" xfId="23835" xr:uid="{674893C7-1658-4DEA-8601-1793DFC23ED7}"/>
    <cellStyle name="Bemærk! 2 2 3 6 3 3 4" xfId="38822" xr:uid="{AA2C5833-E3F6-4335-A2FE-CFA94A13D689}"/>
    <cellStyle name="Bemærk! 2 2 3 6 4" xfId="4760" xr:uid="{27BA6E0F-A8F3-44DF-8297-2A9214DD937E}"/>
    <cellStyle name="Bemærk! 2 2 3 6 4 2" xfId="7413" xr:uid="{F40D85BD-7922-4182-94E6-54B48F05C41F}"/>
    <cellStyle name="Bemærk! 2 2 3 6 4 2 2" xfId="15322" xr:uid="{23A7CB27-8A2C-40CC-A968-8B4433C19986}"/>
    <cellStyle name="Bemærk! 2 2 3 6 4 2 2 2" xfId="31637" xr:uid="{B9E3D91D-1A76-467C-A45A-6D451E5DC4DC}"/>
    <cellStyle name="Bemærk! 2 2 3 6 4 2 2 3" xfId="46601" xr:uid="{D3C81EBD-1AFC-4592-9A71-4C7DE2F1D834}"/>
    <cellStyle name="Bemærk! 2 2 3 6 4 2 3" xfId="24615" xr:uid="{8A013641-ECEC-4387-9953-48F21FEC91F1}"/>
    <cellStyle name="Bemærk! 2 2 3 6 4 2 4" xfId="39602" xr:uid="{527061B3-FF19-469A-BB3D-7B709ECF6C00}"/>
    <cellStyle name="Bemærk! 2 2 3 7" xfId="4761" xr:uid="{7BBEFAF0-42ED-4677-B3C2-228B8061CC98}"/>
    <cellStyle name="Bemærk! 2 2 3 7 2" xfId="4762" xr:uid="{0B54C00B-72BC-4403-9BBD-8331FCC862DB}"/>
    <cellStyle name="Bemærk! 2 2 3 7 2 2" xfId="7550" xr:uid="{2761005D-90ED-4D07-A520-15738FD8C07A}"/>
    <cellStyle name="Bemærk! 2 2 3 7 2 2 2" xfId="15450" xr:uid="{35A064B0-53E6-40A7-97FF-3633272B3A7A}"/>
    <cellStyle name="Bemærk! 2 2 3 7 2 2 2 2" xfId="31765" xr:uid="{AE86638A-62B6-4E3E-80C7-C2106FADB3B4}"/>
    <cellStyle name="Bemærk! 2 2 3 7 2 2 2 3" xfId="46729" xr:uid="{E19547C2-7E9A-4BCD-8C26-113A8EF52235}"/>
    <cellStyle name="Bemærk! 2 2 3 7 2 2 3" xfId="24743" xr:uid="{7ECFC7FA-3114-4F74-961D-109D715FCAC1}"/>
    <cellStyle name="Bemærk! 2 2 3 7 2 2 4" xfId="39730" xr:uid="{8D0E04BD-A980-4F46-ABA0-088CD271C9BA}"/>
    <cellStyle name="Bemærk! 2 2 3 8" xfId="4763" xr:uid="{66A7B2B2-5213-4E2D-A1FF-DFB0743A7A9F}"/>
    <cellStyle name="Bemærk! 2 2 3 8 2" xfId="4764" xr:uid="{6758C9DB-CA46-456D-8CAA-6F55863DEE00}"/>
    <cellStyle name="Bemærk! 2 2 3 8 2 2" xfId="8407" xr:uid="{0F8152FE-D0DC-4EEF-8676-9E4FF473E7A9}"/>
    <cellStyle name="Bemærk! 2 2 3 8 2 2 2" xfId="16297" xr:uid="{67C359B5-CC11-4B90-B692-42006B67CE09}"/>
    <cellStyle name="Bemærk! 2 2 3 8 2 2 2 2" xfId="32612" xr:uid="{7297F8D9-1967-45A6-A64A-44BDA138E5FA}"/>
    <cellStyle name="Bemærk! 2 2 3 8 2 2 2 3" xfId="47576" xr:uid="{43FFAFC4-3F59-46C6-A353-931D17F864A2}"/>
    <cellStyle name="Bemærk! 2 2 3 8 2 2 3" xfId="25590" xr:uid="{BE5EDD42-FBE0-47E7-98B1-F41A38CB58B4}"/>
    <cellStyle name="Bemærk! 2 2 3 8 2 2 4" xfId="40577" xr:uid="{9C492073-468B-4416-A988-0253DC3B74C1}"/>
    <cellStyle name="Bemærk! 2 2 3 8 3" xfId="6135" xr:uid="{89F0FC14-8CB9-4138-ACF5-3D08BC699DA4}"/>
    <cellStyle name="Bemærk! 2 2 3 8 3 2" xfId="14051" xr:uid="{25730AB7-EE4A-4CB1-BBA0-C850C0481461}"/>
    <cellStyle name="Bemærk! 2 2 3 8 3 2 2" xfId="30366" xr:uid="{7FABBD12-171F-4197-B9E4-47D34AEF3199}"/>
    <cellStyle name="Bemærk! 2 2 3 8 3 2 3" xfId="45330" xr:uid="{8D415E40-99DC-4411-A038-31FC6D3E9672}"/>
    <cellStyle name="Bemærk! 2 2 3 8 3 3" xfId="23344" xr:uid="{DD21FD3D-4EF4-404C-B735-B1FAA7BDC50E}"/>
    <cellStyle name="Bemærk! 2 2 3 8 3 4" xfId="38331" xr:uid="{5B82D1AD-7481-418F-B463-B4557345AC2D}"/>
    <cellStyle name="Bemærk! 2 2 3 9" xfId="4765" xr:uid="{22B8DB54-AC71-4CBE-9C23-DB7A6887C812}"/>
    <cellStyle name="Bemærk! 2 2 3 9 2" xfId="6778" xr:uid="{CA6F4D4F-FFB2-4B13-9B76-767F2F1E6C77}"/>
    <cellStyle name="Bemærk! 2 2 3 9 2 2" xfId="14688" xr:uid="{B900EE58-678A-433E-9A81-51A82C82324B}"/>
    <cellStyle name="Bemærk! 2 2 3 9 2 2 2" xfId="31003" xr:uid="{527FA7D9-250C-407D-98B3-F17163B6F50D}"/>
    <cellStyle name="Bemærk! 2 2 3 9 2 2 3" xfId="45967" xr:uid="{1EDB8DAE-E53E-449C-9D22-F4A14BC85870}"/>
    <cellStyle name="Bemærk! 2 2 3 9 2 3" xfId="23981" xr:uid="{3B612594-F356-4F21-888B-63BB864C781F}"/>
    <cellStyle name="Bemærk! 2 2 3 9 2 4" xfId="38968" xr:uid="{D2B0B209-E2A4-49A7-8116-DEA5288C5723}"/>
    <cellStyle name="Bemærk! 2 2 4" xfId="4766" xr:uid="{B2166B62-8B42-42D5-8BDC-7EE70CF10C89}"/>
    <cellStyle name="Bemærk! 2 2 4 2" xfId="4767" xr:uid="{AF52E07B-17E3-472C-8C3A-81A1470F9818}"/>
    <cellStyle name="Bemærk! 2 2 4 2 2" xfId="4768" xr:uid="{3EAB93EA-E98C-45E6-AF44-2D8306596B1A}"/>
    <cellStyle name="Bemærk! 2 2 4 2 2 2" xfId="7591" xr:uid="{4AAFED8C-3909-4E31-9D91-C4C193DFB2FA}"/>
    <cellStyle name="Bemærk! 2 2 4 2 2 2 2" xfId="15491" xr:uid="{22532190-C91B-455B-8184-50392E92D598}"/>
    <cellStyle name="Bemærk! 2 2 4 2 2 2 2 2" xfId="31806" xr:uid="{ADAEEF27-EBA6-4481-8886-CD9A5286482F}"/>
    <cellStyle name="Bemærk! 2 2 4 2 2 2 2 3" xfId="46770" xr:uid="{7DE50A82-A21D-4C16-B1E1-43E8C70FA9FD}"/>
    <cellStyle name="Bemærk! 2 2 4 2 2 2 3" xfId="24784" xr:uid="{650E550F-F34D-4C8E-8123-1676E5F12204}"/>
    <cellStyle name="Bemærk! 2 2 4 2 2 2 4" xfId="39771" xr:uid="{C265B9F8-1F85-4A48-A298-BB851646D324}"/>
    <cellStyle name="Bemærk! 2 2 4 2 3" xfId="57155" xr:uid="{089FA35B-18B5-47C1-B6CE-F6D8642A1FFC}"/>
    <cellStyle name="Bemærk! 2 2 4 3" xfId="4769" xr:uid="{B7C528ED-E151-4FC0-A438-1999EACA8216}"/>
    <cellStyle name="Bemærk! 2 2 4 3 2" xfId="4770" xr:uid="{7945C74C-4BCC-40C4-AF7C-9E087969B122}"/>
    <cellStyle name="Bemærk! 2 2 4 3 2 2" xfId="8694" xr:uid="{1AB0C863-C0AE-4E01-B762-F1D04927D338}"/>
    <cellStyle name="Bemærk! 2 2 4 3 2 2 2" xfId="16572" xr:uid="{B87FFB86-A863-4BE6-BB8D-25F4E3F1EDA6}"/>
    <cellStyle name="Bemærk! 2 2 4 3 2 2 2 2" xfId="32887" xr:uid="{8B6F1C73-1864-4C48-B21F-50CEF4277C84}"/>
    <cellStyle name="Bemærk! 2 2 4 3 2 2 2 3" xfId="47851" xr:uid="{99DD9D5A-5D99-4C7E-B8E5-CD7E4C4080D8}"/>
    <cellStyle name="Bemærk! 2 2 4 3 2 2 3" xfId="25865" xr:uid="{5E410820-D5E5-4265-A9C3-BF75359862D7}"/>
    <cellStyle name="Bemærk! 2 2 4 3 2 2 4" xfId="40852" xr:uid="{B5E9EB53-33B3-4D43-B678-2E7E50E18555}"/>
    <cellStyle name="Bemærk! 2 2 4 3 3" xfId="6168" xr:uid="{E9096F06-3D79-40E6-AFA7-C428A2D15863}"/>
    <cellStyle name="Bemærk! 2 2 4 3 3 2" xfId="14084" xr:uid="{5E876407-272C-41EB-8BA1-EB32AF560547}"/>
    <cellStyle name="Bemærk! 2 2 4 3 3 2 2" xfId="30399" xr:uid="{3631D52F-BF9D-4BE8-8B56-73BF8B917780}"/>
    <cellStyle name="Bemærk! 2 2 4 3 3 2 3" xfId="45363" xr:uid="{38A332FA-A7C9-4A09-AFEB-B58EE0091329}"/>
    <cellStyle name="Bemærk! 2 2 4 3 3 3" xfId="23377" xr:uid="{E66694AF-405A-45F1-A61C-9492CE913685}"/>
    <cellStyle name="Bemærk! 2 2 4 3 3 4" xfId="38364" xr:uid="{8882B44E-327E-4FF2-AA52-8F687177E424}"/>
    <cellStyle name="Bemærk! 2 2 4 4" xfId="4771" xr:uid="{209D2501-CEE7-4B5F-805F-F291A9294BE2}"/>
    <cellStyle name="Bemærk! 2 2 4 4 2" xfId="6821" xr:uid="{C914AED6-671C-4BA9-9710-2081DE9FC5EE}"/>
    <cellStyle name="Bemærk! 2 2 4 4 2 2" xfId="14731" xr:uid="{77FA9FE8-1EE2-443A-8A50-FA1A77FA276D}"/>
    <cellStyle name="Bemærk! 2 2 4 4 2 2 2" xfId="31046" xr:uid="{8CFCE7FB-CA98-451C-B241-1FE63C9F14BE}"/>
    <cellStyle name="Bemærk! 2 2 4 4 2 2 3" xfId="46010" xr:uid="{6D12B2AB-F289-42FB-8F2B-FA95BA064D59}"/>
    <cellStyle name="Bemærk! 2 2 4 4 2 3" xfId="24024" xr:uid="{C4E93D0A-4D2B-4AD7-A871-D81BB71100AD}"/>
    <cellStyle name="Bemærk! 2 2 4 4 2 4" xfId="39011" xr:uid="{2BA3212A-0E78-4F72-8AAE-704B969026EF}"/>
    <cellStyle name="Bemærk! 2 2 4 5" xfId="53988" xr:uid="{821EBFA7-8792-44E7-A90C-5DAF3A819F6C}"/>
    <cellStyle name="Bemærk! 2 2 5" xfId="4772" xr:uid="{170CE74E-3B63-4419-BF32-DA0509A7D7AA}"/>
    <cellStyle name="Bemærk! 2 2 5 2" xfId="4773" xr:uid="{0D8EF003-6107-4D6A-A595-D58919593C0B}"/>
    <cellStyle name="Bemærk! 2 2 5 2 2" xfId="4774" xr:uid="{656DC0CC-3DC7-4253-AFB8-B597D7AF4AFC}"/>
    <cellStyle name="Bemærk! 2 2 5 2 2 2" xfId="7780" xr:uid="{EF38D700-6E3F-4260-B468-A4F8F2A54895}"/>
    <cellStyle name="Bemærk! 2 2 5 2 2 2 2" xfId="15680" xr:uid="{C32E73A5-B285-4294-B3DE-82F75317C996}"/>
    <cellStyle name="Bemærk! 2 2 5 2 2 2 2 2" xfId="31995" xr:uid="{95AFD62F-82E4-4307-A17D-2BDC2B827B72}"/>
    <cellStyle name="Bemærk! 2 2 5 2 2 2 2 3" xfId="46959" xr:uid="{A31E3EDC-A850-44A5-A2D5-D5755A6A5AD4}"/>
    <cellStyle name="Bemærk! 2 2 5 2 2 2 3" xfId="24973" xr:uid="{5327D1E7-CCB4-49BD-8179-E28FD2F807AF}"/>
    <cellStyle name="Bemærk! 2 2 5 2 2 2 4" xfId="39960" xr:uid="{D4E4A651-ACE0-49A9-B57F-65F11C71BD06}"/>
    <cellStyle name="Bemærk! 2 2 5 3" xfId="4775" xr:uid="{9169C7F0-4C7C-475D-B047-37E4598066BF}"/>
    <cellStyle name="Bemærk! 2 2 5 3 2" xfId="4776" xr:uid="{951657D5-3382-4760-B9D1-E87728EEDF49}"/>
    <cellStyle name="Bemærk! 2 2 5 3 2 2" xfId="8621" xr:uid="{DB4FF93B-FB85-4A6C-B7A8-C9BD5C0E36DB}"/>
    <cellStyle name="Bemærk! 2 2 5 3 2 2 2" xfId="16502" xr:uid="{B90C4E00-40AF-4D8D-BF11-12ECC9BD519F}"/>
    <cellStyle name="Bemærk! 2 2 5 3 2 2 2 2" xfId="32817" xr:uid="{A64BDDCB-D839-4FE4-AB53-0DDA8BD815F5}"/>
    <cellStyle name="Bemærk! 2 2 5 3 2 2 2 3" xfId="47781" xr:uid="{A8B89D46-FA4B-444B-A2E1-CB1C61D20A12}"/>
    <cellStyle name="Bemærk! 2 2 5 3 2 2 3" xfId="25795" xr:uid="{41899169-E7DA-439C-8DE5-C4FC82616315}"/>
    <cellStyle name="Bemærk! 2 2 5 3 2 2 4" xfId="40782" xr:uid="{4561EF82-D3A9-4149-A946-0D2DFBF45344}"/>
    <cellStyle name="Bemærk! 2 2 5 3 3" xfId="6329" xr:uid="{50B5B642-B64D-4A72-B6F8-BF8979B74B9A}"/>
    <cellStyle name="Bemærk! 2 2 5 3 3 2" xfId="14242" xr:uid="{E349CC55-FE83-4F21-8709-7DD9C538CDF5}"/>
    <cellStyle name="Bemærk! 2 2 5 3 3 2 2" xfId="30557" xr:uid="{870FD271-ED37-4EC3-8FBD-D995FC73DC71}"/>
    <cellStyle name="Bemærk! 2 2 5 3 3 2 3" xfId="45521" xr:uid="{B92A68B8-BC07-4DD6-9274-192E4D58E3D0}"/>
    <cellStyle name="Bemærk! 2 2 5 3 3 3" xfId="23535" xr:uid="{0DC47AD4-2F90-423D-A6CB-20E4F17B6BCD}"/>
    <cellStyle name="Bemærk! 2 2 5 3 3 4" xfId="38522" xr:uid="{6922995A-8F13-488F-A95B-4DA0255F8F72}"/>
    <cellStyle name="Bemærk! 2 2 5 4" xfId="4777" xr:uid="{AADB06D0-F9F5-4A44-93A1-79E64C478D7D}"/>
    <cellStyle name="Bemærk! 2 2 5 4 2" xfId="7011" xr:uid="{A396CF0D-0FF2-4110-9F75-0E165374365F}"/>
    <cellStyle name="Bemærk! 2 2 5 4 2 2" xfId="14921" xr:uid="{3E5D412A-F3D3-4EF6-8C15-911A203528A6}"/>
    <cellStyle name="Bemærk! 2 2 5 4 2 2 2" xfId="31236" xr:uid="{FD4D43A9-83D1-4DEB-8F4D-37DA1A5E70D0}"/>
    <cellStyle name="Bemærk! 2 2 5 4 2 2 3" xfId="46200" xr:uid="{16D5FDEE-786A-45EC-AA56-CFA87711329F}"/>
    <cellStyle name="Bemærk! 2 2 5 4 2 3" xfId="24214" xr:uid="{50789A53-8A69-413B-A285-415F5BAC7EFA}"/>
    <cellStyle name="Bemærk! 2 2 5 4 2 4" xfId="39201" xr:uid="{75D72DA4-929E-4F99-AE14-CD2B445EBE5D}"/>
    <cellStyle name="Bemærk! 2 2 5 5" xfId="56532" xr:uid="{C279EF36-271A-47FA-9D4E-553C07BDE5AA}"/>
    <cellStyle name="Bemærk! 2 2 6" xfId="4778" xr:uid="{6E5C6173-F4B2-4E04-A428-53E1D17FFBE7}"/>
    <cellStyle name="Bemærk! 2 2 6 2" xfId="4779" xr:uid="{B6275313-E4FE-4E57-8178-6DDB640A0A28}"/>
    <cellStyle name="Bemærk! 2 2 6 2 2" xfId="4780" xr:uid="{25C314B8-BD00-40C1-A3EC-0D12B7002F9C}"/>
    <cellStyle name="Bemærk! 2 2 6 2 2 2" xfId="7829" xr:uid="{449EF44E-A401-4C63-A539-053B882AF24E}"/>
    <cellStyle name="Bemærk! 2 2 6 2 2 2 2" xfId="15729" xr:uid="{6D0EC6B5-4163-46E3-918D-D54B785BD53C}"/>
    <cellStyle name="Bemærk! 2 2 6 2 2 2 2 2" xfId="32044" xr:uid="{E7672BFB-5F09-4F8F-8C51-B64722D9894E}"/>
    <cellStyle name="Bemærk! 2 2 6 2 2 2 2 3" xfId="47008" xr:uid="{BD1B1609-2FAF-4AC9-B8D6-DAA687DE91AA}"/>
    <cellStyle name="Bemærk! 2 2 6 2 2 2 3" xfId="25022" xr:uid="{05E9B013-1C03-4F42-8D4B-4722C4E5B06D}"/>
    <cellStyle name="Bemærk! 2 2 6 2 2 2 4" xfId="40009" xr:uid="{D2CAD208-0E2C-4B18-85DC-87F181921151}"/>
    <cellStyle name="Bemærk! 2 2 6 3" xfId="4781" xr:uid="{460B624A-A4C6-456A-95B0-289036EA2373}"/>
    <cellStyle name="Bemærk! 2 2 6 3 2" xfId="4782" xr:uid="{0185ED7D-045C-41B2-83AE-8147921FC485}"/>
    <cellStyle name="Bemærk! 2 2 6 3 2 2" xfId="7021" xr:uid="{09BE863A-60AB-4C64-8177-50B97D25507F}"/>
    <cellStyle name="Bemærk! 2 2 6 3 2 2 2" xfId="14931" xr:uid="{BC9DD9B8-EC9E-4DB8-8046-09C4E1757C82}"/>
    <cellStyle name="Bemærk! 2 2 6 3 2 2 2 2" xfId="31246" xr:uid="{CDDC5453-7BFA-4D59-8F33-70B442D5068E}"/>
    <cellStyle name="Bemærk! 2 2 6 3 2 2 2 3" xfId="46210" xr:uid="{F384E150-54AE-4739-AA66-9329DB984977}"/>
    <cellStyle name="Bemærk! 2 2 6 3 2 2 3" xfId="24224" xr:uid="{93E26606-C218-40D0-90FF-622E76337179}"/>
    <cellStyle name="Bemærk! 2 2 6 3 2 2 4" xfId="39211" xr:uid="{336F67D5-AB3B-4D09-B9FC-55F06A0B39BF}"/>
    <cellStyle name="Bemærk! 2 2 6 3 3" xfId="6370" xr:uid="{161066D3-500F-40C8-BA18-A709A8DA440B}"/>
    <cellStyle name="Bemærk! 2 2 6 3 3 2" xfId="14283" xr:uid="{4F5BA863-4716-48C7-ADFC-FB871710177A}"/>
    <cellStyle name="Bemærk! 2 2 6 3 3 2 2" xfId="30598" xr:uid="{D128FC60-3B77-4ABB-A5A8-4A98AB0DB0D9}"/>
    <cellStyle name="Bemærk! 2 2 6 3 3 2 3" xfId="45562" xr:uid="{F792A5CB-0C52-4112-81F8-8BF47FB2883A}"/>
    <cellStyle name="Bemærk! 2 2 6 3 3 3" xfId="23576" xr:uid="{0E03919E-5BF5-48E6-A397-DAC2D137B236}"/>
    <cellStyle name="Bemærk! 2 2 6 3 3 4" xfId="38563" xr:uid="{B59FCA6F-6AE5-4585-ABF8-B782AF65DF2C}"/>
    <cellStyle name="Bemærk! 2 2 6 4" xfId="4783" xr:uid="{5222016C-0084-4C9D-A2A9-93AA68E455C8}"/>
    <cellStyle name="Bemærk! 2 2 6 4 2" xfId="7105" xr:uid="{6FFF72A8-EC74-410B-A5A6-065F3740F148}"/>
    <cellStyle name="Bemærk! 2 2 6 4 2 2" xfId="15014" xr:uid="{4D882D4D-89C5-44E5-BF7B-FA67A368D338}"/>
    <cellStyle name="Bemærk! 2 2 6 4 2 2 2" xfId="31329" xr:uid="{95990F15-E6B9-4ABE-B280-5D8B261D2628}"/>
    <cellStyle name="Bemærk! 2 2 6 4 2 2 3" xfId="46293" xr:uid="{C9A331BD-C489-41E7-8E6B-14AF0B437166}"/>
    <cellStyle name="Bemærk! 2 2 6 4 2 3" xfId="24307" xr:uid="{7F2D8CF6-9FFA-4C56-B47B-4D33356977D2}"/>
    <cellStyle name="Bemærk! 2 2 6 4 2 4" xfId="39294" xr:uid="{37E4197A-0EE1-4286-A9A2-794020793E63}"/>
    <cellStyle name="Bemærk! 2 2 7" xfId="4784" xr:uid="{0EE8CCF5-F6A0-44FB-91D7-0E87BF65F6B5}"/>
    <cellStyle name="Bemærk! 2 2 7 2" xfId="4785" xr:uid="{52C1F93F-0727-4FC3-A477-1F77D72D16CB}"/>
    <cellStyle name="Bemærk! 2 2 7 2 2" xfId="4786" xr:uid="{F0EB0493-FEEE-44F6-AACC-12E48EB977C1}"/>
    <cellStyle name="Bemærk! 2 2 7 2 2 2" xfId="7946" xr:uid="{D5092D5F-A674-4E9B-B685-0D36F12F0517}"/>
    <cellStyle name="Bemærk! 2 2 7 2 2 2 2" xfId="15846" xr:uid="{FF993898-4B24-48C9-A8B0-0125788F9F80}"/>
    <cellStyle name="Bemærk! 2 2 7 2 2 2 2 2" xfId="32161" xr:uid="{37D770B5-D16C-4615-9B57-EE4B1777C35B}"/>
    <cellStyle name="Bemærk! 2 2 7 2 2 2 2 3" xfId="47125" xr:uid="{B57A6A1F-BC1C-4345-B77F-68BF1CA2D948}"/>
    <cellStyle name="Bemærk! 2 2 7 2 2 2 3" xfId="25139" xr:uid="{25B53847-C1D7-443E-BB6B-2A24832DD9EC}"/>
    <cellStyle name="Bemærk! 2 2 7 2 2 2 4" xfId="40126" xr:uid="{31D52AD0-7917-450A-AB2E-A70CCBA83F53}"/>
    <cellStyle name="Bemærk! 2 2 7 3" xfId="4787" xr:uid="{09A5AA76-2139-4DAE-BF2E-7BD20555DD97}"/>
    <cellStyle name="Bemærk! 2 2 7 3 2" xfId="4788" xr:uid="{40FAC503-6183-4BF4-931C-01B108D2EDF6}"/>
    <cellStyle name="Bemærk! 2 2 7 3 2 2" xfId="8414" xr:uid="{F4E0C348-11A8-4A9F-9242-A8EBF7D9D562}"/>
    <cellStyle name="Bemærk! 2 2 7 3 2 2 2" xfId="16304" xr:uid="{A4A4D74F-57CE-4BBD-A233-9E493D5CC5BD}"/>
    <cellStyle name="Bemærk! 2 2 7 3 2 2 2 2" xfId="32619" xr:uid="{A93FF7D6-FD07-479D-8616-68E285798485}"/>
    <cellStyle name="Bemærk! 2 2 7 3 2 2 2 3" xfId="47583" xr:uid="{612B2EE5-2848-49F7-ACDF-7C892790C92C}"/>
    <cellStyle name="Bemærk! 2 2 7 3 2 2 3" xfId="25597" xr:uid="{E18321C3-53A1-4D2E-9716-60801617CCC7}"/>
    <cellStyle name="Bemærk! 2 2 7 3 2 2 4" xfId="40584" xr:uid="{8C337078-428B-4188-B87C-0FE61A045362}"/>
    <cellStyle name="Bemærk! 2 2 7 3 3" xfId="6469" xr:uid="{2601DAD3-68FF-42D9-8193-1BD35D796F91}"/>
    <cellStyle name="Bemærk! 2 2 7 3 3 2" xfId="14382" xr:uid="{584865AC-9CF8-4558-BB4E-58EFCBD8275B}"/>
    <cellStyle name="Bemærk! 2 2 7 3 3 2 2" xfId="30697" xr:uid="{D419E855-B7FA-47D8-9674-C57E42C734DD}"/>
    <cellStyle name="Bemærk! 2 2 7 3 3 2 3" xfId="45661" xr:uid="{450342AE-B285-4EC6-9A7A-33A79A262FBE}"/>
    <cellStyle name="Bemærk! 2 2 7 3 3 3" xfId="23675" xr:uid="{504D50EB-3BB2-40BF-945C-2E747DF5E868}"/>
    <cellStyle name="Bemærk! 2 2 7 3 3 4" xfId="38662" xr:uid="{1BAD0779-2B29-44BF-9890-131074ABDD3A}"/>
    <cellStyle name="Bemærk! 2 2 7 4" xfId="4789" xr:uid="{6FC36AC9-1A65-4B3D-B98E-0BD2A50C67D4}"/>
    <cellStyle name="Bemærk! 2 2 7 4 2" xfId="7222" xr:uid="{06C221D0-6253-41B9-929C-FB51D3EA4AD2}"/>
    <cellStyle name="Bemærk! 2 2 7 4 2 2" xfId="15131" xr:uid="{5A1851A1-CC12-4D74-B2A5-A70CB0989155}"/>
    <cellStyle name="Bemærk! 2 2 7 4 2 2 2" xfId="31446" xr:uid="{74895E13-BA16-4915-BA37-12373ADC2417}"/>
    <cellStyle name="Bemærk! 2 2 7 4 2 2 3" xfId="46410" xr:uid="{E3C149EB-8821-49AC-B9A5-46F3029AA698}"/>
    <cellStyle name="Bemærk! 2 2 7 4 2 3" xfId="24424" xr:uid="{470E7C33-CB4D-45C9-BA9A-3A68F01DBD04}"/>
    <cellStyle name="Bemærk! 2 2 7 4 2 4" xfId="39411" xr:uid="{64CB189F-FD1A-43D3-902B-60B77A1E66DA}"/>
    <cellStyle name="Bemærk! 2 2 8" xfId="4790" xr:uid="{08AA268C-AEFB-4EA1-BEA9-FCFED1969262}"/>
    <cellStyle name="Bemærk! 2 2 8 2" xfId="4791" xr:uid="{BC04985C-693D-4833-8207-10443492BE12}"/>
    <cellStyle name="Bemærk! 2 2 8 2 2" xfId="4792" xr:uid="{C32B5BE3-E84D-4FB2-A87C-5327A8AA4975}"/>
    <cellStyle name="Bemærk! 2 2 8 2 2 2" xfId="8134" xr:uid="{86C1CD1F-FF31-458E-8AB8-384DC15FE5DC}"/>
    <cellStyle name="Bemærk! 2 2 8 2 2 2 2" xfId="16034" xr:uid="{E3115C79-B9CC-49FB-B837-BC60F1E94758}"/>
    <cellStyle name="Bemærk! 2 2 8 2 2 2 2 2" xfId="32349" xr:uid="{A42EE4F1-325D-48AF-B363-C58E9ABC86B6}"/>
    <cellStyle name="Bemærk! 2 2 8 2 2 2 2 3" xfId="47313" xr:uid="{D603FFA7-CF87-4C14-8922-F5EF481A0718}"/>
    <cellStyle name="Bemærk! 2 2 8 2 2 2 3" xfId="25327" xr:uid="{36DC503E-A003-4A1F-A13F-91D051D15F44}"/>
    <cellStyle name="Bemærk! 2 2 8 2 2 2 4" xfId="40314" xr:uid="{5C72CC38-905B-4363-9C39-7A13BC0C3E00}"/>
    <cellStyle name="Bemærk! 2 2 8 3" xfId="4793" xr:uid="{F2604775-3E42-41FB-B60F-A4B68B5A80CD}"/>
    <cellStyle name="Bemærk! 2 2 8 3 2" xfId="4794" xr:uid="{72D230C0-D3BE-4051-B77F-E396321A2F06}"/>
    <cellStyle name="Bemærk! 2 2 8 3 2 2" xfId="8746" xr:uid="{BF4B7057-7B52-47CD-B07C-DE4BC2D5540E}"/>
    <cellStyle name="Bemærk! 2 2 8 3 2 2 2" xfId="16621" xr:uid="{0651D9BA-3862-4273-9C95-9C0F14EE2A51}"/>
    <cellStyle name="Bemærk! 2 2 8 3 2 2 2 2" xfId="32936" xr:uid="{3F4E7C8C-229B-4E3E-8198-ED42CB6C4F1C}"/>
    <cellStyle name="Bemærk! 2 2 8 3 2 2 2 3" xfId="47900" xr:uid="{BC68E476-887A-4FB1-8E70-54C3B3A8915E}"/>
    <cellStyle name="Bemærk! 2 2 8 3 2 2 3" xfId="25914" xr:uid="{4B337CDC-B598-4542-A80C-ECB85CE5AA21}"/>
    <cellStyle name="Bemærk! 2 2 8 3 2 2 4" xfId="40901" xr:uid="{B3E93583-EEC9-4C4A-9618-CFC7498B6913}"/>
    <cellStyle name="Bemærk! 2 2 8 3 3" xfId="6627" xr:uid="{0778A964-85DC-4F29-B25F-74BC1E64CD3F}"/>
    <cellStyle name="Bemærk! 2 2 8 3 3 2" xfId="14540" xr:uid="{F02EC194-030A-4A23-998E-724EA82DAA7D}"/>
    <cellStyle name="Bemærk! 2 2 8 3 3 2 2" xfId="30855" xr:uid="{ED34A536-C7D7-49B4-BB8B-ED17225ED07E}"/>
    <cellStyle name="Bemærk! 2 2 8 3 3 2 3" xfId="45819" xr:uid="{EE709A4A-4E3F-4627-A9DA-18967204282E}"/>
    <cellStyle name="Bemærk! 2 2 8 3 3 3" xfId="23833" xr:uid="{FC017478-F014-4D93-A248-C2A12EEBB8D2}"/>
    <cellStyle name="Bemærk! 2 2 8 3 3 4" xfId="38820" xr:uid="{B051394E-4EA0-42D8-B72E-076C31720FF5}"/>
    <cellStyle name="Bemærk! 2 2 8 4" xfId="4795" xr:uid="{349AE383-B76F-44C2-AB27-DC0646A41F52}"/>
    <cellStyle name="Bemærk! 2 2 8 4 2" xfId="7411" xr:uid="{C43EBF3D-AD36-44DA-91F8-435EF2215CA5}"/>
    <cellStyle name="Bemærk! 2 2 8 4 2 2" xfId="15320" xr:uid="{030BBEB8-A985-4038-8A52-86258EE765B8}"/>
    <cellStyle name="Bemærk! 2 2 8 4 2 2 2" xfId="31635" xr:uid="{15A59ACD-5BE8-405F-9533-014CCEF42953}"/>
    <cellStyle name="Bemærk! 2 2 8 4 2 2 3" xfId="46599" xr:uid="{8C85DAE2-C84F-4104-9554-F7B5186564AD}"/>
    <cellStyle name="Bemærk! 2 2 8 4 2 3" xfId="24613" xr:uid="{C7AADE6D-8BF5-4412-9153-58EA00A9BB3D}"/>
    <cellStyle name="Bemærk! 2 2 8 4 2 4" xfId="39600" xr:uid="{6A7E060E-B00B-46E0-9F84-0E297BE1119B}"/>
    <cellStyle name="Bemærk! 2 2 9" xfId="4796" xr:uid="{706FA093-3AB1-45A9-BB90-7EEC59066CF8}"/>
    <cellStyle name="Bemærk! 2 2 9 2" xfId="4797" xr:uid="{BEEA340C-A3DE-47AA-9D9A-07693E3E81FD}"/>
    <cellStyle name="Bemærk! 2 2 9 2 2" xfId="7472" xr:uid="{A3BC48AC-5B41-4F6E-9980-106315003E08}"/>
    <cellStyle name="Bemærk! 2 2 9 2 2 2" xfId="15372" xr:uid="{1207E538-1A75-41C4-A4B9-C42BF4563C4E}"/>
    <cellStyle name="Bemærk! 2 2 9 2 2 2 2" xfId="31687" xr:uid="{D31227EE-C1DA-45E0-9CEA-2A14B5595081}"/>
    <cellStyle name="Bemærk! 2 2 9 2 2 2 3" xfId="46651" xr:uid="{E959B74B-5F6F-43D0-8B30-2F5EAB9A8EAC}"/>
    <cellStyle name="Bemærk! 2 2 9 2 2 3" xfId="24665" xr:uid="{0652F63C-2943-439E-820C-AEF948332A3B}"/>
    <cellStyle name="Bemærk! 2 2 9 2 2 4" xfId="39652" xr:uid="{B9767BA0-49DC-4AFF-B310-EE215F11B2F2}"/>
    <cellStyle name="Bemærk! 2 3" xfId="4798" xr:uid="{E1406AF6-0052-4D29-960D-51BC8A24C019}"/>
    <cellStyle name="Bemærk! 2 3 10" xfId="53354" xr:uid="{5299A0FA-AC04-4F6A-AC4E-311FFD0EC72B}"/>
    <cellStyle name="Bemærk! 2 3 2" xfId="4799" xr:uid="{126FA5A2-09C3-477E-B985-3E8C11663768}"/>
    <cellStyle name="Bemærk! 2 3 2 2" xfId="4800" xr:uid="{AC75E4B9-611D-4CA9-BD1C-B375B88DACA2}"/>
    <cellStyle name="Bemærk! 2 3 2 2 2" xfId="4801" xr:uid="{0D83E680-10FE-4506-873A-952B2CFEA031}"/>
    <cellStyle name="Bemærk! 2 3 2 2 2 2" xfId="7604" xr:uid="{3540094F-04B3-4F4B-98B4-E0A5FB2E18C3}"/>
    <cellStyle name="Bemærk! 2 3 2 2 2 2 2" xfId="15504" xr:uid="{79952DAA-49C4-441C-981F-E5BF9853D411}"/>
    <cellStyle name="Bemærk! 2 3 2 2 2 2 2 2" xfId="31819" xr:uid="{2E94BE52-22D2-49B8-9862-F9BFB2305F98}"/>
    <cellStyle name="Bemærk! 2 3 2 2 2 2 2 3" xfId="46783" xr:uid="{27EEACA4-5132-408B-80F9-7F6694E6C436}"/>
    <cellStyle name="Bemærk! 2 3 2 2 2 2 3" xfId="24797" xr:uid="{2C46050C-1CDA-48B2-8E2C-FDAA87EE4C39}"/>
    <cellStyle name="Bemærk! 2 3 2 2 2 2 4" xfId="39784" xr:uid="{1B6D4AEA-3974-4357-8F73-23E148A4AD3C}"/>
    <cellStyle name="Bemærk! 2 3 2 2 3" xfId="57158" xr:uid="{71558FFA-6573-4AD2-AA80-DE7A53AB64EF}"/>
    <cellStyle name="Bemærk! 2 3 2 3" xfId="4802" xr:uid="{93C39605-4605-466A-A6F0-50FA13943B79}"/>
    <cellStyle name="Bemærk! 2 3 2 3 2" xfId="4803" xr:uid="{80F9A2E1-8C62-4DCC-AD06-DADF860CADFB}"/>
    <cellStyle name="Bemærk! 2 3 2 3 2 2" xfId="8498" xr:uid="{BDEE313B-06B8-4057-98EE-5283710FBEB3}"/>
    <cellStyle name="Bemærk! 2 3 2 3 2 2 2" xfId="16385" xr:uid="{05E54357-8C20-42C1-BCC0-F3C42A8A47B9}"/>
    <cellStyle name="Bemærk! 2 3 2 3 2 2 2 2" xfId="32700" xr:uid="{150C1FF0-5721-461A-962C-C718EDE7A910}"/>
    <cellStyle name="Bemærk! 2 3 2 3 2 2 2 3" xfId="47664" xr:uid="{BBA14FE2-0D2E-4289-932B-4795CCD26AFC}"/>
    <cellStyle name="Bemærk! 2 3 2 3 2 2 3" xfId="25678" xr:uid="{BF523FEC-152B-48F0-893D-81D1F602A6C5}"/>
    <cellStyle name="Bemærk! 2 3 2 3 2 2 4" xfId="40665" xr:uid="{251B9977-22CD-4D3C-A4B3-F581D1088EBB}"/>
    <cellStyle name="Bemærk! 2 3 2 3 3" xfId="6179" xr:uid="{1CD598B1-3B32-4415-994F-3060206D5F72}"/>
    <cellStyle name="Bemærk! 2 3 2 3 3 2" xfId="14095" xr:uid="{D2087AB3-4005-4264-BF3C-144461A252C2}"/>
    <cellStyle name="Bemærk! 2 3 2 3 3 2 2" xfId="30410" xr:uid="{3FAC9CDF-FC6E-4863-8DA6-EB2C1346406E}"/>
    <cellStyle name="Bemærk! 2 3 2 3 3 2 3" xfId="45374" xr:uid="{BEAEFBB0-1114-41E5-9343-45A7ED1C4ECC}"/>
    <cellStyle name="Bemærk! 2 3 2 3 3 3" xfId="23388" xr:uid="{D93BEAF1-2B72-4D2C-9494-5A4C12BAD891}"/>
    <cellStyle name="Bemærk! 2 3 2 3 3 4" xfId="38375" xr:uid="{96272449-7BAC-4F7F-A902-B1F2A8E1CEC8}"/>
    <cellStyle name="Bemærk! 2 3 2 4" xfId="4804" xr:uid="{04BE67A4-52C4-4EB1-8567-14A611797D50}"/>
    <cellStyle name="Bemærk! 2 3 2 4 2" xfId="6834" xr:uid="{6248EBC3-830F-4432-A794-15DAA9E5EC2E}"/>
    <cellStyle name="Bemærk! 2 3 2 4 2 2" xfId="14744" xr:uid="{641D47C1-D9DE-4F81-8A17-ECC02FD2FCCC}"/>
    <cellStyle name="Bemærk! 2 3 2 4 2 2 2" xfId="31059" xr:uid="{9F3075C7-49C1-4D98-A006-1EEF167B8ABB}"/>
    <cellStyle name="Bemærk! 2 3 2 4 2 2 3" xfId="46023" xr:uid="{AECEB3D1-34F8-4E2E-9D58-890342F20D0E}"/>
    <cellStyle name="Bemærk! 2 3 2 4 2 3" xfId="24037" xr:uid="{54A7B039-897B-4E63-AD40-26A988855CE3}"/>
    <cellStyle name="Bemærk! 2 3 2 4 2 4" xfId="39024" xr:uid="{F94DB0C1-38FB-4EA3-A94C-65D8E212B374}"/>
    <cellStyle name="Bemærk! 2 3 2 5" xfId="53991" xr:uid="{986D08A8-C0E3-4C8C-85C1-3368B3C170CE}"/>
    <cellStyle name="Bemærk! 2 3 3" xfId="4805" xr:uid="{D840E1C1-964D-4EE9-A971-8F50F1C072AE}"/>
    <cellStyle name="Bemærk! 2 3 3 2" xfId="4806" xr:uid="{5B2C4A45-0237-4197-A49D-819EB9E51BA6}"/>
    <cellStyle name="Bemærk! 2 3 3 2 2" xfId="4807" xr:uid="{AD570686-7609-4F9A-B833-5C297F93A9B6}"/>
    <cellStyle name="Bemærk! 2 3 3 2 2 2" xfId="7783" xr:uid="{2D3CEB5E-3A44-4BAF-B58F-CF79073DDCB4}"/>
    <cellStyle name="Bemærk! 2 3 3 2 2 2 2" xfId="15683" xr:uid="{E7DBB814-C1F8-4036-96F9-9A6F4FC238DC}"/>
    <cellStyle name="Bemærk! 2 3 3 2 2 2 2 2" xfId="31998" xr:uid="{BC5FACBD-767E-4C9A-8E48-F48AB48E6030}"/>
    <cellStyle name="Bemærk! 2 3 3 2 2 2 2 3" xfId="46962" xr:uid="{11845654-72FC-4B7A-93CE-077E7604C71C}"/>
    <cellStyle name="Bemærk! 2 3 3 2 2 2 3" xfId="24976" xr:uid="{5E217C3F-5818-415F-A18C-8F06507123DE}"/>
    <cellStyle name="Bemærk! 2 3 3 2 2 2 4" xfId="39963" xr:uid="{37296477-20FC-4E58-94F4-496B390C83CB}"/>
    <cellStyle name="Bemærk! 2 3 3 3" xfId="4808" xr:uid="{A5CE6A39-A14D-49AD-985D-A93A108305E1}"/>
    <cellStyle name="Bemærk! 2 3 3 3 2" xfId="4809" xr:uid="{2AF197DA-EBE0-436D-8629-4AEE83654433}"/>
    <cellStyle name="Bemærk! 2 3 3 3 2 2" xfId="8211" xr:uid="{626DD51D-F333-43A5-ABC7-E6E42E21E3FA}"/>
    <cellStyle name="Bemærk! 2 3 3 3 2 2 2" xfId="16106" xr:uid="{B092241A-F045-43D1-962B-860DD9A84969}"/>
    <cellStyle name="Bemærk! 2 3 3 3 2 2 2 2" xfId="32421" xr:uid="{73E15EDE-D3A5-45CD-BD65-39543FDF7C9C}"/>
    <cellStyle name="Bemærk! 2 3 3 3 2 2 2 3" xfId="47385" xr:uid="{F8465BE8-577D-4B04-A221-9203754D96A2}"/>
    <cellStyle name="Bemærk! 2 3 3 3 2 2 3" xfId="25399" xr:uid="{82E47BB6-BACB-48F7-A44E-EC98F95ECA99}"/>
    <cellStyle name="Bemærk! 2 3 3 3 2 2 4" xfId="40386" xr:uid="{847B60D7-4BD8-4C04-B310-65B50A0A4FE3}"/>
    <cellStyle name="Bemærk! 2 3 3 3 3" xfId="6332" xr:uid="{FC6A5937-32FC-460C-8F66-04E33ACFE48B}"/>
    <cellStyle name="Bemærk! 2 3 3 3 3 2" xfId="14245" xr:uid="{B2EDC024-B562-4A09-95F0-C5B8DF0D5E46}"/>
    <cellStyle name="Bemærk! 2 3 3 3 3 2 2" xfId="30560" xr:uid="{C53DBD23-1150-439B-A20B-18779279BEBC}"/>
    <cellStyle name="Bemærk! 2 3 3 3 3 2 3" xfId="45524" xr:uid="{3B4FC395-49EF-4C53-9791-5A95259FF59F}"/>
    <cellStyle name="Bemærk! 2 3 3 3 3 3" xfId="23538" xr:uid="{A8DB00CC-14EA-4F0D-B6E1-2B12E53363DB}"/>
    <cellStyle name="Bemærk! 2 3 3 3 3 4" xfId="38525" xr:uid="{7B1FC5D5-65F5-4A0D-8E03-C451FEAE5270}"/>
    <cellStyle name="Bemærk! 2 3 3 4" xfId="4810" xr:uid="{FC18949A-DE38-4544-AE39-A8EF601E473E}"/>
    <cellStyle name="Bemærk! 2 3 3 4 2" xfId="7014" xr:uid="{1C84DFDC-6B8E-410A-A7D5-110130C29585}"/>
    <cellStyle name="Bemærk! 2 3 3 4 2 2" xfId="14924" xr:uid="{93528271-4F1C-4C70-9864-7A1740F9EA38}"/>
    <cellStyle name="Bemærk! 2 3 3 4 2 2 2" xfId="31239" xr:uid="{762480C5-9C4C-4288-865A-D90CDF176E01}"/>
    <cellStyle name="Bemærk! 2 3 3 4 2 2 3" xfId="46203" xr:uid="{E9010FDF-56A6-406C-827B-425CED29C31B}"/>
    <cellStyle name="Bemærk! 2 3 3 4 2 3" xfId="24217" xr:uid="{A3780F92-176A-4396-9A76-AFEB76AB1B9F}"/>
    <cellStyle name="Bemærk! 2 3 3 4 2 4" xfId="39204" xr:uid="{2A8E62A3-0719-48B6-B437-A81CED49BDA9}"/>
    <cellStyle name="Bemærk! 2 3 3 5" xfId="56535" xr:uid="{131B1125-7020-4209-B177-A78C126F3B9B}"/>
    <cellStyle name="Bemærk! 2 3 4" xfId="4811" xr:uid="{C18A938A-EF33-476A-B352-EF33EF3F4ED1}"/>
    <cellStyle name="Bemærk! 2 3 4 2" xfId="4812" xr:uid="{31CEE3FD-2436-4E75-9B01-BFD1C0D71943}"/>
    <cellStyle name="Bemærk! 2 3 4 2 2" xfId="4813" xr:uid="{C777BCA2-3C00-4347-85E0-0BFD5A985B6A}"/>
    <cellStyle name="Bemærk! 2 3 4 2 2 2" xfId="7842" xr:uid="{0AC9EF96-4C59-401C-B1DF-97A47E746656}"/>
    <cellStyle name="Bemærk! 2 3 4 2 2 2 2" xfId="15742" xr:uid="{FCFC9539-0882-449E-8D94-AA1669CB9C95}"/>
    <cellStyle name="Bemærk! 2 3 4 2 2 2 2 2" xfId="32057" xr:uid="{22071410-1D31-4FF9-A122-BA7AC7FE4517}"/>
    <cellStyle name="Bemærk! 2 3 4 2 2 2 2 3" xfId="47021" xr:uid="{4BF37459-220A-49B6-B99A-5F1D79C37AF5}"/>
    <cellStyle name="Bemærk! 2 3 4 2 2 2 3" xfId="25035" xr:uid="{F22A8946-11C0-4BCB-9B86-74F351FBF6F0}"/>
    <cellStyle name="Bemærk! 2 3 4 2 2 2 4" xfId="40022" xr:uid="{CB067EED-EEB2-428E-9617-ECF61F4BF614}"/>
    <cellStyle name="Bemærk! 2 3 4 3" xfId="4814" xr:uid="{3DFD1FCA-FA32-4F17-BAD3-1516F48F53F5}"/>
    <cellStyle name="Bemærk! 2 3 4 3 2" xfId="4815" xr:uid="{050EB750-8DE3-46BD-8F19-12D44B40890B}"/>
    <cellStyle name="Bemærk! 2 3 4 3 2 2" xfId="8526" xr:uid="{29A6594E-1E44-4E0E-84B2-2CC923C4C914}"/>
    <cellStyle name="Bemærk! 2 3 4 3 2 2 2" xfId="16412" xr:uid="{37BCCD3A-2962-4F6C-AE1E-0A76A78721E6}"/>
    <cellStyle name="Bemærk! 2 3 4 3 2 2 2 2" xfId="32727" xr:uid="{0D0CC4C4-A66A-411C-A6FF-ED97518A6FB4}"/>
    <cellStyle name="Bemærk! 2 3 4 3 2 2 2 3" xfId="47691" xr:uid="{F091C780-1D08-4827-B354-593F2B34D840}"/>
    <cellStyle name="Bemærk! 2 3 4 3 2 2 3" xfId="25705" xr:uid="{C20D36D2-48F8-47B3-BB08-0FEDFA4240A0}"/>
    <cellStyle name="Bemærk! 2 3 4 3 2 2 4" xfId="40692" xr:uid="{178F513B-ECB2-4C90-A8EF-6E5A5A3647CD}"/>
    <cellStyle name="Bemærk! 2 3 4 3 3" xfId="6381" xr:uid="{42064ED2-7A5A-45BA-95DC-024F733819CF}"/>
    <cellStyle name="Bemærk! 2 3 4 3 3 2" xfId="14294" xr:uid="{6C4534BF-F1C1-40CF-B459-7EE64B13EC0A}"/>
    <cellStyle name="Bemærk! 2 3 4 3 3 2 2" xfId="30609" xr:uid="{CDF0575D-2067-4954-9D3F-89ACDEB5285B}"/>
    <cellStyle name="Bemærk! 2 3 4 3 3 2 3" xfId="45573" xr:uid="{47DB0F2F-ED51-4EB7-A789-3BCC5BDFE275}"/>
    <cellStyle name="Bemærk! 2 3 4 3 3 3" xfId="23587" xr:uid="{8082DD20-8832-489E-9C22-98C9E476B993}"/>
    <cellStyle name="Bemærk! 2 3 4 3 3 4" xfId="38574" xr:uid="{CAD3DF10-CEED-4C30-BD1C-07478AC50B6E}"/>
    <cellStyle name="Bemærk! 2 3 4 4" xfId="4816" xr:uid="{41B4A9BC-A528-45D6-A5A2-68F3B7D58BBE}"/>
    <cellStyle name="Bemærk! 2 3 4 4 2" xfId="7118" xr:uid="{98401EFD-BD0C-4450-B8F5-14CCAC4FEBDB}"/>
    <cellStyle name="Bemærk! 2 3 4 4 2 2" xfId="15027" xr:uid="{4808CC27-1499-4648-823E-708E1D18886F}"/>
    <cellStyle name="Bemærk! 2 3 4 4 2 2 2" xfId="31342" xr:uid="{6558E3FA-2449-4102-8A11-B6F341BA75F2}"/>
    <cellStyle name="Bemærk! 2 3 4 4 2 2 3" xfId="46306" xr:uid="{B6925D4D-FCF0-44D3-AFC0-A615443BD9D7}"/>
    <cellStyle name="Bemærk! 2 3 4 4 2 3" xfId="24320" xr:uid="{13697F0F-E0B2-48F3-8450-1DC5E2AEE5EB}"/>
    <cellStyle name="Bemærk! 2 3 4 4 2 4" xfId="39307" xr:uid="{7CFCAC85-6818-4040-B9D4-0EED966957A4}"/>
    <cellStyle name="Bemærk! 2 3 5" xfId="4817" xr:uid="{E16EF7E3-F78C-4EC0-AB99-04DE5410665C}"/>
    <cellStyle name="Bemærk! 2 3 5 2" xfId="4818" xr:uid="{01A9E59E-CFD1-4B84-A3B1-4A877D169366}"/>
    <cellStyle name="Bemærk! 2 3 5 2 2" xfId="4819" xr:uid="{C73718CA-19CF-4ED0-8432-B88CF71F3255}"/>
    <cellStyle name="Bemærk! 2 3 5 2 2 2" xfId="7959" xr:uid="{E3A5AA6C-E993-460E-B3D9-2098D3D48A11}"/>
    <cellStyle name="Bemærk! 2 3 5 2 2 2 2" xfId="15859" xr:uid="{7BEBBEBB-CE62-4265-8186-7C07809FE111}"/>
    <cellStyle name="Bemærk! 2 3 5 2 2 2 2 2" xfId="32174" xr:uid="{43B1D766-49D1-4D4A-A40B-8D5FB23F263F}"/>
    <cellStyle name="Bemærk! 2 3 5 2 2 2 2 3" xfId="47138" xr:uid="{E05E5733-8701-4E7A-8073-0D8511C70167}"/>
    <cellStyle name="Bemærk! 2 3 5 2 2 2 3" xfId="25152" xr:uid="{9EEC0657-903D-4096-B458-2E83B4CCAA3B}"/>
    <cellStyle name="Bemærk! 2 3 5 2 2 2 4" xfId="40139" xr:uid="{BEC002CE-4501-4131-B944-5095E2A3C01E}"/>
    <cellStyle name="Bemærk! 2 3 5 3" xfId="4820" xr:uid="{465878ED-45CE-491D-B98E-4514EB1D61D4}"/>
    <cellStyle name="Bemærk! 2 3 5 3 2" xfId="4821" xr:uid="{769AC4C9-25BF-40A4-B9DA-15942E4418F7}"/>
    <cellStyle name="Bemærk! 2 3 5 3 2 2" xfId="8485" xr:uid="{C1BD89C4-A447-4752-BA8D-DD476D634989}"/>
    <cellStyle name="Bemærk! 2 3 5 3 2 2 2" xfId="16372" xr:uid="{2E85B509-E775-47FB-81DC-4B5DE3F442EF}"/>
    <cellStyle name="Bemærk! 2 3 5 3 2 2 2 2" xfId="32687" xr:uid="{C8255CC7-3D87-4DAD-A8E8-157F77CBA5A2}"/>
    <cellStyle name="Bemærk! 2 3 5 3 2 2 2 3" xfId="47651" xr:uid="{ACF2B658-244C-4CA6-BEF9-3BCE3D47808B}"/>
    <cellStyle name="Bemærk! 2 3 5 3 2 2 3" xfId="25665" xr:uid="{61AE4F75-69CF-4BB2-BA5A-183A9422BCC4}"/>
    <cellStyle name="Bemærk! 2 3 5 3 2 2 4" xfId="40652" xr:uid="{019CEC49-1EDC-44A8-BF75-2B1660932585}"/>
    <cellStyle name="Bemærk! 2 3 5 3 3" xfId="6480" xr:uid="{ED4B52BC-26B7-4D47-BFEA-EF9B2BE72378}"/>
    <cellStyle name="Bemærk! 2 3 5 3 3 2" xfId="14393" xr:uid="{3F6179A3-09C5-42E6-80F3-1C6027ABA14A}"/>
    <cellStyle name="Bemærk! 2 3 5 3 3 2 2" xfId="30708" xr:uid="{E1E8D6FB-4189-4144-B71D-3D47E47CD6D3}"/>
    <cellStyle name="Bemærk! 2 3 5 3 3 2 3" xfId="45672" xr:uid="{790FEED2-19CD-4404-ADA5-198F54306DEF}"/>
    <cellStyle name="Bemærk! 2 3 5 3 3 3" xfId="23686" xr:uid="{6E4CFE6A-5CA0-448B-A866-2F0E72E930DB}"/>
    <cellStyle name="Bemærk! 2 3 5 3 3 4" xfId="38673" xr:uid="{D3CD79B2-E5A6-4E8B-821F-9890EC004AF5}"/>
    <cellStyle name="Bemærk! 2 3 5 4" xfId="4822" xr:uid="{9BD4899F-4E58-4CA6-842F-EBA68B27DD6E}"/>
    <cellStyle name="Bemærk! 2 3 5 4 2" xfId="7235" xr:uid="{F087FABC-0491-4633-B4D9-7B6687374C6F}"/>
    <cellStyle name="Bemærk! 2 3 5 4 2 2" xfId="15144" xr:uid="{FC3331D7-19C7-4F9B-99E6-4AA1E246AA11}"/>
    <cellStyle name="Bemærk! 2 3 5 4 2 2 2" xfId="31459" xr:uid="{427D9869-87EA-4F2E-9C7E-7579C9EC90B3}"/>
    <cellStyle name="Bemærk! 2 3 5 4 2 2 3" xfId="46423" xr:uid="{2578EFD6-D055-478B-BA54-72D89B4BA662}"/>
    <cellStyle name="Bemærk! 2 3 5 4 2 3" xfId="24437" xr:uid="{617C210B-B17D-4B2D-8E10-9757C337B31C}"/>
    <cellStyle name="Bemærk! 2 3 5 4 2 4" xfId="39424" xr:uid="{38510793-F4BA-42EB-8D25-94FF864C9018}"/>
    <cellStyle name="Bemærk! 2 3 6" xfId="4823" xr:uid="{F2159E8D-F308-412C-BACD-843A7FA46CD7}"/>
    <cellStyle name="Bemærk! 2 3 6 2" xfId="4824" xr:uid="{764530F1-E6A0-447F-AF9D-80E021128124}"/>
    <cellStyle name="Bemærk! 2 3 6 2 2" xfId="4825" xr:uid="{A3A117E7-E48A-4F0E-AC18-1DBC5D7C90F9}"/>
    <cellStyle name="Bemærk! 2 3 6 2 2 2" xfId="8137" xr:uid="{3963D363-872F-4732-B96C-CAE3983F425C}"/>
    <cellStyle name="Bemærk! 2 3 6 2 2 2 2" xfId="16037" xr:uid="{81888D4F-4DA6-4F32-9B7F-07B5DDF22422}"/>
    <cellStyle name="Bemærk! 2 3 6 2 2 2 2 2" xfId="32352" xr:uid="{83A21552-8FC9-4229-8C09-5C38D30890CA}"/>
    <cellStyle name="Bemærk! 2 3 6 2 2 2 2 3" xfId="47316" xr:uid="{6AC05110-A69B-44D7-865A-640D296D15EA}"/>
    <cellStyle name="Bemærk! 2 3 6 2 2 2 3" xfId="25330" xr:uid="{9C4576BE-8254-406E-B800-28C4C5719081}"/>
    <cellStyle name="Bemærk! 2 3 6 2 2 2 4" xfId="40317" xr:uid="{0CD5EAE8-9EB6-4DAB-9EB7-E7254EBDEC8B}"/>
    <cellStyle name="Bemærk! 2 3 6 3" xfId="4826" xr:uid="{D3F518CA-9394-4AC1-A24E-DD50E84B2751}"/>
    <cellStyle name="Bemærk! 2 3 6 3 2" xfId="4827" xr:uid="{2909EBCC-19B1-4776-851A-75C69CAFB669}"/>
    <cellStyle name="Bemærk! 2 3 6 3 2 2" xfId="8749" xr:uid="{601073D8-BBDA-4908-9FE8-99149CA37C6A}"/>
    <cellStyle name="Bemærk! 2 3 6 3 2 2 2" xfId="16624" xr:uid="{D1F7EBA2-B932-4FBC-813A-25EB31EC0691}"/>
    <cellStyle name="Bemærk! 2 3 6 3 2 2 2 2" xfId="32939" xr:uid="{B463BA1B-E035-47DC-8512-5054CAD751D4}"/>
    <cellStyle name="Bemærk! 2 3 6 3 2 2 2 3" xfId="47903" xr:uid="{02111E02-6C32-4B24-81C4-CFA753739173}"/>
    <cellStyle name="Bemærk! 2 3 6 3 2 2 3" xfId="25917" xr:uid="{A481ABA6-B3E9-40C4-8F57-5A1D7BCAA7A9}"/>
    <cellStyle name="Bemærk! 2 3 6 3 2 2 4" xfId="40904" xr:uid="{06E248A4-F4E6-4743-A646-165970987245}"/>
    <cellStyle name="Bemærk! 2 3 6 3 3" xfId="6630" xr:uid="{3FC79211-05BD-4D3A-86AA-D23379765867}"/>
    <cellStyle name="Bemærk! 2 3 6 3 3 2" xfId="14543" xr:uid="{7A671EAC-9733-4607-BCED-18129F2B6E5B}"/>
    <cellStyle name="Bemærk! 2 3 6 3 3 2 2" xfId="30858" xr:uid="{474339B2-6680-4871-B12A-6B54AB63AA2B}"/>
    <cellStyle name="Bemærk! 2 3 6 3 3 2 3" xfId="45822" xr:uid="{0A1A597C-0289-4CFE-B393-DFDA00BD70F2}"/>
    <cellStyle name="Bemærk! 2 3 6 3 3 3" xfId="23836" xr:uid="{1C1F11E6-616E-4526-8956-9CD515006D63}"/>
    <cellStyle name="Bemærk! 2 3 6 3 3 4" xfId="38823" xr:uid="{6AD23E66-0C66-4406-B6F6-CAF0807897CF}"/>
    <cellStyle name="Bemærk! 2 3 6 4" xfId="4828" xr:uid="{7D6F5B2A-09C3-47F6-B6E3-8EDC38397DA5}"/>
    <cellStyle name="Bemærk! 2 3 6 4 2" xfId="7414" xr:uid="{3391C842-CE22-4BB6-AE25-30F0D220E1AD}"/>
    <cellStyle name="Bemærk! 2 3 6 4 2 2" xfId="15323" xr:uid="{87736B79-80B3-452B-B68B-A049F65E4F7D}"/>
    <cellStyle name="Bemærk! 2 3 6 4 2 2 2" xfId="31638" xr:uid="{7F99D80F-F4BD-4891-9D0F-7BCBD50F59E0}"/>
    <cellStyle name="Bemærk! 2 3 6 4 2 2 3" xfId="46602" xr:uid="{D4B3B3E0-8D81-4423-9080-862B84AEBDFA}"/>
    <cellStyle name="Bemærk! 2 3 6 4 2 3" xfId="24616" xr:uid="{197BA9EA-4077-4083-9CA1-ED04CD10A564}"/>
    <cellStyle name="Bemærk! 2 3 6 4 2 4" xfId="39603" xr:uid="{D80ED9AD-465F-464F-B187-6729D36D6201}"/>
    <cellStyle name="Bemærk! 2 3 7" xfId="4829" xr:uid="{5B9584E6-2EA3-4922-8400-8486D024F2C9}"/>
    <cellStyle name="Bemærk! 2 3 7 2" xfId="4830" xr:uid="{EEDA4AF2-0754-4841-93FA-903557FBDD11}"/>
    <cellStyle name="Bemærk! 2 3 7 2 2" xfId="7485" xr:uid="{7321F6CE-FC4B-446C-83C9-77C49DDFA9CF}"/>
    <cellStyle name="Bemærk! 2 3 7 2 2 2" xfId="15385" xr:uid="{AC8632BD-D878-42CA-A7DF-78816799778C}"/>
    <cellStyle name="Bemærk! 2 3 7 2 2 2 2" xfId="31700" xr:uid="{DB14C19A-B7DF-4188-A7A1-779DCE3759F2}"/>
    <cellStyle name="Bemærk! 2 3 7 2 2 2 3" xfId="46664" xr:uid="{7F1E09B2-1143-493F-AA7C-E512CD4773DB}"/>
    <cellStyle name="Bemærk! 2 3 7 2 2 3" xfId="24678" xr:uid="{9E170403-6A08-4961-AD5D-A4A8F6938032}"/>
    <cellStyle name="Bemærk! 2 3 7 2 2 4" xfId="39665" xr:uid="{60182FAE-C0D7-4372-8E19-84129E5EB164}"/>
    <cellStyle name="Bemærk! 2 3 8" xfId="4831" xr:uid="{130E6111-FFFB-41D5-A0E7-21DF9AB9C296}"/>
    <cellStyle name="Bemærk! 2 3 8 2" xfId="4832" xr:uid="{95B75E9C-8445-4073-B292-2C6927D90A55}"/>
    <cellStyle name="Bemærk! 2 3 8 2 2" xfId="6650" xr:uid="{3E162931-C3FF-47B2-9028-CFC245A97382}"/>
    <cellStyle name="Bemærk! 2 3 8 2 2 2" xfId="14562" xr:uid="{A76F892A-420E-40F0-9743-C3E9A085867A}"/>
    <cellStyle name="Bemærk! 2 3 8 2 2 2 2" xfId="30877" xr:uid="{EF3E3792-A772-4CEA-A765-D2C591FDAD6D}"/>
    <cellStyle name="Bemærk! 2 3 8 2 2 2 3" xfId="45841" xr:uid="{E699FD7E-BF34-4080-821A-8B3292AF1B70}"/>
    <cellStyle name="Bemærk! 2 3 8 2 2 3" xfId="23855" xr:uid="{157A4363-AE22-4668-901B-57D143B9B35C}"/>
    <cellStyle name="Bemærk! 2 3 8 2 2 4" xfId="38842" xr:uid="{3CE8EF7A-6700-42B6-B149-E41E3E925200}"/>
    <cellStyle name="Bemærk! 2 3 8 3" xfId="6080" xr:uid="{DBF1FA1E-8FAD-4B3C-B434-AA26FDBB2850}"/>
    <cellStyle name="Bemærk! 2 3 8 3 2" xfId="13996" xr:uid="{F260A4E5-EEC0-4C3E-9C86-5A2673A8D188}"/>
    <cellStyle name="Bemærk! 2 3 8 3 2 2" xfId="30311" xr:uid="{E840D1D7-F174-4719-8F5F-6F0CEA7219BD}"/>
    <cellStyle name="Bemærk! 2 3 8 3 2 3" xfId="45275" xr:uid="{E59639C2-B9D7-4A8F-91B3-5990F69DF4DE}"/>
    <cellStyle name="Bemærk! 2 3 8 3 3" xfId="23289" xr:uid="{5DC86079-CDD5-40B1-8815-7963A029403F}"/>
    <cellStyle name="Bemærk! 2 3 8 3 4" xfId="38276" xr:uid="{282590E9-742E-4BA1-B815-DCBC4C8621A7}"/>
    <cellStyle name="Bemærk! 2 3 9" xfId="4833" xr:uid="{74B1F5BD-4E9B-41E9-9792-C6CBAC8889A5}"/>
    <cellStyle name="Bemærk! 2 3 9 2" xfId="6713" xr:uid="{7858B0C9-7004-4458-A154-8F6DF8147672}"/>
    <cellStyle name="Bemærk! 2 3 9 2 2" xfId="14623" xr:uid="{9A12A408-EB1B-498E-9EA0-8E600021661F}"/>
    <cellStyle name="Bemærk! 2 3 9 2 2 2" xfId="30938" xr:uid="{2AAC2887-5F3E-475E-8B84-3877EC006FE2}"/>
    <cellStyle name="Bemærk! 2 3 9 2 2 3" xfId="45902" xr:uid="{F250CB80-4B4F-4657-BA75-7CF4BDDA6087}"/>
    <cellStyle name="Bemærk! 2 3 9 2 3" xfId="23916" xr:uid="{CA2FB64F-6D6A-417F-B986-995D53653E6B}"/>
    <cellStyle name="Bemærk! 2 3 9 2 4" xfId="38903" xr:uid="{027EB675-E1F7-4135-8377-A1589B97B312}"/>
    <cellStyle name="Bemærk! 2 4" xfId="4834" xr:uid="{69A2B17F-FC13-4110-ABE1-51B3A0761215}"/>
    <cellStyle name="Bemærk! 2 4 10" xfId="53355" xr:uid="{FCE3A8AC-5E8C-4CD8-BDA1-91F1762BB2C2}"/>
    <cellStyle name="Bemærk! 2 4 2" xfId="4835" xr:uid="{F634DBFB-DBD4-40FC-B4A0-6A28CD74F099}"/>
    <cellStyle name="Bemærk! 2 4 2 2" xfId="4836" xr:uid="{6739A45E-FC7A-4A9B-9161-838D249DDA0E}"/>
    <cellStyle name="Bemærk! 2 4 2 2 2" xfId="4837" xr:uid="{00D9FDB2-D8EE-40AE-AB79-4442CE7586A1}"/>
    <cellStyle name="Bemærk! 2 4 2 2 2 2" xfId="7643" xr:uid="{CFEC02A7-0EF8-47B3-AD3E-16BD6BC7A115}"/>
    <cellStyle name="Bemærk! 2 4 2 2 2 2 2" xfId="15543" xr:uid="{B711EC7A-D4F5-4119-BCCD-CF29A2686981}"/>
    <cellStyle name="Bemærk! 2 4 2 2 2 2 2 2" xfId="31858" xr:uid="{9B8AAE63-A7DC-4016-BB82-511AF905FC7F}"/>
    <cellStyle name="Bemærk! 2 4 2 2 2 2 2 3" xfId="46822" xr:uid="{98E66759-F111-4D34-A73C-106F61BFED7E}"/>
    <cellStyle name="Bemærk! 2 4 2 2 2 2 3" xfId="24836" xr:uid="{1C3B0058-7090-435F-A34D-C99E5AD92131}"/>
    <cellStyle name="Bemærk! 2 4 2 2 2 2 4" xfId="39823" xr:uid="{FCB7ACF4-A365-473C-8A16-705BA0599F02}"/>
    <cellStyle name="Bemærk! 2 4 2 2 3" xfId="57159" xr:uid="{271C8810-7FB9-4D8D-A7E9-A57AF72CE5C5}"/>
    <cellStyle name="Bemærk! 2 4 2 3" xfId="4838" xr:uid="{F0E09557-0939-4A31-AA83-B752CF7B8D29}"/>
    <cellStyle name="Bemærk! 2 4 2 3 2" xfId="4839" xr:uid="{2DF03601-E8EE-4245-AF28-49953CFDE857}"/>
    <cellStyle name="Bemærk! 2 4 2 3 2 2" xfId="8212" xr:uid="{44C45D93-6075-4C31-A17E-2D3812CE0288}"/>
    <cellStyle name="Bemærk! 2 4 2 3 2 2 2" xfId="16107" xr:uid="{F6B8A569-F87B-4C76-A097-E5741D4DF8AE}"/>
    <cellStyle name="Bemærk! 2 4 2 3 2 2 2 2" xfId="32422" xr:uid="{720BBF13-C55E-4AEA-81A8-223539946CB9}"/>
    <cellStyle name="Bemærk! 2 4 2 3 2 2 2 3" xfId="47386" xr:uid="{D5954924-6BCD-4349-9A34-B7C4C411793E}"/>
    <cellStyle name="Bemærk! 2 4 2 3 2 2 3" xfId="25400" xr:uid="{2EE7D138-DAE0-4985-98D5-D8D264DC2232}"/>
    <cellStyle name="Bemærk! 2 4 2 3 2 2 4" xfId="40387" xr:uid="{4EF583B0-CC41-4C81-B27C-311DD68A613E}"/>
    <cellStyle name="Bemærk! 2 4 2 3 3" xfId="6212" xr:uid="{B9B2AD74-A9E9-43C1-A28E-2950452084BB}"/>
    <cellStyle name="Bemærk! 2 4 2 3 3 2" xfId="14128" xr:uid="{AD9EF67C-D9BA-4AC4-84F9-014B94DC8F4A}"/>
    <cellStyle name="Bemærk! 2 4 2 3 3 2 2" xfId="30443" xr:uid="{427AC873-A60D-49AD-96C3-DE996C8C5056}"/>
    <cellStyle name="Bemærk! 2 4 2 3 3 2 3" xfId="45407" xr:uid="{FA56B62A-C78E-40C1-99BE-1D2A7A07ED00}"/>
    <cellStyle name="Bemærk! 2 4 2 3 3 3" xfId="23421" xr:uid="{C696EDBA-B14A-49D0-997B-BB981B9C989B}"/>
    <cellStyle name="Bemærk! 2 4 2 3 3 4" xfId="38408" xr:uid="{91835A76-A958-471B-9AE8-3AF81AF01839}"/>
    <cellStyle name="Bemærk! 2 4 2 4" xfId="4840" xr:uid="{EFBB2AA8-E4DB-4DFC-A24E-CBEB41A9CEF2}"/>
    <cellStyle name="Bemærk! 2 4 2 4 2" xfId="6873" xr:uid="{A2350197-9684-4623-B970-54CF57C907AD}"/>
    <cellStyle name="Bemærk! 2 4 2 4 2 2" xfId="14783" xr:uid="{058B1B0C-A8B1-4D49-BCAF-61990391809C}"/>
    <cellStyle name="Bemærk! 2 4 2 4 2 2 2" xfId="31098" xr:uid="{EA4A5361-BD40-45A8-8BB0-F4426C1C4F33}"/>
    <cellStyle name="Bemærk! 2 4 2 4 2 2 3" xfId="46062" xr:uid="{A59C0076-E745-47B7-BA74-3026A39A2CE7}"/>
    <cellStyle name="Bemærk! 2 4 2 4 2 3" xfId="24076" xr:uid="{59319DC3-2365-4D5C-AACF-4F2988D396FC}"/>
    <cellStyle name="Bemærk! 2 4 2 4 2 4" xfId="39063" xr:uid="{1B34AF00-A042-4099-978D-949125EEF430}"/>
    <cellStyle name="Bemærk! 2 4 2 5" xfId="53992" xr:uid="{CF30B5B8-0729-4002-B8F5-3A7212265928}"/>
    <cellStyle name="Bemærk! 2 4 3" xfId="4841" xr:uid="{D5B26F11-D122-429C-BD02-8B726ECFA710}"/>
    <cellStyle name="Bemærk! 2 4 3 2" xfId="4842" xr:uid="{4F934730-842F-4557-A47F-E5D7A75913BC}"/>
    <cellStyle name="Bemærk! 2 4 3 2 2" xfId="4843" xr:uid="{28EAF35E-4B53-41FB-A8A7-9D0E44E65E72}"/>
    <cellStyle name="Bemærk! 2 4 3 2 2 2" xfId="7784" xr:uid="{D902F663-F770-4167-A626-B5F8942E046A}"/>
    <cellStyle name="Bemærk! 2 4 3 2 2 2 2" xfId="15684" xr:uid="{29917E8E-4812-4719-9592-6C51CE104E0E}"/>
    <cellStyle name="Bemærk! 2 4 3 2 2 2 2 2" xfId="31999" xr:uid="{86EF475E-4750-407E-8898-452C57CDA910}"/>
    <cellStyle name="Bemærk! 2 4 3 2 2 2 2 3" xfId="46963" xr:uid="{0055B3AF-3E9F-4523-9D1D-5918E4DE76F4}"/>
    <cellStyle name="Bemærk! 2 4 3 2 2 2 3" xfId="24977" xr:uid="{C29983A4-5A0A-4136-A30E-B27FF071BE6C}"/>
    <cellStyle name="Bemærk! 2 4 3 2 2 2 4" xfId="39964" xr:uid="{DD0CACE2-8C65-4E75-B9C6-10B44D03AE03}"/>
    <cellStyle name="Bemærk! 2 4 3 3" xfId="4844" xr:uid="{F80CCF5C-EAE4-4273-8F3D-A912C06FA248}"/>
    <cellStyle name="Bemærk! 2 4 3 3 2" xfId="4845" xr:uid="{E3841F6A-A9E6-4BE0-AB36-65CCB107E651}"/>
    <cellStyle name="Bemærk! 2 4 3 3 2 2" xfId="8530" xr:uid="{4956F30D-A193-4EB2-8943-AF2F23098785}"/>
    <cellStyle name="Bemærk! 2 4 3 3 2 2 2" xfId="16416" xr:uid="{7F51A988-AA53-4409-B88E-9DF35BF1553F}"/>
    <cellStyle name="Bemærk! 2 4 3 3 2 2 2 2" xfId="32731" xr:uid="{4BA8B46E-D2C3-49DF-B06D-5FAF70D3CC6F}"/>
    <cellStyle name="Bemærk! 2 4 3 3 2 2 2 3" xfId="47695" xr:uid="{42E844D8-B8B2-403A-9DDC-DEA152A2DAA1}"/>
    <cellStyle name="Bemærk! 2 4 3 3 2 2 3" xfId="25709" xr:uid="{3BB2EF9C-90F1-42AF-B2BE-2E6A57E5E453}"/>
    <cellStyle name="Bemærk! 2 4 3 3 2 2 4" xfId="40696" xr:uid="{446CBBBA-CE03-4684-8ADE-4124CB234713}"/>
    <cellStyle name="Bemærk! 2 4 3 3 3" xfId="6333" xr:uid="{022A65DB-CEBE-4C07-A2A3-A553E0BB7BED}"/>
    <cellStyle name="Bemærk! 2 4 3 3 3 2" xfId="14246" xr:uid="{891473D2-E83F-4F7A-9A66-2C4EF365D484}"/>
    <cellStyle name="Bemærk! 2 4 3 3 3 2 2" xfId="30561" xr:uid="{24F73896-E74B-4A43-B1DB-ADF9967764ED}"/>
    <cellStyle name="Bemærk! 2 4 3 3 3 2 3" xfId="45525" xr:uid="{236F5CDF-4189-4AC4-9850-1BC244FF2266}"/>
    <cellStyle name="Bemærk! 2 4 3 3 3 3" xfId="23539" xr:uid="{1DEF8A7D-3B75-4CF3-B294-33B88B36B4F4}"/>
    <cellStyle name="Bemærk! 2 4 3 3 3 4" xfId="38526" xr:uid="{333AF4FB-AD1A-403C-B00D-00FC4B6BD81C}"/>
    <cellStyle name="Bemærk! 2 4 3 4" xfId="4846" xr:uid="{44307E4A-7047-4A9A-88C5-EBD243799027}"/>
    <cellStyle name="Bemærk! 2 4 3 4 2" xfId="7015" xr:uid="{DFB1D67C-2EE1-4D5E-BEF4-74BAF539F10B}"/>
    <cellStyle name="Bemærk! 2 4 3 4 2 2" xfId="14925" xr:uid="{62DA3B8C-6D2D-4F7D-BDA2-8A0B8B77EBD6}"/>
    <cellStyle name="Bemærk! 2 4 3 4 2 2 2" xfId="31240" xr:uid="{6E8B2146-2084-435E-96C8-E20B59C5B840}"/>
    <cellStyle name="Bemærk! 2 4 3 4 2 2 3" xfId="46204" xr:uid="{3FD89337-7182-4D29-8420-3C0D22CDFC60}"/>
    <cellStyle name="Bemærk! 2 4 3 4 2 3" xfId="24218" xr:uid="{2413DB07-1D30-4FFC-B443-91B9E5DB4670}"/>
    <cellStyle name="Bemærk! 2 4 3 4 2 4" xfId="39205" xr:uid="{8FA015D2-E1AA-478A-A141-9E4C3579190E}"/>
    <cellStyle name="Bemærk! 2 4 3 5" xfId="56536" xr:uid="{5F69B916-D701-414C-948D-8F6FBED35827}"/>
    <cellStyle name="Bemærk! 2 4 4" xfId="4847" xr:uid="{C4A52863-FA95-475F-A04F-5BCEB8D643FB}"/>
    <cellStyle name="Bemærk! 2 4 4 2" xfId="4848" xr:uid="{DACE922C-E88D-4D9C-9946-2E059A9DB90E}"/>
    <cellStyle name="Bemærk! 2 4 4 2 2" xfId="4849" xr:uid="{94BB33D5-6086-40D0-A83E-FB130D5F6BCA}"/>
    <cellStyle name="Bemærk! 2 4 4 2 2 2" xfId="7881" xr:uid="{5E9EB8E3-4751-41C2-A752-47684CE39D2E}"/>
    <cellStyle name="Bemærk! 2 4 4 2 2 2 2" xfId="15781" xr:uid="{D3E5E514-9460-46EE-B940-A42837A08489}"/>
    <cellStyle name="Bemærk! 2 4 4 2 2 2 2 2" xfId="32096" xr:uid="{BA62D050-09A3-4BDD-9068-3C5A0B435BC5}"/>
    <cellStyle name="Bemærk! 2 4 4 2 2 2 2 3" xfId="47060" xr:uid="{B29F4E9B-7CB2-4E5B-B4BD-EB8C96E98646}"/>
    <cellStyle name="Bemærk! 2 4 4 2 2 2 3" xfId="25074" xr:uid="{806A5115-5D9E-4205-9335-0ABF4180AC73}"/>
    <cellStyle name="Bemærk! 2 4 4 2 2 2 4" xfId="40061" xr:uid="{A5C9D296-4438-4C9C-99BB-4EAF2F66EA79}"/>
    <cellStyle name="Bemærk! 2 4 4 3" xfId="4850" xr:uid="{D7C152E0-D99D-41BC-BF04-EBFC28D721C1}"/>
    <cellStyle name="Bemærk! 2 4 4 3 2" xfId="4851" xr:uid="{51142CAE-9002-4CC1-AE29-BD86A79B4209}"/>
    <cellStyle name="Bemærk! 2 4 4 3 2 2" xfId="8607" xr:uid="{8C7D907D-C30B-4E53-BF74-B05429B25E01}"/>
    <cellStyle name="Bemærk! 2 4 4 3 2 2 2" xfId="16489" xr:uid="{89B5EB52-87DE-48E3-B745-90BE29199079}"/>
    <cellStyle name="Bemærk! 2 4 4 3 2 2 2 2" xfId="32804" xr:uid="{A5A0ECB9-81F5-474A-8669-A0D48AF41BDB}"/>
    <cellStyle name="Bemærk! 2 4 4 3 2 2 2 3" xfId="47768" xr:uid="{7BD3028A-001A-4FBB-863B-B7FABF67AC57}"/>
    <cellStyle name="Bemærk! 2 4 4 3 2 2 3" xfId="25782" xr:uid="{8F2A95DF-D282-46A2-B72B-E05DC92E428F}"/>
    <cellStyle name="Bemærk! 2 4 4 3 2 2 4" xfId="40769" xr:uid="{BE0BF59D-0304-4A2A-A5A6-2A5C00A183F0}"/>
    <cellStyle name="Bemærk! 2 4 4 3 3" xfId="6414" xr:uid="{42F990FD-22B1-4E1B-BDD2-CAAA175E2D5C}"/>
    <cellStyle name="Bemærk! 2 4 4 3 3 2" xfId="14327" xr:uid="{DD636E61-7EED-4D79-B530-61806AD9328D}"/>
    <cellStyle name="Bemærk! 2 4 4 3 3 2 2" xfId="30642" xr:uid="{294E88F7-970E-492A-ACDA-94179B4F1A35}"/>
    <cellStyle name="Bemærk! 2 4 4 3 3 2 3" xfId="45606" xr:uid="{11EF51D2-E954-47D0-96A3-5A0FF6ED6671}"/>
    <cellStyle name="Bemærk! 2 4 4 3 3 3" xfId="23620" xr:uid="{188E0857-A3EF-4206-93B7-13DC51A5035A}"/>
    <cellStyle name="Bemærk! 2 4 4 3 3 4" xfId="38607" xr:uid="{B51A3978-F0D1-4708-9A65-D5E10E9C0942}"/>
    <cellStyle name="Bemærk! 2 4 4 4" xfId="4852" xr:uid="{794033F2-420B-4E80-BCA4-88DA813BA15A}"/>
    <cellStyle name="Bemærk! 2 4 4 4 2" xfId="7157" xr:uid="{0433B605-2479-401F-A4AE-8FBB92F283B5}"/>
    <cellStyle name="Bemærk! 2 4 4 4 2 2" xfId="15066" xr:uid="{A4586DD8-C07F-45AC-B1BB-7441901FA820}"/>
    <cellStyle name="Bemærk! 2 4 4 4 2 2 2" xfId="31381" xr:uid="{4D47C4B3-E3A6-485D-849A-CD8CB9D24BDB}"/>
    <cellStyle name="Bemærk! 2 4 4 4 2 2 3" xfId="46345" xr:uid="{174B348C-197C-4078-B91F-02091AEA1AB0}"/>
    <cellStyle name="Bemærk! 2 4 4 4 2 3" xfId="24359" xr:uid="{F3EBF451-6AC1-4C88-BAD2-46B9C70E4EB4}"/>
    <cellStyle name="Bemærk! 2 4 4 4 2 4" xfId="39346" xr:uid="{E455EDF9-A983-4869-8245-C99D7035A853}"/>
    <cellStyle name="Bemærk! 2 4 5" xfId="4853" xr:uid="{071F8FB1-B05D-4C42-8F02-BAACC36EBC44}"/>
    <cellStyle name="Bemærk! 2 4 5 2" xfId="4854" xr:uid="{3BE5E6A4-3320-4947-84A9-3F544F24B316}"/>
    <cellStyle name="Bemærk! 2 4 5 2 2" xfId="4855" xr:uid="{4C44DCC6-4DFB-41FC-850D-1C673F732EF8}"/>
    <cellStyle name="Bemærk! 2 4 5 2 2 2" xfId="7998" xr:uid="{1F8523A1-D997-44C6-98A6-A51D7066F66F}"/>
    <cellStyle name="Bemærk! 2 4 5 2 2 2 2" xfId="15898" xr:uid="{EC1F40E5-2997-49AA-B6F9-4E3CD57839D3}"/>
    <cellStyle name="Bemærk! 2 4 5 2 2 2 2 2" xfId="32213" xr:uid="{868FFBDE-E388-44CF-A20C-4243B0F03407}"/>
    <cellStyle name="Bemærk! 2 4 5 2 2 2 2 3" xfId="47177" xr:uid="{9A9E99D2-37EA-431B-8AF3-9407FE76A393}"/>
    <cellStyle name="Bemærk! 2 4 5 2 2 2 3" xfId="25191" xr:uid="{BCB7A1FC-498E-4273-8574-1024CC6EDC02}"/>
    <cellStyle name="Bemærk! 2 4 5 2 2 2 4" xfId="40178" xr:uid="{8BBC2EA8-4354-4B52-8A6F-2A3F7D7FEDD9}"/>
    <cellStyle name="Bemærk! 2 4 5 3" xfId="4856" xr:uid="{C2CCC844-8FC9-42B8-B458-AA0AC3F500E2}"/>
    <cellStyle name="Bemærk! 2 4 5 3 2" xfId="4857" xr:uid="{40C0A8D2-2EAD-438E-910C-D156B10EFB13}"/>
    <cellStyle name="Bemærk! 2 4 5 3 2 2" xfId="8191" xr:uid="{5980EE70-856D-48A0-BDF2-F8731B8C354F}"/>
    <cellStyle name="Bemærk! 2 4 5 3 2 2 2" xfId="16087" xr:uid="{5B0549B7-C349-4686-A556-6C34B9F25484}"/>
    <cellStyle name="Bemærk! 2 4 5 3 2 2 2 2" xfId="32402" xr:uid="{BD2B9CF1-8372-454B-9BFE-9A35896E4F04}"/>
    <cellStyle name="Bemærk! 2 4 5 3 2 2 2 3" xfId="47366" xr:uid="{568C1844-BEEF-4BE8-9BC1-AD84F6504436}"/>
    <cellStyle name="Bemærk! 2 4 5 3 2 2 3" xfId="25380" xr:uid="{DB603D5D-7E50-4FA6-B47D-5DBD3A2217A9}"/>
    <cellStyle name="Bemærk! 2 4 5 3 2 2 4" xfId="40367" xr:uid="{F4E5779A-B621-4B1E-8037-F265CB6997C8}"/>
    <cellStyle name="Bemærk! 2 4 5 3 3" xfId="6513" xr:uid="{7284CCAA-4EC6-4642-A5AA-AAEC88451E18}"/>
    <cellStyle name="Bemærk! 2 4 5 3 3 2" xfId="14426" xr:uid="{708F9DD3-53DA-4F77-A182-7795AE9D3FFA}"/>
    <cellStyle name="Bemærk! 2 4 5 3 3 2 2" xfId="30741" xr:uid="{1BD46DF6-8572-4564-9A96-D7A5F6EC8F35}"/>
    <cellStyle name="Bemærk! 2 4 5 3 3 2 3" xfId="45705" xr:uid="{3954312E-F1BF-43B0-8D72-E50C3183C35D}"/>
    <cellStyle name="Bemærk! 2 4 5 3 3 3" xfId="23719" xr:uid="{0EE8EAF7-1C03-4DCA-9127-233D9912A9F0}"/>
    <cellStyle name="Bemærk! 2 4 5 3 3 4" xfId="38706" xr:uid="{91FBFA0D-33F9-46B6-9F1E-00B62A5C8F14}"/>
    <cellStyle name="Bemærk! 2 4 5 4" xfId="4858" xr:uid="{287FD544-5B45-471F-AFD1-846E2C060CE3}"/>
    <cellStyle name="Bemærk! 2 4 5 4 2" xfId="7274" xr:uid="{87C65C90-7AB0-4AE0-A97F-8961965AEB91}"/>
    <cellStyle name="Bemærk! 2 4 5 4 2 2" xfId="15183" xr:uid="{3F1AAEE8-9FA5-44E4-B762-5CFFEAFB1F32}"/>
    <cellStyle name="Bemærk! 2 4 5 4 2 2 2" xfId="31498" xr:uid="{D1ED2505-DA42-40CD-A15A-332D39D73651}"/>
    <cellStyle name="Bemærk! 2 4 5 4 2 2 3" xfId="46462" xr:uid="{F81A6CE6-2087-4CB3-B45A-C9462C87E0C2}"/>
    <cellStyle name="Bemærk! 2 4 5 4 2 3" xfId="24476" xr:uid="{D4E221B5-CB77-411A-8B35-86DE78C57B34}"/>
    <cellStyle name="Bemærk! 2 4 5 4 2 4" xfId="39463" xr:uid="{A8C6C137-520E-43A1-AE8D-3F37F07F7BFD}"/>
    <cellStyle name="Bemærk! 2 4 6" xfId="4859" xr:uid="{4778A945-6BF1-4DC4-96DB-3857254D2CB4}"/>
    <cellStyle name="Bemærk! 2 4 6 2" xfId="4860" xr:uid="{8CBB092E-11C5-489C-808D-51A52B370A37}"/>
    <cellStyle name="Bemærk! 2 4 6 2 2" xfId="4861" xr:uid="{34053FCE-51FC-4EAA-89CB-B069E3F5C8BF}"/>
    <cellStyle name="Bemærk! 2 4 6 2 2 2" xfId="8138" xr:uid="{9EB926EF-C2C0-48CA-AA48-B5091AA339A3}"/>
    <cellStyle name="Bemærk! 2 4 6 2 2 2 2" xfId="16038" xr:uid="{A7849878-E143-464B-A204-E8084FCF7CE0}"/>
    <cellStyle name="Bemærk! 2 4 6 2 2 2 2 2" xfId="32353" xr:uid="{A9528D62-D8A7-42D2-94DE-5C57BB7DD579}"/>
    <cellStyle name="Bemærk! 2 4 6 2 2 2 2 3" xfId="47317" xr:uid="{3B2DABCE-D8B6-4A3D-A6C1-009D829FD065}"/>
    <cellStyle name="Bemærk! 2 4 6 2 2 2 3" xfId="25331" xr:uid="{1AD72EFD-5812-4B3C-AA1A-79BFF985C095}"/>
    <cellStyle name="Bemærk! 2 4 6 2 2 2 4" xfId="40318" xr:uid="{83355A85-D2DF-4079-848E-6FD921EA113E}"/>
    <cellStyle name="Bemærk! 2 4 6 3" xfId="4862" xr:uid="{F4178135-710F-4B29-98DA-C49802DB1DAB}"/>
    <cellStyle name="Bemærk! 2 4 6 3 2" xfId="4863" xr:uid="{18A77E05-1071-41B7-9B5B-7BA2BE2751B6}"/>
    <cellStyle name="Bemærk! 2 4 6 3 2 2" xfId="8750" xr:uid="{AE1255D7-495C-441A-B0A1-2C29F158609F}"/>
    <cellStyle name="Bemærk! 2 4 6 3 2 2 2" xfId="16625" xr:uid="{77CDF6F9-B235-4029-83FE-E1FA4F5928DC}"/>
    <cellStyle name="Bemærk! 2 4 6 3 2 2 2 2" xfId="32940" xr:uid="{0E7B4D44-8B45-4E34-94D1-3CFC7B09F409}"/>
    <cellStyle name="Bemærk! 2 4 6 3 2 2 2 3" xfId="47904" xr:uid="{54DF74DE-1EE8-427A-AF80-FF703E62098D}"/>
    <cellStyle name="Bemærk! 2 4 6 3 2 2 3" xfId="25918" xr:uid="{7AE89EDA-ADBE-4A7C-B69A-9C17EEFCFE48}"/>
    <cellStyle name="Bemærk! 2 4 6 3 2 2 4" xfId="40905" xr:uid="{EFDA3FBA-20B6-4C9A-B7C4-0DF94876C038}"/>
    <cellStyle name="Bemærk! 2 4 6 3 3" xfId="6631" xr:uid="{ECC59CD7-7686-4B5F-8836-9F2E3DA63BE0}"/>
    <cellStyle name="Bemærk! 2 4 6 3 3 2" xfId="14544" xr:uid="{D861DBD6-F4BF-41F0-9DE1-5E76C185F2F3}"/>
    <cellStyle name="Bemærk! 2 4 6 3 3 2 2" xfId="30859" xr:uid="{2BAA0D5F-1BDE-4EAD-B54D-7744384198D0}"/>
    <cellStyle name="Bemærk! 2 4 6 3 3 2 3" xfId="45823" xr:uid="{C504C197-0D05-4CEF-88D9-909E345E46AA}"/>
    <cellStyle name="Bemærk! 2 4 6 3 3 3" xfId="23837" xr:uid="{D497ED89-821A-4B97-9179-CFAD9BAF1BAE}"/>
    <cellStyle name="Bemærk! 2 4 6 3 3 4" xfId="38824" xr:uid="{7E823BF2-317C-4A09-AEDC-84D6E3204B91}"/>
    <cellStyle name="Bemærk! 2 4 6 4" xfId="4864" xr:uid="{5ECF1ABC-32A2-4660-8C1B-9411521B9C94}"/>
    <cellStyle name="Bemærk! 2 4 6 4 2" xfId="7415" xr:uid="{6694A917-0C80-4A37-9AE7-1C25C19662A1}"/>
    <cellStyle name="Bemærk! 2 4 6 4 2 2" xfId="15324" xr:uid="{233C4A02-C8F6-4D24-B023-1DF87F1184A3}"/>
    <cellStyle name="Bemærk! 2 4 6 4 2 2 2" xfId="31639" xr:uid="{B8F75C0C-BF1C-4F79-AE8A-EFCC116FDD13}"/>
    <cellStyle name="Bemærk! 2 4 6 4 2 2 3" xfId="46603" xr:uid="{BCE8E942-EB2F-4061-9DE3-C903AB17265B}"/>
    <cellStyle name="Bemærk! 2 4 6 4 2 3" xfId="24617" xr:uid="{CEE509BC-515F-41A8-9BA0-3A6AA113A875}"/>
    <cellStyle name="Bemærk! 2 4 6 4 2 4" xfId="39604" xr:uid="{69713DB4-6A89-45B5-8ACD-E9922E289D27}"/>
    <cellStyle name="Bemærk! 2 4 7" xfId="4865" xr:uid="{79783ED8-5A25-4A25-A791-838758C0C5E5}"/>
    <cellStyle name="Bemærk! 2 4 7 2" xfId="4866" xr:uid="{5758BB7D-2B65-4C30-8F25-56CFF7E17F2B}"/>
    <cellStyle name="Bemærk! 2 4 7 2 2" xfId="7524" xr:uid="{8B2FA161-5442-4CAA-B57D-4157F04C0DB1}"/>
    <cellStyle name="Bemærk! 2 4 7 2 2 2" xfId="15424" xr:uid="{DB55F78D-48B6-4CFE-A2E0-6387A36DC569}"/>
    <cellStyle name="Bemærk! 2 4 7 2 2 2 2" xfId="31739" xr:uid="{D3094AA2-9777-4AA2-8A51-2747B99370C6}"/>
    <cellStyle name="Bemærk! 2 4 7 2 2 2 3" xfId="46703" xr:uid="{EB8AAD15-D544-4EBE-8545-00AE47DEB4BE}"/>
    <cellStyle name="Bemærk! 2 4 7 2 2 3" xfId="24717" xr:uid="{D0546481-F817-426E-B11E-90B5E59B5E68}"/>
    <cellStyle name="Bemærk! 2 4 7 2 2 4" xfId="39704" xr:uid="{9CAE329E-C3BB-4798-81A8-6662F1D337BC}"/>
    <cellStyle name="Bemærk! 2 4 8" xfId="4867" xr:uid="{70B6B4CD-AF76-415B-B104-16A52D4D34B0}"/>
    <cellStyle name="Bemærk! 2 4 8 2" xfId="4868" xr:uid="{6A243B0F-443E-4316-B589-AB4D7860C195}"/>
    <cellStyle name="Bemærk! 2 4 8 2 2" xfId="8623" xr:uid="{8B9DA4EF-B399-48C1-983C-66F9B40FFB95}"/>
    <cellStyle name="Bemærk! 2 4 8 2 2 2" xfId="16504" xr:uid="{9CEE0404-3AC3-4462-BE4C-85CB3DBBEFD5}"/>
    <cellStyle name="Bemærk! 2 4 8 2 2 2 2" xfId="32819" xr:uid="{AA8FD48A-B256-4CD0-8E5A-57A5B7FCBA9E}"/>
    <cellStyle name="Bemærk! 2 4 8 2 2 2 3" xfId="47783" xr:uid="{A79812BD-01B8-4D46-B1DF-D56563F4B551}"/>
    <cellStyle name="Bemærk! 2 4 8 2 2 3" xfId="25797" xr:uid="{C5211301-9746-45D5-8E5F-DB4721B06DD9}"/>
    <cellStyle name="Bemærk! 2 4 8 2 2 4" xfId="40784" xr:uid="{F6E7C525-BC1A-4F82-9B59-1B0CF141EA8C}"/>
    <cellStyle name="Bemærk! 2 4 8 3" xfId="6113" xr:uid="{F1A1FF5E-1EE3-480F-9FD4-D172F207F2CB}"/>
    <cellStyle name="Bemærk! 2 4 8 3 2" xfId="14029" xr:uid="{88B978B6-065D-4494-9CCA-232DA089DFBF}"/>
    <cellStyle name="Bemærk! 2 4 8 3 2 2" xfId="30344" xr:uid="{772E7BD9-84E1-4022-88B4-21C9BBE3E55D}"/>
    <cellStyle name="Bemærk! 2 4 8 3 2 3" xfId="45308" xr:uid="{C21D2FB3-35C8-4AAF-A906-F04C1F442B1E}"/>
    <cellStyle name="Bemærk! 2 4 8 3 3" xfId="23322" xr:uid="{754EF0BE-4B23-47A9-BBB7-0C315097EE40}"/>
    <cellStyle name="Bemærk! 2 4 8 3 4" xfId="38309" xr:uid="{37C2D2F1-B2C1-4C48-A34F-BF79A5584332}"/>
    <cellStyle name="Bemærk! 2 4 9" xfId="4869" xr:uid="{D7639F5C-8CC3-4606-9453-2463F5686BFB}"/>
    <cellStyle name="Bemærk! 2 4 9 2" xfId="6752" xr:uid="{CF7372D8-A440-4D00-B53C-771994ED31D2}"/>
    <cellStyle name="Bemærk! 2 4 9 2 2" xfId="14662" xr:uid="{B9B7AB4D-3961-44EB-A12E-F93F33D58156}"/>
    <cellStyle name="Bemærk! 2 4 9 2 2 2" xfId="30977" xr:uid="{7FD1754B-8BEC-4786-89E7-8BC736CE05EB}"/>
    <cellStyle name="Bemærk! 2 4 9 2 2 3" xfId="45941" xr:uid="{40B455CD-ED20-40CA-98F6-15F3C6A4E241}"/>
    <cellStyle name="Bemærk! 2 4 9 2 3" xfId="23955" xr:uid="{E6D3254D-E1B1-4E8F-BC32-5FB4DCCF522E}"/>
    <cellStyle name="Bemærk! 2 4 9 2 4" xfId="38942" xr:uid="{F1693673-8F2E-4CBD-91DB-EE904D7BFB6A}"/>
    <cellStyle name="Bemærk! 2 5" xfId="4870" xr:uid="{8DC552E2-C00C-48E7-A2F5-6C6297F70401}"/>
    <cellStyle name="Bemærk! 2 5 2" xfId="4871" xr:uid="{A7B50D85-BCC2-43FF-B3BA-FBC00D12CFB5}"/>
    <cellStyle name="Bemærk! 2 5 2 2" xfId="4872" xr:uid="{9321524B-9BF0-4BAD-93E7-74678F260099}"/>
    <cellStyle name="Bemærk! 2 5 2 2 2" xfId="7565" xr:uid="{4A93DEF4-7E57-495D-A085-81283692C5A7}"/>
    <cellStyle name="Bemærk! 2 5 2 2 2 2" xfId="15465" xr:uid="{F02F1E3E-A2A9-4DDB-8FCA-D8C52EAE15CF}"/>
    <cellStyle name="Bemærk! 2 5 2 2 2 2 2" xfId="31780" xr:uid="{62545EAC-7746-4ED7-9188-26E3F1CB4D45}"/>
    <cellStyle name="Bemærk! 2 5 2 2 2 2 3" xfId="46744" xr:uid="{0DFDB52D-1E5B-43BD-A488-ED45840F94C4}"/>
    <cellStyle name="Bemærk! 2 5 2 2 2 3" xfId="24758" xr:uid="{346D5F98-EF16-4E4F-A46E-A684817A6C97}"/>
    <cellStyle name="Bemærk! 2 5 2 2 2 4" xfId="39745" xr:uid="{8384E6B3-A338-438B-9881-CC11E71DAE36}"/>
    <cellStyle name="Bemærk! 2 5 2 2 3" xfId="57160" xr:uid="{E2D70D55-EF30-4032-998A-919B7D836FAB}"/>
    <cellStyle name="Bemærk! 2 5 2 3" xfId="53993" xr:uid="{77584D23-6E24-4301-898A-6ADFA4C769C3}"/>
    <cellStyle name="Bemærk! 2 5 3" xfId="4873" xr:uid="{6E25777F-608E-4BA2-BF49-61B45B0C25DD}"/>
    <cellStyle name="Bemærk! 2 5 3 2" xfId="4874" xr:uid="{6CEFC760-8339-43DF-994B-5D8777A623D7}"/>
    <cellStyle name="Bemærk! 2 5 3 2 2" xfId="8669" xr:uid="{6A67E8E4-8E38-4BA5-AB26-3F7BA9E26C94}"/>
    <cellStyle name="Bemærk! 2 5 3 2 2 2" xfId="16548" xr:uid="{FE8E1D97-304A-4D67-832D-8499AF4DFD99}"/>
    <cellStyle name="Bemærk! 2 5 3 2 2 2 2" xfId="32863" xr:uid="{2259BF17-7FC8-47C3-A495-4709334D8E64}"/>
    <cellStyle name="Bemærk! 2 5 3 2 2 2 3" xfId="47827" xr:uid="{88FC649E-9342-4D31-80BE-F398AE104F26}"/>
    <cellStyle name="Bemærk! 2 5 3 2 2 3" xfId="25841" xr:uid="{B74FD2C8-85F6-4ADA-A910-6E10E4CF1E0C}"/>
    <cellStyle name="Bemærk! 2 5 3 2 2 4" xfId="40828" xr:uid="{5CB68498-2151-43EE-A7D9-1E349A2787E9}"/>
    <cellStyle name="Bemærk! 2 5 3 3" xfId="6146" xr:uid="{1FB536DC-902F-4A0D-8CA9-F22B79B7F8B7}"/>
    <cellStyle name="Bemærk! 2 5 3 3 2" xfId="14062" xr:uid="{963AD83D-80AE-40A5-B2DF-7ED0DE2D032F}"/>
    <cellStyle name="Bemærk! 2 5 3 3 2 2" xfId="30377" xr:uid="{FDA61A7A-ADD7-40A0-943D-A741401B93FD}"/>
    <cellStyle name="Bemærk! 2 5 3 3 2 3" xfId="45341" xr:uid="{97B5AA9B-2E9D-4BE8-844D-326F4D892B20}"/>
    <cellStyle name="Bemærk! 2 5 3 3 3" xfId="23355" xr:uid="{22ACBE5A-6175-4186-BC94-E5B80F85FD67}"/>
    <cellStyle name="Bemærk! 2 5 3 3 4" xfId="38342" xr:uid="{796280A5-19CE-46D3-8879-2E2974DE54F2}"/>
    <cellStyle name="Bemærk! 2 5 3 4" xfId="56537" xr:uid="{CA001F08-DED5-4A0F-9514-32A765ADAADE}"/>
    <cellStyle name="Bemærk! 2 5 4" xfId="4875" xr:uid="{2BF3AF57-6576-4D2D-B7A9-82A2BE88588D}"/>
    <cellStyle name="Bemærk! 2 5 4 2" xfId="6795" xr:uid="{BDF3682E-9CD5-40BB-A3AE-D2FE5AC4189D}"/>
    <cellStyle name="Bemærk! 2 5 4 2 2" xfId="14705" xr:uid="{D7C2D56B-F1E9-47B4-9850-A97B4658B61F}"/>
    <cellStyle name="Bemærk! 2 5 4 2 2 2" xfId="31020" xr:uid="{493C7F22-BBFB-49A7-A902-E8BA48327009}"/>
    <cellStyle name="Bemærk! 2 5 4 2 2 3" xfId="45984" xr:uid="{CF042C4C-11B3-4C77-A6F7-08EFE998F40E}"/>
    <cellStyle name="Bemærk! 2 5 4 2 3" xfId="23998" xr:uid="{FC3DEE20-20E4-426D-AF09-3C18860621F7}"/>
    <cellStyle name="Bemærk! 2 5 4 2 4" xfId="38985" xr:uid="{8AD05D1B-8E68-4553-B89B-F990264CD740}"/>
    <cellStyle name="Bemærk! 2 5 5" xfId="53356" xr:uid="{1F39CD91-F5B7-4E90-83E1-98B6C3D62B85}"/>
    <cellStyle name="Bemærk! 2 6" xfId="4876" xr:uid="{B6C32D4B-8986-4F9C-83F8-794190465A14}"/>
    <cellStyle name="Bemærk! 2 6 2" xfId="4877" xr:uid="{1352C39D-D6AB-4DAF-B8B7-951C79A0B35D}"/>
    <cellStyle name="Bemærk! 2 6 2 2" xfId="4878" xr:uid="{CD5D0C1A-FA7B-42CF-B7C8-18B8DFFDB2B9}"/>
    <cellStyle name="Bemærk! 2 6 2 2 2" xfId="7779" xr:uid="{B79FDC5F-A2BF-42F4-8FBB-AD7B8ED240A1}"/>
    <cellStyle name="Bemærk! 2 6 2 2 2 2" xfId="15679" xr:uid="{F08E7B6D-90FD-4C09-9C27-203ED2FCA03C}"/>
    <cellStyle name="Bemærk! 2 6 2 2 2 2 2" xfId="31994" xr:uid="{049811CE-3344-48FA-A74B-AA80F12BBF2B}"/>
    <cellStyle name="Bemærk! 2 6 2 2 2 2 3" xfId="46958" xr:uid="{0EDDF87E-4D85-4013-ADE1-58F9C6EB2D45}"/>
    <cellStyle name="Bemærk! 2 6 2 2 2 3" xfId="24972" xr:uid="{2E3F991D-4D44-47F9-8853-E9FCBB1839CD}"/>
    <cellStyle name="Bemærk! 2 6 2 2 2 4" xfId="39959" xr:uid="{3D3BDFC2-D1D8-4DE5-B241-1AEC7D89F663}"/>
    <cellStyle name="Bemærk! 2 6 3" xfId="4879" xr:uid="{58D0B719-A17F-4C5C-AB64-B1ADDE8B3740}"/>
    <cellStyle name="Bemærk! 2 6 3 2" xfId="4880" xr:uid="{A83B5B3C-1B4F-41A3-8EB7-BDEA937FC546}"/>
    <cellStyle name="Bemærk! 2 6 3 2 2" xfId="8387" xr:uid="{5041960A-75AA-4519-AAE2-FD822E949FF0}"/>
    <cellStyle name="Bemærk! 2 6 3 2 2 2" xfId="16278" xr:uid="{0258C804-5B0A-407E-B987-98DBBEF66BA6}"/>
    <cellStyle name="Bemærk! 2 6 3 2 2 2 2" xfId="32593" xr:uid="{6BE1925F-C538-4793-B543-122CE9F3B10E}"/>
    <cellStyle name="Bemærk! 2 6 3 2 2 2 3" xfId="47557" xr:uid="{2B04EC21-AEEE-4DDC-9A39-EB79E1F84677}"/>
    <cellStyle name="Bemærk! 2 6 3 2 2 3" xfId="25571" xr:uid="{0D282FB6-519A-4F60-9277-710A9EAA27C2}"/>
    <cellStyle name="Bemærk! 2 6 3 2 2 4" xfId="40558" xr:uid="{50C4FF1C-4322-45DE-96B7-AD47C79936CD}"/>
    <cellStyle name="Bemærk! 2 6 3 3" xfId="6328" xr:uid="{C6AD9DA1-C51C-4B00-8904-2DC635E7A804}"/>
    <cellStyle name="Bemærk! 2 6 3 3 2" xfId="14241" xr:uid="{E3D9AFAE-4855-47B9-BC79-0CCB832ED3D1}"/>
    <cellStyle name="Bemærk! 2 6 3 3 2 2" xfId="30556" xr:uid="{E6E2F81F-BA52-4500-9615-145532DF76BA}"/>
    <cellStyle name="Bemærk! 2 6 3 3 2 3" xfId="45520" xr:uid="{B797CA04-B9B4-4A0B-98DE-20F5E7BBAE63}"/>
    <cellStyle name="Bemærk! 2 6 3 3 3" xfId="23534" xr:uid="{DEA1D3D7-163D-4F33-9822-983AEC9396A4}"/>
    <cellStyle name="Bemærk! 2 6 3 3 4" xfId="38521" xr:uid="{C586A0E8-3860-4136-A2CF-1915822BEF32}"/>
    <cellStyle name="Bemærk! 2 6 4" xfId="4881" xr:uid="{8FC121C2-2014-42E4-869B-A1B795FA187B}"/>
    <cellStyle name="Bemærk! 2 6 4 2" xfId="7010" xr:uid="{8FEC873E-F8FC-4742-9C23-B7E50A4EF1C3}"/>
    <cellStyle name="Bemærk! 2 6 4 2 2" xfId="14920" xr:uid="{A328074E-5980-4FBE-92A1-6F5D0CCACE32}"/>
    <cellStyle name="Bemærk! 2 6 4 2 2 2" xfId="31235" xr:uid="{E5677309-BA95-4374-A001-6F4A6E99D250}"/>
    <cellStyle name="Bemærk! 2 6 4 2 2 3" xfId="46199" xr:uid="{19D6DA52-993A-43E2-8E99-613777D083B8}"/>
    <cellStyle name="Bemærk! 2 6 4 2 3" xfId="24213" xr:uid="{DAB2C045-7D44-48DA-A9DB-BDC5AC79F736}"/>
    <cellStyle name="Bemærk! 2 6 4 2 4" xfId="39200" xr:uid="{B7687E6B-A70E-427D-A6E8-8CD0E7054C10}"/>
    <cellStyle name="Bemærk! 2 6 5" xfId="53357" xr:uid="{BC788E9F-3BF9-4B5E-957C-FDFBF8981060}"/>
    <cellStyle name="Bemærk! 2 7" xfId="4882" xr:uid="{1EED7689-937D-46A7-997E-3E4E9CC0970C}"/>
    <cellStyle name="Bemærk! 2 7 2" xfId="4883" xr:uid="{2AACCF79-EC53-4CDD-A8F2-EBBF2030300E}"/>
    <cellStyle name="Bemærk! 2 7 2 2" xfId="4884" xr:uid="{7C4E7328-FC4F-48D0-975C-A7CD20CFDCB1}"/>
    <cellStyle name="Bemærk! 2 7 2 2 2" xfId="7803" xr:uid="{3CF22CB7-1A51-4BB1-89C7-3A6E321037C4}"/>
    <cellStyle name="Bemærk! 2 7 2 2 2 2" xfId="15703" xr:uid="{324DFB9F-1052-429B-AE4D-89C1DE384D4F}"/>
    <cellStyle name="Bemærk! 2 7 2 2 2 2 2" xfId="32018" xr:uid="{759538FA-90B8-410D-9B98-AE8FB40DA91B}"/>
    <cellStyle name="Bemærk! 2 7 2 2 2 2 3" xfId="46982" xr:uid="{68AA1C97-1C6E-4A1E-A2CD-826BB9061688}"/>
    <cellStyle name="Bemærk! 2 7 2 2 2 3" xfId="24996" xr:uid="{BA04435F-8C31-49E5-9B04-9916D7A78566}"/>
    <cellStyle name="Bemærk! 2 7 2 2 2 4" xfId="39983" xr:uid="{2F2278B5-04A8-4831-BFD3-204DF11CBDC9}"/>
    <cellStyle name="Bemærk! 2 7 2 2 3" xfId="57161" xr:uid="{E9A9321D-6EC2-455E-A739-640634EB6EAF}"/>
    <cellStyle name="Bemærk! 2 7 2 3" xfId="53994" xr:uid="{4D9ADFB8-B405-4B35-B295-71784E4747F1}"/>
    <cellStyle name="Bemærk! 2 7 3" xfId="4885" xr:uid="{4F926A98-5A6D-4B0B-8240-8F3E14247BA6}"/>
    <cellStyle name="Bemærk! 2 7 3 2" xfId="4886" xr:uid="{5DCE818C-07AB-4F59-81D9-FF228147621E}"/>
    <cellStyle name="Bemærk! 2 7 3 2 2" xfId="8692" xr:uid="{B172763F-0BEC-469E-8179-0653572AE8B7}"/>
    <cellStyle name="Bemærk! 2 7 3 2 2 2" xfId="16570" xr:uid="{A05A6D40-15AE-4698-8EAB-69969F51E91B}"/>
    <cellStyle name="Bemærk! 2 7 3 2 2 2 2" xfId="32885" xr:uid="{1F29BB58-BBBE-4A28-A94E-C5A57792367B}"/>
    <cellStyle name="Bemærk! 2 7 3 2 2 2 3" xfId="47849" xr:uid="{ADEDA390-08D7-4206-BE3E-05025BBB9841}"/>
    <cellStyle name="Bemærk! 2 7 3 2 2 3" xfId="25863" xr:uid="{24FE9BE7-15C6-4B86-AD15-F1D8ECCE0BC1}"/>
    <cellStyle name="Bemærk! 2 7 3 2 2 4" xfId="40850" xr:uid="{D5838684-2295-4854-A5D0-A24DAC1A6F3D}"/>
    <cellStyle name="Bemærk! 2 7 3 3" xfId="6348" xr:uid="{7B74CC9A-36E4-4E02-A54B-5D675B4F113C}"/>
    <cellStyle name="Bemærk! 2 7 3 3 2" xfId="14261" xr:uid="{5B30DBC6-2ED4-4D8B-8E51-BAB0FDD9A7EC}"/>
    <cellStyle name="Bemærk! 2 7 3 3 2 2" xfId="30576" xr:uid="{BD0CF260-4BC1-4ECA-8F14-C21A9A0B2A3C}"/>
    <cellStyle name="Bemærk! 2 7 3 3 2 3" xfId="45540" xr:uid="{49F352AC-E567-4C9E-B5F3-3AADB1F8426D}"/>
    <cellStyle name="Bemærk! 2 7 3 3 3" xfId="23554" xr:uid="{1A57527E-C792-45C0-896B-A91BB5F455B2}"/>
    <cellStyle name="Bemærk! 2 7 3 3 4" xfId="38541" xr:uid="{7360B3A8-EDE9-4A1D-8974-E415C7F73F0C}"/>
    <cellStyle name="Bemærk! 2 7 3 4" xfId="56538" xr:uid="{5C6302BF-9692-4FC0-A8D9-E7C3F98D2FAF}"/>
    <cellStyle name="Bemærk! 2 7 4" xfId="4887" xr:uid="{1295FFC8-64A4-4E57-A477-B203A447AD66}"/>
    <cellStyle name="Bemærk! 2 7 4 2" xfId="7079" xr:uid="{A6134B8A-AB25-4983-A48F-D138CFCB1385}"/>
    <cellStyle name="Bemærk! 2 7 4 2 2" xfId="14988" xr:uid="{0951AEB5-4AE3-4D70-9BC6-0D9DAEB590F8}"/>
    <cellStyle name="Bemærk! 2 7 4 2 2 2" xfId="31303" xr:uid="{171FC8F9-3927-41C8-BC1B-D9CC492A734F}"/>
    <cellStyle name="Bemærk! 2 7 4 2 2 3" xfId="46267" xr:uid="{6CA07986-F6C6-4FD3-9E05-DCB1EE1AFEAA}"/>
    <cellStyle name="Bemærk! 2 7 4 2 3" xfId="24281" xr:uid="{5DFEB677-190E-48CC-A354-2E7099DE1EB5}"/>
    <cellStyle name="Bemærk! 2 7 4 2 4" xfId="39268" xr:uid="{46A509CA-8264-48E7-858C-FB1774463F22}"/>
    <cellStyle name="Bemærk! 2 7 5" xfId="53358" xr:uid="{D893CA30-1515-46C7-81FE-D977E6B8ECD1}"/>
    <cellStyle name="Bemærk! 2 8" xfId="4888" xr:uid="{6FBFE1EA-9538-4D05-9855-32CACBCC5346}"/>
    <cellStyle name="Bemærk! 2 8 2" xfId="4889" xr:uid="{7C2EA10D-520E-4C54-9C37-A9E8BBA4726D}"/>
    <cellStyle name="Bemærk! 2 8 2 2" xfId="4890" xr:uid="{F00766E2-2D5E-424E-BE67-6CCE2A269DBA}"/>
    <cellStyle name="Bemærk! 2 8 2 2 2" xfId="7920" xr:uid="{46DA884B-9EB6-46F8-895C-589CA6F45ED4}"/>
    <cellStyle name="Bemærk! 2 8 2 2 2 2" xfId="15820" xr:uid="{B66B3F1A-593F-4722-96FB-A8A77C11CAC9}"/>
    <cellStyle name="Bemærk! 2 8 2 2 2 2 2" xfId="32135" xr:uid="{78F99A7D-38FB-403F-95FF-B019CDFE8A97}"/>
    <cellStyle name="Bemærk! 2 8 2 2 2 2 3" xfId="47099" xr:uid="{DCFADFBA-9B6A-4A45-999C-69E876FC7E2B}"/>
    <cellStyle name="Bemærk! 2 8 2 2 2 3" xfId="25113" xr:uid="{2F837D11-661A-48A5-8F2F-692F7251B4B5}"/>
    <cellStyle name="Bemærk! 2 8 2 2 2 4" xfId="40100" xr:uid="{C6D2C2FF-CB11-4858-B990-C28F07560DB4}"/>
    <cellStyle name="Bemærk! 2 8 2 3" xfId="57154" xr:uid="{36956950-470C-49EF-B2E9-90792A31967C}"/>
    <cellStyle name="Bemærk! 2 8 3" xfId="4891" xr:uid="{E842C98B-77EE-4E7A-B3F5-DFDF1107DF87}"/>
    <cellStyle name="Bemærk! 2 8 3 2" xfId="4892" xr:uid="{8C73C38B-6DDD-459F-B91F-086E2C4C3D52}"/>
    <cellStyle name="Bemærk! 2 8 3 2 2" xfId="8654" xr:uid="{074077AA-79E4-4F7D-868F-568281866183}"/>
    <cellStyle name="Bemærk! 2 8 3 2 2 2" xfId="16533" xr:uid="{BC0438C6-0499-4CE9-9675-983FCB80FF70}"/>
    <cellStyle name="Bemærk! 2 8 3 2 2 2 2" xfId="32848" xr:uid="{AC8421DA-8BD7-451D-BB5C-AB4DB596601A}"/>
    <cellStyle name="Bemærk! 2 8 3 2 2 2 3" xfId="47812" xr:uid="{744300B9-33E6-4397-A341-16479D648D17}"/>
    <cellStyle name="Bemærk! 2 8 3 2 2 3" xfId="25826" xr:uid="{9A4D2430-B304-4C53-9446-4C3D4213D08D}"/>
    <cellStyle name="Bemærk! 2 8 3 2 2 4" xfId="40813" xr:uid="{A478716E-54B6-4450-A1BB-CD757C1B3CEF}"/>
    <cellStyle name="Bemærk! 2 8 3 3" xfId="6447" xr:uid="{D821430E-B4D0-4CA9-A6D8-03184B835844}"/>
    <cellStyle name="Bemærk! 2 8 3 3 2" xfId="14360" xr:uid="{FA6C4C59-BAB9-4E43-8AC1-1DCE20806205}"/>
    <cellStyle name="Bemærk! 2 8 3 3 2 2" xfId="30675" xr:uid="{6E466FBA-8BA8-4D29-BE0D-55E0D89D7FC4}"/>
    <cellStyle name="Bemærk! 2 8 3 3 2 3" xfId="45639" xr:uid="{64C0F4D3-1504-47EC-9EBC-62A85BF902AB}"/>
    <cellStyle name="Bemærk! 2 8 3 3 3" xfId="23653" xr:uid="{66F93C4E-F6A1-41E5-BDF1-C01A9755FFE0}"/>
    <cellStyle name="Bemærk! 2 8 3 3 4" xfId="38640" xr:uid="{90D02F6F-DDD1-47D7-B9EA-8ABC780B4E03}"/>
    <cellStyle name="Bemærk! 2 8 4" xfId="4893" xr:uid="{089EF945-1D25-4E70-B81E-B4E82374E8F4}"/>
    <cellStyle name="Bemærk! 2 8 4 2" xfId="7196" xr:uid="{658A58FC-CCEC-48E0-9185-F28C46A7BC06}"/>
    <cellStyle name="Bemærk! 2 8 4 2 2" xfId="15105" xr:uid="{77E04FA4-5C82-45B2-A4D6-DB1692479C51}"/>
    <cellStyle name="Bemærk! 2 8 4 2 2 2" xfId="31420" xr:uid="{1DCFEFB1-9FC6-407D-A191-5A529B4AF4BB}"/>
    <cellStyle name="Bemærk! 2 8 4 2 2 3" xfId="46384" xr:uid="{ACAC6506-C973-4652-AF99-E6A790644E6F}"/>
    <cellStyle name="Bemærk! 2 8 4 2 3" xfId="24398" xr:uid="{6BCCAE03-2B57-4A37-B5AE-080EE30A2183}"/>
    <cellStyle name="Bemærk! 2 8 4 2 4" xfId="39385" xr:uid="{2CC0E79C-FAD7-4B1E-99BB-856DA1FBFA98}"/>
    <cellStyle name="Bemærk! 2 8 5" xfId="53987" xr:uid="{6C80050D-7E91-41CD-AB55-9CEDAE50F471}"/>
    <cellStyle name="Bemærk! 2 9" xfId="4894" xr:uid="{AED52759-AE19-406E-8818-658F4D81120D}"/>
    <cellStyle name="Bemærk! 2 9 2" xfId="4895" xr:uid="{69BD80E3-91DF-4E9B-BD8F-29062615B4F0}"/>
    <cellStyle name="Bemærk! 2 9 2 2" xfId="4896" xr:uid="{22BB21D9-C70D-4271-95AB-813ECF32F923}"/>
    <cellStyle name="Bemærk! 2 9 2 2 2" xfId="8133" xr:uid="{FA380864-870A-45F7-9AD8-6A9D5677E196}"/>
    <cellStyle name="Bemærk! 2 9 2 2 2 2" xfId="16033" xr:uid="{52C07F25-1561-4642-BEBE-EBB01B066821}"/>
    <cellStyle name="Bemærk! 2 9 2 2 2 2 2" xfId="32348" xr:uid="{648A4CCE-E833-4910-8700-F9CE7A5ED317}"/>
    <cellStyle name="Bemærk! 2 9 2 2 2 2 3" xfId="47312" xr:uid="{06F46974-7E31-4FBA-8FB6-53854FD17A48}"/>
    <cellStyle name="Bemærk! 2 9 2 2 2 3" xfId="25326" xr:uid="{B9E1B2E6-3F6C-4929-85D6-12D9B221FBE4}"/>
    <cellStyle name="Bemærk! 2 9 2 2 2 4" xfId="40313" xr:uid="{FC0A87E6-EFC4-43DD-82F0-AEAF28251968}"/>
    <cellStyle name="Bemærk! 2 9 3" xfId="4897" xr:uid="{97343AAF-E6C1-406A-BB94-0A6A71D34F5F}"/>
    <cellStyle name="Bemærk! 2 9 3 2" xfId="4898" xr:uid="{C8AE08CB-6C74-45F9-8731-7BA3D1B91A73}"/>
    <cellStyle name="Bemærk! 2 9 3 2 2" xfId="8745" xr:uid="{1D7CBB0C-80F6-4C1C-A2D7-4EDFEF5911EB}"/>
    <cellStyle name="Bemærk! 2 9 3 2 2 2" xfId="16620" xr:uid="{0ABF8AAF-4080-47AF-AEAE-828356586209}"/>
    <cellStyle name="Bemærk! 2 9 3 2 2 2 2" xfId="32935" xr:uid="{CBD55FDA-2817-4E48-8EF1-EFF0938BCC90}"/>
    <cellStyle name="Bemærk! 2 9 3 2 2 2 3" xfId="47899" xr:uid="{607B7225-C56A-400D-AF84-9DC0C3AF17C7}"/>
    <cellStyle name="Bemærk! 2 9 3 2 2 3" xfId="25913" xr:uid="{67A24C95-9C29-4394-8768-2A8BA7E56202}"/>
    <cellStyle name="Bemærk! 2 9 3 2 2 4" xfId="40900" xr:uid="{841061DB-0044-4E02-8E45-D6F20EAFFEBE}"/>
    <cellStyle name="Bemærk! 2 9 3 3" xfId="6626" xr:uid="{75376EE4-4C0C-4DB8-9382-738F1DC55DB8}"/>
    <cellStyle name="Bemærk! 2 9 3 3 2" xfId="14539" xr:uid="{D98B6A53-3A6E-4222-A235-002F36824C0A}"/>
    <cellStyle name="Bemærk! 2 9 3 3 2 2" xfId="30854" xr:uid="{FC15DD3A-1324-4489-87B2-DA570544B218}"/>
    <cellStyle name="Bemærk! 2 9 3 3 2 3" xfId="45818" xr:uid="{CCE2E718-3F70-4C3A-8200-50F203677050}"/>
    <cellStyle name="Bemærk! 2 9 3 3 3" xfId="23832" xr:uid="{88589015-4C9A-4ABB-9625-62B00E0B258B}"/>
    <cellStyle name="Bemærk! 2 9 3 3 4" xfId="38819" xr:uid="{BBCE2066-1DCE-4BD1-90B4-F79482203B2D}"/>
    <cellStyle name="Bemærk! 2 9 4" xfId="4899" xr:uid="{74DDF5DA-D344-46A4-8F60-77096B31AD47}"/>
    <cellStyle name="Bemærk! 2 9 4 2" xfId="7410" xr:uid="{49054D90-E712-4A98-8B72-42051FC5FF9F}"/>
    <cellStyle name="Bemærk! 2 9 4 2 2" xfId="15319" xr:uid="{72C222DB-3541-4497-93C4-F6B1C5FCE4B5}"/>
    <cellStyle name="Bemærk! 2 9 4 2 2 2" xfId="31634" xr:uid="{9524C94D-0BD9-46D8-9E05-2D12E0BC6617}"/>
    <cellStyle name="Bemærk! 2 9 4 2 2 3" xfId="46598" xr:uid="{B793283B-81D1-4120-94A3-DDE6436BBE7D}"/>
    <cellStyle name="Bemærk! 2 9 4 2 3" xfId="24612" xr:uid="{2F4FD81C-71E3-4005-8FD4-08A4421C90DA}"/>
    <cellStyle name="Bemærk! 2 9 4 2 4" xfId="39599" xr:uid="{EA00B9BE-FA9C-44F9-BEC7-4CAE6632645F}"/>
    <cellStyle name="Bemærk! 2 9 5" xfId="56531" xr:uid="{D027E3FE-F7B0-491E-837A-46D28408EE64}"/>
    <cellStyle name="Bemærk! 3" xfId="4900" xr:uid="{77BB37AB-0C10-425D-8DF0-64CCDB8F248E}"/>
    <cellStyle name="Bemærk! 3 10" xfId="4901" xr:uid="{B5233E47-F110-48E4-BC8C-85C1E015A596}"/>
    <cellStyle name="Bemærk! 3 10 2" xfId="4902" xr:uid="{2F90DEB4-9DCF-4AE7-8C10-E65AF78429AA}"/>
    <cellStyle name="Bemærk! 3 10 2 2" xfId="8416" xr:uid="{781E7336-E508-453A-8A2C-320B07FA9471}"/>
    <cellStyle name="Bemærk! 3 10 2 2 2" xfId="16306" xr:uid="{F1094F08-2256-4EEF-B443-7C22BD91BE7F}"/>
    <cellStyle name="Bemærk! 3 10 2 2 2 2" xfId="32621" xr:uid="{D57DDF32-DBFC-4A12-8250-97E75F3E9C96}"/>
    <cellStyle name="Bemærk! 3 10 2 2 2 3" xfId="47585" xr:uid="{A9AF5E84-F628-49D2-B3B7-C6E702B2996E}"/>
    <cellStyle name="Bemærk! 3 10 2 2 3" xfId="25599" xr:uid="{656489BC-1CF4-4511-8025-558356F8900F}"/>
    <cellStyle name="Bemærk! 3 10 2 2 4" xfId="40586" xr:uid="{9CCAACC4-6124-44A3-A816-C6EF8462CB8E}"/>
    <cellStyle name="Bemærk! 3 10 3" xfId="6048" xr:uid="{B0D98FA3-16C5-448C-90BC-30563DA7A037}"/>
    <cellStyle name="Bemærk! 3 10 3 2" xfId="13964" xr:uid="{84064F3E-F0D4-465A-877E-4CAE9268E0D0}"/>
    <cellStyle name="Bemærk! 3 10 3 2 2" xfId="30279" xr:uid="{EB9BB3AB-D1DD-46C3-AB3B-277C5795D613}"/>
    <cellStyle name="Bemærk! 3 10 3 2 3" xfId="45243" xr:uid="{BFB6AB79-B4D2-4B0C-9D1B-04B833D97DB3}"/>
    <cellStyle name="Bemærk! 3 10 3 3" xfId="23257" xr:uid="{04E5B5C7-D5A1-4B08-B852-7BBB9FA1F4BD}"/>
    <cellStyle name="Bemærk! 3 10 3 4" xfId="38244" xr:uid="{6DBB8A5F-AD42-42E7-A12D-8F6763E910AD}"/>
    <cellStyle name="Bemærk! 3 11" xfId="4903" xr:uid="{A1122590-ADD5-4AE9-9E46-F2EA63B5F060}"/>
    <cellStyle name="Bemærk! 3 11 2" xfId="6672" xr:uid="{12126ADE-BCE8-4B62-92F7-9DBFAD0F70E8}"/>
    <cellStyle name="Bemærk! 3 11 2 2" xfId="14583" xr:uid="{CA8B591F-6F9D-41E6-BBE0-66E3AC86BAFE}"/>
    <cellStyle name="Bemærk! 3 11 2 2 2" xfId="30898" xr:uid="{3C078E65-89CE-4A2C-BD9C-F7B9CC609627}"/>
    <cellStyle name="Bemærk! 3 11 2 2 3" xfId="45862" xr:uid="{E5FF9E56-5F02-48DE-8202-D327AC1A0C83}"/>
    <cellStyle name="Bemærk! 3 11 2 3" xfId="23876" xr:uid="{37327542-2131-4D3C-8712-C22BCB477BD4}"/>
    <cellStyle name="Bemærk! 3 11 2 4" xfId="38863" xr:uid="{D204B646-AB6D-4711-A0F1-E68DDA622E6F}"/>
    <cellStyle name="Bemærk! 3 12" xfId="53359" xr:uid="{55C5F270-5B51-43A0-AB2B-C8D1C95CF023}"/>
    <cellStyle name="Bemærk! 3 2" xfId="4904" xr:uid="{9A577C73-0490-4EDC-928B-C22787360F43}"/>
    <cellStyle name="Bemærk! 3 2 2" xfId="4905" xr:uid="{34601A52-8B79-4B40-A724-C9A36BFB070A}"/>
    <cellStyle name="Bemærk! 3 2 2 2" xfId="4906" xr:uid="{A0F2549F-518D-4F69-AC6B-23B8B092F088}"/>
    <cellStyle name="Bemærk! 3 2 2 2 2" xfId="4907" xr:uid="{3B063532-170F-49B2-8C79-7A62E42D2CC1}"/>
    <cellStyle name="Bemærk! 3 2 2 2 2 2" xfId="7605" xr:uid="{E40DBD77-8078-469F-9A46-23E821618533}"/>
    <cellStyle name="Bemærk! 3 2 2 2 2 2 2" xfId="15505" xr:uid="{61F61AA3-02A8-4966-8D7C-1D9F04543015}"/>
    <cellStyle name="Bemærk! 3 2 2 2 2 2 2 2" xfId="31820" xr:uid="{6CD36EAA-43F4-48B4-9DFF-4FCA121F3F2D}"/>
    <cellStyle name="Bemærk! 3 2 2 2 2 2 2 3" xfId="46784" xr:uid="{A506E325-410C-4214-8301-43502D9941B9}"/>
    <cellStyle name="Bemærk! 3 2 2 2 2 2 3" xfId="24798" xr:uid="{EC728ED0-B96E-4E01-A459-E2746CCD1AAD}"/>
    <cellStyle name="Bemærk! 3 2 2 2 2 2 4" xfId="39785" xr:uid="{E18C336F-F206-4ED1-B4B5-DD499ED3EB7D}"/>
    <cellStyle name="Bemærk! 3 2 2 3" xfId="4908" xr:uid="{1D5C9C0B-A959-4864-92E0-DE51A0202EEE}"/>
    <cellStyle name="Bemærk! 3 2 2 3 2" xfId="4909" xr:uid="{0B1F09B5-92FC-46AC-932E-1408851800A1}"/>
    <cellStyle name="Bemærk! 3 2 2 3 2 2" xfId="8693" xr:uid="{DE501DE4-7314-44AE-8DE1-71485C7C4AED}"/>
    <cellStyle name="Bemærk! 3 2 2 3 2 2 2" xfId="16571" xr:uid="{AE9D7870-06DE-418B-BBEE-439C90127744}"/>
    <cellStyle name="Bemærk! 3 2 2 3 2 2 2 2" xfId="32886" xr:uid="{FFAC3C11-DF7F-4469-963A-42A5EEAF379A}"/>
    <cellStyle name="Bemærk! 3 2 2 3 2 2 2 3" xfId="47850" xr:uid="{9A997A88-719E-44DD-93E6-359C844D68D3}"/>
    <cellStyle name="Bemærk! 3 2 2 3 2 2 3" xfId="25864" xr:uid="{527CCB95-AEDC-4F7E-96D8-CD78ADD52E8F}"/>
    <cellStyle name="Bemærk! 3 2 2 3 2 2 4" xfId="40851" xr:uid="{966EA797-A94A-4A69-A309-17BE19111640}"/>
    <cellStyle name="Bemærk! 3 2 2 3 3" xfId="6180" xr:uid="{FB42F765-029E-4920-AD5F-F45CF9D9241D}"/>
    <cellStyle name="Bemærk! 3 2 2 3 3 2" xfId="14096" xr:uid="{905EC2D1-F527-430B-8F7F-0F01EE732CB5}"/>
    <cellStyle name="Bemærk! 3 2 2 3 3 2 2" xfId="30411" xr:uid="{75D0978F-4C6F-4F15-8F18-49B831AB7009}"/>
    <cellStyle name="Bemærk! 3 2 2 3 3 2 3" xfId="45375" xr:uid="{C727B2FA-8404-43DA-AD50-D146B3D1212B}"/>
    <cellStyle name="Bemærk! 3 2 2 3 3 3" xfId="23389" xr:uid="{A9869BC8-6A1A-4E6D-9DE9-BCEE6EB3CE26}"/>
    <cellStyle name="Bemærk! 3 2 2 3 3 4" xfId="38376" xr:uid="{5D4EAA74-6A48-486A-93BD-2CA0F428DF18}"/>
    <cellStyle name="Bemærk! 3 2 2 4" xfId="4910" xr:uid="{B054ED97-F035-418C-B836-F6A12904BAA7}"/>
    <cellStyle name="Bemærk! 3 2 2 4 2" xfId="6835" xr:uid="{27E0ED6C-E81A-466C-AF6C-4351D9BB7942}"/>
    <cellStyle name="Bemærk! 3 2 2 4 2 2" xfId="14745" xr:uid="{89847987-569B-4807-B772-F547AF82BE57}"/>
    <cellStyle name="Bemærk! 3 2 2 4 2 2 2" xfId="31060" xr:uid="{5089272A-FC43-46B2-95CA-75639D1BCA13}"/>
    <cellStyle name="Bemærk! 3 2 2 4 2 2 3" xfId="46024" xr:uid="{2E28C948-FC40-4AC9-AE42-4B159B1A7A7B}"/>
    <cellStyle name="Bemærk! 3 2 2 4 2 3" xfId="24038" xr:uid="{42E676F4-BC11-4BDC-B80E-DAE1EC03F9CB}"/>
    <cellStyle name="Bemærk! 3 2 2 4 2 4" xfId="39025" xr:uid="{1F67628C-657E-4A13-A1E7-86BC6109CD77}"/>
    <cellStyle name="Bemærk! 3 2 3" xfId="4911" xr:uid="{59877DEA-A49A-4687-AFDD-E8E5A3DE621E}"/>
    <cellStyle name="Bemærk! 3 2 3 2" xfId="4912" xr:uid="{FDD0B345-AF40-422D-8ECE-4E1FE7A17661}"/>
    <cellStyle name="Bemærk! 3 2 3 2 2" xfId="4913" xr:uid="{ED213B5B-BDC1-4C4F-83AC-166285032565}"/>
    <cellStyle name="Bemærk! 3 2 3 2 2 2" xfId="7786" xr:uid="{201CE693-211A-4531-9974-536193F85743}"/>
    <cellStyle name="Bemærk! 3 2 3 2 2 2 2" xfId="15686" xr:uid="{3A320754-F0F0-4885-BB9B-16949BDDDA1A}"/>
    <cellStyle name="Bemærk! 3 2 3 2 2 2 2 2" xfId="32001" xr:uid="{39FE92D1-FB13-43E4-9711-26B70F8DA036}"/>
    <cellStyle name="Bemærk! 3 2 3 2 2 2 2 3" xfId="46965" xr:uid="{61F25FC4-F37E-46EB-BE42-7A42AF1D6146}"/>
    <cellStyle name="Bemærk! 3 2 3 2 2 2 3" xfId="24979" xr:uid="{5CDBD178-FC58-4E6E-84CA-CEE54C7CFF98}"/>
    <cellStyle name="Bemærk! 3 2 3 2 2 2 4" xfId="39966" xr:uid="{9BDC8655-95A9-41F0-97C2-437666781F9D}"/>
    <cellStyle name="Bemærk! 3 2 3 3" xfId="4914" xr:uid="{57B70CE2-6ECC-4D25-BA43-8525C13BD22F}"/>
    <cellStyle name="Bemærk! 3 2 3 3 2" xfId="4915" xr:uid="{31BB8F09-AFA6-4C81-A839-5483933F2812}"/>
    <cellStyle name="Bemærk! 3 2 3 3 2 2" xfId="6645" xr:uid="{EB0A8B9A-400F-4B96-B7A8-65562B6917F5}"/>
    <cellStyle name="Bemærk! 3 2 3 3 2 2 2" xfId="14557" xr:uid="{FD0875B3-3BE9-4936-A4E3-D3948E6A77E8}"/>
    <cellStyle name="Bemærk! 3 2 3 3 2 2 2 2" xfId="30872" xr:uid="{0926D64A-EED1-4310-83E7-0CAE437BD793}"/>
    <cellStyle name="Bemærk! 3 2 3 3 2 2 2 3" xfId="45836" xr:uid="{E2D272C3-B703-4320-A00F-08EF9FB28CB8}"/>
    <cellStyle name="Bemærk! 3 2 3 3 2 2 3" xfId="23850" xr:uid="{A6ADEEE0-1A66-4992-B26D-5DA2C03C39E2}"/>
    <cellStyle name="Bemærk! 3 2 3 3 2 2 4" xfId="38837" xr:uid="{9D165482-4AFD-421B-8E63-B046FE980561}"/>
    <cellStyle name="Bemærk! 3 2 3 3 3" xfId="6335" xr:uid="{864A6C59-B542-4089-8E4F-AF1801D874A0}"/>
    <cellStyle name="Bemærk! 3 2 3 3 3 2" xfId="14248" xr:uid="{79C6DA17-D6E3-426F-A01B-B629F2468A10}"/>
    <cellStyle name="Bemærk! 3 2 3 3 3 2 2" xfId="30563" xr:uid="{08E3E45C-7C26-4CCD-8E1F-326AE17499D0}"/>
    <cellStyle name="Bemærk! 3 2 3 3 3 2 3" xfId="45527" xr:uid="{794AA342-66CF-4F2B-AC72-853AD8DC4D9D}"/>
    <cellStyle name="Bemærk! 3 2 3 3 3 3" xfId="23541" xr:uid="{C9A13974-F655-41DC-805C-513454B4757E}"/>
    <cellStyle name="Bemærk! 3 2 3 3 3 4" xfId="38528" xr:uid="{9F1E4499-F7CA-4122-A601-FB643EEFACAF}"/>
    <cellStyle name="Bemærk! 3 2 3 4" xfId="4916" xr:uid="{AE735086-4105-4463-B8AC-B39972518B95}"/>
    <cellStyle name="Bemærk! 3 2 3 4 2" xfId="7017" xr:uid="{55E46644-304E-4F25-966C-50D7CEDA2C3B}"/>
    <cellStyle name="Bemærk! 3 2 3 4 2 2" xfId="14927" xr:uid="{C5F0928E-5E8A-421F-BA8E-FB09499766EA}"/>
    <cellStyle name="Bemærk! 3 2 3 4 2 2 2" xfId="31242" xr:uid="{C6E0AC48-0FF7-48C6-89F2-1D8D6712B2C0}"/>
    <cellStyle name="Bemærk! 3 2 3 4 2 2 3" xfId="46206" xr:uid="{72C7D5AC-6828-492A-993A-98B780721A7C}"/>
    <cellStyle name="Bemærk! 3 2 3 4 2 3" xfId="24220" xr:uid="{D5D3D1B4-53AA-4B9A-9370-88F3166FE13C}"/>
    <cellStyle name="Bemærk! 3 2 3 4 2 4" xfId="39207" xr:uid="{EB25C4EA-D32F-4F7D-916A-719F2DEBB0B4}"/>
    <cellStyle name="Bemærk! 3 2 4" xfId="4917" xr:uid="{4ADB0EE6-6A25-4326-BAD5-D1834D459431}"/>
    <cellStyle name="Bemærk! 3 2 4 2" xfId="4918" xr:uid="{AA299F07-6007-4399-AC0C-3DDD5B6D6DCE}"/>
    <cellStyle name="Bemærk! 3 2 4 2 2" xfId="4919" xr:uid="{9A8AFE40-1B06-4744-BF25-968B3E464DAD}"/>
    <cellStyle name="Bemærk! 3 2 4 2 2 2" xfId="7843" xr:uid="{CECECED4-191E-4714-A6DD-88AF4BE93D81}"/>
    <cellStyle name="Bemærk! 3 2 4 2 2 2 2" xfId="15743" xr:uid="{FE99DC6F-D8D9-4835-87D4-0A6925734AD9}"/>
    <cellStyle name="Bemærk! 3 2 4 2 2 2 2 2" xfId="32058" xr:uid="{E918224C-AFE5-4846-9429-87C2D49099AE}"/>
    <cellStyle name="Bemærk! 3 2 4 2 2 2 2 3" xfId="47022" xr:uid="{1994E93E-361D-4EF4-9D22-7DBF1C89B395}"/>
    <cellStyle name="Bemærk! 3 2 4 2 2 2 3" xfId="25036" xr:uid="{00909869-D61A-4885-95F9-B98A93C3E208}"/>
    <cellStyle name="Bemærk! 3 2 4 2 2 2 4" xfId="40023" xr:uid="{14792DAD-75B0-405C-8710-3B604A0EC517}"/>
    <cellStyle name="Bemærk! 3 2 4 3" xfId="4920" xr:uid="{98A34FB8-50BA-45FF-8958-70AAEA9514FF}"/>
    <cellStyle name="Bemærk! 3 2 4 3 2" xfId="4921" xr:uid="{6FAB4EE6-963A-4BE4-85DD-E9798763A466}"/>
    <cellStyle name="Bemærk! 3 2 4 3 2 2" xfId="8176" xr:uid="{D2695A68-7FE8-47CE-86BA-0F5699A42A27}"/>
    <cellStyle name="Bemærk! 3 2 4 3 2 2 2" xfId="16072" xr:uid="{0D66C361-1D56-4135-99CD-72E180811A94}"/>
    <cellStyle name="Bemærk! 3 2 4 3 2 2 2 2" xfId="32387" xr:uid="{DE824E39-D6C3-43CA-9F06-5448CA3D7C21}"/>
    <cellStyle name="Bemærk! 3 2 4 3 2 2 2 3" xfId="47351" xr:uid="{B939270A-0DAB-4566-B3C2-400D0876B4EE}"/>
    <cellStyle name="Bemærk! 3 2 4 3 2 2 3" xfId="25365" xr:uid="{21FE07FE-4301-4568-8960-F4F6BE70EC49}"/>
    <cellStyle name="Bemærk! 3 2 4 3 2 2 4" xfId="40352" xr:uid="{8B83D146-C55D-4852-99A4-D831E60C90E3}"/>
    <cellStyle name="Bemærk! 3 2 4 3 3" xfId="6382" xr:uid="{139D1254-CBD0-4C70-8958-2EB6570348E8}"/>
    <cellStyle name="Bemærk! 3 2 4 3 3 2" xfId="14295" xr:uid="{ABACE410-3FB8-4668-8757-5741050AE854}"/>
    <cellStyle name="Bemærk! 3 2 4 3 3 2 2" xfId="30610" xr:uid="{D1E545B1-0B3E-48BC-B69D-0C256DEB23EF}"/>
    <cellStyle name="Bemærk! 3 2 4 3 3 2 3" xfId="45574" xr:uid="{9A740190-EA16-4C43-B6DB-05A8719AB7A2}"/>
    <cellStyle name="Bemærk! 3 2 4 3 3 3" xfId="23588" xr:uid="{ACAB9EC7-5311-4A02-9D2D-B0AC76058880}"/>
    <cellStyle name="Bemærk! 3 2 4 3 3 4" xfId="38575" xr:uid="{981D3913-47CB-4919-A18B-96532E71453B}"/>
    <cellStyle name="Bemærk! 3 2 4 4" xfId="4922" xr:uid="{38BE72C8-7BBE-44E2-9E01-892262939DEB}"/>
    <cellStyle name="Bemærk! 3 2 4 4 2" xfId="7119" xr:uid="{980781F1-B374-4E11-A181-24505C7AB0B2}"/>
    <cellStyle name="Bemærk! 3 2 4 4 2 2" xfId="15028" xr:uid="{F7DB2920-3AC5-4DE3-BECB-9E5215E01AD6}"/>
    <cellStyle name="Bemærk! 3 2 4 4 2 2 2" xfId="31343" xr:uid="{D7C7FE68-18CD-4352-8D14-69396AE73E2F}"/>
    <cellStyle name="Bemærk! 3 2 4 4 2 2 3" xfId="46307" xr:uid="{30F82977-B4E5-4409-BA95-27D3A8C9A811}"/>
    <cellStyle name="Bemærk! 3 2 4 4 2 3" xfId="24321" xr:uid="{3523600F-D480-4D4F-A656-9B147FA0ED05}"/>
    <cellStyle name="Bemærk! 3 2 4 4 2 4" xfId="39308" xr:uid="{F4C5F8C9-E6FD-46AF-9417-6B05767A3E9B}"/>
    <cellStyle name="Bemærk! 3 2 5" xfId="4923" xr:uid="{C19CB799-377D-4454-8D00-BFF3A30A9F52}"/>
    <cellStyle name="Bemærk! 3 2 5 2" xfId="4924" xr:uid="{209AE2C1-A10D-400A-8F0C-61CC328864D0}"/>
    <cellStyle name="Bemærk! 3 2 5 2 2" xfId="4925" xr:uid="{534EE442-58D1-4928-8668-49E501F1B9FF}"/>
    <cellStyle name="Bemærk! 3 2 5 2 2 2" xfId="7960" xr:uid="{4E1E181B-E65F-4E41-B8B2-0766134C236A}"/>
    <cellStyle name="Bemærk! 3 2 5 2 2 2 2" xfId="15860" xr:uid="{74117D4A-50F9-401F-A34B-7F880350493A}"/>
    <cellStyle name="Bemærk! 3 2 5 2 2 2 2 2" xfId="32175" xr:uid="{5E4B1392-1257-4C01-99A2-9024AB3B5061}"/>
    <cellStyle name="Bemærk! 3 2 5 2 2 2 2 3" xfId="47139" xr:uid="{F5A763CA-F21E-4118-9639-7B7BEF05C1FB}"/>
    <cellStyle name="Bemærk! 3 2 5 2 2 2 3" xfId="25153" xr:uid="{0A02B093-0A67-4805-BF25-BC868CD88D38}"/>
    <cellStyle name="Bemærk! 3 2 5 2 2 2 4" xfId="40140" xr:uid="{877D6689-CA60-437A-9CD0-128254BFD26C}"/>
    <cellStyle name="Bemærk! 3 2 5 3" xfId="4926" xr:uid="{87D309DC-5BF6-4EE0-B4E8-74F42184E8CA}"/>
    <cellStyle name="Bemærk! 3 2 5 3 2" xfId="4927" xr:uid="{0ED8D9EE-F1E5-426A-B4F9-81137D98ACC2}"/>
    <cellStyle name="Bemærk! 3 2 5 3 2 2" xfId="8690" xr:uid="{D538BFD9-4345-4E54-9468-F44EA3D9E5B7}"/>
    <cellStyle name="Bemærk! 3 2 5 3 2 2 2" xfId="16568" xr:uid="{31352A3C-DE0A-40F6-972F-7A57170609DB}"/>
    <cellStyle name="Bemærk! 3 2 5 3 2 2 2 2" xfId="32883" xr:uid="{EE990212-86A5-40E6-894D-682F816012B1}"/>
    <cellStyle name="Bemærk! 3 2 5 3 2 2 2 3" xfId="47847" xr:uid="{AA7C25FC-674D-421A-BB66-C61D305D5B46}"/>
    <cellStyle name="Bemærk! 3 2 5 3 2 2 3" xfId="25861" xr:uid="{12DBF2D3-DB30-4212-91BA-887F841CF490}"/>
    <cellStyle name="Bemærk! 3 2 5 3 2 2 4" xfId="40848" xr:uid="{593A69B5-3243-435A-9B20-E8C04AD62ED1}"/>
    <cellStyle name="Bemærk! 3 2 5 3 3" xfId="6481" xr:uid="{D26DD772-A5F3-4DD2-8C1A-67A8793B2DA2}"/>
    <cellStyle name="Bemærk! 3 2 5 3 3 2" xfId="14394" xr:uid="{2DFEC929-6206-4974-B96D-CC008F181C47}"/>
    <cellStyle name="Bemærk! 3 2 5 3 3 2 2" xfId="30709" xr:uid="{CFEF750C-68BF-4395-941B-15075C272864}"/>
    <cellStyle name="Bemærk! 3 2 5 3 3 2 3" xfId="45673" xr:uid="{F2119315-1A5A-40B6-AC9A-344AB2F3F62B}"/>
    <cellStyle name="Bemærk! 3 2 5 3 3 3" xfId="23687" xr:uid="{E022283A-7005-4D55-A2A2-6938CA671978}"/>
    <cellStyle name="Bemærk! 3 2 5 3 3 4" xfId="38674" xr:uid="{6495B397-CDD7-49E0-86D4-11D8C6A71614}"/>
    <cellStyle name="Bemærk! 3 2 5 4" xfId="4928" xr:uid="{BC984D48-4A64-4957-999E-C2DBA623EC01}"/>
    <cellStyle name="Bemærk! 3 2 5 4 2" xfId="7236" xr:uid="{8798F5DF-92A9-46E9-A859-CFE0CE43F0B6}"/>
    <cellStyle name="Bemærk! 3 2 5 4 2 2" xfId="15145" xr:uid="{61F005C8-461D-4861-81FC-ABD0288C1ADE}"/>
    <cellStyle name="Bemærk! 3 2 5 4 2 2 2" xfId="31460" xr:uid="{E725D27D-E2BC-4C25-83FE-02FC63C360D5}"/>
    <cellStyle name="Bemærk! 3 2 5 4 2 2 3" xfId="46424" xr:uid="{E65325C9-9140-490A-9921-1C32F0124FE6}"/>
    <cellStyle name="Bemærk! 3 2 5 4 2 3" xfId="24438" xr:uid="{5E432A6E-AA3B-412E-A441-4E48EB3DD132}"/>
    <cellStyle name="Bemærk! 3 2 5 4 2 4" xfId="39425" xr:uid="{7FB6ACA6-113C-416C-8D0D-60CAA5E7343B}"/>
    <cellStyle name="Bemærk! 3 2 6" xfId="4929" xr:uid="{F3968754-1D49-4E04-80A3-B5576A85C225}"/>
    <cellStyle name="Bemærk! 3 2 6 2" xfId="4930" xr:uid="{C839A7C7-1666-48E4-AAAD-76BD07A233E7}"/>
    <cellStyle name="Bemærk! 3 2 6 2 2" xfId="4931" xr:uid="{6379726F-52A6-4B50-82DD-240A40CC3C05}"/>
    <cellStyle name="Bemærk! 3 2 6 2 2 2" xfId="8140" xr:uid="{1073F2FB-B945-4B6A-B019-4D4A9D1D4B88}"/>
    <cellStyle name="Bemærk! 3 2 6 2 2 2 2" xfId="16040" xr:uid="{791B6DA1-18CA-4DB8-B255-C4D6050A0955}"/>
    <cellStyle name="Bemærk! 3 2 6 2 2 2 2 2" xfId="32355" xr:uid="{F6C04631-3EE2-4596-9C25-FC4235228C4E}"/>
    <cellStyle name="Bemærk! 3 2 6 2 2 2 2 3" xfId="47319" xr:uid="{8D4C2220-81BB-41DA-B7B9-B33A2251E962}"/>
    <cellStyle name="Bemærk! 3 2 6 2 2 2 3" xfId="25333" xr:uid="{0FB7CD5E-433F-4999-8E32-A7AE9D0449AB}"/>
    <cellStyle name="Bemærk! 3 2 6 2 2 2 4" xfId="40320" xr:uid="{D9EB3FE9-B095-42B7-AF19-985ACA59A953}"/>
    <cellStyle name="Bemærk! 3 2 6 3" xfId="4932" xr:uid="{96D9524C-6C23-4522-B087-BCC4427D8C4C}"/>
    <cellStyle name="Bemærk! 3 2 6 3 2" xfId="4933" xr:uid="{FAA105D3-5536-4589-9427-C0872F7C005B}"/>
    <cellStyle name="Bemærk! 3 2 6 3 2 2" xfId="8752" xr:uid="{8D4CCCFC-4223-4CF0-A0C5-9DBF06949129}"/>
    <cellStyle name="Bemærk! 3 2 6 3 2 2 2" xfId="16627" xr:uid="{89283BBC-741C-436F-8EB3-6F015D2BB157}"/>
    <cellStyle name="Bemærk! 3 2 6 3 2 2 2 2" xfId="32942" xr:uid="{A9663561-003D-4E71-963D-C82037D06F49}"/>
    <cellStyle name="Bemærk! 3 2 6 3 2 2 2 3" xfId="47906" xr:uid="{CF088849-3403-4702-ABB9-9ACD1FC36AD0}"/>
    <cellStyle name="Bemærk! 3 2 6 3 2 2 3" xfId="25920" xr:uid="{7A4062DD-5BD0-4631-B475-DF845AD881C3}"/>
    <cellStyle name="Bemærk! 3 2 6 3 2 2 4" xfId="40907" xr:uid="{C3379D65-29F7-4BF1-9D52-3F603BB9133D}"/>
    <cellStyle name="Bemærk! 3 2 6 3 3" xfId="6633" xr:uid="{BC9FE8AF-D3A6-48F9-AB2C-A5FE6A590D9C}"/>
    <cellStyle name="Bemærk! 3 2 6 3 3 2" xfId="14546" xr:uid="{64E53586-1D92-4F2F-8326-D000E0A47FCC}"/>
    <cellStyle name="Bemærk! 3 2 6 3 3 2 2" xfId="30861" xr:uid="{5D1AF6FD-A453-4894-A80B-FA3D44B2F83D}"/>
    <cellStyle name="Bemærk! 3 2 6 3 3 2 3" xfId="45825" xr:uid="{A6FDB3A5-4B88-4BD9-8D9E-CFAC2A9A9055}"/>
    <cellStyle name="Bemærk! 3 2 6 3 3 3" xfId="23839" xr:uid="{0BABDB87-C839-498E-832A-3025E3578EC3}"/>
    <cellStyle name="Bemærk! 3 2 6 3 3 4" xfId="38826" xr:uid="{0956EC6E-1410-4AE4-B5E9-5E661629C039}"/>
    <cellStyle name="Bemærk! 3 2 6 4" xfId="4934" xr:uid="{333842B2-B422-4AA7-B5F1-4C08F0BCF031}"/>
    <cellStyle name="Bemærk! 3 2 6 4 2" xfId="7417" xr:uid="{E7505EB5-F0D8-4B79-AFD0-6F79F47AB414}"/>
    <cellStyle name="Bemærk! 3 2 6 4 2 2" xfId="15326" xr:uid="{C0E1A393-1600-4B8C-8439-4E3D0EDDDAC8}"/>
    <cellStyle name="Bemærk! 3 2 6 4 2 2 2" xfId="31641" xr:uid="{C1834024-40B6-4F5B-A958-8C722B38BEBB}"/>
    <cellStyle name="Bemærk! 3 2 6 4 2 2 3" xfId="46605" xr:uid="{87BE58BB-45FF-4DCD-9055-0AD2687DB2C6}"/>
    <cellStyle name="Bemærk! 3 2 6 4 2 3" xfId="24619" xr:uid="{8DE99A4E-0961-44AD-9FD6-1FE774E96D83}"/>
    <cellStyle name="Bemærk! 3 2 6 4 2 4" xfId="39606" xr:uid="{31E27001-2B43-4C55-B87E-A876D1883B93}"/>
    <cellStyle name="Bemærk! 3 2 7" xfId="4935" xr:uid="{9098C7C4-6727-480B-99F3-28E5D2ACE96D}"/>
    <cellStyle name="Bemærk! 3 2 7 2" xfId="4936" xr:uid="{C1C2152C-85AD-4D27-808B-7AE62512EE45}"/>
    <cellStyle name="Bemærk! 3 2 7 2 2" xfId="7486" xr:uid="{292DB0FA-0674-4ED8-BBC6-7F9249407260}"/>
    <cellStyle name="Bemærk! 3 2 7 2 2 2" xfId="15386" xr:uid="{0C5996B5-B20B-4953-AD4F-81EAB3D635D9}"/>
    <cellStyle name="Bemærk! 3 2 7 2 2 2 2" xfId="31701" xr:uid="{CD415888-E41A-4543-BE81-F95319BE74C1}"/>
    <cellStyle name="Bemærk! 3 2 7 2 2 2 3" xfId="46665" xr:uid="{D7589D51-0290-4CC1-926C-A04645F14343}"/>
    <cellStyle name="Bemærk! 3 2 7 2 2 3" xfId="24679" xr:uid="{431F0085-1C23-44FD-8090-B4B2645A2755}"/>
    <cellStyle name="Bemærk! 3 2 7 2 2 4" xfId="39666" xr:uid="{45E33305-5A40-472C-A4D9-208AD36FE3CF}"/>
    <cellStyle name="Bemærk! 3 2 8" xfId="4937" xr:uid="{DB46CCC1-9981-4FB0-8CD9-096CA6E896EC}"/>
    <cellStyle name="Bemærk! 3 2 8 2" xfId="4938" xr:uid="{A8809738-78BD-46DD-A1D2-8BCD8CE91EE1}"/>
    <cellStyle name="Bemærk! 3 2 8 2 2" xfId="7023" xr:uid="{C1293EBB-54F2-4EF7-9B66-E34E178869EB}"/>
    <cellStyle name="Bemærk! 3 2 8 2 2 2" xfId="14933" xr:uid="{E148BB72-444B-4105-8721-C727DAD1363E}"/>
    <cellStyle name="Bemærk! 3 2 8 2 2 2 2" xfId="31248" xr:uid="{CD80C5FE-E3DD-4088-AE9F-AD7103E2D111}"/>
    <cellStyle name="Bemærk! 3 2 8 2 2 2 3" xfId="46212" xr:uid="{362D38D6-BDAA-40C6-A3F1-1411769D9037}"/>
    <cellStyle name="Bemærk! 3 2 8 2 2 3" xfId="24226" xr:uid="{8923B10C-BA99-49ED-9EB1-0F934B06039E}"/>
    <cellStyle name="Bemærk! 3 2 8 2 2 4" xfId="39213" xr:uid="{E16DD9CF-2154-4692-90D7-CD4990988F85}"/>
    <cellStyle name="Bemærk! 3 2 8 3" xfId="6081" xr:uid="{80235736-83BB-43D8-86A9-023F90078448}"/>
    <cellStyle name="Bemærk! 3 2 8 3 2" xfId="13997" xr:uid="{B85A7F42-8292-4C60-AD35-150314E92DFD}"/>
    <cellStyle name="Bemærk! 3 2 8 3 2 2" xfId="30312" xr:uid="{65726BAC-943F-4846-A9A8-E2CF031DFB02}"/>
    <cellStyle name="Bemærk! 3 2 8 3 2 3" xfId="45276" xr:uid="{8F614198-81C9-4AE6-9D62-8C4DC56EF8CA}"/>
    <cellStyle name="Bemærk! 3 2 8 3 3" xfId="23290" xr:uid="{1669D7F2-04B0-4B6C-9C0B-224CD9097EB8}"/>
    <cellStyle name="Bemærk! 3 2 8 3 4" xfId="38277" xr:uid="{729470DF-04AF-43D9-9566-C4D71F798068}"/>
    <cellStyle name="Bemærk! 3 2 9" xfId="4939" xr:uid="{46548968-0918-425F-802C-9605FA68355B}"/>
    <cellStyle name="Bemærk! 3 2 9 2" xfId="6714" xr:uid="{D7C538A9-28D8-4E6C-B3BE-A7A402C9356A}"/>
    <cellStyle name="Bemærk! 3 2 9 2 2" xfId="14624" xr:uid="{43899B3B-BC39-488E-BF89-1887FAD01577}"/>
    <cellStyle name="Bemærk! 3 2 9 2 2 2" xfId="30939" xr:uid="{387D7B53-EA53-4B27-A3FD-7CA686AF5149}"/>
    <cellStyle name="Bemærk! 3 2 9 2 2 3" xfId="45903" xr:uid="{B4C0384C-BF3B-4C71-A1D9-81661515E59D}"/>
    <cellStyle name="Bemærk! 3 2 9 2 3" xfId="23917" xr:uid="{40EBEE0B-B5A1-40D5-ABBA-8F6E39C0CB94}"/>
    <cellStyle name="Bemærk! 3 2 9 2 4" xfId="38904" xr:uid="{71A748B9-2995-4AE4-876B-CB7C0F6AF307}"/>
    <cellStyle name="Bemærk! 3 3" xfId="4940" xr:uid="{14D7FD4A-866D-4CD0-8FEB-2A8895C0CA6E}"/>
    <cellStyle name="Bemærk! 3 3 2" xfId="4941" xr:uid="{E8117B3E-B114-46BD-B339-D5952D35C909}"/>
    <cellStyle name="Bemærk! 3 3 2 2" xfId="4942" xr:uid="{197FEB29-1955-4C43-BA32-3809FE016D3D}"/>
    <cellStyle name="Bemærk! 3 3 2 2 2" xfId="4943" xr:uid="{774E98FA-C8DB-4E77-A339-887F4BF1AD3C}"/>
    <cellStyle name="Bemærk! 3 3 2 2 2 2" xfId="7644" xr:uid="{2989A456-44A3-4F92-94B6-E52830832053}"/>
    <cellStyle name="Bemærk! 3 3 2 2 2 2 2" xfId="15544" xr:uid="{9731A22A-8E85-4E3F-AC7F-9DC32A1EDCD1}"/>
    <cellStyle name="Bemærk! 3 3 2 2 2 2 2 2" xfId="31859" xr:uid="{08DE3709-50EB-4345-8ACE-464B5D387CC8}"/>
    <cellStyle name="Bemærk! 3 3 2 2 2 2 2 3" xfId="46823" xr:uid="{9B643FA8-857D-484D-AF32-3DCF010043FE}"/>
    <cellStyle name="Bemærk! 3 3 2 2 2 2 3" xfId="24837" xr:uid="{DD35906F-E138-486B-9D39-509333263047}"/>
    <cellStyle name="Bemærk! 3 3 2 2 2 2 4" xfId="39824" xr:uid="{62B3E175-6E82-4C08-B0EC-220505AEC40D}"/>
    <cellStyle name="Bemærk! 3 3 2 3" xfId="4944" xr:uid="{7DC9FA10-CEBA-473A-830D-84D2D1CFCFDE}"/>
    <cellStyle name="Bemærk! 3 3 2 3 2" xfId="4945" xr:uid="{72038195-D570-41FF-9772-46384CC1B38F}"/>
    <cellStyle name="Bemærk! 3 3 2 3 2 2" xfId="8544" xr:uid="{738E0945-4CFB-450A-AD42-427F0B52FAB1}"/>
    <cellStyle name="Bemærk! 3 3 2 3 2 2 2" xfId="16429" xr:uid="{CD87258F-B9F6-40C9-BB3C-7C91257B65A4}"/>
    <cellStyle name="Bemærk! 3 3 2 3 2 2 2 2" xfId="32744" xr:uid="{96798009-8B15-4203-9502-748F57E29DA0}"/>
    <cellStyle name="Bemærk! 3 3 2 3 2 2 2 3" xfId="47708" xr:uid="{B40A7213-CD40-4BF2-AA81-53FF5C11C257}"/>
    <cellStyle name="Bemærk! 3 3 2 3 2 2 3" xfId="25722" xr:uid="{3B07BFED-6500-4603-A9A6-193851386E36}"/>
    <cellStyle name="Bemærk! 3 3 2 3 2 2 4" xfId="40709" xr:uid="{23157C24-5BB5-487F-AFD8-329E4392760A}"/>
    <cellStyle name="Bemærk! 3 3 2 3 3" xfId="6213" xr:uid="{D5DDB331-931F-4CCE-B6CF-23FA3008F726}"/>
    <cellStyle name="Bemærk! 3 3 2 3 3 2" xfId="14129" xr:uid="{9DB089E1-16BC-45BB-BF8F-481D853A9010}"/>
    <cellStyle name="Bemærk! 3 3 2 3 3 2 2" xfId="30444" xr:uid="{1D853625-0219-428E-BAC8-946935E677F2}"/>
    <cellStyle name="Bemærk! 3 3 2 3 3 2 3" xfId="45408" xr:uid="{D0CDAF0C-FEE5-4F63-9691-305355F34410}"/>
    <cellStyle name="Bemærk! 3 3 2 3 3 3" xfId="23422" xr:uid="{217A9042-9584-41CC-A92C-A6D7D29BB990}"/>
    <cellStyle name="Bemærk! 3 3 2 3 3 4" xfId="38409" xr:uid="{41F6CA47-3EAC-44DA-9752-D8190CEB4B84}"/>
    <cellStyle name="Bemærk! 3 3 2 4" xfId="4946" xr:uid="{7E9D57FB-4CC2-413A-83CE-5E2193B1C472}"/>
    <cellStyle name="Bemærk! 3 3 2 4 2" xfId="6874" xr:uid="{FE8BA47C-7C05-4362-B71D-8FDE03D622A4}"/>
    <cellStyle name="Bemærk! 3 3 2 4 2 2" xfId="14784" xr:uid="{49599FD3-5183-4173-9F5A-1F43C66ABAB7}"/>
    <cellStyle name="Bemærk! 3 3 2 4 2 2 2" xfId="31099" xr:uid="{A2C5F922-BC54-45FC-96E5-566701922DD8}"/>
    <cellStyle name="Bemærk! 3 3 2 4 2 2 3" xfId="46063" xr:uid="{1180258D-B15A-4187-BA66-085268F43373}"/>
    <cellStyle name="Bemærk! 3 3 2 4 2 3" xfId="24077" xr:uid="{93E52F4F-A370-4397-AAD9-E079A78F77E4}"/>
    <cellStyle name="Bemærk! 3 3 2 4 2 4" xfId="39064" xr:uid="{34F65001-7A7E-4ECE-B306-6DEB607480C7}"/>
    <cellStyle name="Bemærk! 3 3 3" xfId="4947" xr:uid="{421C89B0-5642-49C0-988C-445BD85D129F}"/>
    <cellStyle name="Bemærk! 3 3 3 2" xfId="4948" xr:uid="{DFF5DBF8-1349-44E2-949A-A0421EDB14E3}"/>
    <cellStyle name="Bemærk! 3 3 3 2 2" xfId="4949" xr:uid="{DA11CEC5-9541-4A06-B16A-1BA9AD245B82}"/>
    <cellStyle name="Bemærk! 3 3 3 2 2 2" xfId="7787" xr:uid="{717F2A24-3771-4534-A824-EF5ACECFA450}"/>
    <cellStyle name="Bemærk! 3 3 3 2 2 2 2" xfId="15687" xr:uid="{DB7E8556-1E8E-42FE-B887-D685938E37FA}"/>
    <cellStyle name="Bemærk! 3 3 3 2 2 2 2 2" xfId="32002" xr:uid="{9315CDAF-A4C9-4419-BC4B-20AF269D4568}"/>
    <cellStyle name="Bemærk! 3 3 3 2 2 2 2 3" xfId="46966" xr:uid="{C4FEB4FE-0655-4F66-923D-63771E8091D5}"/>
    <cellStyle name="Bemærk! 3 3 3 2 2 2 3" xfId="24980" xr:uid="{4DA53EFD-F94B-4EC7-A2F4-E3F16429A11C}"/>
    <cellStyle name="Bemærk! 3 3 3 2 2 2 4" xfId="39967" xr:uid="{355F0096-247D-4DBE-9952-D09262CDEC8D}"/>
    <cellStyle name="Bemærk! 3 3 3 3" xfId="4950" xr:uid="{2B0C9334-ABBC-491F-AEDD-33508C2BAD6E}"/>
    <cellStyle name="Bemærk! 3 3 3 3 2" xfId="4951" xr:uid="{6B5C0918-67FC-433D-8858-2F56E30E26BD}"/>
    <cellStyle name="Bemærk! 3 3 3 3 2 2" xfId="8480" xr:uid="{94C81A84-29D2-464A-BF1D-848C076B5492}"/>
    <cellStyle name="Bemærk! 3 3 3 3 2 2 2" xfId="16367" xr:uid="{F32B88F5-970F-47B9-8EC8-E41A6C62B0FF}"/>
    <cellStyle name="Bemærk! 3 3 3 3 2 2 2 2" xfId="32682" xr:uid="{0F5383FA-05AA-4D52-9751-27A6C726ADB7}"/>
    <cellStyle name="Bemærk! 3 3 3 3 2 2 2 3" xfId="47646" xr:uid="{42666DF5-26E4-4126-8D5C-B8DAB6554C15}"/>
    <cellStyle name="Bemærk! 3 3 3 3 2 2 3" xfId="25660" xr:uid="{251BE9AE-209F-40E2-A2A9-175261726CDF}"/>
    <cellStyle name="Bemærk! 3 3 3 3 2 2 4" xfId="40647" xr:uid="{B7234591-6271-4552-B963-F237B32E1865}"/>
    <cellStyle name="Bemærk! 3 3 3 3 3" xfId="6336" xr:uid="{48A64F25-9D90-45C7-B624-AA08AD1E8D5C}"/>
    <cellStyle name="Bemærk! 3 3 3 3 3 2" xfId="14249" xr:uid="{FCA2CF5A-CB99-4786-B8BD-4947E3886662}"/>
    <cellStyle name="Bemærk! 3 3 3 3 3 2 2" xfId="30564" xr:uid="{D249F88F-6C0E-496B-8437-8FA4B74B4763}"/>
    <cellStyle name="Bemærk! 3 3 3 3 3 2 3" xfId="45528" xr:uid="{674BD49E-FC57-4560-A648-F986DD7E435E}"/>
    <cellStyle name="Bemærk! 3 3 3 3 3 3" xfId="23542" xr:uid="{75B5D8A4-56B8-4FC5-A7E2-90F4A868D6E2}"/>
    <cellStyle name="Bemærk! 3 3 3 3 3 4" xfId="38529" xr:uid="{852404A5-ACAF-4E5C-966C-0CA7B77850E0}"/>
    <cellStyle name="Bemærk! 3 3 3 4" xfId="4952" xr:uid="{73843DF9-D01B-4937-B50D-B1E179B0E092}"/>
    <cellStyle name="Bemærk! 3 3 3 4 2" xfId="7018" xr:uid="{41BFCAFA-FFE5-47B7-B806-AA789E757342}"/>
    <cellStyle name="Bemærk! 3 3 3 4 2 2" xfId="14928" xr:uid="{C8C117E8-0F27-4DE9-9A7B-1E9EA6FC55D2}"/>
    <cellStyle name="Bemærk! 3 3 3 4 2 2 2" xfId="31243" xr:uid="{B78978E0-E6B9-4F98-9AD3-369C6D4EB12C}"/>
    <cellStyle name="Bemærk! 3 3 3 4 2 2 3" xfId="46207" xr:uid="{7B89537B-E7EF-46D9-B989-F04D033DAABA}"/>
    <cellStyle name="Bemærk! 3 3 3 4 2 3" xfId="24221" xr:uid="{CB65433F-DDDB-4DF7-80EF-C580BD5921C0}"/>
    <cellStyle name="Bemærk! 3 3 3 4 2 4" xfId="39208" xr:uid="{9ABB3CA7-EC6A-4DFB-9E70-B072E7E99EAE}"/>
    <cellStyle name="Bemærk! 3 3 4" xfId="4953" xr:uid="{BD4F2EF2-C511-40A8-84BD-81A28AAF456B}"/>
    <cellStyle name="Bemærk! 3 3 4 2" xfId="4954" xr:uid="{409FD205-461F-41D2-B5F0-7CA2E6BFE357}"/>
    <cellStyle name="Bemærk! 3 3 4 2 2" xfId="4955" xr:uid="{23217A99-B33A-4DCD-BC94-481E9BCAE79D}"/>
    <cellStyle name="Bemærk! 3 3 4 2 2 2" xfId="7882" xr:uid="{E4F81540-9530-416A-BB56-79BBFDF619CB}"/>
    <cellStyle name="Bemærk! 3 3 4 2 2 2 2" xfId="15782" xr:uid="{38E0682D-E3E1-4766-B387-22FBAE1D4236}"/>
    <cellStyle name="Bemærk! 3 3 4 2 2 2 2 2" xfId="32097" xr:uid="{94568D44-FEA2-4875-A470-1A7BD8CE8497}"/>
    <cellStyle name="Bemærk! 3 3 4 2 2 2 2 3" xfId="47061" xr:uid="{1066C282-15EE-46E9-92E8-8526D002669D}"/>
    <cellStyle name="Bemærk! 3 3 4 2 2 2 3" xfId="25075" xr:uid="{BBF85224-1C65-410F-B196-562093CB8DF0}"/>
    <cellStyle name="Bemærk! 3 3 4 2 2 2 4" xfId="40062" xr:uid="{0EC25EA9-C00F-49CC-A5BC-F9B0A2E4953D}"/>
    <cellStyle name="Bemærk! 3 3 4 3" xfId="4956" xr:uid="{260E8160-E720-40B9-904C-E406630EAEF8}"/>
    <cellStyle name="Bemærk! 3 3 4 3 2" xfId="4957" xr:uid="{13929160-E59A-4944-B8B3-8C08613D2641}"/>
    <cellStyle name="Bemærk! 3 3 4 3 2 2" xfId="8329" xr:uid="{405CC8E4-C072-4B98-A935-E9447831795B}"/>
    <cellStyle name="Bemærk! 3 3 4 3 2 2 2" xfId="16222" xr:uid="{0BE9D5C3-6C30-4245-86DA-63482200B0EF}"/>
    <cellStyle name="Bemærk! 3 3 4 3 2 2 2 2" xfId="32537" xr:uid="{BB0CC8BE-8D38-477B-8D72-6E2E7D5B48F5}"/>
    <cellStyle name="Bemærk! 3 3 4 3 2 2 2 3" xfId="47501" xr:uid="{828A9C39-AF89-449C-85D0-E50C4FF81AE5}"/>
    <cellStyle name="Bemærk! 3 3 4 3 2 2 3" xfId="25515" xr:uid="{8E0D8615-9F75-47AE-91D3-887B5956B876}"/>
    <cellStyle name="Bemærk! 3 3 4 3 2 2 4" xfId="40502" xr:uid="{DBE5BEB7-8901-40F5-A672-EB1193DCEE3A}"/>
    <cellStyle name="Bemærk! 3 3 4 3 3" xfId="6415" xr:uid="{30F3588B-7F92-4A76-9E18-8278CA434E77}"/>
    <cellStyle name="Bemærk! 3 3 4 3 3 2" xfId="14328" xr:uid="{B10BC5B7-38A5-455A-9570-80097F0547C8}"/>
    <cellStyle name="Bemærk! 3 3 4 3 3 2 2" xfId="30643" xr:uid="{B2BE36E1-8DA5-4FE6-8AEB-19A6442AFBD4}"/>
    <cellStyle name="Bemærk! 3 3 4 3 3 2 3" xfId="45607" xr:uid="{817A5676-84B5-4058-B7D5-3D2CF160A0DA}"/>
    <cellStyle name="Bemærk! 3 3 4 3 3 3" xfId="23621" xr:uid="{A5F8125D-0941-49B5-8DDC-6F18C29E3822}"/>
    <cellStyle name="Bemærk! 3 3 4 3 3 4" xfId="38608" xr:uid="{84D6D673-459D-4E0E-8140-1DC1CF1BED62}"/>
    <cellStyle name="Bemærk! 3 3 4 4" xfId="4958" xr:uid="{D97C7D19-2C2A-4E18-A031-31A3840CF8F2}"/>
    <cellStyle name="Bemærk! 3 3 4 4 2" xfId="7158" xr:uid="{39D63BE7-1645-486E-B608-1B6CDFDA7400}"/>
    <cellStyle name="Bemærk! 3 3 4 4 2 2" xfId="15067" xr:uid="{53A37A58-2F08-4A8F-9564-03344641CD3F}"/>
    <cellStyle name="Bemærk! 3 3 4 4 2 2 2" xfId="31382" xr:uid="{CB1E0AA5-14DE-49A4-B638-36535DEF2DD1}"/>
    <cellStyle name="Bemærk! 3 3 4 4 2 2 3" xfId="46346" xr:uid="{FE55CE69-635C-4F1A-8FD5-4F96CD2CE4E4}"/>
    <cellStyle name="Bemærk! 3 3 4 4 2 3" xfId="24360" xr:uid="{8AEB2664-479A-46CC-9203-CC60478323A4}"/>
    <cellStyle name="Bemærk! 3 3 4 4 2 4" xfId="39347" xr:uid="{8C64F7BC-2372-4A92-871B-E1E25873FCB3}"/>
    <cellStyle name="Bemærk! 3 3 5" xfId="4959" xr:uid="{CAF9F44F-625C-4EE6-9446-AF8978BB690C}"/>
    <cellStyle name="Bemærk! 3 3 5 2" xfId="4960" xr:uid="{A79E4EEB-4FBD-4632-8EC0-E68890EAC8A5}"/>
    <cellStyle name="Bemærk! 3 3 5 2 2" xfId="4961" xr:uid="{4766297A-9BED-4642-A401-7B8657F5C5BA}"/>
    <cellStyle name="Bemærk! 3 3 5 2 2 2" xfId="7999" xr:uid="{D0C1A542-8F31-41A6-B3E6-C8352F526DD0}"/>
    <cellStyle name="Bemærk! 3 3 5 2 2 2 2" xfId="15899" xr:uid="{B4462939-ABAB-43E5-B318-416EB22DEC6E}"/>
    <cellStyle name="Bemærk! 3 3 5 2 2 2 2 2" xfId="32214" xr:uid="{B6C2D026-C0FB-450A-AF2E-406709E1F268}"/>
    <cellStyle name="Bemærk! 3 3 5 2 2 2 2 3" xfId="47178" xr:uid="{C872FA44-91D6-45B2-BD07-9B1865922C03}"/>
    <cellStyle name="Bemærk! 3 3 5 2 2 2 3" xfId="25192" xr:uid="{72C92AED-7C3A-4A47-9A83-883CCCC8F131}"/>
    <cellStyle name="Bemærk! 3 3 5 2 2 2 4" xfId="40179" xr:uid="{E7311037-3540-4AEE-9551-39CDAEEAAC77}"/>
    <cellStyle name="Bemærk! 3 3 5 3" xfId="4962" xr:uid="{75EF4A22-9094-40C0-AED3-1B874FF293E9}"/>
    <cellStyle name="Bemærk! 3 3 5 3 2" xfId="4963" xr:uid="{4662BFCB-C56D-43CC-A7F9-D8A74B6F94B6}"/>
    <cellStyle name="Bemærk! 3 3 5 3 2 2" xfId="7019" xr:uid="{A5DDF355-4B00-4213-8F4A-8793426FA251}"/>
    <cellStyle name="Bemærk! 3 3 5 3 2 2 2" xfId="14929" xr:uid="{F2D1A334-FF98-4322-829C-2D9AA78CF3C4}"/>
    <cellStyle name="Bemærk! 3 3 5 3 2 2 2 2" xfId="31244" xr:uid="{7DE5CDD3-7BF1-46A8-9ABA-A49F25D27FA2}"/>
    <cellStyle name="Bemærk! 3 3 5 3 2 2 2 3" xfId="46208" xr:uid="{170B75ED-A2B6-457B-95E5-DA44C1B109D3}"/>
    <cellStyle name="Bemærk! 3 3 5 3 2 2 3" xfId="24222" xr:uid="{022E525A-637E-462E-967F-7B903C9D5C8E}"/>
    <cellStyle name="Bemærk! 3 3 5 3 2 2 4" xfId="39209" xr:uid="{34EDB767-563C-45FB-A89C-8C31CD5C101A}"/>
    <cellStyle name="Bemærk! 3 3 5 3 3" xfId="6514" xr:uid="{98B3102A-2C52-4332-93B5-2D30A1DC713C}"/>
    <cellStyle name="Bemærk! 3 3 5 3 3 2" xfId="14427" xr:uid="{67C4FF31-7C62-4F95-B49C-97E33F5B8538}"/>
    <cellStyle name="Bemærk! 3 3 5 3 3 2 2" xfId="30742" xr:uid="{335F1793-7BE5-44CD-BB97-0B6CE4A8BC8E}"/>
    <cellStyle name="Bemærk! 3 3 5 3 3 2 3" xfId="45706" xr:uid="{6C6A2788-FEBD-4CBA-B4BC-2927C149096A}"/>
    <cellStyle name="Bemærk! 3 3 5 3 3 3" xfId="23720" xr:uid="{4C487A46-22E2-428C-A7B7-1FF8A136D08E}"/>
    <cellStyle name="Bemærk! 3 3 5 3 3 4" xfId="38707" xr:uid="{20B11B50-0A84-4171-B30A-187A933F409A}"/>
    <cellStyle name="Bemærk! 3 3 5 4" xfId="4964" xr:uid="{5E3F852F-8235-4F2C-8766-93B520B88689}"/>
    <cellStyle name="Bemærk! 3 3 5 4 2" xfId="7275" xr:uid="{BF09248F-16AE-4871-ADD7-99483303C194}"/>
    <cellStyle name="Bemærk! 3 3 5 4 2 2" xfId="15184" xr:uid="{A791E7AE-0486-4B37-9DBD-2D82E9C2B2ED}"/>
    <cellStyle name="Bemærk! 3 3 5 4 2 2 2" xfId="31499" xr:uid="{C0CB63E6-38DF-47D7-B379-2925382EE413}"/>
    <cellStyle name="Bemærk! 3 3 5 4 2 2 3" xfId="46463" xr:uid="{64B52DBD-C4E3-449E-B6AA-F3498AFE173C}"/>
    <cellStyle name="Bemærk! 3 3 5 4 2 3" xfId="24477" xr:uid="{51BE06BB-1607-40F2-8DD6-3BAA17176AEB}"/>
    <cellStyle name="Bemærk! 3 3 5 4 2 4" xfId="39464" xr:uid="{F2720D42-AA1C-4F74-BCA7-D82A52FF43D6}"/>
    <cellStyle name="Bemærk! 3 3 6" xfId="4965" xr:uid="{2C032575-A5FD-4684-BF51-CF810BFA0239}"/>
    <cellStyle name="Bemærk! 3 3 6 2" xfId="4966" xr:uid="{73FA9BDE-1F0C-4599-AA44-DBE6B80BF177}"/>
    <cellStyle name="Bemærk! 3 3 6 2 2" xfId="4967" xr:uid="{AE16328B-B4C4-4D33-89C7-7E0BF2AA64E9}"/>
    <cellStyle name="Bemærk! 3 3 6 2 2 2" xfId="8141" xr:uid="{9AB1FC2C-8106-4CCA-A0FF-55B8FEC156E3}"/>
    <cellStyle name="Bemærk! 3 3 6 2 2 2 2" xfId="16041" xr:uid="{A1FF9CF8-4BC0-4977-9D03-2AEB95760AB2}"/>
    <cellStyle name="Bemærk! 3 3 6 2 2 2 2 2" xfId="32356" xr:uid="{2EDEA4B2-8165-4BE8-8130-19DB194ECEB9}"/>
    <cellStyle name="Bemærk! 3 3 6 2 2 2 2 3" xfId="47320" xr:uid="{B1549B5F-4FD4-4AD6-9948-E71CB6D1C3F6}"/>
    <cellStyle name="Bemærk! 3 3 6 2 2 2 3" xfId="25334" xr:uid="{38BDB531-9B7C-4A4F-8ADB-5FA3D03E05D9}"/>
    <cellStyle name="Bemærk! 3 3 6 2 2 2 4" xfId="40321" xr:uid="{B02F4D95-161C-4960-BB43-508E758ECB25}"/>
    <cellStyle name="Bemærk! 3 3 6 3" xfId="4968" xr:uid="{DC85F8EE-7D85-4AB5-B014-C20C2E0B1A0F}"/>
    <cellStyle name="Bemærk! 3 3 6 3 2" xfId="4969" xr:uid="{821E1BA2-73A7-416C-8A8C-4B09EF3EBA0A}"/>
    <cellStyle name="Bemærk! 3 3 6 3 2 2" xfId="8753" xr:uid="{D69D3C87-DC26-451D-9401-8A7B07F3F69B}"/>
    <cellStyle name="Bemærk! 3 3 6 3 2 2 2" xfId="16628" xr:uid="{F35B4C15-CC56-46A6-BBF3-8EF001D8F9B1}"/>
    <cellStyle name="Bemærk! 3 3 6 3 2 2 2 2" xfId="32943" xr:uid="{EA9284A5-1DB7-468E-93AB-FA097207D370}"/>
    <cellStyle name="Bemærk! 3 3 6 3 2 2 2 3" xfId="47907" xr:uid="{D7332128-3497-4B6F-90E4-25AE09739A46}"/>
    <cellStyle name="Bemærk! 3 3 6 3 2 2 3" xfId="25921" xr:uid="{78FB6E92-DE2A-4492-88CD-3DB70575DC1E}"/>
    <cellStyle name="Bemærk! 3 3 6 3 2 2 4" xfId="40908" xr:uid="{C85E6754-1D56-4EDD-B21D-72FE4DB0AF53}"/>
    <cellStyle name="Bemærk! 3 3 6 3 3" xfId="6634" xr:uid="{F98303E1-C325-466B-9D18-F84A0E75F04D}"/>
    <cellStyle name="Bemærk! 3 3 6 3 3 2" xfId="14547" xr:uid="{4413D225-81DA-4C45-8068-8E83751A3C39}"/>
    <cellStyle name="Bemærk! 3 3 6 3 3 2 2" xfId="30862" xr:uid="{7F3EBD4A-6B0A-424D-A28E-BF718EEB1485}"/>
    <cellStyle name="Bemærk! 3 3 6 3 3 2 3" xfId="45826" xr:uid="{27529913-CB35-40F2-A012-A2A3F5F440BA}"/>
    <cellStyle name="Bemærk! 3 3 6 3 3 3" xfId="23840" xr:uid="{82E2B882-42CD-4934-8497-FFF8BDF2D728}"/>
    <cellStyle name="Bemærk! 3 3 6 3 3 4" xfId="38827" xr:uid="{0812F6E1-879D-49E0-BEB6-D2E0B0D17DB5}"/>
    <cellStyle name="Bemærk! 3 3 6 4" xfId="4970" xr:uid="{58D9B37A-6D83-4C45-9D37-D20AA15F310C}"/>
    <cellStyle name="Bemærk! 3 3 6 4 2" xfId="7418" xr:uid="{DB4842CB-0102-4CBF-A479-CB5FD96CD5BF}"/>
    <cellStyle name="Bemærk! 3 3 6 4 2 2" xfId="15327" xr:uid="{A6B35660-4C22-4B69-8496-EC6F9A0F8E73}"/>
    <cellStyle name="Bemærk! 3 3 6 4 2 2 2" xfId="31642" xr:uid="{F7A1BDB1-086D-4327-A7D4-11584A995AE0}"/>
    <cellStyle name="Bemærk! 3 3 6 4 2 2 3" xfId="46606" xr:uid="{F72A6D86-0BC3-4207-9E59-3A4AB9A1167A}"/>
    <cellStyle name="Bemærk! 3 3 6 4 2 3" xfId="24620" xr:uid="{A5A32C68-E266-481B-B49C-3FA0DD0C397C}"/>
    <cellStyle name="Bemærk! 3 3 6 4 2 4" xfId="39607" xr:uid="{1470863F-A9C5-4FE2-83A5-5A6B6DE9D8FF}"/>
    <cellStyle name="Bemærk! 3 3 7" xfId="4971" xr:uid="{07761E53-AC55-461C-ADD4-127C4804428C}"/>
    <cellStyle name="Bemærk! 3 3 7 2" xfId="4972" xr:uid="{48E48842-6A52-4444-96F0-E0C876EF6BCD}"/>
    <cellStyle name="Bemærk! 3 3 7 2 2" xfId="7525" xr:uid="{A0460BD8-3BD7-479D-8D5B-DD8120CB9D26}"/>
    <cellStyle name="Bemærk! 3 3 7 2 2 2" xfId="15425" xr:uid="{640804C4-B526-4B5C-BAAE-7A1B44D6A027}"/>
    <cellStyle name="Bemærk! 3 3 7 2 2 2 2" xfId="31740" xr:uid="{0ED5F3D5-DEA9-4134-BF1C-29A1999E6EEB}"/>
    <cellStyle name="Bemærk! 3 3 7 2 2 2 3" xfId="46704" xr:uid="{FE73A6BC-B6F2-4E5A-AD58-2ECCAF1BEAA6}"/>
    <cellStyle name="Bemærk! 3 3 7 2 2 3" xfId="24718" xr:uid="{5CF60206-9AB0-4418-9185-1D41008B3833}"/>
    <cellStyle name="Bemærk! 3 3 7 2 2 4" xfId="39705" xr:uid="{65D3D3C5-810B-4CCB-9E85-C346E6083ECE}"/>
    <cellStyle name="Bemærk! 3 3 8" xfId="4973" xr:uid="{7DF032FE-C154-4676-92F9-854642BBA2BC}"/>
    <cellStyle name="Bemærk! 3 3 8 2" xfId="4974" xr:uid="{D427709B-323A-4AA4-BB4B-AAF73D48BEBA}"/>
    <cellStyle name="Bemærk! 3 3 8 2 2" xfId="8347" xr:uid="{7C453742-88FD-45BA-A15D-C748F226F69E}"/>
    <cellStyle name="Bemærk! 3 3 8 2 2 2" xfId="16239" xr:uid="{335E5C60-A56D-44A1-8D63-4462787FDD84}"/>
    <cellStyle name="Bemærk! 3 3 8 2 2 2 2" xfId="32554" xr:uid="{164C9529-3F2B-4221-9565-BFF8BF606BB4}"/>
    <cellStyle name="Bemærk! 3 3 8 2 2 2 3" xfId="47518" xr:uid="{72D4089B-8768-4C93-B130-14499E46911B}"/>
    <cellStyle name="Bemærk! 3 3 8 2 2 3" xfId="25532" xr:uid="{9A6CD87E-5A58-42E5-948F-7F2747630647}"/>
    <cellStyle name="Bemærk! 3 3 8 2 2 4" xfId="40519" xr:uid="{493CC4ED-B4CF-4C9A-8D77-51941E82684D}"/>
    <cellStyle name="Bemærk! 3 3 8 3" xfId="6114" xr:uid="{0E5C1E66-AC90-4717-8A8C-A896298A7525}"/>
    <cellStyle name="Bemærk! 3 3 8 3 2" xfId="14030" xr:uid="{D8217105-A10F-43C0-857C-231D64D73006}"/>
    <cellStyle name="Bemærk! 3 3 8 3 2 2" xfId="30345" xr:uid="{2B38DB3B-0E0C-43F7-9F1D-821430C7D2ED}"/>
    <cellStyle name="Bemærk! 3 3 8 3 2 3" xfId="45309" xr:uid="{8EC1847D-F2DD-4C51-9F7B-9C7E44E24D3D}"/>
    <cellStyle name="Bemærk! 3 3 8 3 3" xfId="23323" xr:uid="{B1E83840-0728-4B76-BCB1-505A78C6F0A8}"/>
    <cellStyle name="Bemærk! 3 3 8 3 4" xfId="38310" xr:uid="{864F510E-FC7D-410C-8E63-503752CF8501}"/>
    <cellStyle name="Bemærk! 3 3 9" xfId="4975" xr:uid="{30506662-D7C1-434D-9E48-E75BF0042F13}"/>
    <cellStyle name="Bemærk! 3 3 9 2" xfId="6753" xr:uid="{818978F3-32E9-46CE-8315-4B369E5BDAE1}"/>
    <cellStyle name="Bemærk! 3 3 9 2 2" xfId="14663" xr:uid="{F52C0D3B-BB0C-484F-8AFA-73E461C4C318}"/>
    <cellStyle name="Bemærk! 3 3 9 2 2 2" xfId="30978" xr:uid="{B1C21DAB-8E80-4471-9D1F-0909299ECAB8}"/>
    <cellStyle name="Bemærk! 3 3 9 2 2 3" xfId="45942" xr:uid="{CA1F8F01-5123-4A6F-9F46-D974C122CB54}"/>
    <cellStyle name="Bemærk! 3 3 9 2 3" xfId="23956" xr:uid="{344EDABC-7B82-4247-A244-7EA550DB48BC}"/>
    <cellStyle name="Bemærk! 3 3 9 2 4" xfId="38943" xr:uid="{6C76CA0E-70DC-449A-9AFD-C3B4030C9A13}"/>
    <cellStyle name="Bemærk! 3 4" xfId="4976" xr:uid="{21C11669-E075-475E-AAA5-1FA3C80CA991}"/>
    <cellStyle name="Bemærk! 3 4 2" xfId="4977" xr:uid="{9124557F-0C31-4E4A-ADCF-4751ADB9057B}"/>
    <cellStyle name="Bemærk! 3 4 2 2" xfId="4978" xr:uid="{74986296-6E05-473C-BC26-7B124BB3C7CC}"/>
    <cellStyle name="Bemærk! 3 4 2 2 2" xfId="7566" xr:uid="{2611372D-421C-4CFA-8D0D-DBF9CE9A0989}"/>
    <cellStyle name="Bemærk! 3 4 2 2 2 2" xfId="15466" xr:uid="{96AB2B22-D68D-4C2E-B153-B6625ADF9887}"/>
    <cellStyle name="Bemærk! 3 4 2 2 2 2 2" xfId="31781" xr:uid="{E7180B43-2C77-4791-9F78-52083FF38789}"/>
    <cellStyle name="Bemærk! 3 4 2 2 2 2 3" xfId="46745" xr:uid="{590222EE-E7FC-4CB4-BA9E-3AD52FFE3BCC}"/>
    <cellStyle name="Bemærk! 3 4 2 2 2 3" xfId="24759" xr:uid="{C2490C94-08E3-44CF-80C9-EF61E9289E13}"/>
    <cellStyle name="Bemærk! 3 4 2 2 2 4" xfId="39746" xr:uid="{495658A4-4FE6-48F6-89E3-DECFAE7E2696}"/>
    <cellStyle name="Bemærk! 3 4 3" xfId="4979" xr:uid="{599E2211-7969-457A-832C-49D2F530AADD}"/>
    <cellStyle name="Bemærk! 3 4 3 2" xfId="4980" xr:uid="{C2EB9C89-E336-460D-9E81-835CA419C608}"/>
    <cellStyle name="Bemærk! 3 4 3 2 2" xfId="8394" xr:uid="{8E218E34-635D-457C-A32E-90F5D687A043}"/>
    <cellStyle name="Bemærk! 3 4 3 2 2 2" xfId="16285" xr:uid="{3D4EB1D1-7D33-422E-86D2-D5A80F2955B1}"/>
    <cellStyle name="Bemærk! 3 4 3 2 2 2 2" xfId="32600" xr:uid="{3C84AB40-929A-49C1-A784-C99AA5345A96}"/>
    <cellStyle name="Bemærk! 3 4 3 2 2 2 3" xfId="47564" xr:uid="{C1A63F5D-04EA-4E42-AECA-1B5983D08D01}"/>
    <cellStyle name="Bemærk! 3 4 3 2 2 3" xfId="25578" xr:uid="{F32ACB94-7270-4F66-BDF7-051A2F360031}"/>
    <cellStyle name="Bemærk! 3 4 3 2 2 4" xfId="40565" xr:uid="{0352D3EF-3FE8-4D66-8B51-ABC3B89C71C7}"/>
    <cellStyle name="Bemærk! 3 4 3 3" xfId="6147" xr:uid="{86A6D942-BD48-46AB-9E7D-51FE8D2F3C30}"/>
    <cellStyle name="Bemærk! 3 4 3 3 2" xfId="14063" xr:uid="{C3C33C81-6259-4A75-824B-B0C77C1E1572}"/>
    <cellStyle name="Bemærk! 3 4 3 3 2 2" xfId="30378" xr:uid="{4B960B5F-043A-47D0-AA4A-B0D59E499EC4}"/>
    <cellStyle name="Bemærk! 3 4 3 3 2 3" xfId="45342" xr:uid="{6499B6CC-F2D6-4647-9C6B-67C57D5E651B}"/>
    <cellStyle name="Bemærk! 3 4 3 3 3" xfId="23356" xr:uid="{E1342666-342F-4480-9700-CD5FB338C038}"/>
    <cellStyle name="Bemærk! 3 4 3 3 4" xfId="38343" xr:uid="{F63912DA-81C0-433B-97F6-14EF8098BD76}"/>
    <cellStyle name="Bemærk! 3 4 4" xfId="4981" xr:uid="{3AE55590-40A4-400B-B0AC-39AED222AABB}"/>
    <cellStyle name="Bemærk! 3 4 4 2" xfId="6796" xr:uid="{A376D8FE-9B78-4D75-888F-964BECE9D4FB}"/>
    <cellStyle name="Bemærk! 3 4 4 2 2" xfId="14706" xr:uid="{B72188BA-00DA-40B8-B9BB-4D49523C0746}"/>
    <cellStyle name="Bemærk! 3 4 4 2 2 2" xfId="31021" xr:uid="{4C5A18CF-F8D2-4F72-8E7A-434B8490DFCF}"/>
    <cellStyle name="Bemærk! 3 4 4 2 2 3" xfId="45985" xr:uid="{80AD1EE4-8F94-479B-AFAB-460590216633}"/>
    <cellStyle name="Bemærk! 3 4 4 2 3" xfId="23999" xr:uid="{31817B05-66EC-468D-8547-6BF90DA36264}"/>
    <cellStyle name="Bemærk! 3 4 4 2 4" xfId="38986" xr:uid="{51669A73-EB25-466B-BC7B-0C5CB5C7077E}"/>
    <cellStyle name="Bemærk! 3 5" xfId="4982" xr:uid="{8A8368EF-AD1E-4073-B34D-E600049EDB54}"/>
    <cellStyle name="Bemærk! 3 5 2" xfId="4983" xr:uid="{37DD57DF-AEC7-43B6-9475-1930A0A92559}"/>
    <cellStyle name="Bemærk! 3 5 2 2" xfId="4984" xr:uid="{5A2D85DD-7B95-4C13-B96E-14F4407F2EFB}"/>
    <cellStyle name="Bemærk! 3 5 2 2 2" xfId="7785" xr:uid="{A6ED7990-34AD-4055-B15C-F041926BE494}"/>
    <cellStyle name="Bemærk! 3 5 2 2 2 2" xfId="15685" xr:uid="{DA885EA9-457E-42A0-8F7B-29EB42F2A225}"/>
    <cellStyle name="Bemærk! 3 5 2 2 2 2 2" xfId="32000" xr:uid="{9081EAC6-911D-4076-9304-B4F714A2FAED}"/>
    <cellStyle name="Bemærk! 3 5 2 2 2 2 3" xfId="46964" xr:uid="{A2D0F6E2-7E5B-4C21-9925-1EB16D05DA33}"/>
    <cellStyle name="Bemærk! 3 5 2 2 2 3" xfId="24978" xr:uid="{AA1DEEE7-19D8-4F22-91C3-E14F21360EE7}"/>
    <cellStyle name="Bemærk! 3 5 2 2 2 4" xfId="39965" xr:uid="{61B83ABA-4ED4-407C-B592-B58042158932}"/>
    <cellStyle name="Bemærk! 3 5 3" xfId="4985" xr:uid="{4B83846C-C8F0-446A-8578-0D1DBEB7E737}"/>
    <cellStyle name="Bemærk! 3 5 3 2" xfId="4986" xr:uid="{9348126F-492D-40B6-B20E-0ED2AC8108AF}"/>
    <cellStyle name="Bemærk! 3 5 3 2 2" xfId="8180" xr:uid="{8DDB4DF6-DF99-49DE-AA29-D00BE588BE06}"/>
    <cellStyle name="Bemærk! 3 5 3 2 2 2" xfId="16076" xr:uid="{C37F6B14-322B-4825-AB19-50DB8B60D24A}"/>
    <cellStyle name="Bemærk! 3 5 3 2 2 2 2" xfId="32391" xr:uid="{7D2B9F5C-E4D9-4F57-85D3-B774BED0FF36}"/>
    <cellStyle name="Bemærk! 3 5 3 2 2 2 3" xfId="47355" xr:uid="{A79ECB8C-70E1-413A-B040-FFB0CA090E4B}"/>
    <cellStyle name="Bemærk! 3 5 3 2 2 3" xfId="25369" xr:uid="{D7561B15-A9E3-4B05-8D48-15D129DE64EC}"/>
    <cellStyle name="Bemærk! 3 5 3 2 2 4" xfId="40356" xr:uid="{DC1D0EFE-F4D7-4CDF-B015-D1C95FA8BF44}"/>
    <cellStyle name="Bemærk! 3 5 3 3" xfId="6334" xr:uid="{FF1FB171-34DF-4B7A-880D-9EB73E8B1A82}"/>
    <cellStyle name="Bemærk! 3 5 3 3 2" xfId="14247" xr:uid="{CC57BC76-5651-49C8-B893-4EA6AC93261D}"/>
    <cellStyle name="Bemærk! 3 5 3 3 2 2" xfId="30562" xr:uid="{312B05A8-AD12-4F70-9C2B-71E21B2397EF}"/>
    <cellStyle name="Bemærk! 3 5 3 3 2 3" xfId="45526" xr:uid="{C73CA327-05CD-4B50-B174-E6593E62A8D0}"/>
    <cellStyle name="Bemærk! 3 5 3 3 3" xfId="23540" xr:uid="{F5297BB8-DB80-4324-9051-1D5E6E42AE17}"/>
    <cellStyle name="Bemærk! 3 5 3 3 4" xfId="38527" xr:uid="{222AE1AC-F319-4D43-9A94-6E37FA6545B5}"/>
    <cellStyle name="Bemærk! 3 5 4" xfId="4987" xr:uid="{3EBDC97E-6BC1-476F-A400-16F0B282BB20}"/>
    <cellStyle name="Bemærk! 3 5 4 2" xfId="7016" xr:uid="{A0F6E65D-8449-4BA0-85F5-F53173FB529B}"/>
    <cellStyle name="Bemærk! 3 5 4 2 2" xfId="14926" xr:uid="{2110FD93-A6E2-4FD7-BCBE-4F6D6718EB48}"/>
    <cellStyle name="Bemærk! 3 5 4 2 2 2" xfId="31241" xr:uid="{A95CB376-AC7C-41E1-AB98-B6B0962B91D1}"/>
    <cellStyle name="Bemærk! 3 5 4 2 2 3" xfId="46205" xr:uid="{20A9EE86-1303-4ED4-BC8E-37120F006A1F}"/>
    <cellStyle name="Bemærk! 3 5 4 2 3" xfId="24219" xr:uid="{BDF0D28D-E32C-4E0C-B09F-9D186EBA1F96}"/>
    <cellStyle name="Bemærk! 3 5 4 2 4" xfId="39206" xr:uid="{750BD9A1-E5B7-4323-AE41-E736796F8167}"/>
    <cellStyle name="Bemærk! 3 6" xfId="4988" xr:uid="{70AD7A4F-04D4-4504-A4E1-E5C70A7F494B}"/>
    <cellStyle name="Bemærk! 3 6 2" xfId="4989" xr:uid="{40B26DA6-7B4D-4F7C-89CA-307B6BEB0859}"/>
    <cellStyle name="Bemærk! 3 6 2 2" xfId="4990" xr:uid="{DFB60469-2BBB-4041-973F-0A0E69813E9C}"/>
    <cellStyle name="Bemærk! 3 6 2 2 2" xfId="7804" xr:uid="{7C1FED64-483B-4A93-B6AA-A788803086BF}"/>
    <cellStyle name="Bemærk! 3 6 2 2 2 2" xfId="15704" xr:uid="{97594DAD-FDB2-4933-AC33-DBB44892484D}"/>
    <cellStyle name="Bemærk! 3 6 2 2 2 2 2" xfId="32019" xr:uid="{1EC419D5-C8CF-4D35-81FC-54711E5A9435}"/>
    <cellStyle name="Bemærk! 3 6 2 2 2 2 3" xfId="46983" xr:uid="{89B2C718-2C4E-452D-9CA7-887B46736368}"/>
    <cellStyle name="Bemærk! 3 6 2 2 2 3" xfId="24997" xr:uid="{320F300E-2016-4C06-8145-D69448E11A73}"/>
    <cellStyle name="Bemærk! 3 6 2 2 2 4" xfId="39984" xr:uid="{2A6A47EF-0BDD-4D08-97DE-1BA357F2133C}"/>
    <cellStyle name="Bemærk! 3 6 3" xfId="4991" xr:uid="{C7E0A41B-9604-4ADE-8FAC-D555C27CBB41}"/>
    <cellStyle name="Bemærk! 3 6 3 2" xfId="4992" xr:uid="{6D73D9D7-4D05-45E5-BC3E-C03F60D3B0C0}"/>
    <cellStyle name="Bemærk! 3 6 3 2 2" xfId="8415" xr:uid="{CED51520-B6EC-495D-8D1A-B80F87E38F97}"/>
    <cellStyle name="Bemærk! 3 6 3 2 2 2" xfId="16305" xr:uid="{88236551-84EB-4788-83CE-D4AD50BFB0F7}"/>
    <cellStyle name="Bemærk! 3 6 3 2 2 2 2" xfId="32620" xr:uid="{ED597B9B-C9E7-4F12-8A3E-17513A29BE87}"/>
    <cellStyle name="Bemærk! 3 6 3 2 2 2 3" xfId="47584" xr:uid="{037B42F7-2CAE-4BE4-AE8D-D1E44818C91B}"/>
    <cellStyle name="Bemærk! 3 6 3 2 2 3" xfId="25598" xr:uid="{2E177F92-C1E3-434A-87BE-EBF2E00DD771}"/>
    <cellStyle name="Bemærk! 3 6 3 2 2 4" xfId="40585" xr:uid="{095029BC-A364-45F8-B274-C9C6D7581078}"/>
    <cellStyle name="Bemærk! 3 6 3 3" xfId="6349" xr:uid="{D3B30E79-3604-45B9-A0D2-BF3A25813353}"/>
    <cellStyle name="Bemærk! 3 6 3 3 2" xfId="14262" xr:uid="{A6D95F3E-C647-4990-BFF9-5A494724ABAA}"/>
    <cellStyle name="Bemærk! 3 6 3 3 2 2" xfId="30577" xr:uid="{82121541-F7BE-4EA9-ADC5-6088A3568156}"/>
    <cellStyle name="Bemærk! 3 6 3 3 2 3" xfId="45541" xr:uid="{30B7FDFD-204C-46E6-A62C-4C8FCBBA1153}"/>
    <cellStyle name="Bemærk! 3 6 3 3 3" xfId="23555" xr:uid="{4104C469-EE9E-455C-96AE-00D4074AE363}"/>
    <cellStyle name="Bemærk! 3 6 3 3 4" xfId="38542" xr:uid="{7C2076D3-6586-4623-B2F8-76ECE2DA2F94}"/>
    <cellStyle name="Bemærk! 3 6 4" xfId="4993" xr:uid="{B4B13A70-9E3F-4AC5-8B00-1BEF5442571E}"/>
    <cellStyle name="Bemærk! 3 6 4 2" xfId="7080" xr:uid="{A0097E87-B22A-4453-939A-DFA07DEC61E9}"/>
    <cellStyle name="Bemærk! 3 6 4 2 2" xfId="14989" xr:uid="{93B283E6-7CDA-4630-9B3F-65571CC4825E}"/>
    <cellStyle name="Bemærk! 3 6 4 2 2 2" xfId="31304" xr:uid="{2806A0B7-E59D-4AB3-A60B-02EB252296F1}"/>
    <cellStyle name="Bemærk! 3 6 4 2 2 3" xfId="46268" xr:uid="{DB82BE8C-6AD9-4109-982B-0CEEA12CC50E}"/>
    <cellStyle name="Bemærk! 3 6 4 2 3" xfId="24282" xr:uid="{8B89D570-87C8-4067-BC4D-0E0C80027622}"/>
    <cellStyle name="Bemærk! 3 6 4 2 4" xfId="39269" xr:uid="{F38BB011-6733-47C4-A7B8-BE4532111434}"/>
    <cellStyle name="Bemærk! 3 7" xfId="4994" xr:uid="{51B2F671-200D-4816-BC03-202A4252237D}"/>
    <cellStyle name="Bemærk! 3 7 2" xfId="4995" xr:uid="{3DA94A87-D98A-4155-BF8E-989B47B2DCEC}"/>
    <cellStyle name="Bemærk! 3 7 2 2" xfId="4996" xr:uid="{F91D9287-9138-4CC0-B117-1E8DF4E3CEEB}"/>
    <cellStyle name="Bemærk! 3 7 2 2 2" xfId="7921" xr:uid="{59EE3DFB-62DD-4B0B-9CA4-A7EA5764719A}"/>
    <cellStyle name="Bemærk! 3 7 2 2 2 2" xfId="15821" xr:uid="{C2A40C36-FD95-4C52-961C-46444F18B277}"/>
    <cellStyle name="Bemærk! 3 7 2 2 2 2 2" xfId="32136" xr:uid="{2555B939-670A-4E59-88C1-00BF338AED94}"/>
    <cellStyle name="Bemærk! 3 7 2 2 2 2 3" xfId="47100" xr:uid="{44CD2D25-0AC7-4972-A5E8-5AD5A8E14FE9}"/>
    <cellStyle name="Bemærk! 3 7 2 2 2 3" xfId="25114" xr:uid="{4357B824-6670-4746-A889-F8E8B6D9EFFF}"/>
    <cellStyle name="Bemærk! 3 7 2 2 2 4" xfId="40101" xr:uid="{DA38FEE2-22CC-43C7-B70A-686E9A7953DB}"/>
    <cellStyle name="Bemærk! 3 7 3" xfId="4997" xr:uid="{CC4A681C-F4C0-4421-A53B-3A9896A68460}"/>
    <cellStyle name="Bemærk! 3 7 3 2" xfId="4998" xr:uid="{7DC55681-6724-4099-8027-0098A03232C4}"/>
    <cellStyle name="Bemærk! 3 7 3 2 2" xfId="8379" xr:uid="{5F313BB0-5C60-4197-8FB8-AA9000D8165A}"/>
    <cellStyle name="Bemærk! 3 7 3 2 2 2" xfId="16270" xr:uid="{DB69F289-20C5-49E7-8A32-022B20BE53DA}"/>
    <cellStyle name="Bemærk! 3 7 3 2 2 2 2" xfId="32585" xr:uid="{8BD5530C-6F62-4B0C-8324-D697D9F6AC36}"/>
    <cellStyle name="Bemærk! 3 7 3 2 2 2 3" xfId="47549" xr:uid="{D316A994-1013-416C-AC87-2AD2B1440B39}"/>
    <cellStyle name="Bemærk! 3 7 3 2 2 3" xfId="25563" xr:uid="{7A549A3F-5FD9-4196-B70A-2201C34E0C6F}"/>
    <cellStyle name="Bemærk! 3 7 3 2 2 4" xfId="40550" xr:uid="{9DD46D7E-E28C-4D35-92A8-D1B02B2B03C5}"/>
    <cellStyle name="Bemærk! 3 7 3 3" xfId="6448" xr:uid="{C5091997-E111-4EBA-AEB4-1F2B9B0E34D2}"/>
    <cellStyle name="Bemærk! 3 7 3 3 2" xfId="14361" xr:uid="{61A51243-2D20-46CA-83B3-767A8150E7EC}"/>
    <cellStyle name="Bemærk! 3 7 3 3 2 2" xfId="30676" xr:uid="{F4EA3C0B-1D83-4D0F-9A84-373B8D0CB3E7}"/>
    <cellStyle name="Bemærk! 3 7 3 3 2 3" xfId="45640" xr:uid="{5B9CEFD0-F66B-427E-B701-E8E3FBF66188}"/>
    <cellStyle name="Bemærk! 3 7 3 3 3" xfId="23654" xr:uid="{221F0E2F-AE8D-4C8F-92CE-0B8C2DFA60E9}"/>
    <cellStyle name="Bemærk! 3 7 3 3 4" xfId="38641" xr:uid="{C99FFCC0-AF9B-4503-8323-CCC715F93560}"/>
    <cellStyle name="Bemærk! 3 7 4" xfId="4999" xr:uid="{4C43E6D6-D0EC-44B3-8C19-713C4FCF97FD}"/>
    <cellStyle name="Bemærk! 3 7 4 2" xfId="7197" xr:uid="{97DD89E8-1C66-4E2A-8215-54E99992CB0E}"/>
    <cellStyle name="Bemærk! 3 7 4 2 2" xfId="15106" xr:uid="{5DD8689E-F8E4-4300-8BDD-B76769C40D1B}"/>
    <cellStyle name="Bemærk! 3 7 4 2 2 2" xfId="31421" xr:uid="{E00A75AA-B03C-455D-AC6E-F4091D988F77}"/>
    <cellStyle name="Bemærk! 3 7 4 2 2 3" xfId="46385" xr:uid="{0A9D8E44-2A4D-48EE-BB70-39363B246EC3}"/>
    <cellStyle name="Bemærk! 3 7 4 2 3" xfId="24399" xr:uid="{6F107643-F57A-4E6B-99E7-D20096C81C21}"/>
    <cellStyle name="Bemærk! 3 7 4 2 4" xfId="39386" xr:uid="{9CFDAD00-2896-416E-83C7-745A86A75504}"/>
    <cellStyle name="Bemærk! 3 8" xfId="5000" xr:uid="{673E7567-1FAE-4F6C-A2D6-ED9EDE05D7A8}"/>
    <cellStyle name="Bemærk! 3 8 2" xfId="5001" xr:uid="{119E9E5B-478A-4C46-A254-2452B0D0B042}"/>
    <cellStyle name="Bemærk! 3 8 2 2" xfId="5002" xr:uid="{CC0B6C6F-BFEC-4488-BAA3-E94F7AB5C33E}"/>
    <cellStyle name="Bemærk! 3 8 2 2 2" xfId="8139" xr:uid="{F61F43C6-7E4A-45BB-9F25-513C02151220}"/>
    <cellStyle name="Bemærk! 3 8 2 2 2 2" xfId="16039" xr:uid="{3939F55A-F50F-4D54-9144-29263B91E8CF}"/>
    <cellStyle name="Bemærk! 3 8 2 2 2 2 2" xfId="32354" xr:uid="{5E40DB7C-5276-4689-BC30-962D80CE124A}"/>
    <cellStyle name="Bemærk! 3 8 2 2 2 2 3" xfId="47318" xr:uid="{BD9BF75E-86DB-41AA-8D89-B7DE67281E0F}"/>
    <cellStyle name="Bemærk! 3 8 2 2 2 3" xfId="25332" xr:uid="{6E98F4FA-E749-4ADB-979B-6055E75A1A4A}"/>
    <cellStyle name="Bemærk! 3 8 2 2 2 4" xfId="40319" xr:uid="{19557B34-E6F0-4FEC-9663-6984533DA7A8}"/>
    <cellStyle name="Bemærk! 3 8 3" xfId="5003" xr:uid="{A86922FA-87B9-4CCD-85A7-756901DF83DD}"/>
    <cellStyle name="Bemærk! 3 8 3 2" xfId="5004" xr:uid="{0D5D6367-F885-4B3D-AB35-F43B5B6146DF}"/>
    <cellStyle name="Bemærk! 3 8 3 2 2" xfId="8751" xr:uid="{31AB68D7-5F74-4AE1-9C1C-508D54E43440}"/>
    <cellStyle name="Bemærk! 3 8 3 2 2 2" xfId="16626" xr:uid="{A6A138E7-D9E7-4CC0-9F9F-D17D09FAE753}"/>
    <cellStyle name="Bemærk! 3 8 3 2 2 2 2" xfId="32941" xr:uid="{C96465C3-EFAB-4826-A28C-E261C0E935A5}"/>
    <cellStyle name="Bemærk! 3 8 3 2 2 2 3" xfId="47905" xr:uid="{832A0804-0989-401B-8DBB-5D95DF4C2BCB}"/>
    <cellStyle name="Bemærk! 3 8 3 2 2 3" xfId="25919" xr:uid="{A77792E6-D76D-4D7D-A5D9-8D13B278CB38}"/>
    <cellStyle name="Bemærk! 3 8 3 2 2 4" xfId="40906" xr:uid="{808F7262-FD9B-47A7-9A61-72605DD77169}"/>
    <cellStyle name="Bemærk! 3 8 3 3" xfId="6632" xr:uid="{9383FBE9-6928-43E5-9D62-FB2A04B56B48}"/>
    <cellStyle name="Bemærk! 3 8 3 3 2" xfId="14545" xr:uid="{CF585C42-E14A-418F-B738-C2BC276A7D79}"/>
    <cellStyle name="Bemærk! 3 8 3 3 2 2" xfId="30860" xr:uid="{4F2B226B-229B-4022-96C8-D5820416EECF}"/>
    <cellStyle name="Bemærk! 3 8 3 3 2 3" xfId="45824" xr:uid="{473F24E2-E070-4A20-8BBD-117093A443B5}"/>
    <cellStyle name="Bemærk! 3 8 3 3 3" xfId="23838" xr:uid="{33E1ED13-1C15-4454-9D42-196577BCB3E0}"/>
    <cellStyle name="Bemærk! 3 8 3 3 4" xfId="38825" xr:uid="{8FFC87E5-C826-4A0C-B2CB-E0531BAE08CD}"/>
    <cellStyle name="Bemærk! 3 8 4" xfId="5005" xr:uid="{F376C4A8-AB87-49E7-95C0-2C20C153D6D7}"/>
    <cellStyle name="Bemærk! 3 8 4 2" xfId="7416" xr:uid="{7E4E2599-00FB-4647-AF01-D622D4A331F1}"/>
    <cellStyle name="Bemærk! 3 8 4 2 2" xfId="15325" xr:uid="{6B2A138D-9ADA-4665-B1FF-A757CDF68BD7}"/>
    <cellStyle name="Bemærk! 3 8 4 2 2 2" xfId="31640" xr:uid="{7CA7251C-BD8A-49DA-B5CD-696A52FE824A}"/>
    <cellStyle name="Bemærk! 3 8 4 2 2 3" xfId="46604" xr:uid="{914B3BFF-E423-4D2F-9321-0A99F198A630}"/>
    <cellStyle name="Bemærk! 3 8 4 2 3" xfId="24618" xr:uid="{42608C44-F6E4-48EA-B772-57A3F1CA7FC0}"/>
    <cellStyle name="Bemærk! 3 8 4 2 4" xfId="39605" xr:uid="{2D103355-783A-4587-B267-CA49975BCC41}"/>
    <cellStyle name="Bemærk! 3 9" xfId="5006" xr:uid="{CC37710D-6ED9-4430-9788-DBC954C01AC7}"/>
    <cellStyle name="Bemærk! 3 9 2" xfId="5007" xr:uid="{F534FFD1-41A8-438E-A788-24FB6147551E}"/>
    <cellStyle name="Bemærk! 3 9 2 2" xfId="7447" xr:uid="{31553528-A58E-4650-98C3-C3F8162370F3}"/>
    <cellStyle name="Bemærk! 3 9 2 2 2" xfId="15347" xr:uid="{86FD8764-B969-4DFB-B316-4278258CFC2C}"/>
    <cellStyle name="Bemærk! 3 9 2 2 2 2" xfId="31662" xr:uid="{6525CB1A-7B02-4881-8621-A9A8DE9588B7}"/>
    <cellStyle name="Bemærk! 3 9 2 2 2 3" xfId="46626" xr:uid="{E8452905-9F44-4871-AEA9-C8CDB1F0130E}"/>
    <cellStyle name="Bemærk! 3 9 2 2 3" xfId="24640" xr:uid="{4B1DB839-EC92-4BD6-9B0E-DA1A2864D368}"/>
    <cellStyle name="Bemærk! 3 9 2 2 4" xfId="39627" xr:uid="{91388A27-50D1-4538-969E-16E9B3C2CAC4}"/>
    <cellStyle name="Bemærk! 4" xfId="53360" xr:uid="{CA13D451-9CC7-4C59-A679-03AA62A994FC}"/>
    <cellStyle name="Bemærk! 4 2" xfId="53361" xr:uid="{B1F67271-4AEB-4191-9A2E-3E3E0FEA6810}"/>
    <cellStyle name="Bemærk! 4 2 2" xfId="53995" xr:uid="{D4937DE6-7103-4915-937A-E245576887CE}"/>
    <cellStyle name="Bemærk! 4 2 2 2" xfId="57162" xr:uid="{EE9488A6-05DB-459D-8A44-AE4CDF9CF0CD}"/>
    <cellStyle name="Bemærk! 4 2 3" xfId="56539" xr:uid="{7CF43719-2704-475A-B86F-04A7EB7A6C5E}"/>
    <cellStyle name="Bemærk! 5" xfId="53362" xr:uid="{97380403-2892-4638-B6A2-79E3C35B8388}"/>
    <cellStyle name="Bemærk! 6" xfId="53363" xr:uid="{E9C611A4-EC64-4A93-A9F4-73E9F46DFFEE}"/>
    <cellStyle name="Bemærk! 6 2" xfId="53996" xr:uid="{1BCDBC85-E8F3-43F2-AA50-D1E3D74B15E8}"/>
    <cellStyle name="Bemærk! 6 2 2" xfId="57163" xr:uid="{A49B87B9-DB02-4384-A4C3-5D1798454690}"/>
    <cellStyle name="Bemærk! 6 3" xfId="56540" xr:uid="{A33EDCE2-0DD3-424A-A0F2-75593DBB1B0D}"/>
    <cellStyle name="Beregning 2" xfId="5009" xr:uid="{499A6A9D-03C8-4130-B9A8-A0983331C58E}"/>
    <cellStyle name="Beregning 3" xfId="5010" xr:uid="{54D3282E-F9B2-465E-913F-7C4274B2540B}"/>
    <cellStyle name="Beregning 4" xfId="5011" xr:uid="{65CF65A9-877F-4512-888D-150A160D8CA4}"/>
    <cellStyle name="Beregning 5" xfId="5012" xr:uid="{B00B6841-64CD-4F23-B4D8-6C75C5F832F2}"/>
    <cellStyle name="Beregning 5 2" xfId="8610" xr:uid="{3C2F3385-C2E1-4537-8C3D-3FC55D67A44F}"/>
    <cellStyle name="Beregning 6" xfId="5325" xr:uid="{B21083D1-9576-40C5-8612-0F2EB74921B7}"/>
    <cellStyle name="Beregning 7" xfId="5008" xr:uid="{9F321450-4E17-4547-BF82-A4ED866B2CFF}"/>
    <cellStyle name="Bold GHG Numbers (0.00)" xfId="68" xr:uid="{796D5078-CC9B-459F-A019-FC31B7F140C0}"/>
    <cellStyle name="Bruger data" xfId="16690" xr:uid="{A3C395B2-3845-4B04-AC1A-3F306420746D}"/>
    <cellStyle name="C01_Main head" xfId="53152" xr:uid="{E02716C4-9595-4374-A7E2-E597B3FE9351}"/>
    <cellStyle name="C02_Column heads" xfId="53153" xr:uid="{3A7006B3-8C49-4AE6-89DB-FF79897615E8}"/>
    <cellStyle name="C03_Sub head bold" xfId="53154" xr:uid="{D8F5E43B-0373-4960-9B12-9DDE33954F5C}"/>
    <cellStyle name="C03a_Sub head" xfId="53155" xr:uid="{7AB1E19D-EB86-40DE-8FFB-BEA6E2487F3C}"/>
    <cellStyle name="C04_Total text white bold" xfId="53156" xr:uid="{E3551DE8-8CF6-4423-A822-4CCC0EF9F426}"/>
    <cellStyle name="C04a_Total text black with rule" xfId="53157" xr:uid="{2015D507-C41E-4238-9E7C-EDCD19FF597F}"/>
    <cellStyle name="C05_Main text" xfId="53158" xr:uid="{CDC951C2-2B92-451F-90D9-266C952617E7}"/>
    <cellStyle name="C06_Figs" xfId="53159" xr:uid="{E527648F-5C7A-4B7D-A543-07E25547A2EA}"/>
    <cellStyle name="C07_Figs 1 dec percent" xfId="53160" xr:uid="{4419FDF6-1ABC-484D-B34D-E9FD651728B1}"/>
    <cellStyle name="C08_Figs 1 decimal" xfId="53161" xr:uid="{01CAE12D-01AA-4B71-BD42-FFCAFA427B7D}"/>
    <cellStyle name="C09_Notes" xfId="53162" xr:uid="{6C5223F4-30C0-4330-BD7E-A2C25087FEB4}"/>
    <cellStyle name="Calcolo" xfId="69" xr:uid="{92E70AEA-D892-43E2-833E-D22253624A9E}"/>
    <cellStyle name="Calcolo 2" xfId="9672" xr:uid="{3C3041C5-D20D-4F2D-9304-64DCA50265D5}"/>
    <cellStyle name="Calcolo 3" xfId="51708" xr:uid="{7A3B7067-7FDD-4350-80B5-50AF6826ACFF}"/>
    <cellStyle name="Calculation" xfId="21" builtinId="22" customBuiltin="1"/>
    <cellStyle name="Calculation 2" xfId="17894" xr:uid="{FAEA2A61-F9F3-4475-89E4-746F17496FEE}"/>
    <cellStyle name="Calculation 2 2" xfId="53255" xr:uid="{69B3E61E-7CCA-4155-A8F3-F1007372174D}"/>
    <cellStyle name="Calculation 2 3" xfId="53163" xr:uid="{694565D9-250C-4E91-A3C8-8071891F761E}"/>
    <cellStyle name="Calculations" xfId="16691" xr:uid="{5CBAAFC4-319E-4CA3-BA7B-1418007534C6}"/>
    <cellStyle name="Cella collegata" xfId="70" xr:uid="{18EF7390-1173-44CF-B814-AE351EA3A256}"/>
    <cellStyle name="Cella da controllare" xfId="71" xr:uid="{29D1DBF0-3EBE-4CF3-A83E-B6E9DF409D4F}"/>
    <cellStyle name="Check Cell" xfId="23" builtinId="23" customBuiltin="1"/>
    <cellStyle name="Check Cell 2" xfId="53164" xr:uid="{B84D4840-5241-4379-9571-BB2076E6AAB1}"/>
    <cellStyle name="Colore 1" xfId="72" xr:uid="{42948100-B81F-46F4-91F6-880FA46776FD}"/>
    <cellStyle name="Colore 2" xfId="73" xr:uid="{3A63236E-5233-4520-8DCD-72586E3928C0}"/>
    <cellStyle name="Colore 3" xfId="74" xr:uid="{53EDFBDA-3E55-4C9E-B5FB-027D9DBEB1EA}"/>
    <cellStyle name="Colore 4" xfId="75" xr:uid="{D6015455-949B-4A5E-84BB-6D05A167ABB1}"/>
    <cellStyle name="Colore 5" xfId="76" xr:uid="{FE5B23BF-47F1-4C03-B2AE-19A82F0CBB5B}"/>
    <cellStyle name="Colore 6" xfId="77" xr:uid="{CDAA4B21-7919-4390-9D52-0A11CB221E3F}"/>
    <cellStyle name="Comma 10" xfId="49324" xr:uid="{C400C8FC-7400-4994-B2D4-C644B9CA1CFA}"/>
    <cellStyle name="Comma 10 2" xfId="53165" xr:uid="{049590B2-34AE-4676-8DBA-A22368FD54FD}"/>
    <cellStyle name="Comma 11" xfId="49730" xr:uid="{0A3BCDD0-13B0-461D-B277-E914FAAD7F39}"/>
    <cellStyle name="Comma 12" xfId="50138" xr:uid="{227E74F8-AA5F-43C6-9DCA-19B3D3A01DD7}"/>
    <cellStyle name="Comma 13" xfId="50552" xr:uid="{497D18EE-C720-460E-B84D-30CFBA5ABD47}"/>
    <cellStyle name="Comma 14" xfId="51299" xr:uid="{B31DEB80-2046-46C5-9F10-4B5098A64733}"/>
    <cellStyle name="Comma 15" xfId="51709" xr:uid="{8283E3FA-311C-401C-B6A4-238EF346F0C3}"/>
    <cellStyle name="Comma 16" xfId="78" xr:uid="{5BFD2AF7-FD9B-4FA3-A14A-AF2B38665DE1}"/>
    <cellStyle name="Comma 2" xfId="11" xr:uid="{E4A13DF9-65E1-4DD0-A3D5-6047A8B3034F}"/>
    <cellStyle name="Comma 2 10" xfId="33980" xr:uid="{321C8E88-867F-4014-9CA8-3261C359AC8E}"/>
    <cellStyle name="Comma 2 10 2" xfId="53113" xr:uid="{B4FFBCC2-084B-43B8-96BE-160786517C1A}"/>
    <cellStyle name="Comma 2 11" xfId="48920" xr:uid="{B0F0629C-20D9-436F-B771-79621F23FBE9}"/>
    <cellStyle name="Comma 2 11 2" xfId="54591" xr:uid="{B9E6FE23-6536-44BE-BBB2-3F59F01E64E7}"/>
    <cellStyle name="Comma 2 12" xfId="49325" xr:uid="{2F8B3C32-3EC8-4F85-BEA8-03366A8C3212}"/>
    <cellStyle name="Comma 2 13" xfId="49731" xr:uid="{D29E231F-5F1A-40CA-8282-6279D335E018}"/>
    <cellStyle name="Comma 2 14" xfId="50139" xr:uid="{48EC85D5-AF7B-4390-8692-7C15AF2BBFDF}"/>
    <cellStyle name="Comma 2 15" xfId="50553" xr:uid="{74BE5409-61CE-4A99-BABD-79F1FD513AE0}"/>
    <cellStyle name="Comma 2 16" xfId="51300" xr:uid="{A199E896-D299-44CE-9E2B-5FBB839AABED}"/>
    <cellStyle name="Comma 2 17" xfId="51710" xr:uid="{FDA9C799-361E-4075-B1CA-7888B05D84D4}"/>
    <cellStyle name="Comma 2 18" xfId="79" xr:uid="{61B6E7AF-969D-4BE9-9CD6-4CA180BCB8D5}"/>
    <cellStyle name="Comma 2 2" xfId="80" xr:uid="{8EC835AD-F0FE-45FD-BC6A-606FD6257111}"/>
    <cellStyle name="Comma 2 2 10" xfId="50554" xr:uid="{2DEF964A-A09D-4ECB-A9F2-DB3E5C5D6BE7}"/>
    <cellStyle name="Comma 2 2 11" xfId="51301" xr:uid="{BF9E6675-4EE3-488F-A48F-1A058DAB2B57}"/>
    <cellStyle name="Comma 2 2 12" xfId="51711" xr:uid="{04E3DC47-7D8B-4E48-BB54-D1273C8294A3}"/>
    <cellStyle name="Comma 2 2 2" xfId="8909" xr:uid="{44084ADA-18F3-4429-AFF1-566DE5768BE2}"/>
    <cellStyle name="Comma 2 2 2 2" xfId="17961" xr:uid="{290FAAAE-E304-4E2C-BB55-814AD9B1C260}"/>
    <cellStyle name="Comma 2 2 2 2 2" xfId="18924" xr:uid="{62FA4144-59BA-4BEB-8A4F-FE0D60F50ECD}"/>
    <cellStyle name="Comma 2 2 2 3" xfId="18898" xr:uid="{61589436-8F74-4B0F-8B11-630CD611567D}"/>
    <cellStyle name="Comma 2 2 2 4" xfId="16692" xr:uid="{D27935C0-3D78-47FA-94BB-38A3B2A5EC8B}"/>
    <cellStyle name="Comma 2 2 3" xfId="9675" xr:uid="{5B7B8708-1937-4B08-9D65-92CA43B2B719}"/>
    <cellStyle name="Comma 2 2 3 2" xfId="18897" xr:uid="{F6556D9E-FF44-43E9-8F6F-318F58910A11}"/>
    <cellStyle name="Comma 2 2 3 3" xfId="26004" xr:uid="{834B8E28-F7AA-4678-B28A-F62B10E60012}"/>
    <cellStyle name="Comma 2 2 3 4" xfId="40983" xr:uid="{975425DF-71B6-4AC2-A814-3E65781194DC}"/>
    <cellStyle name="Comma 2 2 4" xfId="18985" xr:uid="{A9107EF0-34B7-4F19-8F94-31551042A97C}"/>
    <cellStyle name="Comma 2 2 4 2" xfId="53107" xr:uid="{A5E6F628-27E8-4529-AEF2-CB0D5AC8078F}"/>
    <cellStyle name="Comma 2 2 5" xfId="33981" xr:uid="{A9684423-6130-4763-A48B-7111F418875D}"/>
    <cellStyle name="Comma 2 2 5 2" xfId="56385" xr:uid="{64A0A9EE-1960-4FD3-9731-0676EEA671DF}"/>
    <cellStyle name="Comma 2 2 5 3" xfId="53166" xr:uid="{2418F412-B3D2-49A1-92C3-130F00410397}"/>
    <cellStyle name="Comma 2 2 6" xfId="48921" xr:uid="{879C3F90-A7BA-43E3-B4C5-ABCF19E1C70A}"/>
    <cellStyle name="Comma 2 2 7" xfId="49326" xr:uid="{BD38CBF3-4038-4C31-9CA9-C9A03542E400}"/>
    <cellStyle name="Comma 2 2 8" xfId="49732" xr:uid="{140DE775-3BF9-4843-A548-0C34DC8956EE}"/>
    <cellStyle name="Comma 2 2 9" xfId="50140" xr:uid="{153A044F-EFB4-475C-BA48-626822F42CCD}"/>
    <cellStyle name="Comma 2 3" xfId="81" xr:uid="{81905AB4-AFE9-4BF5-9691-9964EBF57958}"/>
    <cellStyle name="Comma 2 3 10" xfId="49327" xr:uid="{F3468546-B677-405C-991F-83A89FF35ABE}"/>
    <cellStyle name="Comma 2 3 11" xfId="49733" xr:uid="{C5233D6F-93EF-4325-BDB2-1B5411E64815}"/>
    <cellStyle name="Comma 2 3 12" xfId="50141" xr:uid="{54AB6FEF-F9AE-49A1-B8CB-DA3A1277460B}"/>
    <cellStyle name="Comma 2 3 13" xfId="50555" xr:uid="{709A5508-EF7B-4588-8104-D39E3B9AC2C4}"/>
    <cellStyle name="Comma 2 3 14" xfId="51302" xr:uid="{F4423DA8-4B78-4B9B-A4D6-C69D87EE5BF1}"/>
    <cellStyle name="Comma 2 3 15" xfId="51712" xr:uid="{3C1B58B9-1CF0-4D24-99D5-70B40BC65091}"/>
    <cellStyle name="Comma 2 3 2" xfId="82" xr:uid="{76961C97-10ED-4550-BD40-A54E6EA01023}"/>
    <cellStyle name="Comma 2 3 2 10" xfId="50556" xr:uid="{32D68B1C-023C-4E15-9E08-4B7659BDCA39}"/>
    <cellStyle name="Comma 2 3 2 11" xfId="51303" xr:uid="{2DFF1C83-9AAA-4C50-8D3B-0D2711D02613}"/>
    <cellStyle name="Comma 2 3 2 12" xfId="51713" xr:uid="{76095370-876E-4B93-A8CC-A2D79740FEEF}"/>
    <cellStyle name="Comma 2 3 2 2" xfId="8911" xr:uid="{FC6EB4EE-3036-409D-94A3-6A5B00D5B27C}"/>
    <cellStyle name="Comma 2 3 2 3" xfId="9677" xr:uid="{929AD4CE-4C7D-43FC-BAA4-4849A67508A5}"/>
    <cellStyle name="Comma 2 3 2 3 2" xfId="26006" xr:uid="{C9BFC659-C68F-4C9D-837E-75A9A45A618E}"/>
    <cellStyle name="Comma 2 3 2 3 3" xfId="40985" xr:uid="{4188B80E-E4B0-4237-B1BD-FD7F6A4C879D}"/>
    <cellStyle name="Comma 2 3 2 4" xfId="18987" xr:uid="{CADB285A-BD7F-4C0C-849C-3C8DA31B2B3F}"/>
    <cellStyle name="Comma 2 3 2 5" xfId="33983" xr:uid="{2948FEF7-E998-40A5-B4B1-6B4A2DA6DEC8}"/>
    <cellStyle name="Comma 2 3 2 6" xfId="48923" xr:uid="{3D1B10AC-11E7-420D-A4E7-5524CEE85F92}"/>
    <cellStyle name="Comma 2 3 2 7" xfId="49328" xr:uid="{284EC67D-E3F1-4376-9FF4-3812837235CE}"/>
    <cellStyle name="Comma 2 3 2 8" xfId="49734" xr:uid="{806D8198-5E6B-4901-BC11-0E5F9F562DAD}"/>
    <cellStyle name="Comma 2 3 2 9" xfId="50142" xr:uid="{6138EB68-21E4-4440-B64E-D5F07896A9A9}"/>
    <cellStyle name="Comma 2 3 3" xfId="8910" xr:uid="{DA75CEA2-91D8-4AAB-B6FF-C4ADFC3A8552}"/>
    <cellStyle name="Comma 2 3 3 2" xfId="17963" xr:uid="{EE8A2A49-6199-4BDE-A69B-AC8D449F5CA1}"/>
    <cellStyle name="Comma 2 3 3 2 2" xfId="18926" xr:uid="{BDF982FC-4327-4143-B6B2-A2EEE047EEB3}"/>
    <cellStyle name="Comma 2 3 3 3" xfId="18900" xr:uid="{3B07FC70-9534-470C-A1D7-A95397E192A1}"/>
    <cellStyle name="Comma 2 3 3 4" xfId="16694" xr:uid="{0E24E46D-6254-4609-B53E-3E1CD16DEB6D}"/>
    <cellStyle name="Comma 2 3 4" xfId="9676" xr:uid="{D4938188-465B-4944-8B80-95BE052E3ACB}"/>
    <cellStyle name="Comma 2 3 4 2" xfId="18925" xr:uid="{77C58567-9FFC-480E-A20D-2179C193695A}"/>
    <cellStyle name="Comma 2 3 4 3" xfId="17962" xr:uid="{B19D3B74-0EF4-4449-993D-69A9B394C21D}"/>
    <cellStyle name="Comma 2 3 4 4" xfId="26005" xr:uid="{5DE44696-92C0-4974-93F1-CBCC9AB60787}"/>
    <cellStyle name="Comma 2 3 4 5" xfId="40984" xr:uid="{C6AC1341-1680-4352-86AB-9F41A0AAFD0A}"/>
    <cellStyle name="Comma 2 3 5" xfId="18899" xr:uid="{811EDA02-2586-418E-ADA6-251B043D765E}"/>
    <cellStyle name="Comma 2 3 6" xfId="16693" xr:uid="{46866E29-A9D5-486A-B8D1-F8D65326532E}"/>
    <cellStyle name="Comma 2 3 7" xfId="18986" xr:uid="{4F7AAEEA-28A4-4585-BA7F-795AF7ADF795}"/>
    <cellStyle name="Comma 2 3 8" xfId="33982" xr:uid="{88788B37-2A15-4BC6-830C-34EB4D249B51}"/>
    <cellStyle name="Comma 2 3 9" xfId="48922" xr:uid="{181A673A-63F2-4A96-B94F-048AF1E5D2C7}"/>
    <cellStyle name="Comma 2 4" xfId="83" xr:uid="{0BCD2F27-C7E7-4A50-9D5C-482B3CD4B021}"/>
    <cellStyle name="Comma 2 4 10" xfId="49735" xr:uid="{F9413F67-F105-4B3F-BA96-6D44FDBB1A37}"/>
    <cellStyle name="Comma 2 4 11" xfId="50143" xr:uid="{28750802-069B-4A8F-9C5A-6FB0D0716EFC}"/>
    <cellStyle name="Comma 2 4 12" xfId="50557" xr:uid="{8247065B-DC03-4D48-8FFE-CCCF6253AE34}"/>
    <cellStyle name="Comma 2 4 13" xfId="50953" xr:uid="{5AD058D1-91B5-4295-8DD4-AE796D5E1E1F}"/>
    <cellStyle name="Comma 2 4 14" xfId="51304" xr:uid="{BD49B68A-10F1-4F0D-8A5C-B9C23659AAEF}"/>
    <cellStyle name="Comma 2 4 15" xfId="51714" xr:uid="{60F7FCEA-EC5D-44E6-98A5-1F4C585DC316}"/>
    <cellStyle name="Comma 2 4 2" xfId="1202" xr:uid="{A67F9CE9-CD27-4491-8C0B-2392FD937B83}"/>
    <cellStyle name="Comma 2 4 2 10" xfId="50474" xr:uid="{95D21BFF-F1C2-4D17-A73E-888420CF0384}"/>
    <cellStyle name="Comma 2 4 2 11" xfId="51034" xr:uid="{D81AD1E5-52AE-41C0-A46F-993B4CD15F79}"/>
    <cellStyle name="Comma 2 4 2 12" xfId="50952" xr:uid="{4D7A0163-53FF-4BB0-BEFC-505B0ABCF7E1}"/>
    <cellStyle name="Comma 2 4 2 13" xfId="51635" xr:uid="{C39905F2-744A-435A-955E-AA5FA17B09AE}"/>
    <cellStyle name="Comma 2 4 2 14" xfId="52054" xr:uid="{FFBD547E-4007-417C-B535-7C4619732226}"/>
    <cellStyle name="Comma 2 4 2 2" xfId="8900" xr:uid="{4FD1D9EC-BCFD-4E5E-9017-670470785F14}"/>
    <cellStyle name="Comma 2 4 2 2 2" xfId="16673" xr:uid="{4F6E4B25-7A3B-4EE4-BFC1-7418B9305016}"/>
    <cellStyle name="Comma 2 4 2 2 2 2" xfId="32987" xr:uid="{3E1578D9-F9B3-4BC6-A360-CCEE29F5D59C}"/>
    <cellStyle name="Comma 2 4 2 2 2 3" xfId="47951" xr:uid="{7B2A7A4E-8FD3-4509-87E9-B6AB02A1B630}"/>
    <cellStyle name="Comma 2 4 2 2 3" xfId="25965" xr:uid="{442821ED-3F28-4D7E-92AB-31DE9182065B}"/>
    <cellStyle name="Comma 2 4 2 2 4" xfId="40952" xr:uid="{EFB315E1-0D6B-4584-9A55-259C18FD5F6A}"/>
    <cellStyle name="Comma 2 4 2 3" xfId="10013" xr:uid="{373002D3-FDBA-43E9-BD08-E20B461A7B67}"/>
    <cellStyle name="Comma 2 4 2 3 2" xfId="26334" xr:uid="{1B839457-8EB6-497B-8769-0FD198D57DBE}"/>
    <cellStyle name="Comma 2 4 2 3 3" xfId="41302" xr:uid="{6401DD48-FA73-4E89-BFF4-55DAF61D24E4}"/>
    <cellStyle name="Comma 2 4 2 4" xfId="18901" xr:uid="{60ED56D1-83B8-4263-ABC4-E8783D63116E}"/>
    <cellStyle name="Comma 2 4 2 5" xfId="19313" xr:uid="{0C380182-3DCB-4DF3-B57F-6DB16E88B4C4}"/>
    <cellStyle name="Comma 2 4 2 6" xfId="34303" xr:uid="{EEE95060-D8EC-440B-9765-0635EDBF34FD}"/>
    <cellStyle name="Comma 2 4 2 7" xfId="49255" xr:uid="{4B3A591F-E01F-4C93-AAA1-7E6A60D85603}"/>
    <cellStyle name="Comma 2 4 2 8" xfId="49660" xr:uid="{0CF4C353-6ADF-4DFE-9D0E-7E343A085722}"/>
    <cellStyle name="Comma 2 4 2 9" xfId="50069" xr:uid="{8523E2CC-05A0-4517-94F6-0EB37A122FCB}"/>
    <cellStyle name="Comma 2 4 3" xfId="8867" xr:uid="{988AD724-46F6-4BC7-9DA1-C37D8B75B577}"/>
    <cellStyle name="Comma 2 4 3 2" xfId="16642" xr:uid="{D40A60D3-7A6D-43BF-9433-B58616FDAA7B}"/>
    <cellStyle name="Comma 2 4 3 2 2" xfId="32956" xr:uid="{6074E70F-1788-4342-90B1-01C7A2130B4F}"/>
    <cellStyle name="Comma 2 4 3 2 3" xfId="47920" xr:uid="{1DFEC3E4-1EDA-47F7-A426-57FC168F530B}"/>
    <cellStyle name="Comma 2 4 3 3" xfId="25934" xr:uid="{C7502067-46D7-4CF3-B839-921195B443C6}"/>
    <cellStyle name="Comma 2 4 3 4" xfId="40921" xr:uid="{CD38E5F2-BEC9-47EB-B4CC-4426F1276595}"/>
    <cellStyle name="Comma 2 4 4" xfId="8912" xr:uid="{A86A6E0E-452D-4742-ACC8-8985FD29EE38}"/>
    <cellStyle name="Comma 2 4 5" xfId="9678" xr:uid="{E9BC40ED-6303-4E54-B9A5-FA6A020150B9}"/>
    <cellStyle name="Comma 2 4 5 2" xfId="26007" xr:uid="{B6D1617C-1B53-4331-84B8-A5F306E95A4F}"/>
    <cellStyle name="Comma 2 4 5 3" xfId="40986" xr:uid="{9862F508-2F3A-4C00-897D-23E5D1F09B57}"/>
    <cellStyle name="Comma 2 4 6" xfId="18988" xr:uid="{DBB964D6-AE72-4BFD-B070-F4D817FA7EC4}"/>
    <cellStyle name="Comma 2 4 7" xfId="33984" xr:uid="{6E5BC7E2-A27A-4AA2-A26B-538F37934C20}"/>
    <cellStyle name="Comma 2 4 8" xfId="48924" xr:uid="{3FD8CC4D-D80B-47FF-8C73-267A12FBCB81}"/>
    <cellStyle name="Comma 2 4 9" xfId="49329" xr:uid="{0D5398ED-316D-46C8-A542-D006FA783541}"/>
    <cellStyle name="Comma 2 5" xfId="8908" xr:uid="{46D38215-01F7-477E-9C6E-8FAE36AE6C94}"/>
    <cellStyle name="Comma 2 5 2" xfId="18902" xr:uid="{13C091C7-8756-4E53-80C3-5344A7D8C6F1}"/>
    <cellStyle name="Comma 2 5 2 2" xfId="56329" xr:uid="{F05BA0E3-99D7-48E4-B223-43F257573FAA}"/>
    <cellStyle name="Comma 2 5 3" xfId="16695" xr:uid="{E45CDE64-0BD0-491D-BD49-66B0572482A1}"/>
    <cellStyle name="Comma 2 6" xfId="9674" xr:uid="{1FC7DE23-2DEE-4987-B35E-87132B556812}"/>
    <cellStyle name="Comma 2 6 2" xfId="16697" xr:uid="{A6995727-42FF-48ED-A8DB-3F893DC1621F}"/>
    <cellStyle name="Comma 2 6 2 2" xfId="33003" xr:uid="{8DB8EEC8-58EC-4346-8AD4-85B2B9E66699}"/>
    <cellStyle name="Comma 2 6 2 2 2" xfId="54658" xr:uid="{8F1866DB-C0F8-4BA9-B367-3BA3DCFF1878}"/>
    <cellStyle name="Comma 2 6 2 3" xfId="47964" xr:uid="{E4E29C3D-1A4A-410F-B8B9-4626F1655A16}"/>
    <cellStyle name="Comma 2 6 2 3 2" xfId="55408" xr:uid="{3603A182-CDFC-472B-B414-F38FDDA2251D}"/>
    <cellStyle name="Comma 2 6 2 4" xfId="52126" xr:uid="{C52DBD06-D88E-493A-AA78-271C7F0B4F65}"/>
    <cellStyle name="Comma 2 6 3" xfId="16696" xr:uid="{FDA7BC73-0BB4-461D-9D25-5BE789F38F27}"/>
    <cellStyle name="Comma 2 6 3 2" xfId="33002" xr:uid="{076B1718-75E6-41BE-96CE-0104F12E0551}"/>
    <cellStyle name="Comma 2 6 3 3" xfId="47963" xr:uid="{B83C9DFF-DFA8-4B18-824E-CE276619AE6B}"/>
    <cellStyle name="Comma 2 6 3 4" xfId="54657" xr:uid="{F37C5106-E32D-4E14-B411-4C3FDBFEDF03}"/>
    <cellStyle name="Comma 2 6 4" xfId="26003" xr:uid="{2138E9FB-0CF3-4149-9DCD-4DDBB94DECE4}"/>
    <cellStyle name="Comma 2 6 4 2" xfId="55407" xr:uid="{D664563F-D38A-40FB-BD97-2948D2E1A7BB}"/>
    <cellStyle name="Comma 2 6 5" xfId="40982" xr:uid="{462A078E-CE4B-4623-9D61-BC4ACD5625BE}"/>
    <cellStyle name="Comma 2 6 6" xfId="52125" xr:uid="{AD0A8D6E-12CA-4AF5-85E1-7090B109C281}"/>
    <cellStyle name="Comma 2 7" xfId="18945" xr:uid="{C30824AE-601D-4977-A5F2-41C4488375ED}"/>
    <cellStyle name="Comma 2 7 2" xfId="33946" xr:uid="{B4BC4874-D0E7-46EF-ACC4-A9745E192059}"/>
    <cellStyle name="Comma 2 7 2 2" xfId="54656" xr:uid="{C331FFAF-75AF-4309-BC6B-2E4B1CBFF933}"/>
    <cellStyle name="Comma 2 7 3" xfId="48907" xr:uid="{D4AD3F7C-E218-4707-A231-3D1128018A54}"/>
    <cellStyle name="Comma 2 7 3 2" xfId="56352" xr:uid="{380F4E72-9946-4E03-B035-24EBFBCC11BB}"/>
    <cellStyle name="Comma 2 7 4" xfId="53078" xr:uid="{D21D588D-4DEF-4E7C-9266-84354303C08A}"/>
    <cellStyle name="Comma 2 8" xfId="18896" xr:uid="{84D51AB9-C118-4D50-8DE2-D6A0D818200F}"/>
    <cellStyle name="Comma 2 9" xfId="18984" xr:uid="{7B068C7F-719D-4FEC-BC73-5EAE67D9A850}"/>
    <cellStyle name="Comma 2 9 2" xfId="56378" xr:uid="{C1897B10-A94F-477A-B2F7-8C7F93771A04}"/>
    <cellStyle name="Comma 2 9 3" xfId="53104" xr:uid="{CE9EC3F6-A467-4B23-8BAF-B67F23E78540}"/>
    <cellStyle name="Comma 3" xfId="84" xr:uid="{8F1F2A11-95C9-48B9-8AFC-B90D11CB958F}"/>
    <cellStyle name="Comma 3 10" xfId="49330" xr:uid="{73A0F743-8F01-4B47-8054-47DB3600C371}"/>
    <cellStyle name="Comma 3 11" xfId="49736" xr:uid="{2739570D-33E2-42E4-9DA2-D0A17F03BFFA}"/>
    <cellStyle name="Comma 3 12" xfId="50144" xr:uid="{4340BA96-3A12-40C3-A3AA-81330F9E9F62}"/>
    <cellStyle name="Comma 3 13" xfId="50558" xr:uid="{0C82BEAD-0E04-4240-A844-10A06F67BDBE}"/>
    <cellStyle name="Comma 3 14" xfId="51305" xr:uid="{75ED9B02-C6CE-4C8C-B79C-0CE72D55D757}"/>
    <cellStyle name="Comma 3 15" xfId="51715" xr:uid="{BD42AF6C-B23E-4576-92F9-75AFC933857E}"/>
    <cellStyle name="Comma 3 2" xfId="1173" xr:uid="{83B95DD5-1E44-49DA-8388-1316DC8AD9E7}"/>
    <cellStyle name="Comma 3 2 2" xfId="16699" xr:uid="{D54F9E48-2F83-415F-BCF8-063354F1BC64}"/>
    <cellStyle name="Comma 3 2 2 2" xfId="18905" xr:uid="{C74786AD-3F93-44C5-A352-742172E485D4}"/>
    <cellStyle name="Comma 3 2 3" xfId="18904" xr:uid="{8BB1A7B6-83BF-4E94-A894-EE507A037777}"/>
    <cellStyle name="Comma 3 2 4" xfId="16698" xr:uid="{E0C5B051-BEEB-46B7-B806-A7753C621002}"/>
    <cellStyle name="Comma 3 2 4 2" xfId="56386" xr:uid="{985C2862-50D8-471B-87AF-E65112E7F98E}"/>
    <cellStyle name="Comma 3 2 4 3" xfId="53167" xr:uid="{46A4D5DC-039E-45E6-AD36-758A03E6F674}"/>
    <cellStyle name="Comma 3 3" xfId="1203" xr:uid="{B9A4C001-C648-44B0-87FC-33A87ECF84CB}"/>
    <cellStyle name="Comma 3 3 10" xfId="50475" xr:uid="{5C3ABACF-A2C6-4B96-9194-49D40D1DB59E}"/>
    <cellStyle name="Comma 3 3 11" xfId="51035" xr:uid="{0E003AA9-F1BD-4945-B766-BEEC9F335341}"/>
    <cellStyle name="Comma 3 3 12" xfId="51636" xr:uid="{7B72A019-A8C1-4375-ACA8-6C298D2FCD9B}"/>
    <cellStyle name="Comma 3 3 13" xfId="52055" xr:uid="{5970D5CB-62A7-4AE2-B093-6DF443F30103}"/>
    <cellStyle name="Comma 3 3 14" xfId="52127" xr:uid="{34155ECB-2B14-49A8-9609-AEA5CC8EBD4B}"/>
    <cellStyle name="Comma 3 3 2" xfId="10014" xr:uid="{67EBA8A5-3D2C-4BBD-8ECA-0C9899BCBFB5}"/>
    <cellStyle name="Comma 3 3 2 2" xfId="18928" xr:uid="{D1924D40-85D1-45E4-A518-8D96AE237FA6}"/>
    <cellStyle name="Comma 3 3 2 2 2" xfId="33934" xr:uid="{8BA54CDE-614B-42ED-808C-8B24BF0699AF}"/>
    <cellStyle name="Comma 3 3 2 2 2 2" xfId="56340" xr:uid="{B0F9AF5D-648E-4D86-A13A-80C79D2638BC}"/>
    <cellStyle name="Comma 3 3 2 2 3" xfId="48895" xr:uid="{D42B6979-CBF0-4844-9412-A7330A439B94}"/>
    <cellStyle name="Comma 3 3 2 2 4" xfId="53066" xr:uid="{60320F78-D034-46D6-A92D-7224DB4E84CC}"/>
    <cellStyle name="Comma 3 3 2 3" xfId="17965" xr:uid="{3A85EF46-7105-498A-8B7C-23CA3C42DF75}"/>
    <cellStyle name="Comma 3 3 2 3 2" xfId="33615" xr:uid="{33522459-0CF4-47C1-AFD4-918FCDA0AEE5}"/>
    <cellStyle name="Comma 3 3 2 3 3" xfId="48576" xr:uid="{DC42625A-F4DF-4EF9-B3A6-56FA6D260D84}"/>
    <cellStyle name="Comma 3 3 2 3 4" xfId="55098" xr:uid="{EEE62FAF-A801-4974-9DB1-19D45F100048}"/>
    <cellStyle name="Comma 3 3 2 4" xfId="26335" xr:uid="{F9BF9D57-E362-4B55-9FAC-CB930E25D30F}"/>
    <cellStyle name="Comma 3 3 2 4 2" xfId="56020" xr:uid="{B2B14B7A-71CD-45CE-8DF7-6DE177472D26}"/>
    <cellStyle name="Comma 3 3 2 5" xfId="41303" xr:uid="{6DC6E649-43B3-49C0-8134-3AF55FDEBF29}"/>
    <cellStyle name="Comma 3 3 2 6" xfId="52743" xr:uid="{97CC3244-9459-4032-B5E3-6F26EB65EF98}"/>
    <cellStyle name="Comma 3 3 3" xfId="18906" xr:uid="{2EDEAB01-50BD-4279-977F-7A4EB8564976}"/>
    <cellStyle name="Comma 3 3 3 2" xfId="33924" xr:uid="{8A0DF76C-8D2F-443C-BDB4-18CE733A9C99}"/>
    <cellStyle name="Comma 3 3 3 2 2" xfId="56330" xr:uid="{60AF08BF-EA7C-4475-8800-91FFCA6FD9ED}"/>
    <cellStyle name="Comma 3 3 3 3" xfId="48885" xr:uid="{ECE7F89B-9FE3-4959-87D0-E5F7FA855FD1}"/>
    <cellStyle name="Comma 3 3 3 4" xfId="53056" xr:uid="{D6A743BA-7EC8-4C48-A478-78064A7E6E9D}"/>
    <cellStyle name="Comma 3 3 4" xfId="16700" xr:uid="{205E9DB0-E49A-4BC3-828C-8490A3595FD5}"/>
    <cellStyle name="Comma 3 3 4 2" xfId="33004" xr:uid="{83D17939-D379-4F16-BBA5-B7C39369733B}"/>
    <cellStyle name="Comma 3 3 4 3" xfId="47965" xr:uid="{53BBE190-B2FD-4C21-A053-58B908A88144}"/>
    <cellStyle name="Comma 3 3 4 4" xfId="54660" xr:uid="{4B53642D-0838-487E-8E23-9917ED23360E}"/>
    <cellStyle name="Comma 3 3 5" xfId="19314" xr:uid="{34423801-90DE-47FB-93AB-557D5C997620}"/>
    <cellStyle name="Comma 3 3 5 2" xfId="55409" xr:uid="{9A1A781C-E339-4026-8274-C0E42209A600}"/>
    <cellStyle name="Comma 3 3 6" xfId="34304" xr:uid="{BD9F4F0A-81C2-418B-B2C8-548615891677}"/>
    <cellStyle name="Comma 3 3 7" xfId="49256" xr:uid="{EE3A0034-2AAF-44D0-B46B-8F6696AF1D25}"/>
    <cellStyle name="Comma 3 3 8" xfId="49661" xr:uid="{E19CCAD9-258A-41EB-BCBF-75944FDC52EF}"/>
    <cellStyle name="Comma 3 3 9" xfId="50070" xr:uid="{89FB3024-49B8-4CBF-837C-F837CFD83498}"/>
    <cellStyle name="Comma 3 4" xfId="9679" xr:uid="{FAD1F8B7-8F6F-40C2-8C5A-801B2D641162}"/>
    <cellStyle name="Comma 3 4 2" xfId="18927" xr:uid="{F5D3D851-D7E7-4D5F-84BC-EFA5813EB217}"/>
    <cellStyle name="Comma 3 4 3" xfId="17964" xr:uid="{A801FB53-26A9-405D-A2C9-7438C5CE79A2}"/>
    <cellStyle name="Comma 3 4 4" xfId="26008" xr:uid="{32BE5375-BB4C-4DEA-8CC5-5D8341047EF8}"/>
    <cellStyle name="Comma 3 4 5" xfId="40987" xr:uid="{92EF25BC-DB5D-40AF-BF8C-6C9A243BD36F}"/>
    <cellStyle name="Comma 3 5" xfId="18947" xr:uid="{340A3057-9077-48B6-AE2A-D533B2094055}"/>
    <cellStyle name="Comma 3 5 2" xfId="33948" xr:uid="{2C96350C-B7AB-48B8-8273-AD44D292281C}"/>
    <cellStyle name="Comma 3 5 2 2" xfId="54659" xr:uid="{9F9057CB-650F-4F6A-A5BA-0EDD44BB9A0C}"/>
    <cellStyle name="Comma 3 5 3" xfId="48909" xr:uid="{4DD62536-FBEE-4980-868D-996983CED237}"/>
    <cellStyle name="Comma 3 5 3 2" xfId="56354" xr:uid="{A9AA6A8D-165A-4A92-AC43-D7A61E7BFE30}"/>
    <cellStyle name="Comma 3 5 4" xfId="53080" xr:uid="{1F727BDC-CA91-4198-AB93-C91805119C4F}"/>
    <cellStyle name="Comma 3 6" xfId="18903" xr:uid="{05B6D04A-DAAD-44E2-A983-E018159A3064}"/>
    <cellStyle name="Comma 3 7" xfId="18989" xr:uid="{7EE55141-D61A-4035-949A-EB2095D26C19}"/>
    <cellStyle name="Comma 3 7 2" xfId="56379" xr:uid="{82979E95-DACB-4FDE-928A-C8E2E3B52DBB}"/>
    <cellStyle name="Comma 3 7 3" xfId="53105" xr:uid="{C0B7B642-6563-4527-9F05-832D73DC668F}"/>
    <cellStyle name="Comma 3 8" xfId="33985" xr:uid="{4F5B557C-87BB-4A1D-A4C9-DBA312BA67B7}"/>
    <cellStyle name="Comma 3 8 2" xfId="53112" xr:uid="{80A4892C-BCDE-4EC5-9846-91B1A34ECFC0}"/>
    <cellStyle name="Comma 3 9" xfId="48925" xr:uid="{E25A1616-A855-4665-930D-D2A4301ED410}"/>
    <cellStyle name="Comma 3 9 2" xfId="54592" xr:uid="{2690606C-E2E7-4ACD-965B-711D87A5813C}"/>
    <cellStyle name="Comma 4" xfId="85" xr:uid="{F42E5EA0-2138-4D67-9FDA-71E00F6A143F}"/>
    <cellStyle name="Comma 4 2" xfId="1204" xr:uid="{5B9A1A0A-48F1-4771-B262-099DDB5BF5BB}"/>
    <cellStyle name="Comma 4 2 2" xfId="16703" xr:uid="{A88B2557-356E-40FE-9D54-8F1D74D39B66}"/>
    <cellStyle name="Comma 4 2 2 2" xfId="18909" xr:uid="{C3F48334-54CE-45FC-97A0-B4E2E2EF8C23}"/>
    <cellStyle name="Comma 4 2 3" xfId="18908" xr:uid="{1B538C32-0D6F-40F5-9E7B-78E340CA0039}"/>
    <cellStyle name="Comma 4 2 4" xfId="16702" xr:uid="{BC2D1BA7-C6F0-4B5C-A58C-BC391C554AD1}"/>
    <cellStyle name="Comma 4 2 4 2" xfId="56387" xr:uid="{393F45C5-7264-487B-A643-2F21FE571B22}"/>
    <cellStyle name="Comma 4 2 4 3" xfId="53168" xr:uid="{1CD17BD0-3A9B-4869-88AF-E0F9AD7B45BD}"/>
    <cellStyle name="Comma 4 3" xfId="8913" xr:uid="{61C18C4A-22B4-48F0-92A5-0BD4F75E86FA}"/>
    <cellStyle name="Comma 4 3 2" xfId="17967" xr:uid="{60DE91A4-F6EC-4A27-8EEC-DCEBF2F05FE0}"/>
    <cellStyle name="Comma 4 3 2 2" xfId="18930" xr:uid="{0EC30EA8-0958-4793-8FE7-95A12C6C2E2D}"/>
    <cellStyle name="Comma 4 3 2 2 2" xfId="33935" xr:uid="{2BCDDCE3-26CB-4900-96DE-78A29A14D007}"/>
    <cellStyle name="Comma 4 3 2 2 2 2" xfId="56341" xr:uid="{42ECDA62-82E6-430E-857A-B0C221089641}"/>
    <cellStyle name="Comma 4 3 2 2 3" xfId="48896" xr:uid="{A040909C-5875-4040-8C4F-445D39257DA3}"/>
    <cellStyle name="Comma 4 3 2 2 4" xfId="53067" xr:uid="{211F1E78-0EA4-486A-BA61-C70CA095048D}"/>
    <cellStyle name="Comma 4 3 2 3" xfId="33616" xr:uid="{4CC1C3ED-6064-4E65-897B-F18B0249F9E6}"/>
    <cellStyle name="Comma 4 3 2 3 2" xfId="55099" xr:uid="{73402325-F689-4E66-997B-4F9A83DBB473}"/>
    <cellStyle name="Comma 4 3 2 4" xfId="48577" xr:uid="{A84942DB-0407-4262-9947-9B8905315346}"/>
    <cellStyle name="Comma 4 3 2 4 2" xfId="56021" xr:uid="{2EEA9BE3-9DBD-4A8A-A97A-0551F1155D1E}"/>
    <cellStyle name="Comma 4 3 2 5" xfId="52744" xr:uid="{C43AC58F-C119-4016-867B-704BC2776336}"/>
    <cellStyle name="Comma 4 3 3" xfId="18910" xr:uid="{470818DA-1CFE-4A89-95F7-2F4D5F69EFB6}"/>
    <cellStyle name="Comma 4 3 3 2" xfId="33925" xr:uid="{2D64B0E8-1D0C-49F9-9127-BF8CA978EDDE}"/>
    <cellStyle name="Comma 4 3 3 2 2" xfId="56331" xr:uid="{58CD3E49-7C01-420F-B699-8A9AEB03FD35}"/>
    <cellStyle name="Comma 4 3 3 3" xfId="48886" xr:uid="{06BFFA56-B169-45E7-9686-B0507C44147B}"/>
    <cellStyle name="Comma 4 3 3 4" xfId="53057" xr:uid="{55DD4F65-E77D-41FB-BA5A-C2A9C3832D16}"/>
    <cellStyle name="Comma 4 3 4" xfId="16704" xr:uid="{F351608D-557E-4DE2-B0C3-E98272599E78}"/>
    <cellStyle name="Comma 4 3 4 2" xfId="33005" xr:uid="{199EC9BD-1EEB-44A0-8931-8C6CB598071F}"/>
    <cellStyle name="Comma 4 3 4 3" xfId="47966" xr:uid="{04FA33AC-8C08-44D9-B183-1F70801F5065}"/>
    <cellStyle name="Comma 4 3 4 4" xfId="54661" xr:uid="{59082562-E6B3-4162-8DEB-582DF607F334}"/>
    <cellStyle name="Comma 4 3 5" xfId="55410" xr:uid="{F99A8958-6D5E-426A-B098-FC4DD6008E1F}"/>
    <cellStyle name="Comma 4 3 6" xfId="52128" xr:uid="{67515FDA-75A8-43AE-9F26-D42B5B0B97AA}"/>
    <cellStyle name="Comma 4 4" xfId="9680" xr:uid="{7D225DC4-8016-4AFA-88C2-B606EA09225C}"/>
    <cellStyle name="Comma 4 4 2" xfId="17968" xr:uid="{137A9E37-4F0D-4610-8DB3-88F0EE822B28}"/>
    <cellStyle name="Comma 4 4 2 2" xfId="18931" xr:uid="{FB32EA18-3C1C-454F-8B1F-D56F71190F24}"/>
    <cellStyle name="Comma 4 4 3" xfId="18911" xr:uid="{4B97E663-2A3A-4563-A685-3EF3F6972E61}"/>
    <cellStyle name="Comma 4 4 4" xfId="16705" xr:uid="{3347204A-99AE-4BED-8C8A-A70C05545F3F}"/>
    <cellStyle name="Comma 4 5" xfId="17966" xr:uid="{27AC6023-72A6-4FE6-BBC3-2CABBCD8696F}"/>
    <cellStyle name="Comma 4 5 2" xfId="18929" xr:uid="{2DE04504-0A45-4A12-AE1E-BBFCE8FC0102}"/>
    <cellStyle name="Comma 4 6" xfId="18907" xr:uid="{A3F672F3-11C7-41F3-8E56-BE8D9C4902D5}"/>
    <cellStyle name="Comma 4 7" xfId="16701" xr:uid="{3C9F931A-3868-41CA-90A1-CD6CB34B770E}"/>
    <cellStyle name="Comma 4 7 2" xfId="56380" xr:uid="{83B55B49-C82B-4E6E-A6AB-26D3CA5966FB}"/>
    <cellStyle name="Comma 4 7 3" xfId="53106" xr:uid="{982D111D-9AE0-4C2F-A1A0-17E13BDF1132}"/>
    <cellStyle name="Comma 4 8" xfId="51155" xr:uid="{46F6503F-AB3A-4BF2-8DFB-7C772834415D}"/>
    <cellStyle name="Comma 4 8 2" xfId="53114" xr:uid="{771F7ECD-650F-4105-9BA2-1C5CAECE4688}"/>
    <cellStyle name="Comma 5" xfId="8787" xr:uid="{BF357879-9CC1-4290-8A3E-270675DB3B80}"/>
    <cellStyle name="Comma 5 2" xfId="16635" xr:uid="{3C9D45A9-9BBF-401A-903E-E64A1E5854B5}"/>
    <cellStyle name="Comma 5 2 2" xfId="18932" xr:uid="{F4C65BE2-C21F-4BEA-BB0E-3EE488C48766}"/>
    <cellStyle name="Comma 5 2 3" xfId="17969" xr:uid="{27602348-0BC6-4FD9-8B92-4310AA8D210E}"/>
    <cellStyle name="Comma 5 2 3 2" xfId="56388" xr:uid="{452C64EE-7F9C-4991-87F1-AED5E2015721}"/>
    <cellStyle name="Comma 5 2 3 3" xfId="53169" xr:uid="{BF226CA5-9A70-4FFA-952D-1AFBB35EC980}"/>
    <cellStyle name="Comma 5 2 4" xfId="32950" xr:uid="{DE15B9B9-7945-494A-9D79-41719BA67200}"/>
    <cellStyle name="Comma 5 2 5" xfId="47914" xr:uid="{77F95DCE-4818-4ACF-9CDA-514712D6CFB0}"/>
    <cellStyle name="Comma 5 3" xfId="18912" xr:uid="{FFAB9E83-B228-4A31-9BBD-D6736216FC33}"/>
    <cellStyle name="Comma 5 4" xfId="16706" xr:uid="{8A9DF605-BCE8-4EC1-AA30-56C835E21C86}"/>
    <cellStyle name="Comma 5 5" xfId="25928" xr:uid="{27124877-322A-412A-84B9-102A2C5695AF}"/>
    <cellStyle name="Comma 5 5 2" xfId="53115" xr:uid="{987E9136-A61A-4D25-9F10-D0F8E58192A3}"/>
    <cellStyle name="Comma 5 6" xfId="40915" xr:uid="{D01566BA-CE55-434F-AF2E-E254ACAB836C}"/>
    <cellStyle name="Comma 5 7" xfId="50951" xr:uid="{9D7B9D69-47EB-48D9-9A23-02F950C967D5}"/>
    <cellStyle name="Comma 6" xfId="8914" xr:uid="{D29BB851-FA8B-46D7-AA31-DDB4F8DFD949}"/>
    <cellStyle name="Comma 6 2" xfId="17970" xr:uid="{271E0002-19A9-43A9-97C3-539339EE192D}"/>
    <cellStyle name="Comma 6 2 2" xfId="18933" xr:uid="{21F39AFC-086B-4DCA-BAD2-D6C019672004}"/>
    <cellStyle name="Comma 6 2 3" xfId="53170" xr:uid="{7FE31056-D833-4585-BB21-5ABA2C63AC7E}"/>
    <cellStyle name="Comma 6 2 3 2" xfId="56389" xr:uid="{B82081F5-9C37-4DAE-A869-DFEB3F662C27}"/>
    <cellStyle name="Comma 6 3" xfId="18913" xr:uid="{6DA69278-F5E0-4D29-A352-BA38FC22179B}"/>
    <cellStyle name="Comma 6 4" xfId="50950" xr:uid="{CC986A1E-4209-47AC-8E09-55A82B3D39AE}"/>
    <cellStyle name="Comma 6 4 2" xfId="53111" xr:uid="{B41A3B45-7875-47C5-9BFC-0A7A6FDF82E7}"/>
    <cellStyle name="Comma 7" xfId="9673" xr:uid="{DB4F3C77-CCBD-42EC-9FF9-B9199E0EB68F}"/>
    <cellStyle name="Comma 7 2" xfId="18895" xr:uid="{5E971E20-8E1C-40E9-AACE-76255D15E697}"/>
    <cellStyle name="Comma 7 2 2" xfId="18942" xr:uid="{647F2806-A5FC-4671-ADC0-0B2471820995}"/>
    <cellStyle name="Comma 7 2 2 2" xfId="33943" xr:uid="{D2F3DE7B-073F-46B1-A115-F985EFB3A512}"/>
    <cellStyle name="Comma 7 2 2 2 2" xfId="56349" xr:uid="{E7F2DC8B-5826-404D-886B-B8663C122094}"/>
    <cellStyle name="Comma 7 2 2 3" xfId="48904" xr:uid="{8F2F34C8-DFDC-423A-BC38-8BED5F6607EA}"/>
    <cellStyle name="Comma 7 2 2 4" xfId="53075" xr:uid="{34D0D774-747E-4CBF-84E5-EB084854FCEF}"/>
    <cellStyle name="Comma 7 2 3" xfId="33923" xr:uid="{3CB7C324-4E13-4C87-B20F-01F6FEB24CE8}"/>
    <cellStyle name="Comma 7 2 3 2" xfId="55406" xr:uid="{9855BEC7-6551-4B48-AADB-8F2F6D8405A7}"/>
    <cellStyle name="Comma 7 2 4" xfId="48884" xr:uid="{858161FF-0824-4C46-ABA9-1F86BA9D01A7}"/>
    <cellStyle name="Comma 7 2 4 2" xfId="56328" xr:uid="{B60FC12D-BA10-400D-ABA2-99473272D68F}"/>
    <cellStyle name="Comma 7 2 5" xfId="53055" xr:uid="{9161C93A-90D3-4688-B146-8A7ECC42BB09}"/>
    <cellStyle name="Comma 7 3" xfId="18923" xr:uid="{D17BCB1E-943F-4A98-99C3-E9B19303E10C}"/>
    <cellStyle name="Comma 7 3 2" xfId="33933" xr:uid="{96F70052-74E4-48EE-B8C7-D75CC27420D6}"/>
    <cellStyle name="Comma 7 3 2 2" xfId="56339" xr:uid="{B7C3463F-3298-4141-AE9E-CC5CFF459D4F}"/>
    <cellStyle name="Comma 7 3 3" xfId="48894" xr:uid="{19263F84-0A2E-4846-B4A8-CE798FC36EB6}"/>
    <cellStyle name="Comma 7 3 4" xfId="53065" xr:uid="{C1B0D5C2-FA71-45A6-BBFE-0B3F7F2A155F}"/>
    <cellStyle name="Comma 7 4" xfId="17892" xr:uid="{7803F912-10C1-40C1-9041-8F4A12F9A467}"/>
    <cellStyle name="Comma 7 4 2" xfId="33554" xr:uid="{C04BEA16-3775-4B44-BDEA-726F3064BF85}"/>
    <cellStyle name="Comma 7 4 2 2" xfId="56390" xr:uid="{ECAFC9C8-C7CC-4312-B6EB-5CD2B182A159}"/>
    <cellStyle name="Comma 7 4 3" xfId="48515" xr:uid="{7DF1B17E-4E4F-4D14-A7EA-BD7DF14576C0}"/>
    <cellStyle name="Comma 7 4 4" xfId="53171" xr:uid="{98313077-87BB-4EAD-BB89-C8B1691F8BC1}"/>
    <cellStyle name="Comma 7 5" xfId="26002" xr:uid="{89BDFDFB-413A-44CE-A534-76C67F6FEE7D}"/>
    <cellStyle name="Comma 7 5 2" xfId="55037" xr:uid="{8FA9B2F3-E21B-4CDA-A21A-6E1D5239EF64}"/>
    <cellStyle name="Comma 7 6" xfId="40981" xr:uid="{05F30E59-4702-4864-A041-8D0892182D6B}"/>
    <cellStyle name="Comma 7 6 2" xfId="55959" xr:uid="{F8D8F62A-5458-4B4E-8765-57CBDB367098}"/>
    <cellStyle name="Comma 7 7" xfId="52682" xr:uid="{2509F907-CC55-4179-B4C7-93E8FCD07001}"/>
    <cellStyle name="Comma 8" xfId="18983" xr:uid="{5F48F2B7-57FF-4286-AAB1-97F6535E3964}"/>
    <cellStyle name="Comma 8 2" xfId="33979" xr:uid="{A1ABF9CF-DCBA-42DC-97C7-647DBE376BB2}"/>
    <cellStyle name="Comma 8 2 2" xfId="56391" xr:uid="{6FAF9CEC-77EE-47BC-A4C1-2EA348AD7ADB}"/>
    <cellStyle name="Comma 8 3" xfId="53172" xr:uid="{80D5D001-2BBF-4E0E-9675-CD3AF2A19F29}"/>
    <cellStyle name="Comma 9" xfId="48919" xr:uid="{7B323F50-19E3-459F-8A9B-9D07CD3390C2}"/>
    <cellStyle name="Comma 9 2" xfId="53199" xr:uid="{9FC2FFEE-B357-4BCA-9B09-90689235DC70}"/>
    <cellStyle name="Comma 9 2 2" xfId="53215" xr:uid="{1987171C-2D67-4BDF-A2CF-E61401807813}"/>
    <cellStyle name="Comma 9 2 2 2" xfId="53861" xr:uid="{C46C50CD-1672-424B-B275-18C7FD350E61}"/>
    <cellStyle name="Comma 9 2 2 2 2" xfId="57028" xr:uid="{9852D83A-74EB-4492-9461-74DBB88DDA86}"/>
    <cellStyle name="Comma 9 2 2 3" xfId="56417" xr:uid="{1F11E818-8889-4B60-B457-6A50A1FF757A}"/>
    <cellStyle name="Comma 9 2 3" xfId="53231" xr:uid="{5A5A6816-6D50-4DD7-98A8-C594B99475B7}"/>
    <cellStyle name="Comma 9 2 3 2" xfId="53877" xr:uid="{CA618890-6381-4E3F-8B32-E37377AD84A4}"/>
    <cellStyle name="Comma 9 2 3 2 2" xfId="57044" xr:uid="{D34D43A6-22E4-4DFD-AA68-A423CDE52022}"/>
    <cellStyle name="Comma 9 2 3 3" xfId="56433" xr:uid="{30901030-5013-41C9-96A6-E71607C96F45}"/>
    <cellStyle name="Comma 9 2 4" xfId="53845" xr:uid="{8254D40E-BE3B-48C1-B8F6-97A7EA374ACF}"/>
    <cellStyle name="Comma 9 2 4 2" xfId="57012" xr:uid="{AEE4BF92-DC4C-4918-BD51-25877205AEEA}"/>
    <cellStyle name="Comma 9 2 5" xfId="56401" xr:uid="{B5721571-F021-4A6D-A28F-37896919A4BC}"/>
    <cellStyle name="Comma 9 3" xfId="53207" xr:uid="{CC23FF60-7DA2-4A27-9BB4-09B3827C8BE5}"/>
    <cellStyle name="Comma 9 3 2" xfId="53853" xr:uid="{19A09158-88FD-4D43-949F-CFE2D83B4EB1}"/>
    <cellStyle name="Comma 9 3 2 2" xfId="57020" xr:uid="{09340F6A-3E75-4040-AEAA-5539EF191DDF}"/>
    <cellStyle name="Comma 9 3 3" xfId="56409" xr:uid="{D2F0E7B9-DC11-48FD-AA94-38DF1154DD5D}"/>
    <cellStyle name="Comma 9 4" xfId="53223" xr:uid="{4F17C2C4-8241-4991-B85E-C716FF04C193}"/>
    <cellStyle name="Comma 9 4 2" xfId="53869" xr:uid="{F8282D14-1361-42D4-A5D3-FFCC5F99E05B}"/>
    <cellStyle name="Comma 9 4 2 2" xfId="57036" xr:uid="{D046DB5A-6BF0-4EAC-A704-0B9E1AF3D527}"/>
    <cellStyle name="Comma 9 4 3" xfId="56425" xr:uid="{F42AD2CD-7683-4BC8-9324-0B7DEA161FDB}"/>
    <cellStyle name="Comma 9 5" xfId="53251" xr:uid="{A3B9265E-128E-4E83-8438-1CCCBF854794}"/>
    <cellStyle name="Comma 9 5 2" xfId="53887" xr:uid="{7A5E579B-22A1-42B1-9B5A-26D8B8FC24F2}"/>
    <cellStyle name="Comma 9 5 2 2" xfId="57054" xr:uid="{1488D1DA-A911-4DA8-97A3-9B1EE55D8E91}"/>
    <cellStyle name="Comma 9 5 3" xfId="56443" xr:uid="{0D14EA9B-0C60-420A-BB62-72E6E18497BE}"/>
    <cellStyle name="Comma 9 6" xfId="53837" xr:uid="{74961D8B-DA5C-4524-A383-5012333E4DD4}"/>
    <cellStyle name="Comma 9 6 2" xfId="57004" xr:uid="{B1EADBDD-03DC-467E-B549-1F7C1E6B8B18}"/>
    <cellStyle name="Comma 9 7" xfId="56392" xr:uid="{56F56A75-0791-4A22-ACB7-5B2698F02BF8}"/>
    <cellStyle name="Comma 9 8" xfId="53173" xr:uid="{E89919D3-59FD-4043-A837-4680D694DB95}"/>
    <cellStyle name="Comma0" xfId="5013" xr:uid="{0816D390-26F1-49B5-9D56-ED7E9824F9D5}"/>
    <cellStyle name="Comma0 - Type3" xfId="86" xr:uid="{918AE48E-CB11-4D63-B29A-CA660643D27A}"/>
    <cellStyle name="Comma0 - Typografi1" xfId="5014" xr:uid="{E9D3A5FC-FA03-4F47-97D2-107D4B31237E}"/>
    <cellStyle name="Comma0 - Typografi1 2" xfId="5015" xr:uid="{2050426E-5783-43CA-8C57-4AEF2FBE9AE8}"/>
    <cellStyle name="Comma0 - Typografi1 2 2" xfId="5016" xr:uid="{ED85BDC9-BD71-4F3B-B418-90189F3DDB3D}"/>
    <cellStyle name="Comma0 - Typografi1 2 2 2" xfId="8794" xr:uid="{AF6D1287-121A-46D7-9DEF-71857D3C03FF}"/>
    <cellStyle name="Comma0 - Typografi1 2 3" xfId="8793" xr:uid="{5036AD6A-23A8-4CB4-B079-1393196E7C8D}"/>
    <cellStyle name="Comma0 - Typografi1 3" xfId="5017" xr:uid="{0C9F2C42-E709-4C81-93AF-32497F58D74D}"/>
    <cellStyle name="Comma0 - Typografi1 3 2" xfId="8795" xr:uid="{6B6FC100-BE66-4E2A-862C-ADDED50C9DD5}"/>
    <cellStyle name="Comma0 - Typografi1 4" xfId="5018" xr:uid="{E9200EB4-5060-4E2A-98A0-96D0782EF31B}"/>
    <cellStyle name="Comma0 - Typografi1 4 2" xfId="8796" xr:uid="{9E1358D6-FB44-4FF3-A8C5-1F424BCCA169}"/>
    <cellStyle name="Comma0 - Typografi1 5" xfId="8792" xr:uid="{D1BA5914-D1DE-40E5-9DF6-EF4AE0C274F8}"/>
    <cellStyle name="Comma0 10" xfId="8768" xr:uid="{C117BE65-6C8D-4152-974B-BCCBB38E29A0}"/>
    <cellStyle name="Comma0 11" xfId="8776" xr:uid="{DABBE98B-D468-465B-9A20-B93D1B00ED3B}"/>
    <cellStyle name="Comma0 12" xfId="8760" xr:uid="{2BE85CF0-8709-4972-BF06-90BF706710F4}"/>
    <cellStyle name="Comma0 13" xfId="6029" xr:uid="{C3D73A27-72F8-4085-976E-DC3EAAC98DC6}"/>
    <cellStyle name="Comma0 14" xfId="8769" xr:uid="{0A8B7070-09E3-4EA4-8659-1042B0D6BC52}"/>
    <cellStyle name="Comma0 15" xfId="8759" xr:uid="{D4E64C5B-4216-4057-978A-1A58A76D164D}"/>
    <cellStyle name="Comma0 16" xfId="8765" xr:uid="{D36E4FAF-9CF6-4324-A287-10E94DD42DFD}"/>
    <cellStyle name="Comma0 2" xfId="7424" xr:uid="{0C74E44B-40A7-40A1-BAF9-8E8FBA783240}"/>
    <cellStyle name="Comma0 3" xfId="8770" xr:uid="{FB50EBE5-FFF0-4060-BFC7-C5127C238A5E}"/>
    <cellStyle name="Comma0 4" xfId="8775" xr:uid="{F7CF5BA1-F725-452D-93DD-45C1AA7D7062}"/>
    <cellStyle name="Comma0 5" xfId="8772" xr:uid="{57BEA8A7-44F6-4589-B3D5-1EF0879CCEA1}"/>
    <cellStyle name="Comma0 6" xfId="8756" xr:uid="{8F937E86-4CB3-4FBB-84BD-CC48B86B6B12}"/>
    <cellStyle name="Comma0 7" xfId="8766" xr:uid="{EF274383-8729-4242-B0C2-47831939D0E3}"/>
    <cellStyle name="Comma0 8" xfId="8764" xr:uid="{11636E0C-6963-4A4D-BD36-36B2B032F5FD}"/>
    <cellStyle name="Comma0 9" xfId="8780" xr:uid="{E57DBAE7-3EF4-4868-804A-A5F4F968E786}"/>
    <cellStyle name="Comma1 - Typografi1" xfId="5019" xr:uid="{398F07FA-C011-4425-BE24-933F9DCEB718}"/>
    <cellStyle name="Currency0" xfId="5020" xr:uid="{EABF5A35-ECF5-4799-B5C8-96F39F693BF2}"/>
    <cellStyle name="Currency0 2" xfId="7425" xr:uid="{2FFDB332-76C9-4E34-85E3-8FDF30325E64}"/>
    <cellStyle name="CustomizationCells" xfId="87" xr:uid="{33113B56-30B6-417F-A2D1-CB3440C68812}"/>
    <cellStyle name="CustomizationCells 2" xfId="9681" xr:uid="{F4E091D5-7AB5-4F3B-B18B-43B77B645F22}"/>
    <cellStyle name="CustomizationCells 2 2" xfId="26009" xr:uid="{5ED9E040-7D21-4D9A-A94D-18B70E43565D}"/>
    <cellStyle name="CustomizationCells 3" xfId="17853" xr:uid="{BA3D6170-6647-40EE-8648-30CE90457713}"/>
    <cellStyle name="Date" xfId="5021" xr:uid="{8FE0B21B-0176-49A9-84E5-9BA8756417A9}"/>
    <cellStyle name="Date - Typografi3" xfId="5022" xr:uid="{B86C1D1C-D9D8-425E-B677-07BA7ADDA278}"/>
    <cellStyle name="Date 10" xfId="8778" xr:uid="{B9EF50AF-7D41-4FCD-8E0D-520BB08567F0}"/>
    <cellStyle name="Date 11" xfId="8763" xr:uid="{7E9C4EF2-C8AD-4651-B670-60DE2C73295A}"/>
    <cellStyle name="Date 12" xfId="8761" xr:uid="{40FB9E15-EB78-49A9-8343-3E232AF4884F}"/>
    <cellStyle name="Date 13" xfId="8758" xr:uid="{E431A191-2CA1-4B37-8B78-7808393F08E2}"/>
    <cellStyle name="Date 14" xfId="8777" xr:uid="{DB0186D7-E368-4B6D-AB03-9520E8113716}"/>
    <cellStyle name="Date 15" xfId="8767" xr:uid="{A9ACBED7-3209-4A59-AC1D-BA7A941DF224}"/>
    <cellStyle name="Date 16" xfId="8774" xr:uid="{CF20A946-B30C-4E72-93DC-59485371448B}"/>
    <cellStyle name="Date 2" xfId="7426" xr:uid="{3CE08F9C-7DB8-4BE8-B9F8-1924C3BD120E}"/>
    <cellStyle name="Date 3" xfId="8771" xr:uid="{B32AF6A0-4589-4937-828F-9E0CFFB32BCF}"/>
    <cellStyle name="Date 4" xfId="8755" xr:uid="{86A822CB-51D8-4A7A-B6B5-8FF8689FC9F9}"/>
    <cellStyle name="Date 5" xfId="8773" xr:uid="{D9B1F20E-2B91-4AA7-8C49-12B7ECCF9F38}"/>
    <cellStyle name="Date 6" xfId="8757" xr:uid="{7348FF15-C27C-4FE3-ACBC-F2B57D44C7C5}"/>
    <cellStyle name="Date 7" xfId="8781" xr:uid="{E76CF1CF-1DA0-426E-A5B8-301D7CE9074E}"/>
    <cellStyle name="Date 8" xfId="8762" xr:uid="{8A9A3885-4D4A-439D-9539-2C3BEB224B79}"/>
    <cellStyle name="Date 9" xfId="8779" xr:uid="{026219B2-7AA2-4CD3-9F0A-D2A14D1BC63D}"/>
    <cellStyle name="Euro" xfId="88" xr:uid="{A99E9863-EAC5-4384-94C9-82673958F881}"/>
    <cellStyle name="Euro 10" xfId="89" xr:uid="{70CE2D7D-FAEC-47FB-9122-7BFC9A866146}"/>
    <cellStyle name="Euro 10 2" xfId="90" xr:uid="{31952443-19ED-437F-A0F2-B4CE123275C3}"/>
    <cellStyle name="Euro 10 2 2" xfId="1205" xr:uid="{5C9FACBF-2852-4BCB-8343-4E4A5FB7BDFE}"/>
    <cellStyle name="Euro 10 3" xfId="91" xr:uid="{C51B57DE-73BA-4F1C-949D-C5C7FAC0A9F3}"/>
    <cellStyle name="Euro 10 3 2" xfId="92" xr:uid="{BF4730B4-232C-43A5-A18E-803A56109CE9}"/>
    <cellStyle name="Euro 10 3 3" xfId="16708" xr:uid="{09E6192C-73AC-40C2-886C-2B71BEE6F1EC}"/>
    <cellStyle name="Euro 10 3 3 2" xfId="17972" xr:uid="{3F788C7B-CDD7-478F-9DC5-7DC42541886E}"/>
    <cellStyle name="Euro 10 3 4" xfId="17971" xr:uid="{977132B4-9E08-46FB-8E85-4799A2B364AF}"/>
    <cellStyle name="Euro 10 3 5" xfId="16707" xr:uid="{8BF68EA9-1771-4074-95DC-A1237041A0D4}"/>
    <cellStyle name="Euro 10 4" xfId="8915" xr:uid="{3E88277C-C3E0-4EE8-BD0B-B1A8B36D55A0}"/>
    <cellStyle name="Euro 10 4 2" xfId="16710" xr:uid="{FD7A8729-2E9C-4E7D-B009-052474C9FBB3}"/>
    <cellStyle name="Euro 10 4 2 2" xfId="17974" xr:uid="{58A23416-A6A2-4989-9CEC-CDB01FA1B17F}"/>
    <cellStyle name="Euro 10 4 3" xfId="17973" xr:uid="{14DF971F-9AE3-49CD-8825-09E554DFF88E}"/>
    <cellStyle name="Euro 10 4 4" xfId="16709" xr:uid="{5D8E6B88-5B82-42F8-AF18-C7C89E16E3D7}"/>
    <cellStyle name="Euro 10 5" xfId="8916" xr:uid="{A304F7C9-8666-4A01-863F-532B336B8E9B}"/>
    <cellStyle name="Euro 10 6" xfId="50949" xr:uid="{E520F3A4-0D47-417E-9E47-46A8181BD482}"/>
    <cellStyle name="Euro 11" xfId="93" xr:uid="{30ABB31F-EA37-47C3-9439-34C1E7C8323C}"/>
    <cellStyle name="Euro 11 2" xfId="94" xr:uid="{04817E18-C92D-4637-8393-248F6D004CF9}"/>
    <cellStyle name="Euro 11 2 2" xfId="1206" xr:uid="{9F0DAC7D-E212-4856-A2A1-7DA04228E806}"/>
    <cellStyle name="Euro 11 3" xfId="95" xr:uid="{D1B5017E-BAB4-4C34-8837-50538EDB483D}"/>
    <cellStyle name="Euro 11 3 2" xfId="96" xr:uid="{EBDF646D-0B78-4DD9-8529-9F1EDF83A873}"/>
    <cellStyle name="Euro 11 3 3" xfId="16712" xr:uid="{0A8F641B-9D8E-4458-8D54-88F95C5F8A12}"/>
    <cellStyle name="Euro 11 3 3 2" xfId="17976" xr:uid="{502812DC-78C1-4630-8978-7132A6A81070}"/>
    <cellStyle name="Euro 11 3 4" xfId="17975" xr:uid="{5394973D-5D2D-4777-A7C0-F2A6FCD2257D}"/>
    <cellStyle name="Euro 11 3 5" xfId="16711" xr:uid="{87E03656-72BE-4592-9281-2F04E425449E}"/>
    <cellStyle name="Euro 11 4" xfId="8917" xr:uid="{8E7E27D8-1F16-4DF0-BCBF-60F2F8BBFA85}"/>
    <cellStyle name="Euro 11 4 2" xfId="16714" xr:uid="{70BB08B0-D6EF-4B54-82F9-984C1A812F26}"/>
    <cellStyle name="Euro 11 4 2 2" xfId="17978" xr:uid="{F4E75348-2EC2-4919-96E8-6BE665A7C2E8}"/>
    <cellStyle name="Euro 11 4 3" xfId="17977" xr:uid="{79836048-AA49-4084-B2A8-F92CD27D52FE}"/>
    <cellStyle name="Euro 11 4 4" xfId="16713" xr:uid="{0B05FE02-46AD-4423-84C4-A2E21E114BD2}"/>
    <cellStyle name="Euro 11 5" xfId="8918" xr:uid="{C75AEBA1-951B-40E1-AF5B-5254C6967C70}"/>
    <cellStyle name="Euro 11 6" xfId="50948" xr:uid="{E3DB93E3-2CF9-4EAD-AEC5-F789A06B4146}"/>
    <cellStyle name="Euro 12" xfId="97" xr:uid="{6D82339F-CA9B-41B3-9161-136F2548169F}"/>
    <cellStyle name="Euro 12 2" xfId="98" xr:uid="{504F3BD9-BFEE-44CD-8FAB-92FFCC289641}"/>
    <cellStyle name="Euro 12 2 2" xfId="1207" xr:uid="{2E07E7DD-D11B-468F-9E4F-B97F33B80133}"/>
    <cellStyle name="Euro 12 3" xfId="99" xr:uid="{7BFFB547-B52C-4850-A93A-52389FE463B4}"/>
    <cellStyle name="Euro 12 3 2" xfId="100" xr:uid="{2FFD4775-CC1E-461D-8919-E09FDCF01793}"/>
    <cellStyle name="Euro 12 3 3" xfId="16716" xr:uid="{E315E30A-843F-48DC-9DD6-4CFAB55D8F0E}"/>
    <cellStyle name="Euro 12 3 3 2" xfId="17980" xr:uid="{0341CFF8-45A0-42CD-86F6-C33BBB41B6EA}"/>
    <cellStyle name="Euro 12 3 4" xfId="17979" xr:uid="{D08BC7BB-1B91-4ED8-ACF8-EBFD8AE1DA81}"/>
    <cellStyle name="Euro 12 3 5" xfId="16715" xr:uid="{4DB38EF0-3BD0-42CF-BACD-EA9F632FDE85}"/>
    <cellStyle name="Euro 12 4" xfId="8919" xr:uid="{7138A751-CCA0-492C-8515-B0BAF2D00A11}"/>
    <cellStyle name="Euro 12 4 2" xfId="16718" xr:uid="{892AE11D-DC54-4769-957F-701328B7D77C}"/>
    <cellStyle name="Euro 12 4 2 2" xfId="17982" xr:uid="{616ADD5A-868F-4319-97B7-63586443FCEA}"/>
    <cellStyle name="Euro 12 4 3" xfId="17981" xr:uid="{A03769F5-E16D-4B94-A389-2735C932767E}"/>
    <cellStyle name="Euro 12 4 4" xfId="16717" xr:uid="{9807D37F-2597-4BE8-BD5B-03BA83F71F47}"/>
    <cellStyle name="Euro 12 5" xfId="8920" xr:uid="{252E3853-3F32-4820-88F2-E74E3E3027CC}"/>
    <cellStyle name="Euro 12 6" xfId="50947" xr:uid="{A8B23DE1-2C39-4E68-A20D-04D4756CD652}"/>
    <cellStyle name="Euro 13" xfId="101" xr:uid="{56FA88CD-7882-4B84-9CD4-1A0FEA685A76}"/>
    <cellStyle name="Euro 13 2" xfId="102" xr:uid="{0C02C9B4-0C4C-4A64-9DE2-E7C5E60E9E0B}"/>
    <cellStyle name="Euro 13 2 2" xfId="1208" xr:uid="{69D0545F-4A5C-4DCC-9A11-BD046D7CC65D}"/>
    <cellStyle name="Euro 13 3" xfId="103" xr:uid="{A75C49D0-C263-46A9-AB50-5937EE8E4EFD}"/>
    <cellStyle name="Euro 13 3 2" xfId="104" xr:uid="{8A3F58FB-31E8-481E-A653-66BCAA95BB5F}"/>
    <cellStyle name="Euro 13 3 3" xfId="16720" xr:uid="{AA9A49D4-3C70-4652-854D-98FE78B8CDCE}"/>
    <cellStyle name="Euro 13 3 3 2" xfId="17984" xr:uid="{4AA6CA8C-1DFE-48D2-8030-8B48776125D4}"/>
    <cellStyle name="Euro 13 3 4" xfId="17983" xr:uid="{CAA75B01-FD31-4BEF-9FE2-5B4B86DD546F}"/>
    <cellStyle name="Euro 13 3 5" xfId="16719" xr:uid="{4261160C-2482-45EC-8B94-E92AF37C266B}"/>
    <cellStyle name="Euro 13 4" xfId="8921" xr:uid="{C9922C8D-8DB4-4DA1-9D66-FB241C7884F7}"/>
    <cellStyle name="Euro 13 4 2" xfId="16722" xr:uid="{12E782C9-712A-4F80-AA0C-0073FE949240}"/>
    <cellStyle name="Euro 13 4 2 2" xfId="17986" xr:uid="{8F754970-C8BF-4BB1-BEAB-5EA3DA6EE8D8}"/>
    <cellStyle name="Euro 13 4 3" xfId="17985" xr:uid="{1849F98F-F056-4A5B-851E-2A21135FE260}"/>
    <cellStyle name="Euro 13 4 4" xfId="16721" xr:uid="{79C2169F-72AD-4446-95AB-21482CE02FC5}"/>
    <cellStyle name="Euro 13 5" xfId="8922" xr:uid="{BBD42A20-48EE-47E0-8483-43C9DE02401A}"/>
    <cellStyle name="Euro 13 6" xfId="50946" xr:uid="{E36C9AF2-D086-45D6-B36E-B87D19AB2EA4}"/>
    <cellStyle name="Euro 14" xfId="105" xr:uid="{75977B67-D4A9-417D-BBA5-046DC72D5D5C}"/>
    <cellStyle name="Euro 14 2" xfId="106" xr:uid="{B0ECEF42-2F48-4BD9-A3E9-06E3FACA9B96}"/>
    <cellStyle name="Euro 14 2 2" xfId="1209" xr:uid="{52BA25E0-C2EB-4749-969F-64884AAF0E5E}"/>
    <cellStyle name="Euro 14 3" xfId="107" xr:uid="{4D3A7FC4-2212-48CB-A657-66C03442DEC2}"/>
    <cellStyle name="Euro 14 3 2" xfId="108" xr:uid="{0996FE1A-EC63-44BD-B471-28D17106596B}"/>
    <cellStyle name="Euro 14 3 3" xfId="16725" xr:uid="{7482D2E6-024C-4E90-894A-CCC5CA879E33}"/>
    <cellStyle name="Euro 14 3 3 2" xfId="17988" xr:uid="{9BCC6F3A-1090-4555-B72C-44335D8BDB2B}"/>
    <cellStyle name="Euro 14 3 4" xfId="17987" xr:uid="{997A3ACB-7197-4EB0-B477-2A4920F07A2E}"/>
    <cellStyle name="Euro 14 3 5" xfId="16724" xr:uid="{EFD9229F-F462-45D9-89F1-C511BE37FEE2}"/>
    <cellStyle name="Euro 14 4" xfId="8923" xr:uid="{CCFF336D-2462-459D-A08C-C0AD8D0CD2C9}"/>
    <cellStyle name="Euro 14 4 2" xfId="16727" xr:uid="{A5B75170-9433-4427-8C58-09E029E8E5FE}"/>
    <cellStyle name="Euro 14 4 2 2" xfId="17990" xr:uid="{10D8FD34-6B6C-490F-AD2D-1A81304CA42D}"/>
    <cellStyle name="Euro 14 4 3" xfId="17989" xr:uid="{2587E25D-9B68-49C7-9F43-554700AE3B81}"/>
    <cellStyle name="Euro 14 4 4" xfId="16726" xr:uid="{5550DCE9-EBB0-4A0D-820E-6CACA5C84D5D}"/>
    <cellStyle name="Euro 14 5" xfId="8924" xr:uid="{C5DCDD86-5610-4298-8E6B-11A78C8D856C}"/>
    <cellStyle name="Euro 14 6" xfId="51006" xr:uid="{9AF63636-0AC0-4CCA-AB8E-76546194CB33}"/>
    <cellStyle name="Euro 15" xfId="109" xr:uid="{DF729AB0-85D5-4384-A25C-BA774EBEF291}"/>
    <cellStyle name="Euro 15 2" xfId="110" xr:uid="{49BFA50C-B92E-4843-B097-348581A60175}"/>
    <cellStyle name="Euro 15 2 2" xfId="1210" xr:uid="{1C14F92C-9311-4267-A2AD-BCE1C5F2B204}"/>
    <cellStyle name="Euro 15 3" xfId="111" xr:uid="{34C47206-88FC-462E-A7FB-F38F444D5793}"/>
    <cellStyle name="Euro 15 3 2" xfId="112" xr:uid="{3CDDD450-DFE0-41FD-88FE-0813641AD38F}"/>
    <cellStyle name="Euro 15 3 3" xfId="16729" xr:uid="{5F70C5D0-5FBF-4D24-9516-56DD604A47AA}"/>
    <cellStyle name="Euro 15 3 3 2" xfId="17992" xr:uid="{790C54E9-08DD-4F71-8626-BF80BA0237C4}"/>
    <cellStyle name="Euro 15 3 4" xfId="17991" xr:uid="{A186504D-A776-45B6-8BF9-CBE263E94B77}"/>
    <cellStyle name="Euro 15 3 5" xfId="16728" xr:uid="{F2E45F13-E8D9-4CC3-8ADE-4C14F98A17F0}"/>
    <cellStyle name="Euro 15 4" xfId="8925" xr:uid="{00A8540B-A362-4D1F-B638-8D58A5EB9FA1}"/>
    <cellStyle name="Euro 15 4 2" xfId="16731" xr:uid="{FC7F054E-DAB2-40FD-9C72-7C13B45D20DC}"/>
    <cellStyle name="Euro 15 4 2 2" xfId="17994" xr:uid="{365F8DC7-60E4-419B-BA11-9424EFA320BC}"/>
    <cellStyle name="Euro 15 4 3" xfId="17993" xr:uid="{C487F4D2-6AFB-4424-A07E-4102449BD7AD}"/>
    <cellStyle name="Euro 15 4 4" xfId="16730" xr:uid="{26B527B7-0814-4070-826A-27804B27C2D3}"/>
    <cellStyle name="Euro 15 5" xfId="8926" xr:uid="{A68B31AE-4975-4DB1-8E26-CAE5C3EC8418}"/>
    <cellStyle name="Euro 15 6" xfId="50945" xr:uid="{D7EE8145-2002-4822-994C-50307C92E155}"/>
    <cellStyle name="Euro 16" xfId="113" xr:uid="{61EEAB91-1933-492C-A583-3F0AB6B01620}"/>
    <cellStyle name="Euro 16 2" xfId="114" xr:uid="{6D6A0C67-632A-43B5-BAE7-953B00ED6ACF}"/>
    <cellStyle name="Euro 16 2 2" xfId="1211" xr:uid="{FB2EF101-7E03-490D-B478-88F8779A2858}"/>
    <cellStyle name="Euro 16 3" xfId="115" xr:uid="{59F53254-AD65-4AA0-8D0D-C6F5AC099632}"/>
    <cellStyle name="Euro 16 3 2" xfId="116" xr:uid="{728FB1B7-6F73-44DC-A86A-61AA1DF391E9}"/>
    <cellStyle name="Euro 16 3 3" xfId="16733" xr:uid="{D0108638-D55D-43E5-9DE8-CC83CB9A320E}"/>
    <cellStyle name="Euro 16 3 3 2" xfId="17996" xr:uid="{2AEAD255-EB08-4D6C-9BDD-867ED30A0E68}"/>
    <cellStyle name="Euro 16 3 4" xfId="17995" xr:uid="{51C23FEC-E4F7-46DA-B768-661BE1790144}"/>
    <cellStyle name="Euro 16 3 5" xfId="16732" xr:uid="{6497B9CC-AAE4-4207-921E-53FC57B77A96}"/>
    <cellStyle name="Euro 16 4" xfId="8927" xr:uid="{42D66B53-4DC5-4016-96B3-5A96D8396EDE}"/>
    <cellStyle name="Euro 16 4 2" xfId="16735" xr:uid="{E799FD2B-3069-4CE3-9789-25B3A456D762}"/>
    <cellStyle name="Euro 16 4 2 2" xfId="17998" xr:uid="{2CA6E643-2A7C-472E-89C4-B4264851CE91}"/>
    <cellStyle name="Euro 16 4 3" xfId="17997" xr:uid="{D97E7642-4145-49B0-AA01-091067361BA4}"/>
    <cellStyle name="Euro 16 4 4" xfId="16734" xr:uid="{1A325969-D692-497E-A7D9-5615E91E0833}"/>
    <cellStyle name="Euro 16 5" xfId="8928" xr:uid="{2412BD7B-B3AD-41A1-B35E-E1DD5DAE06F1}"/>
    <cellStyle name="Euro 16 6" xfId="51192" xr:uid="{004C0D8B-05E9-41FC-AEE2-22DE937C04B7}"/>
    <cellStyle name="Euro 17" xfId="117" xr:uid="{ADE2330D-17B2-4934-BCD6-39CEF479A52A}"/>
    <cellStyle name="Euro 17 2" xfId="118" xr:uid="{BB6CD2CE-FF0B-4543-AE13-B8A92FC86E91}"/>
    <cellStyle name="Euro 17 2 2" xfId="1212" xr:uid="{CC19A0FA-D5F8-4B6C-BE71-D9CB06D1916D}"/>
    <cellStyle name="Euro 17 3" xfId="119" xr:uid="{A52FECCD-5621-4273-954C-863B4E7EB95A}"/>
    <cellStyle name="Euro 17 3 2" xfId="120" xr:uid="{35B8BAFF-DD39-40EF-BDA2-343D29A8A358}"/>
    <cellStyle name="Euro 17 3 3" xfId="16737" xr:uid="{C26FADEC-C4F2-49CD-9C90-8FA8E0BE903B}"/>
    <cellStyle name="Euro 17 3 3 2" xfId="18000" xr:uid="{4891B01E-8CA2-4D67-ACE9-1DB4DCDA0696}"/>
    <cellStyle name="Euro 17 3 4" xfId="17999" xr:uid="{B8B76575-67CD-4428-96DE-FBC958CE341E}"/>
    <cellStyle name="Euro 17 3 5" xfId="16736" xr:uid="{60B3B9C4-8EAD-445F-938A-60E41710443D}"/>
    <cellStyle name="Euro 17 4" xfId="8929" xr:uid="{FC7E3327-86E8-4F90-97D0-43B227D6D00B}"/>
    <cellStyle name="Euro 17 4 2" xfId="16739" xr:uid="{BBCA47C3-64B1-4864-A25A-E31CDF8FE3F8}"/>
    <cellStyle name="Euro 17 4 2 2" xfId="18002" xr:uid="{7D48FB9E-C67F-44DA-8FF7-C975B52C63EA}"/>
    <cellStyle name="Euro 17 4 3" xfId="18001" xr:uid="{DE784A48-5D1B-4142-9746-03D7F15634A9}"/>
    <cellStyle name="Euro 17 4 4" xfId="16738" xr:uid="{82267B76-91BB-4B91-B550-3BA48F39AF19}"/>
    <cellStyle name="Euro 17 5" xfId="8930" xr:uid="{A19A4FB0-E436-4E28-A541-060ECFB322AE}"/>
    <cellStyle name="Euro 17 6" xfId="51193" xr:uid="{DA34CA76-7842-4C6B-B7C9-010C19FF835A}"/>
    <cellStyle name="Euro 18" xfId="121" xr:uid="{7732E8F5-00A5-4EA7-8F91-597D700F96E1}"/>
    <cellStyle name="Euro 18 2" xfId="122" xr:uid="{CA583F35-3517-4CB3-B746-7FB794F17127}"/>
    <cellStyle name="Euro 18 2 2" xfId="1213" xr:uid="{845BC005-108D-45C2-8AC1-24B5D0722783}"/>
    <cellStyle name="Euro 18 3" xfId="123" xr:uid="{BAB3B687-1905-4576-996E-BA0ACCAA47A4}"/>
    <cellStyle name="Euro 18 3 2" xfId="124" xr:uid="{1724B972-F514-4C5D-ABA8-3736112036D9}"/>
    <cellStyle name="Euro 18 3 3" xfId="16741" xr:uid="{3231F975-932E-430E-934C-87E55E96E92B}"/>
    <cellStyle name="Euro 18 3 3 2" xfId="18004" xr:uid="{E2A62D85-29F7-4377-A542-32E78DF239BC}"/>
    <cellStyle name="Euro 18 3 4" xfId="18003" xr:uid="{E54E8C2F-0200-4A0F-8712-99D693E9F811}"/>
    <cellStyle name="Euro 18 3 5" xfId="16740" xr:uid="{8ECCE9DC-8079-4040-A626-EF46CBDF4DA7}"/>
    <cellStyle name="Euro 18 4" xfId="8931" xr:uid="{B5E8F890-6DB6-43BD-B720-0E170E1964C0}"/>
    <cellStyle name="Euro 18 4 2" xfId="16743" xr:uid="{56B34342-1AA3-41AE-8C8F-0C83FB54F11C}"/>
    <cellStyle name="Euro 18 4 2 2" xfId="18006" xr:uid="{DBACC6DE-C2BC-4B3C-94C6-13DC8F9CDE8B}"/>
    <cellStyle name="Euro 18 4 3" xfId="18005" xr:uid="{4237F6E0-86CC-4864-BCE2-366A4B2DAEA9}"/>
    <cellStyle name="Euro 18 4 4" xfId="16742" xr:uid="{E83D5E4C-95A8-4476-8212-7AB48B4085DC}"/>
    <cellStyle name="Euro 18 5" xfId="8932" xr:uid="{AF9CC047-640A-4E06-A18D-DD5898B78248}"/>
    <cellStyle name="Euro 18 6" xfId="51154" xr:uid="{B257959E-91C0-47D0-A8E8-5819920F45FD}"/>
    <cellStyle name="Euro 19" xfId="125" xr:uid="{B275164D-0E57-4442-971B-A63DE9CBC4E2}"/>
    <cellStyle name="Euro 19 2" xfId="126" xr:uid="{50494AF2-CD47-4645-9D5C-6ECEEDEA5973}"/>
    <cellStyle name="Euro 19 2 2" xfId="1214" xr:uid="{489EB562-B185-45D6-B53B-1BF60892E0F7}"/>
    <cellStyle name="Euro 19 3" xfId="127" xr:uid="{01398B14-3462-4AA5-B45E-669F11ECD8F9}"/>
    <cellStyle name="Euro 19 3 2" xfId="128" xr:uid="{C16601DD-4741-4FF9-95AC-AB3A38A2D84F}"/>
    <cellStyle name="Euro 19 3 3" xfId="16745" xr:uid="{F64C143C-3001-43BB-913E-EEA41D2B7A52}"/>
    <cellStyle name="Euro 19 3 3 2" xfId="18008" xr:uid="{F7BD954E-3F6C-4C03-B714-424FD87180D1}"/>
    <cellStyle name="Euro 19 3 4" xfId="18007" xr:uid="{1C543345-D876-4D73-8FC4-BDAB6DD6EA5A}"/>
    <cellStyle name="Euro 19 3 5" xfId="16744" xr:uid="{B57F2232-FD32-44CE-B02B-464FA0D9D61F}"/>
    <cellStyle name="Euro 19 4" xfId="8933" xr:uid="{F461DB72-A052-416A-B249-BA0C7B51E91B}"/>
    <cellStyle name="Euro 19 4 2" xfId="16747" xr:uid="{5BD3782D-FB05-4663-9618-E70EDFB5E888}"/>
    <cellStyle name="Euro 19 4 2 2" xfId="18010" xr:uid="{3E5E4F0C-362A-4C90-A121-8766C57B553D}"/>
    <cellStyle name="Euro 19 4 3" xfId="18009" xr:uid="{44632EBF-B805-4A78-98A6-A182616F3B3C}"/>
    <cellStyle name="Euro 19 4 4" xfId="16746" xr:uid="{9060CADB-E7D7-4045-9282-852DA41FD682}"/>
    <cellStyle name="Euro 19 5" xfId="8934" xr:uid="{7F401A5E-9D1B-4D79-809B-95696EC9E746}"/>
    <cellStyle name="Euro 19 6" xfId="51174" xr:uid="{CD58BFAB-CC82-4C6A-9C7B-CBD8D5F7F6E1}"/>
    <cellStyle name="Euro 2" xfId="129" xr:uid="{2D9648C7-0B97-4A51-AC5F-F02F15FEFA84}"/>
    <cellStyle name="Euro 2 2" xfId="130" xr:uid="{17321022-9AA2-42E3-8C53-41AF38DAAE12}"/>
    <cellStyle name="Euro 2 2 2" xfId="1215" xr:uid="{54DC363E-2A27-4431-B422-6649658E968B}"/>
    <cellStyle name="Euro 2 3" xfId="131" xr:uid="{F11B109D-644A-4CF3-B63D-481CDB5AD8E4}"/>
    <cellStyle name="Euro 2 3 2" xfId="132" xr:uid="{A4C81941-672B-4A7D-9071-9EEDDB77A7C4}"/>
    <cellStyle name="Euro 2 3 3" xfId="16749" xr:uid="{BA7B0D88-3FD1-45CD-A2DF-3DF30711608C}"/>
    <cellStyle name="Euro 2 3 3 2" xfId="18012" xr:uid="{55DAB99F-5A75-4EA2-AAA5-E9E78C28CAA3}"/>
    <cellStyle name="Euro 2 3 4" xfId="18011" xr:uid="{95347FCC-7B50-473B-AB58-F4B422F92B9D}"/>
    <cellStyle name="Euro 2 3 5" xfId="16748" xr:uid="{E17C4BF3-B59C-4F9B-8376-E9CF99F72B51}"/>
    <cellStyle name="Euro 2 4" xfId="8797" xr:uid="{38B6ED2F-1A4F-49CE-BB7C-34365AAEBBF3}"/>
    <cellStyle name="Euro 2 4 2" xfId="8935" xr:uid="{47A6BAC2-9A4C-4824-A231-5BF042FA4494}"/>
    <cellStyle name="Euro 2 4 2 2" xfId="18014" xr:uid="{41AF874A-CC61-45D0-82C3-C186DBCD7D06}"/>
    <cellStyle name="Euro 2 4 2 3" xfId="16751" xr:uid="{06031303-E21D-46FD-B64C-ECE6FA201C6F}"/>
    <cellStyle name="Euro 2 4 3" xfId="16637" xr:uid="{C6583C26-B341-469E-A83F-E15F9F018108}"/>
    <cellStyle name="Euro 2 4 3 2" xfId="18013" xr:uid="{16D01386-30BD-44A9-ABAF-BA877766C87D}"/>
    <cellStyle name="Euro 2 4 4" xfId="16750" xr:uid="{C33F2980-60CA-41A8-A200-E76F3D05EE4D}"/>
    <cellStyle name="Euro 2 5" xfId="8936" xr:uid="{7FA17002-6E12-48A3-869B-ED7351195EB3}"/>
    <cellStyle name="Euro 2 6" xfId="50944" xr:uid="{C83AD37F-C6FA-4A3F-B45B-B4CE6BE930E7}"/>
    <cellStyle name="Euro 20" xfId="133" xr:uid="{C455ED6A-87E6-450A-BBFD-4E863F7AADF1}"/>
    <cellStyle name="Euro 20 2" xfId="134" xr:uid="{F78FE9E6-BB09-42A4-8056-845C38F89B1A}"/>
    <cellStyle name="Euro 20 2 2" xfId="1216" xr:uid="{69B84B32-E897-479A-A996-9550C7459F1B}"/>
    <cellStyle name="Euro 20 3" xfId="135" xr:uid="{2C44B8E5-709C-401F-B025-70F944995FA2}"/>
    <cellStyle name="Euro 20 3 2" xfId="136" xr:uid="{24C11F0F-D873-4436-99E6-0A586CC36964}"/>
    <cellStyle name="Euro 20 3 3" xfId="16753" xr:uid="{7DE4ABFD-DEF5-4B5E-9C62-B69916A53B4E}"/>
    <cellStyle name="Euro 20 3 3 2" xfId="18016" xr:uid="{335A76BC-C163-4711-AF6C-3F7714FD1C66}"/>
    <cellStyle name="Euro 20 3 4" xfId="18015" xr:uid="{C7192A2F-89AD-4834-A842-03F5D188551D}"/>
    <cellStyle name="Euro 20 3 5" xfId="16752" xr:uid="{15D73776-6982-4B97-864E-EA6D3F92CE1D}"/>
    <cellStyle name="Euro 20 4" xfId="8937" xr:uid="{199D2AC3-68EB-42F3-9B81-5B177E468F9F}"/>
    <cellStyle name="Euro 20 4 2" xfId="16755" xr:uid="{2AD750AF-6C63-4CE5-AD18-98484A0764D8}"/>
    <cellStyle name="Euro 20 4 2 2" xfId="18018" xr:uid="{E521FB41-9BE6-466F-BE6B-218A2379027F}"/>
    <cellStyle name="Euro 20 4 3" xfId="18017" xr:uid="{404216E4-52D9-4DDB-8AF9-566C94682683}"/>
    <cellStyle name="Euro 20 4 4" xfId="16754" xr:uid="{1CBB774D-0D85-4832-AAF6-3A8CB5EE67E8}"/>
    <cellStyle name="Euro 20 5" xfId="8938" xr:uid="{E5EA37CA-502D-4662-97EB-DF1321A1E429}"/>
    <cellStyle name="Euro 20 6" xfId="50943" xr:uid="{A03A2724-25A3-4294-A29D-9BAF13E9D517}"/>
    <cellStyle name="Euro 21" xfId="137" xr:uid="{11C6708A-8073-4E7C-BFA7-C5787F1EF8CD}"/>
    <cellStyle name="Euro 21 2" xfId="138" xr:uid="{E76E42D4-E9EF-4909-8E26-4477AB7C990A}"/>
    <cellStyle name="Euro 21 2 2" xfId="1217" xr:uid="{3D835D59-D8EC-4A08-8671-C1A03E5C2A30}"/>
    <cellStyle name="Euro 21 3" xfId="139" xr:uid="{F81B9FFB-2689-4A0D-8C8B-C86B3C25D247}"/>
    <cellStyle name="Euro 21 3 2" xfId="140" xr:uid="{496D8881-2A20-4A46-A4F2-DF17BA54B4EB}"/>
    <cellStyle name="Euro 21 3 3" xfId="16757" xr:uid="{F43EC3F7-0577-491C-9FCA-CB0715C6662F}"/>
    <cellStyle name="Euro 21 3 3 2" xfId="18020" xr:uid="{17599988-0526-4560-990A-9E66088F34F9}"/>
    <cellStyle name="Euro 21 3 4" xfId="18019" xr:uid="{4F8EF26A-7095-42AA-A195-1B07605A84CE}"/>
    <cellStyle name="Euro 21 3 5" xfId="16756" xr:uid="{1290C8D3-DC8A-43B4-85CB-2A1A2EE42E8F}"/>
    <cellStyle name="Euro 21 4" xfId="8939" xr:uid="{66F6EC27-7233-4192-A0C1-002E4E7D5417}"/>
    <cellStyle name="Euro 21 4 2" xfId="16759" xr:uid="{4B2AD527-02C0-4CB2-992D-DC55B0842F5C}"/>
    <cellStyle name="Euro 21 4 2 2" xfId="18022" xr:uid="{8F838E3F-64CF-420F-AB83-2D03563D6293}"/>
    <cellStyle name="Euro 21 4 3" xfId="18021" xr:uid="{4176C3BB-74BC-474F-9EEE-19B7484DFE2E}"/>
    <cellStyle name="Euro 21 4 4" xfId="16758" xr:uid="{8F9B62ED-19FE-410B-BD2C-E9DCAD3B9442}"/>
    <cellStyle name="Euro 21 5" xfId="8940" xr:uid="{AFD63181-B61F-43E3-9437-F2C38CC10CEA}"/>
    <cellStyle name="Euro 21 6" xfId="50942" xr:uid="{25305047-C981-43C6-9648-EA8A562A8B7F}"/>
    <cellStyle name="Euro 22" xfId="141" xr:uid="{0C104B04-5DD4-418F-B4E3-AD2F9BABF020}"/>
    <cellStyle name="Euro 22 2" xfId="142" xr:uid="{AB443176-A19F-4396-8336-25B94129A6F0}"/>
    <cellStyle name="Euro 22 2 2" xfId="1218" xr:uid="{94FAE089-9063-49FF-95AB-F6AA9C6D34A3}"/>
    <cellStyle name="Euro 22 3" xfId="143" xr:uid="{C0DE4725-2155-4C58-965D-252560965F4F}"/>
    <cellStyle name="Euro 22 3 2" xfId="144" xr:uid="{1C25A66B-2C8D-45F0-BC6B-896D63227246}"/>
    <cellStyle name="Euro 22 3 3" xfId="16761" xr:uid="{700B4AD1-51A4-4DFA-966D-0966FE6AD64E}"/>
    <cellStyle name="Euro 22 3 3 2" xfId="18024" xr:uid="{BD89A424-A793-4C9B-928C-398289296639}"/>
    <cellStyle name="Euro 22 3 4" xfId="18023" xr:uid="{E73C3779-2BF8-4C70-B47C-27A431F10C9E}"/>
    <cellStyle name="Euro 22 3 5" xfId="16760" xr:uid="{692113DE-C406-4428-A83B-F5EA5B90CFAA}"/>
    <cellStyle name="Euro 22 4" xfId="8941" xr:uid="{22F24CFB-25A4-42DC-98E3-4FBD895E4D8F}"/>
    <cellStyle name="Euro 22 4 2" xfId="16763" xr:uid="{9CD15946-2D6A-4809-891A-5E111C1EE13D}"/>
    <cellStyle name="Euro 22 4 2 2" xfId="18026" xr:uid="{B29A5873-2A65-4587-B9FE-9B09261F46E4}"/>
    <cellStyle name="Euro 22 4 3" xfId="18025" xr:uid="{A4A1BF5D-ED20-464C-B8B6-3A23747C12AC}"/>
    <cellStyle name="Euro 22 4 4" xfId="16762" xr:uid="{CF07F5A2-A584-4C1A-AE61-2D9CF306D7F0}"/>
    <cellStyle name="Euro 22 5" xfId="8942" xr:uid="{9CF111ED-575B-4C2B-B5CF-474926980F14}"/>
    <cellStyle name="Euro 22 6" xfId="50941" xr:uid="{37B90DBD-306F-4C70-BD9D-2560EB10D00C}"/>
    <cellStyle name="Euro 23" xfId="145" xr:uid="{7B276273-26AE-4B3D-B81B-92DBE08B4538}"/>
    <cellStyle name="Euro 23 2" xfId="146" xr:uid="{D9703FF5-93A4-437C-BADD-0D26F2DC0F47}"/>
    <cellStyle name="Euro 23 2 2" xfId="1219" xr:uid="{372C550B-13EE-4E68-8393-7EB140755D2C}"/>
    <cellStyle name="Euro 23 3" xfId="147" xr:uid="{629AA7E2-BB49-4F89-8231-4BEDC05E0C45}"/>
    <cellStyle name="Euro 23 3 2" xfId="148" xr:uid="{5859A8EA-78E5-4945-AE30-205C33F99ABA}"/>
    <cellStyle name="Euro 23 3 3" xfId="16765" xr:uid="{B89D51CB-5354-4C5B-85F1-DFB684D4DA6E}"/>
    <cellStyle name="Euro 23 3 3 2" xfId="18028" xr:uid="{7B9D85CA-3470-41BB-90F6-9833DE12DB2F}"/>
    <cellStyle name="Euro 23 3 4" xfId="18027" xr:uid="{3C99E803-76DF-4FD3-BDE7-98B1D6D58954}"/>
    <cellStyle name="Euro 23 3 5" xfId="16764" xr:uid="{BCE77226-8AF5-43F8-BF02-EEBB3233D0E0}"/>
    <cellStyle name="Euro 23 4" xfId="8943" xr:uid="{E981AAB6-D2D9-4C7A-BC9A-E429F0B0BADC}"/>
    <cellStyle name="Euro 23 4 2" xfId="16767" xr:uid="{8062E2D0-06EF-41EA-A255-EEB3F2143D11}"/>
    <cellStyle name="Euro 23 4 2 2" xfId="18030" xr:uid="{B7013AC6-B064-44B9-A290-63E8C0D5E5A8}"/>
    <cellStyle name="Euro 23 4 3" xfId="18029" xr:uid="{00EF23FF-F630-4446-BAAE-2DCF527717C2}"/>
    <cellStyle name="Euro 23 4 4" xfId="16766" xr:uid="{9EBF4D92-74CD-445C-B476-CB15DCBF292A}"/>
    <cellStyle name="Euro 23 5" xfId="8944" xr:uid="{614A931A-E00A-43E1-8C96-B6AAEEF84E1D}"/>
    <cellStyle name="Euro 23 6" xfId="51005" xr:uid="{BCA22AB9-B148-4B63-AF68-2629F86804A3}"/>
    <cellStyle name="Euro 24" xfId="149" xr:uid="{BA8E24B2-C876-4C96-9604-0BA308491DD1}"/>
    <cellStyle name="Euro 24 2" xfId="150" xr:uid="{5FA7E4C2-9544-4178-871A-0C4C0D5090FD}"/>
    <cellStyle name="Euro 24 2 2" xfId="1220" xr:uid="{D04DC141-2AC4-4146-B0ED-AAF107AA0FA8}"/>
    <cellStyle name="Euro 24 3" xfId="151" xr:uid="{640CDFE5-364C-49A3-940B-9958D79C74A8}"/>
    <cellStyle name="Euro 24 3 2" xfId="152" xr:uid="{9A84F4FD-15C7-4B70-9759-EB76A5F2C535}"/>
    <cellStyle name="Euro 24 3 3" xfId="16769" xr:uid="{8524120F-C347-49FF-B80C-6C6450FB8406}"/>
    <cellStyle name="Euro 24 3 3 2" xfId="18032" xr:uid="{4935C062-D0A7-4357-900B-6D6F872E4AE0}"/>
    <cellStyle name="Euro 24 3 4" xfId="18031" xr:uid="{22EF4DC6-A69B-41B5-B0B7-AD9AAB792EA5}"/>
    <cellStyle name="Euro 24 3 5" xfId="16768" xr:uid="{8229B5D7-04AC-46C8-B55F-437868DB8ADD}"/>
    <cellStyle name="Euro 24 4" xfId="8945" xr:uid="{C5864165-DE3C-4640-ABFB-DE52AC48A216}"/>
    <cellStyle name="Euro 24 4 2" xfId="16771" xr:uid="{34FA442C-98D9-49B4-BF42-7AAD7A7399EF}"/>
    <cellStyle name="Euro 24 4 2 2" xfId="18034" xr:uid="{C20BCBFD-0FA1-4322-A882-01AD1C8F51A4}"/>
    <cellStyle name="Euro 24 4 3" xfId="18033" xr:uid="{70B99B1D-91A6-40A3-B994-BAE3BD81342F}"/>
    <cellStyle name="Euro 24 4 4" xfId="16770" xr:uid="{23557308-B817-4A69-8312-32703987A2A4}"/>
    <cellStyle name="Euro 24 5" xfId="8946" xr:uid="{1108497D-1C67-4713-A80C-A76847061AB0}"/>
    <cellStyle name="Euro 24 6" xfId="51194" xr:uid="{866DEC84-7D4D-4CDA-938C-0EEF7AA7DCAE}"/>
    <cellStyle name="Euro 25" xfId="153" xr:uid="{8B59165B-47DF-4A62-97E5-6D5DB85D1205}"/>
    <cellStyle name="Euro 25 2" xfId="154" xr:uid="{11FC999B-9421-439F-9623-833079737811}"/>
    <cellStyle name="Euro 25 2 2" xfId="1221" xr:uid="{A63A85CC-4781-4542-86DE-B7565494241A}"/>
    <cellStyle name="Euro 25 3" xfId="155" xr:uid="{9526ED8C-F003-428E-80C9-47D2310090A9}"/>
    <cellStyle name="Euro 25 3 2" xfId="156" xr:uid="{24A8C059-D7D1-42E1-9D25-FADCBCA74359}"/>
    <cellStyle name="Euro 25 3 3" xfId="16773" xr:uid="{74E30E90-BF61-4299-9D0C-78C6CF686216}"/>
    <cellStyle name="Euro 25 3 3 2" xfId="18036" xr:uid="{740A24C9-5A0A-4327-819F-3571AD39AB1B}"/>
    <cellStyle name="Euro 25 3 4" xfId="18035" xr:uid="{912683CF-1045-4C65-89D6-B487BF76E391}"/>
    <cellStyle name="Euro 25 3 5" xfId="16772" xr:uid="{0F0753CA-E354-4C5B-AB6D-86E7F1F79951}"/>
    <cellStyle name="Euro 25 4" xfId="8947" xr:uid="{A40841F0-F5D0-4686-8C3D-92CC0803713C}"/>
    <cellStyle name="Euro 25 4 2" xfId="16775" xr:uid="{B4B47ACE-DB7E-49D5-A24B-FA16B9CCA0A6}"/>
    <cellStyle name="Euro 25 4 2 2" xfId="18038" xr:uid="{EB35567E-9792-4210-AF76-C89BD84FFA9A}"/>
    <cellStyle name="Euro 25 4 3" xfId="18037" xr:uid="{70F2C7EB-C44C-4FB0-8824-F4527B2BC423}"/>
    <cellStyle name="Euro 25 4 4" xfId="16774" xr:uid="{4E02F5A2-478B-4E8C-8B60-232A1068C3DD}"/>
    <cellStyle name="Euro 25 5" xfId="8948" xr:uid="{1E8C0A03-5FA5-4634-B144-81792F3BEF70}"/>
    <cellStyle name="Euro 25 6" xfId="50940" xr:uid="{0187B52A-B358-454A-9F85-5F651580FA87}"/>
    <cellStyle name="Euro 26" xfId="157" xr:uid="{40FF7EAF-1CCB-43E5-A0F8-F724916E7A88}"/>
    <cellStyle name="Euro 26 2" xfId="158" xr:uid="{DBB822B4-D37E-4565-A67C-20952B3F1E6C}"/>
    <cellStyle name="Euro 26 2 2" xfId="1222" xr:uid="{A8EA9EA2-7D90-4670-859B-C3421663203B}"/>
    <cellStyle name="Euro 26 3" xfId="159" xr:uid="{8F8A655E-F6FF-4EB3-8F64-F84EDFA34005}"/>
    <cellStyle name="Euro 26 3 2" xfId="160" xr:uid="{CABFBF5D-3E99-488F-87FA-C3D0B47C07B9}"/>
    <cellStyle name="Euro 26 3 3" xfId="16777" xr:uid="{35787618-7B51-4943-8AB8-537BDA4F063E}"/>
    <cellStyle name="Euro 26 3 3 2" xfId="18040" xr:uid="{79529359-D1DC-4345-9CCA-0562F5905B2D}"/>
    <cellStyle name="Euro 26 3 4" xfId="18039" xr:uid="{593FBEB4-9C67-44DC-AD74-F443BFD6A20C}"/>
    <cellStyle name="Euro 26 3 5" xfId="16776" xr:uid="{F49F23D2-77FA-4329-9E3F-911CBC04B31E}"/>
    <cellStyle name="Euro 26 4" xfId="8949" xr:uid="{4993CE5A-81A2-4770-8B1C-C3B21AB28627}"/>
    <cellStyle name="Euro 26 4 2" xfId="16779" xr:uid="{DA23DE4D-C20F-4271-B1DA-8C7A2BBFD885}"/>
    <cellStyle name="Euro 26 4 2 2" xfId="18042" xr:uid="{7303DCF9-C004-4325-95DF-E2A7B0EEF8E5}"/>
    <cellStyle name="Euro 26 4 3" xfId="18041" xr:uid="{34121CDE-AE05-4963-9861-CFD8287BB61E}"/>
    <cellStyle name="Euro 26 4 4" xfId="16778" xr:uid="{6CE3721B-3E52-421B-A19B-CD18792310C0}"/>
    <cellStyle name="Euro 26 5" xfId="8950" xr:uid="{AC0EE6C1-7738-4CEA-A2DA-8FEFE12B47B7}"/>
    <cellStyle name="Euro 26 6" xfId="51153" xr:uid="{45949EE1-5E79-47DA-B3CE-CB5618DFAB8F}"/>
    <cellStyle name="Euro 27" xfId="161" xr:uid="{93FEE5EF-0A41-4C67-B411-8A035BB4E158}"/>
    <cellStyle name="Euro 27 2" xfId="162" xr:uid="{BD130366-7D22-4712-8626-1276EA24F549}"/>
    <cellStyle name="Euro 27 2 2" xfId="1223" xr:uid="{336B981B-0FBD-49AF-BFF5-2108E3BCDE17}"/>
    <cellStyle name="Euro 27 3" xfId="163" xr:uid="{A4D26D27-488D-4AB2-8DAD-4A4036213D01}"/>
    <cellStyle name="Euro 27 3 2" xfId="164" xr:uid="{DCA35F40-CADA-4599-9A3E-B7B61873B872}"/>
    <cellStyle name="Euro 27 3 3" xfId="16781" xr:uid="{A10B825D-09A6-493E-885A-081F3D50F953}"/>
    <cellStyle name="Euro 27 3 3 2" xfId="18044" xr:uid="{AB4C56B4-11C4-47FD-8CD0-ECC851B3BCC0}"/>
    <cellStyle name="Euro 27 3 4" xfId="18043" xr:uid="{0E56370D-0113-495B-BB1C-428795B9E7D2}"/>
    <cellStyle name="Euro 27 3 5" xfId="16780" xr:uid="{5EC1C1D6-2783-4B95-A7A1-CE264CF3FE85}"/>
    <cellStyle name="Euro 27 4" xfId="8951" xr:uid="{B5EDE131-7DA8-48BF-BB43-E2A201DB567D}"/>
    <cellStyle name="Euro 27 4 2" xfId="16783" xr:uid="{CE16C49A-FE79-4AEF-A1A7-F1D593055813}"/>
    <cellStyle name="Euro 27 4 2 2" xfId="18046" xr:uid="{3B48319A-9690-4C8E-8D2D-1AF87ED1D7D3}"/>
    <cellStyle name="Euro 27 4 3" xfId="18045" xr:uid="{81997EF6-D0B0-4002-8681-8C8120F3C81E}"/>
    <cellStyle name="Euro 27 4 4" xfId="16782" xr:uid="{95BD0B63-9799-485E-8205-49DD1167ED5F}"/>
    <cellStyle name="Euro 27 5" xfId="8952" xr:uid="{FF461B90-E9DC-4F18-9112-D16DD8E43A20}"/>
    <cellStyle name="Euro 27 6" xfId="51152" xr:uid="{6598FB38-21D8-4C27-B827-1081D0541C37}"/>
    <cellStyle name="Euro 28" xfId="165" xr:uid="{9A3B4A06-87C5-408E-920E-FE8E24A3FD97}"/>
    <cellStyle name="Euro 28 2" xfId="166" xr:uid="{A2B7A507-48BB-4467-85BC-BEAC5AF47F7C}"/>
    <cellStyle name="Euro 28 2 2" xfId="1224" xr:uid="{E7D1D00E-9031-4AF9-A654-03FD87E78ECF}"/>
    <cellStyle name="Euro 28 3" xfId="167" xr:uid="{CAEECBD2-AADB-426E-ACF5-FC429D8A62FF}"/>
    <cellStyle name="Euro 28 3 2" xfId="168" xr:uid="{C87A7C7C-C24B-432A-AD20-9C0E456CDB49}"/>
    <cellStyle name="Euro 28 3 3" xfId="16785" xr:uid="{17678B9E-A12D-41E3-9C5B-7BD61861929F}"/>
    <cellStyle name="Euro 28 3 3 2" xfId="18048" xr:uid="{DEDC57D4-7342-4189-A743-D62E0FEBEFF0}"/>
    <cellStyle name="Euro 28 3 4" xfId="18047" xr:uid="{6A3528D0-2CFF-4747-AEC3-0CBE9954B758}"/>
    <cellStyle name="Euro 28 3 5" xfId="16784" xr:uid="{33E27006-72A9-4DD9-97C8-B826B9C50884}"/>
    <cellStyle name="Euro 28 4" xfId="8953" xr:uid="{8D2B3D7C-BF50-4C7C-AED2-4C153B2108C5}"/>
    <cellStyle name="Euro 28 4 2" xfId="16787" xr:uid="{3BD9FD79-0BF0-4CEA-8E4E-D5ADEF04097A}"/>
    <cellStyle name="Euro 28 4 2 2" xfId="18050" xr:uid="{4F131D19-F308-4B32-B541-EB60446C8298}"/>
    <cellStyle name="Euro 28 4 3" xfId="18049" xr:uid="{2FEA8674-8BAC-41A4-8009-911890B96AC7}"/>
    <cellStyle name="Euro 28 4 4" xfId="16786" xr:uid="{1EF00EDD-79E8-4A05-8E35-9FC0018BC1AA}"/>
    <cellStyle name="Euro 28 5" xfId="8954" xr:uid="{DE3970BD-3DCD-4215-9797-ED431AEAEDB5}"/>
    <cellStyle name="Euro 28 6" xfId="51175" xr:uid="{463A2537-FD03-4837-ABE0-42446D98EBB9}"/>
    <cellStyle name="Euro 29" xfId="169" xr:uid="{13353A90-84B9-4140-B7C0-DF2D8C599BB1}"/>
    <cellStyle name="Euro 29 2" xfId="170" xr:uid="{A9E8281B-36F3-4CD8-848E-B0FEB350D7FC}"/>
    <cellStyle name="Euro 29 2 2" xfId="1225" xr:uid="{F6B925B8-F450-45D8-B831-51A81060CC61}"/>
    <cellStyle name="Euro 29 3" xfId="171" xr:uid="{7F33523A-7061-4A31-9F8D-FCB4C81BD39D}"/>
    <cellStyle name="Euro 29 3 2" xfId="172" xr:uid="{0D688F0E-336B-47A3-A15E-A519B31D475D}"/>
    <cellStyle name="Euro 29 3 3" xfId="16789" xr:uid="{B27C0479-1D6F-40EE-863D-EE9FAD5AA80F}"/>
    <cellStyle name="Euro 29 3 3 2" xfId="18052" xr:uid="{FFD268BE-C544-4A5E-BF43-B02AF8432F8A}"/>
    <cellStyle name="Euro 29 3 4" xfId="18051" xr:uid="{DD6A172C-E2A7-4BF1-97F7-87EEB2834BE1}"/>
    <cellStyle name="Euro 29 3 5" xfId="16788" xr:uid="{8573A7C0-3E00-406E-B2C5-B20D8D56570E}"/>
    <cellStyle name="Euro 29 4" xfId="8955" xr:uid="{67EF8503-33C5-4FD4-B652-9D1615389F75}"/>
    <cellStyle name="Euro 29 4 2" xfId="16791" xr:uid="{61BFEA69-FD28-4C4A-8F91-75FA6DB87FAC}"/>
    <cellStyle name="Euro 29 4 2 2" xfId="18054" xr:uid="{912EC6FA-C612-4962-9B69-51AC3ACA5FCA}"/>
    <cellStyle name="Euro 29 4 3" xfId="18053" xr:uid="{9068C300-9182-4AC5-83D6-5E79DB4EDFEF}"/>
    <cellStyle name="Euro 29 4 4" xfId="16790" xr:uid="{E4B42667-0D72-4382-BFB0-CA3532DC927D}"/>
    <cellStyle name="Euro 29 5" xfId="8956" xr:uid="{F562BEE7-85FB-4598-8DD5-087372074057}"/>
    <cellStyle name="Euro 29 6" xfId="50939" xr:uid="{C16735D1-C2B7-4833-BBEE-D06001BE4DBE}"/>
    <cellStyle name="Euro 3" xfId="173" xr:uid="{C5B43817-50CF-4A39-88C8-91624068A757}"/>
    <cellStyle name="Euro 3 2" xfId="174" xr:uid="{4E9829CC-8187-4EA9-95B8-336283C96D2F}"/>
    <cellStyle name="Euro 3 2 2" xfId="1226" xr:uid="{2A79DB3D-AEF1-47D4-9C54-4C198B1C0552}"/>
    <cellStyle name="Euro 3 3" xfId="175" xr:uid="{45BECA47-A5FB-47D1-93FF-200968BC405F}"/>
    <cellStyle name="Euro 3 3 2" xfId="176" xr:uid="{3FB8CB31-0618-4FC7-80B7-93CBAE87A358}"/>
    <cellStyle name="Euro 3 3 3" xfId="16793" xr:uid="{FF09C8D6-AEFD-4A42-9E5B-3E8F661CF6D3}"/>
    <cellStyle name="Euro 3 3 3 2" xfId="18056" xr:uid="{7F8C6850-7A88-4E65-90C0-000EF70F93C4}"/>
    <cellStyle name="Euro 3 3 4" xfId="18055" xr:uid="{AD19778C-2FBD-48B1-9A11-0469D38946D9}"/>
    <cellStyle name="Euro 3 3 5" xfId="16792" xr:uid="{1D857A64-1C06-4BA8-A32A-9F0DA3E89E5C}"/>
    <cellStyle name="Euro 3 4" xfId="8957" xr:uid="{79E95DED-98A6-40C2-9A21-09D3D24B479D}"/>
    <cellStyle name="Euro 3 4 2" xfId="16795" xr:uid="{27EEADB2-EDE5-4557-B79A-76399D316306}"/>
    <cellStyle name="Euro 3 4 2 2" xfId="18058" xr:uid="{9F196CFC-F597-47B8-B8FB-017EF0DDEDDE}"/>
    <cellStyle name="Euro 3 4 3" xfId="18057" xr:uid="{109FAD00-06F3-41F3-B58A-CA1179954998}"/>
    <cellStyle name="Euro 3 4 4" xfId="16794" xr:uid="{CE2623E2-32EC-470C-81B1-14BACA68DF78}"/>
    <cellStyle name="Euro 3 5" xfId="8958" xr:uid="{DD051DC9-E0C1-4FB1-A09A-17BE1F3B13D8}"/>
    <cellStyle name="Euro 3 6" xfId="50938" xr:uid="{5CBC70CE-64AE-4430-97FC-CD1D9B55D59C}"/>
    <cellStyle name="Euro 30" xfId="177" xr:uid="{E82416FC-8B0C-421B-83BF-7854649E9447}"/>
    <cellStyle name="Euro 30 2" xfId="178" xr:uid="{3BBCA378-367E-4EFC-A7CC-59741755A845}"/>
    <cellStyle name="Euro 30 2 2" xfId="1227" xr:uid="{517CB4C1-7422-4C06-97E7-705553C11735}"/>
    <cellStyle name="Euro 30 3" xfId="179" xr:uid="{BD2B0053-8434-4DF7-8BCF-B4BD83225EC0}"/>
    <cellStyle name="Euro 30 3 2" xfId="180" xr:uid="{AC91D8E3-6012-41A9-B015-C59FFF60F7E2}"/>
    <cellStyle name="Euro 30 3 3" xfId="16797" xr:uid="{BDBC5E39-DB39-48CA-A9F0-6828560EE907}"/>
    <cellStyle name="Euro 30 3 3 2" xfId="18060" xr:uid="{5395467D-437E-406A-A9DD-C1B9D527E1D7}"/>
    <cellStyle name="Euro 30 3 4" xfId="18059" xr:uid="{4C19875C-BF84-48E8-ADE1-69149DEFD33F}"/>
    <cellStyle name="Euro 30 3 5" xfId="16796" xr:uid="{E20265B9-F58B-4EB8-95AC-61D838F24C86}"/>
    <cellStyle name="Euro 30 4" xfId="8959" xr:uid="{4A09537D-D525-4B30-985A-A37CB7C1C90D}"/>
    <cellStyle name="Euro 30 4 2" xfId="16799" xr:uid="{E3F184C6-3CF9-489A-8E14-A2B9E96199B9}"/>
    <cellStyle name="Euro 30 4 2 2" xfId="18062" xr:uid="{DCE50139-6B0C-4A6F-8FED-A7F68A1E3D8D}"/>
    <cellStyle name="Euro 30 4 3" xfId="18061" xr:uid="{28FC1406-DF95-4215-8834-EB10976B5C63}"/>
    <cellStyle name="Euro 30 4 4" xfId="16798" xr:uid="{0DA7DC4B-ABC2-4731-B7BE-782EFE49F0CA}"/>
    <cellStyle name="Euro 30 5" xfId="8960" xr:uid="{5E7EE5BD-9812-41D7-AAC1-6EFB205FC548}"/>
    <cellStyle name="Euro 30 6" xfId="50937" xr:uid="{058EFB89-A108-47C8-99DD-549B6983488D}"/>
    <cellStyle name="Euro 31" xfId="181" xr:uid="{523D0F24-8F40-4A5B-B33D-F10E38860FA5}"/>
    <cellStyle name="Euro 31 2" xfId="182" xr:uid="{FC2CD0DC-F8AA-49C5-A36C-24B7104C5DB6}"/>
    <cellStyle name="Euro 31 2 2" xfId="1228" xr:uid="{DBBEC7A3-935D-4CCE-9375-5828296E90EC}"/>
    <cellStyle name="Euro 31 3" xfId="183" xr:uid="{CB6DDB75-FAFF-4EB7-8BD7-FD5CC735068A}"/>
    <cellStyle name="Euro 31 3 2" xfId="184" xr:uid="{6EBF9CAD-6102-4D6F-9195-0BE98420EACA}"/>
    <cellStyle name="Euro 31 3 3" xfId="16801" xr:uid="{4B9E16E2-606D-471B-A839-E5B93994F584}"/>
    <cellStyle name="Euro 31 3 3 2" xfId="18064" xr:uid="{9E45C4E9-71FC-4101-A4B1-6D1CF0481E60}"/>
    <cellStyle name="Euro 31 3 4" xfId="18063" xr:uid="{20D33F95-7F44-4BC8-AE69-BCD45E56231F}"/>
    <cellStyle name="Euro 31 3 5" xfId="16800" xr:uid="{7B7B9014-68FE-4BB4-A060-AAB6445A4275}"/>
    <cellStyle name="Euro 31 4" xfId="8961" xr:uid="{2D89B72B-007E-45EE-B38F-E3CECD4FDF90}"/>
    <cellStyle name="Euro 31 4 2" xfId="16803" xr:uid="{9F011CEA-98BF-4AC9-B118-C9AD0F14D5A7}"/>
    <cellStyle name="Euro 31 4 2 2" xfId="18066" xr:uid="{95F4A3C8-D3B1-4C9D-8663-2461EBCDEA16}"/>
    <cellStyle name="Euro 31 4 3" xfId="18065" xr:uid="{EF201F0C-AC9E-4206-B113-EBFD36686312}"/>
    <cellStyle name="Euro 31 4 4" xfId="16802" xr:uid="{1D46B404-81A4-4FF4-BE79-F38F962FF466}"/>
    <cellStyle name="Euro 31 5" xfId="8962" xr:uid="{D99C588D-652C-41F4-A030-C0D64DCEE789}"/>
    <cellStyle name="Euro 31 6" xfId="51195" xr:uid="{4A4888A2-B290-4029-B818-B44934A6B601}"/>
    <cellStyle name="Euro 32" xfId="185" xr:uid="{2E8E6159-6D3F-4B9D-A9EA-5E11BB91B196}"/>
    <cellStyle name="Euro 32 2" xfId="186" xr:uid="{762DB82C-D476-41FE-822B-9A13FE6421AF}"/>
    <cellStyle name="Euro 32 2 2" xfId="1229" xr:uid="{979539B6-0A32-46D6-8A45-3E2FD12D4C69}"/>
    <cellStyle name="Euro 32 3" xfId="187" xr:uid="{B0652682-60B5-4A9B-9672-9C93B9F1C6EF}"/>
    <cellStyle name="Euro 32 3 2" xfId="188" xr:uid="{A94D938D-F504-47E9-BEBF-8A43384651CB}"/>
    <cellStyle name="Euro 32 3 3" xfId="16805" xr:uid="{1F48AB26-9F28-43E8-839D-018FAE339BCC}"/>
    <cellStyle name="Euro 32 3 3 2" xfId="18068" xr:uid="{BE3C5D0C-697E-4CC2-8B38-F0CB2927F551}"/>
    <cellStyle name="Euro 32 3 4" xfId="18067" xr:uid="{4A0ED4E5-E68D-4EF6-84D2-2F1BC21B1403}"/>
    <cellStyle name="Euro 32 3 5" xfId="16804" xr:uid="{DE84FDFE-FABB-4E3B-A081-DD644729711B}"/>
    <cellStyle name="Euro 32 4" xfId="8963" xr:uid="{74B96C25-C765-4EEE-AC7E-F7A1752A308F}"/>
    <cellStyle name="Euro 32 4 2" xfId="16807" xr:uid="{5D0B260B-20F4-4BB1-BF71-CE639B918635}"/>
    <cellStyle name="Euro 32 4 2 2" xfId="18070" xr:uid="{4F2CF6BB-B707-4398-893C-D5F2DB958DC8}"/>
    <cellStyle name="Euro 32 4 3" xfId="18069" xr:uid="{05C06271-AF63-46CB-B46D-F2035B999B22}"/>
    <cellStyle name="Euro 32 4 4" xfId="16806" xr:uid="{94B7C8DD-B7A7-4AB6-A282-654270DAE3FF}"/>
    <cellStyle name="Euro 32 5" xfId="8964" xr:uid="{628E24C3-AB43-412C-B09F-B7B73314D971}"/>
    <cellStyle name="Euro 32 6" xfId="51173" xr:uid="{801B1770-1E96-458F-8BDA-F6E848170A76}"/>
    <cellStyle name="Euro 33" xfId="189" xr:uid="{B38D6FF1-DF72-4133-9B83-243744ECAB6F}"/>
    <cellStyle name="Euro 33 2" xfId="190" xr:uid="{1C3683AB-E063-4198-881F-5071883B12F7}"/>
    <cellStyle name="Euro 33 2 2" xfId="1230" xr:uid="{729385B3-5E4B-42C5-ABDA-7426FAC6E82C}"/>
    <cellStyle name="Euro 33 3" xfId="191" xr:uid="{E2DBCCC3-9D20-4D6D-90E5-0871FC566539}"/>
    <cellStyle name="Euro 33 3 2" xfId="192" xr:uid="{C444505F-B6DE-4187-BA0D-557B8E8C611B}"/>
    <cellStyle name="Euro 33 3 3" xfId="16809" xr:uid="{61DFFFF6-BFF5-4555-A6F0-B0A0D8BD8777}"/>
    <cellStyle name="Euro 33 3 3 2" xfId="18072" xr:uid="{E9E28B08-B335-4138-A672-108A367ADC75}"/>
    <cellStyle name="Euro 33 3 4" xfId="18071" xr:uid="{42ED8DA5-18CD-4177-AB4D-5506FF36F856}"/>
    <cellStyle name="Euro 33 3 5" xfId="16808" xr:uid="{326CF17D-F440-4F68-BAAD-E1ADF5697B3D}"/>
    <cellStyle name="Euro 33 4" xfId="8965" xr:uid="{C8DA55DE-0899-4FFE-83C9-8A01BFDB19EA}"/>
    <cellStyle name="Euro 33 4 2" xfId="16811" xr:uid="{4903F130-9794-4858-A625-AACBBDA16988}"/>
    <cellStyle name="Euro 33 4 2 2" xfId="18074" xr:uid="{C6C95772-7B46-469B-B693-E578A40CAD29}"/>
    <cellStyle name="Euro 33 4 3" xfId="18073" xr:uid="{D7BE8A52-4F78-416C-B1C2-F3DA9E03E1DA}"/>
    <cellStyle name="Euro 33 4 4" xfId="16810" xr:uid="{710BC0D0-7D1F-4C20-9B90-DB988823EEF5}"/>
    <cellStyle name="Euro 33 5" xfId="8966" xr:uid="{BF64420E-C9AC-43B1-A8DB-DAA1244EF9A3}"/>
    <cellStyle name="Euro 33 6" xfId="50936" xr:uid="{6DFE0865-60F2-4B3A-A0EA-820D6A59DB77}"/>
    <cellStyle name="Euro 34" xfId="193" xr:uid="{9E4A7920-58D2-4D46-B7C7-7FBBFB55DB6A}"/>
    <cellStyle name="Euro 34 2" xfId="194" xr:uid="{6079354A-6350-43C2-8FB0-6F5915E6E929}"/>
    <cellStyle name="Euro 34 2 2" xfId="1231" xr:uid="{F49A5B17-BA2E-4A31-ADDC-5A0E14CA2596}"/>
    <cellStyle name="Euro 34 3" xfId="195" xr:uid="{2C85F968-4121-4C58-ABC1-C31CC44AA8D0}"/>
    <cellStyle name="Euro 34 3 2" xfId="196" xr:uid="{212D428F-1116-42E1-BAC8-A76710C074F4}"/>
    <cellStyle name="Euro 34 3 3" xfId="16813" xr:uid="{92A10BFF-998A-4265-9287-1ACE2473CFAB}"/>
    <cellStyle name="Euro 34 3 3 2" xfId="18076" xr:uid="{9EFEBD5D-7255-4B99-891F-6AA19A239A06}"/>
    <cellStyle name="Euro 34 3 4" xfId="18075" xr:uid="{0C8E56B3-19E9-4762-A341-FA3A7A280A3B}"/>
    <cellStyle name="Euro 34 3 5" xfId="16812" xr:uid="{A6B56633-DDC3-4844-B1DC-CC1E9649BFB0}"/>
    <cellStyle name="Euro 34 4" xfId="8967" xr:uid="{771E3D06-E239-47B9-AB63-99C9010706BB}"/>
    <cellStyle name="Euro 34 4 2" xfId="16815" xr:uid="{4DB61D86-E42C-4EEA-97B1-A603B8BC056F}"/>
    <cellStyle name="Euro 34 4 2 2" xfId="18078" xr:uid="{A50998DD-6C85-4EDE-9E0B-ED27D0825039}"/>
    <cellStyle name="Euro 34 4 3" xfId="18077" xr:uid="{E7FFCA37-5B99-4DF0-99EE-447B32B7EFDE}"/>
    <cellStyle name="Euro 34 4 4" xfId="16814" xr:uid="{3584B6B3-8AA2-41C6-8B0A-2F92C086CBA6}"/>
    <cellStyle name="Euro 34 5" xfId="8968" xr:uid="{B06B35F7-B55D-4CF4-A78A-BACD4CC0B379}"/>
    <cellStyle name="Euro 34 6" xfId="50935" xr:uid="{7748E959-B581-4ADF-B5D2-5ECF6BB41C9F}"/>
    <cellStyle name="Euro 35" xfId="197" xr:uid="{A021F5F9-66D2-4976-B2BF-446EAF7EE73B}"/>
    <cellStyle name="Euro 35 2" xfId="198" xr:uid="{78236D84-3EA1-43AF-85E2-97691E77812E}"/>
    <cellStyle name="Euro 35 2 2" xfId="1232" xr:uid="{7FB9EFDC-A644-4B9E-A26D-9AA88B0AD38D}"/>
    <cellStyle name="Euro 35 3" xfId="199" xr:uid="{F859780D-A345-4F85-B90D-ED9AED1AC301}"/>
    <cellStyle name="Euro 35 3 2" xfId="200" xr:uid="{806707D9-79D4-47E7-8910-9D620037A98D}"/>
    <cellStyle name="Euro 35 3 3" xfId="16817" xr:uid="{BB1115BE-2553-42D6-9CD8-46C236EAEA73}"/>
    <cellStyle name="Euro 35 3 3 2" xfId="18080" xr:uid="{994270D9-BC27-48AB-ABF6-0E13CA561403}"/>
    <cellStyle name="Euro 35 3 4" xfId="18079" xr:uid="{FF47B499-E299-45D4-B84F-F81A17E1F182}"/>
    <cellStyle name="Euro 35 3 5" xfId="16816" xr:uid="{14EE060F-8214-40D9-A3D0-CB60928DC16A}"/>
    <cellStyle name="Euro 35 4" xfId="8969" xr:uid="{AFAFC064-2341-4127-B24D-530031C5329D}"/>
    <cellStyle name="Euro 35 4 2" xfId="16819" xr:uid="{E7432E1E-D309-4C75-B162-21335DC85C13}"/>
    <cellStyle name="Euro 35 4 2 2" xfId="18082" xr:uid="{1357E126-565A-479F-9421-07CEA72229D6}"/>
    <cellStyle name="Euro 35 4 3" xfId="18081" xr:uid="{E0E506F9-2F94-4D96-A946-0067DE5E6411}"/>
    <cellStyle name="Euro 35 4 4" xfId="16818" xr:uid="{CEB405EC-99EA-49EA-B76A-B01BD91DD2F0}"/>
    <cellStyle name="Euro 35 5" xfId="8970" xr:uid="{29A2F8F9-D96B-4D9D-A64B-9C7DF57FE03A}"/>
    <cellStyle name="Euro 35 6" xfId="51151" xr:uid="{B0F1A2C0-52E2-4EF9-B6BD-ACFB1EA9B50E}"/>
    <cellStyle name="Euro 36" xfId="201" xr:uid="{70C5C0FA-4FB7-49BA-9EF7-709248BCFECA}"/>
    <cellStyle name="Euro 36 2" xfId="202" xr:uid="{51250765-CAA1-4835-BF22-712AF754E1E6}"/>
    <cellStyle name="Euro 36 2 2" xfId="1233" xr:uid="{3713F75B-0E30-4448-BD87-38C9C8CCCB10}"/>
    <cellStyle name="Euro 36 3" xfId="203" xr:uid="{64BB175E-8841-4EEE-9E68-9BCBBCD3BC26}"/>
    <cellStyle name="Euro 36 3 2" xfId="204" xr:uid="{186296D7-13C5-4F7C-AEEE-FFA5322A5169}"/>
    <cellStyle name="Euro 36 3 3" xfId="16821" xr:uid="{71481C7F-6AF5-4E08-9C7B-5F4F32D64F31}"/>
    <cellStyle name="Euro 36 3 3 2" xfId="18084" xr:uid="{891857A1-FC90-4858-B24C-31D63CC91D29}"/>
    <cellStyle name="Euro 36 3 4" xfId="18083" xr:uid="{4DD3EF71-0277-48D3-AE61-3744C5E733AA}"/>
    <cellStyle name="Euro 36 3 5" xfId="16820" xr:uid="{49555DA5-6C29-49DE-87B9-4457F7C36B48}"/>
    <cellStyle name="Euro 36 4" xfId="8971" xr:uid="{D9D61A33-BBCB-42F0-AF94-CE2E9360EED9}"/>
    <cellStyle name="Euro 36 4 2" xfId="16823" xr:uid="{2C93F0EE-EEB8-4D3D-8669-D958C0D872D1}"/>
    <cellStyle name="Euro 36 4 2 2" xfId="18086" xr:uid="{7A30AB24-EA0B-4CDB-BB67-26A825E9F187}"/>
    <cellStyle name="Euro 36 4 3" xfId="18085" xr:uid="{7023B959-FB30-4AD0-A04F-B4C98C200FA0}"/>
    <cellStyle name="Euro 36 4 4" xfId="16822" xr:uid="{8AFAD1AA-D6C8-4041-BAE5-7D3CDD6025F8}"/>
    <cellStyle name="Euro 36 5" xfId="8972" xr:uid="{2516B3E6-7B3F-4CE0-93C4-66E46B699DC5}"/>
    <cellStyle name="Euro 36 6" xfId="51150" xr:uid="{FC11C854-AE73-42B7-8E26-438373D307E4}"/>
    <cellStyle name="Euro 37" xfId="205" xr:uid="{8E41BF0F-A653-49FD-8DE8-D7ED88C52582}"/>
    <cellStyle name="Euro 37 2" xfId="206" xr:uid="{4B349D06-52CE-4C7C-AB54-B143ECE14971}"/>
    <cellStyle name="Euro 37 2 2" xfId="1234" xr:uid="{CB8296C9-3596-4569-A978-FB2DABA9656E}"/>
    <cellStyle name="Euro 37 3" xfId="207" xr:uid="{F4C229CD-FD24-4580-892F-8839BE111479}"/>
    <cellStyle name="Euro 37 3 2" xfId="208" xr:uid="{B7DF5F3E-4818-41AA-B956-131922B86A01}"/>
    <cellStyle name="Euro 37 3 3" xfId="16825" xr:uid="{0050F9FE-FF3E-426E-AB16-4B8A632D454D}"/>
    <cellStyle name="Euro 37 3 3 2" xfId="18088" xr:uid="{0B98EF9B-7E18-47D2-9BA0-0A4115F524C5}"/>
    <cellStyle name="Euro 37 3 4" xfId="18087" xr:uid="{0BC90523-490D-46FA-A9C2-FE241E5EA821}"/>
    <cellStyle name="Euro 37 3 5" xfId="16824" xr:uid="{B0099C47-0D00-47BE-A4F3-3B4DF543714C}"/>
    <cellStyle name="Euro 37 4" xfId="8973" xr:uid="{4039AE9E-36D1-4AFD-BF53-3B4B1C01C7EB}"/>
    <cellStyle name="Euro 37 4 2" xfId="16827" xr:uid="{6E364905-9CA0-4F62-B953-61593324EF27}"/>
    <cellStyle name="Euro 37 4 2 2" xfId="18090" xr:uid="{A4B1EE97-06E4-4394-A08F-6DF6D6BA4396}"/>
    <cellStyle name="Euro 37 4 3" xfId="18089" xr:uid="{B7F603F2-334B-4A77-96A9-9802EB029F6A}"/>
    <cellStyle name="Euro 37 4 4" xfId="16826" xr:uid="{83330F01-3A8E-4136-B13B-ADB47B566613}"/>
    <cellStyle name="Euro 37 5" xfId="8974" xr:uid="{1CD1EB04-054E-42E1-9777-F89E75D27C21}"/>
    <cellStyle name="Euro 37 6" xfId="51157" xr:uid="{94BE6B03-A07E-4ADA-8FE4-4BF44D8EE206}"/>
    <cellStyle name="Euro 38" xfId="209" xr:uid="{880223F6-9285-45E2-BABB-6887E326D818}"/>
    <cellStyle name="Euro 38 2" xfId="210" xr:uid="{254796C8-583E-4AD2-A07F-650186EF4A84}"/>
    <cellStyle name="Euro 38 2 2" xfId="1235" xr:uid="{A9F74796-DD4D-4B39-876F-C3D8DF57E884}"/>
    <cellStyle name="Euro 38 3" xfId="211" xr:uid="{4A6D8862-1221-4467-A376-8D4F439B569F}"/>
    <cellStyle name="Euro 38 3 2" xfId="212" xr:uid="{7D7E8DE7-6619-4E84-896E-20A8B17D279B}"/>
    <cellStyle name="Euro 38 3 3" xfId="16829" xr:uid="{397E8118-0C97-4BC6-9D45-9B54E33383B8}"/>
    <cellStyle name="Euro 38 3 3 2" xfId="18092" xr:uid="{A1C2C1A4-9B6B-45CB-B14F-4B24CC95BF6C}"/>
    <cellStyle name="Euro 38 3 4" xfId="18091" xr:uid="{4BFD4B9E-E046-4DB1-9DAF-C7E04BB77996}"/>
    <cellStyle name="Euro 38 3 5" xfId="16828" xr:uid="{71FCC824-14D0-4D70-82EF-8F3DCF516C40}"/>
    <cellStyle name="Euro 38 4" xfId="8975" xr:uid="{BBFF690D-0432-4C06-B0F7-88556C2CAF79}"/>
    <cellStyle name="Euro 38 4 2" xfId="16831" xr:uid="{DA4B3D38-8A19-465E-90C1-908C183FAB3A}"/>
    <cellStyle name="Euro 38 4 2 2" xfId="18094" xr:uid="{FFB9A967-89CF-4425-8264-FA4C3FB69A20}"/>
    <cellStyle name="Euro 38 4 3" xfId="18093" xr:uid="{A96C451B-BA11-4848-9529-E937C04CDD0A}"/>
    <cellStyle name="Euro 38 4 4" xfId="16830" xr:uid="{588242A4-5DD6-44A1-BCEA-75D8ED7E347D}"/>
    <cellStyle name="Euro 38 5" xfId="8976" xr:uid="{1F769731-4AA2-45DA-AF64-4143FA7F9D64}"/>
    <cellStyle name="Euro 38 6" xfId="50934" xr:uid="{E90EDBDA-D7CF-43CF-A4BA-8B115D72BB43}"/>
    <cellStyle name="Euro 39" xfId="213" xr:uid="{44DAD72E-4663-425D-9424-0B53FB31BF88}"/>
    <cellStyle name="Euro 39 2" xfId="214" xr:uid="{99B3142A-9B24-41A2-B973-3B2CE5CA7A24}"/>
    <cellStyle name="Euro 39 2 2" xfId="1236" xr:uid="{00AF57C0-3296-4F33-A9D8-4F60E3050798}"/>
    <cellStyle name="Euro 39 3" xfId="215" xr:uid="{D68F290A-1C32-4E7E-B977-BAC78A68B247}"/>
    <cellStyle name="Euro 39 3 2" xfId="216" xr:uid="{E79AA538-242A-4F70-9D54-5FE73C2D681D}"/>
    <cellStyle name="Euro 39 3 3" xfId="16833" xr:uid="{B9503676-6DE9-46C1-A9C2-0579D70D97C7}"/>
    <cellStyle name="Euro 39 3 3 2" xfId="18096" xr:uid="{7540A459-7862-4BC0-8FF1-DC866FC624A0}"/>
    <cellStyle name="Euro 39 3 4" xfId="18095" xr:uid="{4CCEFBE4-505C-4CB3-B0B3-38F6DD1E8CB8}"/>
    <cellStyle name="Euro 39 3 5" xfId="16832" xr:uid="{F58216E1-2BE2-43E0-8BE7-AA06FB9B5548}"/>
    <cellStyle name="Euro 39 4" xfId="8977" xr:uid="{AE4C1F18-A2E1-4806-B2B9-C18927C4A01F}"/>
    <cellStyle name="Euro 39 4 2" xfId="16835" xr:uid="{CCFAFB1D-DCD4-4EBD-8626-8BB3C95A0F80}"/>
    <cellStyle name="Euro 39 4 2 2" xfId="18098" xr:uid="{49727F57-C831-42DF-8B69-133F1F22CF2A}"/>
    <cellStyle name="Euro 39 4 3" xfId="18097" xr:uid="{D90E7DF2-AD30-47FF-A8B5-8F8DE4363EDC}"/>
    <cellStyle name="Euro 39 4 4" xfId="16834" xr:uid="{20217C94-73FF-46E4-A604-4B7AA3D56379}"/>
    <cellStyle name="Euro 39 5" xfId="8978" xr:uid="{E1DADEDA-DD0E-4230-AE60-A15B18FC423E}"/>
    <cellStyle name="Euro 39 6" xfId="51196" xr:uid="{AB967AB8-1094-414E-A539-E628EBB01420}"/>
    <cellStyle name="Euro 4" xfId="217" xr:uid="{EF6B96E3-05E5-4B32-874C-818BC336E390}"/>
    <cellStyle name="Euro 4 2" xfId="218" xr:uid="{740B09D7-83F4-46C4-823F-1AECF370789A}"/>
    <cellStyle name="Euro 4 2 2" xfId="1237" xr:uid="{EE57E773-467B-45C2-A073-C015965AB690}"/>
    <cellStyle name="Euro 4 3" xfId="219" xr:uid="{38AD9644-821A-4502-BBDC-C5344890CD8A}"/>
    <cellStyle name="Euro 4 3 2" xfId="220" xr:uid="{782DF89F-8A66-4358-9229-C47BEE66DFC0}"/>
    <cellStyle name="Euro 4 3 3" xfId="16837" xr:uid="{84623519-E884-40CF-8948-C76666C9BF35}"/>
    <cellStyle name="Euro 4 3 3 2" xfId="18100" xr:uid="{44A7D10B-61CD-4C4A-8604-9D5BE0120CDF}"/>
    <cellStyle name="Euro 4 3 4" xfId="18099" xr:uid="{787D09F8-7AF8-4C9D-969D-552F57337653}"/>
    <cellStyle name="Euro 4 3 5" xfId="16836" xr:uid="{93D1CF10-99CF-47B8-844C-4BEC98CEF169}"/>
    <cellStyle name="Euro 4 4" xfId="8979" xr:uid="{C0CE7598-BE3B-4152-BD78-2D609C3859FC}"/>
    <cellStyle name="Euro 4 4 2" xfId="16839" xr:uid="{28D9897F-6CFE-4131-B008-F036DA3CEFD0}"/>
    <cellStyle name="Euro 4 4 2 2" xfId="18102" xr:uid="{C994DE78-B1F3-4C6A-BD3E-15081AA81951}"/>
    <cellStyle name="Euro 4 4 3" xfId="18101" xr:uid="{D170ECE5-60B3-4C81-AF87-023F1513D8F9}"/>
    <cellStyle name="Euro 4 4 4" xfId="16838" xr:uid="{41AC1F11-015B-4736-8EAD-0E96DE8D1E4B}"/>
    <cellStyle name="Euro 4 5" xfId="8980" xr:uid="{5939F3F3-25EF-4081-925E-ACA325008ADC}"/>
    <cellStyle name="Euro 4 6" xfId="51197" xr:uid="{2CE0332C-00D5-49D2-A06F-86D5DBFC5EDD}"/>
    <cellStyle name="Euro 40" xfId="221" xr:uid="{A86E13CB-4042-4FC0-BE49-B99E09EE9908}"/>
    <cellStyle name="Euro 40 2" xfId="222" xr:uid="{2A8B12B8-9D1A-4B3B-8235-EB91A6AC504A}"/>
    <cellStyle name="Euro 40 2 2" xfId="1238" xr:uid="{01AC8A1F-26A3-4B26-A013-1301FB87AEEB}"/>
    <cellStyle name="Euro 40 3" xfId="223" xr:uid="{233D2D84-0E64-42F4-8627-F92ACA843620}"/>
    <cellStyle name="Euro 40 3 2" xfId="224" xr:uid="{B7102966-79A9-435F-BCA8-F26980F1D8AD}"/>
    <cellStyle name="Euro 40 3 3" xfId="16841" xr:uid="{2634F21B-CBFC-4135-8245-A4D25443251A}"/>
    <cellStyle name="Euro 40 3 3 2" xfId="18104" xr:uid="{6D72E318-B6B5-4A07-B673-B414B4FBAD30}"/>
    <cellStyle name="Euro 40 3 4" xfId="18103" xr:uid="{24053AD1-6421-4F19-87C7-ECBFC02B7809}"/>
    <cellStyle name="Euro 40 3 5" xfId="16840" xr:uid="{6108224F-5826-4986-B967-87BB941B3F37}"/>
    <cellStyle name="Euro 40 4" xfId="8981" xr:uid="{0D92327C-68EA-4295-8546-1E2684CC10FA}"/>
    <cellStyle name="Euro 40 4 2" xfId="16843" xr:uid="{E2F284C0-BB74-4E64-BF76-B57D80F01C47}"/>
    <cellStyle name="Euro 40 4 2 2" xfId="18106" xr:uid="{07BC21E4-A441-4B6A-9A06-A58F64AC7E55}"/>
    <cellStyle name="Euro 40 4 3" xfId="18105" xr:uid="{A9EFEF90-BEF1-4633-802E-9294CCCA2DBA}"/>
    <cellStyle name="Euro 40 4 4" xfId="16842" xr:uid="{2607FCA6-6490-468D-9EB7-D171E6C681E3}"/>
    <cellStyle name="Euro 40 5" xfId="8982" xr:uid="{53D62B89-6B6E-4D0B-857C-9309294CC661}"/>
    <cellStyle name="Euro 40 6" xfId="50933" xr:uid="{FF9F0F7D-4DF1-4F2A-8E87-F5CA1CAEA366}"/>
    <cellStyle name="Euro 41" xfId="225" xr:uid="{B6178529-FDC7-42E6-BD4E-F6A25FE62FF3}"/>
    <cellStyle name="Euro 41 2" xfId="226" xr:uid="{4A2C0B26-0020-4D0C-99F4-BE8B3A91FC69}"/>
    <cellStyle name="Euro 41 2 2" xfId="1239" xr:uid="{1C0298D4-F964-4364-8C25-8567C6C553B3}"/>
    <cellStyle name="Euro 41 3" xfId="227" xr:uid="{A175105D-E969-45FD-AE5E-F11C6C1FF1E9}"/>
    <cellStyle name="Euro 41 3 2" xfId="228" xr:uid="{D276B9E3-A0A7-4CE6-961E-B0898295C70F}"/>
    <cellStyle name="Euro 41 3 3" xfId="16845" xr:uid="{8DDA9769-3A36-4D5A-AF20-66E79158723C}"/>
    <cellStyle name="Euro 41 3 3 2" xfId="18108" xr:uid="{C01A80D2-7932-46DB-BFF1-8B5DB77E1C18}"/>
    <cellStyle name="Euro 41 3 4" xfId="18107" xr:uid="{2B66F158-B713-41D1-A510-A43AB75D9CDB}"/>
    <cellStyle name="Euro 41 3 5" xfId="16844" xr:uid="{D4CFAAEB-3391-41CC-A590-3772F0C6E776}"/>
    <cellStyle name="Euro 41 4" xfId="8983" xr:uid="{487055CB-A703-454E-B2DB-4FF1F1F39F14}"/>
    <cellStyle name="Euro 41 4 2" xfId="16847" xr:uid="{FA9E7535-2939-4D17-8510-3F237EF36A5B}"/>
    <cellStyle name="Euro 41 4 2 2" xfId="18110" xr:uid="{1D5A477B-43D1-47A7-9272-183532A07114}"/>
    <cellStyle name="Euro 41 4 3" xfId="18109" xr:uid="{8FAF57A3-D979-4B29-BB42-07DC128BEB6E}"/>
    <cellStyle name="Euro 41 4 4" xfId="16846" xr:uid="{50DCE05C-A925-4DC0-AF9B-664903BF5BEB}"/>
    <cellStyle name="Euro 41 5" xfId="8984" xr:uid="{94DAFF7A-3E5E-439B-A034-38DC249FFBAD}"/>
    <cellStyle name="Euro 41 6" xfId="51007" xr:uid="{A62DDA31-1084-4EA5-9E6E-DFE347E95FDD}"/>
    <cellStyle name="Euro 42" xfId="229" xr:uid="{D05CC7D5-3096-4FA4-9D39-7920D097F745}"/>
    <cellStyle name="Euro 42 2" xfId="230" xr:uid="{668399A5-CCE7-4B8F-A6D5-DD1B4AC9BE2F}"/>
    <cellStyle name="Euro 42 2 2" xfId="1240" xr:uid="{ACE3C3D2-3F27-4B9A-B380-2858F7A564FB}"/>
    <cellStyle name="Euro 42 3" xfId="231" xr:uid="{AC707005-BDE4-4202-8C0A-A71E74145DD5}"/>
    <cellStyle name="Euro 42 3 2" xfId="232" xr:uid="{15415A3B-4CDF-40E2-A701-AC7577BC97FB}"/>
    <cellStyle name="Euro 42 3 3" xfId="16849" xr:uid="{1884E964-E7E4-4BDD-A51B-BCFD40765A26}"/>
    <cellStyle name="Euro 42 3 3 2" xfId="18112" xr:uid="{D69B5D6B-6A29-49C5-859F-33AEEFDAF647}"/>
    <cellStyle name="Euro 42 3 4" xfId="18111" xr:uid="{19A25ACC-575D-4458-8340-ADDB1CBBC5D4}"/>
    <cellStyle name="Euro 42 3 5" xfId="16848" xr:uid="{E1DF4BA0-789E-411C-84F6-C0BF42E2B41D}"/>
    <cellStyle name="Euro 42 4" xfId="8985" xr:uid="{AFA3FF09-372C-466B-A669-A41D3E2FF576}"/>
    <cellStyle name="Euro 42 4 2" xfId="16851" xr:uid="{332F2C90-6F8E-4389-85D9-ED3426BD3988}"/>
    <cellStyle name="Euro 42 4 2 2" xfId="18114" xr:uid="{E4CB4066-AF7D-4958-8B26-65412970BEF1}"/>
    <cellStyle name="Euro 42 4 3" xfId="18113" xr:uid="{0DD8CDDF-7766-4FF7-BF29-31638EED00B9}"/>
    <cellStyle name="Euro 42 4 4" xfId="16850" xr:uid="{CF626F24-F9A4-4359-95DF-5F1205316F4A}"/>
    <cellStyle name="Euro 42 5" xfId="8986" xr:uid="{57755DD7-4E37-4361-9457-C4C176C7B535}"/>
    <cellStyle name="Euro 42 6" xfId="50932" xr:uid="{0D6860F3-394B-4B9F-8D40-261BEB5BC251}"/>
    <cellStyle name="Euro 43" xfId="233" xr:uid="{A2E3D16C-7EA1-4A3B-9476-A63605249B10}"/>
    <cellStyle name="Euro 43 2" xfId="234" xr:uid="{80A3A304-3FFB-4464-B05D-6DA303076092}"/>
    <cellStyle name="Euro 43 2 2" xfId="1241" xr:uid="{1B194B34-8A6C-4604-8C64-99A21CCADACF}"/>
    <cellStyle name="Euro 43 3" xfId="235" xr:uid="{CA262778-8368-4789-BC52-2B56262FC1C1}"/>
    <cellStyle name="Euro 43 3 2" xfId="236" xr:uid="{6002043D-D0ED-4CDA-9BF4-F8BA5203A625}"/>
    <cellStyle name="Euro 43 3 3" xfId="16853" xr:uid="{03BB164F-7A20-452F-9F61-5F23E3024EB0}"/>
    <cellStyle name="Euro 43 3 3 2" xfId="18116" xr:uid="{58E9B2D6-41F7-4039-AF5F-02E6A0BD42C2}"/>
    <cellStyle name="Euro 43 3 4" xfId="18115" xr:uid="{40072B64-D481-4419-A146-B944B03E5FE2}"/>
    <cellStyle name="Euro 43 3 5" xfId="16852" xr:uid="{77232850-DE65-4FE8-BE0E-944548CC3F03}"/>
    <cellStyle name="Euro 43 4" xfId="8987" xr:uid="{5353C2A1-279C-4A3B-8E47-0282ECC77939}"/>
    <cellStyle name="Euro 43 4 2" xfId="16855" xr:uid="{F1634BE7-60FF-4A40-A261-AC0302D7CFCD}"/>
    <cellStyle name="Euro 43 4 2 2" xfId="18118" xr:uid="{FA9AE5DD-8909-42F9-AE65-00A93CB92829}"/>
    <cellStyle name="Euro 43 4 3" xfId="18117" xr:uid="{D7800748-AF77-450E-B2B1-6F8E0D98EDB8}"/>
    <cellStyle name="Euro 43 4 4" xfId="16854" xr:uid="{17820D83-4438-4F45-A281-8C1E09376B32}"/>
    <cellStyle name="Euro 43 5" xfId="8988" xr:uid="{F30AF9C1-D4AA-4B99-AE10-C3A39671DAE6}"/>
    <cellStyle name="Euro 43 6" xfId="51179" xr:uid="{C7AEA182-B446-4552-99F2-B0F3BF319E25}"/>
    <cellStyle name="Euro 44" xfId="237" xr:uid="{E7765725-25F4-47FC-BBAB-120BCEB22346}"/>
    <cellStyle name="Euro 44 2" xfId="238" xr:uid="{F09E8165-C871-4765-9F51-E0121A57496A}"/>
    <cellStyle name="Euro 44 2 2" xfId="1242" xr:uid="{F722B755-17C6-441E-A2A6-D8D8792C8CE0}"/>
    <cellStyle name="Euro 44 3" xfId="239" xr:uid="{18BD955E-C9D4-4FC8-8C12-2DE1FC0A5C7B}"/>
    <cellStyle name="Euro 44 3 2" xfId="240" xr:uid="{AF0F4561-9387-49FB-8727-FDFE068414A1}"/>
    <cellStyle name="Euro 44 3 3" xfId="16857" xr:uid="{F7B1D859-BE97-4CAD-A6AF-C3877D33DE17}"/>
    <cellStyle name="Euro 44 3 3 2" xfId="18120" xr:uid="{2C780DBA-FA55-4545-915F-0B9FAF69447E}"/>
    <cellStyle name="Euro 44 3 4" xfId="18119" xr:uid="{64089122-A89B-4B2A-A78C-6B2C21EF8B7A}"/>
    <cellStyle name="Euro 44 3 5" xfId="16856" xr:uid="{42310E92-77EE-4AD0-9ADF-67053A13597D}"/>
    <cellStyle name="Euro 44 4" xfId="8989" xr:uid="{8D047000-9DBA-401B-95D5-8DEAD2EE2A68}"/>
    <cellStyle name="Euro 44 4 2" xfId="16859" xr:uid="{1E395989-100F-43BC-A8F3-5F46C9E38EAF}"/>
    <cellStyle name="Euro 44 4 2 2" xfId="18122" xr:uid="{F209B0AF-BA62-4D41-AA98-6891BFD7421E}"/>
    <cellStyle name="Euro 44 4 3" xfId="18121" xr:uid="{16B7BEEF-8A3C-4BBD-97A5-F4A0AADF9C13}"/>
    <cellStyle name="Euro 44 4 4" xfId="16858" xr:uid="{5F6AC8C3-13A2-43E6-95A6-C6A398959127}"/>
    <cellStyle name="Euro 44 5" xfId="8990" xr:uid="{63AC178E-2FCF-4E8C-9602-BADC90B2EEB7}"/>
    <cellStyle name="Euro 44 6" xfId="51198" xr:uid="{DF714A3B-F1B1-43F1-BCE6-50E3B4E897ED}"/>
    <cellStyle name="Euro 45" xfId="241" xr:uid="{4B9BF00C-792A-4024-A496-B75B60472109}"/>
    <cellStyle name="Euro 45 2" xfId="1243" xr:uid="{BF69DF81-06D2-4A11-AEFA-1356BF7FD97B}"/>
    <cellStyle name="Euro 45 2 2" xfId="18124" xr:uid="{166D6369-8D59-4D5E-9F0B-3D064ECE1ED9}"/>
    <cellStyle name="Euro 45 2 3" xfId="16860" xr:uid="{5BBD77D2-C68E-4AF2-80CD-207538D68289}"/>
    <cellStyle name="Euro 45 3" xfId="18123" xr:uid="{A5C90258-B25E-4657-96CD-D3CCF932EAE8}"/>
    <cellStyle name="Euro 45 4" xfId="54662" xr:uid="{5595D012-0E53-4396-99C6-660C8A796EAC}"/>
    <cellStyle name="Euro 46" xfId="242" xr:uid="{1D32113F-0C9F-4E82-AE46-A2B47162EDA4}"/>
    <cellStyle name="Euro 46 2" xfId="1244" xr:uid="{FCD19C92-9415-4AFE-805F-FE7E5EBB2225}"/>
    <cellStyle name="Euro 47" xfId="243" xr:uid="{2DF2D542-57E1-474C-B8CF-CE7CA7A37F35}"/>
    <cellStyle name="Euro 47 2" xfId="244" xr:uid="{AA76E121-CC57-4A84-B712-D1D39BC7CAFC}"/>
    <cellStyle name="Euro 47 3" xfId="16862" xr:uid="{4A750520-FA2C-4484-8C49-40DDF52C301A}"/>
    <cellStyle name="Euro 47 3 2" xfId="18126" xr:uid="{948AADC8-6150-4CE9-AA84-8515D20308A1}"/>
    <cellStyle name="Euro 47 4" xfId="18125" xr:uid="{70EF8D30-F6F4-40EF-93F4-9F4480EC6ED7}"/>
    <cellStyle name="Euro 47 5" xfId="16861" xr:uid="{7EDD365E-82AB-4838-AC1D-811157500E0C}"/>
    <cellStyle name="Euro 48" xfId="245" xr:uid="{E53B39AE-475D-49D2-A7EF-0E240BCCF7AB}"/>
    <cellStyle name="Euro 48 2" xfId="1245" xr:uid="{0DDFF68F-6E00-42ED-B1E3-F4E59C3B705A}"/>
    <cellStyle name="Euro 49" xfId="1165" xr:uid="{C7446EBE-D73C-493A-B7A2-2B72CEE251EB}"/>
    <cellStyle name="Euro 49 2" xfId="8991" xr:uid="{3A6AE431-A957-483E-94CB-FDEB3D0D78F3}"/>
    <cellStyle name="Euro 49 2 2" xfId="18128" xr:uid="{12959432-DBA7-40B5-AD48-2FD0032DD65F}"/>
    <cellStyle name="Euro 49 2 3" xfId="16864" xr:uid="{FD053F16-4FCA-43C6-8001-EF39B8A58F7B}"/>
    <cellStyle name="Euro 49 3" xfId="9998" xr:uid="{F5815F37-5856-4E04-937A-D0AF1F2067A2}"/>
    <cellStyle name="Euro 49 3 2" xfId="18127" xr:uid="{5F2C1BA0-0E3D-4586-A07E-6715CD9170A6}"/>
    <cellStyle name="Euro 49 4" xfId="16863" xr:uid="{16B67858-DD07-46B6-821D-B6AC1C235952}"/>
    <cellStyle name="Euro 5" xfId="246" xr:uid="{28EAD9EF-E65B-47E0-A92E-666BE888F809}"/>
    <cellStyle name="Euro 5 2" xfId="247" xr:uid="{D3FDD3DD-4220-4534-8A70-F25DA3D9B16E}"/>
    <cellStyle name="Euro 5 2 2" xfId="1246" xr:uid="{1A30BF4A-A073-4218-A8E3-C45BABB1E552}"/>
    <cellStyle name="Euro 5 3" xfId="248" xr:uid="{7D5E019D-152D-42EB-BBC8-1157A8EF5A3F}"/>
    <cellStyle name="Euro 5 3 2" xfId="249" xr:uid="{21322019-EADE-4E43-9E19-9A93061DEEF1}"/>
    <cellStyle name="Euro 5 3 3" xfId="16866" xr:uid="{9BC21F2B-E909-4615-8625-5B95FB71E1A1}"/>
    <cellStyle name="Euro 5 3 3 2" xfId="18130" xr:uid="{6E58B186-23C3-4C40-93DA-132A72CFDD3C}"/>
    <cellStyle name="Euro 5 3 4" xfId="18129" xr:uid="{D91A0516-2248-4261-912E-E360DBF381AC}"/>
    <cellStyle name="Euro 5 3 5" xfId="16865" xr:uid="{0522640D-7048-4A55-B580-E73B710C33EC}"/>
    <cellStyle name="Euro 5 4" xfId="8992" xr:uid="{DF744332-16B2-4473-B1EA-11A5F18B2984}"/>
    <cellStyle name="Euro 5 4 2" xfId="16868" xr:uid="{10133877-E4F2-4971-8CC1-3B70C61C2F67}"/>
    <cellStyle name="Euro 5 4 2 2" xfId="18132" xr:uid="{CDF70B20-DAEC-41D1-A47F-D7A875ABE04D}"/>
    <cellStyle name="Euro 5 4 3" xfId="18131" xr:uid="{184A54FE-9D1E-45D4-8C72-61677C888561}"/>
    <cellStyle name="Euro 5 4 4" xfId="16867" xr:uid="{2BCED212-A2C6-4368-B3B2-2240B8902D08}"/>
    <cellStyle name="Euro 5 5" xfId="8993" xr:uid="{1CC25BEF-32A8-44D0-A238-9FCE84DFF7C3}"/>
    <cellStyle name="Euro 5 6" xfId="51004" xr:uid="{C4E0C304-A726-4691-B57F-BC6DAC92C2FA}"/>
    <cellStyle name="Euro 50" xfId="1169" xr:uid="{32F2FA91-00E3-498B-A720-0D5818DA1D51}"/>
    <cellStyle name="Euro 50 2" xfId="8886" xr:uid="{8357CEC7-F7FD-4F9E-8ABB-09750D34517D}"/>
    <cellStyle name="Euro 50 3" xfId="8994" xr:uid="{5727A432-F0DB-4827-964A-8F2C8F62D4A3}"/>
    <cellStyle name="Euro 50 4" xfId="9999" xr:uid="{3F000FC9-25E5-423E-AEAD-2C2C1B930A73}"/>
    <cellStyle name="Euro 51" xfId="16869" xr:uid="{F82A5203-36EB-43C1-AF5E-118937EFEE6F}"/>
    <cellStyle name="Euro 51 2" xfId="18133" xr:uid="{BAC5A71F-439D-47A3-AEBB-8A8D872B083C}"/>
    <cellStyle name="Euro 51 3" xfId="51199" xr:uid="{AFA46B2E-A1A5-42F6-A60D-E63AD97233FC}"/>
    <cellStyle name="Euro 6" xfId="250" xr:uid="{86070712-18A1-486F-8D6A-BE8B5DFA21DB}"/>
    <cellStyle name="Euro 6 2" xfId="251" xr:uid="{BCAAEB04-E31B-40EB-B398-B2DD88002864}"/>
    <cellStyle name="Euro 6 2 2" xfId="1247" xr:uid="{868B4CF1-BF22-4B0A-B5B4-35C52F618331}"/>
    <cellStyle name="Euro 6 3" xfId="252" xr:uid="{25FAA17E-B8FC-4440-895D-DAB5CA00DA85}"/>
    <cellStyle name="Euro 6 3 2" xfId="253" xr:uid="{61A1BDC1-F3A7-4BE0-BF3B-BD18D04C4B07}"/>
    <cellStyle name="Euro 6 3 3" xfId="16871" xr:uid="{75043F04-CD8A-4818-B9DC-CB256B52A363}"/>
    <cellStyle name="Euro 6 3 3 2" xfId="18135" xr:uid="{409E06BA-B87B-4D04-84ED-E2BF54212CF7}"/>
    <cellStyle name="Euro 6 3 4" xfId="18134" xr:uid="{0FC20512-E1FB-4E0A-AC04-5CE8F8FD66C0}"/>
    <cellStyle name="Euro 6 3 5" xfId="16870" xr:uid="{17789FBE-533F-4D7D-A7BD-3956A0ECB896}"/>
    <cellStyle name="Euro 6 4" xfId="8995" xr:uid="{55D6F00E-C4FE-4DB9-9743-CAE7363008A6}"/>
    <cellStyle name="Euro 6 4 2" xfId="16873" xr:uid="{78E9CD50-1799-4A54-A859-EB7713BD4212}"/>
    <cellStyle name="Euro 6 4 2 2" xfId="18137" xr:uid="{01554EB9-FEE0-436B-A602-7EAC41E92150}"/>
    <cellStyle name="Euro 6 4 3" xfId="18136" xr:uid="{BBFCAD58-7C91-4650-9AAE-E8751FEA55AE}"/>
    <cellStyle name="Euro 6 4 4" xfId="16872" xr:uid="{73A98EF9-398D-4C87-A959-DE2EA69ECBE5}"/>
    <cellStyle name="Euro 6 5" xfId="8996" xr:uid="{04498A28-8A13-4133-90D1-66E337F3EF6E}"/>
    <cellStyle name="Euro 6 6" xfId="51172" xr:uid="{36669597-D557-40C7-880C-59564B0A18E2}"/>
    <cellStyle name="Euro 7" xfId="254" xr:uid="{2853DCDB-935D-4F5D-9CA1-E3C359D263BA}"/>
    <cellStyle name="Euro 7 2" xfId="255" xr:uid="{11326242-505A-40B0-9D5C-22E1505FB340}"/>
    <cellStyle name="Euro 7 2 2" xfId="1248" xr:uid="{F96AA1BB-B4EB-4238-96EC-76D3BF8AF592}"/>
    <cellStyle name="Euro 7 3" xfId="256" xr:uid="{9601F059-4CAE-43EC-934B-CCAAD2C19171}"/>
    <cellStyle name="Euro 7 3 2" xfId="257" xr:uid="{726D00F3-8C59-4227-B640-C94D3E2DE769}"/>
    <cellStyle name="Euro 7 3 3" xfId="16875" xr:uid="{1D460236-2C90-426A-92A0-D0E5A7D08C38}"/>
    <cellStyle name="Euro 7 3 3 2" xfId="18139" xr:uid="{CF5A5F91-10FC-4DBD-904D-F6B4DA9E7DB9}"/>
    <cellStyle name="Euro 7 3 4" xfId="18138" xr:uid="{E515419B-5FE0-4EEC-B908-84F4BA0836C5}"/>
    <cellStyle name="Euro 7 3 5" xfId="16874" xr:uid="{2B438268-B981-4731-ADD5-0E56813C7165}"/>
    <cellStyle name="Euro 7 4" xfId="8997" xr:uid="{2A574702-7509-414A-B507-8828EC79BA3D}"/>
    <cellStyle name="Euro 7 4 2" xfId="16877" xr:uid="{9E8A0A1F-9493-4CF7-AE6F-2CCC3DB0AC75}"/>
    <cellStyle name="Euro 7 4 2 2" xfId="18141" xr:uid="{960C26FF-55C2-423E-BD35-44240C77A3FC}"/>
    <cellStyle name="Euro 7 4 3" xfId="18140" xr:uid="{127B8EFD-6BC3-4553-AED7-A943874780B9}"/>
    <cellStyle name="Euro 7 4 4" xfId="16876" xr:uid="{59229A13-39FC-4F39-85F9-BCBA319092CB}"/>
    <cellStyle name="Euro 7 5" xfId="8998" xr:uid="{CA329852-F0C9-44F8-8A24-61F0A04FA81B}"/>
    <cellStyle name="Euro 7 6" xfId="50931" xr:uid="{F294723B-98A6-46C6-A68E-F1F3982797DE}"/>
    <cellStyle name="Euro 8" xfId="258" xr:uid="{27E97B77-05D4-4C74-ACED-5E5A2F0FB76E}"/>
    <cellStyle name="Euro 8 2" xfId="259" xr:uid="{7E3A7BC0-7CD2-4C3E-9118-629E1318E6A7}"/>
    <cellStyle name="Euro 8 2 2" xfId="1249" xr:uid="{E48880F0-1782-4F2D-AA4F-E8217ECD2BC0}"/>
    <cellStyle name="Euro 8 3" xfId="260" xr:uid="{9EB4AD7E-F14C-43A2-9477-4CCC4332FB41}"/>
    <cellStyle name="Euro 8 3 2" xfId="261" xr:uid="{3EFACC61-782E-4E05-842F-E981AF050B2E}"/>
    <cellStyle name="Euro 8 3 3" xfId="16879" xr:uid="{F6068059-26B0-452E-86A4-20AF35FBB33E}"/>
    <cellStyle name="Euro 8 3 3 2" xfId="18143" xr:uid="{BF18F636-1861-4AAF-A167-2640EC857B17}"/>
    <cellStyle name="Euro 8 3 4" xfId="18142" xr:uid="{85C5EF76-3830-422C-A554-A1E6D928165C}"/>
    <cellStyle name="Euro 8 3 5" xfId="16878" xr:uid="{27F0AF9A-F702-4B6B-8453-AE6A42B9B72D}"/>
    <cellStyle name="Euro 8 4" xfId="8999" xr:uid="{DDE35769-E20E-46B6-A013-31F980A8D214}"/>
    <cellStyle name="Euro 8 4 2" xfId="16881" xr:uid="{6CB076BF-FBFA-44B1-B606-14C8660EC4B4}"/>
    <cellStyle name="Euro 8 4 2 2" xfId="18145" xr:uid="{7FEB44CD-76A6-473A-B1B4-DB4B94437D6C}"/>
    <cellStyle name="Euro 8 4 3" xfId="18144" xr:uid="{442DC900-45D8-4856-A783-68DF8BBD1473}"/>
    <cellStyle name="Euro 8 4 4" xfId="16880" xr:uid="{EFEE52B0-B80C-4304-911F-39AC6D8EA27A}"/>
    <cellStyle name="Euro 8 5" xfId="9000" xr:uid="{A7D4F876-2A0E-4B17-940F-93022F3552CB}"/>
    <cellStyle name="Euro 8 6" xfId="50930" xr:uid="{13CBA6F0-D33A-4666-B017-077BC7FE32A3}"/>
    <cellStyle name="Euro 9" xfId="262" xr:uid="{41724C5C-9947-4051-B7EB-644DB1AF4CE6}"/>
    <cellStyle name="Euro 9 2" xfId="263" xr:uid="{6AFBD811-7AF6-4B38-A7DD-F8DB63F8CD14}"/>
    <cellStyle name="Euro 9 2 2" xfId="1250" xr:uid="{57117BE1-C663-4DEB-8BD4-78BFF47D33FB}"/>
    <cellStyle name="Euro 9 3" xfId="264" xr:uid="{645A97DF-4217-4922-9D55-838711F6E525}"/>
    <cellStyle name="Euro 9 3 2" xfId="265" xr:uid="{EF51EBEB-84BD-4DF6-8E16-7001F8E47710}"/>
    <cellStyle name="Euro 9 3 3" xfId="16883" xr:uid="{E90BAE6A-7816-44F5-9E4C-03B74D772677}"/>
    <cellStyle name="Euro 9 3 3 2" xfId="18147" xr:uid="{6BEAF6A0-2815-4F69-9130-DA1DBB622DB6}"/>
    <cellStyle name="Euro 9 3 4" xfId="18146" xr:uid="{27A45D62-B2A9-4E61-86DD-CB0CCD927A70}"/>
    <cellStyle name="Euro 9 3 5" xfId="16882" xr:uid="{9B3B831F-7979-41CA-92E9-7AEF7C3C175F}"/>
    <cellStyle name="Euro 9 4" xfId="9001" xr:uid="{BD6291B7-7134-4EBA-BFE7-0DE026C83982}"/>
    <cellStyle name="Euro 9 4 2" xfId="16885" xr:uid="{237C00D7-F4AA-4960-A453-371EB0A14445}"/>
    <cellStyle name="Euro 9 4 2 2" xfId="18149" xr:uid="{110F915A-2FF5-45C8-8D47-E0ED8CB43739}"/>
    <cellStyle name="Euro 9 4 3" xfId="18148" xr:uid="{5D48C06D-9238-43A2-8598-62A8B80BC8CE}"/>
    <cellStyle name="Euro 9 4 4" xfId="16884" xr:uid="{B4BECB72-7E0F-40B9-A3B4-8E5711E60C43}"/>
    <cellStyle name="Euro 9 5" xfId="9002" xr:uid="{0B6E47AE-344A-4C76-839E-0E6A5423100F}"/>
    <cellStyle name="Euro 9 6" xfId="51003" xr:uid="{C1BA1FF9-08BB-407C-9DAE-C5514BD09313}"/>
    <cellStyle name="Explanatory Text" xfId="25" builtinId="53" customBuiltin="1"/>
    <cellStyle name="Explanatory Text 2" xfId="53174" xr:uid="{DE8A21BA-AC5D-4C5D-BBBE-D30666F63A1D}"/>
    <cellStyle name="Fixed" xfId="5023" xr:uid="{4FD363DF-811E-4415-9D60-6CB129C4BB69}"/>
    <cellStyle name="Fixed 2" xfId="7427" xr:uid="{6A6FADE3-ECC1-4AC5-AB26-3F2817F0D760}"/>
    <cellStyle name="Fixed2 - Type2" xfId="266" xr:uid="{363C9453-4623-45FD-A165-6541DF09996F}"/>
    <cellStyle name="Format 1" xfId="1192" xr:uid="{BA2704AF-0160-4AEC-9A4C-3525FCCA742E}"/>
    <cellStyle name="God 2" xfId="1193" xr:uid="{B6C88953-3BF8-4A98-A381-FF3FE70B05BD}"/>
    <cellStyle name="God 2 2" xfId="5025" xr:uid="{B951AAE9-005C-4015-8D71-CB4D24254494}"/>
    <cellStyle name="God 3" xfId="5026" xr:uid="{EA00D737-A4EE-4CD6-9095-20F6FC983C76}"/>
    <cellStyle name="God 4" xfId="5027" xr:uid="{6B817CD9-B8CE-4091-9FC7-9FE0F965E997}"/>
    <cellStyle name="God 5" xfId="5028" xr:uid="{5095919F-2F20-47C3-9F08-8E6ADFE60818}"/>
    <cellStyle name="God 5 2" xfId="8699" xr:uid="{6F1B81AC-55FB-41A4-9275-8147A170F93B}"/>
    <cellStyle name="God 6" xfId="5320" xr:uid="{ABB740C3-5F66-4E0B-92BA-F730854DF116}"/>
    <cellStyle name="God 7" xfId="5024" xr:uid="{CB52C9A5-AEE0-4052-B10A-FD5106D83EDC}"/>
    <cellStyle name="Good" xfId="20" builtinId="26" customBuiltin="1"/>
    <cellStyle name="Good 2" xfId="53175" xr:uid="{8CE574F3-ADC3-41F8-AE4D-7BBA97180F4E}"/>
    <cellStyle name="Heading 1" xfId="16" builtinId="16" customBuiltin="1"/>
    <cellStyle name="Heading 1 2" xfId="5030" xr:uid="{2A13E4F8-4A5C-4407-90D7-2253E3666DBE}"/>
    <cellStyle name="Heading 1 2 2" xfId="8147" xr:uid="{F30285D2-89D7-4D19-A1A4-B626D6103775}"/>
    <cellStyle name="Heading 1 2 3" xfId="50929" xr:uid="{4F7FE4C9-9452-4963-8229-5F0D1695D2F3}"/>
    <cellStyle name="Heading 1 2 4" xfId="53176" xr:uid="{1756009E-71BA-450D-B3AD-3F7A22D3DF18}"/>
    <cellStyle name="Heading 1 3" xfId="7428" xr:uid="{5D0F5119-0DEF-452D-B297-06A9DC37C7C3}"/>
    <cellStyle name="Heading 1 4" xfId="5029" xr:uid="{F0887FEC-2794-421F-ADA3-8DA6205E5866}"/>
    <cellStyle name="Heading 2" xfId="17" builtinId="17" customBuiltin="1"/>
    <cellStyle name="Heading 2 2" xfId="5032" xr:uid="{9863AA78-C7A6-4A7B-BF70-AEF45DA8DC9A}"/>
    <cellStyle name="Heading 2 2 2" xfId="8148" xr:uid="{1C438152-F681-4375-8E24-BE99E2B8BA65}"/>
    <cellStyle name="Heading 2 2 3" xfId="53177" xr:uid="{42DC2BE4-EF68-49B5-861B-801559D95AE3}"/>
    <cellStyle name="Heading 2 3" xfId="7429" xr:uid="{148BA584-7363-48E7-87E9-7C9A4F2C6786}"/>
    <cellStyle name="Heading 2 4" xfId="5031" xr:uid="{4028047B-C5E7-4C6B-9F51-CDF405BFBC20}"/>
    <cellStyle name="Heading 3" xfId="18" builtinId="18" customBuiltin="1"/>
    <cellStyle name="Heading 3 2" xfId="53178" xr:uid="{E0E25451-3DA7-4AF0-B7D2-AF0744B1A28F}"/>
    <cellStyle name="Heading 4" xfId="19" builtinId="19" customBuiltin="1"/>
    <cellStyle name="Heading 4 2" xfId="53179" xr:uid="{5EB1C0D6-B150-4F90-B13F-65317DC5984F}"/>
    <cellStyle name="Headline" xfId="267" xr:uid="{BB315B7B-DA83-4C2C-BBB6-5725B9E0CD1E}"/>
    <cellStyle name="Hyperlink" xfId="9" builtinId="8"/>
    <cellStyle name="Hyperlink 2" xfId="15" xr:uid="{A29B1C9B-FBF5-421A-8CAC-EF1304ED3823}"/>
    <cellStyle name="Hyperlink 2 2" xfId="53180" xr:uid="{47D713CB-AA8A-43C1-B8A2-9D9BAE9E9E92}"/>
    <cellStyle name="Hyperlink 2 3" xfId="16886" xr:uid="{50FB9373-A0A8-4635-96C0-A46F431D65C4}"/>
    <cellStyle name="Hyperlink 3" xfId="51200" xr:uid="{7FBEA08D-F78A-4D8A-8BFD-DBA0580F57A8}"/>
    <cellStyle name="Hyperlink 3 2" xfId="53181" xr:uid="{9DA26FE1-5434-44D6-ADD3-2D77E2ED3250}"/>
    <cellStyle name="Hyperlink 4" xfId="50928" xr:uid="{1C4690CC-3917-493D-BD28-01EEE136F8ED}"/>
    <cellStyle name="Hyperlink 5" xfId="51704" xr:uid="{16AF8D8B-2333-4B00-9A7C-D688459C82F6}"/>
    <cellStyle name="Hyperlink 6" xfId="52124" xr:uid="{512D161C-BB62-4D19-8487-E4968D5A18BA}"/>
    <cellStyle name="Hyperlink 7" xfId="51705" xr:uid="{B731B41B-BA5F-4A7F-A587-D91D4104E7BC}"/>
    <cellStyle name="Input 10" xfId="51706" xr:uid="{632C86AF-F0C0-49A0-BDD5-BB90D353B485}"/>
    <cellStyle name="Input 11" xfId="268" xr:uid="{0C47A31A-3698-4D79-8C50-3D575307A629}"/>
    <cellStyle name="Input 2" xfId="269" xr:uid="{69176E88-016B-4260-B582-379A5649BBFC}"/>
    <cellStyle name="Input 2 2" xfId="5034" xr:uid="{05A8E0CB-BB2F-4DB1-B848-772A79A1E87F}"/>
    <cellStyle name="Input 2 2 2" xfId="53256" xr:uid="{6A52C5E8-74AF-47B9-8F2A-75B17AA1A98A}"/>
    <cellStyle name="Input 2 3" xfId="9683" xr:uid="{DD646F5D-49BE-474A-A183-2E29F7B7B564}"/>
    <cellStyle name="Input 2 4" xfId="51716" xr:uid="{C7BFE09C-734E-4049-ABE1-E57AEA27B14D}"/>
    <cellStyle name="Input 3" xfId="1170" xr:uid="{1687EAB9-E512-4D9E-B7D9-3F0B815C0C51}"/>
    <cellStyle name="Input 3 2" xfId="5035" xr:uid="{77BCD012-6F3E-4970-AECD-48E796D93057}"/>
    <cellStyle name="Input 4" xfId="5036" xr:uid="{5D869B2E-B31F-4F61-A4C4-756DB7BC12AC}"/>
    <cellStyle name="Input 5" xfId="5037" xr:uid="{3399EF48-48DF-4143-8733-F01D3D499C5C}"/>
    <cellStyle name="Input 5 2" xfId="8649" xr:uid="{CB07A140-E74C-47D5-A558-76CE43398D35}"/>
    <cellStyle name="Input 6" xfId="5323" xr:uid="{EEDB86FE-3BC1-4624-BAE4-66B2F8166AC9}"/>
    <cellStyle name="Input 7" xfId="5033" xr:uid="{3ECD9546-89CB-48D6-8EAA-D11566A035C2}"/>
    <cellStyle name="Input 8" xfId="9682" xr:uid="{89C352AD-F362-4828-AD5A-148B273AE619}"/>
    <cellStyle name="Input 9" xfId="18990" xr:uid="{740CDBC7-49FC-46F8-93A7-3285D959AB7A}"/>
    <cellStyle name="InputCell" xfId="1163" xr:uid="{64280FD1-88BE-496A-BA97-14D8E26D1791}"/>
    <cellStyle name="InputCells" xfId="270" xr:uid="{0879BA0A-2CFE-4CE2-8707-95B491E3C62B}"/>
    <cellStyle name="Komma 10" xfId="8789" xr:uid="{487950B9-9E54-435C-8022-F474FB0EF20A}"/>
    <cellStyle name="Komma 10 2" xfId="16636" xr:uid="{1168F166-E66A-484D-8427-DE217A428AE5}"/>
    <cellStyle name="Komma 10 2 2" xfId="32951" xr:uid="{BDFDE0D9-B2C2-4962-AB84-9ECF937E4034}"/>
    <cellStyle name="Komma 10 2 2 2" xfId="57048" xr:uid="{E355ACE9-6E9C-4EC9-AC15-E58E7A728E5F}"/>
    <cellStyle name="Komma 10 2 3" xfId="47915" xr:uid="{43532C02-C0C1-4074-9114-F8183B0E4600}"/>
    <cellStyle name="Komma 10 2 4" xfId="53881" xr:uid="{4BE92E85-898D-49D9-B7EB-53A696944B68}"/>
    <cellStyle name="Komma 10 3" xfId="25929" xr:uid="{33EF7095-3536-45CC-9B88-58CBC3D0C7AD}"/>
    <cellStyle name="Komma 10 3 2" xfId="56437" xr:uid="{FBD8D840-4F5C-4E9B-B2B6-DBABEC9925B2}"/>
    <cellStyle name="Komma 10 4" xfId="40916" xr:uid="{DA08AF3D-BD1D-4763-ABF6-F2E11FD499AF}"/>
    <cellStyle name="Komma 10 5" xfId="53236" xr:uid="{6829CAE2-110C-4C7E-8546-AD30A1936D88}"/>
    <cellStyle name="Komma 11" xfId="53108" xr:uid="{96BA8D73-8714-4A50-A620-A1EB6849AFCE}"/>
    <cellStyle name="Komma 2" xfId="1164" xr:uid="{07CB2956-9CFE-4E0D-89A9-B9A0A56FACDF}"/>
    <cellStyle name="Komma 2 2" xfId="1191" xr:uid="{4ECD819F-E8A4-43BA-BF9E-3B3D2AD5A6D9}"/>
    <cellStyle name="Komma 2 2 2" xfId="8800" xr:uid="{DB43707D-B2F5-47C0-A338-A01523E83168}"/>
    <cellStyle name="Komma 2 2 2 2" xfId="16638" xr:uid="{3D3659E6-0F78-4480-98E6-7AF1E7F2997A}"/>
    <cellStyle name="Komma 2 2 2 2 2" xfId="32952" xr:uid="{D6D59FD8-7BDD-4E0D-B1B6-11474BA69085}"/>
    <cellStyle name="Komma 2 2 2 2 3" xfId="47916" xr:uid="{4AF45090-B747-4418-A1FC-E4BC720DECB2}"/>
    <cellStyle name="Komma 2 2 2 3" xfId="18915" xr:uid="{92F27346-FD87-481F-895B-6F05BCC9226D}"/>
    <cellStyle name="Komma 2 2 2 4" xfId="25930" xr:uid="{70957DCF-9AFC-4386-A26D-F90A84023430}"/>
    <cellStyle name="Komma 2 2 2 5" xfId="40917" xr:uid="{C31D9A9F-7B44-46BB-AFA9-D643FCFF8040}"/>
    <cellStyle name="Komma 2 2 3" xfId="5040" xr:uid="{F161E26C-9A2C-4606-B3F9-596539DFEF82}"/>
    <cellStyle name="Komma 2 2 3 2" xfId="13202" xr:uid="{F3E31BAD-65B1-49E0-BE53-5DC8E46EE075}"/>
    <cellStyle name="Komma 2 2 3 2 2" xfId="29522" xr:uid="{B542FD0B-E31A-43E4-B71E-BEBC4FA126A1}"/>
    <cellStyle name="Komma 2 2 3 2 3" xfId="44487" xr:uid="{B40EAE1F-69FB-4AA1-9455-86472A5090E7}"/>
    <cellStyle name="Komma 2 2 3 3" xfId="22500" xr:uid="{A5E0074D-96B1-4F87-843F-AAD7259DA802}"/>
    <cellStyle name="Komma 2 2 3 4" xfId="37488" xr:uid="{91FA78C6-5156-4299-AB79-390BF8B4057F}"/>
    <cellStyle name="Komma 2 2 3 5" xfId="53239" xr:uid="{65DFE9CD-FF7E-42EF-A514-759E4F6812D7}"/>
    <cellStyle name="Komma 2 2 4" xfId="16887" xr:uid="{220FBCC4-F269-406A-9A51-F957B219A016}"/>
    <cellStyle name="Komma 2 3" xfId="5041" xr:uid="{97D13182-1507-4C91-8A3E-7ED61FC6CE35}"/>
    <cellStyle name="Komma 2 3 2" xfId="8801" xr:uid="{43D8DB91-93DC-4218-AD99-A20C4339FFCE}"/>
    <cellStyle name="Komma 2 3 2 2" xfId="16639" xr:uid="{068271C6-FD9C-4A21-A0D7-6ECCCAC1A78E}"/>
    <cellStyle name="Komma 2 3 2 2 2" xfId="32953" xr:uid="{0C5AF105-8155-4960-9B6C-72F1DD1BD0A4}"/>
    <cellStyle name="Komma 2 3 2 2 3" xfId="47917" xr:uid="{DDE7259C-AB15-42D8-9AAF-E0742C9A0E73}"/>
    <cellStyle name="Komma 2 3 2 3" xfId="25931" xr:uid="{1EFAF4C5-5A7D-4E74-AF28-6172FBBE68C4}"/>
    <cellStyle name="Komma 2 3 2 4" xfId="40918" xr:uid="{9E5C1FF0-1D1D-4299-920A-822E8C4EE9E0}"/>
    <cellStyle name="Komma 2 3 2 5" xfId="53364" xr:uid="{490C92EB-65AC-40B4-8419-B9332C011C5A}"/>
    <cellStyle name="Komma 2 3 3" xfId="13203" xr:uid="{98FE9B6B-A9AB-4926-865C-3237DEAD8816}"/>
    <cellStyle name="Komma 2 3 3 2" xfId="29523" xr:uid="{A9BCE672-8B6F-41D6-9AAF-FE64BD3A948E}"/>
    <cellStyle name="Komma 2 3 3 3" xfId="44488" xr:uid="{DBA1E3EE-852F-41E5-9FA9-5AFC4F288B21}"/>
    <cellStyle name="Komma 2 3 3 4" xfId="54663" xr:uid="{92CF0BF1-0C1A-4158-9489-6F3F2E680E26}"/>
    <cellStyle name="Komma 2 3 4" xfId="18946" xr:uid="{E981FC30-C087-422B-B835-8B0C0529DEE8}"/>
    <cellStyle name="Komma 2 3 4 2" xfId="33947" xr:uid="{9D89F0FD-80B9-4350-A746-0E57D61A923F}"/>
    <cellStyle name="Komma 2 3 4 3" xfId="48908" xr:uid="{F67877EB-DAF8-4661-9BD6-3198F6276489}"/>
    <cellStyle name="Komma 2 3 4 4" xfId="56353" xr:uid="{CFAA4DB5-3808-4A08-AFD4-D86C421F9849}"/>
    <cellStyle name="Komma 2 3 5" xfId="22501" xr:uid="{BD0ED58A-FCB9-4D6B-8960-BCCC7B2EB735}"/>
    <cellStyle name="Komma 2 3 6" xfId="37489" xr:uid="{4230B747-CC0E-4471-B5CB-54803FCC5A37}"/>
    <cellStyle name="Komma 2 3 7" xfId="53079" xr:uid="{00D1E47D-789C-4CF2-BFAC-02107573B586}"/>
    <cellStyle name="Komma 2 4" xfId="5042" xr:uid="{F544408D-93A2-441E-AB2C-4D8B4A68D4E3}"/>
    <cellStyle name="Komma 2 4 2" xfId="18914" xr:uid="{824C4473-9C12-4896-A561-668D3DBC8A9E}"/>
    <cellStyle name="Komma 2 4 2 2" xfId="57051" xr:uid="{E8E30C3F-69E5-4C37-9CB9-296F7E32D5C2}"/>
    <cellStyle name="Komma 2 4 2 3" xfId="53884" xr:uid="{2D2B9121-BA61-41A3-8472-C984729DEE6F}"/>
    <cellStyle name="Komma 2 4 3" xfId="53248" xr:uid="{6BBC24CF-3137-49A1-802E-03FCF3506522}"/>
    <cellStyle name="Komma 2 4 3 2" xfId="56440" xr:uid="{08893048-D63A-4F9B-B9D0-A5710E8DD47E}"/>
    <cellStyle name="Komma 2 5" xfId="5043" xr:uid="{A95A593B-81BC-44EB-89C4-1E360D52F267}"/>
    <cellStyle name="Komma 2 5 2" xfId="5044" xr:uid="{B49D3770-B7FE-49DA-AD0B-5DF122C6F416}"/>
    <cellStyle name="Komma 2 5 2 2" xfId="5045" xr:uid="{AC330D73-A764-4C11-AEFF-5C7BECF95DE8}"/>
    <cellStyle name="Komma 2 5 2 2 2" xfId="8143" xr:uid="{DE3592C0-4975-41A1-BA85-7DE788125327}"/>
    <cellStyle name="Komma 2 5 2 2 2 2" xfId="16043" xr:uid="{926B3A4E-64B5-4EF2-89F5-E217C4AE43CB}"/>
    <cellStyle name="Komma 2 5 2 2 2 2 2" xfId="32358" xr:uid="{99C5B0E2-2069-496C-B694-68354A5332BC}"/>
    <cellStyle name="Komma 2 5 2 2 2 2 3" xfId="47322" xr:uid="{E96D9A3F-FF05-42FE-9730-B638027DED58}"/>
    <cellStyle name="Komma 2 5 2 2 2 3" xfId="25336" xr:uid="{88720805-67D7-4E7E-A7DA-2E6136B4A052}"/>
    <cellStyle name="Komma 2 5 2 2 2 4" xfId="40323" xr:uid="{6B7D0471-1BCC-4B22-B52C-D2C137AF811E}"/>
    <cellStyle name="Komma 2 5 3" xfId="5046" xr:uid="{4AB8E357-7882-4B0B-95D7-3D9E1693E3C3}"/>
    <cellStyle name="Komma 2 5 3 2" xfId="5047" xr:uid="{DA945598-7E5E-49B3-8BCD-C479A389C036}"/>
    <cellStyle name="Komma 2 5 3 2 2" xfId="8754" xr:uid="{B7008D23-61EC-46A6-9544-55B78E083E8A}"/>
    <cellStyle name="Komma 2 5 3 2 2 2" xfId="16629" xr:uid="{8A0128DC-E028-49F7-B6E7-849FE7404B51}"/>
    <cellStyle name="Komma 2 5 3 2 2 2 2" xfId="32944" xr:uid="{7F3E318C-D223-4B07-956A-A533B4EA1C75}"/>
    <cellStyle name="Komma 2 5 3 2 2 2 3" xfId="47908" xr:uid="{7119DDC9-855A-49E4-9032-3E707E8E38D0}"/>
    <cellStyle name="Komma 2 5 3 2 2 3" xfId="25922" xr:uid="{575C6BBC-38A1-4233-BB5B-99E768BF3946}"/>
    <cellStyle name="Komma 2 5 3 2 2 4" xfId="40909" xr:uid="{5114561F-2691-4C34-971B-7168EC710CBA}"/>
    <cellStyle name="Komma 2 5 3 3" xfId="6635" xr:uid="{729F6566-C437-4FFE-8603-2E2607234ECA}"/>
    <cellStyle name="Komma 2 5 3 3 2" xfId="14548" xr:uid="{41B93110-D984-4D6F-AD91-210857731E9D}"/>
    <cellStyle name="Komma 2 5 3 3 2 2" xfId="30863" xr:uid="{04D02840-B672-43C0-A92F-3C715B0EBC4D}"/>
    <cellStyle name="Komma 2 5 3 3 2 3" xfId="45827" xr:uid="{6B458569-8816-49B6-A175-C78E1803A625}"/>
    <cellStyle name="Komma 2 5 3 3 3" xfId="23841" xr:uid="{FA150F25-5ECC-4062-B0E5-6C949D124E12}"/>
    <cellStyle name="Komma 2 5 3 3 4" xfId="38828" xr:uid="{FD4BB3AA-4ED8-4857-9881-984D2495C8BB}"/>
    <cellStyle name="Komma 2 5 4" xfId="5048" xr:uid="{D7A6516A-101C-4B30-B04A-7DD0B684ECF2}"/>
    <cellStyle name="Komma 2 5 4 2" xfId="7420" xr:uid="{EFAFA705-12CB-4F96-905A-F590C46DF76C}"/>
    <cellStyle name="Komma 2 5 4 2 2" xfId="15329" xr:uid="{25831507-B595-4E2F-A84D-715D3611C4C8}"/>
    <cellStyle name="Komma 2 5 4 2 2 2" xfId="31644" xr:uid="{F1F96A27-9107-4E51-9C00-EF07CC85055D}"/>
    <cellStyle name="Komma 2 5 4 2 2 3" xfId="46608" xr:uid="{4981B68F-0C39-4DC5-A66E-5E0E5F3D3ABD}"/>
    <cellStyle name="Komma 2 5 4 2 3" xfId="24622" xr:uid="{7FC10169-6ACF-47E2-94F8-6CD9896D1195}"/>
    <cellStyle name="Komma 2 5 4 2 4" xfId="39609" xr:uid="{DED2B0D7-9449-4605-A147-B6D5FA64BDBC}"/>
    <cellStyle name="Komma 2 5 5" xfId="53125" xr:uid="{A5EB4E7C-23FA-42E8-BE96-78956B50C108}"/>
    <cellStyle name="Komma 2 6" xfId="5049" xr:uid="{7E719F61-2276-4436-817B-B378BA78C947}"/>
    <cellStyle name="Komma 2 6 2" xfId="54593" xr:uid="{4D9B827C-902B-4481-AFC0-50F83E25712A}"/>
    <cellStyle name="Komma 2 7" xfId="8799" xr:uid="{290D1205-65F1-4EC8-9F92-E780B1B185D3}"/>
    <cellStyle name="Komma 2 8" xfId="5039" xr:uid="{37B0175B-BFAF-4C6E-9952-5BB0F8697735}"/>
    <cellStyle name="Komma 3" xfId="1172" xr:uid="{D574DD87-E09A-4003-962E-B9F444AF994C}"/>
    <cellStyle name="Komma 3 10" xfId="53123" xr:uid="{65F26E80-4053-40C6-984B-3BFA8241FCB5}"/>
    <cellStyle name="Komma 3 10 2" xfId="56383" xr:uid="{2DCBC20F-E786-448A-8CD9-EDF9EDC2BC36}"/>
    <cellStyle name="Komma 3 11" xfId="54594" xr:uid="{3FEB7337-CA83-4131-B8BB-D6F54E001C61}"/>
    <cellStyle name="Komma 3 12" xfId="55411" xr:uid="{C8BFE5E6-5818-4902-B82D-C4AC2399F92A}"/>
    <cellStyle name="Komma 3 13" xfId="52129" xr:uid="{77DED4B6-96E5-47FC-BE80-98A9EA4DF4DB}"/>
    <cellStyle name="Komma 3 2" xfId="1197" xr:uid="{0F56CA8C-8050-4C28-A92F-689328B2D251}"/>
    <cellStyle name="Komma 3 2 2" xfId="5051" xr:uid="{A68E74D6-AA03-4BED-BC7B-A6E33065A1D0}"/>
    <cellStyle name="Komma 3 2 2 2" xfId="53367" xr:uid="{C5CE2C00-6C23-49AF-B846-4EB8B5BDABDF}"/>
    <cellStyle name="Komma 3 2 2 2 2" xfId="53999" xr:uid="{7C16C6F0-AA30-4DBB-86D1-9F309A0C0922}"/>
    <cellStyle name="Komma 3 2 2 2 2 2" xfId="57166" xr:uid="{8EBF36EC-EEBD-4D0F-AAEF-0138460023BF}"/>
    <cellStyle name="Komma 3 2 2 2 3" xfId="56543" xr:uid="{718B68EB-E8A3-43F2-AB25-F6324A80B2C8}"/>
    <cellStyle name="Komma 3 2 2 3" xfId="53859" xr:uid="{F7D6952A-6EB3-45BC-8826-022BA480DDFD}"/>
    <cellStyle name="Komma 3 2 2 3 2" xfId="57026" xr:uid="{6D46304B-E66D-4295-8E0F-7AF0D4635EDE}"/>
    <cellStyle name="Komma 3 2 2 4" xfId="56415" xr:uid="{F22CA859-1827-4879-BFE2-DDBEB567E008}"/>
    <cellStyle name="Komma 3 2 2 5" xfId="53213" xr:uid="{37B95847-5E68-44EF-9D7E-ADA85784E911}"/>
    <cellStyle name="Komma 3 2 3" xfId="16889" xr:uid="{CBA6972A-A260-44F3-AB97-ACCBFB2CED97}"/>
    <cellStyle name="Komma 3 2 3 2" xfId="33007" xr:uid="{60F373D4-D1A5-41BD-8811-9DC5A43E736F}"/>
    <cellStyle name="Komma 3 2 3 2 2" xfId="54000" xr:uid="{40387316-ED7C-44B5-A692-C2199463A122}"/>
    <cellStyle name="Komma 3 2 3 2 2 2" xfId="57167" xr:uid="{9F290E62-A279-4DA3-A188-5748950B0CAD}"/>
    <cellStyle name="Komma 3 2 3 2 3" xfId="56544" xr:uid="{909816F9-1179-4B16-B652-5627D8EBE3BA}"/>
    <cellStyle name="Komma 3 2 3 2 4" xfId="53368" xr:uid="{552F1C06-E807-4F01-B8C8-693113F7D13A}"/>
    <cellStyle name="Komma 3 2 3 3" xfId="47968" xr:uid="{660228BA-5693-4D62-9A2C-747EA8518377}"/>
    <cellStyle name="Komma 3 2 3 3 2" xfId="57042" xr:uid="{733592F0-1BBF-45D0-8268-097ADFAD021F}"/>
    <cellStyle name="Komma 3 2 3 3 3" xfId="53875" xr:uid="{7F81D20C-9073-4295-B88F-57AC41293310}"/>
    <cellStyle name="Komma 3 2 3 4" xfId="56431" xr:uid="{3F8A7E4F-86F9-43B6-8630-82FC13881433}"/>
    <cellStyle name="Komma 3 2 3 5" xfId="53229" xr:uid="{E7992278-1184-4B1E-94ED-74EA84D173B8}"/>
    <cellStyle name="Komma 3 2 4" xfId="53366" xr:uid="{B58703B7-80EB-4FD3-89E6-3830E2CA17F0}"/>
    <cellStyle name="Komma 3 2 4 2" xfId="53998" xr:uid="{F4A2C98D-1E53-413E-BB23-31E747272A80}"/>
    <cellStyle name="Komma 3 2 4 2 2" xfId="57165" xr:uid="{58810C0D-A88C-4EE2-BDB8-3F2F11C3FDF4}"/>
    <cellStyle name="Komma 3 2 4 3" xfId="56542" xr:uid="{D21E36B7-EB66-4014-9145-979ACEB586F6}"/>
    <cellStyle name="Komma 3 2 5" xfId="53843" xr:uid="{85947853-29B4-4EC1-8F8E-6961F5E73B76}"/>
    <cellStyle name="Komma 3 2 5 2" xfId="57010" xr:uid="{7C57BC10-2DD9-4638-9AD2-53B921D95544}"/>
    <cellStyle name="Komma 3 2 6" xfId="53197" xr:uid="{550D26E0-1E53-4960-8C9C-7321FE7D4014}"/>
    <cellStyle name="Komma 3 2 6 2" xfId="56399" xr:uid="{EDB9D89C-C60A-4D58-876B-97BAD4C1F6A7}"/>
    <cellStyle name="Komma 3 2 7" xfId="54665" xr:uid="{486B6F52-4FB9-4BA6-9336-1FB743F411E4}"/>
    <cellStyle name="Komma 3 2 8" xfId="55412" xr:uid="{36397737-3598-478A-9CD0-E5823AC3A512}"/>
    <cellStyle name="Komma 3 2 9" xfId="52130" xr:uid="{D4AF166F-D13B-4037-83BE-822F2FD0428E}"/>
    <cellStyle name="Komma 3 3" xfId="5052" xr:uid="{67BB7433-7274-45DD-9C65-7BF1FE5C68F8}"/>
    <cellStyle name="Komma 3 3 2" xfId="53369" xr:uid="{BFCE3784-17EE-477E-9794-D81D145EB53E}"/>
    <cellStyle name="Komma 3 3 2 2" xfId="54001" xr:uid="{DF756BEE-0D2B-46D5-AFF9-9347B44820E3}"/>
    <cellStyle name="Komma 3 3 2 2 2" xfId="57168" xr:uid="{5312E268-EB58-4D81-9C58-9B6965A1E3F0}"/>
    <cellStyle name="Komma 3 3 2 3" xfId="56545" xr:uid="{B3EEBAF9-1668-4890-AF46-6A8927ABC707}"/>
    <cellStyle name="Komma 3 3 3" xfId="53851" xr:uid="{465F4DBB-A103-4084-80C4-E89879131CDA}"/>
    <cellStyle name="Komma 3 3 3 2" xfId="57018" xr:uid="{9D5000F5-A147-454D-BEE0-2F8DACF23208}"/>
    <cellStyle name="Komma 3 3 4" xfId="54664" xr:uid="{7DFFCF78-6AB9-402B-8126-8166AF5745F7}"/>
    <cellStyle name="Komma 3 3 5" xfId="56407" xr:uid="{FC0C92D6-7249-4CA8-B604-422A9FA7B862}"/>
    <cellStyle name="Komma 3 3 6" xfId="53205" xr:uid="{315C7201-3ADD-4CE0-A8A9-4176B623FCA8}"/>
    <cellStyle name="Komma 3 4" xfId="8802" xr:uid="{EE9DB310-2ECB-4CDA-B23A-8D9FCF8EE23E}"/>
    <cellStyle name="Komma 3 4 2" xfId="16640" xr:uid="{606EE684-2EE8-495E-8D96-881EEB5B8B3A}"/>
    <cellStyle name="Komma 3 4 2 2" xfId="32954" xr:uid="{333B3868-623A-42E2-8EFE-BB0A4B255052}"/>
    <cellStyle name="Komma 3 4 2 2 2" xfId="57169" xr:uid="{57DE6335-EF7B-4FB2-B770-4118301CEBDF}"/>
    <cellStyle name="Komma 3 4 2 2 3" xfId="54002" xr:uid="{D9B6A1E3-A7CF-4C65-880F-E9169E613A58}"/>
    <cellStyle name="Komma 3 4 2 3" xfId="47918" xr:uid="{D07DABB0-415B-44D9-B167-83B963F49780}"/>
    <cellStyle name="Komma 3 4 2 3 2" xfId="56546" xr:uid="{42061FBB-AE45-4BBF-BE34-09E203F3D06C}"/>
    <cellStyle name="Komma 3 4 2 4" xfId="53370" xr:uid="{7F4C739D-199A-44FE-B2DA-972E75BB814C}"/>
    <cellStyle name="Komma 3 4 3" xfId="25932" xr:uid="{85C53FE0-7991-4672-9342-8B77C3521A1D}"/>
    <cellStyle name="Komma 3 4 3 2" xfId="57034" xr:uid="{A13148DD-47D8-456C-B11B-5A022550127F}"/>
    <cellStyle name="Komma 3 4 3 3" xfId="53867" xr:uid="{8C59462D-E084-483D-B088-CAAC062018BD}"/>
    <cellStyle name="Komma 3 4 4" xfId="40919" xr:uid="{DC1030B3-798D-48EC-B978-22DC6EBC8E9F}"/>
    <cellStyle name="Komma 3 4 4 2" xfId="56423" xr:uid="{B168F88B-4E1B-4002-B531-C4604B61796F}"/>
    <cellStyle name="Komma 3 4 5" xfId="53221" xr:uid="{84C5BDCC-10EA-4716-B16E-61A05AEA32A6}"/>
    <cellStyle name="Komma 3 5" xfId="5050" xr:uid="{7F8DEED1-B1EE-445A-A299-F83BF0EFDEEC}"/>
    <cellStyle name="Komma 3 5 2" xfId="13204" xr:uid="{15D9627D-CF6A-4478-9570-327210E9F916}"/>
    <cellStyle name="Komma 3 5 2 2" xfId="29524" xr:uid="{2F421909-1909-42F0-A84D-13B36B4C5A5A}"/>
    <cellStyle name="Komma 3 5 2 2 2" xfId="57170" xr:uid="{A8836FF9-E584-4ADF-90AF-64C4DAACBF85}"/>
    <cellStyle name="Komma 3 5 2 3" xfId="44489" xr:uid="{53CBF311-900F-400D-A2FA-5F072C66B977}"/>
    <cellStyle name="Komma 3 5 2 4" xfId="54003" xr:uid="{EE4ED17C-3F91-4541-8F72-A901DED6752F}"/>
    <cellStyle name="Komma 3 5 3" xfId="22502" xr:uid="{739532AF-A590-47F4-B9E0-4B6EC885D4E8}"/>
    <cellStyle name="Komma 3 5 3 2" xfId="56547" xr:uid="{6F1ADB60-26E3-4A6C-923F-E1017EE22E19}"/>
    <cellStyle name="Komma 3 5 4" xfId="37490" xr:uid="{3B124DBA-B949-4CBD-B88A-8D2F1A5246FE}"/>
    <cellStyle name="Komma 3 5 5" xfId="53371" xr:uid="{499668EF-E176-4C3C-B6AD-2794163DB35E}"/>
    <cellStyle name="Komma 3 6" xfId="8887" xr:uid="{EB387230-4B91-4AF5-BF41-0446AC9B5762}"/>
    <cellStyle name="Komma 3 7" xfId="16888" xr:uid="{82B2DAE8-B9BE-4897-9A14-0B62E2EC6A79}"/>
    <cellStyle name="Komma 3 7 2" xfId="33006" xr:uid="{FDC2A770-5807-4EB3-9222-C8C11D4BCF76}"/>
    <cellStyle name="Komma 3 7 2 2" xfId="57164" xr:uid="{CD3DF9D9-566B-468F-87C4-BE4CCF7929DF}"/>
    <cellStyle name="Komma 3 7 2 3" xfId="53997" xr:uid="{2678E652-D211-4A14-81FE-A93EF5C0A296}"/>
    <cellStyle name="Komma 3 7 3" xfId="47967" xr:uid="{17A11D5E-C83E-4E65-859B-2DB93F2599A6}"/>
    <cellStyle name="Komma 3 7 3 2" xfId="56541" xr:uid="{623544CD-292E-41E1-BC69-B22FE0442723}"/>
    <cellStyle name="Komma 3 7 4" xfId="53365" xr:uid="{02F9AE8F-A2DB-4624-8323-436240E3E247}"/>
    <cellStyle name="Komma 3 8" xfId="53242" xr:uid="{36AB6254-4AC8-467D-B149-9A578FE310A8}"/>
    <cellStyle name="Komma 3 9" xfId="53835" xr:uid="{500268A9-107B-49D8-AD9D-56E98EB5B96A}"/>
    <cellStyle name="Komma 3 9 2" xfId="57002" xr:uid="{DF25D6A7-5F8D-4ECF-8DD0-904029601994}"/>
    <cellStyle name="Komma 4" xfId="1198" xr:uid="{D069222C-8F60-4A30-95A3-9D572FF53FA7}"/>
    <cellStyle name="Komma 4 10" xfId="49253" xr:uid="{4D894A61-3840-413F-961E-B0101DB0568F}"/>
    <cellStyle name="Komma 4 10 2" xfId="55413" xr:uid="{DD8D68BB-2DAA-4391-8F75-80F74C450400}"/>
    <cellStyle name="Komma 4 11" xfId="49658" xr:uid="{C9746ADE-51BA-4223-A8C6-6FE165F12D93}"/>
    <cellStyle name="Komma 4 12" xfId="50067" xr:uid="{51A9E79B-3F91-4CD6-BF4E-12C0068E81B5}"/>
    <cellStyle name="Komma 4 13" xfId="50472" xr:uid="{550AB096-3F2F-4738-9AE5-C9044B0DCA85}"/>
    <cellStyle name="Komma 4 14" xfId="51032" xr:uid="{E9FA6762-F8FB-4EDD-9FE7-34AF621F8509}"/>
    <cellStyle name="Komma 4 15" xfId="51633" xr:uid="{42617240-B0B2-4F8E-A301-CAC38F7C2758}"/>
    <cellStyle name="Komma 4 16" xfId="52052" xr:uid="{47FD7073-6EFD-4D1D-B316-577235710C1E}"/>
    <cellStyle name="Komma 4 17" xfId="52131" xr:uid="{7BFD0E09-9F74-4CBE-B54A-EA4B4F74EE1B}"/>
    <cellStyle name="Komma 4 2" xfId="5054" xr:uid="{37788C01-5FDD-42DF-A19E-D7A1D8C87187}"/>
    <cellStyle name="Komma 4 2 2" xfId="8804" xr:uid="{34D04CF5-0407-4627-971F-E2BCBDEC1F99}"/>
    <cellStyle name="Komma 4 2 2 2" xfId="18934" xr:uid="{2CAF0FDF-E2A2-4968-8948-9533F8ADE5E4}"/>
    <cellStyle name="Komma 4 2 2 2 2" xfId="33936" xr:uid="{99ED2691-151A-432B-8309-43DCFEA541BE}"/>
    <cellStyle name="Komma 4 2 2 2 2 2" xfId="57173" xr:uid="{6B0FF581-01BF-4721-8274-0D4E24211E6F}"/>
    <cellStyle name="Komma 4 2 2 2 3" xfId="48897" xr:uid="{55852CD4-C1D6-4EDA-8B4C-390DB6CA6609}"/>
    <cellStyle name="Komma 4 2 2 2 4" xfId="54006" xr:uid="{459719F8-EAB3-488D-B54E-F0B8752AE9EB}"/>
    <cellStyle name="Komma 4 2 2 3" xfId="53374" xr:uid="{054CDC9E-0619-4599-9B93-33663BB4F19D}"/>
    <cellStyle name="Komma 4 2 2 3 2" xfId="56550" xr:uid="{7E6B7146-90E0-42C0-9548-2CD878892CF7}"/>
    <cellStyle name="Komma 4 2 2 4" xfId="56342" xr:uid="{56EEDF0A-E4C1-44F2-8032-76EDB0B23008}"/>
    <cellStyle name="Komma 4 2 2 5" xfId="53068" xr:uid="{8C3019AD-B50E-434C-AAD8-0E7041D6C77E}"/>
    <cellStyle name="Komma 4 2 3" xfId="18150" xr:uid="{1098F33A-EF95-4593-919C-FEA574F488BF}"/>
    <cellStyle name="Komma 4 2 3 2" xfId="33617" xr:uid="{F453453A-86B2-4086-8ADA-3AB5A57475E8}"/>
    <cellStyle name="Komma 4 2 3 2 2" xfId="57174" xr:uid="{D76411A5-991C-4778-AFF4-6CB25D3C287F}"/>
    <cellStyle name="Komma 4 2 3 2 3" xfId="54007" xr:uid="{429B92C2-8FEB-4DC6-BC58-171D40705622}"/>
    <cellStyle name="Komma 4 2 3 3" xfId="48578" xr:uid="{B21F8FF0-3987-4ECA-AD62-358C55CFC0D8}"/>
    <cellStyle name="Komma 4 2 3 3 2" xfId="56551" xr:uid="{A3DEB321-39AB-4C8D-B7C7-20445533CDC5}"/>
    <cellStyle name="Komma 4 2 3 4" xfId="53375" xr:uid="{0E9545B2-2140-4395-9582-F1CF2D6A5A25}"/>
    <cellStyle name="Komma 4 2 4" xfId="53376" xr:uid="{686323F0-D602-490F-9357-AE94FDE2ED7C}"/>
    <cellStyle name="Komma 4 2 4 2" xfId="54008" xr:uid="{D8CB7DC3-1971-42AD-8F1E-CD574D8A6D72}"/>
    <cellStyle name="Komma 4 2 4 2 2" xfId="57175" xr:uid="{07389E45-2CEE-4114-A39E-BE104F7490C6}"/>
    <cellStyle name="Komma 4 2 4 3" xfId="56552" xr:uid="{CEE7CE6E-3343-4A73-9666-169976125309}"/>
    <cellStyle name="Komma 4 2 5" xfId="54005" xr:uid="{18FB0012-A1A8-4B37-8EED-A6382485FDA8}"/>
    <cellStyle name="Komma 4 2 5 2" xfId="57172" xr:uid="{1FE7EBE2-48A4-4D42-B5B0-A653A76942CE}"/>
    <cellStyle name="Komma 4 2 6" xfId="53373" xr:uid="{BF705836-FEAF-4F64-96F1-899FA8CD57AD}"/>
    <cellStyle name="Komma 4 2 6 2" xfId="56549" xr:uid="{813AE9C8-C3EC-4791-8885-CF371B3EABD3}"/>
    <cellStyle name="Komma 4 2 7" xfId="55100" xr:uid="{D9B77B4A-1FF9-4C1D-BDFC-BF34A40F4120}"/>
    <cellStyle name="Komma 4 2 8" xfId="56022" xr:uid="{01F10CA6-8626-4387-9D32-EAB19C9CC0FD}"/>
    <cellStyle name="Komma 4 2 9" xfId="52745" xr:uid="{C9781CE7-14C9-458E-8044-8BBDC3C7CA8E}"/>
    <cellStyle name="Komma 4 3" xfId="8803" xr:uid="{2DE85217-B2B3-4EEE-91F4-B525BBCFAF71}"/>
    <cellStyle name="Komma 4 3 2" xfId="18916" xr:uid="{6A827908-3D85-488F-A0B3-2677595F2F18}"/>
    <cellStyle name="Komma 4 3 2 2" xfId="33926" xr:uid="{6C4BB68B-6CB8-410D-9034-08892E665E96}"/>
    <cellStyle name="Komma 4 3 2 2 2" xfId="57177" xr:uid="{C0D18CD9-BD76-41F0-BE9C-64A8A824B350}"/>
    <cellStyle name="Komma 4 3 2 2 3" xfId="54010" xr:uid="{7BD517A3-AD41-46ED-A149-87FE4B0C3020}"/>
    <cellStyle name="Komma 4 3 2 3" xfId="48887" xr:uid="{BA1DCADF-00AC-4523-86F0-7787BD886719}"/>
    <cellStyle name="Komma 4 3 2 3 2" xfId="56554" xr:uid="{8FAEF075-ACD2-4EF9-A763-E0F620F028AD}"/>
    <cellStyle name="Komma 4 3 2 4" xfId="53378" xr:uid="{50370019-5378-42C9-9A8D-5D9199CC4EAB}"/>
    <cellStyle name="Komma 4 3 3" xfId="53379" xr:uid="{75D99040-4B4B-49C5-915A-D7A2681A8AEA}"/>
    <cellStyle name="Komma 4 3 3 2" xfId="54011" xr:uid="{FB2CA3CF-2612-4EAA-BC47-2E666074E038}"/>
    <cellStyle name="Komma 4 3 3 2 2" xfId="57178" xr:uid="{C89A5E28-1D82-436F-9823-65E60FD75720}"/>
    <cellStyle name="Komma 4 3 3 3" xfId="56555" xr:uid="{CEE63017-9AC7-4279-8E01-D851A5D16AD7}"/>
    <cellStyle name="Komma 4 3 4" xfId="54009" xr:uid="{B2EC6F6A-38D8-4103-94B5-B6D1C3159B4D}"/>
    <cellStyle name="Komma 4 3 4 2" xfId="57176" xr:uid="{DF84FA94-3985-4418-86EA-E99CEE13A948}"/>
    <cellStyle name="Komma 4 3 5" xfId="53377" xr:uid="{BC5C5DBD-9F33-479A-9B87-FB344668FB95}"/>
    <cellStyle name="Komma 4 3 5 2" xfId="56553" xr:uid="{D3F34EF0-3E16-4010-9745-07870B950EDB}"/>
    <cellStyle name="Komma 4 3 6" xfId="56332" xr:uid="{F23A22AA-F1D4-4C39-B626-43E446A8ED93}"/>
    <cellStyle name="Komma 4 3 7" xfId="53058" xr:uid="{759C47E4-AD6C-477D-92DD-22FCDB773A92}"/>
    <cellStyle name="Komma 4 4" xfId="5053" xr:uid="{C4484B25-F393-4E61-8ACF-F3A24E7DC718}"/>
    <cellStyle name="Komma 4 4 2" xfId="54012" xr:uid="{9BBC3DB4-B8CA-4D8A-AF22-CD47EE06EA42}"/>
    <cellStyle name="Komma 4 4 2 2" xfId="57179" xr:uid="{0B7725F8-B326-4E3F-AE85-A9CB74104F96}"/>
    <cellStyle name="Komma 4 4 3" xfId="56556" xr:uid="{207BCB6D-5C08-401C-994B-8C7B16E40A00}"/>
    <cellStyle name="Komma 4 4 4" xfId="53380" xr:uid="{B0AA95A9-8A5E-45DA-BBC4-13DF67FCB9D0}"/>
    <cellStyle name="Komma 4 5" xfId="8898" xr:uid="{4E034B46-D290-4BD4-A9DB-AA098E1DAFBA}"/>
    <cellStyle name="Komma 4 5 2" xfId="16671" xr:uid="{4A76F06D-6E9B-4C48-AE08-0E68037C1438}"/>
    <cellStyle name="Komma 4 5 2 2" xfId="32985" xr:uid="{FE09A83E-F142-4A7B-B661-50D91B22F578}"/>
    <cellStyle name="Komma 4 5 2 2 2" xfId="57180" xr:uid="{DD195909-0483-4DDA-9ED0-5F1141857CD8}"/>
    <cellStyle name="Komma 4 5 2 3" xfId="47949" xr:uid="{DE0ED697-D3F5-4F40-8634-79D5AFA1CE31}"/>
    <cellStyle name="Komma 4 5 2 4" xfId="54013" xr:uid="{8E10F60B-9009-482F-B38F-15BA1523570A}"/>
    <cellStyle name="Komma 4 5 3" xfId="25963" xr:uid="{8003FC69-DDA2-4558-8021-5E57EFD6410A}"/>
    <cellStyle name="Komma 4 5 3 2" xfId="56557" xr:uid="{EBD92DBE-0BD8-4686-93BD-A99F593E2761}"/>
    <cellStyle name="Komma 4 5 4" xfId="40950" xr:uid="{AE611DA0-7729-4ADD-BC24-FCBE8F480898}"/>
    <cellStyle name="Komma 4 5 5" xfId="53381" xr:uid="{0EC82256-944E-4E77-B4B4-B4740D636F0E}"/>
    <cellStyle name="Komma 4 6" xfId="10011" xr:uid="{F323E4B0-9D54-4E5A-9FDC-A3A97E02593C}"/>
    <cellStyle name="Komma 4 6 2" xfId="26332" xr:uid="{50AC2843-47BE-4F31-8D11-42AC06BFF303}"/>
    <cellStyle name="Komma 4 6 2 2" xfId="57181" xr:uid="{CCD24DE0-191C-4EAD-91D7-804C0CCCF2F3}"/>
    <cellStyle name="Komma 4 6 2 3" xfId="54014" xr:uid="{7CCBC942-9A3A-48F7-BB50-ED6F7EC81DC8}"/>
    <cellStyle name="Komma 4 6 3" xfId="41300" xr:uid="{AA97FA63-D3D4-46A6-8697-13972FA5433C}"/>
    <cellStyle name="Komma 4 6 3 2" xfId="56558" xr:uid="{78DA2E15-B988-40A2-AD04-0DEA3AE4F361}"/>
    <cellStyle name="Komma 4 6 4" xfId="53382" xr:uid="{8A512E9A-7BD9-4FB3-B78E-1F8FAA84E218}"/>
    <cellStyle name="Komma 4 7" xfId="16890" xr:uid="{32C8DED8-D647-42B5-860E-3C0146C5D19E}"/>
    <cellStyle name="Komma 4 7 2" xfId="33008" xr:uid="{EA027BB1-2871-4BC1-9EE0-D286CD5CA8DB}"/>
    <cellStyle name="Komma 4 7 2 2" xfId="57171" xr:uid="{3A8A9AE4-41D8-408A-BCF8-6DC650EB112A}"/>
    <cellStyle name="Komma 4 7 3" xfId="47969" xr:uid="{4EF08DED-7323-480D-831A-0AE255FC8082}"/>
    <cellStyle name="Komma 4 7 4" xfId="54004" xr:uid="{C4E39E0F-0921-4FA1-9A74-EE6B5CA4B392}"/>
    <cellStyle name="Komma 4 8" xfId="19311" xr:uid="{68231D77-AFD2-454E-A07F-A3667F303EFD}"/>
    <cellStyle name="Komma 4 8 2" xfId="56548" xr:uid="{BF591CA1-3C5B-4D80-9009-63ACCFF513E7}"/>
    <cellStyle name="Komma 4 8 3" xfId="53372" xr:uid="{BC4F3BDB-A053-4F23-9531-64DC410C4B6C}"/>
    <cellStyle name="Komma 4 9" xfId="34301" xr:uid="{64E4C736-C86B-4B28-BBB9-3093A6C53EB9}"/>
    <cellStyle name="Komma 4 9 2" xfId="54666" xr:uid="{80F23851-FAE2-44CD-A9D6-A408B5F4AB00}"/>
    <cellStyle name="Komma 5" xfId="1188" xr:uid="{480C10A8-3EAF-43C1-8F96-E8205FA0D2B1}"/>
    <cellStyle name="Komma 5 2" xfId="8805" xr:uid="{0B99E9A9-3186-4B11-84CB-6044456A9C6D}"/>
    <cellStyle name="Komma 5 2 2" xfId="18935" xr:uid="{CCDBAADC-4720-4004-8818-243E49880C8D}"/>
    <cellStyle name="Komma 5 2 2 2" xfId="54017" xr:uid="{A1EDEE74-6879-40BF-9757-596942C0D0E9}"/>
    <cellStyle name="Komma 5 2 2 2 2" xfId="57184" xr:uid="{CF91B612-DFE8-4ABC-9058-672223AD36A3}"/>
    <cellStyle name="Komma 5 2 2 3" xfId="53385" xr:uid="{CEA3FC23-EFE8-4F0E-8655-3B1D13D42B73}"/>
    <cellStyle name="Komma 5 2 2 3 2" xfId="56561" xr:uid="{C5E36A64-3574-4B9E-8BEA-BED9B929EC9B}"/>
    <cellStyle name="Komma 5 2 3" xfId="53386" xr:uid="{D835626C-4E75-4326-8FC8-982815E0F03B}"/>
    <cellStyle name="Komma 5 2 3 2" xfId="54018" xr:uid="{B4A7CD2A-5ECD-46D2-A910-369BEAF5DF5B}"/>
    <cellStyle name="Komma 5 2 3 2 2" xfId="57185" xr:uid="{58A47816-31FB-4007-850D-AA1B130A1A2C}"/>
    <cellStyle name="Komma 5 2 3 3" xfId="56562" xr:uid="{036B8C45-30F2-4706-BBF6-960554DB1449}"/>
    <cellStyle name="Komma 5 2 4" xfId="54016" xr:uid="{DA68BB93-C8FE-459D-B515-5B5DDE0A8179}"/>
    <cellStyle name="Komma 5 2 4 2" xfId="57183" xr:uid="{1B2597FF-244B-45AB-8C25-741515F398D5}"/>
    <cellStyle name="Komma 5 2 5" xfId="53384" xr:uid="{F34740CB-3FF2-4168-870C-A78BC7D5C91B}"/>
    <cellStyle name="Komma 5 2 5 2" xfId="56560" xr:uid="{A56DA5DA-587A-4A07-9310-6A37D3ED56E2}"/>
    <cellStyle name="Komma 5 3" xfId="5055" xr:uid="{E826FCD9-2B4E-43BA-863D-6385EF52269A}"/>
    <cellStyle name="Komma 5 3 2" xfId="54019" xr:uid="{B90329C2-96A3-4889-91F1-9D5EBE1240B0}"/>
    <cellStyle name="Komma 5 3 2 2" xfId="57186" xr:uid="{2A70469C-A098-4CB7-853C-677C8F5298D4}"/>
    <cellStyle name="Komma 5 3 3" xfId="53387" xr:uid="{8AE59B03-861E-4B30-83D0-F46EE5111EBF}"/>
    <cellStyle name="Komma 5 3 3 2" xfId="56563" xr:uid="{F4F3D6A5-0687-42D9-8E84-D405C4201F9B}"/>
    <cellStyle name="Komma 5 4" xfId="53388" xr:uid="{0508974D-042A-4FB5-B26D-539CB003E439}"/>
    <cellStyle name="Komma 5 4 2" xfId="54020" xr:uid="{4226AA6A-7459-4E29-B437-01833375DC73}"/>
    <cellStyle name="Komma 5 4 2 2" xfId="57187" xr:uid="{E89A5EFD-8283-40AD-9B21-53B415ACCDBE}"/>
    <cellStyle name="Komma 5 4 3" xfId="56564" xr:uid="{C15F8F9A-A346-4E13-B642-53518B33FA2B}"/>
    <cellStyle name="Komma 5 5" xfId="53389" xr:uid="{EC3400A0-6B2D-4F87-A95E-F394AD57B62D}"/>
    <cellStyle name="Komma 5 5 2" xfId="54021" xr:uid="{ADF01717-5A76-45BD-BF4A-1A855BC849F9}"/>
    <cellStyle name="Komma 5 5 2 2" xfId="57188" xr:uid="{83B510BC-8E3B-497F-8ED5-49D745B2244C}"/>
    <cellStyle name="Komma 5 5 3" xfId="56565" xr:uid="{96A3C9D3-C4FA-406D-845A-00CD27E6F182}"/>
    <cellStyle name="Komma 5 6" xfId="54015" xr:uid="{AB07A6CC-4546-40B8-BD4B-926DF64D786A}"/>
    <cellStyle name="Komma 5 6 2" xfId="57182" xr:uid="{B1A1557A-3432-4E4D-87F0-FADBCCA01AD2}"/>
    <cellStyle name="Komma 5 7" xfId="53383" xr:uid="{0F1BF552-C703-4F9C-85FC-173B3DC6807C}"/>
    <cellStyle name="Komma 5 7 2" xfId="56559" xr:uid="{6DE05AE8-2965-4B95-B653-62F49ECCD067}"/>
    <cellStyle name="Komma 6" xfId="5056" xr:uid="{811DDE69-B7AC-44B1-B8C7-D582837B49BE}"/>
    <cellStyle name="Komma 6 2" xfId="53390" xr:uid="{FF14D814-F7AF-40B7-A395-58011BCE18DC}"/>
    <cellStyle name="Komma 6 2 2" xfId="53391" xr:uid="{51335195-6C5A-4B6F-93B1-08A75A8D3FCB}"/>
    <cellStyle name="Komma 6 2 2 2" xfId="54024" xr:uid="{BF329DA3-4323-4DFB-898F-C5CF0A195F35}"/>
    <cellStyle name="Komma 6 2 2 2 2" xfId="57191" xr:uid="{245849B4-5095-42A3-B797-3C57DD6FCBF7}"/>
    <cellStyle name="Komma 6 2 2 3" xfId="56567" xr:uid="{616FBE2E-80BD-4165-945A-52A02B7BAC19}"/>
    <cellStyle name="Komma 6 2 3" xfId="53392" xr:uid="{70D73869-CE23-488E-9F20-8B18D3A5C036}"/>
    <cellStyle name="Komma 6 2 3 2" xfId="54025" xr:uid="{67A36411-CE27-4909-B9B2-8EC80CA152EC}"/>
    <cellStyle name="Komma 6 2 3 2 2" xfId="57192" xr:uid="{E7B52B21-8153-486E-9BDD-E2748417B38D}"/>
    <cellStyle name="Komma 6 2 3 3" xfId="56568" xr:uid="{E5D1426F-6BCF-4390-A405-01BBD99E887D}"/>
    <cellStyle name="Komma 6 2 4" xfId="54023" xr:uid="{272ECD75-539F-4CBB-AB5D-2630EAE02A7D}"/>
    <cellStyle name="Komma 6 2 4 2" xfId="57190" xr:uid="{F9956712-005D-474D-A1FF-3CD64C5D135C}"/>
    <cellStyle name="Komma 6 2 5" xfId="56566" xr:uid="{49546B2B-25E4-4855-A0CE-1EF95A3C11B6}"/>
    <cellStyle name="Komma 6 3" xfId="53393" xr:uid="{F3E83DDD-9B0C-4351-9AAE-AEC67F2983B6}"/>
    <cellStyle name="Komma 6 3 2" xfId="54026" xr:uid="{A172019E-53C5-4BDE-A8E8-94B84C130CDC}"/>
    <cellStyle name="Komma 6 3 2 2" xfId="57193" xr:uid="{AE60EA0A-4B7D-4AE5-87D1-60C965815453}"/>
    <cellStyle name="Komma 6 3 3" xfId="56569" xr:uid="{D641C744-D76B-478A-9C2C-50E9AB8F4700}"/>
    <cellStyle name="Komma 6 4" xfId="53394" xr:uid="{FF26D232-8764-43F4-ADA3-EB1F92452C41}"/>
    <cellStyle name="Komma 6 4 2" xfId="54027" xr:uid="{D1C358B0-FB97-4D1B-986C-93D417497CCC}"/>
    <cellStyle name="Komma 6 4 2 2" xfId="57194" xr:uid="{364F110D-A56E-4CD0-A3AE-F7CAA0E15ACB}"/>
    <cellStyle name="Komma 6 4 3" xfId="56570" xr:uid="{6E0C8403-5F4E-4A01-9EF6-390218200464}"/>
    <cellStyle name="Komma 6 5" xfId="53395" xr:uid="{816B4A75-DC34-49BF-B7B4-E3C5AA69F92D}"/>
    <cellStyle name="Komma 6 5 2" xfId="54028" xr:uid="{439A51E0-5014-420A-8FC4-86B686C6C606}"/>
    <cellStyle name="Komma 6 5 2 2" xfId="57195" xr:uid="{9747098A-9A42-4D06-B1DD-D76CEC9A9658}"/>
    <cellStyle name="Komma 6 5 3" xfId="56571" xr:uid="{0773847B-7511-499E-AFBF-C706A8587359}"/>
    <cellStyle name="Komma 6 6" xfId="54022" xr:uid="{BB90D046-9875-4984-A3CB-A5299553439E}"/>
    <cellStyle name="Komma 6 6 2" xfId="57189" xr:uid="{2393FB3C-C7A0-498F-BE68-7D47C44F9BC9}"/>
    <cellStyle name="Komma 6 7" xfId="56376" xr:uid="{05742857-CF7E-44CA-A3FF-6D02DD2CCB84}"/>
    <cellStyle name="Komma 6 8" xfId="53102" xr:uid="{42372298-9A2A-4BB5-A56D-174A2E85BCAA}"/>
    <cellStyle name="Komma 7" xfId="5057" xr:uid="{2AB3BEE1-3D99-49BB-83A7-2D396DC6100B}"/>
    <cellStyle name="Komma 7 2" xfId="8806" xr:uid="{76FF68F0-4C8F-473A-B30D-42B2BE0E27B4}"/>
    <cellStyle name="Komma 7 2 2" xfId="53398" xr:uid="{567E6AF2-691B-4C4B-9220-5DA383F80C77}"/>
    <cellStyle name="Komma 7 2 2 2" xfId="54031" xr:uid="{5676FE3D-47F7-48B3-A8B0-7465937B88CF}"/>
    <cellStyle name="Komma 7 2 2 2 2" xfId="57198" xr:uid="{9FDDC1CF-F297-4EE5-9C1C-71F605E11EAA}"/>
    <cellStyle name="Komma 7 2 2 3" xfId="56574" xr:uid="{FB73D536-BFA2-4245-905F-506357D4D23A}"/>
    <cellStyle name="Komma 7 2 3" xfId="53399" xr:uid="{4397C53C-7C99-4470-AC5E-EBAF0C12B022}"/>
    <cellStyle name="Komma 7 2 3 2" xfId="54032" xr:uid="{F9ABEF3D-A8AA-4747-BE35-5F2B9DA0F27F}"/>
    <cellStyle name="Komma 7 2 3 2 2" xfId="57199" xr:uid="{D99F4AE0-D0CB-4ADB-A235-D3551B7DCF27}"/>
    <cellStyle name="Komma 7 2 3 3" xfId="56575" xr:uid="{AAA63944-BE26-4AE6-AB7B-31665D21A7F5}"/>
    <cellStyle name="Komma 7 2 4" xfId="54030" xr:uid="{089970A2-2C93-41C3-B26E-0FB6EF550DD2}"/>
    <cellStyle name="Komma 7 2 4 2" xfId="57197" xr:uid="{A2EA1E1E-72AF-447D-8A18-6FCE1E7CC9F0}"/>
    <cellStyle name="Komma 7 2 5" xfId="56573" xr:uid="{3335A640-F5C9-4175-852C-E81A10B89C26}"/>
    <cellStyle name="Komma 7 2 6" xfId="53397" xr:uid="{6D531C42-A5E6-49ED-90CA-BDA39E71D675}"/>
    <cellStyle name="Komma 7 3" xfId="53400" xr:uid="{E72C32A4-8882-4220-B8B8-4D1E22353EAC}"/>
    <cellStyle name="Komma 7 3 2" xfId="54033" xr:uid="{0AEBFB86-9CF5-42D7-AA18-D2BF76FA18BC}"/>
    <cellStyle name="Komma 7 3 2 2" xfId="57200" xr:uid="{603A5A1D-6383-47DE-921E-8FABCF75CFE1}"/>
    <cellStyle name="Komma 7 3 3" xfId="56576" xr:uid="{75007931-0FD4-468E-B08F-B4B618D7B934}"/>
    <cellStyle name="Komma 7 4" xfId="53401" xr:uid="{B834C772-841F-4F68-8DC9-B669BF12DF82}"/>
    <cellStyle name="Komma 7 4 2" xfId="54034" xr:uid="{02808A82-6923-4D87-94C7-9361D5880156}"/>
    <cellStyle name="Komma 7 4 2 2" xfId="57201" xr:uid="{3FC407F9-F6F5-49ED-BEDD-F2B888723281}"/>
    <cellStyle name="Komma 7 4 3" xfId="56577" xr:uid="{902A0A12-4F5E-45AC-B94D-0A33BDF0962C}"/>
    <cellStyle name="Komma 7 5" xfId="54029" xr:uid="{0B911AB9-6BA9-4924-94ED-C507F89D3626}"/>
    <cellStyle name="Komma 7 5 2" xfId="57196" xr:uid="{DEA9027E-4649-4BB0-8F78-E02FCD5AE31D}"/>
    <cellStyle name="Komma 7 6" xfId="56572" xr:uid="{9C27BF10-303C-45F2-8200-BCD02D748E86}"/>
    <cellStyle name="Komma 7 7" xfId="53396" xr:uid="{7E85E2F8-091B-443F-AEC1-C8BF16108540}"/>
    <cellStyle name="Komma 8" xfId="5038" xr:uid="{2FC763B0-AB87-4EA5-8B2A-B1EE3102BDF2}"/>
    <cellStyle name="Komma 8 2" xfId="8798" xr:uid="{55F1C648-0BBE-4EC2-B419-D05D3BD8181A}"/>
    <cellStyle name="Komma 8 2 2" xfId="54036" xr:uid="{EA072534-9329-42D5-9D1A-1F656C2B5CAF}"/>
    <cellStyle name="Komma 8 2 2 2" xfId="57203" xr:uid="{5B5EDC49-1D20-44B1-BED2-277F78B15BE1}"/>
    <cellStyle name="Komma 8 2 3" xfId="56579" xr:uid="{4F880008-1BA4-4896-BB05-BF41134B6602}"/>
    <cellStyle name="Komma 8 2 4" xfId="53403" xr:uid="{5B27B98B-721D-4873-BCE7-270D330B01F5}"/>
    <cellStyle name="Komma 8 3" xfId="53404" xr:uid="{DC547207-80D3-4DB9-889A-BE8B4B9F0416}"/>
    <cellStyle name="Komma 8 3 2" xfId="54037" xr:uid="{4DBF4002-79C5-46F0-A82F-FFBB74F25307}"/>
    <cellStyle name="Komma 8 3 2 2" xfId="57204" xr:uid="{2D17FCA0-A9E5-4DB8-B798-A2B09CDFAF47}"/>
    <cellStyle name="Komma 8 3 3" xfId="56580" xr:uid="{77302D16-7B5C-4199-BC72-4B50566821DA}"/>
    <cellStyle name="Komma 8 4" xfId="54035" xr:uid="{CE05E121-4BCB-4AA4-AFD2-19E5001B162A}"/>
    <cellStyle name="Komma 8 4 2" xfId="57202" xr:uid="{2F57E3ED-F243-4D21-ADBF-0FE2AC052934}"/>
    <cellStyle name="Komma 8 5" xfId="56578" xr:uid="{2E4F78E8-8BC7-41D6-AB0F-194ED8330D0E}"/>
    <cellStyle name="Komma 8 6" xfId="53402" xr:uid="{15E286BB-D26F-4CA4-B3F2-D202DBFB5C2B}"/>
    <cellStyle name="Komma 9" xfId="1527" xr:uid="{DBEA2479-6926-4B3F-B9AE-893F92652674}"/>
    <cellStyle name="Komma 9 2" xfId="8864" xr:uid="{AEE932C6-3245-46CA-9FA6-F547240D3682}"/>
    <cellStyle name="Komma 9 2 2" xfId="16641" xr:uid="{6C01BABF-E5AA-44AF-A644-FC467151F960}"/>
    <cellStyle name="Komma 9 2 2 2" xfId="32955" xr:uid="{BF4F335D-9397-4D70-9456-9DE822D26DC9}"/>
    <cellStyle name="Komma 9 2 2 3" xfId="47919" xr:uid="{8839C7E4-540A-4993-BDF5-38B7B0FC63F1}"/>
    <cellStyle name="Komma 9 2 2 4" xfId="57205" xr:uid="{D755AC2B-28F3-4084-B9F7-344111902329}"/>
    <cellStyle name="Komma 9 2 3" xfId="25933" xr:uid="{0A34747B-EF4C-441D-9571-072384A0B743}"/>
    <cellStyle name="Komma 9 2 4" xfId="40920" xr:uid="{E4D8ED4A-074B-4125-A2AE-E44970DD35ED}"/>
    <cellStyle name="Komma 9 2 5" xfId="54038" xr:uid="{E761C431-68A5-4FAA-97B8-3B2DBE769840}"/>
    <cellStyle name="Komma 9 3" xfId="10088" xr:uid="{CEBF4234-B253-4D5A-980D-443AA18368A9}"/>
    <cellStyle name="Komma 9 3 2" xfId="26408" xr:uid="{4C70FFBC-B25D-4A5F-8B5E-0975A1BC1E89}"/>
    <cellStyle name="Komma 9 3 3" xfId="41374" xr:uid="{4BE8F0B8-5FF6-425C-97CE-231A20517978}"/>
    <cellStyle name="Komma 9 3 4" xfId="56581" xr:uid="{B40D4EB2-D476-49BF-9B27-C8CC296C75D5}"/>
    <cellStyle name="Komma 9 4" xfId="19386" xr:uid="{45D98D3D-CD16-4974-A941-F31DA1509274}"/>
    <cellStyle name="Komma 9 5" xfId="34375" xr:uid="{57ECCB40-8407-4C46-A876-67C2ED143B66}"/>
    <cellStyle name="Komma 9 6" xfId="53405" xr:uid="{19B772FA-D80A-48B3-A8E9-FB285CD38D73}"/>
    <cellStyle name="Link 2" xfId="1190" xr:uid="{0E3F9104-31E5-4817-9389-3EE29E8A2E8A}"/>
    <cellStyle name="Link 2 2" xfId="5060" xr:uid="{E1B9AA5E-BFD3-4DC1-88D7-C86383839D9C}"/>
    <cellStyle name="Link 2 3" xfId="5059" xr:uid="{DD5CCA12-46AA-441C-B25C-CB5AB0064637}"/>
    <cellStyle name="Link 2 3 2" xfId="53407" xr:uid="{0C38F33C-4298-4ECC-97DF-77173C1E6E9E}"/>
    <cellStyle name="Link 2 4" xfId="16891" xr:uid="{8CD3CAEC-1CC2-40FD-BF14-894E45806850}"/>
    <cellStyle name="Link 2 5" xfId="53238" xr:uid="{A56D0C9A-75B8-4850-ACFA-71CB92BE9651}"/>
    <cellStyle name="Link 3" xfId="1195" xr:uid="{9779C6BC-C968-4F01-9962-C7817DF6B8CC}"/>
    <cellStyle name="Link 3 2" xfId="5061" xr:uid="{E66D493D-5008-4F35-A230-1DAC8E523138}"/>
    <cellStyle name="Link 3 2 2" xfId="53408" xr:uid="{BED626DB-7D4B-4F7F-B937-905CE962190C}"/>
    <cellStyle name="Link 3 3" xfId="16892" xr:uid="{154251FF-0948-471E-95E5-F5F0766B00D7}"/>
    <cellStyle name="Link 4" xfId="5062" xr:uid="{5F30B229-B3BD-4281-B224-2D0F250CDD2B}"/>
    <cellStyle name="Link 4 2" xfId="53406" xr:uid="{A00228C0-51DB-4C17-98B4-B7B4F86FC585}"/>
    <cellStyle name="Link 5" xfId="5063" xr:uid="{41EDBE4C-2514-434E-AEBE-64C16BD896B5}"/>
    <cellStyle name="Link 5 2" xfId="53244" xr:uid="{B74F0591-AC26-4692-8C4D-B47CE77BD6E4}"/>
    <cellStyle name="Link 6" xfId="5058" xr:uid="{AF7FC220-B0C2-4B49-A02B-B7D2069641D1}"/>
    <cellStyle name="Link 6 2" xfId="54459" xr:uid="{122CAF23-932E-481F-B86A-51187AAF6774}"/>
    <cellStyle name="Linked Cell" xfId="22" builtinId="24" customBuiltin="1"/>
    <cellStyle name="Linked Cell 2" xfId="53182" xr:uid="{A91B8569-5559-4DD1-8DF0-D476FD7FC384}"/>
    <cellStyle name="Markeringsfarve1 2" xfId="5065" xr:uid="{FB520B3F-E251-4C5D-964B-DE509DF7A5D1}"/>
    <cellStyle name="Markeringsfarve1 3" xfId="5066" xr:uid="{23658283-CE33-480A-97F4-2C6D59CB1019}"/>
    <cellStyle name="Markeringsfarve1 4" xfId="5067" xr:uid="{2DC21E81-ED2B-4D52-B66B-A8A500CD429E}"/>
    <cellStyle name="Markeringsfarve1 5" xfId="5068" xr:uid="{13B37977-1D83-4F2E-8FD5-B7B1B851914B}"/>
    <cellStyle name="Markeringsfarve1 5 2" xfId="8213" xr:uid="{5E20FCDF-3132-43C3-87C2-6BAB5590B777}"/>
    <cellStyle name="Markeringsfarve1 6" xfId="5328" xr:uid="{CDBE6122-E031-42D9-A7CD-BB77B4195DE3}"/>
    <cellStyle name="Markeringsfarve1 7" xfId="5064" xr:uid="{8FD3F04E-7920-4E3F-8EF8-EBAAD3E9C3CA}"/>
    <cellStyle name="Markeringsfarve2 2" xfId="5070" xr:uid="{9592BED7-5AD2-4186-97AF-BF1865E0DE92}"/>
    <cellStyle name="Markeringsfarve2 3" xfId="5071" xr:uid="{43D1F694-AB06-4AE4-AD6C-AB2E0D7D31DE}"/>
    <cellStyle name="Markeringsfarve2 4" xfId="5072" xr:uid="{8ADDF048-4202-4972-87F2-6E3D02A145FA}"/>
    <cellStyle name="Markeringsfarve2 5" xfId="5073" xr:uid="{CE674489-1E14-455B-AD52-E4C9D690EC0E}"/>
    <cellStyle name="Markeringsfarve2 5 2" xfId="8698" xr:uid="{65C68194-F8EE-4396-A5FA-A1981BAAC190}"/>
    <cellStyle name="Markeringsfarve2 6" xfId="5332" xr:uid="{207B675B-085F-43F9-A273-5B1230A13C6D}"/>
    <cellStyle name="Markeringsfarve2 7" xfId="5069" xr:uid="{71D267FB-506B-4F13-9756-4AB51B6E9B51}"/>
    <cellStyle name="Markeringsfarve3 2" xfId="5075" xr:uid="{1377F79F-0D50-4A8D-AB66-2DB29360D149}"/>
    <cellStyle name="Markeringsfarve3 3" xfId="5076" xr:uid="{4AEA46C8-2E71-4168-8DF7-FE02E4BAE3AF}"/>
    <cellStyle name="Markeringsfarve3 4" xfId="5077" xr:uid="{D2E7B09D-4296-4712-B675-1F2D146E1AD2}"/>
    <cellStyle name="Markeringsfarve3 5" xfId="5078" xr:uid="{D3499460-DA2F-4859-A8C7-2FCF4DFC200F}"/>
    <cellStyle name="Markeringsfarve3 5 2" xfId="8402" xr:uid="{FD35CF8D-42E3-4BC2-9633-0AAD7ED218DE}"/>
    <cellStyle name="Markeringsfarve3 6" xfId="5336" xr:uid="{C7D4B27A-A27C-44B5-B606-8CBE54F34AE3}"/>
    <cellStyle name="Markeringsfarve3 7" xfId="5074" xr:uid="{B2677DA5-108C-453D-B24A-02B606FF62CE}"/>
    <cellStyle name="Markeringsfarve4 2" xfId="5080" xr:uid="{E3A43BAF-3098-4870-9078-11FA5CCA36BE}"/>
    <cellStyle name="Markeringsfarve4 3" xfId="5081" xr:uid="{D7E1649A-E37A-4846-9FF0-FB1559BB16BE}"/>
    <cellStyle name="Markeringsfarve4 4" xfId="5082" xr:uid="{D845B490-BAFA-49CB-A72C-A933E71143B3}"/>
    <cellStyle name="Markeringsfarve4 5" xfId="5083" xr:uid="{9F118181-2023-415C-BBF3-85FD32D31E1B}"/>
    <cellStyle name="Markeringsfarve4 5 2" xfId="8215" xr:uid="{565E7727-0009-40E0-A359-206980C0998A}"/>
    <cellStyle name="Markeringsfarve4 6" xfId="5340" xr:uid="{E78726FA-624F-4C49-A9FA-B12BE606618D}"/>
    <cellStyle name="Markeringsfarve4 7" xfId="5079" xr:uid="{903B9AB3-ABE7-45A0-B02D-CACDB8D7C1D6}"/>
    <cellStyle name="Markeringsfarve6 2" xfId="5085" xr:uid="{1D7CD401-9765-4EC3-9A24-7D38683E7E15}"/>
    <cellStyle name="Markeringsfarve6 3" xfId="5086" xr:uid="{179051F3-40BD-41E6-989B-B2A06C33F908}"/>
    <cellStyle name="Markeringsfarve6 4" xfId="5087" xr:uid="{E7AD5D8D-8187-45B2-994F-CF484BC60CAA}"/>
    <cellStyle name="Markeringsfarve6 5" xfId="5088" xr:uid="{A6805648-4835-47B1-9FE5-CF8F4729975D}"/>
    <cellStyle name="Markeringsfarve6 5 2" xfId="8418" xr:uid="{64722295-126A-475E-89A0-EF1E0B1B3271}"/>
    <cellStyle name="Markeringsfarve6 6" xfId="5347" xr:uid="{BDC81B95-D98D-4CD6-BD94-0D268C139056}"/>
    <cellStyle name="Markeringsfarve6 7" xfId="5084" xr:uid="{060A0EF1-917B-4C65-BA6F-92532DA25D9C}"/>
    <cellStyle name="Migliaia [0] 10" xfId="271" xr:uid="{1C7754AF-EBA2-4D21-859E-EFC512A394E5}"/>
    <cellStyle name="Migliaia [0] 10 10" xfId="50145" xr:uid="{1E286CB6-DB30-46F0-9EB6-F8E8D89B8A0D}"/>
    <cellStyle name="Migliaia [0] 10 11" xfId="50587" xr:uid="{B9DDB5A6-330F-4E27-973B-8A54D945639B}"/>
    <cellStyle name="Migliaia [0] 10 12" xfId="51306" xr:uid="{FC28DBF3-D4A5-4B8F-B6E7-E007D2C98449}"/>
    <cellStyle name="Migliaia [0] 10 13" xfId="51717" xr:uid="{3FC4F427-CFAD-48DD-B96C-124DB6497523}"/>
    <cellStyle name="Migliaia [0] 10 14" xfId="52132" xr:uid="{71EC1FC6-3FAD-4CE5-A3D6-4DFACFC9E3BD}"/>
    <cellStyle name="Migliaia [0] 10 2" xfId="9003" xr:uid="{B0586A52-18E5-48FE-A7B6-ECAD92D52BB6}"/>
    <cellStyle name="Migliaia [0] 10 2 2" xfId="17895" xr:uid="{E545C18F-8ACA-48AF-AA2F-3B0A3A75BE05}"/>
    <cellStyle name="Migliaia [0] 10 2 2 2" xfId="33555" xr:uid="{4C76C90C-8DD7-48C2-A0D4-D18E88C44059}"/>
    <cellStyle name="Migliaia [0] 10 2 2 3" xfId="48516" xr:uid="{33145B0C-47F5-44FE-BCC6-6E33328B3897}"/>
    <cellStyle name="Migliaia [0] 10 2 2 4" xfId="55038" xr:uid="{B2474BAD-0BC9-445E-91B6-B6EB1BA41DC2}"/>
    <cellStyle name="Migliaia [0] 10 2 3" xfId="55960" xr:uid="{75389CB6-9FE3-48A5-BD03-B75D14494115}"/>
    <cellStyle name="Migliaia [0] 10 2 4" xfId="52683" xr:uid="{9FDFB91C-55B6-433C-83D3-82BF28381204}"/>
    <cellStyle name="Migliaia [0] 10 3" xfId="9684" xr:uid="{BC81D76C-6E27-4FF1-B806-3E1D5ABBD6CF}"/>
    <cellStyle name="Migliaia [0] 10 3 2" xfId="26010" xr:uid="{6A5D5D96-02CB-4D32-8A6C-4BF40D046913}"/>
    <cellStyle name="Migliaia [0] 10 3 3" xfId="40988" xr:uid="{1DB348D1-5212-4208-8B45-D85FF9CA469F}"/>
    <cellStyle name="Migliaia [0] 10 3 4" xfId="54470" xr:uid="{20EA540E-44BC-4ADF-8F5C-C180C188A272}"/>
    <cellStyle name="Migliaia [0] 10 4" xfId="16893" xr:uid="{3FEB595F-D74E-4604-A252-8CDFC5538B9E}"/>
    <cellStyle name="Migliaia [0] 10 4 2" xfId="33009" xr:uid="{E6CE9819-7E39-40F9-A2B7-DF53EED8DA4F}"/>
    <cellStyle name="Migliaia [0] 10 4 3" xfId="47970" xr:uid="{55B4BDA7-8E38-4280-BCD1-62782B1212AD}"/>
    <cellStyle name="Migliaia [0] 10 4 4" xfId="55414" xr:uid="{6800AE26-EAAE-4F1D-81AB-F8F758A8C902}"/>
    <cellStyle name="Migliaia [0] 10 5" xfId="18991" xr:uid="{28EBB8DA-D0A0-4505-88D1-362BD4AA6F19}"/>
    <cellStyle name="Migliaia [0] 10 6" xfId="33986" xr:uid="{E83C56B3-B5B5-4909-8D39-5FF2BA107F2B}"/>
    <cellStyle name="Migliaia [0] 10 7" xfId="48926" xr:uid="{12CFA8F3-2CAE-43CC-84BB-73ECB99A8455}"/>
    <cellStyle name="Migliaia [0] 10 8" xfId="49331" xr:uid="{AFC9E707-EB8F-4C78-86CF-92FCBC48587B}"/>
    <cellStyle name="Migliaia [0] 10 9" xfId="49737" xr:uid="{2E53E401-66BC-44BE-BA11-65FE2658C0B5}"/>
    <cellStyle name="Migliaia [0] 11" xfId="272" xr:uid="{4550DC3B-3FA3-4FF6-9D2D-3324C3105AC4}"/>
    <cellStyle name="Migliaia [0] 11 10" xfId="50146" xr:uid="{98BA3EA9-5CB1-440B-A523-4B6F3726FD97}"/>
    <cellStyle name="Migliaia [0] 11 11" xfId="50588" xr:uid="{DD4B8993-14BC-4822-A81C-7A84EE92899E}"/>
    <cellStyle name="Migliaia [0] 11 12" xfId="51307" xr:uid="{765B4002-6C99-4B1F-90E3-453E7B892C94}"/>
    <cellStyle name="Migliaia [0] 11 13" xfId="51718" xr:uid="{0720DDF7-8706-4156-9901-3771A9BA0EBD}"/>
    <cellStyle name="Migliaia [0] 11 14" xfId="52133" xr:uid="{229235F8-3987-4FDE-8870-5016890518D3}"/>
    <cellStyle name="Migliaia [0] 11 2" xfId="9004" xr:uid="{BEEB2383-4D38-4B4E-9CA1-98AFFF37315A}"/>
    <cellStyle name="Migliaia [0] 11 2 2" xfId="17896" xr:uid="{0C2DB3F8-2351-4ED1-A9BB-38E5AAD9A718}"/>
    <cellStyle name="Migliaia [0] 11 2 2 2" xfId="33556" xr:uid="{A4F167CC-7793-4988-9300-49A02FDB8A18}"/>
    <cellStyle name="Migliaia [0] 11 2 2 3" xfId="48517" xr:uid="{DE486BDF-23DA-4A9C-B8F0-9911CF7DAC37}"/>
    <cellStyle name="Migliaia [0] 11 2 2 4" xfId="55039" xr:uid="{72B8E202-9460-448A-96FD-045FF2437A5F}"/>
    <cellStyle name="Migliaia [0] 11 2 3" xfId="55961" xr:uid="{14941869-C14A-49F0-91DF-C3140C5006B5}"/>
    <cellStyle name="Migliaia [0] 11 2 4" xfId="52684" xr:uid="{1BEE49B8-ADAF-496F-884E-698845E50CBA}"/>
    <cellStyle name="Migliaia [0] 11 3" xfId="9685" xr:uid="{D4C079D2-F315-4BED-A494-269DEA7B9C98}"/>
    <cellStyle name="Migliaia [0] 11 3 2" xfId="26011" xr:uid="{3D443011-5726-4333-9114-2413174C6847}"/>
    <cellStyle name="Migliaia [0] 11 3 3" xfId="40989" xr:uid="{7154C5DF-EA85-44DD-858D-1AF25962F1EC}"/>
    <cellStyle name="Migliaia [0] 11 3 4" xfId="54471" xr:uid="{82D9D30C-BCB5-4E5B-8C06-7C4500D79382}"/>
    <cellStyle name="Migliaia [0] 11 4" xfId="16894" xr:uid="{DF17F27B-95A6-4326-B9A9-5237D9E45497}"/>
    <cellStyle name="Migliaia [0] 11 4 2" xfId="33010" xr:uid="{31B83703-6131-4CEA-8770-52F3EE403985}"/>
    <cellStyle name="Migliaia [0] 11 4 3" xfId="47971" xr:uid="{CF5F7331-E616-4D50-9A64-5F95BE101E2E}"/>
    <cellStyle name="Migliaia [0] 11 4 4" xfId="55415" xr:uid="{A395588A-D841-4FCF-8B74-588DC54A7B94}"/>
    <cellStyle name="Migliaia [0] 11 5" xfId="18992" xr:uid="{D874A45B-C656-4371-9F64-AE01CB942C6C}"/>
    <cellStyle name="Migliaia [0] 11 6" xfId="33987" xr:uid="{C09AC5C7-D29A-454A-92A3-5EC1E2396F48}"/>
    <cellStyle name="Migliaia [0] 11 7" xfId="48927" xr:uid="{6FB41E89-3A54-47A8-9F5A-97AABAD2AFC9}"/>
    <cellStyle name="Migliaia [0] 11 8" xfId="49332" xr:uid="{4D349528-9E2E-4FFC-82C6-2FD01DBD9633}"/>
    <cellStyle name="Migliaia [0] 11 9" xfId="49738" xr:uid="{8C6030BF-8222-4190-BAF1-78E0129E325F}"/>
    <cellStyle name="Migliaia [0] 12" xfId="273" xr:uid="{BB683BE3-72E1-4B85-B6E9-A862DA1ACF0C}"/>
    <cellStyle name="Migliaia [0] 12 10" xfId="50147" xr:uid="{BD8C5EA7-6701-499A-80FD-4E97B7176204}"/>
    <cellStyle name="Migliaia [0] 12 11" xfId="50589" xr:uid="{EEF2EF69-BAE5-4A24-85A0-1F7AEF90CECE}"/>
    <cellStyle name="Migliaia [0] 12 12" xfId="51308" xr:uid="{AD9BA735-D5B2-4782-BABA-407C8CE80C6C}"/>
    <cellStyle name="Migliaia [0] 12 13" xfId="51719" xr:uid="{F824DCBE-86EC-455C-8CB2-44F86497433C}"/>
    <cellStyle name="Migliaia [0] 12 14" xfId="52134" xr:uid="{EB8A905D-A23B-45C0-BFC7-E016483968A8}"/>
    <cellStyle name="Migliaia [0] 12 2" xfId="9005" xr:uid="{137BA91A-5F25-414D-ADC9-3743C7E984D6}"/>
    <cellStyle name="Migliaia [0] 12 2 2" xfId="17897" xr:uid="{3D4AAFCF-137B-4C89-8C92-F4F68693C645}"/>
    <cellStyle name="Migliaia [0] 12 2 2 2" xfId="33557" xr:uid="{3727368B-1D0F-485F-AB14-3B0CB2E5D55E}"/>
    <cellStyle name="Migliaia [0] 12 2 2 3" xfId="48518" xr:uid="{1BEA3720-7D3F-417C-BCB8-AFABF48A7D80}"/>
    <cellStyle name="Migliaia [0] 12 2 2 4" xfId="55040" xr:uid="{B32180F7-5BAA-4659-832C-A538479D7CD1}"/>
    <cellStyle name="Migliaia [0] 12 2 3" xfId="55962" xr:uid="{242B1AB3-3886-4B42-89E0-0F3D376B378D}"/>
    <cellStyle name="Migliaia [0] 12 2 4" xfId="52685" xr:uid="{CE6E24FC-BE3A-4597-84FA-CC019EE9905A}"/>
    <cellStyle name="Migliaia [0] 12 3" xfId="9686" xr:uid="{ACEA541C-5ACD-49EF-9D11-6A78578B6A80}"/>
    <cellStyle name="Migliaia [0] 12 3 2" xfId="26012" xr:uid="{72BE35CA-1488-4854-8FF0-BA2E558E8456}"/>
    <cellStyle name="Migliaia [0] 12 3 3" xfId="40990" xr:uid="{7E9E10EE-0435-46DB-87EC-1FECAF23EC22}"/>
    <cellStyle name="Migliaia [0] 12 3 4" xfId="54472" xr:uid="{F710B102-8C01-4FEF-8DA3-D0876FF8036A}"/>
    <cellStyle name="Migliaia [0] 12 4" xfId="16895" xr:uid="{6C8F1E83-AE70-4E2C-A2B9-E87E7DAA3F47}"/>
    <cellStyle name="Migliaia [0] 12 4 2" xfId="33011" xr:uid="{435A0CEE-63AF-49F6-A009-C5E2A2E0C52B}"/>
    <cellStyle name="Migliaia [0] 12 4 3" xfId="47972" xr:uid="{5F438A00-4609-4A85-9E63-4D610C24D29D}"/>
    <cellStyle name="Migliaia [0] 12 4 4" xfId="55416" xr:uid="{454890A4-3D64-41F2-9CCB-9D06AE082FA1}"/>
    <cellStyle name="Migliaia [0] 12 5" xfId="18993" xr:uid="{7F81D1ED-48DA-4FA8-8009-4BED5C509D64}"/>
    <cellStyle name="Migliaia [0] 12 6" xfId="33988" xr:uid="{7A647126-C380-401E-9580-B575155EF23C}"/>
    <cellStyle name="Migliaia [0] 12 7" xfId="48928" xr:uid="{C543D04B-FAAB-4B54-B1C6-8D9FE5043E25}"/>
    <cellStyle name="Migliaia [0] 12 8" xfId="49333" xr:uid="{51FAA205-B6AF-47F3-A29C-2CF3C69FEE97}"/>
    <cellStyle name="Migliaia [0] 12 9" xfId="49739" xr:uid="{CC722B40-254C-4154-8968-033DC00BA2F1}"/>
    <cellStyle name="Migliaia [0] 13" xfId="274" xr:uid="{3BD34E6E-A62E-4223-BF93-DFA647110221}"/>
    <cellStyle name="Migliaia [0] 13 10" xfId="50148" xr:uid="{540E1807-C250-4273-83B3-10200A8DD5DF}"/>
    <cellStyle name="Migliaia [0] 13 11" xfId="50590" xr:uid="{ACA7E2EE-B0F2-462F-AB41-C8D3EE3DDDF8}"/>
    <cellStyle name="Migliaia [0] 13 12" xfId="51309" xr:uid="{556662CE-D061-47C6-B071-59855DA6DC6B}"/>
    <cellStyle name="Migliaia [0] 13 13" xfId="51720" xr:uid="{31AFE8CB-FA0D-4EFD-9776-52537D06698F}"/>
    <cellStyle name="Migliaia [0] 13 14" xfId="52135" xr:uid="{A9F3781A-1EA9-4F50-AF1D-334CA1BCA4E0}"/>
    <cellStyle name="Migliaia [0] 13 2" xfId="9006" xr:uid="{4CCE10C6-2CF5-4378-99DA-D2478591258D}"/>
    <cellStyle name="Migliaia [0] 13 2 2" xfId="17898" xr:uid="{1B26DD85-E14C-41EC-9C45-00C786C44B30}"/>
    <cellStyle name="Migliaia [0] 13 2 2 2" xfId="33558" xr:uid="{2A4B79C6-DD31-431E-AFAF-D9CBF9D5540D}"/>
    <cellStyle name="Migliaia [0] 13 2 2 3" xfId="48519" xr:uid="{22228834-5259-40F0-8447-06C9848DFA20}"/>
    <cellStyle name="Migliaia [0] 13 2 2 4" xfId="55041" xr:uid="{6384D15B-925D-48E2-8DD8-F0E927973CF0}"/>
    <cellStyle name="Migliaia [0] 13 2 3" xfId="55963" xr:uid="{B629D9FD-A951-4D32-B31A-AE2F92159985}"/>
    <cellStyle name="Migliaia [0] 13 2 4" xfId="52686" xr:uid="{FB3579B5-1CEB-4914-B7A1-B89BB38B2D3C}"/>
    <cellStyle name="Migliaia [0] 13 3" xfId="9687" xr:uid="{A40C07A0-7BA8-4E65-944A-B0AB4D51AE18}"/>
    <cellStyle name="Migliaia [0] 13 3 2" xfId="26013" xr:uid="{B6856F36-7417-4AA8-9916-8D0460488154}"/>
    <cellStyle name="Migliaia [0] 13 3 3" xfId="40991" xr:uid="{518547F0-E319-4F15-ACB0-EC3FF28F4891}"/>
    <cellStyle name="Migliaia [0] 13 3 4" xfId="54473" xr:uid="{5DBC18B6-3564-40F2-B594-DA60A8A3370E}"/>
    <cellStyle name="Migliaia [0] 13 4" xfId="16896" xr:uid="{DA6092BB-A8CB-46FF-AC34-241B72910F71}"/>
    <cellStyle name="Migliaia [0] 13 4 2" xfId="33012" xr:uid="{2870B562-DA40-4495-A83E-DDFA0D5EB2E2}"/>
    <cellStyle name="Migliaia [0] 13 4 3" xfId="47973" xr:uid="{88D28C42-90F7-407D-BEE4-302F05DCF98C}"/>
    <cellStyle name="Migliaia [0] 13 4 4" xfId="55417" xr:uid="{FDA50D94-1C98-45BE-A7B0-2F97ECCD5AF0}"/>
    <cellStyle name="Migliaia [0] 13 5" xfId="18994" xr:uid="{838D00E6-80E3-4A47-84AA-665DEEE12417}"/>
    <cellStyle name="Migliaia [0] 13 6" xfId="33989" xr:uid="{E0DD8345-C61D-485B-8B5B-B84D9C7CCA3D}"/>
    <cellStyle name="Migliaia [0] 13 7" xfId="48929" xr:uid="{0A2B5B19-5827-4D0D-8176-6A8F9EB4968E}"/>
    <cellStyle name="Migliaia [0] 13 8" xfId="49334" xr:uid="{ADCD7C99-6FB9-46A2-8559-73F8010083D9}"/>
    <cellStyle name="Migliaia [0] 13 9" xfId="49740" xr:uid="{A070EC55-7FF4-4F13-BA80-0E46F9D31610}"/>
    <cellStyle name="Migliaia [0] 14" xfId="275" xr:uid="{887AC3CA-795A-4D67-BF50-D3EFC50A32E8}"/>
    <cellStyle name="Migliaia [0] 14 10" xfId="50149" xr:uid="{C214D226-9CE9-43F9-980F-610AD27413FE}"/>
    <cellStyle name="Migliaia [0] 14 11" xfId="50591" xr:uid="{706C79DD-5851-4580-8FFF-5DD4E925AFF4}"/>
    <cellStyle name="Migliaia [0] 14 12" xfId="51310" xr:uid="{E3178362-7B6D-4ACE-AE4F-02B9E777F666}"/>
    <cellStyle name="Migliaia [0] 14 13" xfId="51721" xr:uid="{0CBC308C-D889-4F2B-BD1B-347EF49AC9B2}"/>
    <cellStyle name="Migliaia [0] 14 14" xfId="52136" xr:uid="{3671875C-76A8-43E6-963F-52A078D5C88F}"/>
    <cellStyle name="Migliaia [0] 14 2" xfId="9007" xr:uid="{3A9E2B61-880A-4D43-B040-DF471EA08A1D}"/>
    <cellStyle name="Migliaia [0] 14 2 2" xfId="17899" xr:uid="{158C19B8-7DBD-438B-B359-22D57A83F3E8}"/>
    <cellStyle name="Migliaia [0] 14 2 2 2" xfId="33559" xr:uid="{93D6285D-08DC-4517-8C1A-7F5A13002828}"/>
    <cellStyle name="Migliaia [0] 14 2 2 3" xfId="48520" xr:uid="{31C0AB98-D571-4D8F-8AB9-5B172A72201B}"/>
    <cellStyle name="Migliaia [0] 14 2 2 4" xfId="55042" xr:uid="{44F8EE14-77AB-4BE2-B633-EF6AE412C98A}"/>
    <cellStyle name="Migliaia [0] 14 2 3" xfId="55964" xr:uid="{D013388B-9F54-489C-B004-60515C75911D}"/>
    <cellStyle name="Migliaia [0] 14 2 4" xfId="52687" xr:uid="{E577599B-66C5-4EB1-83C4-210084991711}"/>
    <cellStyle name="Migliaia [0] 14 3" xfId="9688" xr:uid="{7D13E67C-C415-40C6-B50C-59F1683878EE}"/>
    <cellStyle name="Migliaia [0] 14 3 2" xfId="26014" xr:uid="{E494F643-8482-4D1E-8406-94CCEE0231D8}"/>
    <cellStyle name="Migliaia [0] 14 3 3" xfId="40992" xr:uid="{5135FF26-071B-4FB7-AEF5-B8228D7C70F4}"/>
    <cellStyle name="Migliaia [0] 14 3 4" xfId="54474" xr:uid="{F21D3BAF-8FDA-44D9-93C7-96B45E610ADE}"/>
    <cellStyle name="Migliaia [0] 14 4" xfId="16897" xr:uid="{AAFE0056-7557-4F0E-804E-7989554D6EF8}"/>
    <cellStyle name="Migliaia [0] 14 4 2" xfId="33013" xr:uid="{CC2271FF-357C-4EFB-8E90-B478998F75B4}"/>
    <cellStyle name="Migliaia [0] 14 4 3" xfId="47974" xr:uid="{9E831F80-D901-4F9A-B4EC-B72BCB3E4162}"/>
    <cellStyle name="Migliaia [0] 14 4 4" xfId="55418" xr:uid="{B9E519FA-9143-4447-9E94-B1C83118A06A}"/>
    <cellStyle name="Migliaia [0] 14 5" xfId="18995" xr:uid="{939BF49D-45DF-4D44-AC3D-F088414686FA}"/>
    <cellStyle name="Migliaia [0] 14 6" xfId="33990" xr:uid="{D0C77B17-EEFC-427C-A5DB-E8A736F9B9D4}"/>
    <cellStyle name="Migliaia [0] 14 7" xfId="48930" xr:uid="{F7A93AB7-2288-41A8-B028-BB1917D462A5}"/>
    <cellStyle name="Migliaia [0] 14 8" xfId="49335" xr:uid="{C9A25F43-1B4F-4189-81C7-EED8C70DC67C}"/>
    <cellStyle name="Migliaia [0] 14 9" xfId="49741" xr:uid="{DDE78D8C-6E4A-4B48-8D86-39E29E3E6461}"/>
    <cellStyle name="Migliaia [0] 15" xfId="276" xr:uid="{FDA4F359-2E2E-4CF2-8CC6-79DCCDF00182}"/>
    <cellStyle name="Migliaia [0] 15 10" xfId="50150" xr:uid="{3266DB6D-4EA8-4509-87F9-D329713152EE}"/>
    <cellStyle name="Migliaia [0] 15 11" xfId="50592" xr:uid="{E115BA5D-08ED-4BEA-81AA-E3E3A495B418}"/>
    <cellStyle name="Migliaia [0] 15 12" xfId="51311" xr:uid="{2B41F14F-F2D4-4FFD-A5DE-1E99E3F133B3}"/>
    <cellStyle name="Migliaia [0] 15 13" xfId="51722" xr:uid="{11D207E6-0B9C-4974-88A8-DC6867C82DC2}"/>
    <cellStyle name="Migliaia [0] 15 14" xfId="52137" xr:uid="{DE167A6B-995B-4237-BB08-B4BE1EE162A3}"/>
    <cellStyle name="Migliaia [0] 15 2" xfId="9008" xr:uid="{1A7C9C79-CC7B-4C32-9F20-608D590F50E9}"/>
    <cellStyle name="Migliaia [0] 15 2 2" xfId="17900" xr:uid="{D7405B9E-55FC-42B0-A386-E5343D670D19}"/>
    <cellStyle name="Migliaia [0] 15 2 2 2" xfId="33560" xr:uid="{C1054ED7-6BA6-447D-BAC7-E0307B1C808C}"/>
    <cellStyle name="Migliaia [0] 15 2 2 3" xfId="48521" xr:uid="{BD755B17-FDD6-4CB8-BD9C-5979B03D0D32}"/>
    <cellStyle name="Migliaia [0] 15 2 2 4" xfId="55043" xr:uid="{61637412-2E89-4EBE-9078-2FCE1E1EEE99}"/>
    <cellStyle name="Migliaia [0] 15 2 3" xfId="55965" xr:uid="{CF1C8067-F504-4427-B196-2B2F7851A890}"/>
    <cellStyle name="Migliaia [0] 15 2 4" xfId="52688" xr:uid="{774FAAE0-DA0C-4EA2-B839-1AC1203333D4}"/>
    <cellStyle name="Migliaia [0] 15 3" xfId="9689" xr:uid="{8D18E808-344F-4A17-9762-FBA612FDD829}"/>
    <cellStyle name="Migliaia [0] 15 3 2" xfId="26015" xr:uid="{A3C13CDD-53C9-4A07-9BFD-C6F0EEACC418}"/>
    <cellStyle name="Migliaia [0] 15 3 3" xfId="40993" xr:uid="{357375E1-F01F-451B-AC56-6803C5051B89}"/>
    <cellStyle name="Migliaia [0] 15 3 4" xfId="54475" xr:uid="{92C39603-FCA3-4EE8-88E4-3ABC0EFFEA92}"/>
    <cellStyle name="Migliaia [0] 15 4" xfId="16898" xr:uid="{6176DAB6-2633-475F-9D4C-3838C75F0DC4}"/>
    <cellStyle name="Migliaia [0] 15 4 2" xfId="33014" xr:uid="{CDD470BB-6BAC-462A-A76C-14DF1A2DDAB3}"/>
    <cellStyle name="Migliaia [0] 15 4 3" xfId="47975" xr:uid="{8C2AFEC6-6A0A-47F2-B2EF-69C132D89691}"/>
    <cellStyle name="Migliaia [0] 15 4 4" xfId="55419" xr:uid="{50A996DE-CC40-4FF9-8285-F7AF5ACC9948}"/>
    <cellStyle name="Migliaia [0] 15 5" xfId="18996" xr:uid="{A000E7C7-B8C7-4088-9DC7-DB4F7906BC9B}"/>
    <cellStyle name="Migliaia [0] 15 6" xfId="33991" xr:uid="{ED79485F-9EDD-4C83-9487-A25CCA80971B}"/>
    <cellStyle name="Migliaia [0] 15 7" xfId="48931" xr:uid="{1695DAFE-1F81-4E21-BD22-7D405DCBB343}"/>
    <cellStyle name="Migliaia [0] 15 8" xfId="49336" xr:uid="{EDABBFF9-B567-4644-B12A-276590C9EB62}"/>
    <cellStyle name="Migliaia [0] 15 9" xfId="49742" xr:uid="{F8CC90CD-48B5-46EE-BF56-88032A181BCD}"/>
    <cellStyle name="Migliaia [0] 16" xfId="277" xr:uid="{1D1578E3-5311-4EB0-82D0-430C31887485}"/>
    <cellStyle name="Migliaia [0] 16 10" xfId="50151" xr:uid="{E61A1AE8-D82F-46E0-ABA3-9CEAB98BABFB}"/>
    <cellStyle name="Migliaia [0] 16 11" xfId="50593" xr:uid="{20CB0F79-5BF9-411E-B997-FFA700CBA8C7}"/>
    <cellStyle name="Migliaia [0] 16 12" xfId="51312" xr:uid="{C51E34BC-CD2D-484B-B5BC-8D9361A9FBC6}"/>
    <cellStyle name="Migliaia [0] 16 13" xfId="51723" xr:uid="{3BD4BDAF-3936-4947-A1A1-C70FACDFAF73}"/>
    <cellStyle name="Migliaia [0] 16 14" xfId="52138" xr:uid="{68BF2488-3909-4FF1-A409-C1D754A523B4}"/>
    <cellStyle name="Migliaia [0] 16 2" xfId="9009" xr:uid="{C3E7307C-A062-4D05-A400-04DFE34A6A1F}"/>
    <cellStyle name="Migliaia [0] 16 2 2" xfId="17901" xr:uid="{D4501206-3212-414E-9081-B0FC806AEB92}"/>
    <cellStyle name="Migliaia [0] 16 2 2 2" xfId="33561" xr:uid="{DC55DE48-F4FB-4338-8D85-7580DBBCB851}"/>
    <cellStyle name="Migliaia [0] 16 2 2 3" xfId="48522" xr:uid="{1CE4CA45-41B5-4439-A535-05F42AFC4232}"/>
    <cellStyle name="Migliaia [0] 16 2 2 4" xfId="55044" xr:uid="{1616F13C-D695-4C1C-9BA0-358B6F1E3807}"/>
    <cellStyle name="Migliaia [0] 16 2 3" xfId="55966" xr:uid="{248E22C4-FBFD-405A-BD97-7849EF3B8C41}"/>
    <cellStyle name="Migliaia [0] 16 2 4" xfId="52689" xr:uid="{5BE1C809-F7BB-453D-9996-ABFB3BDB444D}"/>
    <cellStyle name="Migliaia [0] 16 3" xfId="9690" xr:uid="{6ECB51F9-2A0E-4BFB-B69D-397312EC74AB}"/>
    <cellStyle name="Migliaia [0] 16 3 2" xfId="26016" xr:uid="{790A0CEA-C36F-4F63-9741-606F588D3898}"/>
    <cellStyle name="Migliaia [0] 16 3 3" xfId="40994" xr:uid="{FCA18852-C069-40B5-A934-0BC250DF5FC2}"/>
    <cellStyle name="Migliaia [0] 16 3 4" xfId="54476" xr:uid="{E224F960-63F7-4376-82E2-64EE563B8341}"/>
    <cellStyle name="Migliaia [0] 16 4" xfId="16899" xr:uid="{89F4EAFC-4318-42E6-B45E-BE962706B670}"/>
    <cellStyle name="Migliaia [0] 16 4 2" xfId="33015" xr:uid="{4926E949-D3A9-47B1-84B8-61CA3443E45C}"/>
    <cellStyle name="Migliaia [0] 16 4 3" xfId="47976" xr:uid="{911E0644-8F6F-46BE-80BD-D340CACC6F97}"/>
    <cellStyle name="Migliaia [0] 16 4 4" xfId="55420" xr:uid="{F3AB1E77-28E1-48C6-BBE7-E0D32A981084}"/>
    <cellStyle name="Migliaia [0] 16 5" xfId="18997" xr:uid="{1CD57B26-21C0-44C2-A717-07DB1135426F}"/>
    <cellStyle name="Migliaia [0] 16 6" xfId="33992" xr:uid="{51F38E45-633D-4177-A780-692ABC7BD309}"/>
    <cellStyle name="Migliaia [0] 16 7" xfId="48932" xr:uid="{13300D93-596C-4732-9E00-72F337421E3E}"/>
    <cellStyle name="Migliaia [0] 16 8" xfId="49337" xr:uid="{506709FC-2864-4756-A8F0-3A7C924554A9}"/>
    <cellStyle name="Migliaia [0] 16 9" xfId="49743" xr:uid="{1F3C2EFE-8F22-4ACE-9886-8A56BD3B61F8}"/>
    <cellStyle name="Migliaia [0] 17" xfId="278" xr:uid="{FD1210F0-3F21-4AF5-B3FD-5440E3EE64EE}"/>
    <cellStyle name="Migliaia [0] 17 10" xfId="50152" xr:uid="{FA7CD372-B162-44F2-B02F-97C3BB665675}"/>
    <cellStyle name="Migliaia [0] 17 11" xfId="50594" xr:uid="{52A7232B-C4CA-48B9-B3C9-C79579EF78A8}"/>
    <cellStyle name="Migliaia [0] 17 12" xfId="51313" xr:uid="{16325EF9-A56C-4D3D-AE52-C6F4BBF5BB97}"/>
    <cellStyle name="Migliaia [0] 17 13" xfId="51724" xr:uid="{365174AE-7AEF-4798-A74A-18411B11A2F5}"/>
    <cellStyle name="Migliaia [0] 17 14" xfId="52139" xr:uid="{04D7B6D4-74CB-4565-9570-8EAB3C01CCB7}"/>
    <cellStyle name="Migliaia [0] 17 2" xfId="9010" xr:uid="{725D20D5-EFFE-4E34-BE6E-D2E6DB799404}"/>
    <cellStyle name="Migliaia [0] 17 2 2" xfId="17902" xr:uid="{5E8949BE-A1F6-4955-B5C1-BB76F4B37C7A}"/>
    <cellStyle name="Migliaia [0] 17 2 2 2" xfId="33562" xr:uid="{08520A30-30E2-44EB-B656-A27412064CC7}"/>
    <cellStyle name="Migliaia [0] 17 2 2 3" xfId="48523" xr:uid="{1D1D9959-BA56-4F37-A525-1996AFBDA078}"/>
    <cellStyle name="Migliaia [0] 17 2 2 4" xfId="55045" xr:uid="{E5794AA8-DFB8-4C2D-8CE0-0C685A579B0F}"/>
    <cellStyle name="Migliaia [0] 17 2 3" xfId="55967" xr:uid="{CFF58016-EE47-4F16-B6F3-B5FC8F3A091C}"/>
    <cellStyle name="Migliaia [0] 17 2 4" xfId="52690" xr:uid="{FFB0F993-8E13-4152-B5B4-EF0E32B40CE6}"/>
    <cellStyle name="Migliaia [0] 17 3" xfId="9691" xr:uid="{D0EA3060-3453-4385-8CC0-2C9AED107E3F}"/>
    <cellStyle name="Migliaia [0] 17 3 2" xfId="26017" xr:uid="{3F476D46-9BE8-4BAE-B780-BAF212449941}"/>
    <cellStyle name="Migliaia [0] 17 3 3" xfId="40995" xr:uid="{35F96D59-95CE-4472-87AE-DDD6C3A38354}"/>
    <cellStyle name="Migliaia [0] 17 3 4" xfId="54477" xr:uid="{FD1F2C4B-1B65-445B-9883-5FB6BEAFED6B}"/>
    <cellStyle name="Migliaia [0] 17 4" xfId="16900" xr:uid="{81B642A2-E950-46C8-8E15-044120069F7F}"/>
    <cellStyle name="Migliaia [0] 17 4 2" xfId="33016" xr:uid="{BE990577-C26F-4140-B024-FCA48A2DE1DB}"/>
    <cellStyle name="Migliaia [0] 17 4 3" xfId="47977" xr:uid="{8E19B2B9-D92C-4CBB-AEE0-906017CF3DFD}"/>
    <cellStyle name="Migliaia [0] 17 4 4" xfId="55421" xr:uid="{D09D955A-D286-47CE-8E1D-C19D24825E0B}"/>
    <cellStyle name="Migliaia [0] 17 5" xfId="18998" xr:uid="{127C9FCD-3F44-466D-816F-829D8DEE0792}"/>
    <cellStyle name="Migliaia [0] 17 6" xfId="33993" xr:uid="{5B1F6B88-A202-48CC-B809-2A56899B18DC}"/>
    <cellStyle name="Migliaia [0] 17 7" xfId="48933" xr:uid="{3E7C5002-E544-4B93-BFBA-32B2D62C1E76}"/>
    <cellStyle name="Migliaia [0] 17 8" xfId="49338" xr:uid="{17F5B15C-56B3-46F5-8905-02ACB6A1C7DC}"/>
    <cellStyle name="Migliaia [0] 17 9" xfId="49744" xr:uid="{35F150DC-2C99-412B-8D28-301FF15B22D4}"/>
    <cellStyle name="Migliaia [0] 18" xfId="279" xr:uid="{AF0CA074-A64E-4015-8EB9-CD41204F0D3F}"/>
    <cellStyle name="Migliaia [0] 18 10" xfId="50153" xr:uid="{A5C56312-BC33-4268-BC74-9126E66DE57B}"/>
    <cellStyle name="Migliaia [0] 18 11" xfId="50595" xr:uid="{BA1034F5-FD71-4EA8-B117-F1D9EDF6FB4B}"/>
    <cellStyle name="Migliaia [0] 18 12" xfId="51314" xr:uid="{3263CDB4-7E5E-4E49-9FCD-633EFEE2B7DD}"/>
    <cellStyle name="Migliaia [0] 18 13" xfId="51725" xr:uid="{6E0293BC-4076-4422-8501-FF0634D5F419}"/>
    <cellStyle name="Migliaia [0] 18 14" xfId="52140" xr:uid="{8B7EC3C6-80F6-441C-A552-E19B57953652}"/>
    <cellStyle name="Migliaia [0] 18 2" xfId="9011" xr:uid="{2F58A988-B64D-4AAC-828C-9CF7D72E325C}"/>
    <cellStyle name="Migliaia [0] 18 2 2" xfId="17903" xr:uid="{84768B97-0084-4A70-8C28-966DBD039811}"/>
    <cellStyle name="Migliaia [0] 18 2 2 2" xfId="33563" xr:uid="{317D3E1C-0835-4E7E-95B6-D9EF1CDF8D8B}"/>
    <cellStyle name="Migliaia [0] 18 2 2 3" xfId="48524" xr:uid="{4917D0F2-E9F3-4CA0-B3D0-18CC1C5A62B7}"/>
    <cellStyle name="Migliaia [0] 18 2 2 4" xfId="55046" xr:uid="{420B5BE8-9B22-4BFC-AE8E-09F345903584}"/>
    <cellStyle name="Migliaia [0] 18 2 3" xfId="55968" xr:uid="{EC72DAEA-2965-44C1-8D23-9E3CB1A6F864}"/>
    <cellStyle name="Migliaia [0] 18 2 4" xfId="52691" xr:uid="{C925B351-5435-4861-B09F-970C3595EDC1}"/>
    <cellStyle name="Migliaia [0] 18 3" xfId="9692" xr:uid="{BECB6384-017B-491F-A2EE-029FBC51E196}"/>
    <cellStyle name="Migliaia [0] 18 3 2" xfId="26018" xr:uid="{3C307EE9-CE4A-486D-A6DB-15E0BFAD4F6A}"/>
    <cellStyle name="Migliaia [0] 18 3 3" xfId="40996" xr:uid="{8A52B267-EE9A-4245-B7A5-CF9E2F484968}"/>
    <cellStyle name="Migliaia [0] 18 3 4" xfId="54478" xr:uid="{6DB4F16F-40AF-4822-AEF2-62B5CCDC0455}"/>
    <cellStyle name="Migliaia [0] 18 4" xfId="16901" xr:uid="{82A92658-A7F6-4BB4-B8D2-57B3AA62DCEC}"/>
    <cellStyle name="Migliaia [0] 18 4 2" xfId="33017" xr:uid="{C110D8B7-9D65-4EDC-8705-B526D7552D82}"/>
    <cellStyle name="Migliaia [0] 18 4 3" xfId="47978" xr:uid="{1AC3DC26-27DF-467C-B2AE-C96E70BC7FA7}"/>
    <cellStyle name="Migliaia [0] 18 4 4" xfId="55422" xr:uid="{9C4462BF-7AD9-4F26-9ED9-581D922FB501}"/>
    <cellStyle name="Migliaia [0] 18 5" xfId="18999" xr:uid="{6B155A14-2436-4972-A9D4-589AA8A3E26D}"/>
    <cellStyle name="Migliaia [0] 18 6" xfId="33994" xr:uid="{2394202A-CA5A-4F19-99E7-78DD9E22A9A1}"/>
    <cellStyle name="Migliaia [0] 18 7" xfId="48934" xr:uid="{1E3F01AC-0866-4471-8BCD-A7401BE2B74E}"/>
    <cellStyle name="Migliaia [0] 18 8" xfId="49339" xr:uid="{BA52B417-16CC-4D4C-A28D-B0A48BEB0707}"/>
    <cellStyle name="Migliaia [0] 18 9" xfId="49745" xr:uid="{539F2D82-4786-40C2-8E49-3CFDBDA944DC}"/>
    <cellStyle name="Migliaia [0] 19" xfId="280" xr:uid="{03A185D4-4635-40AF-A5DD-63DED13BC57A}"/>
    <cellStyle name="Migliaia [0] 19 10" xfId="50154" xr:uid="{1264DB36-ACF7-494D-8CE5-29A6CA098A9A}"/>
    <cellStyle name="Migliaia [0] 19 11" xfId="50596" xr:uid="{8282B6FF-1A6C-41D6-B129-59D09FAB153B}"/>
    <cellStyle name="Migliaia [0] 19 12" xfId="51315" xr:uid="{3F8F8551-F110-4E07-A135-35333D45517E}"/>
    <cellStyle name="Migliaia [0] 19 13" xfId="51726" xr:uid="{2703E6A1-DC04-4B36-9053-8D7AEA6185A8}"/>
    <cellStyle name="Migliaia [0] 19 14" xfId="52141" xr:uid="{01303E71-B13F-4A12-A31C-8860740A02A4}"/>
    <cellStyle name="Migliaia [0] 19 2" xfId="9012" xr:uid="{2F0A6A21-78D2-47DB-990F-374904BC8BE7}"/>
    <cellStyle name="Migliaia [0] 19 2 2" xfId="17904" xr:uid="{56CF2D21-6294-426E-98AC-EF50C06A8414}"/>
    <cellStyle name="Migliaia [0] 19 2 2 2" xfId="33564" xr:uid="{BA92A88B-F00D-4944-A27A-EE63DE6AB324}"/>
    <cellStyle name="Migliaia [0] 19 2 2 3" xfId="48525" xr:uid="{7A95091D-F352-4199-BE56-6CC7E0ED7D97}"/>
    <cellStyle name="Migliaia [0] 19 2 2 4" xfId="55047" xr:uid="{116FB725-44F3-4155-8FA9-13E1624AC962}"/>
    <cellStyle name="Migliaia [0] 19 2 3" xfId="55969" xr:uid="{3A662AA5-2DDA-41DF-B827-C1494F3CD7A8}"/>
    <cellStyle name="Migliaia [0] 19 2 4" xfId="52692" xr:uid="{AC205867-9F0B-45EC-9320-9796D6E253F6}"/>
    <cellStyle name="Migliaia [0] 19 3" xfId="9693" xr:uid="{2F8CC55A-DB27-4621-B599-CE6CD097A3A0}"/>
    <cellStyle name="Migliaia [0] 19 3 2" xfId="26019" xr:uid="{6086BCF6-769F-4DCD-ADC2-186717FCEC7F}"/>
    <cellStyle name="Migliaia [0] 19 3 3" xfId="40997" xr:uid="{318D2064-17B4-4638-B59E-C563F327E5C0}"/>
    <cellStyle name="Migliaia [0] 19 3 4" xfId="54479" xr:uid="{05C97153-F913-4705-96FE-1AF638C73F2B}"/>
    <cellStyle name="Migliaia [0] 19 4" xfId="16902" xr:uid="{03DBAE55-39F8-4D82-9459-40577016B7FF}"/>
    <cellStyle name="Migliaia [0] 19 4 2" xfId="33018" xr:uid="{79C7670B-FE58-44DF-B9EB-E6CF107ACB11}"/>
    <cellStyle name="Migliaia [0] 19 4 3" xfId="47979" xr:uid="{21680EA2-7F25-43AC-962D-AD7761BC0A0F}"/>
    <cellStyle name="Migliaia [0] 19 4 4" xfId="55423" xr:uid="{B1B6B314-9BF5-45F5-8F1A-249D5C4A11F9}"/>
    <cellStyle name="Migliaia [0] 19 5" xfId="19000" xr:uid="{13D1E09F-4D98-42ED-95DF-7666015A36DF}"/>
    <cellStyle name="Migliaia [0] 19 6" xfId="33995" xr:uid="{09B8CBD5-93BA-4BC7-8E99-420B83911718}"/>
    <cellStyle name="Migliaia [0] 19 7" xfId="48935" xr:uid="{C1615A21-56D3-49CC-B5F0-F3343D7A365C}"/>
    <cellStyle name="Migliaia [0] 19 8" xfId="49340" xr:uid="{6EFACD37-0942-4E20-844A-8A67A93AA900}"/>
    <cellStyle name="Migliaia [0] 19 9" xfId="49746" xr:uid="{CB3EBD56-3407-4C7C-A62B-B2CBF91A57BA}"/>
    <cellStyle name="Migliaia [0] 2" xfId="281" xr:uid="{6CD9212C-85AC-4206-A6C9-8AA0786DBFE8}"/>
    <cellStyle name="Migliaia [0] 2 10" xfId="50155" xr:uid="{A166F2AD-6B66-45BD-AE0F-9C04901AFD71}"/>
    <cellStyle name="Migliaia [0] 2 11" xfId="50597" xr:uid="{A41CA192-ACE2-4D28-8DDD-B7C9F1B9F940}"/>
    <cellStyle name="Migliaia [0] 2 12" xfId="51316" xr:uid="{BB24FE67-1193-4B8D-80B3-2B2FD7C9588A}"/>
    <cellStyle name="Migliaia [0] 2 13" xfId="51727" xr:uid="{F30B4E0F-34A0-4E3A-A44B-9BE9DF4C5C65}"/>
    <cellStyle name="Migliaia [0] 2 14" xfId="52142" xr:uid="{F52E7500-810A-43C3-8C8B-9CB08502B89F}"/>
    <cellStyle name="Migliaia [0] 2 2" xfId="9013" xr:uid="{9551862B-EDD9-4940-BB42-EA3B9B3380D8}"/>
    <cellStyle name="Migliaia [0] 2 2 2" xfId="17905" xr:uid="{D69ADDD5-CF8D-4A10-BC97-3101ABAA1656}"/>
    <cellStyle name="Migliaia [0] 2 2 2 2" xfId="33565" xr:uid="{3F0380CD-7E47-48DF-8316-2417F713C037}"/>
    <cellStyle name="Migliaia [0] 2 2 2 3" xfId="48526" xr:uid="{51EEED1E-3D05-4D12-ADB9-C9A09CE29D69}"/>
    <cellStyle name="Migliaia [0] 2 2 2 4" xfId="55048" xr:uid="{508FEA1F-5B31-4A75-83E5-5A9F544B4EFF}"/>
    <cellStyle name="Migliaia [0] 2 2 3" xfId="55970" xr:uid="{BD45F97D-2491-474E-949D-AAE1CCEC479F}"/>
    <cellStyle name="Migliaia [0] 2 2 4" xfId="52693" xr:uid="{930DF6D4-F15E-4FDA-BC86-0C795740FBF2}"/>
    <cellStyle name="Migliaia [0] 2 3" xfId="9694" xr:uid="{F9DFACF4-6CC7-42A5-AB29-4B732020C36F}"/>
    <cellStyle name="Migliaia [0] 2 3 2" xfId="26020" xr:uid="{4AEA7134-C335-4944-B9A1-772AF024D102}"/>
    <cellStyle name="Migliaia [0] 2 3 3" xfId="40998" xr:uid="{2F3FBA40-4877-414E-822A-1B21F6CD9A65}"/>
    <cellStyle name="Migliaia [0] 2 3 4" xfId="54480" xr:uid="{E91FED1E-E5DE-4697-8EB1-A974118599A6}"/>
    <cellStyle name="Migliaia [0] 2 4" xfId="16903" xr:uid="{89D90F7E-BF3A-4382-8CAD-47E80BFE6628}"/>
    <cellStyle name="Migliaia [0] 2 4 2" xfId="33019" xr:uid="{08B67165-4F87-4C87-9114-A5AF79F8C2AB}"/>
    <cellStyle name="Migliaia [0] 2 4 3" xfId="47980" xr:uid="{A1EB71F0-7471-4FAB-B848-00D4077C119E}"/>
    <cellStyle name="Migliaia [0] 2 4 4" xfId="55424" xr:uid="{4E049752-DD15-4071-87A0-9FC5E2D48ABC}"/>
    <cellStyle name="Migliaia [0] 2 5" xfId="19001" xr:uid="{EF9E9735-7EAD-4ED3-AF2C-A507D66917E3}"/>
    <cellStyle name="Migliaia [0] 2 6" xfId="33996" xr:uid="{35B9DC12-6B4D-4581-AF67-60FA35802BCD}"/>
    <cellStyle name="Migliaia [0] 2 7" xfId="48936" xr:uid="{6174B2EF-C699-4FC2-A341-BE288E747448}"/>
    <cellStyle name="Migliaia [0] 2 8" xfId="49341" xr:uid="{40EE8F6A-48C6-4A11-B48A-6BB41DB3C353}"/>
    <cellStyle name="Migliaia [0] 2 9" xfId="49747" xr:uid="{C3072230-DC27-4AEE-B3AB-E597D8044F90}"/>
    <cellStyle name="Migliaia [0] 20" xfId="282" xr:uid="{91AB5570-6ECE-4A54-82D6-468F4B710F3C}"/>
    <cellStyle name="Migliaia [0] 20 10" xfId="50156" xr:uid="{9F514F10-55D4-4837-B0D3-62C79BA4ECFC}"/>
    <cellStyle name="Migliaia [0] 20 11" xfId="50598" xr:uid="{33B77515-C18B-4D41-ACB5-ADC7516B2B77}"/>
    <cellStyle name="Migliaia [0] 20 12" xfId="51317" xr:uid="{3598CE37-9FFB-4A92-903C-115F033C1B30}"/>
    <cellStyle name="Migliaia [0] 20 13" xfId="51728" xr:uid="{3F2C6668-C2F2-4168-84A6-1CBE22C55A62}"/>
    <cellStyle name="Migliaia [0] 20 14" xfId="52143" xr:uid="{9C9537EE-6920-4254-940B-19AC015D6013}"/>
    <cellStyle name="Migliaia [0] 20 2" xfId="9014" xr:uid="{1177F079-F6C9-4FE4-8C28-4ECA427D973A}"/>
    <cellStyle name="Migliaia [0] 20 2 2" xfId="17906" xr:uid="{F775729B-4584-4C51-985F-C2D2B8928140}"/>
    <cellStyle name="Migliaia [0] 20 2 2 2" xfId="33566" xr:uid="{CBEE767E-6C6A-4692-971A-085D7B70201B}"/>
    <cellStyle name="Migliaia [0] 20 2 2 3" xfId="48527" xr:uid="{2EE23C81-BA9E-4D1C-8BF6-5F56CB3415E1}"/>
    <cellStyle name="Migliaia [0] 20 2 2 4" xfId="55049" xr:uid="{0C556AA9-AD52-4412-B6FD-3E7CB8B9B8C4}"/>
    <cellStyle name="Migliaia [0] 20 2 3" xfId="55971" xr:uid="{4B6C724D-400A-44BE-B427-06139210843C}"/>
    <cellStyle name="Migliaia [0] 20 2 4" xfId="52694" xr:uid="{80268A95-EBCD-4DBE-853E-5B65078730FC}"/>
    <cellStyle name="Migliaia [0] 20 3" xfId="9695" xr:uid="{9E06DC27-ECA2-4E9A-A8A1-7D95A94D41C0}"/>
    <cellStyle name="Migliaia [0] 20 3 2" xfId="26021" xr:uid="{FD14BDE2-5066-48F9-966B-DF31B52BA88A}"/>
    <cellStyle name="Migliaia [0] 20 3 3" xfId="40999" xr:uid="{4EEE0EBF-A02F-49BB-B484-035CE7D55D67}"/>
    <cellStyle name="Migliaia [0] 20 3 4" xfId="54481" xr:uid="{7E98AE9A-BAD6-4635-B253-BC5472E1D35B}"/>
    <cellStyle name="Migliaia [0] 20 4" xfId="16904" xr:uid="{00C6BC0B-2E49-4EEB-BBA6-1B9F5260238E}"/>
    <cellStyle name="Migliaia [0] 20 4 2" xfId="33020" xr:uid="{409B5716-1D1E-45BF-B8C8-CA2E063472FF}"/>
    <cellStyle name="Migliaia [0] 20 4 3" xfId="47981" xr:uid="{2F0B9ED9-052C-4CBA-AB6B-C2ED09E3F31A}"/>
    <cellStyle name="Migliaia [0] 20 4 4" xfId="55425" xr:uid="{C9A41A7C-8ED9-4CB9-8AEC-05450E3630F3}"/>
    <cellStyle name="Migliaia [0] 20 5" xfId="19002" xr:uid="{95C35D55-FCC6-416E-A221-FBE2C350EDF3}"/>
    <cellStyle name="Migliaia [0] 20 6" xfId="33997" xr:uid="{667FC24C-BEE0-4D06-A151-5A1375BB1431}"/>
    <cellStyle name="Migliaia [0] 20 7" xfId="48937" xr:uid="{43EF6502-6CCA-45EB-9504-1212A2DFD34A}"/>
    <cellStyle name="Migliaia [0] 20 8" xfId="49342" xr:uid="{16F41244-9EB9-4495-9F43-B1F2FB9CCE4D}"/>
    <cellStyle name="Migliaia [0] 20 9" xfId="49748" xr:uid="{4556F1BB-9B5B-4522-BA61-234A97947F15}"/>
    <cellStyle name="Migliaia [0] 21" xfId="283" xr:uid="{CB22FC54-72A3-4A3F-89C9-983B3DC3C22D}"/>
    <cellStyle name="Migliaia [0] 21 10" xfId="50157" xr:uid="{80E2F770-08B8-4B8D-82E4-DDE85D9C3382}"/>
    <cellStyle name="Migliaia [0] 21 11" xfId="50599" xr:uid="{00D033DE-BFB4-4E71-A6DE-002F02E1AC69}"/>
    <cellStyle name="Migliaia [0] 21 12" xfId="51318" xr:uid="{40B01C3E-E2FE-41B3-B5BC-9BAD2445284D}"/>
    <cellStyle name="Migliaia [0] 21 13" xfId="51729" xr:uid="{5E504B1C-A3B7-4B43-9E7E-47746D735F48}"/>
    <cellStyle name="Migliaia [0] 21 14" xfId="52144" xr:uid="{5ED0FD50-999D-4ADE-A2EE-A4EF174B3717}"/>
    <cellStyle name="Migliaia [0] 21 2" xfId="9015" xr:uid="{031E735C-1198-4FAF-8745-B7E045ED1521}"/>
    <cellStyle name="Migliaia [0] 21 2 2" xfId="17907" xr:uid="{C83340B7-3722-4FC5-9D6E-6E00D0BCA58C}"/>
    <cellStyle name="Migliaia [0] 21 2 2 2" xfId="33567" xr:uid="{154897C6-82FE-4AC3-9012-4C1AE496D935}"/>
    <cellStyle name="Migliaia [0] 21 2 2 3" xfId="48528" xr:uid="{F1C86CAE-8166-4179-AB58-799901F20CD4}"/>
    <cellStyle name="Migliaia [0] 21 2 2 4" xfId="55050" xr:uid="{24D996DE-6D33-486C-A65E-629C500C0F9B}"/>
    <cellStyle name="Migliaia [0] 21 2 3" xfId="55972" xr:uid="{A5E48270-B42A-47B6-AA40-7904272DC020}"/>
    <cellStyle name="Migliaia [0] 21 2 4" xfId="52695" xr:uid="{57D89B72-B8CF-400A-9A4C-7E855E970E50}"/>
    <cellStyle name="Migliaia [0] 21 3" xfId="9696" xr:uid="{6E51DB42-A1B6-4C7B-BCDE-DAACAF01F80D}"/>
    <cellStyle name="Migliaia [0] 21 3 2" xfId="26022" xr:uid="{8B6F8A3B-F2C4-40A4-BA8A-B09D51217508}"/>
    <cellStyle name="Migliaia [0] 21 3 3" xfId="41000" xr:uid="{28BA6FF9-BED7-44E2-94B6-C66FE8DD071D}"/>
    <cellStyle name="Migliaia [0] 21 3 4" xfId="54482" xr:uid="{0447BAA8-8940-47BA-89FB-B1E16AAE7B98}"/>
    <cellStyle name="Migliaia [0] 21 4" xfId="16905" xr:uid="{B0E810EE-E98C-44DE-A4A2-88EC0AEED4C4}"/>
    <cellStyle name="Migliaia [0] 21 4 2" xfId="33021" xr:uid="{EEF77FFB-6DEB-45A0-81E1-ECC4147F662B}"/>
    <cellStyle name="Migliaia [0] 21 4 3" xfId="47982" xr:uid="{E078F596-278D-4FDB-9519-FB755ED64F27}"/>
    <cellStyle name="Migliaia [0] 21 4 4" xfId="55426" xr:uid="{1A3AD22D-AFF4-4747-A1B9-AC5CD53B97B2}"/>
    <cellStyle name="Migliaia [0] 21 5" xfId="19003" xr:uid="{B6A92E66-1082-4D8A-BEB7-01F397D6A507}"/>
    <cellStyle name="Migliaia [0] 21 6" xfId="33998" xr:uid="{61E13409-10D1-4082-8DCD-39D274BE9430}"/>
    <cellStyle name="Migliaia [0] 21 7" xfId="48938" xr:uid="{B927B43D-98FD-4B20-A6BE-EA44406C2A94}"/>
    <cellStyle name="Migliaia [0] 21 8" xfId="49343" xr:uid="{0E9DEEE6-86DA-4B40-B1B3-4D4FA649E657}"/>
    <cellStyle name="Migliaia [0] 21 9" xfId="49749" xr:uid="{7E635D26-7D76-4062-B06B-D001128D006C}"/>
    <cellStyle name="Migliaia [0] 22" xfId="284" xr:uid="{3D1B2C03-B367-419D-98B1-DBC342BC4BE4}"/>
    <cellStyle name="Migliaia [0] 22 10" xfId="50158" xr:uid="{0CAE0456-CB2A-44F3-9185-BCF40051C319}"/>
    <cellStyle name="Migliaia [0] 22 11" xfId="50600" xr:uid="{3EBBF725-22BD-4CAB-A62F-62445A1206E5}"/>
    <cellStyle name="Migliaia [0] 22 12" xfId="51319" xr:uid="{E6BB13EB-9CA0-4C72-8605-62031AA7870C}"/>
    <cellStyle name="Migliaia [0] 22 13" xfId="51730" xr:uid="{4003F4D4-27A8-4094-BC1A-50FA66B543EA}"/>
    <cellStyle name="Migliaia [0] 22 14" xfId="52145" xr:uid="{FD8E020A-D8FC-4D45-9373-FBD1C793546A}"/>
    <cellStyle name="Migliaia [0] 22 2" xfId="9016" xr:uid="{892E4F3C-EA43-4026-955B-ED5A857DE6E4}"/>
    <cellStyle name="Migliaia [0] 22 2 2" xfId="17908" xr:uid="{46260DED-1B7C-4679-8555-14B4C12144D4}"/>
    <cellStyle name="Migliaia [0] 22 2 2 2" xfId="33568" xr:uid="{412F4A16-8289-498A-BD0E-C7254225E535}"/>
    <cellStyle name="Migliaia [0] 22 2 2 3" xfId="48529" xr:uid="{CDC4173F-0DDC-442B-8639-3FE922F95B5F}"/>
    <cellStyle name="Migliaia [0] 22 2 2 4" xfId="55051" xr:uid="{90B88D83-5EDD-47BD-BD1E-688BF1558548}"/>
    <cellStyle name="Migliaia [0] 22 2 3" xfId="55973" xr:uid="{AED5A74A-6FC0-47AD-8C44-03F77F684EEE}"/>
    <cellStyle name="Migliaia [0] 22 2 4" xfId="52696" xr:uid="{ECBDBE7D-EE0D-4234-82BD-9C5270C08AC6}"/>
    <cellStyle name="Migliaia [0] 22 3" xfId="9697" xr:uid="{08871E77-F6ED-43AB-B10A-9C79D3124024}"/>
    <cellStyle name="Migliaia [0] 22 3 2" xfId="26023" xr:uid="{DC73FAEB-2187-4A01-9DC9-647F17EABE06}"/>
    <cellStyle name="Migliaia [0] 22 3 3" xfId="41001" xr:uid="{9C9551F4-196A-455A-9A10-5CEB87D1817F}"/>
    <cellStyle name="Migliaia [0] 22 3 4" xfId="54483" xr:uid="{38903B13-24A8-42C7-8CAD-DAAF08CFA36D}"/>
    <cellStyle name="Migliaia [0] 22 4" xfId="16906" xr:uid="{8B627179-528B-474D-93CA-394A08867E5D}"/>
    <cellStyle name="Migliaia [0] 22 4 2" xfId="33022" xr:uid="{917DBB30-E7B7-483C-A57B-98B88B0263C5}"/>
    <cellStyle name="Migliaia [0] 22 4 3" xfId="47983" xr:uid="{8291F5EF-C923-4A40-B1C7-C8B660EFE7A6}"/>
    <cellStyle name="Migliaia [0] 22 4 4" xfId="55427" xr:uid="{D437D9D6-F115-48FE-931A-2818F4125742}"/>
    <cellStyle name="Migliaia [0] 22 5" xfId="19004" xr:uid="{ED06BE60-942A-4B41-A8F0-446636C01FAA}"/>
    <cellStyle name="Migliaia [0] 22 6" xfId="33999" xr:uid="{EC24ADEE-88C0-4519-A13B-904592015471}"/>
    <cellStyle name="Migliaia [0] 22 7" xfId="48939" xr:uid="{F711CE44-6190-4A78-BDF6-60D2C364F8CD}"/>
    <cellStyle name="Migliaia [0] 22 8" xfId="49344" xr:uid="{C8A8F1AA-CEFF-4255-8105-E1FC3339CDEF}"/>
    <cellStyle name="Migliaia [0] 22 9" xfId="49750" xr:uid="{E7F39B9C-6A7D-4E9B-9120-8BB9285BFDF4}"/>
    <cellStyle name="Migliaia [0] 23" xfId="285" xr:uid="{F5DF27B6-8BDA-4FC0-8AF8-4B2BD87CA5F2}"/>
    <cellStyle name="Migliaia [0] 23 10" xfId="50159" xr:uid="{04123E92-5194-4736-89F8-87BDF6802057}"/>
    <cellStyle name="Migliaia [0] 23 11" xfId="50601" xr:uid="{2D61027B-2A6F-4C90-8A4F-6FBE737EF15E}"/>
    <cellStyle name="Migliaia [0] 23 12" xfId="51320" xr:uid="{BCFE94FE-85B4-4661-BBA5-3297164FF49D}"/>
    <cellStyle name="Migliaia [0] 23 13" xfId="51731" xr:uid="{B839B81D-530F-49F4-AC2B-86C5D3BD1D2B}"/>
    <cellStyle name="Migliaia [0] 23 14" xfId="52146" xr:uid="{BE1EF163-D3F0-42AE-BA89-09804DC45BA6}"/>
    <cellStyle name="Migliaia [0] 23 2" xfId="9017" xr:uid="{51A1D7A8-A68B-4102-9F2E-77E09508D830}"/>
    <cellStyle name="Migliaia [0] 23 2 2" xfId="17909" xr:uid="{45305C34-19A6-4366-881A-446F7BB627D7}"/>
    <cellStyle name="Migliaia [0] 23 2 2 2" xfId="33569" xr:uid="{41F7D9F6-9D2D-494A-BEF4-87877254DD81}"/>
    <cellStyle name="Migliaia [0] 23 2 2 3" xfId="48530" xr:uid="{993581B8-3831-4F3E-96AB-78DBB5DC92B2}"/>
    <cellStyle name="Migliaia [0] 23 2 2 4" xfId="55052" xr:uid="{E5133D3F-9C8B-40AE-BC7A-DCBE38CBB16A}"/>
    <cellStyle name="Migliaia [0] 23 2 3" xfId="55974" xr:uid="{3AB1F33E-8482-4095-A594-FA8EA49CB050}"/>
    <cellStyle name="Migliaia [0] 23 2 4" xfId="52697" xr:uid="{5A1323E5-319C-46B7-88DC-F46270FF1BFC}"/>
    <cellStyle name="Migliaia [0] 23 3" xfId="9698" xr:uid="{07CED02E-96D4-488F-B2B1-34680CD185BF}"/>
    <cellStyle name="Migliaia [0] 23 3 2" xfId="26024" xr:uid="{1078A0E8-CEE5-4CAF-B759-B859482E9FF1}"/>
    <cellStyle name="Migliaia [0] 23 3 3" xfId="41002" xr:uid="{195CF42D-93B9-4B8C-925E-5C7E8DB6527C}"/>
    <cellStyle name="Migliaia [0] 23 3 4" xfId="54484" xr:uid="{7C976EC1-D7F6-4703-AD46-52EAE9BEB425}"/>
    <cellStyle name="Migliaia [0] 23 4" xfId="16907" xr:uid="{57856FE2-BB89-429E-BF23-0A407A6D0DD2}"/>
    <cellStyle name="Migliaia [0] 23 4 2" xfId="33023" xr:uid="{0B05B942-CFEF-404C-AF29-3DB3704D95A5}"/>
    <cellStyle name="Migliaia [0] 23 4 3" xfId="47984" xr:uid="{5C1A941A-D816-45E3-A747-004155766F15}"/>
    <cellStyle name="Migliaia [0] 23 4 4" xfId="55428" xr:uid="{B884D174-FA83-4A98-82BA-9C20A5A7D308}"/>
    <cellStyle name="Migliaia [0] 23 5" xfId="19005" xr:uid="{9D29238C-B41E-4D3F-923F-FEAB11110186}"/>
    <cellStyle name="Migliaia [0] 23 6" xfId="34000" xr:uid="{D854A64D-1349-472A-B82E-FF28FAF7CFB2}"/>
    <cellStyle name="Migliaia [0] 23 7" xfId="48940" xr:uid="{A5971843-2B30-4740-93AB-BC2AAE99E1CC}"/>
    <cellStyle name="Migliaia [0] 23 8" xfId="49345" xr:uid="{A7B610F8-A677-4DD2-8665-0168E9B47524}"/>
    <cellStyle name="Migliaia [0] 23 9" xfId="49751" xr:uid="{F5AD13EF-0653-4787-A3A0-DE1A48A4240E}"/>
    <cellStyle name="Migliaia [0] 24" xfId="286" xr:uid="{889E34E3-160E-44F7-8229-7DE00718E45B}"/>
    <cellStyle name="Migliaia [0] 24 10" xfId="50160" xr:uid="{61228EDC-0C05-47DD-A616-C42AED9B9013}"/>
    <cellStyle name="Migliaia [0] 24 11" xfId="50602" xr:uid="{F7A6CC34-820F-4238-AEBA-890807CF1BC7}"/>
    <cellStyle name="Migliaia [0] 24 12" xfId="51321" xr:uid="{77DF9E36-0D54-494D-8D1D-D977D8947AF1}"/>
    <cellStyle name="Migliaia [0] 24 13" xfId="51732" xr:uid="{1A3C2E7A-1006-4157-A111-1FDD108C18A7}"/>
    <cellStyle name="Migliaia [0] 24 14" xfId="52147" xr:uid="{F3CE469A-3FBD-441E-A638-E3C088DC0BAF}"/>
    <cellStyle name="Migliaia [0] 24 2" xfId="9018" xr:uid="{4B2AAA0C-568A-41E6-AC3E-9E4B338BA29E}"/>
    <cellStyle name="Migliaia [0] 24 2 2" xfId="17910" xr:uid="{B4B5DC52-E707-47AF-9806-DC97F3F7CC9E}"/>
    <cellStyle name="Migliaia [0] 24 2 2 2" xfId="33570" xr:uid="{DB24D411-211E-41B0-9630-15F45EC72912}"/>
    <cellStyle name="Migliaia [0] 24 2 2 3" xfId="48531" xr:uid="{510AFB15-671C-47C0-975A-57C37B5BB770}"/>
    <cellStyle name="Migliaia [0] 24 2 2 4" xfId="55053" xr:uid="{D77386E4-0A71-4F24-A4D3-846E9FFCA886}"/>
    <cellStyle name="Migliaia [0] 24 2 3" xfId="55975" xr:uid="{210308EE-BD1F-4AE4-9355-7E2FF4A1F392}"/>
    <cellStyle name="Migliaia [0] 24 2 4" xfId="52698" xr:uid="{E951FDB0-56BF-4F1E-85A0-70FB76DD4823}"/>
    <cellStyle name="Migliaia [0] 24 3" xfId="9699" xr:uid="{ADBA0A1C-89E6-4ECA-A09C-56CBFB64F36A}"/>
    <cellStyle name="Migliaia [0] 24 3 2" xfId="26025" xr:uid="{F8011147-E73A-4F20-A68F-53556014CE34}"/>
    <cellStyle name="Migliaia [0] 24 3 3" xfId="41003" xr:uid="{1E284E11-8890-45D6-8AA5-4B614E40BB89}"/>
    <cellStyle name="Migliaia [0] 24 3 4" xfId="54485" xr:uid="{3C69B9C8-6292-40ED-A5BF-15C790487785}"/>
    <cellStyle name="Migliaia [0] 24 4" xfId="16908" xr:uid="{82A5D905-A90A-464A-81B3-3BE865426295}"/>
    <cellStyle name="Migliaia [0] 24 4 2" xfId="33024" xr:uid="{55A3F386-49A1-4437-8A87-FE3CD9D8204A}"/>
    <cellStyle name="Migliaia [0] 24 4 3" xfId="47985" xr:uid="{4BE9D240-A188-466B-AB67-9FEBB20B725C}"/>
    <cellStyle name="Migliaia [0] 24 4 4" xfId="55429" xr:uid="{0E44A60D-9BAF-4CF1-9BD1-85F675E1C2B9}"/>
    <cellStyle name="Migliaia [0] 24 5" xfId="19006" xr:uid="{DAC673FF-7500-4E0A-A7CA-1F1C4F8F040F}"/>
    <cellStyle name="Migliaia [0] 24 6" xfId="34001" xr:uid="{7E330AD9-0532-43F2-AB70-D6909BCFC8AE}"/>
    <cellStyle name="Migliaia [0] 24 7" xfId="48941" xr:uid="{232284FB-A270-42E8-AA43-2ED9F14FDFDB}"/>
    <cellStyle name="Migliaia [0] 24 8" xfId="49346" xr:uid="{1E10797A-0821-4F96-9600-C867EC6499FD}"/>
    <cellStyle name="Migliaia [0] 24 9" xfId="49752" xr:uid="{5C28F6C0-00ED-4456-9B64-87207FF09400}"/>
    <cellStyle name="Migliaia [0] 25" xfId="287" xr:uid="{41881E04-E1E5-49BE-A344-2E0865133E22}"/>
    <cellStyle name="Migliaia [0] 25 10" xfId="50161" xr:uid="{077FA9BB-2C32-47F7-9409-456DE83A5754}"/>
    <cellStyle name="Migliaia [0] 25 11" xfId="50603" xr:uid="{1E6158D1-523B-40A9-90FD-37FA62F91EE1}"/>
    <cellStyle name="Migliaia [0] 25 12" xfId="51322" xr:uid="{3BA3FB97-A279-44C3-84FB-0AB256490D9A}"/>
    <cellStyle name="Migliaia [0] 25 13" xfId="51733" xr:uid="{E30BED9B-7BF8-4460-BF62-73DCD2D18941}"/>
    <cellStyle name="Migliaia [0] 25 14" xfId="52148" xr:uid="{EEC69482-DD05-4EC4-8281-EDB3C5277908}"/>
    <cellStyle name="Migliaia [0] 25 2" xfId="9019" xr:uid="{15E864CF-23CF-452F-9497-1615D7AA00F2}"/>
    <cellStyle name="Migliaia [0] 25 2 2" xfId="17911" xr:uid="{63D7D303-A50F-4D55-8F8A-0F0B77DBCEE1}"/>
    <cellStyle name="Migliaia [0] 25 2 2 2" xfId="33571" xr:uid="{2AE2FB87-4E43-4692-8C2C-1E48D11FFA3D}"/>
    <cellStyle name="Migliaia [0] 25 2 2 3" xfId="48532" xr:uid="{D300FA75-7CEA-4C3A-85B5-430E3B670C2E}"/>
    <cellStyle name="Migliaia [0] 25 2 2 4" xfId="55054" xr:uid="{3D8C023B-761A-47CF-BA23-6412236CC29D}"/>
    <cellStyle name="Migliaia [0] 25 2 3" xfId="55976" xr:uid="{18F07986-CCA4-4DFA-9BB3-C6B50909CDF8}"/>
    <cellStyle name="Migliaia [0] 25 2 4" xfId="52699" xr:uid="{96E35503-4872-4988-9AAE-026CB58D23E4}"/>
    <cellStyle name="Migliaia [0] 25 3" xfId="9700" xr:uid="{F8AE44DF-6C67-4ABA-B7B5-0C02639637AF}"/>
    <cellStyle name="Migliaia [0] 25 3 2" xfId="26026" xr:uid="{C55120AF-6E34-43F3-BEB3-95958480CDC0}"/>
    <cellStyle name="Migliaia [0] 25 3 3" xfId="41004" xr:uid="{ED8EAEE7-F476-488A-9524-C4CE08D94967}"/>
    <cellStyle name="Migliaia [0] 25 3 4" xfId="54486" xr:uid="{37CA76B3-1199-43C3-B96C-54BBFB2938AD}"/>
    <cellStyle name="Migliaia [0] 25 4" xfId="16909" xr:uid="{3EA670CF-8BF7-4AA9-84F8-CA15B6DEEE09}"/>
    <cellStyle name="Migliaia [0] 25 4 2" xfId="33025" xr:uid="{89A38D9C-E021-45D9-A4F7-49F75330784F}"/>
    <cellStyle name="Migliaia [0] 25 4 3" xfId="47986" xr:uid="{45FCA0D7-0114-485D-9026-4E1CC9FCCAD8}"/>
    <cellStyle name="Migliaia [0] 25 4 4" xfId="55430" xr:uid="{F35D689F-DAAF-484F-B946-7D0E98C3FAB5}"/>
    <cellStyle name="Migliaia [0] 25 5" xfId="19007" xr:uid="{BDF72445-BD86-4A64-89FE-021449A522BC}"/>
    <cellStyle name="Migliaia [0] 25 6" xfId="34002" xr:uid="{6D20DE75-AAD6-4FE5-9B5E-4FD08AD4C9EE}"/>
    <cellStyle name="Migliaia [0] 25 7" xfId="48942" xr:uid="{1363B314-B0B5-4C08-B8CF-363C7C6D493A}"/>
    <cellStyle name="Migliaia [0] 25 8" xfId="49347" xr:uid="{093F966A-F5B4-485E-A5E1-344CB5D9DC16}"/>
    <cellStyle name="Migliaia [0] 25 9" xfId="49753" xr:uid="{AC6E44CC-5023-4295-9F9A-4FBB149BA921}"/>
    <cellStyle name="Migliaia [0] 26" xfId="288" xr:uid="{08C462C6-A606-4E58-A6AF-228962933385}"/>
    <cellStyle name="Migliaia [0] 26 10" xfId="50162" xr:uid="{CC56B437-12C8-4CF5-AB21-A76EFA012DF2}"/>
    <cellStyle name="Migliaia [0] 26 11" xfId="50604" xr:uid="{F1F8C36F-0CD5-4D69-81A8-DA3E3FB862F9}"/>
    <cellStyle name="Migliaia [0] 26 12" xfId="51323" xr:uid="{AB8428F8-56CB-4792-8F67-DDBFF2F34AA8}"/>
    <cellStyle name="Migliaia [0] 26 13" xfId="51734" xr:uid="{D1361124-CD10-4BE9-A5E3-4864A711CF2A}"/>
    <cellStyle name="Migliaia [0] 26 14" xfId="52149" xr:uid="{28543D66-F0AE-4A81-81A0-6848B80658DC}"/>
    <cellStyle name="Migliaia [0] 26 2" xfId="9020" xr:uid="{59E4622B-2D80-4D79-B73B-E9F9E7902144}"/>
    <cellStyle name="Migliaia [0] 26 2 2" xfId="17912" xr:uid="{D34007DA-E203-4B2E-83CE-0C7A6C64300E}"/>
    <cellStyle name="Migliaia [0] 26 2 2 2" xfId="33572" xr:uid="{26B32AA7-A2AB-40C7-B6E3-10871534C549}"/>
    <cellStyle name="Migliaia [0] 26 2 2 3" xfId="48533" xr:uid="{58333778-D53C-4B1B-89DC-5EA724585B9C}"/>
    <cellStyle name="Migliaia [0] 26 2 2 4" xfId="55055" xr:uid="{2FDB9D4F-3981-4176-8037-2A22478B32F9}"/>
    <cellStyle name="Migliaia [0] 26 2 3" xfId="55977" xr:uid="{E50FEBDF-D1A6-4998-9772-DA3AA40CB2D2}"/>
    <cellStyle name="Migliaia [0] 26 2 4" xfId="52700" xr:uid="{2C71C02B-BE2D-4D9F-89B4-0FCA81F34C62}"/>
    <cellStyle name="Migliaia [0] 26 3" xfId="9701" xr:uid="{DDDBB6D2-94E2-4C19-9D44-E0D5B111B23E}"/>
    <cellStyle name="Migliaia [0] 26 3 2" xfId="26027" xr:uid="{2B140312-3F71-4123-8627-B4F840D565B6}"/>
    <cellStyle name="Migliaia [0] 26 3 3" xfId="41005" xr:uid="{2C72FFB6-7771-4C5D-86DC-E0441E01441C}"/>
    <cellStyle name="Migliaia [0] 26 3 4" xfId="54487" xr:uid="{1FD2C7E6-B478-43F6-8B34-6123B4103616}"/>
    <cellStyle name="Migliaia [0] 26 4" xfId="16910" xr:uid="{9E678EBC-9030-4390-B8F8-9F8255AB8811}"/>
    <cellStyle name="Migliaia [0] 26 4 2" xfId="33026" xr:uid="{A87A6588-789B-4618-8989-A1C0E92F4BED}"/>
    <cellStyle name="Migliaia [0] 26 4 3" xfId="47987" xr:uid="{BC5E3C62-CA3A-4226-85D1-EA89CF49F859}"/>
    <cellStyle name="Migliaia [0] 26 4 4" xfId="55431" xr:uid="{AD09C5AB-F624-45E8-BF82-F1390707CA2C}"/>
    <cellStyle name="Migliaia [0] 26 5" xfId="19008" xr:uid="{7A17C8A2-23D1-4581-8BC3-5CA40C0BCC12}"/>
    <cellStyle name="Migliaia [0] 26 6" xfId="34003" xr:uid="{E5453DD8-7236-4AD3-97D6-BBD306821A07}"/>
    <cellStyle name="Migliaia [0] 26 7" xfId="48943" xr:uid="{2AD6EFE5-79D8-4DDC-BB65-045DA889D01E}"/>
    <cellStyle name="Migliaia [0] 26 8" xfId="49348" xr:uid="{338B2184-07AA-461C-9AFF-DD4CE70FAF9C}"/>
    <cellStyle name="Migliaia [0] 26 9" xfId="49754" xr:uid="{25889233-FBB6-4B80-80CC-574FEEA24867}"/>
    <cellStyle name="Migliaia [0] 27" xfId="289" xr:uid="{BF0DA4D6-34F8-48AA-9F2B-0D14CE98975E}"/>
    <cellStyle name="Migliaia [0] 27 10" xfId="50163" xr:uid="{5823D493-D63D-4EFF-A18E-6B6D99E5A025}"/>
    <cellStyle name="Migliaia [0] 27 11" xfId="50605" xr:uid="{E2B86EDC-3F36-4A83-85A7-18A3B2A676EE}"/>
    <cellStyle name="Migliaia [0] 27 12" xfId="51324" xr:uid="{923563BA-7A9E-44E8-8F93-B867FC80A9E1}"/>
    <cellStyle name="Migliaia [0] 27 13" xfId="51735" xr:uid="{61B9EF74-AC63-45CE-BD65-75D664CA622B}"/>
    <cellStyle name="Migliaia [0] 27 14" xfId="52150" xr:uid="{A135341E-0BD1-4D3C-94D1-139A81408639}"/>
    <cellStyle name="Migliaia [0] 27 2" xfId="9021" xr:uid="{71D2877E-AFB2-4A81-93E8-3DF1D1D0EDA4}"/>
    <cellStyle name="Migliaia [0] 27 2 2" xfId="17913" xr:uid="{A00D18D8-2E3A-4772-86F5-88D0037DE01E}"/>
    <cellStyle name="Migliaia [0] 27 2 2 2" xfId="33573" xr:uid="{AF097DD0-5B87-4D30-B817-CC5D3ADD6A8A}"/>
    <cellStyle name="Migliaia [0] 27 2 2 3" xfId="48534" xr:uid="{B8DE3904-296F-4C5F-8B2B-FBC8C3A4578F}"/>
    <cellStyle name="Migliaia [0] 27 2 2 4" xfId="55056" xr:uid="{E6C69E46-71AB-49D0-BF38-6D4EAE26A2E3}"/>
    <cellStyle name="Migliaia [0] 27 2 3" xfId="55978" xr:uid="{B26BCFC5-FF79-42B4-95C0-100EA66D750A}"/>
    <cellStyle name="Migliaia [0] 27 2 4" xfId="52701" xr:uid="{4D0BD47D-CD20-4FE6-8502-5545B5FA4177}"/>
    <cellStyle name="Migliaia [0] 27 3" xfId="9702" xr:uid="{90318622-256B-4190-97C8-402E0D2B550E}"/>
    <cellStyle name="Migliaia [0] 27 3 2" xfId="26028" xr:uid="{ED13560E-389B-47F4-AC35-DA08097CD49F}"/>
    <cellStyle name="Migliaia [0] 27 3 3" xfId="41006" xr:uid="{BAFE7942-9E57-4EBC-9743-D07C8033FDA3}"/>
    <cellStyle name="Migliaia [0] 27 3 4" xfId="54488" xr:uid="{5ECD1C75-D273-4DCE-917D-E039A2044B51}"/>
    <cellStyle name="Migliaia [0] 27 4" xfId="16911" xr:uid="{C8B47FFB-B522-4DA9-AAF8-279075AABD47}"/>
    <cellStyle name="Migliaia [0] 27 4 2" xfId="33027" xr:uid="{00A6BD53-4517-47D2-89C6-1C492B791347}"/>
    <cellStyle name="Migliaia [0] 27 4 3" xfId="47988" xr:uid="{DE03EFC7-60BB-4562-8509-C06223A66A55}"/>
    <cellStyle name="Migliaia [0] 27 4 4" xfId="55432" xr:uid="{26267DD0-D3D3-41DC-AC6D-E3F4D76589EF}"/>
    <cellStyle name="Migliaia [0] 27 5" xfId="19009" xr:uid="{742C02CE-49D3-447A-8C6D-EDB2C5EEA313}"/>
    <cellStyle name="Migliaia [0] 27 6" xfId="34004" xr:uid="{F3A38672-CD96-4AC6-A22D-8AAB91BD6F3F}"/>
    <cellStyle name="Migliaia [0] 27 7" xfId="48944" xr:uid="{B1B20B76-A3CD-48C0-8C19-27257ECF5BF8}"/>
    <cellStyle name="Migliaia [0] 27 8" xfId="49349" xr:uid="{50AF3255-5F07-4D43-9112-A4F63D735530}"/>
    <cellStyle name="Migliaia [0] 27 9" xfId="49755" xr:uid="{3274DC1B-A580-45DB-B468-08903DF881E1}"/>
    <cellStyle name="Migliaia [0] 28" xfId="290" xr:uid="{E4C11D27-5AC8-48B8-A025-826D6FAF558A}"/>
    <cellStyle name="Migliaia [0] 28 10" xfId="50164" xr:uid="{C783A20D-2C9A-4268-B4CB-F4ED98A04BCD}"/>
    <cellStyle name="Migliaia [0] 28 11" xfId="50606" xr:uid="{46E425A7-10BA-4A11-965F-334FB3A7E966}"/>
    <cellStyle name="Migliaia [0] 28 12" xfId="51325" xr:uid="{1685D93E-C1FE-44E0-9EE2-6D3CB0A4D374}"/>
    <cellStyle name="Migliaia [0] 28 13" xfId="51736" xr:uid="{4B4CC32C-8BF8-4360-A0E2-3C8A5ECC3B7A}"/>
    <cellStyle name="Migliaia [0] 28 14" xfId="52151" xr:uid="{2EF0B6FC-C8FD-4C14-B0E9-1F6A3D1B99D8}"/>
    <cellStyle name="Migliaia [0] 28 2" xfId="9022" xr:uid="{DFDC42C6-2DFF-45C5-A190-BEC26EDD97F8}"/>
    <cellStyle name="Migliaia [0] 28 2 2" xfId="17914" xr:uid="{4ADDA16C-4B70-4657-9088-BED8ED0FC414}"/>
    <cellStyle name="Migliaia [0] 28 2 2 2" xfId="33574" xr:uid="{231C832A-8991-4181-8C9C-DB90AD14AA14}"/>
    <cellStyle name="Migliaia [0] 28 2 2 3" xfId="48535" xr:uid="{C5D0EC96-65FB-489C-95EB-FD62811301A3}"/>
    <cellStyle name="Migliaia [0] 28 2 2 4" xfId="55057" xr:uid="{2882E119-A31E-429B-80BF-D3D710A8E2AE}"/>
    <cellStyle name="Migliaia [0] 28 2 3" xfId="55979" xr:uid="{59398C05-D95D-4FF6-B938-D97A615E8A25}"/>
    <cellStyle name="Migliaia [0] 28 2 4" xfId="52702" xr:uid="{AE29506D-3DE6-4AD8-BEA5-4739439ABCDC}"/>
    <cellStyle name="Migliaia [0] 28 3" xfId="9703" xr:uid="{F235F38F-E603-47AB-B9FE-B7E83397A046}"/>
    <cellStyle name="Migliaia [0] 28 3 2" xfId="26029" xr:uid="{D588ADF9-AFD3-49BB-A554-F7214AA13017}"/>
    <cellStyle name="Migliaia [0] 28 3 3" xfId="41007" xr:uid="{FD26ABB2-7665-4650-A269-7D48564259B3}"/>
    <cellStyle name="Migliaia [0] 28 3 4" xfId="54489" xr:uid="{2F616749-36E9-4664-8B0A-D492B1C6183D}"/>
    <cellStyle name="Migliaia [0] 28 4" xfId="16912" xr:uid="{12D7331E-E444-4574-9656-97BAC03FB3A0}"/>
    <cellStyle name="Migliaia [0] 28 4 2" xfId="33028" xr:uid="{FDBED495-7247-4DE9-B2EE-A78CA3FF6BF8}"/>
    <cellStyle name="Migliaia [0] 28 4 3" xfId="47989" xr:uid="{F34A1C7B-1CC2-4D62-AF57-DEFE32ED9D28}"/>
    <cellStyle name="Migliaia [0] 28 4 4" xfId="55433" xr:uid="{EB356EA9-1257-4FD5-987A-2BCFA72969F2}"/>
    <cellStyle name="Migliaia [0] 28 5" xfId="19010" xr:uid="{C727990D-4F32-473B-BEA8-B15DFE48D91C}"/>
    <cellStyle name="Migliaia [0] 28 6" xfId="34005" xr:uid="{40652551-3E43-46DB-9C40-B79D91B5DE6E}"/>
    <cellStyle name="Migliaia [0] 28 7" xfId="48945" xr:uid="{E9B5617E-ECA0-49B0-864D-4C0B0AF4D2F1}"/>
    <cellStyle name="Migliaia [0] 28 8" xfId="49350" xr:uid="{3F0904F7-FE1F-4A3A-A23A-CFF50A28DB2C}"/>
    <cellStyle name="Migliaia [0] 28 9" xfId="49756" xr:uid="{7926FD5F-7F1B-4B04-915B-0F233869B73A}"/>
    <cellStyle name="Migliaia [0] 29" xfId="291" xr:uid="{1D436AB2-882C-4149-81D2-6BCC75051787}"/>
    <cellStyle name="Migliaia [0] 29 10" xfId="50165" xr:uid="{8199C992-8AEB-4E3C-BAD5-AE7D7E5AFBD3}"/>
    <cellStyle name="Migliaia [0] 29 11" xfId="50607" xr:uid="{56F4356F-BB95-41C8-BAE3-E1A19416EF3C}"/>
    <cellStyle name="Migliaia [0] 29 12" xfId="51326" xr:uid="{10A7D0CB-6AE6-480D-A702-6BE15EC214F3}"/>
    <cellStyle name="Migliaia [0] 29 13" xfId="51737" xr:uid="{A1CB0A03-B411-45CC-8D6C-BF2D23C13487}"/>
    <cellStyle name="Migliaia [0] 29 14" xfId="52152" xr:uid="{81E9B0F1-2825-4AAB-95BB-08F365C72D30}"/>
    <cellStyle name="Migliaia [0] 29 2" xfId="9023" xr:uid="{4BD9DA16-2842-40A2-B764-2E4F4BF2B641}"/>
    <cellStyle name="Migliaia [0] 29 2 2" xfId="17915" xr:uid="{DC6F2F8D-2E60-49DD-BFCF-8C216AACB148}"/>
    <cellStyle name="Migliaia [0] 29 2 2 2" xfId="33575" xr:uid="{94B227F0-DC2B-4EA1-8A45-3A035BEA689C}"/>
    <cellStyle name="Migliaia [0] 29 2 2 3" xfId="48536" xr:uid="{94AEEB2D-446A-4E6E-9383-A77B82C6707A}"/>
    <cellStyle name="Migliaia [0] 29 2 2 4" xfId="55058" xr:uid="{1FA9A502-EDBD-428A-A7AD-52F6417E9F59}"/>
    <cellStyle name="Migliaia [0] 29 2 3" xfId="55980" xr:uid="{EB644989-AE39-44BD-90F1-85977E236D7C}"/>
    <cellStyle name="Migliaia [0] 29 2 4" xfId="52703" xr:uid="{E6454A84-8974-4707-8172-4B0222195730}"/>
    <cellStyle name="Migliaia [0] 29 3" xfId="9704" xr:uid="{E94497F6-09E2-4841-BACF-9CCBB6684CF1}"/>
    <cellStyle name="Migliaia [0] 29 3 2" xfId="26030" xr:uid="{F18E890C-0CB2-4794-8F69-8A9A3FCE2BD6}"/>
    <cellStyle name="Migliaia [0] 29 3 3" xfId="41008" xr:uid="{75CBFD98-1A85-4891-9A41-58D64E1B1DE7}"/>
    <cellStyle name="Migliaia [0] 29 3 4" xfId="54490" xr:uid="{E4D37302-DD22-4B81-90D7-EF309BA94A3B}"/>
    <cellStyle name="Migliaia [0] 29 4" xfId="16913" xr:uid="{E9607628-7D49-449A-B4D0-00178AB65003}"/>
    <cellStyle name="Migliaia [0] 29 4 2" xfId="33029" xr:uid="{E8DDA131-1B7D-4911-9C87-4F5C99DDA5E4}"/>
    <cellStyle name="Migliaia [0] 29 4 3" xfId="47990" xr:uid="{5D7335D4-40FD-4AF9-B3E5-250215E9DC5C}"/>
    <cellStyle name="Migliaia [0] 29 4 4" xfId="55434" xr:uid="{BDB1BF96-CD9E-4761-92D8-B5E13B4D4423}"/>
    <cellStyle name="Migliaia [0] 29 5" xfId="19011" xr:uid="{07591E83-2FFC-4CC4-8DAD-9E60B70829F2}"/>
    <cellStyle name="Migliaia [0] 29 6" xfId="34006" xr:uid="{C1A3DA46-6467-4773-B403-B3DA0DD0BDFE}"/>
    <cellStyle name="Migliaia [0] 29 7" xfId="48946" xr:uid="{543465C4-AD61-44EA-8C08-AABB03C87BE2}"/>
    <cellStyle name="Migliaia [0] 29 8" xfId="49351" xr:uid="{430838EE-16B5-4BEC-9634-FB7025FB5B2C}"/>
    <cellStyle name="Migliaia [0] 29 9" xfId="49757" xr:uid="{119080E7-D1D6-4AFD-A633-DDC8926EAA42}"/>
    <cellStyle name="Migliaia [0] 3" xfId="292" xr:uid="{3BE1FBDE-60A8-476F-9F77-47076019514B}"/>
    <cellStyle name="Migliaia [0] 3 10" xfId="50166" xr:uid="{262769A0-DBA1-4E8C-932F-3505BBC896BB}"/>
    <cellStyle name="Migliaia [0] 3 11" xfId="50608" xr:uid="{2687F8B9-9B51-4504-9A55-004131C0AE9D}"/>
    <cellStyle name="Migliaia [0] 3 12" xfId="51327" xr:uid="{AB6726E5-2F6E-459C-9828-8860FCE840BE}"/>
    <cellStyle name="Migliaia [0] 3 13" xfId="51738" xr:uid="{27CD6DA3-5185-4789-A03A-5DDC63C93625}"/>
    <cellStyle name="Migliaia [0] 3 14" xfId="52153" xr:uid="{E02350AB-6F53-48E8-84A9-207939E84051}"/>
    <cellStyle name="Migliaia [0] 3 2" xfId="9024" xr:uid="{35F5CF9C-FF0F-47D2-9AE5-EF27EF141FB7}"/>
    <cellStyle name="Migliaia [0] 3 2 2" xfId="17916" xr:uid="{6ED441C5-4CB8-45AC-B331-6FAA634100B4}"/>
    <cellStyle name="Migliaia [0] 3 2 2 2" xfId="33576" xr:uid="{9CB425A2-F5BA-40ED-BC61-FEAE25039D18}"/>
    <cellStyle name="Migliaia [0] 3 2 2 3" xfId="48537" xr:uid="{D0B8C2C0-C657-4473-8DD0-3CF862B15AA4}"/>
    <cellStyle name="Migliaia [0] 3 2 2 4" xfId="55059" xr:uid="{589E0853-A5B5-464C-A6FA-BB74AE6EE017}"/>
    <cellStyle name="Migliaia [0] 3 2 3" xfId="55981" xr:uid="{BB5978D2-38F6-498C-8AEE-77C0D4378782}"/>
    <cellStyle name="Migliaia [0] 3 2 4" xfId="52704" xr:uid="{155B2B64-3627-4F11-85E2-7FB8D41D0906}"/>
    <cellStyle name="Migliaia [0] 3 3" xfId="9705" xr:uid="{682DB46D-2A2A-426E-8836-D8B0726049F6}"/>
    <cellStyle name="Migliaia [0] 3 3 2" xfId="26031" xr:uid="{22489ACC-3A9A-468F-8771-D9B87D634110}"/>
    <cellStyle name="Migliaia [0] 3 3 3" xfId="41009" xr:uid="{76DD074C-B122-467F-B879-8B0F1377A225}"/>
    <cellStyle name="Migliaia [0] 3 3 4" xfId="54491" xr:uid="{D75EF418-A1D8-45C9-BC25-4336ABAF9041}"/>
    <cellStyle name="Migliaia [0] 3 4" xfId="16914" xr:uid="{40C29D76-9FDD-4C90-9E55-BEB6C7569EFB}"/>
    <cellStyle name="Migliaia [0] 3 4 2" xfId="33030" xr:uid="{92F24B0E-3A6B-49C2-8D4D-90F92AB375EC}"/>
    <cellStyle name="Migliaia [0] 3 4 3" xfId="47991" xr:uid="{D70319E0-BC66-4EDF-B337-14AA286E540B}"/>
    <cellStyle name="Migliaia [0] 3 4 4" xfId="55435" xr:uid="{A5717D8A-1A86-45D6-88EA-4F51E589F982}"/>
    <cellStyle name="Migliaia [0] 3 5" xfId="19012" xr:uid="{012182A4-0090-4D8B-BB15-A3037350B7EB}"/>
    <cellStyle name="Migliaia [0] 3 6" xfId="34007" xr:uid="{EBA0A4A2-8685-4508-9F73-FBE14C410C1B}"/>
    <cellStyle name="Migliaia [0] 3 7" xfId="48947" xr:uid="{0CF8BCDB-65E6-4C9A-BBE5-156601F94BBD}"/>
    <cellStyle name="Migliaia [0] 3 8" xfId="49352" xr:uid="{1142454F-D94E-49E6-984B-3B78412515A5}"/>
    <cellStyle name="Migliaia [0] 3 9" xfId="49758" xr:uid="{F3052055-70E9-4E01-976E-86B152B71F76}"/>
    <cellStyle name="Migliaia [0] 30" xfId="293" xr:uid="{EC5F105B-D7E8-4F38-AF45-D2569F40EA0F}"/>
    <cellStyle name="Migliaia [0] 30 10" xfId="50167" xr:uid="{9F088765-DC15-4ED3-A443-FD4F6999BA8B}"/>
    <cellStyle name="Migliaia [0] 30 11" xfId="50609" xr:uid="{AE643A05-CB4F-4349-93AA-3EED2C7DFEAA}"/>
    <cellStyle name="Migliaia [0] 30 12" xfId="51328" xr:uid="{61419FDA-1B00-4107-A6F0-02BC8A5809E0}"/>
    <cellStyle name="Migliaia [0] 30 13" xfId="51739" xr:uid="{D3A5B5DF-A6E6-458F-B16A-5DED9340BC31}"/>
    <cellStyle name="Migliaia [0] 30 14" xfId="52154" xr:uid="{BD52B4CD-F3D6-4658-B06D-A392103CA312}"/>
    <cellStyle name="Migliaia [0] 30 2" xfId="9025" xr:uid="{DAE92911-7B1D-4A5B-93E1-35B98A3811A6}"/>
    <cellStyle name="Migliaia [0] 30 2 2" xfId="17917" xr:uid="{8809F247-1149-46C6-A9DF-6D68F30B9457}"/>
    <cellStyle name="Migliaia [0] 30 2 2 2" xfId="33577" xr:uid="{2E16FCCD-0DCE-4A90-9C0A-05429B44D20D}"/>
    <cellStyle name="Migliaia [0] 30 2 2 3" xfId="48538" xr:uid="{D0F26016-8279-4615-9998-6D396FC3BF7C}"/>
    <cellStyle name="Migliaia [0] 30 2 2 4" xfId="55060" xr:uid="{67684482-EA05-4021-83C3-3B1C7BBC1695}"/>
    <cellStyle name="Migliaia [0] 30 2 3" xfId="55982" xr:uid="{1804A9D6-917A-49F3-B470-42CB4B8678BF}"/>
    <cellStyle name="Migliaia [0] 30 2 4" xfId="52705" xr:uid="{A63D2B67-C126-4287-ADD5-F9DE0946CB89}"/>
    <cellStyle name="Migliaia [0] 30 3" xfId="9706" xr:uid="{9DC96859-08F3-4627-BCCC-F9B2E0A1F31E}"/>
    <cellStyle name="Migliaia [0] 30 3 2" xfId="26032" xr:uid="{D3C872ED-CE60-44B0-B3D6-44707167E161}"/>
    <cellStyle name="Migliaia [0] 30 3 3" xfId="41010" xr:uid="{C95A32B3-F681-41B1-AA67-1C08D7AC64FF}"/>
    <cellStyle name="Migliaia [0] 30 3 4" xfId="54492" xr:uid="{1D8BE792-1455-45A1-BD64-0A4205AEF883}"/>
    <cellStyle name="Migliaia [0] 30 4" xfId="16915" xr:uid="{0C6410B4-77AE-41AC-91EA-98F7B556AF87}"/>
    <cellStyle name="Migliaia [0] 30 4 2" xfId="33031" xr:uid="{90518806-7FA4-41A1-A3E6-E3915B63D38F}"/>
    <cellStyle name="Migliaia [0] 30 4 3" xfId="47992" xr:uid="{EEB7D7E5-BA92-475C-AC01-20F053F4EE07}"/>
    <cellStyle name="Migliaia [0] 30 4 4" xfId="55436" xr:uid="{575AA70F-FE70-4F33-9D9B-E3EE646C55F7}"/>
    <cellStyle name="Migliaia [0] 30 5" xfId="19013" xr:uid="{37915F31-7679-4B56-AF45-9C5BB3173249}"/>
    <cellStyle name="Migliaia [0] 30 6" xfId="34008" xr:uid="{374909F2-0CA7-4972-94D0-546560D03FE6}"/>
    <cellStyle name="Migliaia [0] 30 7" xfId="48948" xr:uid="{F46F7A16-6B48-4261-A3EC-3235FFE09622}"/>
    <cellStyle name="Migliaia [0] 30 8" xfId="49353" xr:uid="{627C2860-B015-49A9-A444-B7080C1770DB}"/>
    <cellStyle name="Migliaia [0] 30 9" xfId="49759" xr:uid="{86CEB2EE-C004-4D8B-B805-F95967199CEE}"/>
    <cellStyle name="Migliaia [0] 31" xfId="294" xr:uid="{24C26FE6-18FE-4F15-887B-F3F0E9A47ED9}"/>
    <cellStyle name="Migliaia [0] 31 10" xfId="50168" xr:uid="{F0CE3982-F9D4-40FA-BB7D-A0FB120C601D}"/>
    <cellStyle name="Migliaia [0] 31 11" xfId="50610" xr:uid="{9F9DB64C-CF6B-41E0-AD07-508BECC93A1A}"/>
    <cellStyle name="Migliaia [0] 31 12" xfId="51329" xr:uid="{06FBDB35-56A2-4A90-BCF1-9EB5233600C6}"/>
    <cellStyle name="Migliaia [0] 31 13" xfId="51740" xr:uid="{0D8DB13A-7AA2-4A5D-8BED-21DB0D058522}"/>
    <cellStyle name="Migliaia [0] 31 14" xfId="52155" xr:uid="{FEBE0415-1F75-4D33-8E1C-FDED1AE95050}"/>
    <cellStyle name="Migliaia [0] 31 2" xfId="9026" xr:uid="{168A9261-2CE4-46A2-8D92-F7065A606BE9}"/>
    <cellStyle name="Migliaia [0] 31 2 2" xfId="17918" xr:uid="{3A346C72-012A-4A79-B2F2-780CDD7CDFA7}"/>
    <cellStyle name="Migliaia [0] 31 2 2 2" xfId="33578" xr:uid="{00B3E8C0-40C2-4215-863C-6086C25C3008}"/>
    <cellStyle name="Migliaia [0] 31 2 2 3" xfId="48539" xr:uid="{8F7CF98E-BD36-474C-80AC-10B32DD2C3E7}"/>
    <cellStyle name="Migliaia [0] 31 2 2 4" xfId="55061" xr:uid="{B5E414BB-26C1-4969-BC92-18969A3973D2}"/>
    <cellStyle name="Migliaia [0] 31 2 3" xfId="55983" xr:uid="{210A2890-008B-4822-A013-3CDD01AB51AA}"/>
    <cellStyle name="Migliaia [0] 31 2 4" xfId="52706" xr:uid="{2866162B-F555-40B6-9A19-F1D0F6FB7C41}"/>
    <cellStyle name="Migliaia [0] 31 3" xfId="9707" xr:uid="{AAEFBFAF-8876-4436-87D8-2351307D563D}"/>
    <cellStyle name="Migliaia [0] 31 3 2" xfId="26033" xr:uid="{CD2A79E3-8A02-4CFE-97EF-331D54C8A744}"/>
    <cellStyle name="Migliaia [0] 31 3 3" xfId="41011" xr:uid="{F696044B-6374-42A1-AA54-1B98CC4B55D4}"/>
    <cellStyle name="Migliaia [0] 31 3 4" xfId="54493" xr:uid="{4B04C111-680F-4182-85C7-9AB42362DF1D}"/>
    <cellStyle name="Migliaia [0] 31 4" xfId="16916" xr:uid="{7ECC1C0C-CB74-49D3-81D3-89951B14E5C9}"/>
    <cellStyle name="Migliaia [0] 31 4 2" xfId="33032" xr:uid="{D0E3A913-C94E-4376-B2FC-B5149D5A9DDA}"/>
    <cellStyle name="Migliaia [0] 31 4 3" xfId="47993" xr:uid="{52914126-2614-4082-BB2C-BCAE81D5F53D}"/>
    <cellStyle name="Migliaia [0] 31 4 4" xfId="55437" xr:uid="{D7DA9B31-6EFA-4FB1-9672-D1EBAA91095B}"/>
    <cellStyle name="Migliaia [0] 31 5" xfId="19014" xr:uid="{D9927CEB-354B-4699-A1A5-6B246D16CCA1}"/>
    <cellStyle name="Migliaia [0] 31 6" xfId="34009" xr:uid="{FA6ACA34-3607-4B09-A6C7-BA1FA032736C}"/>
    <cellStyle name="Migliaia [0] 31 7" xfId="48949" xr:uid="{B523F582-537E-4744-838A-3D246A77D3DA}"/>
    <cellStyle name="Migliaia [0] 31 8" xfId="49354" xr:uid="{A6912067-2FC9-46D8-9426-59060C866DDC}"/>
    <cellStyle name="Migliaia [0] 31 9" xfId="49760" xr:uid="{026FA165-B3E9-4E71-BE62-DD4B5037FD36}"/>
    <cellStyle name="Migliaia [0] 32" xfId="295" xr:uid="{26B5482F-DDC5-4BF6-B2A6-919C4C8A141C}"/>
    <cellStyle name="Migliaia [0] 32 10" xfId="50169" xr:uid="{402178C8-8545-4C6B-B1E0-E8DD4CAFB824}"/>
    <cellStyle name="Migliaia [0] 32 11" xfId="50611" xr:uid="{0069D9C7-3518-4197-A592-5E9DCD687308}"/>
    <cellStyle name="Migliaia [0] 32 12" xfId="51330" xr:uid="{F0207CDF-E82D-4236-BD06-0B170BDCCB92}"/>
    <cellStyle name="Migliaia [0] 32 13" xfId="51741" xr:uid="{4305C9B2-C805-4623-9817-50F0A1FF2727}"/>
    <cellStyle name="Migliaia [0] 32 14" xfId="52156" xr:uid="{A0FC7F9D-8846-4FC2-A0B0-C3F848F06604}"/>
    <cellStyle name="Migliaia [0] 32 2" xfId="9027" xr:uid="{3A5D15BB-E780-46EB-A874-AE1663B0DFA1}"/>
    <cellStyle name="Migliaia [0] 32 2 2" xfId="17919" xr:uid="{10CE22A8-20C1-4275-A415-D13391A6C4F2}"/>
    <cellStyle name="Migliaia [0] 32 2 2 2" xfId="33579" xr:uid="{1E436600-0855-4B7F-B48E-0358977802DD}"/>
    <cellStyle name="Migliaia [0] 32 2 2 3" xfId="48540" xr:uid="{C8439865-C715-4FDE-B874-22779DB23BC5}"/>
    <cellStyle name="Migliaia [0] 32 2 2 4" xfId="55062" xr:uid="{186ADF04-E3D7-4EC7-98C8-04CEFBE9343F}"/>
    <cellStyle name="Migliaia [0] 32 2 3" xfId="55984" xr:uid="{208ABB89-A19A-4791-B7A0-5652E9F0AA43}"/>
    <cellStyle name="Migliaia [0] 32 2 4" xfId="52707" xr:uid="{DC2FF1AF-9A75-43F1-AE14-A6EE2D57F8D1}"/>
    <cellStyle name="Migliaia [0] 32 3" xfId="9708" xr:uid="{F4FCCE67-18A1-4E47-B55C-4FD25472FABC}"/>
    <cellStyle name="Migliaia [0] 32 3 2" xfId="26034" xr:uid="{B0201394-09E9-47AE-95EA-BA14B7CDD952}"/>
    <cellStyle name="Migliaia [0] 32 3 3" xfId="41012" xr:uid="{06C8BF39-9117-4DB9-9F5E-336B4F15E0C4}"/>
    <cellStyle name="Migliaia [0] 32 3 4" xfId="54494" xr:uid="{B1E3149A-A564-407F-B730-3EE0087CCA71}"/>
    <cellStyle name="Migliaia [0] 32 4" xfId="16917" xr:uid="{8A2F011E-7DCA-458E-A1B6-3F1B9C5594C8}"/>
    <cellStyle name="Migliaia [0] 32 4 2" xfId="33033" xr:uid="{9B9042C2-F508-47C0-AFDB-20DBB8CC4521}"/>
    <cellStyle name="Migliaia [0] 32 4 3" xfId="47994" xr:uid="{8B623CDB-FAA7-443E-9E4F-C1B675C0ADCC}"/>
    <cellStyle name="Migliaia [0] 32 4 4" xfId="55438" xr:uid="{9DCF63D5-6F65-4D8D-8A62-7F1B1BC196EC}"/>
    <cellStyle name="Migliaia [0] 32 5" xfId="19015" xr:uid="{55F9F737-C44F-4C2D-B24E-405648A1BB25}"/>
    <cellStyle name="Migliaia [0] 32 6" xfId="34010" xr:uid="{06841860-70DD-4983-ADC1-B89DBF4A96AB}"/>
    <cellStyle name="Migliaia [0] 32 7" xfId="48950" xr:uid="{10881D09-96B9-4F68-B8E1-00AE86A48C40}"/>
    <cellStyle name="Migliaia [0] 32 8" xfId="49355" xr:uid="{D04173E1-ADC2-4084-9B4F-A5E4BB4AAD22}"/>
    <cellStyle name="Migliaia [0] 32 9" xfId="49761" xr:uid="{D44A038D-D438-47AB-8C5B-B1283D978FB5}"/>
    <cellStyle name="Migliaia [0] 33" xfId="296" xr:uid="{13489DA5-BDA0-41A2-B033-56D32F4ED3BE}"/>
    <cellStyle name="Migliaia [0] 33 10" xfId="50170" xr:uid="{8B0F49AE-08C8-45D7-A9DD-C2DAC74ADBA3}"/>
    <cellStyle name="Migliaia [0] 33 11" xfId="50612" xr:uid="{924745C6-7016-4D20-81DC-7873EF4D11BC}"/>
    <cellStyle name="Migliaia [0] 33 12" xfId="51331" xr:uid="{682B5100-AF98-418C-8554-70CF0BE90B69}"/>
    <cellStyle name="Migliaia [0] 33 13" xfId="51742" xr:uid="{4E183B58-151E-448B-813D-B5BAE568498C}"/>
    <cellStyle name="Migliaia [0] 33 14" xfId="52157" xr:uid="{FD092E58-A05E-4315-8C08-8261966210D2}"/>
    <cellStyle name="Migliaia [0] 33 2" xfId="9028" xr:uid="{C2C4A116-DDBA-417C-B8ED-5A8EA79978AF}"/>
    <cellStyle name="Migliaia [0] 33 2 2" xfId="17920" xr:uid="{20476280-CCC0-463F-8D0B-953640AC5926}"/>
    <cellStyle name="Migliaia [0] 33 2 2 2" xfId="33580" xr:uid="{0E73EE19-B0F5-47EA-A24E-72A1BCE5A880}"/>
    <cellStyle name="Migliaia [0] 33 2 2 3" xfId="48541" xr:uid="{A764CD9E-9FAC-45C7-9472-48411FDB6595}"/>
    <cellStyle name="Migliaia [0] 33 2 2 4" xfId="55063" xr:uid="{10A52401-BDDD-4BC2-BB8D-9D1147DB9895}"/>
    <cellStyle name="Migliaia [0] 33 2 3" xfId="55985" xr:uid="{0100B90B-B732-4D4D-BCFE-14DADDD56C4D}"/>
    <cellStyle name="Migliaia [0] 33 2 4" xfId="52708" xr:uid="{26681565-E4AA-4A46-999A-05ED2C05472B}"/>
    <cellStyle name="Migliaia [0] 33 3" xfId="9709" xr:uid="{9C2137E1-1304-46E0-BCB4-607306911EC8}"/>
    <cellStyle name="Migliaia [0] 33 3 2" xfId="26035" xr:uid="{F6C58358-1D85-4094-81C3-1B33721D968D}"/>
    <cellStyle name="Migliaia [0] 33 3 3" xfId="41013" xr:uid="{FAF0AA70-6522-4A3F-B3BA-307AE9134D5C}"/>
    <cellStyle name="Migliaia [0] 33 3 4" xfId="54495" xr:uid="{9CE93D8E-8912-417E-B6B7-3F992615DB34}"/>
    <cellStyle name="Migliaia [0] 33 4" xfId="16918" xr:uid="{D40BB613-F53A-4E07-AD36-A6EF2192AB97}"/>
    <cellStyle name="Migliaia [0] 33 4 2" xfId="33034" xr:uid="{9A90B4FE-2A5E-4509-8334-F45879EDC18E}"/>
    <cellStyle name="Migliaia [0] 33 4 3" xfId="47995" xr:uid="{7F005F8D-BB02-4491-BEA0-59E3A9DFAF29}"/>
    <cellStyle name="Migliaia [0] 33 4 4" xfId="55439" xr:uid="{9CC2F99E-8418-4CD9-A12C-5C631BB77A53}"/>
    <cellStyle name="Migliaia [0] 33 5" xfId="19016" xr:uid="{510CC800-D838-406E-B09A-C21E6ED64AA3}"/>
    <cellStyle name="Migliaia [0] 33 6" xfId="34011" xr:uid="{3FFAA79E-009B-4605-B470-393D89C624A7}"/>
    <cellStyle name="Migliaia [0] 33 7" xfId="48951" xr:uid="{749FB1BA-E7C1-4FFE-A881-3BC79A45A150}"/>
    <cellStyle name="Migliaia [0] 33 8" xfId="49356" xr:uid="{E3769FC5-5106-4A04-8BB2-6875E998593D}"/>
    <cellStyle name="Migliaia [0] 33 9" xfId="49762" xr:uid="{F09A6897-63E8-4543-A4B1-01654BA40B49}"/>
    <cellStyle name="Migliaia [0] 34" xfId="297" xr:uid="{D9982E2B-63B1-4E6E-8ABD-1C67D7F09DF8}"/>
    <cellStyle name="Migliaia [0] 34 10" xfId="50171" xr:uid="{075A6F78-F86B-44A3-B120-249378AF3D48}"/>
    <cellStyle name="Migliaia [0] 34 11" xfId="50613" xr:uid="{AA2315EB-2365-4490-95D6-ABD97F8704ED}"/>
    <cellStyle name="Migliaia [0] 34 12" xfId="51332" xr:uid="{1FA7A014-E1C1-43A7-966A-9777122A391D}"/>
    <cellStyle name="Migliaia [0] 34 13" xfId="51743" xr:uid="{9F71A3CF-5CFE-4E2B-B55F-6560238501FE}"/>
    <cellStyle name="Migliaia [0] 34 14" xfId="52158" xr:uid="{8BF3E0B2-E5F2-4D5B-BE74-C9F019AB60E0}"/>
    <cellStyle name="Migliaia [0] 34 2" xfId="9029" xr:uid="{A99B5745-09DF-4D23-9559-245BB48A2FB2}"/>
    <cellStyle name="Migliaia [0] 34 2 2" xfId="17921" xr:uid="{95D8A237-0243-4CC5-A65D-C358ACAD01DA}"/>
    <cellStyle name="Migliaia [0] 34 2 2 2" xfId="33581" xr:uid="{951403AA-FAD6-4A1F-ABCA-559AD234B0E1}"/>
    <cellStyle name="Migliaia [0] 34 2 2 3" xfId="48542" xr:uid="{46F07F97-7D77-40EC-B1C1-80B253BC7C43}"/>
    <cellStyle name="Migliaia [0] 34 2 2 4" xfId="55064" xr:uid="{55E98FEE-96C3-47BD-803B-CD0595D3203C}"/>
    <cellStyle name="Migliaia [0] 34 2 3" xfId="55986" xr:uid="{EB8A889A-8292-498F-96E0-96242B7AE1F7}"/>
    <cellStyle name="Migliaia [0] 34 2 4" xfId="52709" xr:uid="{87B6D5BF-EE9D-4D4D-8AC4-AF2F2E2A0291}"/>
    <cellStyle name="Migliaia [0] 34 3" xfId="9710" xr:uid="{EEC506EA-DA47-444C-B3B3-341D718761C3}"/>
    <cellStyle name="Migliaia [0] 34 3 2" xfId="26036" xr:uid="{93662042-901E-4007-A285-B37A3A456C73}"/>
    <cellStyle name="Migliaia [0] 34 3 3" xfId="41014" xr:uid="{062260B6-30C4-450B-842A-C2643EEC4DB5}"/>
    <cellStyle name="Migliaia [0] 34 3 4" xfId="54496" xr:uid="{8221BC21-AEE9-4B33-A8B2-C35291B69669}"/>
    <cellStyle name="Migliaia [0] 34 4" xfId="16919" xr:uid="{EE573471-3EFA-4898-B70A-B5CC102A9FAB}"/>
    <cellStyle name="Migliaia [0] 34 4 2" xfId="33035" xr:uid="{BF3B37C5-8CA6-423C-874B-201192AA19D7}"/>
    <cellStyle name="Migliaia [0] 34 4 3" xfId="47996" xr:uid="{A8B1CB1B-5165-402B-8A73-34540845F8CE}"/>
    <cellStyle name="Migliaia [0] 34 4 4" xfId="55440" xr:uid="{1A39C386-DF12-4476-8924-0B3E4CD3800D}"/>
    <cellStyle name="Migliaia [0] 34 5" xfId="19017" xr:uid="{F8AE2B13-DF75-422E-8D7C-41176A364F9D}"/>
    <cellStyle name="Migliaia [0] 34 6" xfId="34012" xr:uid="{9B1ACBFC-4BD6-434D-B0DF-31EA5B072FC5}"/>
    <cellStyle name="Migliaia [0] 34 7" xfId="48952" xr:uid="{28E27735-036A-4F8B-AABA-BBBF5FCC743B}"/>
    <cellStyle name="Migliaia [0] 34 8" xfId="49357" xr:uid="{41FB9A51-BA64-49B6-87AC-12A04932BEC1}"/>
    <cellStyle name="Migliaia [0] 34 9" xfId="49763" xr:uid="{5B556E1F-692A-415A-80B7-D1628901EA09}"/>
    <cellStyle name="Migliaia [0] 35" xfId="298" xr:uid="{8E760EEC-22E4-4F0C-964B-3D77C26D2108}"/>
    <cellStyle name="Migliaia [0] 35 10" xfId="50172" xr:uid="{F89D0A88-4152-4334-B71E-6C17CA6D76AD}"/>
    <cellStyle name="Migliaia [0] 35 11" xfId="50614" xr:uid="{9E7DC163-DA13-4514-A9F4-4EB6BF5AEFBE}"/>
    <cellStyle name="Migliaia [0] 35 12" xfId="51333" xr:uid="{6F1C50E8-6885-4F64-8FC0-47ED687A1820}"/>
    <cellStyle name="Migliaia [0] 35 13" xfId="51744" xr:uid="{6CF88024-0BC5-4A9A-8159-1B146C95C880}"/>
    <cellStyle name="Migliaia [0] 35 14" xfId="52159" xr:uid="{AEF56B0E-4794-4EBD-BF7F-693F64C45A85}"/>
    <cellStyle name="Migliaia [0] 35 2" xfId="9030" xr:uid="{713830D7-5748-48CA-8455-713E55ECBC58}"/>
    <cellStyle name="Migliaia [0] 35 2 2" xfId="17922" xr:uid="{911BBB59-2D47-4B8F-953F-CFECDA147E60}"/>
    <cellStyle name="Migliaia [0] 35 2 2 2" xfId="33582" xr:uid="{ADC92553-7621-4C12-8972-3B85A71989BD}"/>
    <cellStyle name="Migliaia [0] 35 2 2 3" xfId="48543" xr:uid="{F6FF0800-0FBF-47BB-8766-7C340EFA9BB3}"/>
    <cellStyle name="Migliaia [0] 35 2 2 4" xfId="55065" xr:uid="{714E712C-9AF5-4733-932E-44AF87157777}"/>
    <cellStyle name="Migliaia [0] 35 2 3" xfId="55987" xr:uid="{5BE4CE91-ECC1-4BA3-A164-2856EE4C1495}"/>
    <cellStyle name="Migliaia [0] 35 2 4" xfId="52710" xr:uid="{399E0477-969E-4851-BBAB-D0D9CF47D3CC}"/>
    <cellStyle name="Migliaia [0] 35 3" xfId="9711" xr:uid="{2BA21337-90D3-4973-B6AD-FFB21C881AE6}"/>
    <cellStyle name="Migliaia [0] 35 3 2" xfId="26037" xr:uid="{F96D770D-3F6E-411B-82B6-6CF3FE251220}"/>
    <cellStyle name="Migliaia [0] 35 3 3" xfId="41015" xr:uid="{A7E159C1-1FC3-432A-8BA0-555F16DE98E9}"/>
    <cellStyle name="Migliaia [0] 35 3 4" xfId="54497" xr:uid="{BE113E95-2BB9-4664-A30B-B5EC4B9FB200}"/>
    <cellStyle name="Migliaia [0] 35 4" xfId="16920" xr:uid="{6BB1187B-69A7-4F77-B2A1-A49C2D02F745}"/>
    <cellStyle name="Migliaia [0] 35 4 2" xfId="33036" xr:uid="{FE94B901-A7C6-4ECC-8A1C-79F1ECA1D4B5}"/>
    <cellStyle name="Migliaia [0] 35 4 3" xfId="47997" xr:uid="{8DA19ECA-C3A5-4F9B-8E5E-094B93659F59}"/>
    <cellStyle name="Migliaia [0] 35 4 4" xfId="55441" xr:uid="{ED8E9EC4-3A8F-4279-857D-3A923026458F}"/>
    <cellStyle name="Migliaia [0] 35 5" xfId="19018" xr:uid="{028801E7-D86F-4145-9C4E-467903C789EC}"/>
    <cellStyle name="Migliaia [0] 35 6" xfId="34013" xr:uid="{0013E50A-B30E-4BA0-A27C-DA73B7DC1D75}"/>
    <cellStyle name="Migliaia [0] 35 7" xfId="48953" xr:uid="{9CE34618-E39D-4A7A-95FF-1907DE11595B}"/>
    <cellStyle name="Migliaia [0] 35 8" xfId="49358" xr:uid="{F75294FF-60D7-42EC-99B0-BCA0663C5867}"/>
    <cellStyle name="Migliaia [0] 35 9" xfId="49764" xr:uid="{CEE5BAE9-637E-44A2-80C2-42AB3FB6CC38}"/>
    <cellStyle name="Migliaia [0] 36" xfId="299" xr:uid="{E5E0E4EC-7EBD-4613-BA6C-75803AF022DA}"/>
    <cellStyle name="Migliaia [0] 36 10" xfId="50173" xr:uid="{7747A376-ED33-4172-9740-CCD19557F572}"/>
    <cellStyle name="Migliaia [0] 36 11" xfId="50615" xr:uid="{800333F8-4F0D-4209-B05D-DDB23938A7A3}"/>
    <cellStyle name="Migliaia [0] 36 12" xfId="51334" xr:uid="{C22F704C-CD97-431D-BEE9-84F806B1CCA1}"/>
    <cellStyle name="Migliaia [0] 36 13" xfId="51745" xr:uid="{277B406F-7C24-4BE2-82E9-37F01D091555}"/>
    <cellStyle name="Migliaia [0] 36 14" xfId="52160" xr:uid="{088DEA51-1D41-4D16-8600-90441DBFC9BC}"/>
    <cellStyle name="Migliaia [0] 36 2" xfId="9031" xr:uid="{F7B31347-4FE0-4C80-A079-8A8EEADF899B}"/>
    <cellStyle name="Migliaia [0] 36 2 2" xfId="17923" xr:uid="{19C1F598-BFAF-404E-A87E-097CEA23C29B}"/>
    <cellStyle name="Migliaia [0] 36 2 2 2" xfId="33583" xr:uid="{1D655A97-5F24-40BB-A565-489244E68C40}"/>
    <cellStyle name="Migliaia [0] 36 2 2 3" xfId="48544" xr:uid="{851BBAE0-2FB2-4B56-8413-6ED2B1F1A9A8}"/>
    <cellStyle name="Migliaia [0] 36 2 2 4" xfId="55066" xr:uid="{1512309F-37AF-40FA-9EED-A5390459CB5B}"/>
    <cellStyle name="Migliaia [0] 36 2 3" xfId="55988" xr:uid="{7A70E68D-E320-4CEF-B0E1-1C84DA1A5361}"/>
    <cellStyle name="Migliaia [0] 36 2 4" xfId="52711" xr:uid="{AEF59056-F7B6-4043-AE87-BC34C7FCF3E1}"/>
    <cellStyle name="Migliaia [0] 36 3" xfId="9712" xr:uid="{D70766BB-458F-45DA-B58B-CDA564D2D784}"/>
    <cellStyle name="Migliaia [0] 36 3 2" xfId="26038" xr:uid="{078D7FEA-1481-4BBE-905B-54CE4D1D0DAB}"/>
    <cellStyle name="Migliaia [0] 36 3 3" xfId="41016" xr:uid="{B80D69FE-9790-42C9-8DDF-713F70B02E73}"/>
    <cellStyle name="Migliaia [0] 36 3 4" xfId="54498" xr:uid="{310E1B92-F081-4548-99E8-7A770291E7E7}"/>
    <cellStyle name="Migliaia [0] 36 4" xfId="16921" xr:uid="{51A17831-B832-4BD7-9796-F48232DEC2C5}"/>
    <cellStyle name="Migliaia [0] 36 4 2" xfId="33037" xr:uid="{F59CB000-3674-4C51-BD7E-85921F8AF4D2}"/>
    <cellStyle name="Migliaia [0] 36 4 3" xfId="47998" xr:uid="{14DCC0FA-6D37-480E-B426-C75B9E075F04}"/>
    <cellStyle name="Migliaia [0] 36 4 4" xfId="55442" xr:uid="{DC60F5A5-4622-4727-96BA-723D5B44535A}"/>
    <cellStyle name="Migliaia [0] 36 5" xfId="19019" xr:uid="{B10C71FB-5ECF-4139-A5EE-8D03BF097878}"/>
    <cellStyle name="Migliaia [0] 36 6" xfId="34014" xr:uid="{58F2A718-6AED-44E5-844D-39C123655852}"/>
    <cellStyle name="Migliaia [0] 36 7" xfId="48954" xr:uid="{EBB36C0D-68DE-4288-914F-E69F2D145DB9}"/>
    <cellStyle name="Migliaia [0] 36 8" xfId="49359" xr:uid="{130DA35E-6F09-4FAB-A3E2-03858FCDBF04}"/>
    <cellStyle name="Migliaia [0] 36 9" xfId="49765" xr:uid="{82465D29-0C02-485B-8420-DECEE65354E7}"/>
    <cellStyle name="Migliaia [0] 37" xfId="300" xr:uid="{9D08382A-EA36-4F22-B419-6B8FCE7521AA}"/>
    <cellStyle name="Migliaia [0] 37 10" xfId="50174" xr:uid="{EDE88384-AC91-4C08-9EC7-174F90BE8E9A}"/>
    <cellStyle name="Migliaia [0] 37 11" xfId="50616" xr:uid="{9567AD20-25F1-46ED-B0DB-B8D0FDFBD8F1}"/>
    <cellStyle name="Migliaia [0] 37 12" xfId="51335" xr:uid="{819EFCBC-21E9-4557-A277-C91F4F640B23}"/>
    <cellStyle name="Migliaia [0] 37 13" xfId="51746" xr:uid="{AA3185B8-797C-4BC0-88DD-49B8FF95CFFF}"/>
    <cellStyle name="Migliaia [0] 37 14" xfId="52161" xr:uid="{D80D21A7-663A-497A-9B2E-070009CCF710}"/>
    <cellStyle name="Migliaia [0] 37 2" xfId="9032" xr:uid="{5824CFBD-99FB-4362-9272-BAB37B2FB4F9}"/>
    <cellStyle name="Migliaia [0] 37 2 2" xfId="17924" xr:uid="{8D973C26-FC2A-4C61-897B-C5D038DB0CE3}"/>
    <cellStyle name="Migliaia [0] 37 2 2 2" xfId="33584" xr:uid="{0BC1438E-FD45-47D9-907C-98FB16A389F1}"/>
    <cellStyle name="Migliaia [0] 37 2 2 3" xfId="48545" xr:uid="{7C1D9751-0F64-4B1B-8647-676524B4241A}"/>
    <cellStyle name="Migliaia [0] 37 2 2 4" xfId="55067" xr:uid="{7E06F3B9-69B6-4D1F-AC66-A5DCCC6134A7}"/>
    <cellStyle name="Migliaia [0] 37 2 3" xfId="55989" xr:uid="{FB3DEA54-5554-4B48-9B21-30E69AAB4F83}"/>
    <cellStyle name="Migliaia [0] 37 2 4" xfId="52712" xr:uid="{4C62ACC6-3080-4C66-850F-5DD50F22BF05}"/>
    <cellStyle name="Migliaia [0] 37 3" xfId="9713" xr:uid="{20BEFF4D-EB3C-48A4-9749-339AA2B052C7}"/>
    <cellStyle name="Migliaia [0] 37 3 2" xfId="26039" xr:uid="{15D95EA9-B291-4E1F-AFBA-4A8A2BEBF9D6}"/>
    <cellStyle name="Migliaia [0] 37 3 3" xfId="41017" xr:uid="{1A7B4A28-0E19-49F1-BCD1-0791556C2CC1}"/>
    <cellStyle name="Migliaia [0] 37 3 4" xfId="54499" xr:uid="{9852EC82-7D28-49DD-8F13-D979A715265A}"/>
    <cellStyle name="Migliaia [0] 37 4" xfId="16922" xr:uid="{8DFEC72C-6FD0-4535-B541-E550CAB9AD3F}"/>
    <cellStyle name="Migliaia [0] 37 4 2" xfId="33038" xr:uid="{5AF5E6A4-E55E-4B93-B6FE-9DBE3A9A301D}"/>
    <cellStyle name="Migliaia [0] 37 4 3" xfId="47999" xr:uid="{4EE98EC6-F993-4B0C-8F86-F4BEF3AFA9A1}"/>
    <cellStyle name="Migliaia [0] 37 4 4" xfId="55443" xr:uid="{6DACA9B8-283A-43A1-B723-5CA103AFAB48}"/>
    <cellStyle name="Migliaia [0] 37 5" xfId="19020" xr:uid="{5D0D00B6-1C25-4F23-81AF-6F3307D0C9FF}"/>
    <cellStyle name="Migliaia [0] 37 6" xfId="34015" xr:uid="{C8221297-9FDE-4F5E-A7D4-5E5C43802E4B}"/>
    <cellStyle name="Migliaia [0] 37 7" xfId="48955" xr:uid="{5C344AEF-57E2-4CD6-AB43-6066E9DD3AB6}"/>
    <cellStyle name="Migliaia [0] 37 8" xfId="49360" xr:uid="{23B76DCE-C440-446C-A0BC-A870D36167A2}"/>
    <cellStyle name="Migliaia [0] 37 9" xfId="49766" xr:uid="{DB9BB2DE-8355-4D17-9848-F9B365DD0CDF}"/>
    <cellStyle name="Migliaia [0] 38" xfId="301" xr:uid="{D94DC132-097C-4619-8042-1D63C8C7975C}"/>
    <cellStyle name="Migliaia [0] 38 10" xfId="50175" xr:uid="{CE7E1C90-DE52-42EE-9F19-EFF8C9CD2B3F}"/>
    <cellStyle name="Migliaia [0] 38 11" xfId="50617" xr:uid="{F9BFE780-5DFF-4738-BBFC-95800A0FD655}"/>
    <cellStyle name="Migliaia [0] 38 12" xfId="51336" xr:uid="{1EDEB68F-DDEB-46C4-925F-021B3B9DDB3B}"/>
    <cellStyle name="Migliaia [0] 38 13" xfId="51747" xr:uid="{47753A91-0284-4170-A7EC-9E643CF474E7}"/>
    <cellStyle name="Migliaia [0] 38 14" xfId="52162" xr:uid="{9917F919-0FEE-4EE2-B94E-CAE5457B0A69}"/>
    <cellStyle name="Migliaia [0] 38 2" xfId="9033" xr:uid="{B1817C95-F2BB-4A94-8720-0BFA7E9E0AE1}"/>
    <cellStyle name="Migliaia [0] 38 2 2" xfId="17925" xr:uid="{5CDAAB27-B7AD-415F-8ACC-9BB49B132E47}"/>
    <cellStyle name="Migliaia [0] 38 2 2 2" xfId="33585" xr:uid="{1C1407D9-6C2D-4ADC-B1E7-F29B6402B973}"/>
    <cellStyle name="Migliaia [0] 38 2 2 3" xfId="48546" xr:uid="{4978CD4A-6312-4337-A070-984A3CB36F66}"/>
    <cellStyle name="Migliaia [0] 38 2 2 4" xfId="55068" xr:uid="{594CEBED-4C4E-4533-BA7F-B4BA41213118}"/>
    <cellStyle name="Migliaia [0] 38 2 3" xfId="55990" xr:uid="{C759DC95-E7C0-4675-A3B6-4AB8761C1F16}"/>
    <cellStyle name="Migliaia [0] 38 2 4" xfId="52713" xr:uid="{40F2CC2E-E656-477A-A6F9-960D6279D4F2}"/>
    <cellStyle name="Migliaia [0] 38 3" xfId="9714" xr:uid="{D7A9C135-A053-428F-A1B7-43B05ED63C7B}"/>
    <cellStyle name="Migliaia [0] 38 3 2" xfId="26040" xr:uid="{405265BF-9A41-44A1-BABC-77774093959C}"/>
    <cellStyle name="Migliaia [0] 38 3 3" xfId="41018" xr:uid="{45A50285-FF93-4AE6-8147-272C953EA668}"/>
    <cellStyle name="Migliaia [0] 38 3 4" xfId="54500" xr:uid="{A8EFDF4F-0467-44F3-83A4-C1854E191083}"/>
    <cellStyle name="Migliaia [0] 38 4" xfId="16923" xr:uid="{B8A6D82F-38AC-45BE-9BA9-77345AD50F07}"/>
    <cellStyle name="Migliaia [0] 38 4 2" xfId="33039" xr:uid="{09660AF1-6F17-49FB-A359-76BF3BED6CF4}"/>
    <cellStyle name="Migliaia [0] 38 4 3" xfId="48000" xr:uid="{89E063F7-82F1-431E-869B-850021F13417}"/>
    <cellStyle name="Migliaia [0] 38 4 4" xfId="55444" xr:uid="{4AC6D8C2-B8D9-4B5E-92AB-22F2F7B056D3}"/>
    <cellStyle name="Migliaia [0] 38 5" xfId="19021" xr:uid="{82C2E7D5-16D1-4C56-8FB8-C0DF89A800A3}"/>
    <cellStyle name="Migliaia [0] 38 6" xfId="34016" xr:uid="{A52345BE-DC83-4451-A92F-71C1072E0D8E}"/>
    <cellStyle name="Migliaia [0] 38 7" xfId="48956" xr:uid="{3A72E5AF-CED4-4222-9DE2-E3667AE8A2DC}"/>
    <cellStyle name="Migliaia [0] 38 8" xfId="49361" xr:uid="{74A206AF-860B-466A-83E1-AB727247A804}"/>
    <cellStyle name="Migliaia [0] 38 9" xfId="49767" xr:uid="{28C05930-7927-457D-9EF3-58FDE8F972E7}"/>
    <cellStyle name="Migliaia [0] 39" xfId="302" xr:uid="{6CCF153B-A858-4A25-811E-5DDF141038CB}"/>
    <cellStyle name="Migliaia [0] 39 10" xfId="50176" xr:uid="{A3F63CEF-620E-4EEA-8401-0A4D28CD217D}"/>
    <cellStyle name="Migliaia [0] 39 11" xfId="50618" xr:uid="{77D843C6-EE8E-4D7F-B796-E6A9C59183EC}"/>
    <cellStyle name="Migliaia [0] 39 12" xfId="51337" xr:uid="{36EB8551-7BC5-4FF3-8B64-490CDC47836A}"/>
    <cellStyle name="Migliaia [0] 39 13" xfId="51748" xr:uid="{4FC54F45-28DF-45BC-BB9A-C6AC8C28BA56}"/>
    <cellStyle name="Migliaia [0] 39 14" xfId="52163" xr:uid="{AE11F98D-1E0F-4CDE-9780-184A1FFCB942}"/>
    <cellStyle name="Migliaia [0] 39 2" xfId="9034" xr:uid="{BDBAF0AB-FFD0-4042-A24D-98A9CA409015}"/>
    <cellStyle name="Migliaia [0] 39 2 2" xfId="17926" xr:uid="{9D69CFA3-A32C-413D-B933-229B704F74D3}"/>
    <cellStyle name="Migliaia [0] 39 2 2 2" xfId="33586" xr:uid="{85B47121-3AE7-4CEE-9B3A-25BE358F9AE7}"/>
    <cellStyle name="Migliaia [0] 39 2 2 3" xfId="48547" xr:uid="{15E125EF-E8CE-46A9-8AC9-85FBE01BA781}"/>
    <cellStyle name="Migliaia [0] 39 2 2 4" xfId="55069" xr:uid="{E2CC7E47-D4BB-4D0E-B931-D16013BA33EC}"/>
    <cellStyle name="Migliaia [0] 39 2 3" xfId="55991" xr:uid="{06416975-3D2D-4E90-ADE0-C315DB05C96A}"/>
    <cellStyle name="Migliaia [0] 39 2 4" xfId="52714" xr:uid="{81D1D8A7-41A3-4F7B-86DA-4936D35120E1}"/>
    <cellStyle name="Migliaia [0] 39 3" xfId="9715" xr:uid="{F1890CB2-D6B0-4946-98E2-14CFE3827679}"/>
    <cellStyle name="Migliaia [0] 39 3 2" xfId="26041" xr:uid="{483052C1-639B-4CDC-AFD7-70292E8122C4}"/>
    <cellStyle name="Migliaia [0] 39 3 3" xfId="41019" xr:uid="{D2464CFB-8C04-42C3-88D6-E6E2B1EC408D}"/>
    <cellStyle name="Migliaia [0] 39 3 4" xfId="54501" xr:uid="{0B14E4B3-0E01-47DF-828D-493233434C89}"/>
    <cellStyle name="Migliaia [0] 39 4" xfId="16924" xr:uid="{B3854BB3-E68B-43D3-8B7A-474E5F134D5A}"/>
    <cellStyle name="Migliaia [0] 39 4 2" xfId="33040" xr:uid="{EB705A5D-924B-48B0-85AE-F1DC452DBF48}"/>
    <cellStyle name="Migliaia [0] 39 4 3" xfId="48001" xr:uid="{A065448C-6471-4025-BD19-EE89AF462BFE}"/>
    <cellStyle name="Migliaia [0] 39 4 4" xfId="55445" xr:uid="{D449ED47-84DB-4E73-9530-0DE84C97F268}"/>
    <cellStyle name="Migliaia [0] 39 5" xfId="19022" xr:uid="{2A853085-1567-4A05-B8D5-A58C60616763}"/>
    <cellStyle name="Migliaia [0] 39 6" xfId="34017" xr:uid="{4808FB96-B018-457F-8493-0B57843AD769}"/>
    <cellStyle name="Migliaia [0] 39 7" xfId="48957" xr:uid="{817C68C6-14FD-418F-BE90-392E94B170D5}"/>
    <cellStyle name="Migliaia [0] 39 8" xfId="49362" xr:uid="{B6C4A993-F2E0-4346-91A6-4247825A75B7}"/>
    <cellStyle name="Migliaia [0] 39 9" xfId="49768" xr:uid="{C3843221-B04B-4978-88B2-6BF866756799}"/>
    <cellStyle name="Migliaia [0] 4" xfId="303" xr:uid="{C5532ADC-2351-455C-8F5E-753EC0D6A736}"/>
    <cellStyle name="Migliaia [0] 4 10" xfId="50177" xr:uid="{64B1CCD9-9374-4756-826C-4BED677D5FB1}"/>
    <cellStyle name="Migliaia [0] 4 11" xfId="50619" xr:uid="{8DA0BBA3-F5F0-48BD-A6CC-B21079339262}"/>
    <cellStyle name="Migliaia [0] 4 12" xfId="51338" xr:uid="{3B4B7AA8-D3C2-4EE1-8F8F-92ED4380D6F4}"/>
    <cellStyle name="Migliaia [0] 4 13" xfId="51749" xr:uid="{8C79B7F9-7BFF-40CF-981B-5A57C34DF5CB}"/>
    <cellStyle name="Migliaia [0] 4 14" xfId="52164" xr:uid="{FD731A3E-9CA8-4D33-ACDC-5F56E5F12E4E}"/>
    <cellStyle name="Migliaia [0] 4 2" xfId="9035" xr:uid="{C90A1C77-4BA5-4F8D-A009-2E25850B7CFC}"/>
    <cellStyle name="Migliaia [0] 4 2 2" xfId="17927" xr:uid="{DC316BAC-80CD-4058-8508-9C2A4A6F32B2}"/>
    <cellStyle name="Migliaia [0] 4 2 2 2" xfId="33587" xr:uid="{75B86D68-E4CE-40BB-B512-D2A70D1FD613}"/>
    <cellStyle name="Migliaia [0] 4 2 2 3" xfId="48548" xr:uid="{E65B53B2-48AA-4BA4-A074-9250521313F9}"/>
    <cellStyle name="Migliaia [0] 4 2 2 4" xfId="55070" xr:uid="{C612483E-13FF-4220-A635-1D608964BFA3}"/>
    <cellStyle name="Migliaia [0] 4 2 3" xfId="55992" xr:uid="{8F82F7E2-924F-4308-9886-E1A38A18384F}"/>
    <cellStyle name="Migliaia [0] 4 2 4" xfId="52715" xr:uid="{67CF948A-D4D0-4C14-B0A0-3506F573D8C3}"/>
    <cellStyle name="Migliaia [0] 4 3" xfId="9716" xr:uid="{6FA359B3-E17B-4759-AA35-3CF2F2D7DEA7}"/>
    <cellStyle name="Migliaia [0] 4 3 2" xfId="26042" xr:uid="{04B5FF6D-AE1E-4BBB-8721-6FBA623C9BD5}"/>
    <cellStyle name="Migliaia [0] 4 3 3" xfId="41020" xr:uid="{CC4F1150-DF6D-4B70-9FA8-0F220FC5F407}"/>
    <cellStyle name="Migliaia [0] 4 3 4" xfId="54502" xr:uid="{CACDE977-315F-42BB-AFF8-558625FFA73D}"/>
    <cellStyle name="Migliaia [0] 4 4" xfId="16925" xr:uid="{52695D03-634D-4BCB-8478-B92269FBDDAF}"/>
    <cellStyle name="Migliaia [0] 4 4 2" xfId="33041" xr:uid="{02BEE2E4-923D-434A-9590-B786E78EBAD8}"/>
    <cellStyle name="Migliaia [0] 4 4 3" xfId="48002" xr:uid="{2181EFAD-07F4-43EE-9C97-563FB1747DEB}"/>
    <cellStyle name="Migliaia [0] 4 4 4" xfId="55446" xr:uid="{FC28A8E0-18E1-4D07-A123-BEEC0CBFCE4F}"/>
    <cellStyle name="Migliaia [0] 4 5" xfId="19023" xr:uid="{52D0D632-64F3-401D-92D2-44449AA549C0}"/>
    <cellStyle name="Migliaia [0] 4 6" xfId="34018" xr:uid="{90122266-08F4-4856-B74E-E535A7168E20}"/>
    <cellStyle name="Migliaia [0] 4 7" xfId="48958" xr:uid="{36348619-5816-461E-B3F8-07F5CA4B291C}"/>
    <cellStyle name="Migliaia [0] 4 8" xfId="49363" xr:uid="{7FFF2717-86E6-4511-B1AD-06BFB6C5064E}"/>
    <cellStyle name="Migliaia [0] 4 9" xfId="49769" xr:uid="{F9C56CB5-84AA-4CC9-8841-1986C3130204}"/>
    <cellStyle name="Migliaia [0] 40" xfId="304" xr:uid="{701149E6-BD1B-4E20-8099-866F6DC1591A}"/>
    <cellStyle name="Migliaia [0] 40 10" xfId="50178" xr:uid="{5BA743FF-DEB3-4351-ACA0-177752E7B2A6}"/>
    <cellStyle name="Migliaia [0] 40 11" xfId="50620" xr:uid="{95284489-FE2D-4332-951F-3F97F566ECB1}"/>
    <cellStyle name="Migliaia [0] 40 12" xfId="51339" xr:uid="{AD901269-7166-4288-84A1-4D3733E23FFC}"/>
    <cellStyle name="Migliaia [0] 40 13" xfId="51750" xr:uid="{DB6C1B04-7686-48F4-AEA1-961F3321FA89}"/>
    <cellStyle name="Migliaia [0] 40 14" xfId="52165" xr:uid="{820844D3-75CB-4299-8EB3-F78BB13CB1AF}"/>
    <cellStyle name="Migliaia [0] 40 2" xfId="9036" xr:uid="{A02E1F9A-4259-4214-8AFE-96362DA5748D}"/>
    <cellStyle name="Migliaia [0] 40 2 2" xfId="17928" xr:uid="{A55779D6-177A-4C51-9B4D-9258E065E3A2}"/>
    <cellStyle name="Migliaia [0] 40 2 2 2" xfId="33588" xr:uid="{C64AB07D-7230-4BCC-9E82-CF8B80814BB9}"/>
    <cellStyle name="Migliaia [0] 40 2 2 3" xfId="48549" xr:uid="{5925714B-A7F5-4AE2-8A61-C195AC5D5C61}"/>
    <cellStyle name="Migliaia [0] 40 2 2 4" xfId="55071" xr:uid="{2FF869E6-DF1B-4FC3-9C64-7AA4473E6BE5}"/>
    <cellStyle name="Migliaia [0] 40 2 3" xfId="55993" xr:uid="{B8C70624-F01A-488C-94AC-E05F331E7142}"/>
    <cellStyle name="Migliaia [0] 40 2 4" xfId="52716" xr:uid="{4D84A8D7-2B75-44BD-BDD3-68F5101E79D3}"/>
    <cellStyle name="Migliaia [0] 40 3" xfId="9717" xr:uid="{064C4098-8D32-45B4-850B-693735C34134}"/>
    <cellStyle name="Migliaia [0] 40 3 2" xfId="26043" xr:uid="{D253A478-8C7C-439A-AC49-CA56AC2CCC78}"/>
    <cellStyle name="Migliaia [0] 40 3 3" xfId="41021" xr:uid="{967E8EDF-6617-431B-B4B6-D992420F8DBB}"/>
    <cellStyle name="Migliaia [0] 40 3 4" xfId="54503" xr:uid="{9B8F3E73-8DBA-4F5D-BC8C-2389DFA9DBC2}"/>
    <cellStyle name="Migliaia [0] 40 4" xfId="16926" xr:uid="{32B4EEB0-1719-4348-95F0-55548538FF6F}"/>
    <cellStyle name="Migliaia [0] 40 4 2" xfId="33042" xr:uid="{D6C9BBDC-6F6A-468A-BB6B-325F963822B5}"/>
    <cellStyle name="Migliaia [0] 40 4 3" xfId="48003" xr:uid="{9BB5A757-70F0-4464-AC3E-1A4EAC1CB264}"/>
    <cellStyle name="Migliaia [0] 40 4 4" xfId="55447" xr:uid="{8329ED72-7A2B-4DA5-A896-8E16AE6BE386}"/>
    <cellStyle name="Migliaia [0] 40 5" xfId="19024" xr:uid="{D244FADA-847C-4253-A156-74EA56C06964}"/>
    <cellStyle name="Migliaia [0] 40 6" xfId="34019" xr:uid="{E4C269D1-E1F6-4630-B8EF-8816F8BA78CA}"/>
    <cellStyle name="Migliaia [0] 40 7" xfId="48959" xr:uid="{1455C1ED-05CB-4511-B2EE-7AFF588EF05B}"/>
    <cellStyle name="Migliaia [0] 40 8" xfId="49364" xr:uid="{73BD7C07-55FC-4CC7-B087-B9C094C3D6B2}"/>
    <cellStyle name="Migliaia [0] 40 9" xfId="49770" xr:uid="{5C2A9B00-5A76-4C9C-8C58-55C40C7310F7}"/>
    <cellStyle name="Migliaia [0] 41" xfId="305" xr:uid="{71141ED0-0641-4826-8628-67CE7A1F70B1}"/>
    <cellStyle name="Migliaia [0] 41 10" xfId="50179" xr:uid="{CF1B90D3-9204-42A2-A563-5346660D59EF}"/>
    <cellStyle name="Migliaia [0] 41 11" xfId="50621" xr:uid="{3F7D9987-D3BF-45A3-BD40-66A5D88B22C8}"/>
    <cellStyle name="Migliaia [0] 41 12" xfId="51340" xr:uid="{E0D2010B-9359-421B-B74A-F2D237E60AD5}"/>
    <cellStyle name="Migliaia [0] 41 13" xfId="51751" xr:uid="{F238F317-E1A2-4F0F-B914-771F9FD12155}"/>
    <cellStyle name="Migliaia [0] 41 14" xfId="52166" xr:uid="{98E9C48D-27DA-44C8-936A-4DE36702415A}"/>
    <cellStyle name="Migliaia [0] 41 2" xfId="9037" xr:uid="{45C55D44-0D56-4113-BD52-05227A221589}"/>
    <cellStyle name="Migliaia [0] 41 2 2" xfId="17929" xr:uid="{58DE4EE7-7820-4FB0-A491-872B2CFC7078}"/>
    <cellStyle name="Migliaia [0] 41 2 2 2" xfId="33589" xr:uid="{1EAC64A4-8BCC-41DB-AB9F-5A45934BF940}"/>
    <cellStyle name="Migliaia [0] 41 2 2 3" xfId="48550" xr:uid="{6CD0C9BE-B28D-4CE8-B92C-B6DB7050D814}"/>
    <cellStyle name="Migliaia [0] 41 2 2 4" xfId="55072" xr:uid="{F9169B79-C080-4984-81C2-A5819082E724}"/>
    <cellStyle name="Migliaia [0] 41 2 3" xfId="55994" xr:uid="{B313849A-03EC-41E0-ABFC-4F66990454C0}"/>
    <cellStyle name="Migliaia [0] 41 2 4" xfId="52717" xr:uid="{0E8A4474-1837-42F0-A89D-BB4812949D4A}"/>
    <cellStyle name="Migliaia [0] 41 3" xfId="9718" xr:uid="{AF1F3A44-02AA-4157-A876-C3813F17E920}"/>
    <cellStyle name="Migliaia [0] 41 3 2" xfId="26044" xr:uid="{19625A16-7A0A-4C06-94BD-A8512DA35D7E}"/>
    <cellStyle name="Migliaia [0] 41 3 3" xfId="41022" xr:uid="{C1A4D010-1DB4-4C69-9EF9-90AFB6821EA0}"/>
    <cellStyle name="Migliaia [0] 41 3 4" xfId="54504" xr:uid="{6522BB6B-A8FA-4BA2-BF74-E6CE315CEBAA}"/>
    <cellStyle name="Migliaia [0] 41 4" xfId="16927" xr:uid="{73739449-E182-499D-B1D0-BE25B5DB99FC}"/>
    <cellStyle name="Migliaia [0] 41 4 2" xfId="33043" xr:uid="{C566D9B6-E48E-4DB0-BB55-A217E08AA696}"/>
    <cellStyle name="Migliaia [0] 41 4 3" xfId="48004" xr:uid="{D1B119D5-B5AA-4504-BB9B-2485C197777D}"/>
    <cellStyle name="Migliaia [0] 41 4 4" xfId="55448" xr:uid="{EF61123A-E2A7-4E6B-854C-3DD5F75C20BA}"/>
    <cellStyle name="Migliaia [0] 41 5" xfId="19025" xr:uid="{63C2CBCA-02AD-43A8-9B54-C43EF7A4EB31}"/>
    <cellStyle name="Migliaia [0] 41 6" xfId="34020" xr:uid="{4324286C-C5E2-4129-924C-2A134748F1E5}"/>
    <cellStyle name="Migliaia [0] 41 7" xfId="48960" xr:uid="{5DC8DC27-EF43-401D-95F8-59EF43396F2E}"/>
    <cellStyle name="Migliaia [0] 41 8" xfId="49365" xr:uid="{079034C4-E488-4D1B-9FC8-43DC152568E2}"/>
    <cellStyle name="Migliaia [0] 41 9" xfId="49771" xr:uid="{D0EBBBBC-B2AB-4FBC-AABC-170A2F902730}"/>
    <cellStyle name="Migliaia [0] 42" xfId="306" xr:uid="{E9007DDA-F458-4D9C-9622-7FD6C284DC3E}"/>
    <cellStyle name="Migliaia [0] 42 10" xfId="50180" xr:uid="{948BD564-AA92-4CC1-B983-7638F7E1EF40}"/>
    <cellStyle name="Migliaia [0] 42 11" xfId="50622" xr:uid="{07A7F5EE-7EB2-4413-AB4C-0F95204B388F}"/>
    <cellStyle name="Migliaia [0] 42 12" xfId="51341" xr:uid="{C7DFBF9A-A7F7-469C-BC0A-35994A709BF5}"/>
    <cellStyle name="Migliaia [0] 42 13" xfId="51752" xr:uid="{46A7C8D3-FC12-4C6D-BDF7-E536E3D6D955}"/>
    <cellStyle name="Migliaia [0] 42 14" xfId="52167" xr:uid="{D224CC43-D3C6-42FF-AEB8-0CB7CA10B0F9}"/>
    <cellStyle name="Migliaia [0] 42 2" xfId="9038" xr:uid="{8314FDEC-2CE6-48DD-B869-AF53F845BDC6}"/>
    <cellStyle name="Migliaia [0] 42 2 2" xfId="17930" xr:uid="{89A79FC6-693A-41C6-A395-A5CB553E9606}"/>
    <cellStyle name="Migliaia [0] 42 2 2 2" xfId="33590" xr:uid="{F468DA32-06D6-457B-8CCE-550E650E27AE}"/>
    <cellStyle name="Migliaia [0] 42 2 2 3" xfId="48551" xr:uid="{F7B6CE16-8019-40F0-8B7E-4DD51261B463}"/>
    <cellStyle name="Migliaia [0] 42 2 2 4" xfId="55073" xr:uid="{3922ECAB-78B5-4873-9B9A-D69A712DD5D8}"/>
    <cellStyle name="Migliaia [0] 42 2 3" xfId="55995" xr:uid="{72EC433E-7142-4C7E-B7DA-4BD027AEA2B1}"/>
    <cellStyle name="Migliaia [0] 42 2 4" xfId="52718" xr:uid="{3D7A405E-9E8F-42BD-AA0F-604DAB58D1A6}"/>
    <cellStyle name="Migliaia [0] 42 3" xfId="9719" xr:uid="{4CD84ECC-04B4-4D77-9AFE-F9555DDCBFED}"/>
    <cellStyle name="Migliaia [0] 42 3 2" xfId="26045" xr:uid="{953DEB8C-AB3F-4012-BA8B-686893B9DA85}"/>
    <cellStyle name="Migliaia [0] 42 3 3" xfId="41023" xr:uid="{300EA5EE-A7C3-46CA-B064-2AF0A6E61A37}"/>
    <cellStyle name="Migliaia [0] 42 3 4" xfId="54505" xr:uid="{21471C23-3589-4C8B-B37D-B81895F9FE64}"/>
    <cellStyle name="Migliaia [0] 42 4" xfId="16928" xr:uid="{B126D31A-37AC-4AD1-BAA2-B8EAB207E2DC}"/>
    <cellStyle name="Migliaia [0] 42 4 2" xfId="33044" xr:uid="{B9D3D765-A91D-4738-B4EA-EA6C14E38734}"/>
    <cellStyle name="Migliaia [0] 42 4 3" xfId="48005" xr:uid="{DC34CE61-E7AB-44B1-B0A6-DDD758DF8D70}"/>
    <cellStyle name="Migliaia [0] 42 4 4" xfId="55449" xr:uid="{E60A129E-30F7-49A2-BF1D-97272B50AF1A}"/>
    <cellStyle name="Migliaia [0] 42 5" xfId="19026" xr:uid="{07D35005-B600-4775-A232-9657B3D9D852}"/>
    <cellStyle name="Migliaia [0] 42 6" xfId="34021" xr:uid="{E9EC5613-DCEA-46AA-8047-CACE6A2E6703}"/>
    <cellStyle name="Migliaia [0] 42 7" xfId="48961" xr:uid="{8A3C5149-7810-44E3-9839-F031C3269A83}"/>
    <cellStyle name="Migliaia [0] 42 8" xfId="49366" xr:uid="{8B9FC30E-DC9F-4884-99F5-F05A17DECC98}"/>
    <cellStyle name="Migliaia [0] 42 9" xfId="49772" xr:uid="{3F5FD31D-1E36-4070-A846-ED694ACAF3DA}"/>
    <cellStyle name="Migliaia [0] 43" xfId="307" xr:uid="{EFFEB2E5-FE7C-41FF-88A4-867A1B887ACA}"/>
    <cellStyle name="Migliaia [0] 43 10" xfId="50181" xr:uid="{3F339693-BFC4-424D-8849-FFA4752F1E0A}"/>
    <cellStyle name="Migliaia [0] 43 11" xfId="50623" xr:uid="{EBB0DE3E-B52B-458F-BDD3-13651CC8C95D}"/>
    <cellStyle name="Migliaia [0] 43 12" xfId="51342" xr:uid="{D7AC8007-8A7E-48B8-AECE-484276566148}"/>
    <cellStyle name="Migliaia [0] 43 13" xfId="51753" xr:uid="{52775AFC-83CA-4D27-9273-CE667A8B1712}"/>
    <cellStyle name="Migliaia [0] 43 14" xfId="52168" xr:uid="{FFE880DE-A351-49E0-A28B-833118179275}"/>
    <cellStyle name="Migliaia [0] 43 2" xfId="9039" xr:uid="{8D3EBC34-7E61-4D24-A9F4-F45FD5ACC6FE}"/>
    <cellStyle name="Migliaia [0] 43 2 2" xfId="17931" xr:uid="{B04ADBE3-17FD-49F2-A64A-6E2C6FCACD49}"/>
    <cellStyle name="Migliaia [0] 43 2 2 2" xfId="33591" xr:uid="{0CB05034-9759-4792-BDE4-7556B333C745}"/>
    <cellStyle name="Migliaia [0] 43 2 2 3" xfId="48552" xr:uid="{A5A43EFC-547C-49A4-B98E-946E924C8DF9}"/>
    <cellStyle name="Migliaia [0] 43 2 2 4" xfId="55074" xr:uid="{E5491511-F1A5-4240-9478-5D39F346FEED}"/>
    <cellStyle name="Migliaia [0] 43 2 3" xfId="55996" xr:uid="{6C8AD854-A1EA-4BC1-96A5-AB13CAC89C8B}"/>
    <cellStyle name="Migliaia [0] 43 2 4" xfId="52719" xr:uid="{17F3D755-C76C-4016-8DD1-34E1A9491F6D}"/>
    <cellStyle name="Migliaia [0] 43 3" xfId="9720" xr:uid="{1E0997FD-2A9E-4B02-A0BD-CEE4D40C5D09}"/>
    <cellStyle name="Migliaia [0] 43 3 2" xfId="26046" xr:uid="{8E759F2C-E20A-4F79-BAEB-DA9F5B9B1AB0}"/>
    <cellStyle name="Migliaia [0] 43 3 3" xfId="41024" xr:uid="{E65DC065-C538-4210-BC46-F20C1028499A}"/>
    <cellStyle name="Migliaia [0] 43 3 4" xfId="54506" xr:uid="{3280027D-7592-4CAD-8CF8-E3F648D9EAD7}"/>
    <cellStyle name="Migliaia [0] 43 4" xfId="16929" xr:uid="{C04A8DCD-D22E-42C4-B20E-628076582D0F}"/>
    <cellStyle name="Migliaia [0] 43 4 2" xfId="33045" xr:uid="{D982AAE3-8FF0-424B-B04F-8237C8911808}"/>
    <cellStyle name="Migliaia [0] 43 4 3" xfId="48006" xr:uid="{88E3501C-8615-4578-B639-F5F556AAAAD2}"/>
    <cellStyle name="Migliaia [0] 43 4 4" xfId="55450" xr:uid="{90457E2C-5418-4F72-B283-1CB4BC849246}"/>
    <cellStyle name="Migliaia [0] 43 5" xfId="19027" xr:uid="{578D421A-0150-4446-9758-7AA6425CAFBD}"/>
    <cellStyle name="Migliaia [0] 43 6" xfId="34022" xr:uid="{52996B3B-667C-4362-B47E-08AA0AF10F52}"/>
    <cellStyle name="Migliaia [0] 43 7" xfId="48962" xr:uid="{EAE16BBC-9B82-4A95-9550-C559C363FF04}"/>
    <cellStyle name="Migliaia [0] 43 8" xfId="49367" xr:uid="{D6BEA369-A470-4799-8391-832911B17DB6}"/>
    <cellStyle name="Migliaia [0] 43 9" xfId="49773" xr:uid="{5D6DAC5B-4138-43FA-BE3E-9AFD5434A287}"/>
    <cellStyle name="Migliaia [0] 44" xfId="308" xr:uid="{4F4DF68F-7259-46AD-9729-C59008660961}"/>
    <cellStyle name="Migliaia [0] 44 10" xfId="50182" xr:uid="{09FFDA6F-B574-49B0-A763-023B2FBC5342}"/>
    <cellStyle name="Migliaia [0] 44 11" xfId="50624" xr:uid="{94961E50-A061-4129-9125-87F7F6C69F20}"/>
    <cellStyle name="Migliaia [0] 44 12" xfId="51343" xr:uid="{98F0B67B-6594-412F-A83C-DAF6AD9FB54F}"/>
    <cellStyle name="Migliaia [0] 44 13" xfId="51754" xr:uid="{8E08F0BF-ACA0-4A66-97F7-DE99F4813875}"/>
    <cellStyle name="Migliaia [0] 44 14" xfId="52169" xr:uid="{4FCBB5AA-4EC0-49D4-B4C8-BA032E378DA9}"/>
    <cellStyle name="Migliaia [0] 44 2" xfId="9040" xr:uid="{DE72BC99-058F-4A12-B76F-FB8F7AC67144}"/>
    <cellStyle name="Migliaia [0] 44 2 2" xfId="17932" xr:uid="{F7BEA774-BD06-4985-B52F-0E609802291A}"/>
    <cellStyle name="Migliaia [0] 44 2 2 2" xfId="33592" xr:uid="{2F030B6D-2E38-4B37-A624-50518F4E41C7}"/>
    <cellStyle name="Migliaia [0] 44 2 2 3" xfId="48553" xr:uid="{A726BAEE-FBD4-4443-8189-6028A548B57C}"/>
    <cellStyle name="Migliaia [0] 44 2 2 4" xfId="55075" xr:uid="{EC57DD54-E937-48A4-B987-2B74363B23DF}"/>
    <cellStyle name="Migliaia [0] 44 2 3" xfId="55997" xr:uid="{469396B2-698D-4949-9F95-8699E1D7D88F}"/>
    <cellStyle name="Migliaia [0] 44 2 4" xfId="52720" xr:uid="{99FF856D-74BD-4B63-8466-3A4A99743F4F}"/>
    <cellStyle name="Migliaia [0] 44 3" xfId="9721" xr:uid="{960CD581-DACB-48DF-8C18-10138E769C7F}"/>
    <cellStyle name="Migliaia [0] 44 3 2" xfId="26047" xr:uid="{75DCC7BE-7467-43F9-A008-B1D87ECCF480}"/>
    <cellStyle name="Migliaia [0] 44 3 3" xfId="41025" xr:uid="{C6E43A6A-7C85-43E8-94DC-81D4DA344542}"/>
    <cellStyle name="Migliaia [0] 44 3 4" xfId="54507" xr:uid="{46E2E0EB-CD03-48B3-AB5D-5BE2604BDB07}"/>
    <cellStyle name="Migliaia [0] 44 4" xfId="16930" xr:uid="{1818BB4A-AC60-4185-95A4-F6A5499F000D}"/>
    <cellStyle name="Migliaia [0] 44 4 2" xfId="33046" xr:uid="{F36BB889-8CFF-4BB6-AB57-0B8CCBC1941D}"/>
    <cellStyle name="Migliaia [0] 44 4 3" xfId="48007" xr:uid="{97BFC580-BDF2-49EB-AECB-CCFB9039C77F}"/>
    <cellStyle name="Migliaia [0] 44 4 4" xfId="55451" xr:uid="{E4DE027F-980A-4388-A83A-B70534A81625}"/>
    <cellStyle name="Migliaia [0] 44 5" xfId="19028" xr:uid="{909BCD84-3C00-4A3A-963F-91A0BAC5B590}"/>
    <cellStyle name="Migliaia [0] 44 6" xfId="34023" xr:uid="{9C8AE4F6-6633-4103-8D6D-125F187A790F}"/>
    <cellStyle name="Migliaia [0] 44 7" xfId="48963" xr:uid="{DE172E34-3B8E-49A0-8689-0B982EA61EB3}"/>
    <cellStyle name="Migliaia [0] 44 8" xfId="49368" xr:uid="{95C5AEED-0508-4683-A7D4-D4BAC9E29D1F}"/>
    <cellStyle name="Migliaia [0] 44 9" xfId="49774" xr:uid="{C87BD5CC-4AD1-4535-8EC2-19EC7F051FF8}"/>
    <cellStyle name="Migliaia [0] 45" xfId="309" xr:uid="{0F6DDE43-5824-4250-88E4-FCEBB94CE7DE}"/>
    <cellStyle name="Migliaia [0] 45 10" xfId="50183" xr:uid="{4D5D29CA-A1C8-42C9-B2F2-947A2F49F3B8}"/>
    <cellStyle name="Migliaia [0] 45 11" xfId="50625" xr:uid="{9B3E42EB-AE86-4897-8B08-8045C1AF5EAC}"/>
    <cellStyle name="Migliaia [0] 45 12" xfId="51344" xr:uid="{BC599424-4FBA-42ED-B566-B2223FB20DC1}"/>
    <cellStyle name="Migliaia [0] 45 13" xfId="51755" xr:uid="{2EE9357D-14E5-4014-9F7E-6E2971F4EF6A}"/>
    <cellStyle name="Migliaia [0] 45 14" xfId="52170" xr:uid="{AAA36579-59C3-4101-9824-E5245EFF1B39}"/>
    <cellStyle name="Migliaia [0] 45 2" xfId="9041" xr:uid="{62B90898-1C94-472A-9BE6-B6CDD3C23F0E}"/>
    <cellStyle name="Migliaia [0] 45 2 2" xfId="17933" xr:uid="{0FD275C0-22E9-49B3-866B-22F688A190C4}"/>
    <cellStyle name="Migliaia [0] 45 2 2 2" xfId="33593" xr:uid="{DA6B053F-DCCB-4A2C-B29D-169CD6397134}"/>
    <cellStyle name="Migliaia [0] 45 2 2 3" xfId="48554" xr:uid="{C171F853-69B8-4AE2-97C4-31B1BA502868}"/>
    <cellStyle name="Migliaia [0] 45 2 2 4" xfId="55076" xr:uid="{C698ED53-211A-4AE9-9D9F-36EC3C20F438}"/>
    <cellStyle name="Migliaia [0] 45 2 3" xfId="55998" xr:uid="{5F1AA679-B46B-47E4-A40F-366B186CD91F}"/>
    <cellStyle name="Migliaia [0] 45 2 4" xfId="52721" xr:uid="{7828FF3C-ACDE-4E7B-A53D-44E53EA2A64D}"/>
    <cellStyle name="Migliaia [0] 45 3" xfId="9722" xr:uid="{F6EE1582-D85D-4563-8D72-8E1DE74987A4}"/>
    <cellStyle name="Migliaia [0] 45 3 2" xfId="26048" xr:uid="{2DD66F46-14B0-41FF-82B9-31985C20889A}"/>
    <cellStyle name="Migliaia [0] 45 3 3" xfId="41026" xr:uid="{ECC0ED47-57FD-4DC6-945E-14B1B25EE490}"/>
    <cellStyle name="Migliaia [0] 45 3 4" xfId="54508" xr:uid="{29C5DD8D-A060-46D5-B0C3-76F6F3653BEF}"/>
    <cellStyle name="Migliaia [0] 45 4" xfId="16931" xr:uid="{05420D42-0F3F-481A-9B6D-608949A92510}"/>
    <cellStyle name="Migliaia [0] 45 4 2" xfId="33047" xr:uid="{DFC70B52-08F2-4BBA-8E1B-3E43E08EB729}"/>
    <cellStyle name="Migliaia [0] 45 4 3" xfId="48008" xr:uid="{02E2C3F8-41F2-4EE6-BCD2-D540F9EACE18}"/>
    <cellStyle name="Migliaia [0] 45 4 4" xfId="55452" xr:uid="{1DC02B9D-92F5-4139-8A4D-CE002EA189B1}"/>
    <cellStyle name="Migliaia [0] 45 5" xfId="19029" xr:uid="{AEF4EF4A-EBDB-4CDE-AE61-345FBC509423}"/>
    <cellStyle name="Migliaia [0] 45 6" xfId="34024" xr:uid="{A0DD9CC0-59E4-4470-B25D-949F0FFC54CB}"/>
    <cellStyle name="Migliaia [0] 45 7" xfId="48964" xr:uid="{DDA381EF-CA09-4529-800B-6B2587EA1CD4}"/>
    <cellStyle name="Migliaia [0] 45 8" xfId="49369" xr:uid="{31205459-8A40-44CA-A75F-B2DEB8FC5BC2}"/>
    <cellStyle name="Migliaia [0] 45 9" xfId="49775" xr:uid="{7C7D5915-A411-4F22-8EFD-6D875E69FFF9}"/>
    <cellStyle name="Migliaia [0] 46" xfId="310" xr:uid="{EC6D1C6B-4C2B-4B94-BA43-C3BDE353D69C}"/>
    <cellStyle name="Migliaia [0] 46 10" xfId="50184" xr:uid="{14292219-3D80-40F4-B640-528D038B460D}"/>
    <cellStyle name="Migliaia [0] 46 11" xfId="50626" xr:uid="{CC7AAA80-FA8A-4B70-9E21-E4E637A646DA}"/>
    <cellStyle name="Migliaia [0] 46 12" xfId="51345" xr:uid="{14CC5425-C5B5-499B-8BD4-DC293AC45920}"/>
    <cellStyle name="Migliaia [0] 46 13" xfId="51756" xr:uid="{134C29E8-BC4C-421A-A054-47297766822B}"/>
    <cellStyle name="Migliaia [0] 46 14" xfId="52171" xr:uid="{4B2717DD-FDC1-4BD6-9413-FB8E6FC2BD42}"/>
    <cellStyle name="Migliaia [0] 46 2" xfId="9042" xr:uid="{34D97BFD-2A53-4A67-9F6A-9C0B70D9980D}"/>
    <cellStyle name="Migliaia [0] 46 2 2" xfId="17934" xr:uid="{AAAB4621-182F-42F5-A59A-798461A850D6}"/>
    <cellStyle name="Migliaia [0] 46 2 2 2" xfId="33594" xr:uid="{C8DAEBCD-B86A-44C9-950B-5879EF94C2BF}"/>
    <cellStyle name="Migliaia [0] 46 2 2 3" xfId="48555" xr:uid="{D2D5BFC0-D131-4928-A591-FD78B277FA65}"/>
    <cellStyle name="Migliaia [0] 46 2 2 4" xfId="55077" xr:uid="{22C7A544-D3EF-43B7-9589-B877023969EA}"/>
    <cellStyle name="Migliaia [0] 46 2 3" xfId="55999" xr:uid="{58D5E985-BB87-4FF5-8176-3526569B8CF7}"/>
    <cellStyle name="Migliaia [0] 46 2 4" xfId="52722" xr:uid="{AFC72467-5B91-44D1-98E1-11347ED2C0CB}"/>
    <cellStyle name="Migliaia [0] 46 3" xfId="9723" xr:uid="{575AFDE4-D01A-4AB1-809F-0B86D903591E}"/>
    <cellStyle name="Migliaia [0] 46 3 2" xfId="26049" xr:uid="{B1759B6B-30D4-4224-AD9C-78899F663574}"/>
    <cellStyle name="Migliaia [0] 46 3 3" xfId="41027" xr:uid="{85C90080-305B-4B66-99E6-D329E9FA6919}"/>
    <cellStyle name="Migliaia [0] 46 3 4" xfId="54509" xr:uid="{C283C504-7033-4E91-9B98-3D372F8E48EE}"/>
    <cellStyle name="Migliaia [0] 46 4" xfId="16932" xr:uid="{4A32ACD1-75C1-499C-9920-FE74C40EE820}"/>
    <cellStyle name="Migliaia [0] 46 4 2" xfId="33048" xr:uid="{F75623F3-D0C4-494D-8405-1919D84683A3}"/>
    <cellStyle name="Migliaia [0] 46 4 3" xfId="48009" xr:uid="{C528D13B-4FF2-420B-ADB9-15DD1E122EBF}"/>
    <cellStyle name="Migliaia [0] 46 4 4" xfId="55453" xr:uid="{6572525C-6991-4689-B737-64D62B221D0B}"/>
    <cellStyle name="Migliaia [0] 46 5" xfId="19030" xr:uid="{A206B8E3-D1DC-4E36-9557-DB3A31B0C2AF}"/>
    <cellStyle name="Migliaia [0] 46 6" xfId="34025" xr:uid="{A502B315-665B-4640-84FA-1EECF777A517}"/>
    <cellStyle name="Migliaia [0] 46 7" xfId="48965" xr:uid="{18CE3182-4340-4A76-9727-356020ECF2D4}"/>
    <cellStyle name="Migliaia [0] 46 8" xfId="49370" xr:uid="{A486164D-9784-43A8-94E9-F4D30CF94431}"/>
    <cellStyle name="Migliaia [0] 46 9" xfId="49776" xr:uid="{E0E1B5F2-DF3A-4213-AC25-1DCA9D5259DA}"/>
    <cellStyle name="Migliaia [0] 47" xfId="311" xr:uid="{788964CB-1ABF-463C-B99B-8AF552F76CFA}"/>
    <cellStyle name="Migliaia [0] 47 10" xfId="50185" xr:uid="{1DFEB491-4D81-45A7-8BD2-0902106FF90D}"/>
    <cellStyle name="Migliaia [0] 47 11" xfId="50627" xr:uid="{6221F7AC-7D78-4197-8838-1546BD9DAE15}"/>
    <cellStyle name="Migliaia [0] 47 12" xfId="51346" xr:uid="{AA7843A8-E24A-4183-A618-253C75CC826B}"/>
    <cellStyle name="Migliaia [0] 47 13" xfId="51757" xr:uid="{4406664E-87E7-4483-A1CB-9BEF170C89F6}"/>
    <cellStyle name="Migliaia [0] 47 14" xfId="52172" xr:uid="{A00592A8-FB0E-48BC-89D4-D2593E4D364C}"/>
    <cellStyle name="Migliaia [0] 47 2" xfId="9043" xr:uid="{A9383343-FF83-4792-B823-2B7BC4363AF4}"/>
    <cellStyle name="Migliaia [0] 47 2 2" xfId="17935" xr:uid="{F72E8F9D-3467-4E14-8131-3DC473D23E53}"/>
    <cellStyle name="Migliaia [0] 47 2 2 2" xfId="33595" xr:uid="{5CE55C6C-CFC1-4EFD-A0DB-D91B828723EA}"/>
    <cellStyle name="Migliaia [0] 47 2 2 3" xfId="48556" xr:uid="{98BF814E-0BE5-47CD-812A-B56E4C24D81A}"/>
    <cellStyle name="Migliaia [0] 47 2 2 4" xfId="55078" xr:uid="{FC49CD6C-110C-4FAF-A10C-F63193DB0422}"/>
    <cellStyle name="Migliaia [0] 47 2 3" xfId="56000" xr:uid="{C329C9F3-DB79-4D6C-8720-FD68FDDB6E6E}"/>
    <cellStyle name="Migliaia [0] 47 2 4" xfId="52723" xr:uid="{3413F478-847B-4517-9ABD-156AA1D25F9C}"/>
    <cellStyle name="Migliaia [0] 47 3" xfId="9724" xr:uid="{DD5021BD-48A7-4E1E-940A-6BF4C701AF04}"/>
    <cellStyle name="Migliaia [0] 47 3 2" xfId="26050" xr:uid="{B6865190-F8FB-440C-AACA-CD2FF57AD062}"/>
    <cellStyle name="Migliaia [0] 47 3 3" xfId="41028" xr:uid="{59F681A3-973D-4A66-BFB8-81A58EBE6470}"/>
    <cellStyle name="Migliaia [0] 47 3 4" xfId="54510" xr:uid="{43BB930A-859C-4061-BBF8-90BB1FAD15B9}"/>
    <cellStyle name="Migliaia [0] 47 4" xfId="16933" xr:uid="{273F03A7-C172-4880-A0AE-2E9E2E4222A3}"/>
    <cellStyle name="Migliaia [0] 47 4 2" xfId="33049" xr:uid="{D774249C-C7DB-482F-9D46-E797CBC204C3}"/>
    <cellStyle name="Migliaia [0] 47 4 3" xfId="48010" xr:uid="{70DD8ED6-637F-4BDC-A376-2086207B8AF8}"/>
    <cellStyle name="Migliaia [0] 47 4 4" xfId="55454" xr:uid="{655FEF5A-9E11-4822-84EC-552E8E46946A}"/>
    <cellStyle name="Migliaia [0] 47 5" xfId="19031" xr:uid="{F4F09B00-61D3-406E-9E76-E78B0DA66DE7}"/>
    <cellStyle name="Migliaia [0] 47 6" xfId="34026" xr:uid="{4D1D1A38-9595-496C-9CDC-4C9C852674D9}"/>
    <cellStyle name="Migliaia [0] 47 7" xfId="48966" xr:uid="{517F996C-92CF-4767-9755-21DC99EB350D}"/>
    <cellStyle name="Migliaia [0] 47 8" xfId="49371" xr:uid="{CAAD3905-2D09-49BF-A170-757D325CF308}"/>
    <cellStyle name="Migliaia [0] 47 9" xfId="49777" xr:uid="{6B376777-4001-474C-87FF-A7C11C8866B5}"/>
    <cellStyle name="Migliaia [0] 48" xfId="312" xr:uid="{B1FBF660-44BF-4E16-9D27-F5270F19A8D1}"/>
    <cellStyle name="Migliaia [0] 48 10" xfId="50186" xr:uid="{656670B2-F30F-421B-9CDB-8ECC36C8E641}"/>
    <cellStyle name="Migliaia [0] 48 11" xfId="50628" xr:uid="{DFE5403D-2C4F-4ED7-B7E8-4255642F08D9}"/>
    <cellStyle name="Migliaia [0] 48 12" xfId="51347" xr:uid="{417CD11F-7CFB-44DD-907D-04369F7FC26D}"/>
    <cellStyle name="Migliaia [0] 48 13" xfId="51758" xr:uid="{C03D79B7-E47C-4B9B-AA47-44DDED647553}"/>
    <cellStyle name="Migliaia [0] 48 14" xfId="52173" xr:uid="{CAE57158-32A9-4B35-A5CF-C3D0752E1153}"/>
    <cellStyle name="Migliaia [0] 48 2" xfId="9044" xr:uid="{C7355609-40F5-4CFF-AE24-B0CB2768C28C}"/>
    <cellStyle name="Migliaia [0] 48 2 2" xfId="17936" xr:uid="{31DC2F23-2D8D-4E50-BCAD-A7007AAD2539}"/>
    <cellStyle name="Migliaia [0] 48 2 2 2" xfId="33596" xr:uid="{C8F4F654-5DD8-478B-81B3-297DA9B4071B}"/>
    <cellStyle name="Migliaia [0] 48 2 2 3" xfId="48557" xr:uid="{71AAED38-D852-4B4C-A85A-EB1B15E26317}"/>
    <cellStyle name="Migliaia [0] 48 2 2 4" xfId="55079" xr:uid="{9A4B2CF7-6A9C-41D0-B994-4B0E4B39E8CB}"/>
    <cellStyle name="Migliaia [0] 48 2 3" xfId="56001" xr:uid="{F207E4C4-C9A4-45F1-9643-80C0D29402D0}"/>
    <cellStyle name="Migliaia [0] 48 2 4" xfId="52724" xr:uid="{1D879092-0FCB-4BB8-93EC-2F5678AACD20}"/>
    <cellStyle name="Migliaia [0] 48 3" xfId="9725" xr:uid="{9B3D2519-ECE4-443C-B8AB-E9FCD4B83AAD}"/>
    <cellStyle name="Migliaia [0] 48 3 2" xfId="26051" xr:uid="{D82ED08B-E6B9-4940-8227-3D552A41790D}"/>
    <cellStyle name="Migliaia [0] 48 3 3" xfId="41029" xr:uid="{A958A9CC-3E33-4A0E-BFEE-E9AF8C301F3B}"/>
    <cellStyle name="Migliaia [0] 48 3 4" xfId="54511" xr:uid="{34998DFD-7AF9-443E-82AB-861825DCFA51}"/>
    <cellStyle name="Migliaia [0] 48 4" xfId="16934" xr:uid="{E4800634-1121-4705-8647-E76083FDF38D}"/>
    <cellStyle name="Migliaia [0] 48 4 2" xfId="33050" xr:uid="{C5EF9A11-A378-41F8-A2A9-8D254861B311}"/>
    <cellStyle name="Migliaia [0] 48 4 3" xfId="48011" xr:uid="{67EEB813-75DF-40C5-9D68-2D0B8770E1C3}"/>
    <cellStyle name="Migliaia [0] 48 4 4" xfId="55455" xr:uid="{999F8151-11D9-4AA7-A729-4020267CC353}"/>
    <cellStyle name="Migliaia [0] 48 5" xfId="19032" xr:uid="{709B9014-81E1-401A-9204-80D2CADBA895}"/>
    <cellStyle name="Migliaia [0] 48 6" xfId="34027" xr:uid="{0CF082A0-C50C-4780-8A3C-1C4727AFFC41}"/>
    <cellStyle name="Migliaia [0] 48 7" xfId="48967" xr:uid="{4AA86B9E-AC82-4F0B-9CA2-31E745275782}"/>
    <cellStyle name="Migliaia [0] 48 8" xfId="49372" xr:uid="{0F2EC4BC-A2F0-4C9F-A7AA-F69A11093FC9}"/>
    <cellStyle name="Migliaia [0] 48 9" xfId="49778" xr:uid="{A95CEF97-CF3A-4906-991E-69C479FF89E7}"/>
    <cellStyle name="Migliaia [0] 49" xfId="313" xr:uid="{D0844264-A26E-474A-B851-1E9AEFB0EE47}"/>
    <cellStyle name="Migliaia [0] 49 10" xfId="50187" xr:uid="{862F7ECE-DCD8-459B-86CB-E58C70C3B7AE}"/>
    <cellStyle name="Migliaia [0] 49 11" xfId="50629" xr:uid="{132B79CA-1D3B-41A8-BC43-7D2BA9172FD0}"/>
    <cellStyle name="Migliaia [0] 49 12" xfId="51348" xr:uid="{55BDC20C-C5C6-4BC3-8F88-37DE6ED57511}"/>
    <cellStyle name="Migliaia [0] 49 13" xfId="51759" xr:uid="{F68E0CBA-D4AC-4A1C-AB16-132E087A1237}"/>
    <cellStyle name="Migliaia [0] 49 14" xfId="52174" xr:uid="{C4E80FAB-7556-44D1-AF2B-A933E9CC20B8}"/>
    <cellStyle name="Migliaia [0] 49 2" xfId="9045" xr:uid="{D7074002-C623-46FC-A8AB-9B48C24A972D}"/>
    <cellStyle name="Migliaia [0] 49 2 2" xfId="17937" xr:uid="{0DA1E479-5040-4FCB-8F5F-E11283E95B4C}"/>
    <cellStyle name="Migliaia [0] 49 2 2 2" xfId="33597" xr:uid="{C3A7CC62-4C69-49B8-AFAE-E30A0613EDE7}"/>
    <cellStyle name="Migliaia [0] 49 2 2 3" xfId="48558" xr:uid="{2A2C641E-74A1-44A3-ACDA-64CA376FDDBD}"/>
    <cellStyle name="Migliaia [0] 49 2 2 4" xfId="55080" xr:uid="{AEB2D173-806F-431A-B9AB-4EACB9ADC6EF}"/>
    <cellStyle name="Migliaia [0] 49 2 3" xfId="56002" xr:uid="{CEDFCBB5-D420-4F5D-9685-1F4CBF57FB69}"/>
    <cellStyle name="Migliaia [0] 49 2 4" xfId="52725" xr:uid="{3AAB5929-CB73-4EE1-849E-13346DA1ABC1}"/>
    <cellStyle name="Migliaia [0] 49 3" xfId="9726" xr:uid="{36B751CE-6086-4510-8558-7BF4EFB7184B}"/>
    <cellStyle name="Migliaia [0] 49 3 2" xfId="26052" xr:uid="{C2941675-59AB-483C-8D11-2C629C3CEC41}"/>
    <cellStyle name="Migliaia [0] 49 3 3" xfId="41030" xr:uid="{53634998-D021-43C4-AF70-DFB7D2BAE3D2}"/>
    <cellStyle name="Migliaia [0] 49 3 4" xfId="54512" xr:uid="{91EB570A-A71B-4839-B51C-D95AE4DBF80E}"/>
    <cellStyle name="Migliaia [0] 49 4" xfId="16935" xr:uid="{77191A28-FECC-48C4-A1BE-9F1B49D3C953}"/>
    <cellStyle name="Migliaia [0] 49 4 2" xfId="33051" xr:uid="{7309D4DC-84E3-4B12-9656-CAF5C8B8B46B}"/>
    <cellStyle name="Migliaia [0] 49 4 3" xfId="48012" xr:uid="{16E0DF82-0C47-499E-89F0-1D9EF011160B}"/>
    <cellStyle name="Migliaia [0] 49 4 4" xfId="55456" xr:uid="{AEA4E2BA-F1A5-46FF-A1B0-53832AD149DE}"/>
    <cellStyle name="Migliaia [0] 49 5" xfId="19033" xr:uid="{13641DCB-E720-4E78-B9D7-3E7FD491D124}"/>
    <cellStyle name="Migliaia [0] 49 6" xfId="34028" xr:uid="{647DBAFD-38E1-4AEF-8BA2-B8105370DD10}"/>
    <cellStyle name="Migliaia [0] 49 7" xfId="48968" xr:uid="{A3928A58-3274-4EB1-A095-F85C5EC9DD54}"/>
    <cellStyle name="Migliaia [0] 49 8" xfId="49373" xr:uid="{BDD06B41-96DF-43EF-B319-041B0ABB042B}"/>
    <cellStyle name="Migliaia [0] 49 9" xfId="49779" xr:uid="{43EC0532-4F58-4E3E-A019-44710C55E082}"/>
    <cellStyle name="Migliaia [0] 5" xfId="314" xr:uid="{64ADA607-E699-4E54-A07C-2FE1992B6DFC}"/>
    <cellStyle name="Migliaia [0] 5 10" xfId="50188" xr:uid="{E5E0C808-0EBB-4D4B-B85D-2DD04BA55DAD}"/>
    <cellStyle name="Migliaia [0] 5 11" xfId="50630" xr:uid="{C6FCE03B-1AE1-4F44-836E-7CF4F42065AB}"/>
    <cellStyle name="Migliaia [0] 5 12" xfId="51349" xr:uid="{D7BAD34B-E8A1-43B4-AF56-4B253BD632E1}"/>
    <cellStyle name="Migliaia [0] 5 13" xfId="51760" xr:uid="{9624BE98-93B9-4394-A5EC-0F3A9067A319}"/>
    <cellStyle name="Migliaia [0] 5 14" xfId="52175" xr:uid="{84091B3A-7A26-4905-9D1F-45283E9DEA6F}"/>
    <cellStyle name="Migliaia [0] 5 2" xfId="9046" xr:uid="{7909CF18-16D3-4D42-8943-DFF99AAD693A}"/>
    <cellStyle name="Migliaia [0] 5 2 2" xfId="17938" xr:uid="{FD07C464-F1D7-469B-AAC2-E49F211EADFD}"/>
    <cellStyle name="Migliaia [0] 5 2 2 2" xfId="33598" xr:uid="{3C69D31A-304A-40ED-948A-1E7FE4881A5B}"/>
    <cellStyle name="Migliaia [0] 5 2 2 3" xfId="48559" xr:uid="{CCE64FA7-C243-460B-AF98-3C398A88FBB9}"/>
    <cellStyle name="Migliaia [0] 5 2 2 4" xfId="55081" xr:uid="{EDC26FD1-3451-4856-B148-E9B8CC23355E}"/>
    <cellStyle name="Migliaia [0] 5 2 3" xfId="56003" xr:uid="{E810FC1A-5679-4792-AEC9-CA6FB71DF8D1}"/>
    <cellStyle name="Migliaia [0] 5 2 4" xfId="52726" xr:uid="{81C50E48-144D-40E3-BE81-AB94C03EFF04}"/>
    <cellStyle name="Migliaia [0] 5 3" xfId="9727" xr:uid="{CFFD5227-A360-4EAD-A0AD-A0AB25C33935}"/>
    <cellStyle name="Migliaia [0] 5 3 2" xfId="26053" xr:uid="{6260339A-8E70-444D-A042-38076B24C8B7}"/>
    <cellStyle name="Migliaia [0] 5 3 3" xfId="41031" xr:uid="{9757859F-3B8C-4FDA-9CCC-811CC51EDE0F}"/>
    <cellStyle name="Migliaia [0] 5 3 4" xfId="54513" xr:uid="{18CE6A69-81BC-4FF1-AE5C-3868490BA5BB}"/>
    <cellStyle name="Migliaia [0] 5 4" xfId="16936" xr:uid="{8EAC516A-1C05-41B0-AB8A-29AC3D0146B2}"/>
    <cellStyle name="Migliaia [0] 5 4 2" xfId="33052" xr:uid="{5A11902F-E582-4A90-AD56-DB4BA37CEA21}"/>
    <cellStyle name="Migliaia [0] 5 4 3" xfId="48013" xr:uid="{7AD916CA-9427-4083-B7D4-351C96F2EA17}"/>
    <cellStyle name="Migliaia [0] 5 4 4" xfId="55457" xr:uid="{2AC6C6FB-CE2E-45A3-B5E8-51C764B0F5B9}"/>
    <cellStyle name="Migliaia [0] 5 5" xfId="19034" xr:uid="{D01179B4-08AE-4A92-9B59-C99777FF2F46}"/>
    <cellStyle name="Migliaia [0] 5 6" xfId="34029" xr:uid="{89A80846-F108-48DA-9D74-C6D8D4328130}"/>
    <cellStyle name="Migliaia [0] 5 7" xfId="48969" xr:uid="{052CF789-1D01-47F1-9F48-290EFEE19012}"/>
    <cellStyle name="Migliaia [0] 5 8" xfId="49374" xr:uid="{FA0F10E8-7E79-40F1-ABC1-7B2803D7B81C}"/>
    <cellStyle name="Migliaia [0] 5 9" xfId="49780" xr:uid="{AAAFBCDD-1D8E-4C9B-B8ED-592DEE66BC46}"/>
    <cellStyle name="Migliaia [0] 50" xfId="315" xr:uid="{F076DA67-5E08-47F4-AC3B-954A648323B0}"/>
    <cellStyle name="Migliaia [0] 50 10" xfId="50189" xr:uid="{B6B98E60-F225-4CAD-8FC5-34C90840D381}"/>
    <cellStyle name="Migliaia [0] 50 11" xfId="50631" xr:uid="{F57DFE8C-8EE4-4D0A-A555-9C73A128E5E2}"/>
    <cellStyle name="Migliaia [0] 50 12" xfId="51350" xr:uid="{047CEB33-7ED9-4A25-A70E-8F049F64B100}"/>
    <cellStyle name="Migliaia [0] 50 13" xfId="51761" xr:uid="{9128B2B7-5693-4C29-911C-333AC69581A3}"/>
    <cellStyle name="Migliaia [0] 50 14" xfId="52176" xr:uid="{2B13DC9A-3E95-48D2-8CAD-ACE93DF29584}"/>
    <cellStyle name="Migliaia [0] 50 2" xfId="9047" xr:uid="{4A772951-92A8-4E00-9DBB-97D0457FE6B5}"/>
    <cellStyle name="Migliaia [0] 50 2 2" xfId="17939" xr:uid="{86FD9874-D902-463F-8AC5-6FA1AB91B589}"/>
    <cellStyle name="Migliaia [0] 50 2 2 2" xfId="33599" xr:uid="{88DAFC27-45DA-4FD4-956A-55F07F670948}"/>
    <cellStyle name="Migliaia [0] 50 2 2 3" xfId="48560" xr:uid="{1D700408-EFCF-4E13-8605-4662DDDC9307}"/>
    <cellStyle name="Migliaia [0] 50 2 2 4" xfId="55082" xr:uid="{77AD2915-F9BC-4198-B8A9-3F6818E0CCDA}"/>
    <cellStyle name="Migliaia [0] 50 2 3" xfId="56004" xr:uid="{69198991-009B-4B4A-A036-6B6331DFFA9F}"/>
    <cellStyle name="Migliaia [0] 50 2 4" xfId="52727" xr:uid="{BDB157A8-2BDD-43CE-B1A9-6F63D3C7741E}"/>
    <cellStyle name="Migliaia [0] 50 3" xfId="9728" xr:uid="{140D0D9C-E6D6-49C2-9017-DF738D048FDD}"/>
    <cellStyle name="Migliaia [0] 50 3 2" xfId="26054" xr:uid="{1BE27205-54BC-4D9A-8B77-C3E976FBC1F5}"/>
    <cellStyle name="Migliaia [0] 50 3 3" xfId="41032" xr:uid="{1E7F310B-C397-4ADF-B156-57904D598C24}"/>
    <cellStyle name="Migliaia [0] 50 3 4" xfId="54514" xr:uid="{5A5D40B8-780B-4C15-9859-83DEC297C5D9}"/>
    <cellStyle name="Migliaia [0] 50 4" xfId="16937" xr:uid="{81D4294C-A1E2-4055-AED0-BC591ECB740A}"/>
    <cellStyle name="Migliaia [0] 50 4 2" xfId="33053" xr:uid="{B15F1555-63D4-46E8-ABE3-60677E68921C}"/>
    <cellStyle name="Migliaia [0] 50 4 3" xfId="48014" xr:uid="{4F872F73-0BBC-47D4-BE87-D0758C4CF6B6}"/>
    <cellStyle name="Migliaia [0] 50 4 4" xfId="55458" xr:uid="{724ECC9D-28BF-43F8-932C-2BA8993BED8D}"/>
    <cellStyle name="Migliaia [0] 50 5" xfId="19035" xr:uid="{47BD28F0-BADA-449F-A291-CDBB3943534B}"/>
    <cellStyle name="Migliaia [0] 50 6" xfId="34030" xr:uid="{7F41D313-5C4E-4F97-83E8-A823F3E13B04}"/>
    <cellStyle name="Migliaia [0] 50 7" xfId="48970" xr:uid="{ED8FCC43-D245-47B0-B638-F049751C3763}"/>
    <cellStyle name="Migliaia [0] 50 8" xfId="49375" xr:uid="{E2D32BD2-438A-4324-A3D0-0B196B8EF5F4}"/>
    <cellStyle name="Migliaia [0] 50 9" xfId="49781" xr:uid="{51F6F833-7751-4CB2-8F88-1C96CED7C36C}"/>
    <cellStyle name="Migliaia [0] 51" xfId="316" xr:uid="{350943C6-4110-4F68-BAB0-786EB0B3248E}"/>
    <cellStyle name="Migliaia [0] 51 10" xfId="50190" xr:uid="{F4D03878-CD9B-4F0A-8B60-5B86806FDA3F}"/>
    <cellStyle name="Migliaia [0] 51 11" xfId="50632" xr:uid="{D833B7DC-D02C-4006-B329-A1BA0A0F8987}"/>
    <cellStyle name="Migliaia [0] 51 12" xfId="51351" xr:uid="{B3C1632A-2595-4368-BE57-BBD776807F0C}"/>
    <cellStyle name="Migliaia [0] 51 13" xfId="51762" xr:uid="{C093CB1E-CEC4-49F1-BB9F-A6DD8062E827}"/>
    <cellStyle name="Migliaia [0] 51 14" xfId="52177" xr:uid="{C50C4F3C-32DE-40AD-B4E4-D1191BE6018E}"/>
    <cellStyle name="Migliaia [0] 51 2" xfId="9048" xr:uid="{44FCD476-F6D3-49DE-BDDB-10FF9C366C3D}"/>
    <cellStyle name="Migliaia [0] 51 2 2" xfId="17940" xr:uid="{73F24B51-1C97-40FE-B3A5-A9DA3028ADCB}"/>
    <cellStyle name="Migliaia [0] 51 2 2 2" xfId="33600" xr:uid="{C8BB5CAC-381B-4C13-8209-3A519AFB8488}"/>
    <cellStyle name="Migliaia [0] 51 2 2 3" xfId="48561" xr:uid="{37E8D2D8-F57C-4FD6-84DC-44D069802B98}"/>
    <cellStyle name="Migliaia [0] 51 2 2 4" xfId="55083" xr:uid="{7B21DDAA-9F12-4D10-B287-E2DE9F4D204A}"/>
    <cellStyle name="Migliaia [0] 51 2 3" xfId="56005" xr:uid="{BF0C4B9F-A43E-46EC-A9B8-3DF1E805A9CE}"/>
    <cellStyle name="Migliaia [0] 51 2 4" xfId="52728" xr:uid="{151A9F2C-FD14-4F54-A266-13AA2FA49A0E}"/>
    <cellStyle name="Migliaia [0] 51 3" xfId="9729" xr:uid="{E9552976-5EF3-4B99-A6A8-E57EA344E9BE}"/>
    <cellStyle name="Migliaia [0] 51 3 2" xfId="26055" xr:uid="{4DB1600A-35A3-4C61-893A-FC3469CB89BA}"/>
    <cellStyle name="Migliaia [0] 51 3 3" xfId="41033" xr:uid="{0A8DDCDE-3B9D-4650-BE7E-ACBB4283A4D0}"/>
    <cellStyle name="Migliaia [0] 51 3 4" xfId="54515" xr:uid="{773C9DBA-5A42-4CEA-B98C-52782863C5BF}"/>
    <cellStyle name="Migliaia [0] 51 4" xfId="16938" xr:uid="{7645B4CD-4487-4AAF-A786-E9A5994CB0BB}"/>
    <cellStyle name="Migliaia [0] 51 4 2" xfId="33054" xr:uid="{EFB333C5-9A6F-459C-9FD7-46E89C856C25}"/>
    <cellStyle name="Migliaia [0] 51 4 3" xfId="48015" xr:uid="{7CD2FA43-9686-4AC3-BC46-62E24083BE7D}"/>
    <cellStyle name="Migliaia [0] 51 4 4" xfId="55459" xr:uid="{0235E129-A8BC-423B-98D5-B82A6CF13C30}"/>
    <cellStyle name="Migliaia [0] 51 5" xfId="19036" xr:uid="{4D7D5ED3-89B7-4622-9B6E-8F96751933AA}"/>
    <cellStyle name="Migliaia [0] 51 6" xfId="34031" xr:uid="{AE037C30-450D-4F16-A4E3-F7667C8A697E}"/>
    <cellStyle name="Migliaia [0] 51 7" xfId="48971" xr:uid="{689808EC-1A73-4BFC-B90C-0B10EAF95CD4}"/>
    <cellStyle name="Migliaia [0] 51 8" xfId="49376" xr:uid="{E589F0D0-9876-4A48-9C41-A9EF56EB81FA}"/>
    <cellStyle name="Migliaia [0] 51 9" xfId="49782" xr:uid="{EAF530CD-F5DD-4FBD-874C-95755AB53B03}"/>
    <cellStyle name="Migliaia [0] 52" xfId="317" xr:uid="{F4E927DC-AAA8-4092-8593-B9479E48A0BC}"/>
    <cellStyle name="Migliaia [0] 52 10" xfId="50191" xr:uid="{8F8B5445-ED78-4046-8673-C9C082041200}"/>
    <cellStyle name="Migliaia [0] 52 11" xfId="50633" xr:uid="{2E568A58-EB4B-4D02-BCEA-B3C70FD081B3}"/>
    <cellStyle name="Migliaia [0] 52 12" xfId="51352" xr:uid="{77FC8859-5CA8-46E6-ADE5-9114EA284D5B}"/>
    <cellStyle name="Migliaia [0] 52 13" xfId="51763" xr:uid="{7473F762-4079-49E4-BB34-98EBB3AB44BB}"/>
    <cellStyle name="Migliaia [0] 52 14" xfId="52178" xr:uid="{95900823-74DC-4B65-94F6-277F735E048C}"/>
    <cellStyle name="Migliaia [0] 52 2" xfId="9049" xr:uid="{EEC19A67-C2DD-499E-A6C6-F7D5040B336C}"/>
    <cellStyle name="Migliaia [0] 52 2 2" xfId="17941" xr:uid="{610134EC-491A-45A6-A755-5D71344CB829}"/>
    <cellStyle name="Migliaia [0] 52 2 2 2" xfId="33601" xr:uid="{3F7C67BB-CC8E-49A0-BB12-741F0CC3766B}"/>
    <cellStyle name="Migliaia [0] 52 2 2 3" xfId="48562" xr:uid="{347F3FD3-995B-490B-804D-BE47726D66F5}"/>
    <cellStyle name="Migliaia [0] 52 2 2 4" xfId="55084" xr:uid="{785A6E92-AE6C-44DD-8921-563B5D344540}"/>
    <cellStyle name="Migliaia [0] 52 2 3" xfId="56006" xr:uid="{35552C76-9234-4858-BBC7-DC8E8CA46B9B}"/>
    <cellStyle name="Migliaia [0] 52 2 4" xfId="52729" xr:uid="{3B1D24AD-71BB-41ED-820D-25C5A31CB5A9}"/>
    <cellStyle name="Migliaia [0] 52 3" xfId="9730" xr:uid="{0D5DF735-0460-495D-9269-97834E08BDD6}"/>
    <cellStyle name="Migliaia [0] 52 3 2" xfId="26056" xr:uid="{506381BC-8A45-4068-82F3-83B61BAEFC33}"/>
    <cellStyle name="Migliaia [0] 52 3 3" xfId="41034" xr:uid="{4A0C1F6C-4D2C-4E5F-B3CC-ADB824E55FCE}"/>
    <cellStyle name="Migliaia [0] 52 3 4" xfId="54516" xr:uid="{96C56880-3776-4708-9AFE-A90983AFA296}"/>
    <cellStyle name="Migliaia [0] 52 4" xfId="16939" xr:uid="{4CA1C10D-877D-4DBB-AC1D-DA60C4C1445E}"/>
    <cellStyle name="Migliaia [0] 52 4 2" xfId="33055" xr:uid="{2A42183E-AD4A-4EA8-BCC7-DBBB2CE31A3E}"/>
    <cellStyle name="Migliaia [0] 52 4 3" xfId="48016" xr:uid="{B622DFC9-CBD0-4719-B0DA-9258D03F74B5}"/>
    <cellStyle name="Migliaia [0] 52 4 4" xfId="55460" xr:uid="{04F08E0E-CD90-4053-9BDE-2273899A0898}"/>
    <cellStyle name="Migliaia [0] 52 5" xfId="19037" xr:uid="{9BD8B2D8-5780-4617-A8FC-FFC98488AC91}"/>
    <cellStyle name="Migliaia [0] 52 6" xfId="34032" xr:uid="{B7616D0C-1C37-47EC-8F7F-22D70A798812}"/>
    <cellStyle name="Migliaia [0] 52 7" xfId="48972" xr:uid="{D6E403B2-7220-4F27-8058-DD962DBECA7C}"/>
    <cellStyle name="Migliaia [0] 52 8" xfId="49377" xr:uid="{D8228B67-A133-47DA-9973-9D296ED7333E}"/>
    <cellStyle name="Migliaia [0] 52 9" xfId="49783" xr:uid="{4F25DE47-E553-4BC2-9FA6-9B7660515BAF}"/>
    <cellStyle name="Migliaia [0] 53" xfId="318" xr:uid="{FE183251-FC3B-4145-AEBE-6CFE638DDDE7}"/>
    <cellStyle name="Migliaia [0] 53 10" xfId="50192" xr:uid="{536A2D23-BF5A-448F-9E51-6FF52C7FBA2F}"/>
    <cellStyle name="Migliaia [0] 53 11" xfId="50634" xr:uid="{EB148C35-9C33-4127-8CB8-606873590136}"/>
    <cellStyle name="Migliaia [0] 53 12" xfId="51353" xr:uid="{797213EB-B5AC-43FB-9285-28A63BFA7D2C}"/>
    <cellStyle name="Migliaia [0] 53 13" xfId="51764" xr:uid="{4508E6A7-B286-433A-8297-0AC30216FC92}"/>
    <cellStyle name="Migliaia [0] 53 14" xfId="52179" xr:uid="{4962396E-972E-4503-AF6F-BC67BA1A94A8}"/>
    <cellStyle name="Migliaia [0] 53 2" xfId="9050" xr:uid="{471D542D-30BE-47B7-AC6A-854435C054C2}"/>
    <cellStyle name="Migliaia [0] 53 2 2" xfId="17942" xr:uid="{497648EB-B506-424A-BB68-52C8E27FC06E}"/>
    <cellStyle name="Migliaia [0] 53 2 2 2" xfId="33602" xr:uid="{31F82978-E0B9-45F7-88F4-55517C7A75F2}"/>
    <cellStyle name="Migliaia [0] 53 2 2 3" xfId="48563" xr:uid="{7CF0BD82-A6A3-4D76-A7CA-A5C99CF7ED05}"/>
    <cellStyle name="Migliaia [0] 53 2 2 4" xfId="55085" xr:uid="{61A1733A-1CE5-4557-9E81-04358F9A76DD}"/>
    <cellStyle name="Migliaia [0] 53 2 3" xfId="56007" xr:uid="{3FD6CEA0-B06C-42BD-A70A-4F1C9807CBB0}"/>
    <cellStyle name="Migliaia [0] 53 2 4" xfId="52730" xr:uid="{2D72CEB9-9C6A-4B49-BEDB-4F8823C01597}"/>
    <cellStyle name="Migliaia [0] 53 3" xfId="9731" xr:uid="{E1A4E39C-4009-4D01-B57C-4B4019640DE6}"/>
    <cellStyle name="Migliaia [0] 53 3 2" xfId="26057" xr:uid="{C75D6BE6-91C5-425A-A2F8-836D312E0FAB}"/>
    <cellStyle name="Migliaia [0] 53 3 3" xfId="41035" xr:uid="{D57D6A84-0647-40AC-83F9-395DEBD32578}"/>
    <cellStyle name="Migliaia [0] 53 3 4" xfId="54517" xr:uid="{FEB54334-6C45-4BC3-AE24-9D76319EB802}"/>
    <cellStyle name="Migliaia [0] 53 4" xfId="16940" xr:uid="{6DD95EB5-1DF6-4B39-8464-847CACFF55E8}"/>
    <cellStyle name="Migliaia [0] 53 4 2" xfId="33056" xr:uid="{0943DB03-71F8-4A3B-AEEC-6D8EAF3B2AEA}"/>
    <cellStyle name="Migliaia [0] 53 4 3" xfId="48017" xr:uid="{3218CF4A-8375-494C-9EF4-066F1ABD813F}"/>
    <cellStyle name="Migliaia [0] 53 4 4" xfId="55461" xr:uid="{C907BEE7-13AE-46C4-A31D-1DA6D60953F0}"/>
    <cellStyle name="Migliaia [0] 53 5" xfId="19038" xr:uid="{22CA6CC8-8F35-4B5D-9269-3ED50F72DE47}"/>
    <cellStyle name="Migliaia [0] 53 6" xfId="34033" xr:uid="{E23CB8DC-0B9B-4592-BB08-B15539FE7183}"/>
    <cellStyle name="Migliaia [0] 53 7" xfId="48973" xr:uid="{AD3409E7-D419-41F9-BEA4-7E6F27F75174}"/>
    <cellStyle name="Migliaia [0] 53 8" xfId="49378" xr:uid="{E36C6F0B-F735-4307-B6EB-E976BBA1A212}"/>
    <cellStyle name="Migliaia [0] 53 9" xfId="49784" xr:uid="{4554AC54-F89A-4AD1-99B6-CC73B139600D}"/>
    <cellStyle name="Migliaia [0] 54" xfId="319" xr:uid="{5BE90D61-E0B1-48E4-84ED-30AFC2CCAE8B}"/>
    <cellStyle name="Migliaia [0] 54 10" xfId="50193" xr:uid="{C2420EDF-1EFC-4557-B1EC-B0225FBF2CEF}"/>
    <cellStyle name="Migliaia [0] 54 11" xfId="50635" xr:uid="{A97FA179-9C42-4263-9B00-6A8E03531319}"/>
    <cellStyle name="Migliaia [0] 54 12" xfId="51354" xr:uid="{42BEBF4E-089E-409E-9713-21952C33C09C}"/>
    <cellStyle name="Migliaia [0] 54 13" xfId="51765" xr:uid="{9F7E3E57-8A3E-4E2C-838E-13AF3EA08B47}"/>
    <cellStyle name="Migliaia [0] 54 14" xfId="52180" xr:uid="{780FF01E-2824-4CF6-B3A8-2F7E4B4327A4}"/>
    <cellStyle name="Migliaia [0] 54 2" xfId="9051" xr:uid="{F0303F92-70A3-44F7-934F-6E8BC30787FF}"/>
    <cellStyle name="Migliaia [0] 54 2 2" xfId="17943" xr:uid="{34E7696D-6407-4100-ADC1-395B1C16576C}"/>
    <cellStyle name="Migliaia [0] 54 2 2 2" xfId="33603" xr:uid="{E40A617C-3E81-47CE-A9B9-8772CA67AB1B}"/>
    <cellStyle name="Migliaia [0] 54 2 2 3" xfId="48564" xr:uid="{40F013BE-9778-4B68-8FF1-408C35615FEE}"/>
    <cellStyle name="Migliaia [0] 54 2 2 4" xfId="55086" xr:uid="{6540BDAA-5BBE-4F10-811B-09022675376A}"/>
    <cellStyle name="Migliaia [0] 54 2 3" xfId="56008" xr:uid="{7D6A9426-6422-498C-A448-82D687EB7224}"/>
    <cellStyle name="Migliaia [0] 54 2 4" xfId="52731" xr:uid="{EFE6A8C9-C033-4F4F-A6EB-6A923612401B}"/>
    <cellStyle name="Migliaia [0] 54 3" xfId="9732" xr:uid="{507F7CDD-3A62-4BC0-BDB6-1F6E967478C2}"/>
    <cellStyle name="Migliaia [0] 54 3 2" xfId="26058" xr:uid="{119DE534-DCC9-4200-8054-D17B70A984EC}"/>
    <cellStyle name="Migliaia [0] 54 3 3" xfId="41036" xr:uid="{21CFBBC4-DC7F-45D6-895C-51956B90896C}"/>
    <cellStyle name="Migliaia [0] 54 3 4" xfId="54518" xr:uid="{63B950D4-288E-46DB-A141-4BDD19191A53}"/>
    <cellStyle name="Migliaia [0] 54 4" xfId="16941" xr:uid="{ECEA37D0-F57A-44D1-AF47-6E60968C7AB7}"/>
    <cellStyle name="Migliaia [0] 54 4 2" xfId="33057" xr:uid="{326EB442-B1C1-4540-B64E-69E578FA9C0B}"/>
    <cellStyle name="Migliaia [0] 54 4 3" xfId="48018" xr:uid="{93E8D234-62CF-4A10-8F77-A30181CD504A}"/>
    <cellStyle name="Migliaia [0] 54 4 4" xfId="55462" xr:uid="{B071E891-4EA2-4A14-8B8E-EF87B12E7A94}"/>
    <cellStyle name="Migliaia [0] 54 5" xfId="19039" xr:uid="{5DC48AB5-85A4-4097-8F90-02B7B49ADDE4}"/>
    <cellStyle name="Migliaia [0] 54 6" xfId="34034" xr:uid="{D23469F3-B445-4992-AE6D-7947A256B4DC}"/>
    <cellStyle name="Migliaia [0] 54 7" xfId="48974" xr:uid="{1CECEC23-2F0D-4D39-9617-BF550930566E}"/>
    <cellStyle name="Migliaia [0] 54 8" xfId="49379" xr:uid="{9358193F-9C7E-4FEE-A601-E2BEF43105EB}"/>
    <cellStyle name="Migliaia [0] 54 9" xfId="49785" xr:uid="{A6F27259-4EF6-4D03-8FAB-FC3CB7694507}"/>
    <cellStyle name="Migliaia [0] 55" xfId="320" xr:uid="{F81135BA-752B-4126-8DB3-B14F241EAD5D}"/>
    <cellStyle name="Migliaia [0] 55 10" xfId="50194" xr:uid="{BA4359BE-7017-4B6C-B2EC-5F1BEA7F2318}"/>
    <cellStyle name="Migliaia [0] 55 11" xfId="50636" xr:uid="{C6168775-868F-4E5B-A999-B32086AB95A5}"/>
    <cellStyle name="Migliaia [0] 55 12" xfId="51355" xr:uid="{46C2EB78-534B-4331-B792-7AFC6BD565B9}"/>
    <cellStyle name="Migliaia [0] 55 13" xfId="51766" xr:uid="{6C8F7E04-8FA0-4968-BCD9-126E7120807C}"/>
    <cellStyle name="Migliaia [0] 55 14" xfId="52181" xr:uid="{8746A04C-CFF6-4BD2-8702-CD4A401515C7}"/>
    <cellStyle name="Migliaia [0] 55 2" xfId="9052" xr:uid="{92D71FDB-D634-4B8D-B288-121020999723}"/>
    <cellStyle name="Migliaia [0] 55 2 2" xfId="17944" xr:uid="{E7441E23-2C06-419E-A53E-7C13C98723B5}"/>
    <cellStyle name="Migliaia [0] 55 2 2 2" xfId="33604" xr:uid="{15DF0031-F570-46BA-8A94-8883F1C73F4F}"/>
    <cellStyle name="Migliaia [0] 55 2 2 3" xfId="48565" xr:uid="{FCA7DD0B-04A3-4F92-AA21-D7E16A9AE6C5}"/>
    <cellStyle name="Migliaia [0] 55 2 2 4" xfId="55087" xr:uid="{3F32513E-A4D2-4A88-956B-98FD02BE5614}"/>
    <cellStyle name="Migliaia [0] 55 2 3" xfId="56009" xr:uid="{EE02D79D-C480-49C6-95C0-9B1C6FE302DA}"/>
    <cellStyle name="Migliaia [0] 55 2 4" xfId="52732" xr:uid="{1364ABE5-1BFF-4BD9-8163-9C394A9D2D2E}"/>
    <cellStyle name="Migliaia [0] 55 3" xfId="9733" xr:uid="{D48C332E-3E8A-4D5C-B7BA-74C383EEBA71}"/>
    <cellStyle name="Migliaia [0] 55 3 2" xfId="26059" xr:uid="{5DF22A2A-AAFE-424A-986E-E863A9F4FA25}"/>
    <cellStyle name="Migliaia [0] 55 3 3" xfId="41037" xr:uid="{98826662-D693-42B1-A95B-2BB944EBBADF}"/>
    <cellStyle name="Migliaia [0] 55 3 4" xfId="54519" xr:uid="{94DE5E61-5674-462D-86B1-9C203F684DBC}"/>
    <cellStyle name="Migliaia [0] 55 4" xfId="16942" xr:uid="{947436C3-FE82-4DF0-BDCB-12FB445F0659}"/>
    <cellStyle name="Migliaia [0] 55 4 2" xfId="33058" xr:uid="{5D138607-9B94-4C09-A216-C0694B25F1CC}"/>
    <cellStyle name="Migliaia [0] 55 4 3" xfId="48019" xr:uid="{BE5E7ED5-9E94-440B-92BA-744D12830327}"/>
    <cellStyle name="Migliaia [0] 55 4 4" xfId="55463" xr:uid="{F2968781-C7AF-4A6D-B08B-61270A7C3AD3}"/>
    <cellStyle name="Migliaia [0] 55 5" xfId="19040" xr:uid="{786002C3-F7FB-4938-967F-3A5FFE27A067}"/>
    <cellStyle name="Migliaia [0] 55 6" xfId="34035" xr:uid="{E0D742C8-123C-44E5-9C46-1AE9B74770F3}"/>
    <cellStyle name="Migliaia [0] 55 7" xfId="48975" xr:uid="{690262CE-F384-4483-B024-2169E61476CC}"/>
    <cellStyle name="Migliaia [0] 55 8" xfId="49380" xr:uid="{47D7CD8B-C842-4AEF-B912-A979B41CF8B1}"/>
    <cellStyle name="Migliaia [0] 55 9" xfId="49786" xr:uid="{AD166B2F-DEFC-4D77-B661-C96F5A3EB678}"/>
    <cellStyle name="Migliaia [0] 56" xfId="321" xr:uid="{46122EF3-ADE4-409B-8733-9FEE27329247}"/>
    <cellStyle name="Migliaia [0] 56 10" xfId="50195" xr:uid="{6A1B5AE5-9467-4F66-A490-79D52760ECE3}"/>
    <cellStyle name="Migliaia [0] 56 11" xfId="50637" xr:uid="{9077D095-D970-4FD2-923D-D0E2C196C523}"/>
    <cellStyle name="Migliaia [0] 56 12" xfId="51356" xr:uid="{3DE51BE2-88C9-4073-801A-638E3ED6E837}"/>
    <cellStyle name="Migliaia [0] 56 13" xfId="51767" xr:uid="{F3C3B853-FEB7-4F20-B1D9-B73959E79194}"/>
    <cellStyle name="Migliaia [0] 56 14" xfId="52182" xr:uid="{80D851B0-29F8-4458-82AA-8C483DFA272F}"/>
    <cellStyle name="Migliaia [0] 56 2" xfId="9053" xr:uid="{5185CF5C-D0CB-42BC-A9B2-330FFEC3A98A}"/>
    <cellStyle name="Migliaia [0] 56 2 2" xfId="17945" xr:uid="{AAFF35E3-B7C5-4DC5-B85B-2D1E4DA33C03}"/>
    <cellStyle name="Migliaia [0] 56 2 2 2" xfId="33605" xr:uid="{F8EDA726-B6B4-4917-9E77-1D40B8795FCF}"/>
    <cellStyle name="Migliaia [0] 56 2 2 3" xfId="48566" xr:uid="{DBE4CDCC-60FB-4C4A-BFB8-6A4AAA79E719}"/>
    <cellStyle name="Migliaia [0] 56 2 2 4" xfId="55088" xr:uid="{86A9DBB2-CB7A-48D3-8B08-23D4896200AB}"/>
    <cellStyle name="Migliaia [0] 56 2 3" xfId="56010" xr:uid="{D40A43EB-CE5E-46AD-B625-B9BC91A745AF}"/>
    <cellStyle name="Migliaia [0] 56 2 4" xfId="52733" xr:uid="{4552A5B1-85F4-4318-9A24-3754C8B84FBB}"/>
    <cellStyle name="Migliaia [0] 56 3" xfId="9734" xr:uid="{0A283D60-5847-4758-9541-95030FD20349}"/>
    <cellStyle name="Migliaia [0] 56 3 2" xfId="26060" xr:uid="{372E3807-6202-4D1A-9719-6198C426FB12}"/>
    <cellStyle name="Migliaia [0] 56 3 3" xfId="41038" xr:uid="{CB065183-AB1B-407D-9785-794C15F89B0E}"/>
    <cellStyle name="Migliaia [0] 56 3 4" xfId="54520" xr:uid="{DC8A6ECD-497A-4021-813E-11ECA4751C75}"/>
    <cellStyle name="Migliaia [0] 56 4" xfId="16943" xr:uid="{E1434A90-3378-49E9-A737-EB9ACD604D1A}"/>
    <cellStyle name="Migliaia [0] 56 4 2" xfId="33059" xr:uid="{CB8DC2C2-70EF-48E1-9A53-93A99C72D06F}"/>
    <cellStyle name="Migliaia [0] 56 4 3" xfId="48020" xr:uid="{8173084D-BB65-4648-B769-B123E5E50AC7}"/>
    <cellStyle name="Migliaia [0] 56 4 4" xfId="55464" xr:uid="{32E537D5-1B1B-4D8F-9F92-B52F0258FFEA}"/>
    <cellStyle name="Migliaia [0] 56 5" xfId="19041" xr:uid="{807BE9AE-15CB-4B27-8F2F-95CE3D2B3F4A}"/>
    <cellStyle name="Migliaia [0] 56 6" xfId="34036" xr:uid="{D8726A18-7ED6-4F4D-A4F6-158D9932130E}"/>
    <cellStyle name="Migliaia [0] 56 7" xfId="48976" xr:uid="{2D56AD10-CBD5-4890-A0E0-EB7C74D87FFE}"/>
    <cellStyle name="Migliaia [0] 56 8" xfId="49381" xr:uid="{B518EDE1-F528-4505-AFC2-726203C43461}"/>
    <cellStyle name="Migliaia [0] 56 9" xfId="49787" xr:uid="{4B221011-0E14-42E3-8250-D0FD193D843A}"/>
    <cellStyle name="Migliaia [0] 57" xfId="322" xr:uid="{8F4C0AE2-875A-44D0-BF1A-B588DBA24FA6}"/>
    <cellStyle name="Migliaia [0] 57 10" xfId="50196" xr:uid="{E7625B19-9688-42F9-B164-86B4BB241934}"/>
    <cellStyle name="Migliaia [0] 57 11" xfId="50638" xr:uid="{1D165CA5-0BC8-41BD-BC3F-3A0B82C19290}"/>
    <cellStyle name="Migliaia [0] 57 12" xfId="51357" xr:uid="{329637D8-03B2-43FD-A58D-DC18126D6305}"/>
    <cellStyle name="Migliaia [0] 57 13" xfId="51768" xr:uid="{CB7B0937-A94B-48F4-9378-05859BCA2BD8}"/>
    <cellStyle name="Migliaia [0] 57 14" xfId="52183" xr:uid="{6DEDAEAC-222C-43F0-8A28-FB957BE07F4E}"/>
    <cellStyle name="Migliaia [0] 57 2" xfId="9054" xr:uid="{16664702-42D3-4FBD-A016-26CF810A9E59}"/>
    <cellStyle name="Migliaia [0] 57 2 2" xfId="17946" xr:uid="{C8CD2CCC-0A4C-48DA-80AE-0DD222970C5F}"/>
    <cellStyle name="Migliaia [0] 57 2 2 2" xfId="33606" xr:uid="{98CE5C47-DD9E-4BF7-99BD-22E801E83487}"/>
    <cellStyle name="Migliaia [0] 57 2 2 3" xfId="48567" xr:uid="{E431766E-F892-40B0-AE74-109318A61416}"/>
    <cellStyle name="Migliaia [0] 57 2 2 4" xfId="55089" xr:uid="{1EFA6753-ABC4-470A-AE68-949B36F29E1E}"/>
    <cellStyle name="Migliaia [0] 57 2 3" xfId="56011" xr:uid="{0F8DC3D6-EAE0-433C-A5F0-41E1A94B5525}"/>
    <cellStyle name="Migliaia [0] 57 2 4" xfId="52734" xr:uid="{53F5F41E-5A54-4F37-B8BB-848F83459621}"/>
    <cellStyle name="Migliaia [0] 57 3" xfId="9735" xr:uid="{23E83F62-DEF2-4A61-9CCC-654286436EAB}"/>
    <cellStyle name="Migliaia [0] 57 3 2" xfId="26061" xr:uid="{0F6337CD-B7F9-42ED-AE8F-1209B1692CAD}"/>
    <cellStyle name="Migliaia [0] 57 3 3" xfId="41039" xr:uid="{22D9E058-2FE6-44B9-AE87-586C63C24FD8}"/>
    <cellStyle name="Migliaia [0] 57 3 4" xfId="54521" xr:uid="{C53264DB-9395-4DF5-BCF9-F41B5451A7CB}"/>
    <cellStyle name="Migliaia [0] 57 4" xfId="16944" xr:uid="{3A408D10-C809-4532-95B6-0A83E01C1383}"/>
    <cellStyle name="Migliaia [0] 57 4 2" xfId="33060" xr:uid="{70D7407D-903D-4B23-8CAE-0FE388E205EF}"/>
    <cellStyle name="Migliaia [0] 57 4 3" xfId="48021" xr:uid="{9B49D829-C515-450D-94EB-D522EBDB31AD}"/>
    <cellStyle name="Migliaia [0] 57 4 4" xfId="55465" xr:uid="{5ABA0E4A-7FC5-4CEE-9187-9B11EA523ADF}"/>
    <cellStyle name="Migliaia [0] 57 5" xfId="19042" xr:uid="{B03C34F7-AE9F-4171-A152-F4B2DE76C1C7}"/>
    <cellStyle name="Migliaia [0] 57 6" xfId="34037" xr:uid="{41830210-B528-448D-A987-2D1330C34D03}"/>
    <cellStyle name="Migliaia [0] 57 7" xfId="48977" xr:uid="{F7CA1C7D-53F3-46AB-BEDA-D6F3BB26C84B}"/>
    <cellStyle name="Migliaia [0] 57 8" xfId="49382" xr:uid="{64A0F975-BB04-4F5C-821F-4C2CAEB5416C}"/>
    <cellStyle name="Migliaia [0] 57 9" xfId="49788" xr:uid="{81198904-490A-4038-8E74-52D7160DEE1F}"/>
    <cellStyle name="Migliaia [0] 58" xfId="323" xr:uid="{58035D7E-89D3-4D72-BB4C-E6E703C1A7D0}"/>
    <cellStyle name="Migliaia [0] 58 10" xfId="50197" xr:uid="{AC329D39-021F-4DC3-9EF8-4D70C7D97895}"/>
    <cellStyle name="Migliaia [0] 58 11" xfId="50639" xr:uid="{A5DDFABC-33BB-400D-B82A-127404D2CE9D}"/>
    <cellStyle name="Migliaia [0] 58 12" xfId="51358" xr:uid="{2C295451-6799-4C4C-AF73-703E2E4B99D2}"/>
    <cellStyle name="Migliaia [0] 58 13" xfId="51769" xr:uid="{15002197-2D57-4F54-9BA9-D5FFF2CBD515}"/>
    <cellStyle name="Migliaia [0] 58 14" xfId="52184" xr:uid="{B0E113EA-67C1-44D1-AEA8-746DE58BEE87}"/>
    <cellStyle name="Migliaia [0] 58 2" xfId="9055" xr:uid="{A680B0E8-2B0E-4087-9C7D-EB610735E1BD}"/>
    <cellStyle name="Migliaia [0] 58 2 2" xfId="17947" xr:uid="{F1FD7BB0-A18B-49B8-9416-CAB30B08FB1A}"/>
    <cellStyle name="Migliaia [0] 58 2 2 2" xfId="33607" xr:uid="{ED30F248-0B1F-46D8-8AA9-4A6CFDFE939B}"/>
    <cellStyle name="Migliaia [0] 58 2 2 3" xfId="48568" xr:uid="{A986E801-E125-4C35-ABAD-074DA3FA0475}"/>
    <cellStyle name="Migliaia [0] 58 2 2 4" xfId="55090" xr:uid="{8B856636-8F44-49B1-8C04-CD02BE2A3D00}"/>
    <cellStyle name="Migliaia [0] 58 2 3" xfId="56012" xr:uid="{0C915C65-F664-48D0-AAAD-2A053E6AD479}"/>
    <cellStyle name="Migliaia [0] 58 2 4" xfId="52735" xr:uid="{4755687C-6F03-4263-9520-C178E2A77802}"/>
    <cellStyle name="Migliaia [0] 58 3" xfId="9736" xr:uid="{DD47AC82-4489-431D-91A5-0B4BBF36237B}"/>
    <cellStyle name="Migliaia [0] 58 3 2" xfId="26062" xr:uid="{4D8A74E1-69B5-44B6-A2F1-4CE4DBF76C5E}"/>
    <cellStyle name="Migliaia [0] 58 3 3" xfId="41040" xr:uid="{2ABC8346-3134-4E37-8B93-C52F3031A04C}"/>
    <cellStyle name="Migliaia [0] 58 3 4" xfId="54522" xr:uid="{6097E17A-9E4B-438C-AB7F-2BC606215F49}"/>
    <cellStyle name="Migliaia [0] 58 4" xfId="16945" xr:uid="{A7804508-19D8-4B0B-B629-3EA89545D3EB}"/>
    <cellStyle name="Migliaia [0] 58 4 2" xfId="33061" xr:uid="{0243633E-7B22-4691-8918-95D3181E576D}"/>
    <cellStyle name="Migliaia [0] 58 4 3" xfId="48022" xr:uid="{215B4409-1750-4081-A7CE-0EEF44CB9F16}"/>
    <cellStyle name="Migliaia [0] 58 4 4" xfId="55466" xr:uid="{669BDD3D-4380-4893-AD9A-07D6095F13CA}"/>
    <cellStyle name="Migliaia [0] 58 5" xfId="19043" xr:uid="{490BFB5E-AA7D-464C-AB5F-69FA48EDB1ED}"/>
    <cellStyle name="Migliaia [0] 58 6" xfId="34038" xr:uid="{26FD1B46-991E-4ECE-995C-165C882B8753}"/>
    <cellStyle name="Migliaia [0] 58 7" xfId="48978" xr:uid="{DD8F676B-D66A-487E-9482-603241423E48}"/>
    <cellStyle name="Migliaia [0] 58 8" xfId="49383" xr:uid="{986C6252-09B8-4DB8-9446-D19BF124D460}"/>
    <cellStyle name="Migliaia [0] 58 9" xfId="49789" xr:uid="{689EF039-7A57-499E-95C8-582B45AD411E}"/>
    <cellStyle name="Migliaia [0] 59" xfId="324" xr:uid="{03297F28-90CC-4043-9554-B62B6D4EB176}"/>
    <cellStyle name="Migliaia [0] 59 10" xfId="50198" xr:uid="{6286271C-A15A-4081-AD91-ACCEB9F2D155}"/>
    <cellStyle name="Migliaia [0] 59 11" xfId="50640" xr:uid="{30D92C6C-45EB-45CF-8244-DEC799B72E91}"/>
    <cellStyle name="Migliaia [0] 59 12" xfId="51359" xr:uid="{DFC4EB71-F46B-4F28-A243-5E701397008B}"/>
    <cellStyle name="Migliaia [0] 59 13" xfId="51770" xr:uid="{E52264A6-8C67-4D7F-B8D8-EB2C2BBDE836}"/>
    <cellStyle name="Migliaia [0] 59 14" xfId="52185" xr:uid="{B38AE29E-D567-4A91-B52C-81785BF1711E}"/>
    <cellStyle name="Migliaia [0] 59 2" xfId="9056" xr:uid="{C92A6694-FD3B-4C4A-9511-BD1DC467FBEC}"/>
    <cellStyle name="Migliaia [0] 59 2 2" xfId="17948" xr:uid="{4E217714-447B-49E4-A441-DEE45B71D8C6}"/>
    <cellStyle name="Migliaia [0] 59 2 2 2" xfId="33608" xr:uid="{7C4D0E50-19A4-4208-A26A-2F668F24247F}"/>
    <cellStyle name="Migliaia [0] 59 2 2 3" xfId="48569" xr:uid="{0C27A98F-DED7-4146-9434-1007D283D903}"/>
    <cellStyle name="Migliaia [0] 59 2 2 4" xfId="55091" xr:uid="{507D9943-1ADA-4824-86C8-E4C765DE7DD4}"/>
    <cellStyle name="Migliaia [0] 59 2 3" xfId="56013" xr:uid="{20FC1907-F44B-498B-BD3D-E0C70645FD9C}"/>
    <cellStyle name="Migliaia [0] 59 2 4" xfId="52736" xr:uid="{8874D127-A8E1-4157-A51C-2DEFD502353D}"/>
    <cellStyle name="Migliaia [0] 59 3" xfId="9737" xr:uid="{4A49DACD-5D5F-457C-8F6C-AC043251947B}"/>
    <cellStyle name="Migliaia [0] 59 3 2" xfId="26063" xr:uid="{DDFF81CA-91D7-4DEF-B080-F41C6EA266D3}"/>
    <cellStyle name="Migliaia [0] 59 3 3" xfId="41041" xr:uid="{AAA5BC63-B597-4D7F-865A-9DC5C28B23E3}"/>
    <cellStyle name="Migliaia [0] 59 3 4" xfId="54523" xr:uid="{D2EE7B34-2470-4383-9D31-9AB0E2B57306}"/>
    <cellStyle name="Migliaia [0] 59 4" xfId="16946" xr:uid="{4F031465-9CA7-470C-8349-5CA373F1EBCD}"/>
    <cellStyle name="Migliaia [0] 59 4 2" xfId="33062" xr:uid="{32384780-9609-461B-B139-81247A205FB8}"/>
    <cellStyle name="Migliaia [0] 59 4 3" xfId="48023" xr:uid="{FF106101-EB22-4C41-882A-741B35FF0099}"/>
    <cellStyle name="Migliaia [0] 59 4 4" xfId="55467" xr:uid="{241D5030-DFB1-41EC-A397-126E473B7260}"/>
    <cellStyle name="Migliaia [0] 59 5" xfId="19044" xr:uid="{54EECB90-F3DD-480C-A9B1-4000EFC1C800}"/>
    <cellStyle name="Migliaia [0] 59 6" xfId="34039" xr:uid="{A108991A-7C92-4FFE-B7C1-4A61E7E969CB}"/>
    <cellStyle name="Migliaia [0] 59 7" xfId="48979" xr:uid="{380403B0-51D7-4CAA-B993-B3ACB78A23D2}"/>
    <cellStyle name="Migliaia [0] 59 8" xfId="49384" xr:uid="{0A45B0B8-5A11-42C4-AA5A-56D913489590}"/>
    <cellStyle name="Migliaia [0] 59 9" xfId="49790" xr:uid="{165C1731-B122-406D-A1E9-0C9B05E1DF2E}"/>
    <cellStyle name="Migliaia [0] 6" xfId="325" xr:uid="{E8BDDBBC-53A4-404E-BA23-E517A66BA44D}"/>
    <cellStyle name="Migliaia [0] 6 10" xfId="50199" xr:uid="{51FFEB16-1322-4FA7-8BF3-13D73534C348}"/>
    <cellStyle name="Migliaia [0] 6 11" xfId="50641" xr:uid="{F934C19F-296C-4D40-A974-DF73BA7314E5}"/>
    <cellStyle name="Migliaia [0] 6 12" xfId="51360" xr:uid="{846C167F-C07B-40B9-8BA6-7CDC5EAEAFDF}"/>
    <cellStyle name="Migliaia [0] 6 13" xfId="51771" xr:uid="{508EDF74-BE23-4AC6-95BA-7844558A6790}"/>
    <cellStyle name="Migliaia [0] 6 14" xfId="52186" xr:uid="{A60247DE-3B19-40A7-AD13-6477572A3028}"/>
    <cellStyle name="Migliaia [0] 6 2" xfId="9057" xr:uid="{42D7FBB8-A684-4F9E-A77C-862EDA324D74}"/>
    <cellStyle name="Migliaia [0] 6 2 2" xfId="17949" xr:uid="{88577D46-20AB-4A2F-9654-9ADC0F217D3C}"/>
    <cellStyle name="Migliaia [0] 6 2 2 2" xfId="33609" xr:uid="{75C19C2F-B0F4-42D0-A436-B22219971344}"/>
    <cellStyle name="Migliaia [0] 6 2 2 3" xfId="48570" xr:uid="{CFB6BC2B-A68D-40FF-B99D-8047070955A2}"/>
    <cellStyle name="Migliaia [0] 6 2 2 4" xfId="55092" xr:uid="{5FDDB522-07D7-422C-886E-3863A5B2C2CF}"/>
    <cellStyle name="Migliaia [0] 6 2 3" xfId="56014" xr:uid="{20906CEF-5109-4D90-B9DF-1303D973DD8E}"/>
    <cellStyle name="Migliaia [0] 6 2 4" xfId="52737" xr:uid="{9645B872-FE39-492C-9445-0C5748062F4C}"/>
    <cellStyle name="Migliaia [0] 6 3" xfId="9738" xr:uid="{A1340F7B-36FF-4605-BD3A-B282C80F4794}"/>
    <cellStyle name="Migliaia [0] 6 3 2" xfId="26064" xr:uid="{241A09E3-60B0-4DFF-96D0-E0ED02CDDCE6}"/>
    <cellStyle name="Migliaia [0] 6 3 3" xfId="41042" xr:uid="{897BE2AE-376F-4E33-AFA0-B9233D7C2BEF}"/>
    <cellStyle name="Migliaia [0] 6 3 4" xfId="54524" xr:uid="{D3BB6B76-B49C-4289-8FBD-3F78B32B46E8}"/>
    <cellStyle name="Migliaia [0] 6 4" xfId="16947" xr:uid="{917B2070-7FEC-46DE-8E57-7CE579013490}"/>
    <cellStyle name="Migliaia [0] 6 4 2" xfId="33063" xr:uid="{AB796D62-D1C9-4E50-854C-6BB5FE2033E6}"/>
    <cellStyle name="Migliaia [0] 6 4 3" xfId="48024" xr:uid="{8D1119D6-27C3-482F-8F2B-D197C71E3513}"/>
    <cellStyle name="Migliaia [0] 6 4 4" xfId="55468" xr:uid="{6158C8AA-C25E-4DE8-B788-7802FE8C8AB8}"/>
    <cellStyle name="Migliaia [0] 6 5" xfId="19045" xr:uid="{5B49FC2B-E1A6-4DD2-BB55-D48823A3C270}"/>
    <cellStyle name="Migliaia [0] 6 6" xfId="34040" xr:uid="{48A31D2C-D21A-4AA8-B242-186726BA6559}"/>
    <cellStyle name="Migliaia [0] 6 7" xfId="48980" xr:uid="{FA39DBBD-097A-4233-8ECB-6B050D53004E}"/>
    <cellStyle name="Migliaia [0] 6 8" xfId="49385" xr:uid="{FEBAA268-98F3-46B3-9DB3-E65181EAAA0B}"/>
    <cellStyle name="Migliaia [0] 6 9" xfId="49791" xr:uid="{08F93A11-7C09-447A-80C0-965BF4C8FB2B}"/>
    <cellStyle name="Migliaia [0] 7" xfId="326" xr:uid="{3A5A01D1-1F8F-406C-A8C1-7E88EDF384B7}"/>
    <cellStyle name="Migliaia [0] 7 10" xfId="50200" xr:uid="{1411F2AC-501D-4AEB-8AD8-964535F4F00E}"/>
    <cellStyle name="Migliaia [0] 7 11" xfId="50642" xr:uid="{3859F2A8-924A-4259-8093-2EB3942DD7B2}"/>
    <cellStyle name="Migliaia [0] 7 12" xfId="51361" xr:uid="{ADDD24E9-14F0-466F-A520-751C40782502}"/>
    <cellStyle name="Migliaia [0] 7 13" xfId="51772" xr:uid="{B5D48F4F-0F92-4C53-A998-A43D3658DF09}"/>
    <cellStyle name="Migliaia [0] 7 14" xfId="52187" xr:uid="{0BDF2563-CAC7-4097-9265-1408FC08CED8}"/>
    <cellStyle name="Migliaia [0] 7 2" xfId="9058" xr:uid="{609516B7-A8B3-4791-8C49-98BF44227F16}"/>
    <cellStyle name="Migliaia [0] 7 2 2" xfId="17950" xr:uid="{C59B1CD6-CD02-4A06-B9FF-97A3F3064698}"/>
    <cellStyle name="Migliaia [0] 7 2 2 2" xfId="33610" xr:uid="{047C5064-E009-4FD3-B8DB-A51AAF8CD041}"/>
    <cellStyle name="Migliaia [0] 7 2 2 3" xfId="48571" xr:uid="{60B2113A-AB86-40D1-A307-F242FC3E9763}"/>
    <cellStyle name="Migliaia [0] 7 2 2 4" xfId="55093" xr:uid="{58ABB07F-7255-4E0D-8B90-3224FD8BCA34}"/>
    <cellStyle name="Migliaia [0] 7 2 3" xfId="56015" xr:uid="{7AB0E869-CA4F-423B-ADCA-ED22790D38CF}"/>
    <cellStyle name="Migliaia [0] 7 2 4" xfId="52738" xr:uid="{7091BB61-9E0B-45EA-BDB1-37565F5DC831}"/>
    <cellStyle name="Migliaia [0] 7 3" xfId="9739" xr:uid="{EE89F67D-3BE2-4A8A-BA8A-2F911EB47C6B}"/>
    <cellStyle name="Migliaia [0] 7 3 2" xfId="26065" xr:uid="{9F7E46B9-E61A-4AD1-BE2E-4DBA5FB6BFCA}"/>
    <cellStyle name="Migliaia [0] 7 3 3" xfId="41043" xr:uid="{EEB2B576-F987-43D3-B798-56F134FB0699}"/>
    <cellStyle name="Migliaia [0] 7 3 4" xfId="54525" xr:uid="{344E35C0-F27F-459C-8A7D-D55DDF27785E}"/>
    <cellStyle name="Migliaia [0] 7 4" xfId="16948" xr:uid="{2C390C15-1F06-44A9-ADA9-269C4D86605D}"/>
    <cellStyle name="Migliaia [0] 7 4 2" xfId="33064" xr:uid="{BCF4FD8A-AB61-4A31-A6AD-D94C3D1DD2EF}"/>
    <cellStyle name="Migliaia [0] 7 4 3" xfId="48025" xr:uid="{AB27644C-0296-4AED-9BBB-1925C56639C5}"/>
    <cellStyle name="Migliaia [0] 7 4 4" xfId="55469" xr:uid="{993A91AC-86E9-4F19-AFAD-1393BAA4EFD7}"/>
    <cellStyle name="Migliaia [0] 7 5" xfId="19046" xr:uid="{E8D5D00B-DA6E-461B-A73B-2FE5C24F6CFB}"/>
    <cellStyle name="Migliaia [0] 7 6" xfId="34041" xr:uid="{712784EC-D984-4A60-9F81-DB431E390260}"/>
    <cellStyle name="Migliaia [0] 7 7" xfId="48981" xr:uid="{F5D2A6F8-B642-4136-BE49-8C4A3D75FAD4}"/>
    <cellStyle name="Migliaia [0] 7 8" xfId="49386" xr:uid="{89750129-0146-40A7-BE76-AF6D14F50E4A}"/>
    <cellStyle name="Migliaia [0] 7 9" xfId="49792" xr:uid="{E639D865-FF38-44B9-A82C-0B1EA545338A}"/>
    <cellStyle name="Migliaia [0] 8" xfId="327" xr:uid="{1668A1A3-3192-4490-8C76-F8751B2DF905}"/>
    <cellStyle name="Migliaia [0] 8 10" xfId="50201" xr:uid="{7FA1C8E6-639E-45B1-BCF1-EF1CA1E4DE0B}"/>
    <cellStyle name="Migliaia [0] 8 11" xfId="50643" xr:uid="{9171B058-D14B-41FA-BFC9-6994322DA30A}"/>
    <cellStyle name="Migliaia [0] 8 12" xfId="51362" xr:uid="{4C7DB808-D537-4BAE-8128-3CA159EFB41A}"/>
    <cellStyle name="Migliaia [0] 8 13" xfId="51773" xr:uid="{F690E726-AB8A-47FB-80B6-C8369C085A7B}"/>
    <cellStyle name="Migliaia [0] 8 14" xfId="52188" xr:uid="{F7782349-07C9-4026-933B-EB9CE9BF6A6C}"/>
    <cellStyle name="Migliaia [0] 8 2" xfId="9059" xr:uid="{FBC50364-36DD-4E4C-BA78-79B34A3B6143}"/>
    <cellStyle name="Migliaia [0] 8 2 2" xfId="17951" xr:uid="{6E4E6ED1-D240-42AA-B2EE-2EAE9627C88A}"/>
    <cellStyle name="Migliaia [0] 8 2 2 2" xfId="33611" xr:uid="{045330E3-E8AF-40D4-A63A-A72800F2C265}"/>
    <cellStyle name="Migliaia [0] 8 2 2 3" xfId="48572" xr:uid="{CA83FCF2-D7E6-48F1-92BB-7A4AA9F09450}"/>
    <cellStyle name="Migliaia [0] 8 2 2 4" xfId="55094" xr:uid="{B51C93E6-B2E5-476A-897E-A76977D9314F}"/>
    <cellStyle name="Migliaia [0] 8 2 3" xfId="56016" xr:uid="{C3A7D63C-8D6B-4756-9967-7DC8A218B5EB}"/>
    <cellStyle name="Migliaia [0] 8 2 4" xfId="52739" xr:uid="{3052B4F2-E432-4359-9820-FA33F35203C8}"/>
    <cellStyle name="Migliaia [0] 8 3" xfId="9740" xr:uid="{D1743F03-8610-483B-8AD7-109C911D7057}"/>
    <cellStyle name="Migliaia [0] 8 3 2" xfId="26066" xr:uid="{3DB90601-0590-497D-B371-F18572A95B46}"/>
    <cellStyle name="Migliaia [0] 8 3 3" xfId="41044" xr:uid="{6C15573A-9C1B-4C22-8623-107EB7B05114}"/>
    <cellStyle name="Migliaia [0] 8 3 4" xfId="54526" xr:uid="{D49E61F1-79C8-4B7E-9C2C-C4FE7F9A7F4E}"/>
    <cellStyle name="Migliaia [0] 8 4" xfId="16949" xr:uid="{2A19A430-5F78-449C-B0E4-CDFD41F64141}"/>
    <cellStyle name="Migliaia [0] 8 4 2" xfId="33065" xr:uid="{88F007E0-A8AC-45FF-BE0D-33632C9197C2}"/>
    <cellStyle name="Migliaia [0] 8 4 3" xfId="48026" xr:uid="{D5F9EC66-AF77-48BD-998A-C281589CA798}"/>
    <cellStyle name="Migliaia [0] 8 4 4" xfId="55470" xr:uid="{0DCB67AF-95B6-4A2F-ABAE-841B2560E02A}"/>
    <cellStyle name="Migliaia [0] 8 5" xfId="19047" xr:uid="{F3A9F4D1-FFF5-4854-9915-FDC64ECE44DE}"/>
    <cellStyle name="Migliaia [0] 8 6" xfId="34042" xr:uid="{4FE4951A-C682-4FCA-9493-A7C0978F9ACC}"/>
    <cellStyle name="Migliaia [0] 8 7" xfId="48982" xr:uid="{320DFE3A-37BD-4150-AB29-7FA3BE2FBBDE}"/>
    <cellStyle name="Migliaia [0] 8 8" xfId="49387" xr:uid="{8063494C-54A0-47B0-9346-066E6BFD9A3C}"/>
    <cellStyle name="Migliaia [0] 8 9" xfId="49793" xr:uid="{78C7A62C-3C90-4C06-958B-BBB4DE8CAAF0}"/>
    <cellStyle name="Migliaia [0] 9" xfId="328" xr:uid="{535CE7BA-1251-4578-B955-CCD414D40976}"/>
    <cellStyle name="Migliaia [0] 9 10" xfId="50202" xr:uid="{DCF1B8B7-052D-4594-BE6E-2CBA1C4B1EBD}"/>
    <cellStyle name="Migliaia [0] 9 11" xfId="50644" xr:uid="{B337E734-EFA6-454B-AB2A-04DFA0B0D2BE}"/>
    <cellStyle name="Migliaia [0] 9 12" xfId="51363" xr:uid="{4A671664-B64C-44F4-BD28-25A17C134AB3}"/>
    <cellStyle name="Migliaia [0] 9 13" xfId="51774" xr:uid="{CD7F2892-CD84-4DAD-B759-26F0ED94555C}"/>
    <cellStyle name="Migliaia [0] 9 14" xfId="52189" xr:uid="{7036229F-4C64-43BD-A225-E37A1E33D9E7}"/>
    <cellStyle name="Migliaia [0] 9 2" xfId="9060" xr:uid="{F872C1A5-9A1E-48C0-ADCC-C3869974924C}"/>
    <cellStyle name="Migliaia [0] 9 2 2" xfId="17952" xr:uid="{FABA550C-60E4-4736-A542-01618624BA0B}"/>
    <cellStyle name="Migliaia [0] 9 2 2 2" xfId="33612" xr:uid="{A859D840-313F-47C4-9F85-BB86E488D8D1}"/>
    <cellStyle name="Migliaia [0] 9 2 2 3" xfId="48573" xr:uid="{00B26895-FA2B-4055-A303-88288D998E8D}"/>
    <cellStyle name="Migliaia [0] 9 2 2 4" xfId="55095" xr:uid="{1275474E-3FA9-434A-8C61-024A0B8E577F}"/>
    <cellStyle name="Migliaia [0] 9 2 3" xfId="56017" xr:uid="{1E904108-024B-4AA1-ABED-709F0EF37BFC}"/>
    <cellStyle name="Migliaia [0] 9 2 4" xfId="52740" xr:uid="{7E380547-F1A9-4123-A932-D7D6E7528173}"/>
    <cellStyle name="Migliaia [0] 9 3" xfId="9741" xr:uid="{F25E064A-46B5-4BF6-8301-B221F6BB49A5}"/>
    <cellStyle name="Migliaia [0] 9 3 2" xfId="26067" xr:uid="{604485CD-93ED-4642-BC17-87C0CDF5E0A6}"/>
    <cellStyle name="Migliaia [0] 9 3 3" xfId="41045" xr:uid="{277C91E9-A879-4342-B9D6-7F76073B7631}"/>
    <cellStyle name="Migliaia [0] 9 3 4" xfId="54527" xr:uid="{BDDB2220-65EB-4E86-A9A3-8E6D0D5DF447}"/>
    <cellStyle name="Migliaia [0] 9 4" xfId="16950" xr:uid="{70985245-9C84-44D1-8612-F9872058FF2A}"/>
    <cellStyle name="Migliaia [0] 9 4 2" xfId="33066" xr:uid="{7359BA4F-8F0D-4F9D-BA89-CED97E455350}"/>
    <cellStyle name="Migliaia [0] 9 4 3" xfId="48027" xr:uid="{4E87A442-0046-4AB6-AEB6-A84DC4CCBB07}"/>
    <cellStyle name="Migliaia [0] 9 4 4" xfId="55471" xr:uid="{C06B6CFE-C7B0-4DDE-8B50-72F25905D284}"/>
    <cellStyle name="Migliaia [0] 9 5" xfId="19048" xr:uid="{10EBBAED-7EE6-4B91-B27C-10494E7F1661}"/>
    <cellStyle name="Migliaia [0] 9 6" xfId="34043" xr:uid="{0892108D-AF0B-44B4-A202-D0D9C1F13C3C}"/>
    <cellStyle name="Migliaia [0] 9 7" xfId="48983" xr:uid="{CD59BE42-06F6-484B-AD96-E5514CCE1412}"/>
    <cellStyle name="Migliaia [0] 9 8" xfId="49388" xr:uid="{22ECBE6D-9BF0-4F8A-9B81-4E07DC54A8E0}"/>
    <cellStyle name="Migliaia [0] 9 9" xfId="49794" xr:uid="{906F5B2B-5D5C-404A-A83C-CA43231D2B4E}"/>
    <cellStyle name="Migliaia 10" xfId="329" xr:uid="{582775DD-DD30-4B35-9918-0764D0904AE1}"/>
    <cellStyle name="Migliaia 10 10" xfId="34044" xr:uid="{81E3BFCB-4868-4992-812E-631C50BB81CD}"/>
    <cellStyle name="Migliaia 10 11" xfId="48984" xr:uid="{EE35FAE9-2C06-433F-B5E5-B991269F3893}"/>
    <cellStyle name="Migliaia 10 12" xfId="49389" xr:uid="{56647595-1FE7-4D41-B9C3-72D9E9929446}"/>
    <cellStyle name="Migliaia 10 13" xfId="49795" xr:uid="{5DAFD091-D913-4C1F-A8A1-6DA7A858C15F}"/>
    <cellStyle name="Migliaia 10 14" xfId="50203" xr:uid="{55CA8850-C918-4139-9CAC-7F75A8F7C489}"/>
    <cellStyle name="Migliaia 10 15" xfId="50645" xr:uid="{FF920507-D476-4B15-B926-F1C32C3DACCB}"/>
    <cellStyle name="Migliaia 10 16" xfId="51364" xr:uid="{A378142D-96B5-4CBC-8BB0-D5B0EFD3D64C}"/>
    <cellStyle name="Migliaia 10 17" xfId="51775" xr:uid="{328F1FF0-65D2-45C1-89EC-C079DE39F1EB}"/>
    <cellStyle name="Migliaia 10 18" xfId="52190" xr:uid="{F31D5D55-4A7F-4CD0-B5FA-E6285E856464}"/>
    <cellStyle name="Migliaia 10 2" xfId="330" xr:uid="{4DA9DF4C-E0DF-48BE-869E-FC4821692790}"/>
    <cellStyle name="Migliaia 10 2 10" xfId="49796" xr:uid="{578F47F3-E30E-44AA-915A-0C167D133CB4}"/>
    <cellStyle name="Migliaia 10 2 11" xfId="50204" xr:uid="{B015BD9F-799B-41E2-AC86-E91CA5B23282}"/>
    <cellStyle name="Migliaia 10 2 12" xfId="50646" xr:uid="{E810347E-4BAA-439B-BF93-F9309D4752C7}"/>
    <cellStyle name="Migliaia 10 2 13" xfId="51365" xr:uid="{F5B0F035-CD3D-4D31-92F7-8DE9A0362A63}"/>
    <cellStyle name="Migliaia 10 2 14" xfId="51776" xr:uid="{1A997D0D-3E46-4FE6-969F-1668B38C7524}"/>
    <cellStyle name="Migliaia 10 2 15" xfId="52191" xr:uid="{9C86EC1F-456F-4FCB-AA07-776913008D3D}"/>
    <cellStyle name="Migliaia 10 2 2" xfId="1251" xr:uid="{62D14287-2AF5-499A-A2DC-CE1F3C5EDEAA}"/>
    <cellStyle name="Migliaia 10 2 2 10" xfId="51041" xr:uid="{8952B280-33D6-4D3F-9D0B-5E5E2412D197}"/>
    <cellStyle name="Migliaia 10 2 2 11" xfId="51637" xr:uid="{9EF2A115-B053-4F56-9C1F-35D3FDF30896}"/>
    <cellStyle name="Migliaia 10 2 2 12" xfId="52056" xr:uid="{11640288-FA99-4FE9-8F11-716C0F75F089}"/>
    <cellStyle name="Migliaia 10 2 2 13" xfId="52746" xr:uid="{68774B84-B229-449C-9E00-C44C8DFB70BA}"/>
    <cellStyle name="Migliaia 10 2 2 2" xfId="10015" xr:uid="{9B064EF5-20AE-4295-807F-841A3554D6B4}"/>
    <cellStyle name="Migliaia 10 2 2 2 2" xfId="26336" xr:uid="{18C7653D-717C-4ED7-AD8B-E697D5CDA5CB}"/>
    <cellStyle name="Migliaia 10 2 2 2 3" xfId="41304" xr:uid="{5A7F2AD4-8718-4362-ACBF-AFD5631FBDEE}"/>
    <cellStyle name="Migliaia 10 2 2 2 4" xfId="55101" xr:uid="{213687F0-CE37-44D2-ACF1-C20B77E182D6}"/>
    <cellStyle name="Migliaia 10 2 2 3" xfId="18151" xr:uid="{BA579EB2-120A-4BBE-B7D7-A9D9FAEEEA9B}"/>
    <cellStyle name="Migliaia 10 2 2 3 2" xfId="33618" xr:uid="{3EFCA2CB-397C-454D-821D-5359740BD7BC}"/>
    <cellStyle name="Migliaia 10 2 2 3 3" xfId="48579" xr:uid="{084E9333-32C6-45FC-B2A1-D2AE0AAAE5BC}"/>
    <cellStyle name="Migliaia 10 2 2 3 4" xfId="56023" xr:uid="{D5A437B7-2D31-4912-AEA4-1E6A08BFF89C}"/>
    <cellStyle name="Migliaia 10 2 2 4" xfId="19315" xr:uid="{12401B89-8623-44FE-BC15-DABA8C19911E}"/>
    <cellStyle name="Migliaia 10 2 2 5" xfId="34305" xr:uid="{B2AB66EC-7FE8-4385-9DB1-49BAA800B1A6}"/>
    <cellStyle name="Migliaia 10 2 2 6" xfId="49257" xr:uid="{1C038EBB-B975-4B66-8146-B2E06B4F7031}"/>
    <cellStyle name="Migliaia 10 2 2 7" xfId="49662" xr:uid="{40D80ACF-62B1-462C-8321-47217056BF39}"/>
    <cellStyle name="Migliaia 10 2 2 8" xfId="50071" xr:uid="{02FC92AB-77F4-46B7-8D5F-B8CD632CB843}"/>
    <cellStyle name="Migliaia 10 2 2 9" xfId="50476" xr:uid="{810755FD-0960-41DA-9955-8270A20A9553}"/>
    <cellStyle name="Migliaia 10 2 3" xfId="9062" xr:uid="{BB382724-FE73-447E-B463-0F267B8E8F10}"/>
    <cellStyle name="Migliaia 10 2 3 2" xfId="54595" xr:uid="{156123E8-79F2-4498-8E4C-606FDFAFE33F}"/>
    <cellStyle name="Migliaia 10 2 4" xfId="9743" xr:uid="{AA23416A-9150-46A8-8B61-AF21E69E650F}"/>
    <cellStyle name="Migliaia 10 2 4 2" xfId="26069" xr:uid="{9925EE14-4E19-43EC-895B-819FA410F518}"/>
    <cellStyle name="Migliaia 10 2 4 3" xfId="41047" xr:uid="{D3E00768-828D-439F-98B5-6BAD44B1B684}"/>
    <cellStyle name="Migliaia 10 2 4 4" xfId="55473" xr:uid="{808A3933-666D-42E3-A74D-F1BCDED5A3CB}"/>
    <cellStyle name="Migliaia 10 2 5" xfId="16952" xr:uid="{B4FECE92-9566-4461-8D3C-5613F94CDAAD}"/>
    <cellStyle name="Migliaia 10 2 5 2" xfId="33068" xr:uid="{765F7E98-A22E-4201-B8E1-22F868CF009E}"/>
    <cellStyle name="Migliaia 10 2 5 3" xfId="48029" xr:uid="{E9576E43-0CFA-4C23-8D4F-26A83E56BBF7}"/>
    <cellStyle name="Migliaia 10 2 6" xfId="19050" xr:uid="{553A6EFE-09A9-4B8D-82E0-0AF2E28BF252}"/>
    <cellStyle name="Migliaia 10 2 7" xfId="34045" xr:uid="{4F992CD1-CC60-43E1-91B8-F5703B372264}"/>
    <cellStyle name="Migliaia 10 2 8" xfId="48985" xr:uid="{4144E4B3-3034-4BAF-97AA-3B038629BB38}"/>
    <cellStyle name="Migliaia 10 2 9" xfId="49390" xr:uid="{BE727FE1-6237-42A4-AB65-860E715AA347}"/>
    <cellStyle name="Migliaia 10 3" xfId="331" xr:uid="{120CBF7D-956E-4B23-90BC-F62C918A294E}"/>
    <cellStyle name="Migliaia 10 3 10" xfId="49797" xr:uid="{1B7C63D3-964C-43B5-A2F7-AC901D5D4A84}"/>
    <cellStyle name="Migliaia 10 3 11" xfId="50205" xr:uid="{237A1FCC-0AA6-49F1-AAB3-8994938042AA}"/>
    <cellStyle name="Migliaia 10 3 12" xfId="50647" xr:uid="{6A8189B5-38DF-42B1-82E4-7188F58E0022}"/>
    <cellStyle name="Migliaia 10 3 13" xfId="51366" xr:uid="{4A5CA0D8-E624-471C-A2A9-ABCD896B0454}"/>
    <cellStyle name="Migliaia 10 3 14" xfId="51777" xr:uid="{A5E1694E-290B-457D-A753-1B4DAD580268}"/>
    <cellStyle name="Migliaia 10 3 15" xfId="52192" xr:uid="{60E421D6-FD50-4A42-9ACA-DD233AB7E4CB}"/>
    <cellStyle name="Migliaia 10 3 2" xfId="332" xr:uid="{DB68D837-0A5D-4812-8B67-C9E4B620E4FC}"/>
    <cellStyle name="Migliaia 10 3 2 10" xfId="50206" xr:uid="{EA27AAE8-E39A-4E91-86CE-EA3619880BED}"/>
    <cellStyle name="Migliaia 10 3 2 11" xfId="50648" xr:uid="{8132463D-7875-40AF-915A-472E4CBEFAB8}"/>
    <cellStyle name="Migliaia 10 3 2 12" xfId="51367" xr:uid="{4D89A505-9B04-44C6-B11E-7A8AC411FC0B}"/>
    <cellStyle name="Migliaia 10 3 2 13" xfId="51778" xr:uid="{9AC63F38-0D05-49D3-B8E5-8CA96B109FE8}"/>
    <cellStyle name="Migliaia 10 3 2 14" xfId="52193" xr:uid="{C79402A7-AAA9-47DE-889D-20C825ED2E9E}"/>
    <cellStyle name="Migliaia 10 3 2 2" xfId="9064" xr:uid="{F3430DE6-631C-48B1-AEC8-98A6D9A0A85A}"/>
    <cellStyle name="Migliaia 10 3 2 2 2" xfId="54668" xr:uid="{3593D151-45F9-4CD4-8CE4-1B031CE8E567}"/>
    <cellStyle name="Migliaia 10 3 2 3" xfId="9745" xr:uid="{80DA4A57-9797-4086-B9EA-903EC1834AF7}"/>
    <cellStyle name="Migliaia 10 3 2 3 2" xfId="26071" xr:uid="{3B735745-F330-4642-8E99-4E96E7A6639B}"/>
    <cellStyle name="Migliaia 10 3 2 3 3" xfId="41049" xr:uid="{1B4E5A64-D360-406A-B2B7-A902E1CEF2A5}"/>
    <cellStyle name="Migliaia 10 3 2 3 4" xfId="55475" xr:uid="{C07614C7-3DE8-45FC-97FD-BC3ACFD713BE}"/>
    <cellStyle name="Migliaia 10 3 2 4" xfId="16954" xr:uid="{9E4C220A-FCB5-4954-ADA3-EA7E2F9AC496}"/>
    <cellStyle name="Migliaia 10 3 2 4 2" xfId="33070" xr:uid="{D07DE796-80E8-453D-9261-29E7375950DE}"/>
    <cellStyle name="Migliaia 10 3 2 4 3" xfId="48031" xr:uid="{41ED6188-2742-4AC3-9D88-EED2777896B9}"/>
    <cellStyle name="Migliaia 10 3 2 5" xfId="19052" xr:uid="{99BB14EE-331F-4F99-B4BE-7E625A439395}"/>
    <cellStyle name="Migliaia 10 3 2 6" xfId="34047" xr:uid="{5FC15427-7E6B-4AE5-BB5A-F4F0AFF4CA84}"/>
    <cellStyle name="Migliaia 10 3 2 7" xfId="48987" xr:uid="{6B618BF5-A31E-431F-963E-F0A58AA34321}"/>
    <cellStyle name="Migliaia 10 3 2 8" xfId="49392" xr:uid="{451D4235-F5E8-4E7C-B088-191848A307FE}"/>
    <cellStyle name="Migliaia 10 3 2 9" xfId="49798" xr:uid="{38379A26-19D0-4BAC-B810-19796CE98D6A}"/>
    <cellStyle name="Migliaia 10 3 3" xfId="9063" xr:uid="{D5E6E7B7-696C-4C1E-8C01-C20677D1AFA5}"/>
    <cellStyle name="Migliaia 10 3 3 2" xfId="18153" xr:uid="{83CF4BAD-6FBA-4B3D-81ED-A4065779C230}"/>
    <cellStyle name="Migliaia 10 3 3 2 2" xfId="33620" xr:uid="{A8BF6003-994A-4D04-9200-76777C019D86}"/>
    <cellStyle name="Migliaia 10 3 3 2 2 2" xfId="55103" xr:uid="{3202B40F-DBB0-4E9D-BBA1-1D237F768E3E}"/>
    <cellStyle name="Migliaia 10 3 3 2 3" xfId="48581" xr:uid="{3F28C8CD-F552-491B-AD9C-73049F9CCD38}"/>
    <cellStyle name="Migliaia 10 3 3 2 3 2" xfId="56025" xr:uid="{40255A42-500F-4FFE-9612-0FDB9163249F}"/>
    <cellStyle name="Migliaia 10 3 3 2 4" xfId="52748" xr:uid="{6B96C395-B4B6-412E-95FF-38EBECA796C7}"/>
    <cellStyle name="Migliaia 10 3 3 3" xfId="16955" xr:uid="{BC0D6C7F-9852-4B50-8AE2-8544A50A6B95}"/>
    <cellStyle name="Migliaia 10 3 3 3 2" xfId="33071" xr:uid="{0D322FF7-3052-49F5-8A2B-F994DDC18626}"/>
    <cellStyle name="Migliaia 10 3 3 3 3" xfId="48032" xr:uid="{3D3E7608-404D-42B1-B5F7-313DDC338E59}"/>
    <cellStyle name="Migliaia 10 3 3 3 4" xfId="54669" xr:uid="{B4BBE8BB-364B-41FD-8D22-BBD197E920BD}"/>
    <cellStyle name="Migliaia 10 3 3 4" xfId="55476" xr:uid="{33ED6036-63F7-4B11-BBE3-84C0632D3282}"/>
    <cellStyle name="Migliaia 10 3 3 5" xfId="52194" xr:uid="{84E6799E-F24A-4391-B647-E7E65249E6C0}"/>
    <cellStyle name="Migliaia 10 3 4" xfId="9744" xr:uid="{A7D1EA1F-322C-4AE6-970F-696A10A610F7}"/>
    <cellStyle name="Migliaia 10 3 4 2" xfId="18152" xr:uid="{51712E0E-A277-4F34-A49C-A458608BDE3D}"/>
    <cellStyle name="Migliaia 10 3 4 2 2" xfId="33619" xr:uid="{4B2B49D9-CDF4-493C-A415-2AFC9660DA05}"/>
    <cellStyle name="Migliaia 10 3 4 2 3" xfId="48580" xr:uid="{E30D65CC-629D-4869-A5D8-46E57FEBE0E0}"/>
    <cellStyle name="Migliaia 10 3 4 2 4" xfId="55102" xr:uid="{13B276D3-AA32-44F5-B984-F18F4CC36084}"/>
    <cellStyle name="Migliaia 10 3 4 3" xfId="26070" xr:uid="{E13DD481-BBEB-4104-A9BE-EFD84095CE1A}"/>
    <cellStyle name="Migliaia 10 3 4 3 2" xfId="56024" xr:uid="{AA39A5EF-C9D1-48CA-9FD2-BCF669D46027}"/>
    <cellStyle name="Migliaia 10 3 4 4" xfId="41048" xr:uid="{1A3DAF6C-E3DB-40BE-8F66-62E4F87F0E36}"/>
    <cellStyle name="Migliaia 10 3 4 5" xfId="52747" xr:uid="{2FD0B7CA-754D-416A-A2AC-4B41A4B46AE7}"/>
    <cellStyle name="Migliaia 10 3 5" xfId="16953" xr:uid="{4974CB58-DCD0-410F-8581-B856654D90E4}"/>
    <cellStyle name="Migliaia 10 3 5 2" xfId="33069" xr:uid="{EDDC1194-6D0A-46B2-90CC-98A130BF5C39}"/>
    <cellStyle name="Migliaia 10 3 5 3" xfId="48030" xr:uid="{6E0701E5-26C6-4B02-868C-B7B3C58A9836}"/>
    <cellStyle name="Migliaia 10 3 5 4" xfId="54667" xr:uid="{816EB756-7565-4283-BC6D-60BDBE9906A5}"/>
    <cellStyle name="Migliaia 10 3 6" xfId="19051" xr:uid="{6DE044CB-3B39-42F5-BF8E-09E09EEF4A9A}"/>
    <cellStyle name="Migliaia 10 3 6 2" xfId="55474" xr:uid="{763A680A-144E-4F04-AF5F-9220F9E5E0C2}"/>
    <cellStyle name="Migliaia 10 3 7" xfId="34046" xr:uid="{8DC2061F-2A15-4D16-8121-C8F2A17DF2B0}"/>
    <cellStyle name="Migliaia 10 3 8" xfId="48986" xr:uid="{52D8F0E4-84A2-414C-B997-32E0AC7CF37B}"/>
    <cellStyle name="Migliaia 10 3 9" xfId="49391" xr:uid="{03E4A5BA-DB63-4BE5-95CE-E22712CDB8C6}"/>
    <cellStyle name="Migliaia 10 4" xfId="9065" xr:uid="{05AEF3E0-13AE-4C9F-BB75-A4DA02EFADFD}"/>
    <cellStyle name="Migliaia 10 4 2" xfId="16957" xr:uid="{9E6AADE0-8525-4AF8-A59A-A671BD1997B2}"/>
    <cellStyle name="Migliaia 10 4 2 2" xfId="18155" xr:uid="{71E43DE1-03AF-434F-BB9F-A77C45AB0FAD}"/>
    <cellStyle name="Migliaia 10 4 2 2 2" xfId="33622" xr:uid="{CE6DD359-DF3A-4002-AFE6-02039F01963E}"/>
    <cellStyle name="Migliaia 10 4 2 2 2 2" xfId="55105" xr:uid="{6791EE1F-17CB-4DE2-A31A-117648CF4798}"/>
    <cellStyle name="Migliaia 10 4 2 2 3" xfId="48583" xr:uid="{78D4D38A-7D86-4D21-8A99-76E5C726F635}"/>
    <cellStyle name="Migliaia 10 4 2 2 3 2" xfId="56027" xr:uid="{CAB1A2D3-9ECD-4A7C-8328-B89018CEF4C1}"/>
    <cellStyle name="Migliaia 10 4 2 2 4" xfId="52750" xr:uid="{39679039-C83D-4851-8D2F-AF7CC3A3B48E}"/>
    <cellStyle name="Migliaia 10 4 2 3" xfId="33073" xr:uid="{A87F073A-3D45-408B-B8E4-EB2A007CD53A}"/>
    <cellStyle name="Migliaia 10 4 2 3 2" xfId="54671" xr:uid="{71F90AC0-5E97-4E13-9B6C-F46380BB887A}"/>
    <cellStyle name="Migliaia 10 4 2 4" xfId="48034" xr:uid="{BA1EEA06-6741-4CF3-8F30-38FE8DF215D3}"/>
    <cellStyle name="Migliaia 10 4 2 4 2" xfId="55478" xr:uid="{632C9387-048B-42D8-9D95-459ED385DA78}"/>
    <cellStyle name="Migliaia 10 4 2 5" xfId="52196" xr:uid="{9700A758-9A9A-4828-B019-2B62EE934243}"/>
    <cellStyle name="Migliaia 10 4 3" xfId="18154" xr:uid="{81626899-D873-4E8C-B929-9D8B4D1A5CFC}"/>
    <cellStyle name="Migliaia 10 4 3 2" xfId="33621" xr:uid="{8484D641-3D69-4EA6-97A9-0F28AB9D0412}"/>
    <cellStyle name="Migliaia 10 4 3 2 2" xfId="55104" xr:uid="{799310C5-A6E1-45F4-AB29-6CA674145A7B}"/>
    <cellStyle name="Migliaia 10 4 3 3" xfId="48582" xr:uid="{40BA2700-50BB-4314-9647-795ECB5D7FB5}"/>
    <cellStyle name="Migliaia 10 4 3 3 2" xfId="56026" xr:uid="{0689CB45-7475-4F5A-AC87-723916DBCB52}"/>
    <cellStyle name="Migliaia 10 4 3 4" xfId="52749" xr:uid="{6D1C16ED-C25F-4CE8-92B0-C95FA6057473}"/>
    <cellStyle name="Migliaia 10 4 4" xfId="16956" xr:uid="{F18825F8-7E10-4BD4-86EF-27CAB4D657E0}"/>
    <cellStyle name="Migliaia 10 4 4 2" xfId="33072" xr:uid="{717A38A4-953A-4E45-AD60-818421394364}"/>
    <cellStyle name="Migliaia 10 4 4 3" xfId="48033" xr:uid="{5F0E2C9B-F5FF-48A9-9545-B7326B2EF33A}"/>
    <cellStyle name="Migliaia 10 4 4 4" xfId="54670" xr:uid="{01C0E179-CE7B-409A-A0AD-4D9EE07FCC07}"/>
    <cellStyle name="Migliaia 10 4 5" xfId="51147" xr:uid="{93CFB177-A125-490C-897F-0E3FF0C61067}"/>
    <cellStyle name="Migliaia 10 4 5 2" xfId="55477" xr:uid="{A1E38082-609B-4E11-A42D-999BA373BE37}"/>
    <cellStyle name="Migliaia 10 4 6" xfId="52195" xr:uid="{5997080A-ADFF-4264-88CB-FDD3BBC7827C}"/>
    <cellStyle name="Migliaia 10 5" xfId="9066" xr:uid="{7578AE5C-20B9-4F85-93C1-A33D0D0C6307}"/>
    <cellStyle name="Migliaia 10 5 2" xfId="16958" xr:uid="{CCF7676D-674B-44F3-AF85-6C61C82E964E}"/>
    <cellStyle name="Migliaia 10 5 2 2" xfId="33074" xr:uid="{3F41E2B3-2591-4635-811D-AEF98085D9E6}"/>
    <cellStyle name="Migliaia 10 5 2 3" xfId="48035" xr:uid="{9D87C8E4-4BEE-47D2-84F3-C903A1F88EBD}"/>
    <cellStyle name="Migliaia 10 5 2 4" xfId="54672" xr:uid="{9C58DC10-90C3-467C-98F4-50372AEB5F13}"/>
    <cellStyle name="Migliaia 10 5 3" xfId="51201" xr:uid="{F0B55D0B-291B-4FA5-BDB4-B564788DC3D8}"/>
    <cellStyle name="Migliaia 10 5 3 2" xfId="55479" xr:uid="{F31AFAC0-906C-4BE4-A233-70525829C769}"/>
    <cellStyle name="Migliaia 10 5 4" xfId="52197" xr:uid="{84E3ABC3-D51A-4964-BADF-0EE5E3A7CE14}"/>
    <cellStyle name="Migliaia 10 6" xfId="9061" xr:uid="{4842B1AB-3BA9-4691-9B9D-0219F5DBA413}"/>
    <cellStyle name="Migliaia 10 6 2" xfId="51149" xr:uid="{42F195F1-89A9-4F66-AE2E-93FA27F5CE76}"/>
    <cellStyle name="Migliaia 10 6 3" xfId="54528" xr:uid="{FFC49297-F1E0-402D-BCE9-F6AA7EFAC40F}"/>
    <cellStyle name="Migliaia 10 7" xfId="9742" xr:uid="{0A7BB653-C91A-4134-B501-423608CCF9BB}"/>
    <cellStyle name="Migliaia 10 7 2" xfId="26068" xr:uid="{D62F8A6C-1992-4105-8C92-A72BCB7B599F}"/>
    <cellStyle name="Migliaia 10 7 3" xfId="41046" xr:uid="{FDC27C03-DCA8-41B7-B937-399B2A0DC927}"/>
    <cellStyle name="Migliaia 10 7 4" xfId="55472" xr:uid="{32F3DB61-428D-4719-8727-DF0D87864196}"/>
    <cellStyle name="Migliaia 10 8" xfId="16951" xr:uid="{D593DDA3-242B-4EFC-B5BA-38E83CB34E3A}"/>
    <cellStyle name="Migliaia 10 8 2" xfId="33067" xr:uid="{C79859AA-531C-426E-96F3-A8A51AECF7A8}"/>
    <cellStyle name="Migliaia 10 8 3" xfId="48028" xr:uid="{1939225F-987E-496F-8027-D753CC1DDAFC}"/>
    <cellStyle name="Migliaia 10 9" xfId="19049" xr:uid="{5A39ACDD-D513-4140-A057-B44394C4FDB2}"/>
    <cellStyle name="Migliaia 11" xfId="333" xr:uid="{DC3374CF-C1DC-44C1-BD9B-73A602928921}"/>
    <cellStyle name="Migliaia 11 10" xfId="34048" xr:uid="{9138D0E2-B8CE-438A-A7F1-A9C4D91C956B}"/>
    <cellStyle name="Migliaia 11 11" xfId="48988" xr:uid="{1AB6CCDF-4999-457F-892C-0AC97BF5D1E0}"/>
    <cellStyle name="Migliaia 11 12" xfId="49393" xr:uid="{50B64A85-E47C-4783-ABDD-47EDFD9D4AD8}"/>
    <cellStyle name="Migliaia 11 13" xfId="49799" xr:uid="{5A25B2B4-A9C6-4808-8F6D-EC6694A0FA30}"/>
    <cellStyle name="Migliaia 11 14" xfId="50207" xr:uid="{0A2387D2-A344-48B4-8B99-CD49E1DCD32A}"/>
    <cellStyle name="Migliaia 11 15" xfId="50649" xr:uid="{FAA351D2-8C0C-4CCC-B934-C99440A169ED}"/>
    <cellStyle name="Migliaia 11 16" xfId="51368" xr:uid="{1A202104-D917-4285-8AAA-1A48A8118B8E}"/>
    <cellStyle name="Migliaia 11 17" xfId="51779" xr:uid="{E722BA31-BBA7-4D3B-A87F-F72D31C44836}"/>
    <cellStyle name="Migliaia 11 18" xfId="52198" xr:uid="{4FDF3ACD-AFE6-45AE-A1F4-E86FFEB48C85}"/>
    <cellStyle name="Migliaia 11 2" xfId="334" xr:uid="{625CCF71-B92C-4460-A1EE-6DF691BC8619}"/>
    <cellStyle name="Migliaia 11 2 10" xfId="49800" xr:uid="{401DB80F-9909-412F-9F25-AA085AB8DD7F}"/>
    <cellStyle name="Migliaia 11 2 11" xfId="50208" xr:uid="{D6128E2D-6660-47F2-9DCF-5189C3008A74}"/>
    <cellStyle name="Migliaia 11 2 12" xfId="50650" xr:uid="{ACCCA7A3-46DE-4D58-9E61-6A88322244E3}"/>
    <cellStyle name="Migliaia 11 2 13" xfId="51369" xr:uid="{F00102F5-9F03-495B-8CF7-2781A771D666}"/>
    <cellStyle name="Migliaia 11 2 14" xfId="51780" xr:uid="{A944B523-EF77-4AF2-84A9-765852B638BA}"/>
    <cellStyle name="Migliaia 11 2 15" xfId="52199" xr:uid="{C9031AE3-8B58-4106-9EAD-BB08BCEA222A}"/>
    <cellStyle name="Migliaia 11 2 2" xfId="1252" xr:uid="{499CDD20-507E-438A-A363-96071F1C1B7E}"/>
    <cellStyle name="Migliaia 11 2 2 10" xfId="51042" xr:uid="{53BA9021-BB7C-4F89-BA42-D36BE526633E}"/>
    <cellStyle name="Migliaia 11 2 2 11" xfId="51638" xr:uid="{B943EB3C-3F4B-4D11-946C-68834208B18E}"/>
    <cellStyle name="Migliaia 11 2 2 12" xfId="52057" xr:uid="{D83EFDD0-7B0C-4CDE-AC6E-ABFEED3DF5FF}"/>
    <cellStyle name="Migliaia 11 2 2 13" xfId="52751" xr:uid="{8D7E0DB2-6515-4214-98D5-62E2C8F0C899}"/>
    <cellStyle name="Migliaia 11 2 2 2" xfId="10016" xr:uid="{D4CC008F-833F-4C45-8F82-5ACA26114E00}"/>
    <cellStyle name="Migliaia 11 2 2 2 2" xfId="26337" xr:uid="{3DDCEA38-54F1-48AC-9CC3-D8E41E4B8317}"/>
    <cellStyle name="Migliaia 11 2 2 2 3" xfId="41305" xr:uid="{D4016DBD-0C26-4ABA-A0EE-31386EA795FF}"/>
    <cellStyle name="Migliaia 11 2 2 2 4" xfId="55106" xr:uid="{14EBB1EB-BB21-4DA4-B952-327982C46DE2}"/>
    <cellStyle name="Migliaia 11 2 2 3" xfId="18156" xr:uid="{62451421-3B49-48D6-896D-D5494FE4EB1D}"/>
    <cellStyle name="Migliaia 11 2 2 3 2" xfId="33623" xr:uid="{DC24C876-0ED7-4321-98D3-BF8CCA3AE610}"/>
    <cellStyle name="Migliaia 11 2 2 3 3" xfId="48584" xr:uid="{131F927B-5B50-4BD6-BE6A-F986A29BF93A}"/>
    <cellStyle name="Migliaia 11 2 2 3 4" xfId="56028" xr:uid="{423368D6-684A-4981-92BD-E4EA97F87835}"/>
    <cellStyle name="Migliaia 11 2 2 4" xfId="19316" xr:uid="{80179AE6-CC08-41B8-B1AB-4D45D9AA968D}"/>
    <cellStyle name="Migliaia 11 2 2 5" xfId="34306" xr:uid="{DDDD2907-2596-4C5E-99BC-C2F7871BAF76}"/>
    <cellStyle name="Migliaia 11 2 2 6" xfId="49258" xr:uid="{434E4D19-41ED-4EB8-8F08-CAEDB6C6BD5B}"/>
    <cellStyle name="Migliaia 11 2 2 7" xfId="49663" xr:uid="{7FDF7F98-D2B6-43A9-BE1B-323F9D051A1D}"/>
    <cellStyle name="Migliaia 11 2 2 8" xfId="50072" xr:uid="{AF29EBC1-869A-4430-AB8C-2230DD429CBE}"/>
    <cellStyle name="Migliaia 11 2 2 9" xfId="50477" xr:uid="{F0AA950B-9B85-48F1-B353-3EB656CC212C}"/>
    <cellStyle name="Migliaia 11 2 3" xfId="9068" xr:uid="{A2D98743-0249-4972-8ADA-45D8988AB675}"/>
    <cellStyle name="Migliaia 11 2 3 2" xfId="54596" xr:uid="{425D8A4D-4149-41A2-BD97-7FD56CAF51FD}"/>
    <cellStyle name="Migliaia 11 2 4" xfId="9747" xr:uid="{F922C075-7192-4160-8B1F-2407846A5A2B}"/>
    <cellStyle name="Migliaia 11 2 4 2" xfId="26073" xr:uid="{A1243C5B-9403-4146-A5F0-79C0478CAFDD}"/>
    <cellStyle name="Migliaia 11 2 4 3" xfId="41051" xr:uid="{C3DA447D-D401-48EF-B0EF-D2068B1D8568}"/>
    <cellStyle name="Migliaia 11 2 4 4" xfId="55481" xr:uid="{CDE45BE6-F02D-4490-A986-56EEF07F54FF}"/>
    <cellStyle name="Migliaia 11 2 5" xfId="16960" xr:uid="{BA4D4780-C33E-4EED-B110-C9EC7607A10A}"/>
    <cellStyle name="Migliaia 11 2 5 2" xfId="33076" xr:uid="{4590F911-8164-4B05-9A15-907E1635E088}"/>
    <cellStyle name="Migliaia 11 2 5 3" xfId="48037" xr:uid="{721582C9-4492-4154-8E08-7C3376CE73ED}"/>
    <cellStyle name="Migliaia 11 2 6" xfId="19054" xr:uid="{7623DB89-D099-4EF5-857C-7592EF42A7EB}"/>
    <cellStyle name="Migliaia 11 2 7" xfId="34049" xr:uid="{32A7D7A8-693B-4812-A49C-F735A4801A8F}"/>
    <cellStyle name="Migliaia 11 2 8" xfId="48989" xr:uid="{457B0165-9F29-4B93-88ED-71A855C15BFF}"/>
    <cellStyle name="Migliaia 11 2 9" xfId="49394" xr:uid="{0F0D60FE-BDB8-41A7-874C-F77C34D491D2}"/>
    <cellStyle name="Migliaia 11 3" xfId="335" xr:uid="{0C6AA58F-2497-48A1-8647-3094357725A7}"/>
    <cellStyle name="Migliaia 11 3 10" xfId="49801" xr:uid="{E6C54A27-4669-42B3-86E8-4B5A777E49E7}"/>
    <cellStyle name="Migliaia 11 3 11" xfId="50209" xr:uid="{36C5E3DF-1344-4527-82CC-AC04FD853AD3}"/>
    <cellStyle name="Migliaia 11 3 12" xfId="50651" xr:uid="{0E9AF19F-0A37-4DA8-A022-B9922966D4CC}"/>
    <cellStyle name="Migliaia 11 3 13" xfId="51370" xr:uid="{3D8EB596-4C29-4002-8C8E-34F9BA6FBB7A}"/>
    <cellStyle name="Migliaia 11 3 14" xfId="51781" xr:uid="{CFC2DF14-F984-4C66-9066-A0D56DA456DD}"/>
    <cellStyle name="Migliaia 11 3 15" xfId="52200" xr:uid="{EB30BE11-AD80-40B7-A1B7-3CB88702A308}"/>
    <cellStyle name="Migliaia 11 3 2" xfId="336" xr:uid="{206384AF-F6B6-474D-A97A-2D7C3CD25869}"/>
    <cellStyle name="Migliaia 11 3 2 10" xfId="50210" xr:uid="{06F42CE9-B154-4B83-A48B-0774EA22AD98}"/>
    <cellStyle name="Migliaia 11 3 2 11" xfId="50652" xr:uid="{3A761069-41DA-42D8-B019-FB743ADC73AD}"/>
    <cellStyle name="Migliaia 11 3 2 12" xfId="51371" xr:uid="{EF31D6F4-5DA7-49A3-87A0-F8F9FC5799EB}"/>
    <cellStyle name="Migliaia 11 3 2 13" xfId="51782" xr:uid="{B6365307-B32D-4B30-97F7-181750098ACE}"/>
    <cellStyle name="Migliaia 11 3 2 14" xfId="52201" xr:uid="{E73085E4-6720-4EA2-BF45-AA5701F242A6}"/>
    <cellStyle name="Migliaia 11 3 2 2" xfId="9070" xr:uid="{FFCEA3F8-8DEB-43C9-865C-A1120FEB3E5B}"/>
    <cellStyle name="Migliaia 11 3 2 2 2" xfId="54674" xr:uid="{C4C50251-3C62-4428-8072-C6D8BE6EA667}"/>
    <cellStyle name="Migliaia 11 3 2 3" xfId="9749" xr:uid="{6D9CDAAF-252B-47A5-8B56-2DDEDB70A321}"/>
    <cellStyle name="Migliaia 11 3 2 3 2" xfId="26075" xr:uid="{CC1DF625-B75B-452F-99E4-DF5E6C55B2FA}"/>
    <cellStyle name="Migliaia 11 3 2 3 3" xfId="41053" xr:uid="{E3061173-4334-4793-9EED-38914CAC9599}"/>
    <cellStyle name="Migliaia 11 3 2 3 4" xfId="55483" xr:uid="{6B93FEC8-5BC3-4509-94E4-0E1B406964A4}"/>
    <cellStyle name="Migliaia 11 3 2 4" xfId="16962" xr:uid="{FC2069C2-7A79-438E-9216-68DF554477F6}"/>
    <cellStyle name="Migliaia 11 3 2 4 2" xfId="33078" xr:uid="{78CB2696-E86A-4C23-BF21-00B3739E7C19}"/>
    <cellStyle name="Migliaia 11 3 2 4 3" xfId="48039" xr:uid="{8C4DC855-6A33-4970-8823-CA711DE0F182}"/>
    <cellStyle name="Migliaia 11 3 2 5" xfId="19056" xr:uid="{9373010F-E8F3-49E0-B77B-77AA70082CDC}"/>
    <cellStyle name="Migliaia 11 3 2 6" xfId="34051" xr:uid="{E713A0E8-1BF3-4CBC-A5B6-BC15D80E6A45}"/>
    <cellStyle name="Migliaia 11 3 2 7" xfId="48991" xr:uid="{302EBFD3-A054-4B06-9FD1-23054E21261E}"/>
    <cellStyle name="Migliaia 11 3 2 8" xfId="49396" xr:uid="{E52F6EF1-4679-436D-9E51-CEC4358BB3BB}"/>
    <cellStyle name="Migliaia 11 3 2 9" xfId="49802" xr:uid="{FAE691DE-DE90-4B53-AF94-33F252A2CB3B}"/>
    <cellStyle name="Migliaia 11 3 3" xfId="9069" xr:uid="{7A990569-97C1-44E1-B244-8E43A22B5381}"/>
    <cellStyle name="Migliaia 11 3 3 2" xfId="18158" xr:uid="{33928716-C6A3-4357-A949-09ABB2E589A4}"/>
    <cellStyle name="Migliaia 11 3 3 2 2" xfId="33625" xr:uid="{0530EEA1-9DDD-4094-9DC6-34C348E38BB3}"/>
    <cellStyle name="Migliaia 11 3 3 2 2 2" xfId="55108" xr:uid="{220FE41D-8284-4F74-B411-E06CD2650BC5}"/>
    <cellStyle name="Migliaia 11 3 3 2 3" xfId="48586" xr:uid="{50B26D60-0E98-46D1-A302-3B04E6C925AB}"/>
    <cellStyle name="Migliaia 11 3 3 2 3 2" xfId="56030" xr:uid="{C88DEFFB-DB4D-45A4-8BD2-BAA6B83DE3B7}"/>
    <cellStyle name="Migliaia 11 3 3 2 4" xfId="52753" xr:uid="{59E78660-AC0D-4F57-922A-CA64CE2B7BD1}"/>
    <cellStyle name="Migliaia 11 3 3 3" xfId="16963" xr:uid="{FEC2C205-C865-43D6-9566-B7C02DCDE4DC}"/>
    <cellStyle name="Migliaia 11 3 3 3 2" xfId="33079" xr:uid="{BABF76E9-47AE-40ED-A9FB-0AE0790ACE4F}"/>
    <cellStyle name="Migliaia 11 3 3 3 3" xfId="48040" xr:uid="{5573B78D-B6A9-47A1-93FF-353D952E21C1}"/>
    <cellStyle name="Migliaia 11 3 3 3 4" xfId="54675" xr:uid="{C66565BB-79D4-44C3-838E-40A9B02109E4}"/>
    <cellStyle name="Migliaia 11 3 3 4" xfId="55484" xr:uid="{35226485-A959-4B45-82E5-386E67798496}"/>
    <cellStyle name="Migliaia 11 3 3 5" xfId="52202" xr:uid="{382F69B4-1537-48CD-9542-87574BBEF324}"/>
    <cellStyle name="Migliaia 11 3 4" xfId="9748" xr:uid="{97F05C6C-CBC3-45C3-9BA9-793BD8B122B0}"/>
    <cellStyle name="Migliaia 11 3 4 2" xfId="18157" xr:uid="{D86F1E0D-F8B8-44BD-B0EF-7A73F1322EEE}"/>
    <cellStyle name="Migliaia 11 3 4 2 2" xfId="33624" xr:uid="{C7803E48-3BE0-4F0B-B70C-5830A12C06F1}"/>
    <cellStyle name="Migliaia 11 3 4 2 3" xfId="48585" xr:uid="{057E4CE7-5715-40F7-B49E-0380D969289E}"/>
    <cellStyle name="Migliaia 11 3 4 2 4" xfId="55107" xr:uid="{69D9EE06-DE9B-433E-B0BC-4A965B03EDC6}"/>
    <cellStyle name="Migliaia 11 3 4 3" xfId="26074" xr:uid="{E106C9FA-2896-4FD4-BB79-BD279584CDA7}"/>
    <cellStyle name="Migliaia 11 3 4 3 2" xfId="56029" xr:uid="{D3721F37-6D64-4CD7-A8FB-128CDCA3C298}"/>
    <cellStyle name="Migliaia 11 3 4 4" xfId="41052" xr:uid="{EFDD1F26-E937-4724-8846-7D6EDBC698FE}"/>
    <cellStyle name="Migliaia 11 3 4 5" xfId="52752" xr:uid="{EAE13C60-E390-45C5-8785-39E6FEE2FD64}"/>
    <cellStyle name="Migliaia 11 3 5" xfId="16961" xr:uid="{45A86339-DC79-42DC-B246-F2D2BD71F5B9}"/>
    <cellStyle name="Migliaia 11 3 5 2" xfId="33077" xr:uid="{A16E6575-1691-439E-B7A9-8DA4803CD502}"/>
    <cellStyle name="Migliaia 11 3 5 3" xfId="48038" xr:uid="{861D89B9-A5E1-41C4-A617-96B6FDC91A66}"/>
    <cellStyle name="Migliaia 11 3 5 4" xfId="54673" xr:uid="{63E18C7E-7B98-43C2-A832-A32F2D8D611B}"/>
    <cellStyle name="Migliaia 11 3 6" xfId="19055" xr:uid="{E1E343F0-9E08-4828-B6C8-FBD507C9CA3B}"/>
    <cellStyle name="Migliaia 11 3 6 2" xfId="55482" xr:uid="{FA8C38C2-16E9-46BF-A64D-F2B31FAA18D6}"/>
    <cellStyle name="Migliaia 11 3 7" xfId="34050" xr:uid="{BFBA5157-50B4-438A-89DE-1779E30CDD95}"/>
    <cellStyle name="Migliaia 11 3 8" xfId="48990" xr:uid="{1E50501B-3C59-47EB-A2B7-4ED64746BCE4}"/>
    <cellStyle name="Migliaia 11 3 9" xfId="49395" xr:uid="{D5C3DD30-E5C1-4063-B9AF-A42ED216BBB6}"/>
    <cellStyle name="Migliaia 11 4" xfId="9071" xr:uid="{C1D2EA5E-F26B-465B-B808-AE9CE495A6A4}"/>
    <cellStyle name="Migliaia 11 4 2" xfId="16965" xr:uid="{1C507929-A8E8-4F3F-AAA2-E6CC0C9E4789}"/>
    <cellStyle name="Migliaia 11 4 2 2" xfId="18160" xr:uid="{76095E8A-7BCB-4B9A-8CD4-3E3204637CC4}"/>
    <cellStyle name="Migliaia 11 4 2 2 2" xfId="33627" xr:uid="{FBA0942E-EB9D-4A71-8B84-A57FFBF70588}"/>
    <cellStyle name="Migliaia 11 4 2 2 2 2" xfId="55110" xr:uid="{C3CD6220-8C69-418D-B7D4-45C328F241ED}"/>
    <cellStyle name="Migliaia 11 4 2 2 3" xfId="48588" xr:uid="{15C32CF6-D874-4CEC-B1B6-66FB35006665}"/>
    <cellStyle name="Migliaia 11 4 2 2 3 2" xfId="56032" xr:uid="{2DC74FD6-D613-4046-8776-37F8440F4D9A}"/>
    <cellStyle name="Migliaia 11 4 2 2 4" xfId="52755" xr:uid="{FBE0FFE6-AB3E-49B9-9A7F-2241D2DF2C51}"/>
    <cellStyle name="Migliaia 11 4 2 3" xfId="33081" xr:uid="{37F2FF65-A0CB-40FA-8282-89D3893157AA}"/>
    <cellStyle name="Migliaia 11 4 2 3 2" xfId="54677" xr:uid="{6F986AD1-F2F2-4296-A8B7-3AE88512B8B0}"/>
    <cellStyle name="Migliaia 11 4 2 4" xfId="48042" xr:uid="{40963B82-6CA6-4A0C-8BE7-D6DADE1211CB}"/>
    <cellStyle name="Migliaia 11 4 2 4 2" xfId="55486" xr:uid="{33412608-FE2D-4DE4-AD9E-F4DBA49B14C0}"/>
    <cellStyle name="Migliaia 11 4 2 5" xfId="52204" xr:uid="{3773BE78-6106-47EA-B449-62C8F42DA8A0}"/>
    <cellStyle name="Migliaia 11 4 3" xfId="18159" xr:uid="{A8A5823E-C6D0-4CD1-9024-35E4B2FC02A4}"/>
    <cellStyle name="Migliaia 11 4 3 2" xfId="33626" xr:uid="{E7A9E5D0-E670-4F47-A69C-D23E565ED0F5}"/>
    <cellStyle name="Migliaia 11 4 3 2 2" xfId="55109" xr:uid="{B49E6115-8C39-4D0B-9A64-EEE26527ED89}"/>
    <cellStyle name="Migliaia 11 4 3 3" xfId="48587" xr:uid="{D1E09EAD-730B-495B-99A2-669564563BE3}"/>
    <cellStyle name="Migliaia 11 4 3 3 2" xfId="56031" xr:uid="{2E71195C-E4C3-473E-ABAA-221FC1393A87}"/>
    <cellStyle name="Migliaia 11 4 3 4" xfId="52754" xr:uid="{2C6CF5DE-39DF-49B8-A49C-E5593D5ECFA2}"/>
    <cellStyle name="Migliaia 11 4 4" xfId="16964" xr:uid="{670C0D74-1F95-4078-8B57-ACC4B9C0FEDF}"/>
    <cellStyle name="Migliaia 11 4 4 2" xfId="33080" xr:uid="{54A2B593-F50E-4713-956C-4FC9082D9DF7}"/>
    <cellStyle name="Migliaia 11 4 4 3" xfId="48041" xr:uid="{03001761-AE02-4A87-AD60-177FB670310B}"/>
    <cellStyle name="Migliaia 11 4 4 4" xfId="54676" xr:uid="{B4F8C763-D6C0-48FD-88D7-3AE234B2C275}"/>
    <cellStyle name="Migliaia 11 4 5" xfId="51148" xr:uid="{C7952180-D517-4627-AFEC-A9AC1106C312}"/>
    <cellStyle name="Migliaia 11 4 5 2" xfId="55485" xr:uid="{55CC53EF-0951-4385-9965-C97D48D82DAE}"/>
    <cellStyle name="Migliaia 11 4 6" xfId="52203" xr:uid="{381BDC25-DE0B-4A1C-AC57-64A9D0FBA345}"/>
    <cellStyle name="Migliaia 11 5" xfId="9072" xr:uid="{78FFE129-6F9F-4B1B-9056-C2C549F29C60}"/>
    <cellStyle name="Migliaia 11 5 2" xfId="16966" xr:uid="{B93CA321-2AB4-4710-BC33-096F35F295BE}"/>
    <cellStyle name="Migliaia 11 5 2 2" xfId="33082" xr:uid="{D66A080A-A605-412D-A8B0-068F905E938C}"/>
    <cellStyle name="Migliaia 11 5 2 3" xfId="48043" xr:uid="{5F3E8DBC-1680-4D22-B286-D17362F609D9}"/>
    <cellStyle name="Migliaia 11 5 2 4" xfId="54678" xr:uid="{0F1D4F12-63CC-457E-BE0C-9C672E47FF80}"/>
    <cellStyle name="Migliaia 11 5 3" xfId="51202" xr:uid="{E089B6E5-1671-4557-98FA-C57A1BE32CCB}"/>
    <cellStyle name="Migliaia 11 5 3 2" xfId="55487" xr:uid="{108EAE1F-A4C4-4050-9185-84C607659657}"/>
    <cellStyle name="Migliaia 11 5 4" xfId="52205" xr:uid="{5D181B7F-5AAC-4666-8562-17763D59C851}"/>
    <cellStyle name="Migliaia 11 6" xfId="9067" xr:uid="{A0325C89-D57B-400B-A75D-6748C6CEB352}"/>
    <cellStyle name="Migliaia 11 6 2" xfId="51180" xr:uid="{CA54AB67-2B04-4CAC-9725-FE99E99DDB3A}"/>
    <cellStyle name="Migliaia 11 6 3" xfId="54529" xr:uid="{ED4334E9-AD99-4B82-A6F2-0D7EB66884D5}"/>
    <cellStyle name="Migliaia 11 7" xfId="9746" xr:uid="{18C45F2D-631C-4F8A-84B4-DB180A05F73F}"/>
    <cellStyle name="Migliaia 11 7 2" xfId="26072" xr:uid="{38BCE74F-0575-47B2-9A87-0739615C707A}"/>
    <cellStyle name="Migliaia 11 7 3" xfId="41050" xr:uid="{E2D88E9D-6430-4E65-86E8-0E1D0070FAA1}"/>
    <cellStyle name="Migliaia 11 7 4" xfId="55480" xr:uid="{F4E84782-C348-4679-86E5-76A958CDA4C9}"/>
    <cellStyle name="Migliaia 11 8" xfId="16959" xr:uid="{01FE5EF6-7A62-446C-80BB-95D97E0A8AB5}"/>
    <cellStyle name="Migliaia 11 8 2" xfId="33075" xr:uid="{131B6BD1-9B36-4632-B74C-C7D55555425F}"/>
    <cellStyle name="Migliaia 11 8 3" xfId="48036" xr:uid="{57EE6FA2-B007-4C12-8892-E1A5051828F0}"/>
    <cellStyle name="Migliaia 11 9" xfId="19053" xr:uid="{51AB64F6-13A7-408A-A236-AE16059DC9E4}"/>
    <cellStyle name="Migliaia 12" xfId="337" xr:uid="{3E84AFE6-0C17-4E0F-963E-0BA17DD1EABF}"/>
    <cellStyle name="Migliaia 12 10" xfId="34052" xr:uid="{51580634-606D-4FCE-884F-A5EF6ACA4F83}"/>
    <cellStyle name="Migliaia 12 11" xfId="48992" xr:uid="{426F4C15-3894-438D-8813-3D830836E23F}"/>
    <cellStyle name="Migliaia 12 12" xfId="49397" xr:uid="{D80879B2-87BD-4786-81AA-ADA27B93721A}"/>
    <cellStyle name="Migliaia 12 13" xfId="49803" xr:uid="{E9B072EA-20B5-42CB-B127-46C828C4B670}"/>
    <cellStyle name="Migliaia 12 14" xfId="50211" xr:uid="{BE26C7E6-86BC-4B1F-A0D4-7E9369612348}"/>
    <cellStyle name="Migliaia 12 15" xfId="50653" xr:uid="{75FC8689-A083-40DF-A2BE-496B9E32F6A2}"/>
    <cellStyle name="Migliaia 12 16" xfId="51372" xr:uid="{8AE9038A-FC54-46B5-99BD-841DBC198FB1}"/>
    <cellStyle name="Migliaia 12 17" xfId="51783" xr:uid="{E4D25B22-68D6-4F46-B0C5-9C505414BBD7}"/>
    <cellStyle name="Migliaia 12 18" xfId="52206" xr:uid="{6C341DCD-E982-4B5E-859D-DC3CDF0531D7}"/>
    <cellStyle name="Migliaia 12 2" xfId="338" xr:uid="{983A1E6E-3C38-4D7D-9D28-35CF812C8842}"/>
    <cellStyle name="Migliaia 12 2 10" xfId="49804" xr:uid="{02880C07-086C-4999-9CB6-43B1070B8EC5}"/>
    <cellStyle name="Migliaia 12 2 11" xfId="50212" xr:uid="{2DF65FFA-95DC-40A2-AD97-724B04E578B1}"/>
    <cellStyle name="Migliaia 12 2 12" xfId="50654" xr:uid="{17CBDABA-5121-42E9-9EE2-A9D7E825C325}"/>
    <cellStyle name="Migliaia 12 2 13" xfId="51373" xr:uid="{39E95D11-FC7B-47E1-95A4-D7C4493D9F98}"/>
    <cellStyle name="Migliaia 12 2 14" xfId="51784" xr:uid="{01FBC82C-EE7F-42AC-A936-F0D4612A94AD}"/>
    <cellStyle name="Migliaia 12 2 15" xfId="52207" xr:uid="{45EF94DF-3E2D-447B-A6DC-BE865B3031A5}"/>
    <cellStyle name="Migliaia 12 2 2" xfId="1253" xr:uid="{D542D2E3-F6BA-4756-89E1-562E453F4A41}"/>
    <cellStyle name="Migliaia 12 2 2 10" xfId="51043" xr:uid="{7E3B5EEA-EBD8-455B-8ED5-708CDA162C96}"/>
    <cellStyle name="Migliaia 12 2 2 11" xfId="51639" xr:uid="{45D74B61-3782-44D7-A7CE-EDEA324D052B}"/>
    <cellStyle name="Migliaia 12 2 2 12" xfId="52058" xr:uid="{565E5CE0-AF63-400A-835B-0A2BA79838F1}"/>
    <cellStyle name="Migliaia 12 2 2 13" xfId="52756" xr:uid="{B0D817B3-9FAA-4E5E-ADC0-98D45D89FCED}"/>
    <cellStyle name="Migliaia 12 2 2 2" xfId="10017" xr:uid="{D3CCD84C-8D0A-4EFD-913F-AD9257F21356}"/>
    <cellStyle name="Migliaia 12 2 2 2 2" xfId="26338" xr:uid="{B2B1F8BF-6DEE-49E9-A3C8-E0F0CA8521D7}"/>
    <cellStyle name="Migliaia 12 2 2 2 3" xfId="41306" xr:uid="{9916FB33-7FED-40F2-8FA0-38DA4DAA3887}"/>
    <cellStyle name="Migliaia 12 2 2 2 4" xfId="55111" xr:uid="{56DD5A44-9BB0-49E6-A8A1-455CF76D6241}"/>
    <cellStyle name="Migliaia 12 2 2 3" xfId="18161" xr:uid="{037C0A9A-1B79-420D-A120-EADE8E813AAF}"/>
    <cellStyle name="Migliaia 12 2 2 3 2" xfId="33628" xr:uid="{8C221BCF-E117-47D4-B8A2-0D04476EA107}"/>
    <cellStyle name="Migliaia 12 2 2 3 3" xfId="48589" xr:uid="{975D2C20-D033-4B1F-A7DB-7B39E400C583}"/>
    <cellStyle name="Migliaia 12 2 2 3 4" xfId="56033" xr:uid="{91D294CA-73FB-4472-A08B-9ACBD5DAB4CE}"/>
    <cellStyle name="Migliaia 12 2 2 4" xfId="19317" xr:uid="{B6EBF067-3602-4785-8B70-70F7D8E18F17}"/>
    <cellStyle name="Migliaia 12 2 2 5" xfId="34307" xr:uid="{388FAD5E-1A9E-4971-AF7A-DB0D2E17D51A}"/>
    <cellStyle name="Migliaia 12 2 2 6" xfId="49259" xr:uid="{CB932DCE-3BC2-4CEA-9ED4-05367FA40746}"/>
    <cellStyle name="Migliaia 12 2 2 7" xfId="49664" xr:uid="{6F544A2B-7823-42CC-A675-6C4B152F2A5A}"/>
    <cellStyle name="Migliaia 12 2 2 8" xfId="50073" xr:uid="{32662368-A26A-4472-8176-610DD715EC85}"/>
    <cellStyle name="Migliaia 12 2 2 9" xfId="50478" xr:uid="{0C87102C-3C90-4739-8561-A9FAFF62EFF5}"/>
    <cellStyle name="Migliaia 12 2 3" xfId="9074" xr:uid="{89601CA5-75EB-44D3-9D43-840442F0E90F}"/>
    <cellStyle name="Migliaia 12 2 3 2" xfId="54597" xr:uid="{2E742774-E567-4CD8-9DE0-7B14B7FEAF0B}"/>
    <cellStyle name="Migliaia 12 2 4" xfId="9751" xr:uid="{2B6CD570-1A0A-4F3F-8E24-C7666414FF65}"/>
    <cellStyle name="Migliaia 12 2 4 2" xfId="26077" xr:uid="{B3C6173F-F833-47AC-90B8-D19AB287B7E4}"/>
    <cellStyle name="Migliaia 12 2 4 3" xfId="41055" xr:uid="{3044605C-184E-48E2-A1C8-E09188D8F882}"/>
    <cellStyle name="Migliaia 12 2 4 4" xfId="55489" xr:uid="{3CA792F2-CF2A-4436-8306-6BDDBDAAECBE}"/>
    <cellStyle name="Migliaia 12 2 5" xfId="16968" xr:uid="{47F9EBC6-FC3F-496C-B2B7-CFCA8D69A5C7}"/>
    <cellStyle name="Migliaia 12 2 5 2" xfId="33084" xr:uid="{55212A4D-CA86-4B9E-998C-0309C713D0FD}"/>
    <cellStyle name="Migliaia 12 2 5 3" xfId="48045" xr:uid="{2FF21DCA-ED1E-4970-97D7-DC7FE0B8E5F2}"/>
    <cellStyle name="Migliaia 12 2 6" xfId="19058" xr:uid="{AFC6081F-C215-4F21-A41E-C3B6540D64DD}"/>
    <cellStyle name="Migliaia 12 2 7" xfId="34053" xr:uid="{946836B3-33C6-4F3A-B78E-5724FF4F7125}"/>
    <cellStyle name="Migliaia 12 2 8" xfId="48993" xr:uid="{F3FC2B06-DB4B-437F-ADCA-ECFD3F5DCD0E}"/>
    <cellStyle name="Migliaia 12 2 9" xfId="49398" xr:uid="{E73F8EB3-B1EA-4521-BCB9-84CFA51F3FD3}"/>
    <cellStyle name="Migliaia 12 3" xfId="339" xr:uid="{D67F1F16-2EA9-4449-8AE7-08D8B8F80DC9}"/>
    <cellStyle name="Migliaia 12 3 10" xfId="49805" xr:uid="{7930B55F-6F77-4EC5-AAE2-CD2041FAFBCB}"/>
    <cellStyle name="Migliaia 12 3 11" xfId="50213" xr:uid="{397B1A51-109B-4479-9940-343C47E79BE6}"/>
    <cellStyle name="Migliaia 12 3 12" xfId="50655" xr:uid="{94CCB10B-DDBD-436C-8755-79B16BD2E05B}"/>
    <cellStyle name="Migliaia 12 3 13" xfId="51374" xr:uid="{A2E18A9E-6F0D-435B-84DA-D2F29F299216}"/>
    <cellStyle name="Migliaia 12 3 14" xfId="51785" xr:uid="{81582417-683E-4C5B-AEA2-3B94B3059627}"/>
    <cellStyle name="Migliaia 12 3 15" xfId="52208" xr:uid="{138B9095-716D-420C-897F-128100C178F4}"/>
    <cellStyle name="Migliaia 12 3 2" xfId="340" xr:uid="{363E0B7A-3BB0-4A50-AF44-75FA2018FF92}"/>
    <cellStyle name="Migliaia 12 3 2 10" xfId="50214" xr:uid="{8148B517-2B90-4106-B308-DA3858DEEBC6}"/>
    <cellStyle name="Migliaia 12 3 2 11" xfId="50656" xr:uid="{39CC9981-CBE9-4A66-9D72-E7805824910F}"/>
    <cellStyle name="Migliaia 12 3 2 12" xfId="51375" xr:uid="{F0ECE405-63D8-4D95-81DC-CE2373D3AE63}"/>
    <cellStyle name="Migliaia 12 3 2 13" xfId="51786" xr:uid="{9C10D24F-99B6-4E97-BDD1-E0C436890F85}"/>
    <cellStyle name="Migliaia 12 3 2 14" xfId="52209" xr:uid="{064528CD-61C9-45A9-B61C-8C4F24D0302B}"/>
    <cellStyle name="Migliaia 12 3 2 2" xfId="9076" xr:uid="{568D7AC9-F8F6-4CAB-B0E1-A6A3BCD1858C}"/>
    <cellStyle name="Migliaia 12 3 2 2 2" xfId="54680" xr:uid="{06E7932F-8F44-4336-8B12-B0EA93D83E4B}"/>
    <cellStyle name="Migliaia 12 3 2 3" xfId="9753" xr:uid="{F75271E0-867D-4ABC-89F7-ACA904C5732C}"/>
    <cellStyle name="Migliaia 12 3 2 3 2" xfId="26079" xr:uid="{4BE60547-9BA1-4B3A-8739-3DEA164D268E}"/>
    <cellStyle name="Migliaia 12 3 2 3 3" xfId="41057" xr:uid="{B074B334-7522-4D82-8884-35936964C15B}"/>
    <cellStyle name="Migliaia 12 3 2 3 4" xfId="55491" xr:uid="{3AEF606B-58F4-4F8B-9A69-B2F52E70B54C}"/>
    <cellStyle name="Migliaia 12 3 2 4" xfId="16970" xr:uid="{F58EC3F7-ADFC-4F1E-8250-7AED939A2C02}"/>
    <cellStyle name="Migliaia 12 3 2 4 2" xfId="33086" xr:uid="{30422A85-E951-4F51-BA92-B933951D1E7B}"/>
    <cellStyle name="Migliaia 12 3 2 4 3" xfId="48047" xr:uid="{F63F86D0-2BEE-4396-9B08-2D584DB7AEE6}"/>
    <cellStyle name="Migliaia 12 3 2 5" xfId="19060" xr:uid="{C01D4FA4-0C81-4F4E-94C4-A009ADB9CDF3}"/>
    <cellStyle name="Migliaia 12 3 2 6" xfId="34055" xr:uid="{9D36CDE1-D3C3-432A-9B8E-8C2AFEB311EF}"/>
    <cellStyle name="Migliaia 12 3 2 7" xfId="48995" xr:uid="{E2670571-6D89-453A-8856-FE87F5E273D4}"/>
    <cellStyle name="Migliaia 12 3 2 8" xfId="49400" xr:uid="{12A23C0B-9733-488E-8F76-64E80DE3DC04}"/>
    <cellStyle name="Migliaia 12 3 2 9" xfId="49806" xr:uid="{480D4FAD-D7DE-40C5-BEA5-C12C4F40A1A6}"/>
    <cellStyle name="Migliaia 12 3 3" xfId="9075" xr:uid="{2A4E9EF8-9F28-43D5-A604-8BC60A662A2B}"/>
    <cellStyle name="Migliaia 12 3 3 2" xfId="18163" xr:uid="{062A5670-9C5F-4150-9BF5-CC570845E55D}"/>
    <cellStyle name="Migliaia 12 3 3 2 2" xfId="33630" xr:uid="{6D48C666-F11D-4A53-A70A-E0A8139A7045}"/>
    <cellStyle name="Migliaia 12 3 3 2 2 2" xfId="55113" xr:uid="{0B52BED7-45A4-4353-B4F0-BC07B2593D1A}"/>
    <cellStyle name="Migliaia 12 3 3 2 3" xfId="48591" xr:uid="{7DF12E2D-7DFB-4C8C-91CA-1F02E9167E25}"/>
    <cellStyle name="Migliaia 12 3 3 2 3 2" xfId="56035" xr:uid="{569C0379-F4EE-42EC-9615-A8EA324D6FC3}"/>
    <cellStyle name="Migliaia 12 3 3 2 4" xfId="52758" xr:uid="{7820B803-2C0D-495D-99AF-9376408A8D11}"/>
    <cellStyle name="Migliaia 12 3 3 3" xfId="16971" xr:uid="{9711AB9B-5DC7-44AF-A340-DFA023AA485C}"/>
    <cellStyle name="Migliaia 12 3 3 3 2" xfId="33087" xr:uid="{30DF8DD8-166C-43B5-AB96-19F3C9CB179C}"/>
    <cellStyle name="Migliaia 12 3 3 3 3" xfId="48048" xr:uid="{0632566D-FAF7-43C6-8AFA-15097DBE408E}"/>
    <cellStyle name="Migliaia 12 3 3 3 4" xfId="54681" xr:uid="{B62718A5-3A33-4970-8FA8-38C4CEF1361E}"/>
    <cellStyle name="Migliaia 12 3 3 4" xfId="55492" xr:uid="{CF5741A9-F771-4B5D-A84C-F4C0ABC6DD4E}"/>
    <cellStyle name="Migliaia 12 3 3 5" xfId="52210" xr:uid="{45A4B491-A389-430D-9811-68047A5469F3}"/>
    <cellStyle name="Migliaia 12 3 4" xfId="9752" xr:uid="{53D2C18C-ADED-46E8-8723-9AE2706A9ECC}"/>
    <cellStyle name="Migliaia 12 3 4 2" xfId="18162" xr:uid="{D03B57AE-B3DA-45F7-9291-B082BEE408F8}"/>
    <cellStyle name="Migliaia 12 3 4 2 2" xfId="33629" xr:uid="{8E281DE9-8358-432F-9096-855558D2403C}"/>
    <cellStyle name="Migliaia 12 3 4 2 3" xfId="48590" xr:uid="{FDC6F301-5274-4045-AE54-0675D55603B8}"/>
    <cellStyle name="Migliaia 12 3 4 2 4" xfId="55112" xr:uid="{F3737376-5493-4E97-BB5C-23B35DD5FB1E}"/>
    <cellStyle name="Migliaia 12 3 4 3" xfId="26078" xr:uid="{2EF5914E-CEBD-4BC9-9359-C47CC57A474D}"/>
    <cellStyle name="Migliaia 12 3 4 3 2" xfId="56034" xr:uid="{28FCEA97-8EA3-4AE1-8DD8-2ED6D99E0BB1}"/>
    <cellStyle name="Migliaia 12 3 4 4" xfId="41056" xr:uid="{93A98066-AB85-4146-92C3-9C7EA94C4E8E}"/>
    <cellStyle name="Migliaia 12 3 4 5" xfId="52757" xr:uid="{372340B1-04A4-4823-9B3D-DEAF45FB8527}"/>
    <cellStyle name="Migliaia 12 3 5" xfId="16969" xr:uid="{F073ADF8-A1AD-494C-873F-C73A1F477426}"/>
    <cellStyle name="Migliaia 12 3 5 2" xfId="33085" xr:uid="{3692F8B5-3417-4CCC-9D4C-F14DB3D7BB90}"/>
    <cellStyle name="Migliaia 12 3 5 3" xfId="48046" xr:uid="{C053BEC5-F6F3-449F-A695-9F89D560BAAF}"/>
    <cellStyle name="Migliaia 12 3 5 4" xfId="54679" xr:uid="{2CC50F20-817D-4055-94D0-41E6AE7988F3}"/>
    <cellStyle name="Migliaia 12 3 6" xfId="19059" xr:uid="{9A869D49-D3AB-45B1-B11D-157FBD047BE8}"/>
    <cellStyle name="Migliaia 12 3 6 2" xfId="55490" xr:uid="{90D4CF78-0B82-4611-BA92-FDBC54E8F719}"/>
    <cellStyle name="Migliaia 12 3 7" xfId="34054" xr:uid="{E0CE5BBA-8702-47DA-A239-AD60E940C879}"/>
    <cellStyle name="Migliaia 12 3 8" xfId="48994" xr:uid="{519E1EE5-D502-4F9E-AA41-D8973B02C7EA}"/>
    <cellStyle name="Migliaia 12 3 9" xfId="49399" xr:uid="{975DAFCB-04BD-415B-9246-0DDBD6CB96FC}"/>
    <cellStyle name="Migliaia 12 4" xfId="9077" xr:uid="{5FA730EA-269C-4499-8281-A65ABCF39609}"/>
    <cellStyle name="Migliaia 12 4 2" xfId="16973" xr:uid="{B05A68D6-022B-4BDC-BEC6-1B18BFFFFD79}"/>
    <cellStyle name="Migliaia 12 4 2 2" xfId="18165" xr:uid="{99DDBEB8-47B5-4844-984B-DD7085F60F90}"/>
    <cellStyle name="Migliaia 12 4 2 2 2" xfId="33632" xr:uid="{5E25C7A6-8EE1-4DEC-BB7D-B0402BE36576}"/>
    <cellStyle name="Migliaia 12 4 2 2 2 2" xfId="55115" xr:uid="{48316A8E-A75A-4B4C-BA36-131C1592DA80}"/>
    <cellStyle name="Migliaia 12 4 2 2 3" xfId="48593" xr:uid="{B3AA0216-8D12-4762-B315-8705A0E8D20B}"/>
    <cellStyle name="Migliaia 12 4 2 2 3 2" xfId="56037" xr:uid="{FBF6097E-37C1-4ABE-8E3E-8EDE3187145F}"/>
    <cellStyle name="Migliaia 12 4 2 2 4" xfId="52760" xr:uid="{F337145E-A58E-48D1-838B-A8A52D9F86F6}"/>
    <cellStyle name="Migliaia 12 4 2 3" xfId="33089" xr:uid="{2F42EAD1-3211-4DA5-BB93-2874885841E6}"/>
    <cellStyle name="Migliaia 12 4 2 3 2" xfId="54683" xr:uid="{660AAAC1-CE8B-4C80-BB58-06DAD0252879}"/>
    <cellStyle name="Migliaia 12 4 2 4" xfId="48050" xr:uid="{AD32EA2E-B67D-4DED-923B-30EE66B9178E}"/>
    <cellStyle name="Migliaia 12 4 2 4 2" xfId="55494" xr:uid="{3A45DF66-9F43-44F4-8521-4B0C34B59B23}"/>
    <cellStyle name="Migliaia 12 4 2 5" xfId="52212" xr:uid="{618C2F8F-310D-4412-8705-508ED6E9EFF0}"/>
    <cellStyle name="Migliaia 12 4 3" xfId="18164" xr:uid="{42190704-E704-4C20-9EB2-512BEEE59BE6}"/>
    <cellStyle name="Migliaia 12 4 3 2" xfId="33631" xr:uid="{11C9781B-A99A-441C-91CF-63879FC47177}"/>
    <cellStyle name="Migliaia 12 4 3 2 2" xfId="55114" xr:uid="{EC4FD007-5A34-43BC-9F84-A827DEFD493E}"/>
    <cellStyle name="Migliaia 12 4 3 3" xfId="48592" xr:uid="{2C7C499F-04B5-43C0-8D45-0FB19410D002}"/>
    <cellStyle name="Migliaia 12 4 3 3 2" xfId="56036" xr:uid="{A3F29DAA-7D4C-4144-923D-70C3C0F5B7F2}"/>
    <cellStyle name="Migliaia 12 4 3 4" xfId="52759" xr:uid="{5E07F08D-B626-41AF-B478-AF4B7E1838C6}"/>
    <cellStyle name="Migliaia 12 4 4" xfId="16972" xr:uid="{380675FE-16DF-49B3-9D2D-398497BA8885}"/>
    <cellStyle name="Migliaia 12 4 4 2" xfId="33088" xr:uid="{D5A35133-BE70-44D1-AD65-2C044307FF1E}"/>
    <cellStyle name="Migliaia 12 4 4 3" xfId="48049" xr:uid="{E8285C7D-E57E-44DD-8C77-4B142743AAFD}"/>
    <cellStyle name="Migliaia 12 4 4 4" xfId="54682" xr:uid="{81FC53BD-5648-45E6-A462-C6E6AD043F8B}"/>
    <cellStyle name="Migliaia 12 4 5" xfId="51002" xr:uid="{5239C8FE-BA89-4D5D-97DD-09165CB833A8}"/>
    <cellStyle name="Migliaia 12 4 5 2" xfId="55493" xr:uid="{CA2354A0-4FB9-40AA-90AB-D4CC7B92A13A}"/>
    <cellStyle name="Migliaia 12 4 6" xfId="52211" xr:uid="{7E812029-9363-4366-BC33-BA2E9DC2F20E}"/>
    <cellStyle name="Migliaia 12 5" xfId="9078" xr:uid="{4DD9B9EE-B750-4B1B-A8C1-A6A62DC6C08B}"/>
    <cellStyle name="Migliaia 12 5 2" xfId="16974" xr:uid="{26FA4BCC-F832-4762-A14D-C2D952EFEBB0}"/>
    <cellStyle name="Migliaia 12 5 2 2" xfId="33090" xr:uid="{FA55391A-F1D2-457F-B7E3-3B958AC3C2F3}"/>
    <cellStyle name="Migliaia 12 5 2 3" xfId="48051" xr:uid="{24B88901-DF80-47AE-8CAD-97287D06F53B}"/>
    <cellStyle name="Migliaia 12 5 2 4" xfId="54684" xr:uid="{C2D008BB-D443-4205-A3E5-6DF4C7EAE714}"/>
    <cellStyle name="Migliaia 12 5 3" xfId="50927" xr:uid="{6E46FBD8-D365-47B6-B8AE-485915D06AE4}"/>
    <cellStyle name="Migliaia 12 5 3 2" xfId="55495" xr:uid="{2D7A5B03-57CD-47A8-A618-DFAC014707FE}"/>
    <cellStyle name="Migliaia 12 5 4" xfId="52213" xr:uid="{6875DAAA-46AD-4308-9979-7D56D0EA7BC7}"/>
    <cellStyle name="Migliaia 12 6" xfId="9073" xr:uid="{BB1AEAF8-978B-465A-9FD6-809329B43A27}"/>
    <cellStyle name="Migliaia 12 6 2" xfId="51145" xr:uid="{046A9A60-770F-4C54-99EC-DB67364710E7}"/>
    <cellStyle name="Migliaia 12 6 3" xfId="54530" xr:uid="{E72011B9-A842-43D4-A960-638EC5F3F5D4}"/>
    <cellStyle name="Migliaia 12 7" xfId="9750" xr:uid="{48BFFD66-9DB4-4C41-BFB5-0AFAF0B7FF8A}"/>
    <cellStyle name="Migliaia 12 7 2" xfId="26076" xr:uid="{82F66A85-C067-4E4B-B762-ABB1595AF8A1}"/>
    <cellStyle name="Migliaia 12 7 3" xfId="41054" xr:uid="{2133B3F5-B62F-4E69-9755-84619D134FD5}"/>
    <cellStyle name="Migliaia 12 7 4" xfId="55488" xr:uid="{B882A50F-CFE4-42F0-A52B-D64EC86E4AE4}"/>
    <cellStyle name="Migliaia 12 8" xfId="16967" xr:uid="{2A4F0433-2E7C-4117-BC06-ECA7897B3453}"/>
    <cellStyle name="Migliaia 12 8 2" xfId="33083" xr:uid="{B8607185-FE3F-4829-B11F-1A2108A73E3D}"/>
    <cellStyle name="Migliaia 12 8 3" xfId="48044" xr:uid="{22B177AF-97C9-4ADD-85F5-01749BFDA8B7}"/>
    <cellStyle name="Migliaia 12 9" xfId="19057" xr:uid="{2523610C-4560-404C-8043-FA14219E4AF2}"/>
    <cellStyle name="Migliaia 13" xfId="341" xr:uid="{F8232881-A429-45F3-9917-AC84682091FF}"/>
    <cellStyle name="Migliaia 13 10" xfId="34056" xr:uid="{D3751B9E-A165-4AB7-8BF2-40C12A665734}"/>
    <cellStyle name="Migliaia 13 11" xfId="48996" xr:uid="{BF957AA8-3EDF-40B5-9076-8034BCAC6862}"/>
    <cellStyle name="Migliaia 13 12" xfId="49401" xr:uid="{F442BC7F-6828-4765-B42A-52511589FE31}"/>
    <cellStyle name="Migliaia 13 13" xfId="49807" xr:uid="{4E15950D-3BD0-40AA-8C85-D3A0A172FBDF}"/>
    <cellStyle name="Migliaia 13 14" xfId="50215" xr:uid="{DAC9A0B8-6611-415C-804D-1100D7829E3F}"/>
    <cellStyle name="Migliaia 13 15" xfId="50657" xr:uid="{1A86D5A7-E636-49BE-9AC9-55635F412F59}"/>
    <cellStyle name="Migliaia 13 16" xfId="51376" xr:uid="{1C739DF5-298F-4780-86CC-E952D6550B7B}"/>
    <cellStyle name="Migliaia 13 17" xfId="51787" xr:uid="{E08F43A7-761B-484D-A7A0-1596B8B13E76}"/>
    <cellStyle name="Migliaia 13 18" xfId="52214" xr:uid="{068A08D0-84DD-4C91-BFFF-E117042179CC}"/>
    <cellStyle name="Migliaia 13 2" xfId="342" xr:uid="{B9900656-643F-41AB-B30E-126FB5289B1A}"/>
    <cellStyle name="Migliaia 13 2 10" xfId="49808" xr:uid="{AC569AB6-8EDE-4663-8981-F0B28CECAC2F}"/>
    <cellStyle name="Migliaia 13 2 11" xfId="50216" xr:uid="{A34354CB-6669-412B-9D5F-D008EBEAFCC5}"/>
    <cellStyle name="Migliaia 13 2 12" xfId="50658" xr:uid="{8AA63B0E-A2DA-4A92-8E73-1151F3859813}"/>
    <cellStyle name="Migliaia 13 2 13" xfId="51377" xr:uid="{A4455530-17CD-4423-8C95-AF4A32C6CE04}"/>
    <cellStyle name="Migliaia 13 2 14" xfId="51788" xr:uid="{97EDF3EA-E73F-4F23-8A8D-B3D4E155F46C}"/>
    <cellStyle name="Migliaia 13 2 15" xfId="52215" xr:uid="{5ED48596-155F-41A7-8AC6-9444E0699272}"/>
    <cellStyle name="Migliaia 13 2 2" xfId="1254" xr:uid="{AE0254E0-9877-4CAF-B770-1C1507889A9E}"/>
    <cellStyle name="Migliaia 13 2 2 10" xfId="51044" xr:uid="{E1278877-951B-490E-81BF-29B96A069E5F}"/>
    <cellStyle name="Migliaia 13 2 2 11" xfId="51640" xr:uid="{A4566CF4-C375-4682-9656-203FE5C3FE27}"/>
    <cellStyle name="Migliaia 13 2 2 12" xfId="52059" xr:uid="{2EAA8D3C-1949-435A-AE82-39718F7C15E4}"/>
    <cellStyle name="Migliaia 13 2 2 13" xfId="52761" xr:uid="{F5928C3C-441E-4F2D-996E-5F7571AD3FFB}"/>
    <cellStyle name="Migliaia 13 2 2 2" xfId="10018" xr:uid="{1E988DF8-9971-454A-A554-F6BF7F8F35F3}"/>
    <cellStyle name="Migliaia 13 2 2 2 2" xfId="26339" xr:uid="{C33206F7-3428-458A-96A0-68C3D951FA92}"/>
    <cellStyle name="Migliaia 13 2 2 2 3" xfId="41307" xr:uid="{7A930A16-2972-4B60-B079-CBF6903F1238}"/>
    <cellStyle name="Migliaia 13 2 2 2 4" xfId="55116" xr:uid="{4F3901BA-E703-4184-8029-2B768C4B8AFA}"/>
    <cellStyle name="Migliaia 13 2 2 3" xfId="18166" xr:uid="{EF2186EE-EAD6-4FB9-95B3-3C72DAB17C5D}"/>
    <cellStyle name="Migliaia 13 2 2 3 2" xfId="33633" xr:uid="{873BE491-5F3D-4A24-A288-51CA1C2735C9}"/>
    <cellStyle name="Migliaia 13 2 2 3 3" xfId="48594" xr:uid="{0006592E-2B8A-4028-8228-CDD2A0A81BBF}"/>
    <cellStyle name="Migliaia 13 2 2 3 4" xfId="56038" xr:uid="{4AE3DD07-C66A-4C10-8045-1726B5E4CF78}"/>
    <cellStyle name="Migliaia 13 2 2 4" xfId="19318" xr:uid="{E9BEB379-CCF1-4F7E-86E7-B36B9E114C39}"/>
    <cellStyle name="Migliaia 13 2 2 5" xfId="34308" xr:uid="{CCCC5478-B0AE-4265-9527-16B231C72B29}"/>
    <cellStyle name="Migliaia 13 2 2 6" xfId="49260" xr:uid="{261B08D6-F9B7-42AE-B1DA-F8EC049330EA}"/>
    <cellStyle name="Migliaia 13 2 2 7" xfId="49665" xr:uid="{C74A6837-B6B8-4925-B5F7-8A93B0DC7E7E}"/>
    <cellStyle name="Migliaia 13 2 2 8" xfId="50074" xr:uid="{3D1D6F12-2347-46B2-AA4B-5D4783585769}"/>
    <cellStyle name="Migliaia 13 2 2 9" xfId="50479" xr:uid="{ED547C93-D8CE-4A09-BA87-0DB6C5D3D07D}"/>
    <cellStyle name="Migliaia 13 2 3" xfId="9080" xr:uid="{B765C0DF-B395-4A56-9A5A-538975CC3EC6}"/>
    <cellStyle name="Migliaia 13 2 3 2" xfId="54598" xr:uid="{89679F2C-C86E-4202-A872-024AF06EEEBF}"/>
    <cellStyle name="Migliaia 13 2 4" xfId="9755" xr:uid="{A544151D-9801-4ABB-A6F1-C3D4FE8D5963}"/>
    <cellStyle name="Migliaia 13 2 4 2" xfId="26081" xr:uid="{E427D99D-B5DF-4238-9452-4FD85A945C6B}"/>
    <cellStyle name="Migliaia 13 2 4 3" xfId="41059" xr:uid="{9EA4BA7E-A00A-445D-B917-9E79AD7C9772}"/>
    <cellStyle name="Migliaia 13 2 4 4" xfId="55497" xr:uid="{F4DCB652-89AA-41FC-90BD-DCA27F3D7E09}"/>
    <cellStyle name="Migliaia 13 2 5" xfId="16976" xr:uid="{89554193-8B9B-4D1A-87A1-8A79E07FFFA2}"/>
    <cellStyle name="Migliaia 13 2 5 2" xfId="33092" xr:uid="{335F14AB-44DB-4905-8E77-3167CDA59C64}"/>
    <cellStyle name="Migliaia 13 2 5 3" xfId="48053" xr:uid="{84A61CF7-20F7-480B-A815-A8AFB611602B}"/>
    <cellStyle name="Migliaia 13 2 6" xfId="19062" xr:uid="{6CA34828-E725-4822-BA83-3CBB2021AC65}"/>
    <cellStyle name="Migliaia 13 2 7" xfId="34057" xr:uid="{5620008E-E900-423A-8A80-1500BE97B099}"/>
    <cellStyle name="Migliaia 13 2 8" xfId="48997" xr:uid="{E06AD640-089C-44BA-BC55-46A14DB68632}"/>
    <cellStyle name="Migliaia 13 2 9" xfId="49402" xr:uid="{73ED41E1-EF5F-462B-A611-FD692B9A84F7}"/>
    <cellStyle name="Migliaia 13 3" xfId="343" xr:uid="{A135E1FE-A283-4454-A32C-E43800E9439D}"/>
    <cellStyle name="Migliaia 13 3 10" xfId="49809" xr:uid="{75E491BA-391C-4E14-870D-1B2FCF753726}"/>
    <cellStyle name="Migliaia 13 3 11" xfId="50217" xr:uid="{2D74764A-F30A-4660-967D-0EA48D0C2ACF}"/>
    <cellStyle name="Migliaia 13 3 12" xfId="50659" xr:uid="{D2099D80-DC05-459D-A0A3-D6C7D38C3DB1}"/>
    <cellStyle name="Migliaia 13 3 13" xfId="51378" xr:uid="{C8B99AE4-0B78-4FC2-A094-E3808DFA02F6}"/>
    <cellStyle name="Migliaia 13 3 14" xfId="51789" xr:uid="{52A11445-B6F1-42CF-BCC2-F28E2008C941}"/>
    <cellStyle name="Migliaia 13 3 15" xfId="52216" xr:uid="{73413438-2659-400B-B9A8-299D7C14BCE5}"/>
    <cellStyle name="Migliaia 13 3 2" xfId="344" xr:uid="{C6504A04-CAB7-41B5-8EE8-0BAE1AA44484}"/>
    <cellStyle name="Migliaia 13 3 2 10" xfId="50218" xr:uid="{93D34C9C-56DE-4279-8AA6-0C8A01846042}"/>
    <cellStyle name="Migliaia 13 3 2 11" xfId="50660" xr:uid="{34776B12-515E-4E2D-8F51-78800B70EA80}"/>
    <cellStyle name="Migliaia 13 3 2 12" xfId="51379" xr:uid="{0C210727-DFDA-4225-A561-055F1234BCAF}"/>
    <cellStyle name="Migliaia 13 3 2 13" xfId="51790" xr:uid="{63B17698-56FE-4CCA-BA71-56AFFDC2E579}"/>
    <cellStyle name="Migliaia 13 3 2 14" xfId="52217" xr:uid="{549064E6-2FE7-4F09-8C77-AEF5770BB7D8}"/>
    <cellStyle name="Migliaia 13 3 2 2" xfId="9082" xr:uid="{A0AEB0DB-3202-4B38-B45E-765A6E8BA135}"/>
    <cellStyle name="Migliaia 13 3 2 2 2" xfId="54686" xr:uid="{4CC0D6DF-5FDB-40CE-A2E0-15FCBC24E2F9}"/>
    <cellStyle name="Migliaia 13 3 2 3" xfId="9757" xr:uid="{3F2829EE-7F7B-4972-BAC6-B4462B11C9AF}"/>
    <cellStyle name="Migliaia 13 3 2 3 2" xfId="26083" xr:uid="{5B932077-B879-4472-B5C0-B6F00E6A5E16}"/>
    <cellStyle name="Migliaia 13 3 2 3 3" xfId="41061" xr:uid="{E7DAA43E-B0AD-45B8-BEC4-C58EB83EEDC2}"/>
    <cellStyle name="Migliaia 13 3 2 3 4" xfId="55499" xr:uid="{5B1C58CD-1206-4C9D-B6F6-CF5D287A92D0}"/>
    <cellStyle name="Migliaia 13 3 2 4" xfId="16978" xr:uid="{79012A60-DC2F-4791-85FB-0648A19EBDAB}"/>
    <cellStyle name="Migliaia 13 3 2 4 2" xfId="33094" xr:uid="{4B61634C-7FCD-482E-9AF3-078C317BB42D}"/>
    <cellStyle name="Migliaia 13 3 2 4 3" xfId="48055" xr:uid="{A05B866D-F27D-40A2-99F2-EAFD0DA4DF55}"/>
    <cellStyle name="Migliaia 13 3 2 5" xfId="19064" xr:uid="{C25EED84-1E33-49DD-BA38-371CD3E62464}"/>
    <cellStyle name="Migliaia 13 3 2 6" xfId="34059" xr:uid="{4CED2712-2F52-49E0-8CC3-70CE9A771D9F}"/>
    <cellStyle name="Migliaia 13 3 2 7" xfId="48999" xr:uid="{C1AD6096-7F38-4449-ABE8-0794525840B0}"/>
    <cellStyle name="Migliaia 13 3 2 8" xfId="49404" xr:uid="{7221A221-B027-49F5-B65D-06C57BF12A39}"/>
    <cellStyle name="Migliaia 13 3 2 9" xfId="49810" xr:uid="{6BC078CB-FADD-482C-BDDB-92159048D30D}"/>
    <cellStyle name="Migliaia 13 3 3" xfId="9081" xr:uid="{4840A13B-C286-4AA8-8A3B-E9BA310F4AC6}"/>
    <cellStyle name="Migliaia 13 3 3 2" xfId="18168" xr:uid="{D2044F3B-3566-4326-975B-6E97B32BC1E6}"/>
    <cellStyle name="Migliaia 13 3 3 2 2" xfId="33635" xr:uid="{4DCDFB73-01D4-4772-B1A2-06B4928135BA}"/>
    <cellStyle name="Migliaia 13 3 3 2 2 2" xfId="55118" xr:uid="{38895D54-B087-4CC7-A2C0-394FFEBF3C26}"/>
    <cellStyle name="Migliaia 13 3 3 2 3" xfId="48596" xr:uid="{B077027B-9D07-44FF-A604-7D383332BC39}"/>
    <cellStyle name="Migliaia 13 3 3 2 3 2" xfId="56040" xr:uid="{629FF84A-6179-4238-A968-332A62EDE6E7}"/>
    <cellStyle name="Migliaia 13 3 3 2 4" xfId="52763" xr:uid="{3293AAF6-176D-4DE8-B910-E37F088885E3}"/>
    <cellStyle name="Migliaia 13 3 3 3" xfId="16979" xr:uid="{E5081426-2AD2-4989-BC2A-9A2F1D4FB699}"/>
    <cellStyle name="Migliaia 13 3 3 3 2" xfId="33095" xr:uid="{0D615040-BE90-4111-AEC0-5ADBC7DC4708}"/>
    <cellStyle name="Migliaia 13 3 3 3 3" xfId="48056" xr:uid="{6B8818C8-BA23-4E40-91E3-221CA4A3A6C0}"/>
    <cellStyle name="Migliaia 13 3 3 3 4" xfId="54687" xr:uid="{944165F2-ADC2-4A72-82DA-24C13E3F54C6}"/>
    <cellStyle name="Migliaia 13 3 3 4" xfId="55500" xr:uid="{5E97BCED-1627-4CB7-8808-2B59943DDC64}"/>
    <cellStyle name="Migliaia 13 3 3 5" xfId="52218" xr:uid="{CD7AE48A-BF87-4E4A-81DD-FDDE6465E2B5}"/>
    <cellStyle name="Migliaia 13 3 4" xfId="9756" xr:uid="{AD15AA67-EB13-453D-AA5B-7C49BDBB28A7}"/>
    <cellStyle name="Migliaia 13 3 4 2" xfId="18167" xr:uid="{A20EDF52-6F8B-452A-9853-0C285D8F6D1E}"/>
    <cellStyle name="Migliaia 13 3 4 2 2" xfId="33634" xr:uid="{E92FC313-9590-4CE6-AF25-9958EC3811F7}"/>
    <cellStyle name="Migliaia 13 3 4 2 3" xfId="48595" xr:uid="{CC25A2B4-3EF9-45BB-9007-1F58EE52149A}"/>
    <cellStyle name="Migliaia 13 3 4 2 4" xfId="55117" xr:uid="{D704CBDA-9C55-4093-B39C-8ABBAF380CC1}"/>
    <cellStyle name="Migliaia 13 3 4 3" xfId="26082" xr:uid="{D9B468B6-D132-4DCD-A0E4-99FD7B16CB12}"/>
    <cellStyle name="Migliaia 13 3 4 3 2" xfId="56039" xr:uid="{3CC4C1C6-AD25-4214-98EA-9A4C0D112539}"/>
    <cellStyle name="Migliaia 13 3 4 4" xfId="41060" xr:uid="{62A11D25-6659-4E9A-BFAD-ECE1FEC7399C}"/>
    <cellStyle name="Migliaia 13 3 4 5" xfId="52762" xr:uid="{5A852B42-9CA8-4259-90CC-1C81F79B3F75}"/>
    <cellStyle name="Migliaia 13 3 5" xfId="16977" xr:uid="{199C58E6-5193-4E73-9189-84E583139086}"/>
    <cellStyle name="Migliaia 13 3 5 2" xfId="33093" xr:uid="{E7BB8596-0939-4980-830C-DBB33034AC5C}"/>
    <cellStyle name="Migliaia 13 3 5 3" xfId="48054" xr:uid="{66CB2F08-AEEF-48EC-93FA-29587F56EEC5}"/>
    <cellStyle name="Migliaia 13 3 5 4" xfId="54685" xr:uid="{9C7531F2-390B-4A26-8C70-7DF52F93D7A1}"/>
    <cellStyle name="Migliaia 13 3 6" xfId="19063" xr:uid="{7BDDA1B7-AFD6-48E8-BE60-446B2B16D34C}"/>
    <cellStyle name="Migliaia 13 3 6 2" xfId="55498" xr:uid="{C2056F9E-C69C-4E08-836B-9CD78B290D29}"/>
    <cellStyle name="Migliaia 13 3 7" xfId="34058" xr:uid="{017B3F29-6C00-43EA-8DC2-F0148CC9EAC6}"/>
    <cellStyle name="Migliaia 13 3 8" xfId="48998" xr:uid="{4AE6F512-13D0-4313-B5C1-81FF74A82203}"/>
    <cellStyle name="Migliaia 13 3 9" xfId="49403" xr:uid="{47F50F13-2CDE-4A1C-951C-EF53CD8092EA}"/>
    <cellStyle name="Migliaia 13 4" xfId="9083" xr:uid="{1CFD84B7-F2CC-4CDC-BEF0-DAD6C2CD73F0}"/>
    <cellStyle name="Migliaia 13 4 2" xfId="16981" xr:uid="{623BB24A-4175-4E1C-9ACC-9DC18C874666}"/>
    <cellStyle name="Migliaia 13 4 2 2" xfId="18170" xr:uid="{B99B6484-FA1C-4B60-9968-0D437FD32C7B}"/>
    <cellStyle name="Migliaia 13 4 2 2 2" xfId="33637" xr:uid="{BAEA14F0-E3B2-44CD-87A9-FF59B2E63F57}"/>
    <cellStyle name="Migliaia 13 4 2 2 2 2" xfId="55120" xr:uid="{CC343626-C886-4874-B275-8937556CACC2}"/>
    <cellStyle name="Migliaia 13 4 2 2 3" xfId="48598" xr:uid="{864AA1E7-4F99-4645-A250-4F5B9E669573}"/>
    <cellStyle name="Migliaia 13 4 2 2 3 2" xfId="56042" xr:uid="{09B63DB8-BAA6-476A-86B2-78013871E3D0}"/>
    <cellStyle name="Migliaia 13 4 2 2 4" xfId="52765" xr:uid="{F4F3EB5C-FDDE-4675-BE8B-457F5B496C3D}"/>
    <cellStyle name="Migliaia 13 4 2 3" xfId="33097" xr:uid="{FEE8698E-2D5B-45DC-9AB8-D57E379D0FBB}"/>
    <cellStyle name="Migliaia 13 4 2 3 2" xfId="54689" xr:uid="{A29F582B-577F-4788-9C66-5AEA68CAA30D}"/>
    <cellStyle name="Migliaia 13 4 2 4" xfId="48058" xr:uid="{583A8A55-405D-4F83-BB3C-F95BF71BC3C6}"/>
    <cellStyle name="Migliaia 13 4 2 4 2" xfId="55502" xr:uid="{CC70B0D0-8D48-492B-B2FA-9415D9C9BBEA}"/>
    <cellStyle name="Migliaia 13 4 2 5" xfId="52220" xr:uid="{A1C831E2-E4A7-4049-BFE3-A2B50F43456D}"/>
    <cellStyle name="Migliaia 13 4 3" xfId="18169" xr:uid="{90AF7FD2-DF64-4D42-BF41-C28FF6122FCC}"/>
    <cellStyle name="Migliaia 13 4 3 2" xfId="33636" xr:uid="{06B0D375-3A7F-4395-AF26-B6F0BA961019}"/>
    <cellStyle name="Migliaia 13 4 3 2 2" xfId="55119" xr:uid="{D05B41E6-12EF-4EB0-997A-BDFB7D12D84B}"/>
    <cellStyle name="Migliaia 13 4 3 3" xfId="48597" xr:uid="{EEB74005-3974-4327-9CE8-7B7918876325}"/>
    <cellStyle name="Migliaia 13 4 3 3 2" xfId="56041" xr:uid="{FBC62BAF-E59C-4D42-85AF-5A1EC42AD0C7}"/>
    <cellStyle name="Migliaia 13 4 3 4" xfId="52764" xr:uid="{28EBA9B1-DC1C-491D-BE7C-95B290100689}"/>
    <cellStyle name="Migliaia 13 4 4" xfId="16980" xr:uid="{FD074432-6B24-467A-B3F6-9AEC8663A89F}"/>
    <cellStyle name="Migliaia 13 4 4 2" xfId="33096" xr:uid="{2D4D6526-425A-4F9F-98FF-312DD336B2E0}"/>
    <cellStyle name="Migliaia 13 4 4 3" xfId="48057" xr:uid="{DD230870-DEBF-49EF-A950-F284E4B831EA}"/>
    <cellStyle name="Migliaia 13 4 4 4" xfId="54688" xr:uid="{7F65EF09-2B77-4E47-BA9F-FDD369A11E6B}"/>
    <cellStyle name="Migliaia 13 4 5" xfId="51203" xr:uid="{BEAEC424-891C-4B2B-9558-A9743F470CB4}"/>
    <cellStyle name="Migliaia 13 4 5 2" xfId="55501" xr:uid="{85D30033-40FA-4B6C-839E-1A9D4BCBD9E1}"/>
    <cellStyle name="Migliaia 13 4 6" xfId="52219" xr:uid="{59F22709-32FF-4667-8E02-2AB68D80E8D4}"/>
    <cellStyle name="Migliaia 13 5" xfId="9084" xr:uid="{51DA1BCC-159C-4CB1-BA32-1ACD89689B74}"/>
    <cellStyle name="Migliaia 13 5 2" xfId="16982" xr:uid="{D82AB092-B6D4-4428-AC1B-E98D31C98EBF}"/>
    <cellStyle name="Migliaia 13 5 2 2" xfId="33098" xr:uid="{7161E103-A0E2-457C-831A-EC1D47ECDC5C}"/>
    <cellStyle name="Migliaia 13 5 2 3" xfId="48059" xr:uid="{76DD1D2B-1B8F-426E-942E-53BF6FCDDDCD}"/>
    <cellStyle name="Migliaia 13 5 2 4" xfId="54690" xr:uid="{9D3CE65D-EFE6-4495-B334-F85B6E3FF250}"/>
    <cellStyle name="Migliaia 13 5 3" xfId="50926" xr:uid="{13E02CF6-3359-4817-98AD-03AFC27E7924}"/>
    <cellStyle name="Migliaia 13 5 3 2" xfId="55503" xr:uid="{208FCB66-E2CF-4605-A1F4-FCDE41F1DC05}"/>
    <cellStyle name="Migliaia 13 5 4" xfId="52221" xr:uid="{F528ADB5-A46A-4A33-B114-9BCD14ECF2FD}"/>
    <cellStyle name="Migliaia 13 6" xfId="9079" xr:uid="{7BF92E43-EBAF-4172-83E8-6E14DE688722}"/>
    <cellStyle name="Migliaia 13 6 2" xfId="51146" xr:uid="{30BCAD80-E2A2-42FB-A24E-B2F1B8AA27E3}"/>
    <cellStyle name="Migliaia 13 6 3" xfId="54531" xr:uid="{F64C7AFB-0ED9-4B37-AE40-BE157B2D1CBA}"/>
    <cellStyle name="Migliaia 13 7" xfId="9754" xr:uid="{10523135-E7C6-4B6B-B017-42CCC895BDD9}"/>
    <cellStyle name="Migliaia 13 7 2" xfId="26080" xr:uid="{5A06E599-7425-4BDE-8AFB-77EE9B86072A}"/>
    <cellStyle name="Migliaia 13 7 3" xfId="41058" xr:uid="{FA265C84-8380-4197-85BD-5370F319715F}"/>
    <cellStyle name="Migliaia 13 7 4" xfId="55496" xr:uid="{7745C8CE-0BA2-40C3-AA2C-71457ADB927F}"/>
    <cellStyle name="Migliaia 13 8" xfId="16975" xr:uid="{1634056F-D4F0-458C-8060-ACF208EFCBFB}"/>
    <cellStyle name="Migliaia 13 8 2" xfId="33091" xr:uid="{7DFC2CD5-73A9-46FB-B774-82AB057ED111}"/>
    <cellStyle name="Migliaia 13 8 3" xfId="48052" xr:uid="{6CC606B9-F254-467A-8D3E-86F55E080F1C}"/>
    <cellStyle name="Migliaia 13 9" xfId="19061" xr:uid="{F20D8A78-D829-46AA-BF87-A085E1D146E6}"/>
    <cellStyle name="Migliaia 14" xfId="345" xr:uid="{55C50360-6BDA-4976-92F5-95C79761450D}"/>
    <cellStyle name="Migliaia 14 10" xfId="34060" xr:uid="{82C2D6C8-06D9-4F64-A273-D6D9A7C803FB}"/>
    <cellStyle name="Migliaia 14 11" xfId="49000" xr:uid="{1AA092FD-8223-4C29-9F44-3892A615FD38}"/>
    <cellStyle name="Migliaia 14 12" xfId="49405" xr:uid="{6097C619-9222-4CFF-AC90-A2C24C0743F4}"/>
    <cellStyle name="Migliaia 14 13" xfId="49811" xr:uid="{E6B9BFF0-276C-4652-8CAF-BA09216F9CEE}"/>
    <cellStyle name="Migliaia 14 14" xfId="50219" xr:uid="{04130FFB-7413-4A24-86DF-7C45124307DD}"/>
    <cellStyle name="Migliaia 14 15" xfId="50661" xr:uid="{B7A32B75-2713-4EC1-A317-36F79723D116}"/>
    <cellStyle name="Migliaia 14 16" xfId="51380" xr:uid="{1EDFA21E-ADC7-44F9-9BE7-A1A85B5DB264}"/>
    <cellStyle name="Migliaia 14 17" xfId="51791" xr:uid="{D0F49DB1-C7F5-48EA-B319-852431A4B2E0}"/>
    <cellStyle name="Migliaia 14 18" xfId="52222" xr:uid="{1CEE80E3-873A-43EF-AF7A-82413A3CE626}"/>
    <cellStyle name="Migliaia 14 2" xfId="346" xr:uid="{C699D350-F531-4D42-9FB4-C4537D6E716B}"/>
    <cellStyle name="Migliaia 14 2 10" xfId="49812" xr:uid="{17E0BE6F-D405-4F6F-9448-8647F10ED9FD}"/>
    <cellStyle name="Migliaia 14 2 11" xfId="50220" xr:uid="{6A78C3BB-6005-4AC9-8D2A-55CB5E64A33B}"/>
    <cellStyle name="Migliaia 14 2 12" xfId="50662" xr:uid="{2E2C0ADD-DAC0-4F6C-89C5-D27D235DF8D1}"/>
    <cellStyle name="Migliaia 14 2 13" xfId="51381" xr:uid="{6D9CE9B9-2155-45F1-B009-27EF66AA65E9}"/>
    <cellStyle name="Migliaia 14 2 14" xfId="51792" xr:uid="{DC77AE0A-4DF9-437D-8D6E-F7B21E61B3F3}"/>
    <cellStyle name="Migliaia 14 2 15" xfId="52223" xr:uid="{17888513-5AB6-490A-9D6F-A0391693287F}"/>
    <cellStyle name="Migliaia 14 2 2" xfId="1255" xr:uid="{CE99B92A-49C7-485D-985B-49930C81D18B}"/>
    <cellStyle name="Migliaia 14 2 2 10" xfId="51045" xr:uid="{A46852EE-381C-4CE6-8161-C554B3AD1285}"/>
    <cellStyle name="Migliaia 14 2 2 11" xfId="51641" xr:uid="{2E817EB0-A1AA-49AF-ADAC-67706AA4D739}"/>
    <cellStyle name="Migliaia 14 2 2 12" xfId="52060" xr:uid="{E25CD1EC-D95F-4DC9-99A8-1EAAD72ED464}"/>
    <cellStyle name="Migliaia 14 2 2 13" xfId="52766" xr:uid="{9367A44D-2E63-48C2-832C-A60F8785885D}"/>
    <cellStyle name="Migliaia 14 2 2 2" xfId="10019" xr:uid="{C2E5C2A9-CDAF-4638-8DC8-2F96A18B9883}"/>
    <cellStyle name="Migliaia 14 2 2 2 2" xfId="26340" xr:uid="{A210F1D0-3B84-4108-B8E8-15D2380038E7}"/>
    <cellStyle name="Migliaia 14 2 2 2 3" xfId="41308" xr:uid="{C3FF200B-B02A-47F5-99C3-71484D1A18BB}"/>
    <cellStyle name="Migliaia 14 2 2 2 4" xfId="55121" xr:uid="{32279717-BB81-41AA-9344-513A6DCCBA5F}"/>
    <cellStyle name="Migliaia 14 2 2 3" xfId="18171" xr:uid="{81D13A3F-5987-4B46-B0A3-DEA89BA736BD}"/>
    <cellStyle name="Migliaia 14 2 2 3 2" xfId="33638" xr:uid="{2EA0DA1B-4512-4707-94A0-7E075092419A}"/>
    <cellStyle name="Migliaia 14 2 2 3 3" xfId="48599" xr:uid="{D500B1DE-4B15-442C-9196-ABF2BF38FE93}"/>
    <cellStyle name="Migliaia 14 2 2 3 4" xfId="56043" xr:uid="{FC4F083D-51D6-4B9F-B175-C651ADB7B001}"/>
    <cellStyle name="Migliaia 14 2 2 4" xfId="19319" xr:uid="{F4849E5F-1EC3-4DE4-ABF4-B766B799C2B4}"/>
    <cellStyle name="Migliaia 14 2 2 5" xfId="34309" xr:uid="{9B342D3B-F6C6-40BF-843C-6EEDEECC492F}"/>
    <cellStyle name="Migliaia 14 2 2 6" xfId="49261" xr:uid="{2B5016AD-9B83-4E0D-A1DC-0A57447382F5}"/>
    <cellStyle name="Migliaia 14 2 2 7" xfId="49666" xr:uid="{E60FD301-3289-4793-A453-C7543655C339}"/>
    <cellStyle name="Migliaia 14 2 2 8" xfId="50075" xr:uid="{648E4F37-68B0-4C1F-98AE-3FA4E889F731}"/>
    <cellStyle name="Migliaia 14 2 2 9" xfId="50480" xr:uid="{C41920F9-3A82-4F97-9D45-539333BF2018}"/>
    <cellStyle name="Migliaia 14 2 3" xfId="9086" xr:uid="{05C8FF26-98A8-4FAA-A8E3-9848A4713627}"/>
    <cellStyle name="Migliaia 14 2 3 2" xfId="54599" xr:uid="{C456E9CC-EC4F-4A22-A4E0-DE1749E4FCD8}"/>
    <cellStyle name="Migliaia 14 2 4" xfId="9759" xr:uid="{6289FB4E-3582-4582-B210-D5558961C31A}"/>
    <cellStyle name="Migliaia 14 2 4 2" xfId="26085" xr:uid="{4B390A4B-C834-4F37-845E-4DB4727C14A4}"/>
    <cellStyle name="Migliaia 14 2 4 3" xfId="41063" xr:uid="{E7AD9FC2-9E76-4059-8CF3-E58BB9AB4E4C}"/>
    <cellStyle name="Migliaia 14 2 4 4" xfId="55505" xr:uid="{834409E2-C35F-4F16-99FE-B9681E01DFB7}"/>
    <cellStyle name="Migliaia 14 2 5" xfId="16984" xr:uid="{2CB43C71-05C6-45C9-ACAD-5A6ED13D63E3}"/>
    <cellStyle name="Migliaia 14 2 5 2" xfId="33100" xr:uid="{712A5557-D7C1-404B-A592-A35E5A569CD6}"/>
    <cellStyle name="Migliaia 14 2 5 3" xfId="48061" xr:uid="{C232E17D-51E7-4431-8C65-63B932853A24}"/>
    <cellStyle name="Migliaia 14 2 6" xfId="19066" xr:uid="{A8F85131-2503-42AC-95FC-F4C3968EEF4B}"/>
    <cellStyle name="Migliaia 14 2 7" xfId="34061" xr:uid="{AA3411FE-204B-483D-901D-706C7F8CD622}"/>
    <cellStyle name="Migliaia 14 2 8" xfId="49001" xr:uid="{9E553B63-CC53-4353-9E7C-201D8C81F80D}"/>
    <cellStyle name="Migliaia 14 2 9" xfId="49406" xr:uid="{507E9456-1AEF-404F-ACEC-849927A5175F}"/>
    <cellStyle name="Migliaia 14 3" xfId="347" xr:uid="{DD6FC2DB-A07F-4109-8956-56BC89C34473}"/>
    <cellStyle name="Migliaia 14 3 10" xfId="49813" xr:uid="{64020EB6-823B-4B2D-90CA-BF7ACA4F1452}"/>
    <cellStyle name="Migliaia 14 3 11" xfId="50221" xr:uid="{C52E550A-6F59-46D2-B2AF-AA332B124244}"/>
    <cellStyle name="Migliaia 14 3 12" xfId="50663" xr:uid="{D25D584E-6F1D-4DC3-9A61-DC565F5F023D}"/>
    <cellStyle name="Migliaia 14 3 13" xfId="51382" xr:uid="{2B903C69-7E1B-49E2-B64C-9DF324F36C7C}"/>
    <cellStyle name="Migliaia 14 3 14" xfId="51793" xr:uid="{D527C4D0-170D-40D6-99E5-E7BCEC747C01}"/>
    <cellStyle name="Migliaia 14 3 15" xfId="52224" xr:uid="{CF320E04-1028-400B-B354-6680A5AE3DBD}"/>
    <cellStyle name="Migliaia 14 3 2" xfId="348" xr:uid="{2B1CB1CA-9F68-4CA6-861B-50CE36D313B7}"/>
    <cellStyle name="Migliaia 14 3 2 10" xfId="50222" xr:uid="{84E7D964-A936-4D54-A010-92AD50F2838C}"/>
    <cellStyle name="Migliaia 14 3 2 11" xfId="50664" xr:uid="{EE81C69E-F60C-455F-BBC5-3BC151DDBC63}"/>
    <cellStyle name="Migliaia 14 3 2 12" xfId="51383" xr:uid="{F6CA1D8B-A80C-4D9B-8693-A8B57D4423B8}"/>
    <cellStyle name="Migliaia 14 3 2 13" xfId="51794" xr:uid="{8FFE714B-03E0-46A9-AF0D-9DA221E397BD}"/>
    <cellStyle name="Migliaia 14 3 2 14" xfId="52225" xr:uid="{B6953384-E4FF-417C-808E-1F7E0D505F55}"/>
    <cellStyle name="Migliaia 14 3 2 2" xfId="9088" xr:uid="{97E43923-0139-457E-8141-C4B8BAAD87DB}"/>
    <cellStyle name="Migliaia 14 3 2 2 2" xfId="54692" xr:uid="{2B72C524-4728-4494-A5FF-81C4D24D601D}"/>
    <cellStyle name="Migliaia 14 3 2 3" xfId="9761" xr:uid="{707DB0A7-41FD-427D-BBD2-E8EDBFE78139}"/>
    <cellStyle name="Migliaia 14 3 2 3 2" xfId="26087" xr:uid="{AA87BB0F-1D2E-4F40-A682-041CCB0683BF}"/>
    <cellStyle name="Migliaia 14 3 2 3 3" xfId="41065" xr:uid="{AFCDD74A-8447-46A7-90D9-861AE7AB1D44}"/>
    <cellStyle name="Migliaia 14 3 2 3 4" xfId="55507" xr:uid="{EBA010AE-20BE-409E-B0FC-5A45BDE1A924}"/>
    <cellStyle name="Migliaia 14 3 2 4" xfId="16986" xr:uid="{168E5E3A-1B75-4545-B2F7-EB9A84013ED2}"/>
    <cellStyle name="Migliaia 14 3 2 4 2" xfId="33102" xr:uid="{62165190-300A-4D20-B0E2-5BFF1F3ACFA6}"/>
    <cellStyle name="Migliaia 14 3 2 4 3" xfId="48063" xr:uid="{08966450-383E-4EB1-BE2C-AB037E728F01}"/>
    <cellStyle name="Migliaia 14 3 2 5" xfId="19068" xr:uid="{E6626FDA-785E-4DA4-8164-6A35BA7EB648}"/>
    <cellStyle name="Migliaia 14 3 2 6" xfId="34063" xr:uid="{D74EBECE-F178-4EB7-8708-F09D29CE37BC}"/>
    <cellStyle name="Migliaia 14 3 2 7" xfId="49003" xr:uid="{B31926F7-BC99-41B9-8513-1E35945D7D47}"/>
    <cellStyle name="Migliaia 14 3 2 8" xfId="49408" xr:uid="{85F2ECB0-3E3B-497F-AD8A-44443647ECAA}"/>
    <cellStyle name="Migliaia 14 3 2 9" xfId="49814" xr:uid="{3C8043FA-42AB-4B30-A8F0-684F392B688E}"/>
    <cellStyle name="Migliaia 14 3 3" xfId="9087" xr:uid="{7ECFB880-A345-4F2B-AD65-CF8A841CCD0D}"/>
    <cellStyle name="Migliaia 14 3 3 2" xfId="18173" xr:uid="{66D24C5D-B3CB-4057-943D-23898169F406}"/>
    <cellStyle name="Migliaia 14 3 3 2 2" xfId="33640" xr:uid="{7CE4429D-EB7D-4481-BC74-499B0989438E}"/>
    <cellStyle name="Migliaia 14 3 3 2 2 2" xfId="55123" xr:uid="{B98BD614-EB33-400F-9B94-138DD9B00DF7}"/>
    <cellStyle name="Migliaia 14 3 3 2 3" xfId="48601" xr:uid="{11B7CDF0-12DA-40D8-9062-1C9ED0D2DF6E}"/>
    <cellStyle name="Migliaia 14 3 3 2 3 2" xfId="56045" xr:uid="{E6421D24-0ED1-4E55-9324-75F0033DE894}"/>
    <cellStyle name="Migliaia 14 3 3 2 4" xfId="52768" xr:uid="{113769D5-E32D-4E79-AF34-489D0392A95D}"/>
    <cellStyle name="Migliaia 14 3 3 3" xfId="16987" xr:uid="{E5EC89DB-9A49-4721-BDCF-009A08CF48B8}"/>
    <cellStyle name="Migliaia 14 3 3 3 2" xfId="33103" xr:uid="{9CE0383C-5C9C-4B6A-8912-98DCED478D55}"/>
    <cellStyle name="Migliaia 14 3 3 3 3" xfId="48064" xr:uid="{54254390-6FA2-4A6A-B8F8-5152BE4A76EA}"/>
    <cellStyle name="Migliaia 14 3 3 3 4" xfId="54693" xr:uid="{E60171C7-34F9-4014-9616-6E4D6F038B6F}"/>
    <cellStyle name="Migliaia 14 3 3 4" xfId="55508" xr:uid="{DFCB1368-1251-46DE-8DDE-DAEB698F928A}"/>
    <cellStyle name="Migliaia 14 3 3 5" xfId="52226" xr:uid="{11E6475C-CF9A-41B2-B9C3-5BFC74123FD0}"/>
    <cellStyle name="Migliaia 14 3 4" xfId="9760" xr:uid="{268C7126-F7DD-494F-B202-B04135BCF47D}"/>
    <cellStyle name="Migliaia 14 3 4 2" xfId="18172" xr:uid="{AD92124F-8DD9-40C4-926C-05F82AC7FE81}"/>
    <cellStyle name="Migliaia 14 3 4 2 2" xfId="33639" xr:uid="{0C354A77-9F3B-420E-8E07-8D65E9B1699C}"/>
    <cellStyle name="Migliaia 14 3 4 2 3" xfId="48600" xr:uid="{1D69B5C2-DC8A-46DD-AD2D-3732EACD00CB}"/>
    <cellStyle name="Migliaia 14 3 4 2 4" xfId="55122" xr:uid="{4A00ECDC-C926-4B27-A3B9-40795CF3F124}"/>
    <cellStyle name="Migliaia 14 3 4 3" xfId="26086" xr:uid="{2A892CA0-60B5-4660-A4A1-94B9116B00C6}"/>
    <cellStyle name="Migliaia 14 3 4 3 2" xfId="56044" xr:uid="{C3EBBB73-7F29-4EEF-BA4A-E5F2A518A739}"/>
    <cellStyle name="Migliaia 14 3 4 4" xfId="41064" xr:uid="{E225DDC9-FAEF-4A5B-AF8B-A5AA0EFE592B}"/>
    <cellStyle name="Migliaia 14 3 4 5" xfId="52767" xr:uid="{771DA543-1AE0-419E-A1BC-D5721C4D6882}"/>
    <cellStyle name="Migliaia 14 3 5" xfId="16985" xr:uid="{1F3881A3-4EF9-4138-B2D8-28F2B0828480}"/>
    <cellStyle name="Migliaia 14 3 5 2" xfId="33101" xr:uid="{F6B971AC-E3CE-4989-B1E9-D565900593A0}"/>
    <cellStyle name="Migliaia 14 3 5 3" xfId="48062" xr:uid="{7D64479D-D9A4-498D-B237-DC13EA8CE131}"/>
    <cellStyle name="Migliaia 14 3 5 4" xfId="54691" xr:uid="{565F5814-EDA6-4993-9AB9-F0418C29B6BC}"/>
    <cellStyle name="Migliaia 14 3 6" xfId="19067" xr:uid="{1DFBBC61-6B71-4CC4-8AAC-434B67F983E2}"/>
    <cellStyle name="Migliaia 14 3 6 2" xfId="55506" xr:uid="{FE944A55-0E2C-4909-9CF9-FAC029CF7462}"/>
    <cellStyle name="Migliaia 14 3 7" xfId="34062" xr:uid="{B15BB943-AA59-40B2-A6A1-D5E0EAD1B379}"/>
    <cellStyle name="Migliaia 14 3 8" xfId="49002" xr:uid="{38D7A6C9-F28B-40DE-85ED-89C93B58DC47}"/>
    <cellStyle name="Migliaia 14 3 9" xfId="49407" xr:uid="{7915205D-82C7-4219-8FE7-BF570D388121}"/>
    <cellStyle name="Migliaia 14 4" xfId="9089" xr:uid="{B2E2E74F-6C3C-4D7D-B165-16F2CF284A43}"/>
    <cellStyle name="Migliaia 14 4 2" xfId="16989" xr:uid="{8D8447A3-DDA4-4873-8EE0-F8636051193A}"/>
    <cellStyle name="Migliaia 14 4 2 2" xfId="18175" xr:uid="{85A1939D-E8A1-44FC-ABBA-67800AACB21F}"/>
    <cellStyle name="Migliaia 14 4 2 2 2" xfId="33642" xr:uid="{929604CF-E9BB-471F-B851-66E45AA69177}"/>
    <cellStyle name="Migliaia 14 4 2 2 2 2" xfId="55125" xr:uid="{07013D3B-5B78-4F04-8B56-1BE98A9D9A58}"/>
    <cellStyle name="Migliaia 14 4 2 2 3" xfId="48603" xr:uid="{DEFEC25B-9BC0-46F2-A6CA-BA114318B8F7}"/>
    <cellStyle name="Migliaia 14 4 2 2 3 2" xfId="56047" xr:uid="{52947AC3-1F96-42E6-9675-216DA1BB3780}"/>
    <cellStyle name="Migliaia 14 4 2 2 4" xfId="52770" xr:uid="{4210E051-A01C-418E-BF0A-235F473F8D9D}"/>
    <cellStyle name="Migliaia 14 4 2 3" xfId="33105" xr:uid="{28C91C5F-6F6B-451E-98C9-ABE6B1D168C7}"/>
    <cellStyle name="Migliaia 14 4 2 3 2" xfId="54695" xr:uid="{DDEDB184-6D0B-4FC9-81BC-1A5168F35A67}"/>
    <cellStyle name="Migliaia 14 4 2 4" xfId="48066" xr:uid="{38BD4E79-066C-4A28-ACF7-961472BF5899}"/>
    <cellStyle name="Migliaia 14 4 2 4 2" xfId="55510" xr:uid="{79DA9D5D-F546-4525-ADC2-D4E2A1D85F28}"/>
    <cellStyle name="Migliaia 14 4 2 5" xfId="52228" xr:uid="{139F180E-1592-4475-8991-FD7B9167B3F1}"/>
    <cellStyle name="Migliaia 14 4 3" xfId="18174" xr:uid="{4F2D99BA-5EFD-4143-8E63-7E086C128EAE}"/>
    <cellStyle name="Migliaia 14 4 3 2" xfId="33641" xr:uid="{BE65F477-3B91-481B-BD88-EBE02D107732}"/>
    <cellStyle name="Migliaia 14 4 3 2 2" xfId="55124" xr:uid="{1D833BA7-7E59-49B2-9938-D1FEE5EDC0EB}"/>
    <cellStyle name="Migliaia 14 4 3 3" xfId="48602" xr:uid="{6593C545-0354-451A-B2B7-869F683E5606}"/>
    <cellStyle name="Migliaia 14 4 3 3 2" xfId="56046" xr:uid="{C83FF306-6A13-45D5-B04D-C8BEE1F809C5}"/>
    <cellStyle name="Migliaia 14 4 3 4" xfId="52769" xr:uid="{3312F39B-1AE1-490D-A9E8-EE1196015E2E}"/>
    <cellStyle name="Migliaia 14 4 4" xfId="16988" xr:uid="{0A889C6F-F77E-4C05-9008-D0B5269EB8B8}"/>
    <cellStyle name="Migliaia 14 4 4 2" xfId="33104" xr:uid="{C20E534A-A03A-4EFD-BB50-312064D324A0}"/>
    <cellStyle name="Migliaia 14 4 4 3" xfId="48065" xr:uid="{45AFDA90-3344-443F-B8B9-1192060BD014}"/>
    <cellStyle name="Migliaia 14 4 4 4" xfId="54694" xr:uid="{A8702DFB-DE17-465B-BC87-89484D355354}"/>
    <cellStyle name="Migliaia 14 4 5" xfId="50925" xr:uid="{B038F341-6039-46D1-8CEA-2F57ACFCCF94}"/>
    <cellStyle name="Migliaia 14 4 5 2" xfId="55509" xr:uid="{89775FCC-5E65-4DDB-BA22-3132A58C9A37}"/>
    <cellStyle name="Migliaia 14 4 6" xfId="52227" xr:uid="{6BD5C3D7-660F-4284-BA3B-D44DD750AFF8}"/>
    <cellStyle name="Migliaia 14 5" xfId="9090" xr:uid="{2A51399C-4687-4D55-BCC0-BAA82B8A912E}"/>
    <cellStyle name="Migliaia 14 5 2" xfId="16990" xr:uid="{193A07D6-9E86-4F02-9EE2-69B8E021A911}"/>
    <cellStyle name="Migliaia 14 5 2 2" xfId="33106" xr:uid="{FBA81026-FCE2-4E1C-96A1-48E396190295}"/>
    <cellStyle name="Migliaia 14 5 2 3" xfId="48067" xr:uid="{8C11BFAA-667C-4685-A5BA-5BBCBC7ED3CB}"/>
    <cellStyle name="Migliaia 14 5 2 4" xfId="54696" xr:uid="{FEED1D0E-B620-444D-8CA1-4BFD6C55BA76}"/>
    <cellStyle name="Migliaia 14 5 3" xfId="51171" xr:uid="{F2401A52-E1BA-43F7-A52B-68A661174559}"/>
    <cellStyle name="Migliaia 14 5 3 2" xfId="55511" xr:uid="{5D039782-B208-4C8D-AC42-1DF2AB73AF47}"/>
    <cellStyle name="Migliaia 14 5 4" xfId="52229" xr:uid="{B7943DC4-0D5E-4556-A2C0-3FE448B82448}"/>
    <cellStyle name="Migliaia 14 6" xfId="9085" xr:uid="{26B28766-B608-432F-802A-55CD4CCA34B1}"/>
    <cellStyle name="Migliaia 14 6 2" xfId="51204" xr:uid="{E6363DD1-C554-407B-AAA3-5EDE8FB9850E}"/>
    <cellStyle name="Migliaia 14 6 3" xfId="54532" xr:uid="{DA0452C9-4582-49A5-8585-0FCA8A332084}"/>
    <cellStyle name="Migliaia 14 7" xfId="9758" xr:uid="{5EAE0347-7DF3-4843-9CC1-673AC73D7F17}"/>
    <cellStyle name="Migliaia 14 7 2" xfId="26084" xr:uid="{A7CE17C8-983E-40CA-9340-86FE76B11D85}"/>
    <cellStyle name="Migliaia 14 7 3" xfId="41062" xr:uid="{D3313C53-9B2C-446A-BC21-48B9D8692F2F}"/>
    <cellStyle name="Migliaia 14 7 4" xfId="55504" xr:uid="{28DAFD5F-D48C-471A-8A3D-24460ACA340B}"/>
    <cellStyle name="Migliaia 14 8" xfId="16983" xr:uid="{A36D0BAF-C4F6-4A43-AF46-4ADD12FEA2B8}"/>
    <cellStyle name="Migliaia 14 8 2" xfId="33099" xr:uid="{DF8DFA06-4426-41DE-B04E-85B585506FE5}"/>
    <cellStyle name="Migliaia 14 8 3" xfId="48060" xr:uid="{11F1D3E6-98CC-44D2-9640-52BB53581073}"/>
    <cellStyle name="Migliaia 14 9" xfId="19065" xr:uid="{ADC2EBA6-8A1C-46B3-903F-9D894DB917B7}"/>
    <cellStyle name="Migliaia 15" xfId="349" xr:uid="{A7FE04E0-33C5-4E19-A04B-A956F30D387B}"/>
    <cellStyle name="Migliaia 15 10" xfId="34064" xr:uid="{0189B839-5590-42B3-9D34-C8A0AACAB6CE}"/>
    <cellStyle name="Migliaia 15 11" xfId="49004" xr:uid="{AA6B3A16-5802-44C2-8C15-BCAEAC6879D0}"/>
    <cellStyle name="Migliaia 15 12" xfId="49409" xr:uid="{E78D9064-9642-4AE5-B176-30A85D4AA3C2}"/>
    <cellStyle name="Migliaia 15 13" xfId="49815" xr:uid="{1DB4CD30-C97B-4CA5-A6EA-61F7E3452D4B}"/>
    <cellStyle name="Migliaia 15 14" xfId="50223" xr:uid="{BA402DB5-9C3A-4CD5-A1A6-B4358E369BD8}"/>
    <cellStyle name="Migliaia 15 15" xfId="50665" xr:uid="{F6089A49-5F9A-44C2-818A-4AB9E09D22DC}"/>
    <cellStyle name="Migliaia 15 16" xfId="51384" xr:uid="{517E77EE-9002-48EF-80EB-B7134E425EF9}"/>
    <cellStyle name="Migliaia 15 17" xfId="51795" xr:uid="{1B15C24C-4064-4E2F-AC54-44B0EFB02C67}"/>
    <cellStyle name="Migliaia 15 18" xfId="52230" xr:uid="{3E12BD2D-0265-4ABB-999D-C85BD108E642}"/>
    <cellStyle name="Migliaia 15 2" xfId="350" xr:uid="{D71F4AE2-31ED-4257-A7E4-4A9CD4C2EDCF}"/>
    <cellStyle name="Migliaia 15 2 10" xfId="49816" xr:uid="{12E083A7-6B0F-44B3-B0A9-F10991CE0C16}"/>
    <cellStyle name="Migliaia 15 2 11" xfId="50224" xr:uid="{5DA72A1E-BAA6-4AD8-A819-1B6E85CB6647}"/>
    <cellStyle name="Migliaia 15 2 12" xfId="50666" xr:uid="{63A8AEB9-B696-4E0E-83F6-0EF328476558}"/>
    <cellStyle name="Migliaia 15 2 13" xfId="51385" xr:uid="{CEFE1D3D-F6C2-4162-8E1C-97671419B08D}"/>
    <cellStyle name="Migliaia 15 2 14" xfId="51796" xr:uid="{7032B221-9AAB-42BA-BE82-3AE30F6A3C02}"/>
    <cellStyle name="Migliaia 15 2 15" xfId="52231" xr:uid="{5ED5FFCA-DB7C-49C1-9E24-57A0ED6FA492}"/>
    <cellStyle name="Migliaia 15 2 2" xfId="1256" xr:uid="{8BD19B49-E4C0-4B41-887B-31CEF1E97439}"/>
    <cellStyle name="Migliaia 15 2 2 10" xfId="51046" xr:uid="{764F9247-BD0C-4736-A661-C9D8418BE53A}"/>
    <cellStyle name="Migliaia 15 2 2 11" xfId="51642" xr:uid="{7C628F1D-D2E7-4689-BD81-30866C685404}"/>
    <cellStyle name="Migliaia 15 2 2 12" xfId="52061" xr:uid="{1515C6E8-4832-41C5-87EE-0C4CE2BE722C}"/>
    <cellStyle name="Migliaia 15 2 2 13" xfId="52771" xr:uid="{9A4AECB2-6519-440D-991C-6AC3A2D43AC2}"/>
    <cellStyle name="Migliaia 15 2 2 2" xfId="10020" xr:uid="{9AA81507-51DF-4B5B-AEA4-8F4529B6A13E}"/>
    <cellStyle name="Migliaia 15 2 2 2 2" xfId="26341" xr:uid="{9FC5FF61-2BFD-4C5F-B7AD-F6D64C30CAEE}"/>
    <cellStyle name="Migliaia 15 2 2 2 3" xfId="41309" xr:uid="{BC802CA3-A844-47CC-A36D-1DE2775F1504}"/>
    <cellStyle name="Migliaia 15 2 2 2 4" xfId="55126" xr:uid="{8EB36629-038E-4782-8DE4-C3083FF4D6BC}"/>
    <cellStyle name="Migliaia 15 2 2 3" xfId="18176" xr:uid="{21CBAE16-32C9-4B19-ACF6-D373B9C3FCBE}"/>
    <cellStyle name="Migliaia 15 2 2 3 2" xfId="33643" xr:uid="{3E3925A5-FA39-4DFC-8485-F72636381B85}"/>
    <cellStyle name="Migliaia 15 2 2 3 3" xfId="48604" xr:uid="{BA22C5A9-51D3-4E11-90DD-E50977FE7BF0}"/>
    <cellStyle name="Migliaia 15 2 2 3 4" xfId="56048" xr:uid="{3FA6EE3F-68DC-4183-A41A-5E3459DEECA0}"/>
    <cellStyle name="Migliaia 15 2 2 4" xfId="19320" xr:uid="{C1AE8B54-3040-4293-9054-5EA4AB638097}"/>
    <cellStyle name="Migliaia 15 2 2 5" xfId="34310" xr:uid="{B1480ED2-88E3-482B-BDE7-DB5832BFF8B6}"/>
    <cellStyle name="Migliaia 15 2 2 6" xfId="49262" xr:uid="{2B32BFAD-CBBE-4E94-830A-088AA86CA3D5}"/>
    <cellStyle name="Migliaia 15 2 2 7" xfId="49667" xr:uid="{8D8B69D7-D362-427C-9EE2-DEE30286A5E2}"/>
    <cellStyle name="Migliaia 15 2 2 8" xfId="50076" xr:uid="{57C5221F-70FC-4374-AE05-B24B29532A50}"/>
    <cellStyle name="Migliaia 15 2 2 9" xfId="50481" xr:uid="{AB4C3AD4-2E19-4F84-AE9C-1021823F48F0}"/>
    <cellStyle name="Migliaia 15 2 3" xfId="9092" xr:uid="{B5A62B8C-FA30-4FED-A4F8-FA9ADBDAF906}"/>
    <cellStyle name="Migliaia 15 2 3 2" xfId="54600" xr:uid="{FF70A292-B051-4DBC-9559-80C0A860C33F}"/>
    <cellStyle name="Migliaia 15 2 4" xfId="9763" xr:uid="{2A888483-F1D3-4544-A6B9-B193A8D59012}"/>
    <cellStyle name="Migliaia 15 2 4 2" xfId="26089" xr:uid="{BBEF73D7-34C2-4226-82C8-C149F20FEB89}"/>
    <cellStyle name="Migliaia 15 2 4 3" xfId="41067" xr:uid="{87EDBB33-9F1D-4BBF-9229-F65209C19122}"/>
    <cellStyle name="Migliaia 15 2 4 4" xfId="55513" xr:uid="{1F3772DE-D85A-4B5C-BB03-D5C1D6555844}"/>
    <cellStyle name="Migliaia 15 2 5" xfId="16992" xr:uid="{9C889042-2FF2-491D-B072-FEE3E09BFBEA}"/>
    <cellStyle name="Migliaia 15 2 5 2" xfId="33108" xr:uid="{01C978C8-2CEE-4645-A31E-B1A712A14CB3}"/>
    <cellStyle name="Migliaia 15 2 5 3" xfId="48069" xr:uid="{6E17A4B0-120C-441C-8462-02A997DDFE27}"/>
    <cellStyle name="Migliaia 15 2 6" xfId="19070" xr:uid="{687909F6-4F96-48DC-8AB6-6FFE056F3BEF}"/>
    <cellStyle name="Migliaia 15 2 7" xfId="34065" xr:uid="{16E9B695-F3A6-4AB7-964D-34346F3458EC}"/>
    <cellStyle name="Migliaia 15 2 8" xfId="49005" xr:uid="{1CFBD4F6-9E6C-4C9B-BB91-085EF260A81D}"/>
    <cellStyle name="Migliaia 15 2 9" xfId="49410" xr:uid="{36D91BAD-7DEB-4276-94C5-4783BA7EF4A8}"/>
    <cellStyle name="Migliaia 15 3" xfId="351" xr:uid="{45AAB1C9-4968-4195-ACCF-A23773492BAF}"/>
    <cellStyle name="Migliaia 15 3 10" xfId="49817" xr:uid="{FC615A3E-6084-42DF-B96A-38DF08519F58}"/>
    <cellStyle name="Migliaia 15 3 11" xfId="50225" xr:uid="{8870136C-B751-4F2B-BDA3-7BD8AC6FFAAC}"/>
    <cellStyle name="Migliaia 15 3 12" xfId="50667" xr:uid="{707A9264-9692-44E5-A922-5D33E006D55F}"/>
    <cellStyle name="Migliaia 15 3 13" xfId="51386" xr:uid="{0CD55021-B7D9-404D-B2ED-A1F33E180269}"/>
    <cellStyle name="Migliaia 15 3 14" xfId="51797" xr:uid="{AB4C3C9D-D76D-4C43-BFA9-6C1690037851}"/>
    <cellStyle name="Migliaia 15 3 15" xfId="52232" xr:uid="{82A8E09D-6B25-4CE7-A67E-CE92FF7753F7}"/>
    <cellStyle name="Migliaia 15 3 2" xfId="352" xr:uid="{F6F988E1-E385-4B18-9AEE-6292FC39F51F}"/>
    <cellStyle name="Migliaia 15 3 2 10" xfId="50226" xr:uid="{317FFD47-4A47-44BB-B3C0-B6323565DA68}"/>
    <cellStyle name="Migliaia 15 3 2 11" xfId="50668" xr:uid="{59275893-4554-4281-8CC7-FA5936697728}"/>
    <cellStyle name="Migliaia 15 3 2 12" xfId="51387" xr:uid="{1BDDD829-495E-4A27-8803-FC6BCFA84235}"/>
    <cellStyle name="Migliaia 15 3 2 13" xfId="51798" xr:uid="{8DE2553A-6955-453A-A568-C93BE8101800}"/>
    <cellStyle name="Migliaia 15 3 2 14" xfId="52233" xr:uid="{784813FC-D20C-4F11-95C2-73A7FF95D299}"/>
    <cellStyle name="Migliaia 15 3 2 2" xfId="9094" xr:uid="{DDD8E54B-AB01-4AA2-9F74-0B1DCD2BF448}"/>
    <cellStyle name="Migliaia 15 3 2 2 2" xfId="54698" xr:uid="{A1392673-B221-4887-B8BA-4AF861B1F488}"/>
    <cellStyle name="Migliaia 15 3 2 3" xfId="9765" xr:uid="{1046E94B-ADA1-4477-8BA8-5DB81E4CA3F7}"/>
    <cellStyle name="Migliaia 15 3 2 3 2" xfId="26091" xr:uid="{98224900-BEED-4CFF-BA4D-6295F52EAA49}"/>
    <cellStyle name="Migliaia 15 3 2 3 3" xfId="41069" xr:uid="{AF948668-D1A3-42B4-AAD9-1C3022A01621}"/>
    <cellStyle name="Migliaia 15 3 2 3 4" xfId="55515" xr:uid="{BBCFE0E4-ADA8-4195-BC9F-AC34394891C9}"/>
    <cellStyle name="Migliaia 15 3 2 4" xfId="16994" xr:uid="{493D6D90-ECCE-40F3-A116-03B530CF539F}"/>
    <cellStyle name="Migliaia 15 3 2 4 2" xfId="33110" xr:uid="{6DAADCD7-9A4F-4ADC-A542-9D673012B083}"/>
    <cellStyle name="Migliaia 15 3 2 4 3" xfId="48071" xr:uid="{25EB27CB-8AA2-4BD4-A031-35727990B4AB}"/>
    <cellStyle name="Migliaia 15 3 2 5" xfId="19072" xr:uid="{16EC2CCB-EEA5-438E-BE92-6BA2FB86F319}"/>
    <cellStyle name="Migliaia 15 3 2 6" xfId="34067" xr:uid="{5C5F889A-6B12-46C0-8909-26C7D196E356}"/>
    <cellStyle name="Migliaia 15 3 2 7" xfId="49007" xr:uid="{D4708AAB-5717-4749-834D-17DD7D03B334}"/>
    <cellStyle name="Migliaia 15 3 2 8" xfId="49412" xr:uid="{B82F7D78-76C7-4B1E-8060-542CE156A357}"/>
    <cellStyle name="Migliaia 15 3 2 9" xfId="49818" xr:uid="{22E6F1A8-BB32-44DE-B25C-BA9613ECC638}"/>
    <cellStyle name="Migliaia 15 3 3" xfId="9093" xr:uid="{3AA84BC3-DE9E-4C8D-B182-6E3E21FE8B40}"/>
    <cellStyle name="Migliaia 15 3 3 2" xfId="18178" xr:uid="{70C7D33E-8657-4505-809C-B951A5CD2030}"/>
    <cellStyle name="Migliaia 15 3 3 2 2" xfId="33645" xr:uid="{867FA97F-F832-496B-8EA2-2CF3474A32F4}"/>
    <cellStyle name="Migliaia 15 3 3 2 2 2" xfId="55128" xr:uid="{B8DA7A75-5CD2-4C9D-84A7-3691F0DE8005}"/>
    <cellStyle name="Migliaia 15 3 3 2 3" xfId="48606" xr:uid="{A725FE94-F5D1-49EE-A2BD-7C582D8537E7}"/>
    <cellStyle name="Migliaia 15 3 3 2 3 2" xfId="56050" xr:uid="{3D6C3565-6959-418B-9B9F-8337F31A57D1}"/>
    <cellStyle name="Migliaia 15 3 3 2 4" xfId="52773" xr:uid="{8C67BCAB-8A89-4E2B-BEA5-6A95938B97B9}"/>
    <cellStyle name="Migliaia 15 3 3 3" xfId="16995" xr:uid="{316B423E-9526-4EED-8AC1-1B3CAC9C8E23}"/>
    <cellStyle name="Migliaia 15 3 3 3 2" xfId="33111" xr:uid="{6DDA602E-FCFC-45DB-AA33-4ABD6B5B211E}"/>
    <cellStyle name="Migliaia 15 3 3 3 3" xfId="48072" xr:uid="{0F73AA65-B0FD-457D-BC0F-7C16A712BE1E}"/>
    <cellStyle name="Migliaia 15 3 3 3 4" xfId="54699" xr:uid="{21276DA6-5011-455E-8673-522ADBAB4EE9}"/>
    <cellStyle name="Migliaia 15 3 3 4" xfId="55516" xr:uid="{D0865757-DE4B-484B-B422-2DB0E16E071F}"/>
    <cellStyle name="Migliaia 15 3 3 5" xfId="52234" xr:uid="{C82231F3-057A-4D13-8A9A-5C4007C0940A}"/>
    <cellStyle name="Migliaia 15 3 4" xfId="9764" xr:uid="{0FE32B6D-AFDD-46C3-AED8-372E8ABB0925}"/>
    <cellStyle name="Migliaia 15 3 4 2" xfId="18177" xr:uid="{9E360309-6921-47B7-80B5-39CCF3D8BE1A}"/>
    <cellStyle name="Migliaia 15 3 4 2 2" xfId="33644" xr:uid="{9C864D12-FD25-4799-A148-4B769E5C6445}"/>
    <cellStyle name="Migliaia 15 3 4 2 3" xfId="48605" xr:uid="{E1F4D212-07FC-4DA7-8C4C-4A7BB13CE1BE}"/>
    <cellStyle name="Migliaia 15 3 4 2 4" xfId="55127" xr:uid="{DE08CC5A-9613-435B-8047-C82358068635}"/>
    <cellStyle name="Migliaia 15 3 4 3" xfId="26090" xr:uid="{130090F4-E99B-455A-8615-DD9B3F9EA42B}"/>
    <cellStyle name="Migliaia 15 3 4 3 2" xfId="56049" xr:uid="{42D5DD60-9E65-4717-9611-F78C24C27A93}"/>
    <cellStyle name="Migliaia 15 3 4 4" xfId="41068" xr:uid="{F76EAFF3-E280-4DE6-BFA9-C6A85AE129D9}"/>
    <cellStyle name="Migliaia 15 3 4 5" xfId="52772" xr:uid="{04AE090A-5DE4-4925-9ECF-341E8E93F870}"/>
    <cellStyle name="Migliaia 15 3 5" xfId="16993" xr:uid="{583B997D-7689-4571-969D-6EBDFE493E63}"/>
    <cellStyle name="Migliaia 15 3 5 2" xfId="33109" xr:uid="{A49F9028-E67A-4570-9033-395C6DB0EF8E}"/>
    <cellStyle name="Migliaia 15 3 5 3" xfId="48070" xr:uid="{292D4799-E154-45F5-AB14-E49236DDE644}"/>
    <cellStyle name="Migliaia 15 3 5 4" xfId="54697" xr:uid="{8762FA9F-C6B8-46D0-A812-6F5734942CBD}"/>
    <cellStyle name="Migliaia 15 3 6" xfId="19071" xr:uid="{1A14D806-1F66-4333-9283-FF3F32C78479}"/>
    <cellStyle name="Migliaia 15 3 6 2" xfId="55514" xr:uid="{0C8B9787-BA58-4837-92E1-C50E572B9EA6}"/>
    <cellStyle name="Migliaia 15 3 7" xfId="34066" xr:uid="{B6BD4ED0-86AC-491C-AF83-8BC0068351EB}"/>
    <cellStyle name="Migliaia 15 3 8" xfId="49006" xr:uid="{2D938676-8B6E-4B6C-BA11-48808BDA6DCD}"/>
    <cellStyle name="Migliaia 15 3 9" xfId="49411" xr:uid="{9A37A9EE-7507-4A65-93C3-6EF3BD30E893}"/>
    <cellStyle name="Migliaia 15 4" xfId="9095" xr:uid="{62E6B8BF-FADB-460B-B83C-D3CAE7506EFC}"/>
    <cellStyle name="Migliaia 15 4 2" xfId="16997" xr:uid="{7F64E703-D214-4C2A-80F4-A11729EE0EF4}"/>
    <cellStyle name="Migliaia 15 4 2 2" xfId="18180" xr:uid="{3F8982AA-A82B-467A-AB68-9BCF4A575DB4}"/>
    <cellStyle name="Migliaia 15 4 2 2 2" xfId="33647" xr:uid="{4000B867-806D-4A30-A5DF-09ADA3363907}"/>
    <cellStyle name="Migliaia 15 4 2 2 2 2" xfId="55130" xr:uid="{05617FD6-9D6A-40C4-97C9-994580E66C7B}"/>
    <cellStyle name="Migliaia 15 4 2 2 3" xfId="48608" xr:uid="{C6E02BBE-207A-491D-9B96-082D27EE4355}"/>
    <cellStyle name="Migliaia 15 4 2 2 3 2" xfId="56052" xr:uid="{11B4F68D-F44D-4D41-97D8-C6A59D489A2A}"/>
    <cellStyle name="Migliaia 15 4 2 2 4" xfId="52775" xr:uid="{EB8E670A-9455-41CC-8E26-95A29A7E8ABC}"/>
    <cellStyle name="Migliaia 15 4 2 3" xfId="33113" xr:uid="{6E11CF2C-D029-4672-B623-D34C06CEC044}"/>
    <cellStyle name="Migliaia 15 4 2 3 2" xfId="54701" xr:uid="{73C15A15-87A5-4ED3-B169-2AE0EB24D5B3}"/>
    <cellStyle name="Migliaia 15 4 2 4" xfId="48074" xr:uid="{7B57E0D4-7BD2-4BE8-8046-6D89856E5EA5}"/>
    <cellStyle name="Migliaia 15 4 2 4 2" xfId="55518" xr:uid="{343FF248-6C7F-44A0-A227-48590BE3DD81}"/>
    <cellStyle name="Migliaia 15 4 2 5" xfId="52236" xr:uid="{248DAFBD-70E0-4773-8E4B-7F3BFC2BADBC}"/>
    <cellStyle name="Migliaia 15 4 3" xfId="18179" xr:uid="{6C63D93B-D04A-4A4B-B191-5DBBF8373802}"/>
    <cellStyle name="Migliaia 15 4 3 2" xfId="33646" xr:uid="{A7D2BAF2-54D2-4609-8F4C-AC485EDAFBEC}"/>
    <cellStyle name="Migliaia 15 4 3 2 2" xfId="55129" xr:uid="{C8B4D4E4-D28D-46EE-9879-5B8ACD6DE98C}"/>
    <cellStyle name="Migliaia 15 4 3 3" xfId="48607" xr:uid="{7DE5CE04-3D03-4B8C-9FF5-49265D6E3737}"/>
    <cellStyle name="Migliaia 15 4 3 3 2" xfId="56051" xr:uid="{0F0FDC87-AFC5-48A8-A0E4-9A194874752D}"/>
    <cellStyle name="Migliaia 15 4 3 4" xfId="52774" xr:uid="{C37B5DE6-62E1-4BC5-933D-D91120E09875}"/>
    <cellStyle name="Migliaia 15 4 4" xfId="16996" xr:uid="{82F913F7-661D-4439-AB61-6B6125087BDF}"/>
    <cellStyle name="Migliaia 15 4 4 2" xfId="33112" xr:uid="{8615E20F-DBDC-4AF2-9061-663908DD8AD7}"/>
    <cellStyle name="Migliaia 15 4 4 3" xfId="48073" xr:uid="{F0C89BF2-3C76-41C6-A398-6EE9589ED9EB}"/>
    <cellStyle name="Migliaia 15 4 4 4" xfId="54700" xr:uid="{2AE72039-228E-4138-8130-4483E5AEA895}"/>
    <cellStyle name="Migliaia 15 4 5" xfId="51205" xr:uid="{54F62AB4-91DE-4EDA-856D-EFD210F0298E}"/>
    <cellStyle name="Migliaia 15 4 5 2" xfId="55517" xr:uid="{1866695D-E65A-4C97-8BE5-582ADB7402A5}"/>
    <cellStyle name="Migliaia 15 4 6" xfId="52235" xr:uid="{5E99DA0C-BA76-4C23-A210-B94D1FDEA26C}"/>
    <cellStyle name="Migliaia 15 5" xfId="9096" xr:uid="{259ADDA0-DF05-4B64-BF91-6B31967B956B}"/>
    <cellStyle name="Migliaia 15 5 2" xfId="16998" xr:uid="{E1028035-FB3D-4746-AF30-C425E152FE31}"/>
    <cellStyle name="Migliaia 15 5 2 2" xfId="33114" xr:uid="{BE0EA0C2-80AB-4E94-83B8-C4ACAF157A5C}"/>
    <cellStyle name="Migliaia 15 5 2 3" xfId="48075" xr:uid="{205A475B-EC16-487E-8E18-0DB22F11A8D9}"/>
    <cellStyle name="Migliaia 15 5 2 4" xfId="54702" xr:uid="{27DA1C54-10CB-4797-9C63-187739F6D834}"/>
    <cellStyle name="Migliaia 15 5 3" xfId="51144" xr:uid="{7E433374-9CB4-4922-8AFB-AD75E50C62D3}"/>
    <cellStyle name="Migliaia 15 5 3 2" xfId="55519" xr:uid="{B7144A56-8585-4B1E-BFFD-48D7E570C9CD}"/>
    <cellStyle name="Migliaia 15 5 4" xfId="52237" xr:uid="{4BE4B901-1843-4E75-BD39-029585A1773E}"/>
    <cellStyle name="Migliaia 15 6" xfId="9091" xr:uid="{D6384696-D23B-4D02-ADD3-AB2A8D5D581A}"/>
    <cellStyle name="Migliaia 15 6 2" xfId="51206" xr:uid="{13726C2C-3E36-4043-B125-A2413627E7BD}"/>
    <cellStyle name="Migliaia 15 6 3" xfId="54533" xr:uid="{07DE52AC-D6B2-40D5-82D4-482426D61D9F}"/>
    <cellStyle name="Migliaia 15 7" xfId="9762" xr:uid="{B70F27D5-6287-4B8E-8C4E-8C56073B36C8}"/>
    <cellStyle name="Migliaia 15 7 2" xfId="26088" xr:uid="{34B20E7D-7D1A-4F71-BE7C-4EF153DC0C6A}"/>
    <cellStyle name="Migliaia 15 7 3" xfId="41066" xr:uid="{DC7B3751-71A9-4F66-999B-D8D36CD581EC}"/>
    <cellStyle name="Migliaia 15 7 4" xfId="55512" xr:uid="{EF371DFB-D2F9-48D5-8E53-A2659D73511C}"/>
    <cellStyle name="Migliaia 15 8" xfId="16991" xr:uid="{147D52BA-5C0F-4E3D-8B65-D97F0D8DC3E3}"/>
    <cellStyle name="Migliaia 15 8 2" xfId="33107" xr:uid="{78A3D8F9-EB30-4722-82C1-3F64F7C6E6A4}"/>
    <cellStyle name="Migliaia 15 8 3" xfId="48068" xr:uid="{E69E38BD-D153-4F44-96F6-7129F2EABD42}"/>
    <cellStyle name="Migliaia 15 9" xfId="19069" xr:uid="{2A6AD5A9-3099-4B66-871D-805705B5CFAC}"/>
    <cellStyle name="Migliaia 16" xfId="353" xr:uid="{5E182B58-786B-46E6-8E23-8FAA674F2F09}"/>
    <cellStyle name="Migliaia 16 10" xfId="34068" xr:uid="{276F02A6-EF94-49F1-8311-AF404234F86A}"/>
    <cellStyle name="Migliaia 16 11" xfId="49008" xr:uid="{A61ACA04-0772-4150-9095-F87904AE0AD6}"/>
    <cellStyle name="Migliaia 16 12" xfId="49413" xr:uid="{5160EA56-2564-4039-89CE-C4FB8F08FA7C}"/>
    <cellStyle name="Migliaia 16 13" xfId="49819" xr:uid="{BC8653DC-08FA-45F1-8364-342C6D9E0C94}"/>
    <cellStyle name="Migliaia 16 14" xfId="50227" xr:uid="{4F8778FD-7229-4530-88B2-71824250A2D6}"/>
    <cellStyle name="Migliaia 16 15" xfId="50669" xr:uid="{75D0360A-37FD-4500-BEBA-281AE6F91AE8}"/>
    <cellStyle name="Migliaia 16 16" xfId="51388" xr:uid="{ABDA329D-9F86-4010-9162-C5CEB6B57CE3}"/>
    <cellStyle name="Migliaia 16 17" xfId="51799" xr:uid="{6854C623-2368-4C4A-8746-C902AC38DD10}"/>
    <cellStyle name="Migliaia 16 18" xfId="52238" xr:uid="{42305540-475B-45AE-90D0-219935F9B5FF}"/>
    <cellStyle name="Migliaia 16 2" xfId="354" xr:uid="{35EF339A-F479-458B-AE72-23002585DADC}"/>
    <cellStyle name="Migliaia 16 2 10" xfId="49820" xr:uid="{C6C8A9FC-D4ED-466D-9A0A-07C510D1120E}"/>
    <cellStyle name="Migliaia 16 2 11" xfId="50228" xr:uid="{1EB57332-45B5-4B61-8211-79A8081D7FD3}"/>
    <cellStyle name="Migliaia 16 2 12" xfId="50670" xr:uid="{A0D4C260-8724-4CF8-8764-BD6BFEEED4C8}"/>
    <cellStyle name="Migliaia 16 2 13" xfId="51389" xr:uid="{F0286E82-4A41-4746-8F49-2BF4E8CF0AD1}"/>
    <cellStyle name="Migliaia 16 2 14" xfId="51800" xr:uid="{578EF18A-C1F4-41A2-9C24-BBE2A42D8D3B}"/>
    <cellStyle name="Migliaia 16 2 15" xfId="52239" xr:uid="{D742742F-53DD-4224-8127-626708B7513E}"/>
    <cellStyle name="Migliaia 16 2 2" xfId="1257" xr:uid="{558E01D9-FD63-41AB-B5AA-AA124532D124}"/>
    <cellStyle name="Migliaia 16 2 2 10" xfId="51047" xr:uid="{53E2246E-23F4-4416-969C-4D72C599E031}"/>
    <cellStyle name="Migliaia 16 2 2 11" xfId="51643" xr:uid="{C33F4B72-319D-4984-BD60-84CD370E0E2F}"/>
    <cellStyle name="Migliaia 16 2 2 12" xfId="52062" xr:uid="{FA744625-91CC-404A-ACBA-3A18A92AE209}"/>
    <cellStyle name="Migliaia 16 2 2 13" xfId="52776" xr:uid="{9F2869B8-CFAE-4583-837E-0871523E699A}"/>
    <cellStyle name="Migliaia 16 2 2 2" xfId="10021" xr:uid="{CD478041-3334-42F8-BCB4-18CEA4D18BAC}"/>
    <cellStyle name="Migliaia 16 2 2 2 2" xfId="26342" xr:uid="{BF769B1B-055F-40AE-AC77-B53BC6BC50B2}"/>
    <cellStyle name="Migliaia 16 2 2 2 3" xfId="41310" xr:uid="{BB1B4217-2C3E-49F4-B484-2CAFF58351A8}"/>
    <cellStyle name="Migliaia 16 2 2 2 4" xfId="55131" xr:uid="{67C38798-1A51-4AAC-A7CA-38C223463D0A}"/>
    <cellStyle name="Migliaia 16 2 2 3" xfId="18181" xr:uid="{7AC91940-79AF-457F-BF3D-C34528967E12}"/>
    <cellStyle name="Migliaia 16 2 2 3 2" xfId="33648" xr:uid="{E015D760-4A5C-47F0-853F-C8D9E381D0F6}"/>
    <cellStyle name="Migliaia 16 2 2 3 3" xfId="48609" xr:uid="{B9C0B2C2-4E27-4F96-A50F-517BC238B9C3}"/>
    <cellStyle name="Migliaia 16 2 2 3 4" xfId="56053" xr:uid="{F34754EE-8FC1-4EEA-B59B-518F5E0C4DAD}"/>
    <cellStyle name="Migliaia 16 2 2 4" xfId="19321" xr:uid="{D5125513-0904-4EF9-8FEB-73CE28FD6729}"/>
    <cellStyle name="Migliaia 16 2 2 5" xfId="34311" xr:uid="{3CDE42FA-B3F8-481B-8845-00186773382E}"/>
    <cellStyle name="Migliaia 16 2 2 6" xfId="49263" xr:uid="{536A572A-91B9-4E67-8E71-A3E02C054757}"/>
    <cellStyle name="Migliaia 16 2 2 7" xfId="49668" xr:uid="{5E249E9A-A479-4E1F-A1E8-F4360BA63858}"/>
    <cellStyle name="Migliaia 16 2 2 8" xfId="50077" xr:uid="{DBAB5B55-C03B-4DA0-9FBE-18CC70E0D6A6}"/>
    <cellStyle name="Migliaia 16 2 2 9" xfId="50482" xr:uid="{008CC2C6-0C40-4E2D-BC9B-21D7DF3870C5}"/>
    <cellStyle name="Migliaia 16 2 3" xfId="9098" xr:uid="{B03DCC60-9755-483D-B408-8780EAD39C50}"/>
    <cellStyle name="Migliaia 16 2 3 2" xfId="54601" xr:uid="{99EC00DD-EE41-4536-8ED2-C7EF3F1A9FCA}"/>
    <cellStyle name="Migliaia 16 2 4" xfId="9767" xr:uid="{634A3B66-D7AA-44E5-80CC-1C72A39526BB}"/>
    <cellStyle name="Migliaia 16 2 4 2" xfId="26093" xr:uid="{5E92AD77-F664-40ED-B514-3AF863D8D513}"/>
    <cellStyle name="Migliaia 16 2 4 3" xfId="41071" xr:uid="{2010D197-CC62-4AA0-93AD-57893DC5E175}"/>
    <cellStyle name="Migliaia 16 2 4 4" xfId="55521" xr:uid="{E8237910-B7D0-4DA2-9EFD-375551476CA2}"/>
    <cellStyle name="Migliaia 16 2 5" xfId="17000" xr:uid="{7FEB0022-6CDD-4C72-963A-D78EE90EEB2B}"/>
    <cellStyle name="Migliaia 16 2 5 2" xfId="33116" xr:uid="{D709732C-EC80-47B0-9EB0-3CB8346593F7}"/>
    <cellStyle name="Migliaia 16 2 5 3" xfId="48077" xr:uid="{A7E2882F-658F-43E3-B4D2-B6144B217687}"/>
    <cellStyle name="Migliaia 16 2 6" xfId="19074" xr:uid="{5D4B684E-0C56-4D2F-B5E8-DE2E7326A239}"/>
    <cellStyle name="Migliaia 16 2 7" xfId="34069" xr:uid="{44CC9EBE-54D2-447C-9029-9AE3795A39D5}"/>
    <cellStyle name="Migliaia 16 2 8" xfId="49009" xr:uid="{A81FE5B6-1AB8-4189-8B45-D03DE73B44DF}"/>
    <cellStyle name="Migliaia 16 2 9" xfId="49414" xr:uid="{B55D6DC6-E086-4557-A2B6-BF46E4B409E4}"/>
    <cellStyle name="Migliaia 16 3" xfId="355" xr:uid="{FDEE42FF-311E-4A5B-8A51-656AF831ADEE}"/>
    <cellStyle name="Migliaia 16 3 10" xfId="49821" xr:uid="{0A1A25DE-CC6A-41AF-A3AF-F60CE4090300}"/>
    <cellStyle name="Migliaia 16 3 11" xfId="50229" xr:uid="{038E17D1-0D59-43A4-AB9D-9CAC9BF6DDE3}"/>
    <cellStyle name="Migliaia 16 3 12" xfId="50671" xr:uid="{D8C0933C-B5AA-4033-8C15-FE59FED4AEB2}"/>
    <cellStyle name="Migliaia 16 3 13" xfId="51390" xr:uid="{069EFA6A-564D-493C-93E4-F0581C8D1717}"/>
    <cellStyle name="Migliaia 16 3 14" xfId="51801" xr:uid="{C507A48A-344C-4124-BB64-8754FD5F6796}"/>
    <cellStyle name="Migliaia 16 3 15" xfId="52240" xr:uid="{A016E078-4A1D-4B99-AB31-AFA1C2E2A368}"/>
    <cellStyle name="Migliaia 16 3 2" xfId="356" xr:uid="{AD0372B2-A2BD-4A72-85D2-DF400A4FF301}"/>
    <cellStyle name="Migliaia 16 3 2 10" xfId="50230" xr:uid="{C9F2BDB5-2605-4DE9-BC33-C394573C3E11}"/>
    <cellStyle name="Migliaia 16 3 2 11" xfId="50672" xr:uid="{A0595D3B-3163-4ECE-B18D-A102A8637E96}"/>
    <cellStyle name="Migliaia 16 3 2 12" xfId="51391" xr:uid="{4B01EA23-7A7D-4778-954C-ED4C080DB18C}"/>
    <cellStyle name="Migliaia 16 3 2 13" xfId="51802" xr:uid="{9BE29168-2086-4F88-93B9-D85A4EDAB3DF}"/>
    <cellStyle name="Migliaia 16 3 2 14" xfId="52241" xr:uid="{E6C93140-2742-4B04-9B6D-2C997A93E62E}"/>
    <cellStyle name="Migliaia 16 3 2 2" xfId="9100" xr:uid="{316EF495-1672-4365-8E84-E19B8F9E723F}"/>
    <cellStyle name="Migliaia 16 3 2 2 2" xfId="54704" xr:uid="{93D0CD31-44E2-4BD4-8B2F-00136C4BD661}"/>
    <cellStyle name="Migliaia 16 3 2 3" xfId="9769" xr:uid="{7223A16C-EFB6-4D9C-B4F3-74F3B4BB30AE}"/>
    <cellStyle name="Migliaia 16 3 2 3 2" xfId="26095" xr:uid="{78E44BF2-81E4-404F-B69F-DE4B392DAA29}"/>
    <cellStyle name="Migliaia 16 3 2 3 3" xfId="41073" xr:uid="{6C46C407-6312-4E40-A1BE-D82D0ABF33B4}"/>
    <cellStyle name="Migliaia 16 3 2 3 4" xfId="55523" xr:uid="{4887C61C-70CF-4AFB-ADC4-26A1EFEDCCA0}"/>
    <cellStyle name="Migliaia 16 3 2 4" xfId="17002" xr:uid="{76DC6D18-D040-4DE4-A6A4-12A8BDC07523}"/>
    <cellStyle name="Migliaia 16 3 2 4 2" xfId="33118" xr:uid="{BB8DCC27-FCBB-4CCC-B281-8FDEF7B085D5}"/>
    <cellStyle name="Migliaia 16 3 2 4 3" xfId="48079" xr:uid="{29A1ABA8-945B-4A1B-A178-0B6F292611F9}"/>
    <cellStyle name="Migliaia 16 3 2 5" xfId="19076" xr:uid="{0EB4044F-B6BB-40A2-9FA1-E3C39EF40AF7}"/>
    <cellStyle name="Migliaia 16 3 2 6" xfId="34071" xr:uid="{074A9388-C0A0-41C3-9086-DC61F0D522B6}"/>
    <cellStyle name="Migliaia 16 3 2 7" xfId="49011" xr:uid="{4A7A9313-7AB0-4445-8F8D-B026A8196E42}"/>
    <cellStyle name="Migliaia 16 3 2 8" xfId="49416" xr:uid="{FB58F933-C549-466A-A254-5CABC2A2CD1F}"/>
    <cellStyle name="Migliaia 16 3 2 9" xfId="49822" xr:uid="{B8910B69-5D83-42C0-85BC-486F81823B5A}"/>
    <cellStyle name="Migliaia 16 3 3" xfId="9099" xr:uid="{522ABE2F-B035-4608-96C3-2B40DC4F62FC}"/>
    <cellStyle name="Migliaia 16 3 3 2" xfId="18183" xr:uid="{69412EDD-1AF4-45BC-A6E5-F85CE0D3FAB0}"/>
    <cellStyle name="Migliaia 16 3 3 2 2" xfId="33650" xr:uid="{DEA0767D-2A8D-47CE-8EAB-15E973336107}"/>
    <cellStyle name="Migliaia 16 3 3 2 2 2" xfId="55133" xr:uid="{B5450AF0-4467-4158-A9B0-4A3AA3524933}"/>
    <cellStyle name="Migliaia 16 3 3 2 3" xfId="48611" xr:uid="{2DEB48AF-C71C-4379-9659-44174744C4FD}"/>
    <cellStyle name="Migliaia 16 3 3 2 3 2" xfId="56055" xr:uid="{07A1D9AE-22C8-4749-A15E-11B14D9D9195}"/>
    <cellStyle name="Migliaia 16 3 3 2 4" xfId="52778" xr:uid="{C8890ABA-A466-469A-8FC7-3AC5BB19889F}"/>
    <cellStyle name="Migliaia 16 3 3 3" xfId="17003" xr:uid="{8A06BAE7-DBBA-434F-921E-C43EF70D2E8A}"/>
    <cellStyle name="Migliaia 16 3 3 3 2" xfId="33119" xr:uid="{294B0F69-6867-4749-BAB6-A7A52C77A2C9}"/>
    <cellStyle name="Migliaia 16 3 3 3 3" xfId="48080" xr:uid="{9A6C51FE-5546-4D7F-A175-E1DEBC2AAA1C}"/>
    <cellStyle name="Migliaia 16 3 3 3 4" xfId="54705" xr:uid="{501F5ECB-844F-4D24-B300-B8485051CEF3}"/>
    <cellStyle name="Migliaia 16 3 3 4" xfId="55524" xr:uid="{B7A82641-B952-4B29-A1D8-6CA44A11BA5C}"/>
    <cellStyle name="Migliaia 16 3 3 5" xfId="52242" xr:uid="{77FA013B-9E68-4E49-BD62-D6F7F4548B61}"/>
    <cellStyle name="Migliaia 16 3 4" xfId="9768" xr:uid="{59F19C11-1F19-4D1F-9B76-BFD16A2DCE47}"/>
    <cellStyle name="Migliaia 16 3 4 2" xfId="18182" xr:uid="{91FE94B9-82C4-4C5E-8C84-C5B5A0B13EBD}"/>
    <cellStyle name="Migliaia 16 3 4 2 2" xfId="33649" xr:uid="{831D016B-42B2-43FA-857B-A1427E1F5BC9}"/>
    <cellStyle name="Migliaia 16 3 4 2 3" xfId="48610" xr:uid="{B57901BB-8B7E-47A1-B53B-651D442A708D}"/>
    <cellStyle name="Migliaia 16 3 4 2 4" xfId="55132" xr:uid="{ECA1F8D2-A582-4A2C-8D48-D00D7514585C}"/>
    <cellStyle name="Migliaia 16 3 4 3" xfId="26094" xr:uid="{E48EE8AE-B749-48A4-8507-A3564B7D45A4}"/>
    <cellStyle name="Migliaia 16 3 4 3 2" xfId="56054" xr:uid="{2DCAF86D-6B7D-46EF-9090-7FEB1BACCE54}"/>
    <cellStyle name="Migliaia 16 3 4 4" xfId="41072" xr:uid="{9F737D12-F567-46DB-91B7-5E8E7E04A174}"/>
    <cellStyle name="Migliaia 16 3 4 5" xfId="52777" xr:uid="{82AE17BB-B69F-4626-83F2-62C72F0824E4}"/>
    <cellStyle name="Migliaia 16 3 5" xfId="17001" xr:uid="{F792EF0C-2155-484D-91BD-FD8DB0F2A2E7}"/>
    <cellStyle name="Migliaia 16 3 5 2" xfId="33117" xr:uid="{30367819-7813-4025-8936-10EEF820614A}"/>
    <cellStyle name="Migliaia 16 3 5 3" xfId="48078" xr:uid="{C199575E-9A00-4D9C-BB5E-161E71A8CED0}"/>
    <cellStyle name="Migliaia 16 3 5 4" xfId="54703" xr:uid="{4678A41D-77E0-4E8F-9143-E608FD8D7B2E}"/>
    <cellStyle name="Migliaia 16 3 6" xfId="19075" xr:uid="{B1F2D314-5267-4118-84D7-203E65570696}"/>
    <cellStyle name="Migliaia 16 3 6 2" xfId="55522" xr:uid="{2E4A86C2-49A7-40B7-A987-168910D0DC47}"/>
    <cellStyle name="Migliaia 16 3 7" xfId="34070" xr:uid="{142AE4F8-0B69-4411-876F-3BB1BE7F9688}"/>
    <cellStyle name="Migliaia 16 3 8" xfId="49010" xr:uid="{628CCAED-71AC-4260-AA7F-69E096722E60}"/>
    <cellStyle name="Migliaia 16 3 9" xfId="49415" xr:uid="{BFC56A70-68AA-4F28-9658-87B2D1E5B149}"/>
    <cellStyle name="Migliaia 16 4" xfId="9101" xr:uid="{0182D738-73D7-4791-AE1F-57C889615F15}"/>
    <cellStyle name="Migliaia 16 4 2" xfId="17005" xr:uid="{72F96FAF-1D74-4EEE-89F8-3A275C94F29C}"/>
    <cellStyle name="Migliaia 16 4 2 2" xfId="18185" xr:uid="{FE60BE0B-92CE-4B30-B299-23732680D113}"/>
    <cellStyle name="Migliaia 16 4 2 2 2" xfId="33652" xr:uid="{7FD858A2-AA83-472A-9717-B448D7316238}"/>
    <cellStyle name="Migliaia 16 4 2 2 2 2" xfId="55135" xr:uid="{D4FFC756-9FC7-4105-AB59-94E07591879C}"/>
    <cellStyle name="Migliaia 16 4 2 2 3" xfId="48613" xr:uid="{D3146535-2CDF-4F5B-ADAF-39F62DF1924B}"/>
    <cellStyle name="Migliaia 16 4 2 2 3 2" xfId="56057" xr:uid="{BA8F7D0A-EB81-41DE-B9C1-9AC4E9E488D5}"/>
    <cellStyle name="Migliaia 16 4 2 2 4" xfId="52780" xr:uid="{377F139C-2638-4E35-9920-3722EC6C50FB}"/>
    <cellStyle name="Migliaia 16 4 2 3" xfId="33121" xr:uid="{EA16E974-8B92-42F7-A6D6-C99B9778CBF2}"/>
    <cellStyle name="Migliaia 16 4 2 3 2" xfId="54707" xr:uid="{EEA43DED-E122-4E41-8BD8-7AE4A871A2DD}"/>
    <cellStyle name="Migliaia 16 4 2 4" xfId="48082" xr:uid="{630C1AC0-707B-4C36-860D-0D004D59803E}"/>
    <cellStyle name="Migliaia 16 4 2 4 2" xfId="55526" xr:uid="{63B69877-52C5-4DAA-A51C-7EEA11E82410}"/>
    <cellStyle name="Migliaia 16 4 2 5" xfId="52244" xr:uid="{53A53DF1-E391-4F63-A352-316DF1BF2FE7}"/>
    <cellStyle name="Migliaia 16 4 3" xfId="18184" xr:uid="{09135284-509B-4212-8B22-ADA332A947A4}"/>
    <cellStyle name="Migliaia 16 4 3 2" xfId="33651" xr:uid="{8FC545C2-5955-4850-843D-1F8D94FAFAC3}"/>
    <cellStyle name="Migliaia 16 4 3 2 2" xfId="55134" xr:uid="{1FAEC442-FDE7-4C4B-930B-23220DDD3845}"/>
    <cellStyle name="Migliaia 16 4 3 3" xfId="48612" xr:uid="{4CFD8B13-0443-4EBE-BB33-0FF5B07C9FEE}"/>
    <cellStyle name="Migliaia 16 4 3 3 2" xfId="56056" xr:uid="{BCB3F59B-0563-4D5D-A744-F99B459CDF79}"/>
    <cellStyle name="Migliaia 16 4 3 4" xfId="52779" xr:uid="{78CCBAA8-B6BC-4BB6-9B05-B5DA613F0BF4}"/>
    <cellStyle name="Migliaia 16 4 4" xfId="17004" xr:uid="{367CBC7E-333C-4593-966C-E24AF6A40E15}"/>
    <cellStyle name="Migliaia 16 4 4 2" xfId="33120" xr:uid="{C67FD099-A1BA-4ED9-B94D-B74B1DF5509F}"/>
    <cellStyle name="Migliaia 16 4 4 3" xfId="48081" xr:uid="{C5629082-46D1-490F-9EFA-792322C2ACF2}"/>
    <cellStyle name="Migliaia 16 4 4 4" xfId="54706" xr:uid="{DF732910-5F13-448F-A542-6DC408387EF8}"/>
    <cellStyle name="Migliaia 16 4 5" xfId="51207" xr:uid="{E84221B5-2128-4B2B-97DA-65A66CFD4C00}"/>
    <cellStyle name="Migliaia 16 4 5 2" xfId="55525" xr:uid="{7D8613FE-2DCE-4C56-9C61-07C334EF9D22}"/>
    <cellStyle name="Migliaia 16 4 6" xfId="52243" xr:uid="{BC7C53D6-56B5-4627-82E8-324FC216D39B}"/>
    <cellStyle name="Migliaia 16 5" xfId="9102" xr:uid="{951CD9CF-89EA-453E-9F5C-A2045C16FF44}"/>
    <cellStyle name="Migliaia 16 5 2" xfId="17006" xr:uid="{7CA90063-B6AB-47B0-B3B1-073B57719D86}"/>
    <cellStyle name="Migliaia 16 5 2 2" xfId="33122" xr:uid="{06663E1C-600F-4E88-85A5-869B5C17E5BD}"/>
    <cellStyle name="Migliaia 16 5 2 3" xfId="48083" xr:uid="{ED7A0131-75E5-4B7C-993C-7C20886CB33A}"/>
    <cellStyle name="Migliaia 16 5 2 4" xfId="54708" xr:uid="{6536419B-D37F-4427-862A-1BE42EFED2DC}"/>
    <cellStyle name="Migliaia 16 5 3" xfId="50924" xr:uid="{8B0859CC-0154-43C7-ABCA-B034AFDED75F}"/>
    <cellStyle name="Migliaia 16 5 3 2" xfId="55527" xr:uid="{8369E531-3A1A-491F-A325-11C3FDC4E9F0}"/>
    <cellStyle name="Migliaia 16 5 4" xfId="52245" xr:uid="{27CFFCCD-34F3-415E-B10E-090008B35B53}"/>
    <cellStyle name="Migliaia 16 6" xfId="9097" xr:uid="{8AEC54BB-F424-4A96-A63D-9D3450677E96}"/>
    <cellStyle name="Migliaia 16 6 2" xfId="51001" xr:uid="{FF8CEF7A-7472-42A0-8994-315075674CC6}"/>
    <cellStyle name="Migliaia 16 6 3" xfId="54534" xr:uid="{58A1F19C-8456-44E3-ADB2-B8C181188FCF}"/>
    <cellStyle name="Migliaia 16 7" xfId="9766" xr:uid="{3971DE74-3FCC-406F-A11B-7B52953DAC2B}"/>
    <cellStyle name="Migliaia 16 7 2" xfId="26092" xr:uid="{3EECEDED-C70F-483B-B56D-9C587D863586}"/>
    <cellStyle name="Migliaia 16 7 3" xfId="41070" xr:uid="{B008080F-0B77-4909-857F-F9B4A6C0EF4D}"/>
    <cellStyle name="Migliaia 16 7 4" xfId="55520" xr:uid="{6F2BF6E1-B065-4DDE-9ADD-F682DF92C7E5}"/>
    <cellStyle name="Migliaia 16 8" xfId="16999" xr:uid="{54A67BAF-60C4-4355-B558-E068AD1DE7E7}"/>
    <cellStyle name="Migliaia 16 8 2" xfId="33115" xr:uid="{94775DA9-15B1-45B3-B175-16E2FFA706AB}"/>
    <cellStyle name="Migliaia 16 8 3" xfId="48076" xr:uid="{9E6FB7CC-433A-4CBC-9872-1EC5A20049EB}"/>
    <cellStyle name="Migliaia 16 9" xfId="19073" xr:uid="{D22294C5-5F47-446E-9BE2-A08D3E353A73}"/>
    <cellStyle name="Migliaia 17" xfId="357" xr:uid="{8AF50FFA-C8C4-426A-92E5-FE3F7AE29277}"/>
    <cellStyle name="Migliaia 17 10" xfId="34072" xr:uid="{262050FE-31B1-4AB0-8A6B-E7263F191D26}"/>
    <cellStyle name="Migliaia 17 11" xfId="49012" xr:uid="{4894F29B-62EA-4DDB-95AA-7E0AC8578171}"/>
    <cellStyle name="Migliaia 17 12" xfId="49417" xr:uid="{63728B6A-B1AD-4E3C-8F82-4D1D80002587}"/>
    <cellStyle name="Migliaia 17 13" xfId="49823" xr:uid="{BE94862C-440C-4232-A3EF-6E7F2B8C00D6}"/>
    <cellStyle name="Migliaia 17 14" xfId="50231" xr:uid="{74323FC0-65D5-456E-8D9F-AD56715ACC6C}"/>
    <cellStyle name="Migliaia 17 15" xfId="50673" xr:uid="{5924BFB2-DCCE-4488-A8C9-7797A2506D64}"/>
    <cellStyle name="Migliaia 17 16" xfId="51392" xr:uid="{3EEDC79B-78B4-4C8F-97F1-3CFECCFF37BC}"/>
    <cellStyle name="Migliaia 17 17" xfId="51803" xr:uid="{EA70C308-8489-441A-AC1B-23270A7E3327}"/>
    <cellStyle name="Migliaia 17 18" xfId="52246" xr:uid="{0A2D13B0-2EAB-4A10-99A7-97D6EE8724A7}"/>
    <cellStyle name="Migliaia 17 2" xfId="358" xr:uid="{231936CC-7454-4B7F-99B2-22A81A93CD31}"/>
    <cellStyle name="Migliaia 17 2 10" xfId="49824" xr:uid="{B497EB34-B72D-4E9B-AED8-1AB601F9E709}"/>
    <cellStyle name="Migliaia 17 2 11" xfId="50232" xr:uid="{52D91E22-4BF7-4FEF-B2DF-C0A8A805C24B}"/>
    <cellStyle name="Migliaia 17 2 12" xfId="50674" xr:uid="{2A5CEB19-8ED9-49EA-93BF-1A3D22875561}"/>
    <cellStyle name="Migliaia 17 2 13" xfId="51393" xr:uid="{DB82C309-3DBF-41D8-ACA6-D0122FDC842E}"/>
    <cellStyle name="Migliaia 17 2 14" xfId="51804" xr:uid="{18AF455E-F3B0-4C7C-B056-2319249C966D}"/>
    <cellStyle name="Migliaia 17 2 15" xfId="52247" xr:uid="{9B43954A-A22A-422B-B7B3-4F086AC6B6B7}"/>
    <cellStyle name="Migliaia 17 2 2" xfId="1258" xr:uid="{E3A31003-C3CD-47AD-BEBB-C20B938BDE46}"/>
    <cellStyle name="Migliaia 17 2 2 10" xfId="51048" xr:uid="{DE132E11-33FA-4FDC-93B0-CD6276BFE2D0}"/>
    <cellStyle name="Migliaia 17 2 2 11" xfId="51644" xr:uid="{C363FB52-642F-42E3-A428-9023CBFE3DA0}"/>
    <cellStyle name="Migliaia 17 2 2 12" xfId="52063" xr:uid="{BA9F815A-E1ED-42B1-A5A8-CE31D3C72095}"/>
    <cellStyle name="Migliaia 17 2 2 13" xfId="52781" xr:uid="{2492495F-3F9F-4B57-A68F-EBFF94BC8195}"/>
    <cellStyle name="Migliaia 17 2 2 2" xfId="10022" xr:uid="{1DF4093C-20C4-4C0A-BFBD-814F83C5729D}"/>
    <cellStyle name="Migliaia 17 2 2 2 2" xfId="26343" xr:uid="{E9BFB13E-460C-4364-8333-C47693EFCEC9}"/>
    <cellStyle name="Migliaia 17 2 2 2 3" xfId="41311" xr:uid="{46A754DF-FF3C-4FBA-B4CD-6C96A6E6CFAB}"/>
    <cellStyle name="Migliaia 17 2 2 2 4" xfId="55136" xr:uid="{3519EE87-8D70-4E98-B527-D3E3F62C0E16}"/>
    <cellStyle name="Migliaia 17 2 2 3" xfId="18186" xr:uid="{F24C8745-BC71-4797-B894-71CBD2C0D234}"/>
    <cellStyle name="Migliaia 17 2 2 3 2" xfId="33653" xr:uid="{38EB2E39-F978-41A0-A4F5-1247FD077F86}"/>
    <cellStyle name="Migliaia 17 2 2 3 3" xfId="48614" xr:uid="{DBCA6C40-BC82-42B3-94C0-356AB0F841DA}"/>
    <cellStyle name="Migliaia 17 2 2 3 4" xfId="56058" xr:uid="{5B78CEF6-2AA7-4F3B-ABC4-64BEA0137EC8}"/>
    <cellStyle name="Migliaia 17 2 2 4" xfId="19322" xr:uid="{3B486EE0-7E48-4C9F-A817-FDB37FC22393}"/>
    <cellStyle name="Migliaia 17 2 2 5" xfId="34312" xr:uid="{9E4C6D71-805F-48FA-AF03-45BA5FBBAF58}"/>
    <cellStyle name="Migliaia 17 2 2 6" xfId="49264" xr:uid="{6C1757D6-10C6-42C8-BCEE-5FCF3E3188F2}"/>
    <cellStyle name="Migliaia 17 2 2 7" xfId="49669" xr:uid="{E4217E7C-0987-477A-8E10-78D2D72593C8}"/>
    <cellStyle name="Migliaia 17 2 2 8" xfId="50078" xr:uid="{7201B465-E5A5-4080-846B-217617355816}"/>
    <cellStyle name="Migliaia 17 2 2 9" xfId="50483" xr:uid="{1925F334-2DF5-48B7-8B61-43AB1F3266DE}"/>
    <cellStyle name="Migliaia 17 2 3" xfId="9104" xr:uid="{24887A6A-603A-472C-B7D7-75624F689154}"/>
    <cellStyle name="Migliaia 17 2 3 2" xfId="54602" xr:uid="{913F42D3-0962-40AB-B752-EEA65D3399B7}"/>
    <cellStyle name="Migliaia 17 2 4" xfId="9771" xr:uid="{3C7F29FB-2B2F-4577-BD15-FCBB0D4BAEFE}"/>
    <cellStyle name="Migliaia 17 2 4 2" xfId="26097" xr:uid="{B277F6D5-F725-4B86-AFF3-E8B9E2D28FB9}"/>
    <cellStyle name="Migliaia 17 2 4 3" xfId="41075" xr:uid="{258D8391-4F1D-4826-A03C-5C3D9940192B}"/>
    <cellStyle name="Migliaia 17 2 4 4" xfId="55529" xr:uid="{9C26A28E-16DE-48D3-841C-C8EED7D74DDB}"/>
    <cellStyle name="Migliaia 17 2 5" xfId="17008" xr:uid="{12739403-F12B-497D-BBCE-EFAE45FD36C2}"/>
    <cellStyle name="Migliaia 17 2 5 2" xfId="33124" xr:uid="{CB356C77-C3EE-4813-8D2A-1A1D20EF2FFA}"/>
    <cellStyle name="Migliaia 17 2 5 3" xfId="48085" xr:uid="{86F0B7F6-F3CB-4707-8801-05C771A7FB9E}"/>
    <cellStyle name="Migliaia 17 2 6" xfId="19078" xr:uid="{AF24154A-3768-409A-B0E6-52BD85E1D351}"/>
    <cellStyle name="Migliaia 17 2 7" xfId="34073" xr:uid="{E3DE5931-E379-4BA0-8BC9-5B2101DB0214}"/>
    <cellStyle name="Migliaia 17 2 8" xfId="49013" xr:uid="{5399C4F6-7003-4404-81AC-DA5FAB65DFAB}"/>
    <cellStyle name="Migliaia 17 2 9" xfId="49418" xr:uid="{598AA69F-3A68-463F-BA7E-88A493048FC4}"/>
    <cellStyle name="Migliaia 17 3" xfId="359" xr:uid="{E7849EE6-BBDD-4EFF-A32D-4A67C189FAD3}"/>
    <cellStyle name="Migliaia 17 3 10" xfId="49825" xr:uid="{877A6F34-8A1B-4CA4-9CF7-AA9016AAA1AA}"/>
    <cellStyle name="Migliaia 17 3 11" xfId="50233" xr:uid="{872A333F-0DA3-482B-8230-404B6549BEFF}"/>
    <cellStyle name="Migliaia 17 3 12" xfId="50675" xr:uid="{53B1DB6D-2625-4BAC-B58C-F6128EABCEBC}"/>
    <cellStyle name="Migliaia 17 3 13" xfId="51394" xr:uid="{F157A5C0-B8D4-4286-B2CC-2DEAAFF3A4F4}"/>
    <cellStyle name="Migliaia 17 3 14" xfId="51805" xr:uid="{6F487CF0-D792-40F0-A38D-68C9CDEB1A58}"/>
    <cellStyle name="Migliaia 17 3 15" xfId="52248" xr:uid="{311CF787-C4F0-46C7-A582-8C0EFC66CD53}"/>
    <cellStyle name="Migliaia 17 3 2" xfId="360" xr:uid="{E2E47C70-4B0B-4AA3-B83D-987D693AB28A}"/>
    <cellStyle name="Migliaia 17 3 2 10" xfId="50234" xr:uid="{5F185879-B152-42E0-BE80-74AC992104C0}"/>
    <cellStyle name="Migliaia 17 3 2 11" xfId="50676" xr:uid="{92B888D2-9C5F-43C6-B22A-5AC27CC830F8}"/>
    <cellStyle name="Migliaia 17 3 2 12" xfId="51395" xr:uid="{5B963E25-1C80-4AA8-8E66-267B06AFA15C}"/>
    <cellStyle name="Migliaia 17 3 2 13" xfId="51806" xr:uid="{F3ABC0FA-A213-4691-9DD1-54FE870F5C18}"/>
    <cellStyle name="Migliaia 17 3 2 14" xfId="52249" xr:uid="{6ECD3D43-CE12-49BE-B800-CFEE6899167E}"/>
    <cellStyle name="Migliaia 17 3 2 2" xfId="9106" xr:uid="{54C9C48A-B183-43CF-9A65-FC713CE4171D}"/>
    <cellStyle name="Migliaia 17 3 2 2 2" xfId="54710" xr:uid="{6BED3632-6878-4309-80A9-82DF95A12D38}"/>
    <cellStyle name="Migliaia 17 3 2 3" xfId="9773" xr:uid="{335A8BBA-6601-4F15-B03C-A65A4A8737C6}"/>
    <cellStyle name="Migliaia 17 3 2 3 2" xfId="26099" xr:uid="{6D8EB7D1-96A4-4AEC-9B74-455F054E6B2B}"/>
    <cellStyle name="Migliaia 17 3 2 3 3" xfId="41077" xr:uid="{1A198800-29AD-41F6-90D7-D4DD8CD927D5}"/>
    <cellStyle name="Migliaia 17 3 2 3 4" xfId="55531" xr:uid="{8D68B1C3-E9F0-4DEC-9896-14EF39FE2EA8}"/>
    <cellStyle name="Migliaia 17 3 2 4" xfId="17010" xr:uid="{B2E681B2-B5E1-4CCA-897E-9570CB9C43CB}"/>
    <cellStyle name="Migliaia 17 3 2 4 2" xfId="33126" xr:uid="{0F4D9966-2F9E-40AF-BBE3-B602C22A63B1}"/>
    <cellStyle name="Migliaia 17 3 2 4 3" xfId="48087" xr:uid="{91D98441-D7FE-477D-B63F-2AB2510ACE6A}"/>
    <cellStyle name="Migliaia 17 3 2 5" xfId="19080" xr:uid="{26B40D74-7109-40B6-86CF-A1F8588F90B5}"/>
    <cellStyle name="Migliaia 17 3 2 6" xfId="34075" xr:uid="{AB673C6B-32BA-4FC1-8104-6BC9C949864F}"/>
    <cellStyle name="Migliaia 17 3 2 7" xfId="49015" xr:uid="{5E5BEED5-7A52-400E-839A-E49D2E650D2A}"/>
    <cellStyle name="Migliaia 17 3 2 8" xfId="49420" xr:uid="{82991046-288B-4632-BB0B-16E51B77F0FD}"/>
    <cellStyle name="Migliaia 17 3 2 9" xfId="49826" xr:uid="{F56EC5F7-B521-464D-AD48-990E23CA39BF}"/>
    <cellStyle name="Migliaia 17 3 3" xfId="9105" xr:uid="{A9954EC1-0A08-4E4E-886D-F6C24C635251}"/>
    <cellStyle name="Migliaia 17 3 3 2" xfId="18188" xr:uid="{6ED5AA1E-0E52-4805-B2D6-94765056F534}"/>
    <cellStyle name="Migliaia 17 3 3 2 2" xfId="33655" xr:uid="{FC2AF296-4CA6-4D16-8BE4-030F69902A5C}"/>
    <cellStyle name="Migliaia 17 3 3 2 2 2" xfId="55138" xr:uid="{019C3823-B57B-4AEA-B448-E3112406D193}"/>
    <cellStyle name="Migliaia 17 3 3 2 3" xfId="48616" xr:uid="{11FCCDF5-1DF1-4FD6-A4E8-2F0608C2467E}"/>
    <cellStyle name="Migliaia 17 3 3 2 3 2" xfId="56060" xr:uid="{81707BE7-3CE9-4E1D-B007-FB5892BD73AD}"/>
    <cellStyle name="Migliaia 17 3 3 2 4" xfId="52783" xr:uid="{555C2DE3-56EE-4286-9381-08AE021C97A6}"/>
    <cellStyle name="Migliaia 17 3 3 3" xfId="17011" xr:uid="{8DC7279B-3790-4371-A056-88D50B9F5D95}"/>
    <cellStyle name="Migliaia 17 3 3 3 2" xfId="33127" xr:uid="{6AFF2528-F8AA-4A14-BAFB-47B2F0BAC094}"/>
    <cellStyle name="Migliaia 17 3 3 3 3" xfId="48088" xr:uid="{EB5D5B15-0E78-4F6F-9F93-55A9592C9AC6}"/>
    <cellStyle name="Migliaia 17 3 3 3 4" xfId="54711" xr:uid="{6D6B71E7-98AF-44C4-A1B3-C07F19979317}"/>
    <cellStyle name="Migliaia 17 3 3 4" xfId="55532" xr:uid="{A54F495E-C9CF-4845-9A9C-7ACCB1E2B667}"/>
    <cellStyle name="Migliaia 17 3 3 5" xfId="52250" xr:uid="{D6CD1696-4FCF-475A-87A2-7A59E2989B65}"/>
    <cellStyle name="Migliaia 17 3 4" xfId="9772" xr:uid="{5B026C0A-297B-4F46-B0B4-A2D15F452C93}"/>
    <cellStyle name="Migliaia 17 3 4 2" xfId="18187" xr:uid="{8FC7F322-D320-4419-B1E6-8708C524BE54}"/>
    <cellStyle name="Migliaia 17 3 4 2 2" xfId="33654" xr:uid="{0106ACFF-718A-4546-8C16-6DD1F8F43472}"/>
    <cellStyle name="Migliaia 17 3 4 2 3" xfId="48615" xr:uid="{31EA2E30-D4AE-4B27-A4B5-CDF8F2210F0E}"/>
    <cellStyle name="Migliaia 17 3 4 2 4" xfId="55137" xr:uid="{7486DC0C-C7F1-4EB8-9C21-F1BF5A634DDA}"/>
    <cellStyle name="Migliaia 17 3 4 3" xfId="26098" xr:uid="{99966EA8-FC6C-4DFC-8A6B-BABE9735A2E2}"/>
    <cellStyle name="Migliaia 17 3 4 3 2" xfId="56059" xr:uid="{C6C8A100-7CF4-4898-A580-872477ACAE7C}"/>
    <cellStyle name="Migliaia 17 3 4 4" xfId="41076" xr:uid="{F58F9FAD-6ED2-4DE5-AEA2-9938B11CAC9F}"/>
    <cellStyle name="Migliaia 17 3 4 5" xfId="52782" xr:uid="{31648C54-6793-496D-B5A5-C9085DC26C2B}"/>
    <cellStyle name="Migliaia 17 3 5" xfId="17009" xr:uid="{11B90D1E-B178-45F7-97B3-0DBD9BAD816E}"/>
    <cellStyle name="Migliaia 17 3 5 2" xfId="33125" xr:uid="{F39E7FED-4321-4E4C-BA69-6474A5C509D3}"/>
    <cellStyle name="Migliaia 17 3 5 3" xfId="48086" xr:uid="{BB488185-3DA2-446D-B34B-3B5EEB030571}"/>
    <cellStyle name="Migliaia 17 3 5 4" xfId="54709" xr:uid="{5E6CA1C8-7313-49FF-9572-AC5D3F3E14A8}"/>
    <cellStyle name="Migliaia 17 3 6" xfId="19079" xr:uid="{01CC5B72-170A-47FC-A100-422518518D87}"/>
    <cellStyle name="Migliaia 17 3 6 2" xfId="55530" xr:uid="{81819235-5BBD-4924-9122-B141FA8F126D}"/>
    <cellStyle name="Migliaia 17 3 7" xfId="34074" xr:uid="{DBAA45BF-E21F-47D2-B9E8-A5AB1E383A11}"/>
    <cellStyle name="Migliaia 17 3 8" xfId="49014" xr:uid="{58A557B1-19E3-4D08-9BB3-79E6FAAB6B70}"/>
    <cellStyle name="Migliaia 17 3 9" xfId="49419" xr:uid="{92286766-0388-48B4-A46E-FFB64561A127}"/>
    <cellStyle name="Migliaia 17 4" xfId="9107" xr:uid="{7709AA66-0E89-422C-9804-DE38E1AD869E}"/>
    <cellStyle name="Migliaia 17 4 2" xfId="17013" xr:uid="{6898154B-730F-4A31-8ED6-696D853FA29E}"/>
    <cellStyle name="Migliaia 17 4 2 2" xfId="18190" xr:uid="{FFA2FF94-E6BE-4682-94E9-5AB5F5B8BC95}"/>
    <cellStyle name="Migliaia 17 4 2 2 2" xfId="33657" xr:uid="{D29C9A9B-DFC9-4EBE-A982-7D1BBB894BBE}"/>
    <cellStyle name="Migliaia 17 4 2 2 2 2" xfId="55140" xr:uid="{F6D97BD5-B28C-448B-92F0-B70B6B3D199A}"/>
    <cellStyle name="Migliaia 17 4 2 2 3" xfId="48618" xr:uid="{4E592716-8E59-4B07-9A51-6D25E0FDA0B4}"/>
    <cellStyle name="Migliaia 17 4 2 2 3 2" xfId="56062" xr:uid="{ED605AD2-66ED-420A-983F-768A688A8511}"/>
    <cellStyle name="Migliaia 17 4 2 2 4" xfId="52785" xr:uid="{2B207A96-7D32-4019-B6FD-F5BDBD6F7C2A}"/>
    <cellStyle name="Migliaia 17 4 2 3" xfId="33129" xr:uid="{84281954-849E-4266-8689-C4C69E89C11C}"/>
    <cellStyle name="Migliaia 17 4 2 3 2" xfId="54713" xr:uid="{CDFC162C-6D65-4DD6-83B0-1B369E1A1232}"/>
    <cellStyle name="Migliaia 17 4 2 4" xfId="48090" xr:uid="{8DFE0963-66B9-4DD9-9D1C-3565BA4F7AD9}"/>
    <cellStyle name="Migliaia 17 4 2 4 2" xfId="55534" xr:uid="{17E37CD2-C668-4AA8-8DEF-E83D3E2A124F}"/>
    <cellStyle name="Migliaia 17 4 2 5" xfId="52252" xr:uid="{BF4B348F-4408-4A6F-8B9A-651719C3D00B}"/>
    <cellStyle name="Migliaia 17 4 3" xfId="18189" xr:uid="{63858641-9C31-4AF8-87F4-81C9FDECBA59}"/>
    <cellStyle name="Migliaia 17 4 3 2" xfId="33656" xr:uid="{FBB7695D-F647-49B7-ADC8-58B652EF9EAD}"/>
    <cellStyle name="Migliaia 17 4 3 2 2" xfId="55139" xr:uid="{3B855679-8C1F-40BE-AE58-012F697E11E8}"/>
    <cellStyle name="Migliaia 17 4 3 3" xfId="48617" xr:uid="{9657B2CA-36CD-4FEC-8521-0070D3341672}"/>
    <cellStyle name="Migliaia 17 4 3 3 2" xfId="56061" xr:uid="{C92DA001-DB28-4B9C-A880-F3D340EB7DAB}"/>
    <cellStyle name="Migliaia 17 4 3 4" xfId="52784" xr:uid="{5316EC7B-FDDC-40C9-9356-31C9AD7E0F01}"/>
    <cellStyle name="Migliaia 17 4 4" xfId="17012" xr:uid="{F26C6A02-91DC-41CD-83D2-6518FE2046FA}"/>
    <cellStyle name="Migliaia 17 4 4 2" xfId="33128" xr:uid="{66752FE5-0798-4082-98B9-A3CD6B582C13}"/>
    <cellStyle name="Migliaia 17 4 4 3" xfId="48089" xr:uid="{0318E389-5628-40AD-B240-15C0317EE58D}"/>
    <cellStyle name="Migliaia 17 4 4 4" xfId="54712" xr:uid="{1EC42F60-6C52-4FA2-AA71-F39C54BAB80D}"/>
    <cellStyle name="Migliaia 17 4 5" xfId="51000" xr:uid="{C1D21CA1-D736-45DD-A355-49B00C3B154D}"/>
    <cellStyle name="Migliaia 17 4 5 2" xfId="55533" xr:uid="{E8706FF3-7967-4284-A230-479D6DC7D575}"/>
    <cellStyle name="Migliaia 17 4 6" xfId="52251" xr:uid="{D0DB489B-FFCC-413E-82F5-27E4E94F0BD4}"/>
    <cellStyle name="Migliaia 17 5" xfId="9108" xr:uid="{E12180EC-E93C-4C82-AD41-522EBBD05F73}"/>
    <cellStyle name="Migliaia 17 5 2" xfId="17014" xr:uid="{EAE0EAE6-6910-47DC-AD78-CBEC6088A985}"/>
    <cellStyle name="Migliaia 17 5 2 2" xfId="33130" xr:uid="{18CA8407-6B05-4A0D-BA69-366D1A3A23DD}"/>
    <cellStyle name="Migliaia 17 5 2 3" xfId="48091" xr:uid="{92F4A6D8-A608-44E6-9B50-1E17769E21A0}"/>
    <cellStyle name="Migliaia 17 5 2 4" xfId="54714" xr:uid="{34FCCF61-E21F-4A7A-9801-96C883360BF4}"/>
    <cellStyle name="Migliaia 17 5 3" xfId="51143" xr:uid="{2F5979B0-283C-4C47-AE23-974E84E1DA07}"/>
    <cellStyle name="Migliaia 17 5 3 2" xfId="55535" xr:uid="{0E599A00-CD94-41B8-9721-DC2D3F253E8D}"/>
    <cellStyle name="Migliaia 17 5 4" xfId="52253" xr:uid="{E8C3EEAC-4469-4612-ACC6-381E2F36BDF1}"/>
    <cellStyle name="Migliaia 17 6" xfId="9103" xr:uid="{C9E02B9F-F544-47EC-93EE-440AEFBFAEEF}"/>
    <cellStyle name="Migliaia 17 6 2" xfId="51209" xr:uid="{F6DAEA91-4152-4AE1-8CC6-434125CC914B}"/>
    <cellStyle name="Migliaia 17 6 3" xfId="54535" xr:uid="{D0132D4C-2B28-4FC3-BF44-B217F138CD27}"/>
    <cellStyle name="Migliaia 17 7" xfId="9770" xr:uid="{06A0F261-5811-4ECB-B128-9FF017AE4AAF}"/>
    <cellStyle name="Migliaia 17 7 2" xfId="26096" xr:uid="{4E137EE1-98D6-4E94-ABC8-8218F341C483}"/>
    <cellStyle name="Migliaia 17 7 3" xfId="41074" xr:uid="{6A62BA03-D9A8-4789-815E-22A8C07030D5}"/>
    <cellStyle name="Migliaia 17 7 4" xfId="55528" xr:uid="{E6E320F7-A0F7-4D5D-B79D-C646D6A2959F}"/>
    <cellStyle name="Migliaia 17 8" xfId="17007" xr:uid="{550335BF-74F1-443A-80C5-753006582873}"/>
    <cellStyle name="Migliaia 17 8 2" xfId="33123" xr:uid="{988EBEDD-F1C1-4FB0-950A-E4D8363F4C64}"/>
    <cellStyle name="Migliaia 17 8 3" xfId="48084" xr:uid="{248A9444-C181-4265-9830-6E9A686F4501}"/>
    <cellStyle name="Migliaia 17 9" xfId="19077" xr:uid="{802977F6-9540-4446-B6DF-657BB9F8AAE6}"/>
    <cellStyle name="Migliaia 18" xfId="361" xr:uid="{944A474D-26C9-4856-AB58-77E69B3C28AD}"/>
    <cellStyle name="Migliaia 18 10" xfId="34076" xr:uid="{11BA60D7-4611-4150-845A-B088F8201F24}"/>
    <cellStyle name="Migliaia 18 11" xfId="49016" xr:uid="{5D3A93FE-1B4A-443E-AC6E-8F65FA0FF975}"/>
    <cellStyle name="Migliaia 18 12" xfId="49421" xr:uid="{85141176-EE38-4B9B-823B-C1B88DC0E55D}"/>
    <cellStyle name="Migliaia 18 13" xfId="49827" xr:uid="{645A3133-62D0-40C7-B612-E20DA650C3C6}"/>
    <cellStyle name="Migliaia 18 14" xfId="50235" xr:uid="{75AD560B-FD68-47AD-86EF-6EF33BA224CF}"/>
    <cellStyle name="Migliaia 18 15" xfId="50677" xr:uid="{B98F0629-A557-44B6-8591-1D37AD054B42}"/>
    <cellStyle name="Migliaia 18 16" xfId="51396" xr:uid="{357DFC02-1706-481C-9829-7338A45C4B60}"/>
    <cellStyle name="Migliaia 18 17" xfId="51807" xr:uid="{A163F8E4-BF0A-45DC-9C66-68438D896653}"/>
    <cellStyle name="Migliaia 18 18" xfId="52254" xr:uid="{ACEB0337-518B-4668-BEF4-C1B9CF30E284}"/>
    <cellStyle name="Migliaia 18 2" xfId="362" xr:uid="{A224F669-BA4A-4D8F-B6B3-A644E7A052B8}"/>
    <cellStyle name="Migliaia 18 2 10" xfId="49828" xr:uid="{14CA823B-4DF4-44D8-BA63-46B367D80E38}"/>
    <cellStyle name="Migliaia 18 2 11" xfId="50236" xr:uid="{D87B15AE-8A8D-4BEC-AB60-64B0D3F0A60A}"/>
    <cellStyle name="Migliaia 18 2 12" xfId="50678" xr:uid="{F0A81196-6C94-41E5-B576-95CFED13B63B}"/>
    <cellStyle name="Migliaia 18 2 13" xfId="51397" xr:uid="{8B273CB1-A0C7-4A2D-ADFC-6DF07B626026}"/>
    <cellStyle name="Migliaia 18 2 14" xfId="51808" xr:uid="{E6C05165-F3E5-4186-8D21-69A0CBEC8647}"/>
    <cellStyle name="Migliaia 18 2 15" xfId="52255" xr:uid="{FE0C5442-7DF4-4F61-BF33-CC1C6FC8059F}"/>
    <cellStyle name="Migliaia 18 2 2" xfId="1259" xr:uid="{02B26D7D-726B-4F9D-98A8-89BCD3D08F5D}"/>
    <cellStyle name="Migliaia 18 2 2 10" xfId="51049" xr:uid="{88ACEA15-8B97-4F5D-872A-E842FA1FD067}"/>
    <cellStyle name="Migliaia 18 2 2 11" xfId="51645" xr:uid="{1879E9F2-2F98-451B-AB3E-21CFD0DC2B1A}"/>
    <cellStyle name="Migliaia 18 2 2 12" xfId="52064" xr:uid="{90D57CA6-0164-4754-88C1-E3EE16186B5C}"/>
    <cellStyle name="Migliaia 18 2 2 13" xfId="52786" xr:uid="{33A94853-5E78-48BA-A5C0-9C88835CE15A}"/>
    <cellStyle name="Migliaia 18 2 2 2" xfId="10023" xr:uid="{060B2B90-7838-4027-ABAD-3EFDD782EB55}"/>
    <cellStyle name="Migliaia 18 2 2 2 2" xfId="26344" xr:uid="{01CD0664-9965-4087-86A1-B51C6FEC8089}"/>
    <cellStyle name="Migliaia 18 2 2 2 3" xfId="41312" xr:uid="{0D3DE69D-49F5-4142-A767-65A9E0BEA937}"/>
    <cellStyle name="Migliaia 18 2 2 2 4" xfId="55141" xr:uid="{C85FB748-83CB-48F2-B890-01B725F082AD}"/>
    <cellStyle name="Migliaia 18 2 2 3" xfId="18191" xr:uid="{55305A39-E209-43CB-8FAF-1C6DD0BF239A}"/>
    <cellStyle name="Migliaia 18 2 2 3 2" xfId="33658" xr:uid="{69EB7094-4E19-4F0F-BA7B-C741219F412D}"/>
    <cellStyle name="Migliaia 18 2 2 3 3" xfId="48619" xr:uid="{0BA832FD-7455-4AB2-B7E2-635BD42CFBF0}"/>
    <cellStyle name="Migliaia 18 2 2 3 4" xfId="56063" xr:uid="{68E10FA7-7C94-46FB-A770-DED20909D0C3}"/>
    <cellStyle name="Migliaia 18 2 2 4" xfId="19323" xr:uid="{DE72FEC6-F602-4795-89D6-5E121FEDC0E0}"/>
    <cellStyle name="Migliaia 18 2 2 5" xfId="34313" xr:uid="{81D49430-F055-4E92-8EFC-E81023941EF6}"/>
    <cellStyle name="Migliaia 18 2 2 6" xfId="49265" xr:uid="{93F78B08-0B63-42EE-88EC-B541C77FBD2F}"/>
    <cellStyle name="Migliaia 18 2 2 7" xfId="49670" xr:uid="{3C4DC600-7BB1-42F2-86C5-6C732CF3D067}"/>
    <cellStyle name="Migliaia 18 2 2 8" xfId="50079" xr:uid="{6655E0F0-92A2-4381-965C-75EF34106DB4}"/>
    <cellStyle name="Migliaia 18 2 2 9" xfId="50484" xr:uid="{CED2078A-A957-42CB-8DEE-1DDBC115532C}"/>
    <cellStyle name="Migliaia 18 2 3" xfId="9110" xr:uid="{C1E27404-E166-45F8-930A-5B0E2F932D84}"/>
    <cellStyle name="Migliaia 18 2 3 2" xfId="54603" xr:uid="{9FD2667D-CACA-4841-B632-71D7A4741249}"/>
    <cellStyle name="Migliaia 18 2 4" xfId="9775" xr:uid="{494C218D-2F40-47DB-8E0E-C0823BB3E5EB}"/>
    <cellStyle name="Migliaia 18 2 4 2" xfId="26101" xr:uid="{AEF294CF-E74A-4FEF-894E-E276DC253614}"/>
    <cellStyle name="Migliaia 18 2 4 3" xfId="41079" xr:uid="{88894CF8-426B-4517-A37E-1B1BB9884AEB}"/>
    <cellStyle name="Migliaia 18 2 4 4" xfId="55537" xr:uid="{9CA9C692-AB77-451B-A4C1-3050F0C73641}"/>
    <cellStyle name="Migliaia 18 2 5" xfId="17016" xr:uid="{7110A856-40BC-46BB-9357-3F7DBDFD8D58}"/>
    <cellStyle name="Migliaia 18 2 5 2" xfId="33132" xr:uid="{605801FA-01CA-4CA9-A7B8-091CD163FCAB}"/>
    <cellStyle name="Migliaia 18 2 5 3" xfId="48093" xr:uid="{7EDC0BFC-8938-4391-BB29-7B6146F12B53}"/>
    <cellStyle name="Migliaia 18 2 6" xfId="19082" xr:uid="{A6A4D048-7ED1-4CDC-A51E-43F680F0B8AC}"/>
    <cellStyle name="Migliaia 18 2 7" xfId="34077" xr:uid="{F51C6289-7803-4F6A-9D62-0A71127E05C4}"/>
    <cellStyle name="Migliaia 18 2 8" xfId="49017" xr:uid="{D5F1D522-B2CB-43B0-B804-AA38D1D3794D}"/>
    <cellStyle name="Migliaia 18 2 9" xfId="49422" xr:uid="{3CEB7F8F-2891-4A97-9BC0-F974BA86BC90}"/>
    <cellStyle name="Migliaia 18 3" xfId="363" xr:uid="{5157D330-AF48-42A4-BD84-EC44517B7339}"/>
    <cellStyle name="Migliaia 18 3 10" xfId="49829" xr:uid="{4197E228-8061-494D-AC73-C8F6D0DB6FBE}"/>
    <cellStyle name="Migliaia 18 3 11" xfId="50237" xr:uid="{C9466028-AD08-4C15-BEFD-D13CC9788E89}"/>
    <cellStyle name="Migliaia 18 3 12" xfId="50679" xr:uid="{8E471DBB-87DD-4793-A428-4290DD4D103A}"/>
    <cellStyle name="Migliaia 18 3 13" xfId="51398" xr:uid="{9CED6DA8-81F7-4C10-AB68-E169A0E301AF}"/>
    <cellStyle name="Migliaia 18 3 14" xfId="51809" xr:uid="{8D4F1456-4708-438F-8C8E-B7768B248AEE}"/>
    <cellStyle name="Migliaia 18 3 15" xfId="52256" xr:uid="{EB7AB389-C650-4B6E-B353-C4103523534A}"/>
    <cellStyle name="Migliaia 18 3 2" xfId="364" xr:uid="{B3C6536D-9B9B-4F3B-952E-EA57CC89888F}"/>
    <cellStyle name="Migliaia 18 3 2 10" xfId="50238" xr:uid="{F4571C1A-B413-44A4-BE59-520B1D1E25AC}"/>
    <cellStyle name="Migliaia 18 3 2 11" xfId="50680" xr:uid="{7CC8CC4E-DD99-4102-B246-4E178B67E412}"/>
    <cellStyle name="Migliaia 18 3 2 12" xfId="51399" xr:uid="{982E6D24-1225-4EE3-9BC0-0C9D12D8C42D}"/>
    <cellStyle name="Migliaia 18 3 2 13" xfId="51810" xr:uid="{0B367EBC-EBE4-4222-A299-5313194403E0}"/>
    <cellStyle name="Migliaia 18 3 2 14" xfId="52257" xr:uid="{CC54F58F-FF0F-4BB7-B55E-9AC872E4C5E1}"/>
    <cellStyle name="Migliaia 18 3 2 2" xfId="9112" xr:uid="{2C32C20F-7E16-4D64-8250-126F2B10E19B}"/>
    <cellStyle name="Migliaia 18 3 2 2 2" xfId="54716" xr:uid="{8E6EFD9C-B3EA-43F3-A46B-DFFBB0C887EB}"/>
    <cellStyle name="Migliaia 18 3 2 3" xfId="9777" xr:uid="{3FCEA20F-D16C-4FC3-8C41-B482801E6788}"/>
    <cellStyle name="Migliaia 18 3 2 3 2" xfId="26103" xr:uid="{925800D6-FECC-486E-9F34-1A5A98423B0C}"/>
    <cellStyle name="Migliaia 18 3 2 3 3" xfId="41081" xr:uid="{A5E2022E-53F2-4B75-A098-F3A51BAC0AFF}"/>
    <cellStyle name="Migliaia 18 3 2 3 4" xfId="55539" xr:uid="{3676F20F-3ED9-45E0-ACB5-275C08910D51}"/>
    <cellStyle name="Migliaia 18 3 2 4" xfId="17018" xr:uid="{8E483D01-98A4-4355-A7D2-97E47FAC9A42}"/>
    <cellStyle name="Migliaia 18 3 2 4 2" xfId="33134" xr:uid="{C82891CA-2B61-4E8F-94D9-CBCB550679A4}"/>
    <cellStyle name="Migliaia 18 3 2 4 3" xfId="48095" xr:uid="{E80A159B-E30B-4502-8428-93B5D36DECD1}"/>
    <cellStyle name="Migliaia 18 3 2 5" xfId="19084" xr:uid="{89D1F764-EA49-4CF1-944D-8F02A93CA674}"/>
    <cellStyle name="Migliaia 18 3 2 6" xfId="34079" xr:uid="{2DC5C157-8E0E-401C-B942-8836BEC9F5E8}"/>
    <cellStyle name="Migliaia 18 3 2 7" xfId="49019" xr:uid="{285386DE-0FEB-4354-A861-2930B348F02B}"/>
    <cellStyle name="Migliaia 18 3 2 8" xfId="49424" xr:uid="{A83D6895-FF88-448D-B8E6-1F615AB3F825}"/>
    <cellStyle name="Migliaia 18 3 2 9" xfId="49830" xr:uid="{045A5B9F-D853-4D04-A1DF-9495E54E27D5}"/>
    <cellStyle name="Migliaia 18 3 3" xfId="9111" xr:uid="{5F28721A-61CA-4122-AF73-4BD15A9FBDB0}"/>
    <cellStyle name="Migliaia 18 3 3 2" xfId="18193" xr:uid="{3D47F987-EDAD-48C8-9525-C6A5919FD7DC}"/>
    <cellStyle name="Migliaia 18 3 3 2 2" xfId="33660" xr:uid="{417949AB-1624-4F4D-B1B2-B20B213CEDAB}"/>
    <cellStyle name="Migliaia 18 3 3 2 2 2" xfId="55143" xr:uid="{15522F3D-98DD-43C4-AD2E-63E7B4276B7F}"/>
    <cellStyle name="Migliaia 18 3 3 2 3" xfId="48621" xr:uid="{C7776D3F-9777-4C2E-ACF0-920585DFA91B}"/>
    <cellStyle name="Migliaia 18 3 3 2 3 2" xfId="56065" xr:uid="{1B111F90-E4F4-4854-A1CC-82068B8B80B9}"/>
    <cellStyle name="Migliaia 18 3 3 2 4" xfId="52788" xr:uid="{1DABF23A-B388-458F-AEC1-D3D3617437D4}"/>
    <cellStyle name="Migliaia 18 3 3 3" xfId="17019" xr:uid="{4C5200A9-E45C-4E04-B443-7CCD2313C93C}"/>
    <cellStyle name="Migliaia 18 3 3 3 2" xfId="33135" xr:uid="{58C833BE-5217-4710-B816-CED56BB8017A}"/>
    <cellStyle name="Migliaia 18 3 3 3 3" xfId="48096" xr:uid="{26001A82-FB2C-4F59-B20A-261743AA3D3A}"/>
    <cellStyle name="Migliaia 18 3 3 3 4" xfId="54717" xr:uid="{7250648E-665C-4DC2-8B0D-A2BCAFE58C93}"/>
    <cellStyle name="Migliaia 18 3 3 4" xfId="55540" xr:uid="{DD9C8EA3-C0CC-4E4F-B520-1C5E1EB27DC3}"/>
    <cellStyle name="Migliaia 18 3 3 5" xfId="52258" xr:uid="{A7B4E4F7-727A-4F01-92AC-A5B00AAF0D91}"/>
    <cellStyle name="Migliaia 18 3 4" xfId="9776" xr:uid="{BE9A6A99-DB59-4A6D-8C29-BC6CF113B3AC}"/>
    <cellStyle name="Migliaia 18 3 4 2" xfId="18192" xr:uid="{C4F8B1A1-FBA8-44C3-9D55-D176A420B860}"/>
    <cellStyle name="Migliaia 18 3 4 2 2" xfId="33659" xr:uid="{BB581A37-D046-4B74-8C09-A7FAAAA14AB6}"/>
    <cellStyle name="Migliaia 18 3 4 2 3" xfId="48620" xr:uid="{126B6477-47E6-48B4-8B9C-EC192094EDE3}"/>
    <cellStyle name="Migliaia 18 3 4 2 4" xfId="55142" xr:uid="{9388265A-0FD6-4A80-924E-B1820222DB73}"/>
    <cellStyle name="Migliaia 18 3 4 3" xfId="26102" xr:uid="{0BBAF3F2-D29F-4CC8-B0F7-8FFF6A417721}"/>
    <cellStyle name="Migliaia 18 3 4 3 2" xfId="56064" xr:uid="{E905ECB6-C3C6-4760-A64A-32BD897E2E72}"/>
    <cellStyle name="Migliaia 18 3 4 4" xfId="41080" xr:uid="{73B19755-029F-409F-BDF1-7E2E3D25354E}"/>
    <cellStyle name="Migliaia 18 3 4 5" xfId="52787" xr:uid="{5C05D616-8541-44E8-93F6-E4A7FAB3B914}"/>
    <cellStyle name="Migliaia 18 3 5" xfId="17017" xr:uid="{63601569-669B-405B-95BD-354383D3D6AD}"/>
    <cellStyle name="Migliaia 18 3 5 2" xfId="33133" xr:uid="{BB364DF4-4ED1-4BDE-82C0-A1199124D704}"/>
    <cellStyle name="Migliaia 18 3 5 3" xfId="48094" xr:uid="{AF42CB99-9BA4-4E46-934F-254271075850}"/>
    <cellStyle name="Migliaia 18 3 5 4" xfId="54715" xr:uid="{FDF81782-9B6C-4D16-A2B2-6E29C3E5E634}"/>
    <cellStyle name="Migliaia 18 3 6" xfId="19083" xr:uid="{5A02A3FB-E6E1-41D1-A0BF-049A0C33DB35}"/>
    <cellStyle name="Migliaia 18 3 6 2" xfId="55538" xr:uid="{C858755F-14C3-4118-8BC5-FDA2390D81F7}"/>
    <cellStyle name="Migliaia 18 3 7" xfId="34078" xr:uid="{6C46DE0B-7AEC-4CC7-8F71-6125B4753E2B}"/>
    <cellStyle name="Migliaia 18 3 8" xfId="49018" xr:uid="{9129CD2D-3988-415B-9900-277011C07466}"/>
    <cellStyle name="Migliaia 18 3 9" xfId="49423" xr:uid="{09A9936A-B65B-4A16-83F0-BFAE57E7AB8C}"/>
    <cellStyle name="Migliaia 18 4" xfId="9113" xr:uid="{5AB8FA69-8A05-471B-8766-C39984C061D5}"/>
    <cellStyle name="Migliaia 18 4 2" xfId="17021" xr:uid="{9098247A-E838-4F3F-B079-49FCAD1C2D44}"/>
    <cellStyle name="Migliaia 18 4 2 2" xfId="18195" xr:uid="{F4229AAE-8A0F-4C82-8CD9-945972E824D0}"/>
    <cellStyle name="Migliaia 18 4 2 2 2" xfId="33662" xr:uid="{29595291-2CEF-4C25-9D4E-B62E996A07ED}"/>
    <cellStyle name="Migliaia 18 4 2 2 2 2" xfId="55145" xr:uid="{B143D3A9-73DE-4965-BAEF-B97CC89DAB32}"/>
    <cellStyle name="Migliaia 18 4 2 2 3" xfId="48623" xr:uid="{98CAACDC-FC25-4875-84D2-2D594D427E59}"/>
    <cellStyle name="Migliaia 18 4 2 2 3 2" xfId="56067" xr:uid="{199D890C-4F41-41B2-8B19-0A6D30A401DA}"/>
    <cellStyle name="Migliaia 18 4 2 2 4" xfId="52790" xr:uid="{E2FAFC97-5ABC-4E75-B730-3E608E961462}"/>
    <cellStyle name="Migliaia 18 4 2 3" xfId="33137" xr:uid="{B7F378F8-EEA5-4BDF-9D46-6D1F88AAD99C}"/>
    <cellStyle name="Migliaia 18 4 2 3 2" xfId="54719" xr:uid="{0DE7ED09-7C3C-40D8-B566-CDE51D6C8A50}"/>
    <cellStyle name="Migliaia 18 4 2 4" xfId="48098" xr:uid="{DC1F38D6-CAC8-4F4B-8A59-92F1819EE0D3}"/>
    <cellStyle name="Migliaia 18 4 2 4 2" xfId="55542" xr:uid="{99540B5C-3736-49B0-9311-ACACC9760960}"/>
    <cellStyle name="Migliaia 18 4 2 5" xfId="52260" xr:uid="{553A4072-ACC6-4E12-9CD2-60C9868EBB64}"/>
    <cellStyle name="Migliaia 18 4 3" xfId="18194" xr:uid="{DDD19990-88E1-4706-98BD-8878C1148BDE}"/>
    <cellStyle name="Migliaia 18 4 3 2" xfId="33661" xr:uid="{C9226478-A321-45B5-82BD-B018F785B2B7}"/>
    <cellStyle name="Migliaia 18 4 3 2 2" xfId="55144" xr:uid="{D38F28FA-7120-4D1B-8F18-618E6636C652}"/>
    <cellStyle name="Migliaia 18 4 3 3" xfId="48622" xr:uid="{EE123237-7C71-4A67-9544-151489CD7CC9}"/>
    <cellStyle name="Migliaia 18 4 3 3 2" xfId="56066" xr:uid="{B7783CDE-ED18-480A-859E-E94C7A5D0C90}"/>
    <cellStyle name="Migliaia 18 4 3 4" xfId="52789" xr:uid="{DBDA8DE2-56E2-4D83-90A3-370537FC02CD}"/>
    <cellStyle name="Migliaia 18 4 4" xfId="17020" xr:uid="{7EB18B56-3A25-4B0D-B78D-CDDAC0A7E770}"/>
    <cellStyle name="Migliaia 18 4 4 2" xfId="33136" xr:uid="{20BD5615-8F31-4F0B-9FC3-819A924879E0}"/>
    <cellStyle name="Migliaia 18 4 4 3" xfId="48097" xr:uid="{B7A28E76-2107-42B0-88DE-E1F2A680ECC6}"/>
    <cellStyle name="Migliaia 18 4 4 4" xfId="54718" xr:uid="{BD1E5CEC-D824-41EB-8CFA-0CBE968DBBB3}"/>
    <cellStyle name="Migliaia 18 4 5" xfId="51208" xr:uid="{D243A709-0F5D-4994-8571-6904CD2A289A}"/>
    <cellStyle name="Migliaia 18 4 5 2" xfId="55541" xr:uid="{9B7765F8-4CEA-4300-BE6C-686A1B2EAF36}"/>
    <cellStyle name="Migliaia 18 4 6" xfId="52259" xr:uid="{E0DD83BD-1B09-4AC1-AE84-5571DAF6A64D}"/>
    <cellStyle name="Migliaia 18 5" xfId="9114" xr:uid="{0B5B2187-8FEA-44D2-9E41-54D01B317808}"/>
    <cellStyle name="Migliaia 18 5 2" xfId="17022" xr:uid="{3E56C2F6-17FF-4D1C-BAF5-AC95E28E1895}"/>
    <cellStyle name="Migliaia 18 5 2 2" xfId="33138" xr:uid="{11B66A78-CAAF-432E-AF3D-59AF4B4CAFE4}"/>
    <cellStyle name="Migliaia 18 5 2 3" xfId="48099" xr:uid="{D8A2B6FF-76FD-47A7-9EAA-957EA3D3705C}"/>
    <cellStyle name="Migliaia 18 5 2 4" xfId="54720" xr:uid="{AD9FA7A7-0182-49D4-B1FA-5B6F70FA1702}"/>
    <cellStyle name="Migliaia 18 5 3" xfId="50999" xr:uid="{5E5B1718-E333-4DEE-AC53-B47198916650}"/>
    <cellStyle name="Migliaia 18 5 3 2" xfId="55543" xr:uid="{C9E9EEFD-564B-4DC9-9C92-0BA02580DBF7}"/>
    <cellStyle name="Migliaia 18 5 4" xfId="52261" xr:uid="{19782135-D338-4F19-89F9-5D320886F756}"/>
    <cellStyle name="Migliaia 18 6" xfId="9109" xr:uid="{EA5FB5F7-4A1E-4DD8-B2A4-F6C897BD7F15}"/>
    <cellStyle name="Migliaia 18 6 2" xfId="51142" xr:uid="{9FD92E04-FB65-44E3-9395-1E04D45E38E4}"/>
    <cellStyle name="Migliaia 18 6 3" xfId="54536" xr:uid="{C3C5E815-17F7-49C4-8DC7-F302DD5CDB9D}"/>
    <cellStyle name="Migliaia 18 7" xfId="9774" xr:uid="{88B7EB64-6190-4F20-80E4-08D3D49AC6EF}"/>
    <cellStyle name="Migliaia 18 7 2" xfId="26100" xr:uid="{F48201A1-F802-4587-983E-0AC41282DAD9}"/>
    <cellStyle name="Migliaia 18 7 3" xfId="41078" xr:uid="{656E625F-E90D-406B-8FA7-7DF7D150F64C}"/>
    <cellStyle name="Migliaia 18 7 4" xfId="55536" xr:uid="{1785F360-5967-411E-8F48-C4EA169B47D6}"/>
    <cellStyle name="Migliaia 18 8" xfId="17015" xr:uid="{CEA02651-6625-4E86-81FE-4C0651281FA8}"/>
    <cellStyle name="Migliaia 18 8 2" xfId="33131" xr:uid="{E7FBBA35-5809-42B5-A02E-5A6D25674591}"/>
    <cellStyle name="Migliaia 18 8 3" xfId="48092" xr:uid="{B04C8044-5405-4AA5-80B2-921D275A25F7}"/>
    <cellStyle name="Migliaia 18 9" xfId="19081" xr:uid="{C96D9339-680A-44C0-B98A-9AB1A41F8B65}"/>
    <cellStyle name="Migliaia 19" xfId="365" xr:uid="{AE108164-EDC6-48AD-BBD8-140DD0E7E623}"/>
    <cellStyle name="Migliaia 19 10" xfId="34080" xr:uid="{2F57EFA2-3ABA-4F87-B1BD-AC16F81303AE}"/>
    <cellStyle name="Migliaia 19 11" xfId="49020" xr:uid="{1800411B-B63F-47BC-88BF-4B27AE2D5DE8}"/>
    <cellStyle name="Migliaia 19 12" xfId="49425" xr:uid="{75421981-6A66-404F-9BA6-549ADAE20D6A}"/>
    <cellStyle name="Migliaia 19 13" xfId="49831" xr:uid="{A51C7B43-4E6E-4660-88CC-2C7FB4CC297D}"/>
    <cellStyle name="Migliaia 19 14" xfId="50239" xr:uid="{D50B9610-7B29-439D-B80C-10D54A638C41}"/>
    <cellStyle name="Migliaia 19 15" xfId="50681" xr:uid="{5F03FD0B-7A4F-4E77-B40C-2D6DE692F810}"/>
    <cellStyle name="Migliaia 19 16" xfId="51400" xr:uid="{B5A50565-38AE-4475-8513-5788A9CDD685}"/>
    <cellStyle name="Migliaia 19 17" xfId="51811" xr:uid="{352A7725-8CF4-4EAF-A831-7E32F2E06DD2}"/>
    <cellStyle name="Migliaia 19 18" xfId="52262" xr:uid="{C6AA2849-08BB-4C30-9AD5-A7A63B4BBA91}"/>
    <cellStyle name="Migliaia 19 2" xfId="366" xr:uid="{516DFCB0-7020-4EB1-B9BB-722660F6A307}"/>
    <cellStyle name="Migliaia 19 2 10" xfId="49832" xr:uid="{73AB8B15-4C24-4AFE-B9AD-CF42C706A2AC}"/>
    <cellStyle name="Migliaia 19 2 11" xfId="50240" xr:uid="{425D36B5-AA40-4DEA-8B39-BC24F505BE6E}"/>
    <cellStyle name="Migliaia 19 2 12" xfId="50682" xr:uid="{D27752DB-5503-4C7F-B079-92BE85A4618A}"/>
    <cellStyle name="Migliaia 19 2 13" xfId="51401" xr:uid="{5522784B-38C8-4BEE-BC6D-F4D076A0F931}"/>
    <cellStyle name="Migliaia 19 2 14" xfId="51812" xr:uid="{17B58736-F91D-4E55-B230-EF4443C10B05}"/>
    <cellStyle name="Migliaia 19 2 15" xfId="52263" xr:uid="{3C1AED62-06BB-469D-BC1E-B3FC7282FFF6}"/>
    <cellStyle name="Migliaia 19 2 2" xfId="1260" xr:uid="{E16B3A27-3DE1-4064-91DB-188F46CF8A73}"/>
    <cellStyle name="Migliaia 19 2 2 10" xfId="51050" xr:uid="{D356A8C2-88C1-448B-B4EE-42F0F259F31E}"/>
    <cellStyle name="Migliaia 19 2 2 11" xfId="51646" xr:uid="{6827CB30-5F31-4432-B075-0B67A8D868AE}"/>
    <cellStyle name="Migliaia 19 2 2 12" xfId="52065" xr:uid="{89C5218A-885D-4843-A25A-AA356FB49180}"/>
    <cellStyle name="Migliaia 19 2 2 13" xfId="52791" xr:uid="{4DEB0191-8010-4EE2-8E15-C73DF8DB8FAA}"/>
    <cellStyle name="Migliaia 19 2 2 2" xfId="10024" xr:uid="{E3CD47CD-E672-4261-81C9-483FA5AD4D10}"/>
    <cellStyle name="Migliaia 19 2 2 2 2" xfId="26345" xr:uid="{BD209137-6079-4B93-91D4-2C7BE5AC0EED}"/>
    <cellStyle name="Migliaia 19 2 2 2 3" xfId="41313" xr:uid="{F27F39CA-13F8-45F7-9DD3-A2B2BF025213}"/>
    <cellStyle name="Migliaia 19 2 2 2 4" xfId="55146" xr:uid="{A301D97D-0C30-4C1F-9D12-4772D77ECD1D}"/>
    <cellStyle name="Migliaia 19 2 2 3" xfId="18196" xr:uid="{DB1AF45C-7DCF-4D7F-91EC-8054225DB666}"/>
    <cellStyle name="Migliaia 19 2 2 3 2" xfId="33663" xr:uid="{F06EDC79-EA7C-44E8-866B-07B17D6DA3FD}"/>
    <cellStyle name="Migliaia 19 2 2 3 3" xfId="48624" xr:uid="{249E561F-9B77-4D8E-96CA-26AED4C48A83}"/>
    <cellStyle name="Migliaia 19 2 2 3 4" xfId="56068" xr:uid="{7C8DA4C8-F154-41E4-AC5F-F19223C7287C}"/>
    <cellStyle name="Migliaia 19 2 2 4" xfId="19324" xr:uid="{8EBCAF25-3116-4440-A767-F170BFE38B2B}"/>
    <cellStyle name="Migliaia 19 2 2 5" xfId="34314" xr:uid="{C0A183CA-99AE-479D-86EC-F2D327289A3C}"/>
    <cellStyle name="Migliaia 19 2 2 6" xfId="49266" xr:uid="{ACA47C29-014A-41D0-918F-D34731A7551E}"/>
    <cellStyle name="Migliaia 19 2 2 7" xfId="49671" xr:uid="{7C98C228-C208-4443-B942-57DE4BF84C51}"/>
    <cellStyle name="Migliaia 19 2 2 8" xfId="50080" xr:uid="{8D36BEAB-B036-4257-A9FA-30C503F4E62A}"/>
    <cellStyle name="Migliaia 19 2 2 9" xfId="50485" xr:uid="{CD9E0CF4-7595-4DDF-8DD9-E2236EC25C4A}"/>
    <cellStyle name="Migliaia 19 2 3" xfId="9116" xr:uid="{23AE9567-0A4B-4D5E-8B96-CDE5FD5E8EDD}"/>
    <cellStyle name="Migliaia 19 2 3 2" xfId="54604" xr:uid="{8D313896-CF40-4898-A695-7A3BAD254B6E}"/>
    <cellStyle name="Migliaia 19 2 4" xfId="9779" xr:uid="{21953C54-2800-49E3-872B-7FA688F55BDE}"/>
    <cellStyle name="Migliaia 19 2 4 2" xfId="26105" xr:uid="{49C396D9-D1D1-463F-8965-B2AED0C4033E}"/>
    <cellStyle name="Migliaia 19 2 4 3" xfId="41083" xr:uid="{DBDC880A-5196-476C-BE5C-E7020DCD2FEC}"/>
    <cellStyle name="Migliaia 19 2 4 4" xfId="55545" xr:uid="{88D3EE26-95DD-400D-91C2-BF99E762D3DD}"/>
    <cellStyle name="Migliaia 19 2 5" xfId="17024" xr:uid="{7E90BC7B-E18D-466A-BE67-7078725BB81D}"/>
    <cellStyle name="Migliaia 19 2 5 2" xfId="33140" xr:uid="{1FFFE6DE-5585-4B65-96A1-9E4A397F2631}"/>
    <cellStyle name="Migliaia 19 2 5 3" xfId="48101" xr:uid="{D2529B39-16C7-4876-B50B-85596CACD189}"/>
    <cellStyle name="Migliaia 19 2 6" xfId="19086" xr:uid="{AB14B5C2-6410-492B-BA9C-86EFDA61D5F9}"/>
    <cellStyle name="Migliaia 19 2 7" xfId="34081" xr:uid="{7716A41A-7956-405F-9B48-5A2D3320962B}"/>
    <cellStyle name="Migliaia 19 2 8" xfId="49021" xr:uid="{D6C9E3E5-A69D-4576-AA58-BE7553803267}"/>
    <cellStyle name="Migliaia 19 2 9" xfId="49426" xr:uid="{0DAEE793-E766-4443-B7C1-D2B7AB52DB58}"/>
    <cellStyle name="Migliaia 19 3" xfId="367" xr:uid="{1DBC004B-A1A1-4B0A-AD9B-96F127F390D2}"/>
    <cellStyle name="Migliaia 19 3 10" xfId="49833" xr:uid="{591E57BA-674D-42AA-88E7-3DE3A97905BE}"/>
    <cellStyle name="Migliaia 19 3 11" xfId="50241" xr:uid="{4AF48F8B-0F25-4850-A7AD-81B317DC6472}"/>
    <cellStyle name="Migliaia 19 3 12" xfId="50683" xr:uid="{2BFF949A-DE19-4126-99AA-FD1375A0D320}"/>
    <cellStyle name="Migliaia 19 3 13" xfId="51402" xr:uid="{6DDB7FA2-C7F3-49DF-A524-FA2C6A2472E5}"/>
    <cellStyle name="Migliaia 19 3 14" xfId="51813" xr:uid="{997BF526-8ABD-40FA-B8E1-FF9789DB439B}"/>
    <cellStyle name="Migliaia 19 3 15" xfId="52264" xr:uid="{F651BC59-654B-46D7-863F-09745A409310}"/>
    <cellStyle name="Migliaia 19 3 2" xfId="368" xr:uid="{41ED92BC-542C-4E09-A89A-05A06B20C388}"/>
    <cellStyle name="Migliaia 19 3 2 10" xfId="50242" xr:uid="{5938A5E7-A130-40B9-AE8D-033D0B115AAA}"/>
    <cellStyle name="Migliaia 19 3 2 11" xfId="50684" xr:uid="{054363C0-C1AA-4278-8D4A-DB7B0FB96210}"/>
    <cellStyle name="Migliaia 19 3 2 12" xfId="51403" xr:uid="{7AC28A30-B362-4ACE-B75F-3CF9D09BF8AB}"/>
    <cellStyle name="Migliaia 19 3 2 13" xfId="51814" xr:uid="{90D0E903-E426-4367-8618-7DDA2844A2B5}"/>
    <cellStyle name="Migliaia 19 3 2 14" xfId="52265" xr:uid="{CA9B6D60-D58F-4625-86D9-AECBD87C4534}"/>
    <cellStyle name="Migliaia 19 3 2 2" xfId="9118" xr:uid="{BF88594B-74DC-43E9-8981-AD3D1ABD082B}"/>
    <cellStyle name="Migliaia 19 3 2 2 2" xfId="54722" xr:uid="{7AAAEF99-57B8-4D50-8B52-979DA5832157}"/>
    <cellStyle name="Migliaia 19 3 2 3" xfId="9781" xr:uid="{58E56C72-8DCA-4BDA-81CF-8D779D4FA110}"/>
    <cellStyle name="Migliaia 19 3 2 3 2" xfId="26107" xr:uid="{5B52E38E-1EFD-475C-9BB1-4D7FF8DBB2B3}"/>
    <cellStyle name="Migliaia 19 3 2 3 3" xfId="41085" xr:uid="{349ED41D-E2F6-4D4A-B405-479E4CB10687}"/>
    <cellStyle name="Migliaia 19 3 2 3 4" xfId="55547" xr:uid="{84FAF631-700C-4B5A-8546-5F6EB3CEEF4C}"/>
    <cellStyle name="Migliaia 19 3 2 4" xfId="17026" xr:uid="{FB83AD4C-BE8B-48EE-97F0-35367840F620}"/>
    <cellStyle name="Migliaia 19 3 2 4 2" xfId="33142" xr:uid="{F90D1E77-7FF3-41F8-BBD7-3EF2703B4942}"/>
    <cellStyle name="Migliaia 19 3 2 4 3" xfId="48103" xr:uid="{C10DC57A-F5D2-4740-BC46-C264E1BC1D85}"/>
    <cellStyle name="Migliaia 19 3 2 5" xfId="19088" xr:uid="{D16DA428-272F-49FA-BE54-81AD1C4A7CDC}"/>
    <cellStyle name="Migliaia 19 3 2 6" xfId="34083" xr:uid="{F4577CC2-AB25-4986-9186-2BF451C6B24C}"/>
    <cellStyle name="Migliaia 19 3 2 7" xfId="49023" xr:uid="{E7B85A94-3644-4548-85E9-3AADF61CD633}"/>
    <cellStyle name="Migliaia 19 3 2 8" xfId="49428" xr:uid="{6C71BF6F-7A9E-4169-88CA-FAF8046A023A}"/>
    <cellStyle name="Migliaia 19 3 2 9" xfId="49834" xr:uid="{E5D6511D-B716-4D27-949B-241D53963489}"/>
    <cellStyle name="Migliaia 19 3 3" xfId="9117" xr:uid="{EF56C8D6-07BC-4998-AA97-0D769613DA50}"/>
    <cellStyle name="Migliaia 19 3 3 2" xfId="18198" xr:uid="{79D0F9B8-8785-43C6-A2FA-D210EC773C89}"/>
    <cellStyle name="Migliaia 19 3 3 2 2" xfId="33665" xr:uid="{45E6AA18-1F15-4BD0-93F8-1B0B408E1040}"/>
    <cellStyle name="Migliaia 19 3 3 2 2 2" xfId="55148" xr:uid="{1D8AD866-9E74-41FA-A457-0C3C6A8D4DF1}"/>
    <cellStyle name="Migliaia 19 3 3 2 3" xfId="48626" xr:uid="{C92249A4-0FF5-4256-890F-1DA272782B5F}"/>
    <cellStyle name="Migliaia 19 3 3 2 3 2" xfId="56070" xr:uid="{C6AA598D-C57F-4D31-B3D2-97769B56F3AA}"/>
    <cellStyle name="Migliaia 19 3 3 2 4" xfId="52793" xr:uid="{C7D89226-8C19-472E-9D37-88CC11CE0FFB}"/>
    <cellStyle name="Migliaia 19 3 3 3" xfId="17027" xr:uid="{CA34F09B-A099-4FCD-9649-D4F8A95287B3}"/>
    <cellStyle name="Migliaia 19 3 3 3 2" xfId="33143" xr:uid="{86F001FA-DE0B-401C-B306-F2502A6BEE7E}"/>
    <cellStyle name="Migliaia 19 3 3 3 3" xfId="48104" xr:uid="{EC6EABC1-42BE-4D89-8818-1F81F446279F}"/>
    <cellStyle name="Migliaia 19 3 3 3 4" xfId="54723" xr:uid="{C86E2EA8-479C-481F-9D42-68869B249DF5}"/>
    <cellStyle name="Migliaia 19 3 3 4" xfId="55548" xr:uid="{B1EC9ADB-F46B-481F-B765-11876EE5CFAC}"/>
    <cellStyle name="Migliaia 19 3 3 5" xfId="52266" xr:uid="{7FE7CA23-7EE9-41AA-A297-05AFCEDE7713}"/>
    <cellStyle name="Migliaia 19 3 4" xfId="9780" xr:uid="{DA974D6A-282D-4FB3-BBAB-E5D902BAB818}"/>
    <cellStyle name="Migliaia 19 3 4 2" xfId="18197" xr:uid="{7311B81D-6F15-4466-861E-FDA22004295F}"/>
    <cellStyle name="Migliaia 19 3 4 2 2" xfId="33664" xr:uid="{91494653-F976-4E96-975C-D6896A8B9BE5}"/>
    <cellStyle name="Migliaia 19 3 4 2 3" xfId="48625" xr:uid="{B61C97A9-11C3-4F66-A2CD-6C9F846CF079}"/>
    <cellStyle name="Migliaia 19 3 4 2 4" xfId="55147" xr:uid="{92B5F8F9-2C92-486F-B29E-40A0CBEDF039}"/>
    <cellStyle name="Migliaia 19 3 4 3" xfId="26106" xr:uid="{DC04B3CE-0AE1-400E-94E0-E2C2A8B8CFA9}"/>
    <cellStyle name="Migliaia 19 3 4 3 2" xfId="56069" xr:uid="{DEDBF33F-503E-460F-A4DF-043C1AFF6E78}"/>
    <cellStyle name="Migliaia 19 3 4 4" xfId="41084" xr:uid="{A8F3CC36-0B75-439F-836A-E79D28C578ED}"/>
    <cellStyle name="Migliaia 19 3 4 5" xfId="52792" xr:uid="{E455C1D0-9F8A-4AC9-B2CB-5F902D320241}"/>
    <cellStyle name="Migliaia 19 3 5" xfId="17025" xr:uid="{CF89461F-727A-4966-9A86-3AC8085462BB}"/>
    <cellStyle name="Migliaia 19 3 5 2" xfId="33141" xr:uid="{C374C3DE-4D0E-450E-BEB2-9AB2732C615C}"/>
    <cellStyle name="Migliaia 19 3 5 3" xfId="48102" xr:uid="{A15D9803-BDF9-4AAE-87B2-0003B5C6B415}"/>
    <cellStyle name="Migliaia 19 3 5 4" xfId="54721" xr:uid="{C581D586-94F4-48D1-A601-3987A256C176}"/>
    <cellStyle name="Migliaia 19 3 6" xfId="19087" xr:uid="{954710D6-BEAD-4814-B416-157C7F9E698E}"/>
    <cellStyle name="Migliaia 19 3 6 2" xfId="55546" xr:uid="{EEE8FD29-7ED7-4F8C-9FC7-F49A6A922B80}"/>
    <cellStyle name="Migliaia 19 3 7" xfId="34082" xr:uid="{600E7BE4-4436-480D-B2D2-3BFA447CC3AF}"/>
    <cellStyle name="Migliaia 19 3 8" xfId="49022" xr:uid="{178B446F-2AC4-42BB-89EA-A23A9CB5EE61}"/>
    <cellStyle name="Migliaia 19 3 9" xfId="49427" xr:uid="{29BC2F1E-9E51-49E6-B40E-1D5C98EE5F38}"/>
    <cellStyle name="Migliaia 19 4" xfId="9119" xr:uid="{3F7682E3-30AA-4BF5-8EB2-1EA9E75B6220}"/>
    <cellStyle name="Migliaia 19 4 2" xfId="17029" xr:uid="{D5880109-32C8-4A41-ACA4-40C9CCFF7BFF}"/>
    <cellStyle name="Migliaia 19 4 2 2" xfId="18200" xr:uid="{9270AB37-D9EC-46CE-98B5-190E769BBE90}"/>
    <cellStyle name="Migliaia 19 4 2 2 2" xfId="33667" xr:uid="{2A3BC3CE-6730-4210-B6F9-F02E01292B33}"/>
    <cellStyle name="Migliaia 19 4 2 2 2 2" xfId="55150" xr:uid="{C585F315-B995-422A-8920-5A00B9D4990A}"/>
    <cellStyle name="Migliaia 19 4 2 2 3" xfId="48628" xr:uid="{90AD5D94-1F6B-42E1-B485-AB746094F95A}"/>
    <cellStyle name="Migliaia 19 4 2 2 3 2" xfId="56072" xr:uid="{6034C961-74AB-41D9-87DF-4B5084C1793B}"/>
    <cellStyle name="Migliaia 19 4 2 2 4" xfId="52795" xr:uid="{EF62407F-F6D0-4AC6-B005-8818B8167D9B}"/>
    <cellStyle name="Migliaia 19 4 2 3" xfId="33145" xr:uid="{196C9934-F25F-4499-A22D-351FAFCE60B2}"/>
    <cellStyle name="Migliaia 19 4 2 3 2" xfId="54725" xr:uid="{7F309BF2-96B6-4EF4-A74A-D5BAF8194262}"/>
    <cellStyle name="Migliaia 19 4 2 4" xfId="48106" xr:uid="{E8B1605C-3B20-4B92-8FB6-BF75F140654C}"/>
    <cellStyle name="Migliaia 19 4 2 4 2" xfId="55550" xr:uid="{22F346A2-D1B5-4622-8569-4AFE1FAA3834}"/>
    <cellStyle name="Migliaia 19 4 2 5" xfId="52268" xr:uid="{DA76C02D-6560-442F-90D1-96BC709E23E1}"/>
    <cellStyle name="Migliaia 19 4 3" xfId="18199" xr:uid="{E15F4A0D-03EE-4454-A585-D52DBF549FE2}"/>
    <cellStyle name="Migliaia 19 4 3 2" xfId="33666" xr:uid="{B5387A3C-CE58-4434-98E5-C6528690B1AB}"/>
    <cellStyle name="Migliaia 19 4 3 2 2" xfId="55149" xr:uid="{2BDE7386-591C-4FD8-92CA-5675FFF6E42E}"/>
    <cellStyle name="Migliaia 19 4 3 3" xfId="48627" xr:uid="{90117FC1-9F8F-4DF2-9F07-D78AC1896D3C}"/>
    <cellStyle name="Migliaia 19 4 3 3 2" xfId="56071" xr:uid="{2C5C63DE-9020-4B82-9216-FA50AF55D3A1}"/>
    <cellStyle name="Migliaia 19 4 3 4" xfId="52794" xr:uid="{1EF53E52-8FDC-4D88-A6BC-5041F397BC08}"/>
    <cellStyle name="Migliaia 19 4 4" xfId="17028" xr:uid="{190C9DFA-FFA6-4B24-B0C3-250FFCC0FA16}"/>
    <cellStyle name="Migliaia 19 4 4 2" xfId="33144" xr:uid="{3179A75F-453C-4EC5-A79A-3684581AC81B}"/>
    <cellStyle name="Migliaia 19 4 4 3" xfId="48105" xr:uid="{3B2D55FF-865F-4F06-81DB-24FBA38A6211}"/>
    <cellStyle name="Migliaia 19 4 4 4" xfId="54724" xr:uid="{DE7E7D45-7A62-42A3-99EB-4488E1EFDAB0}"/>
    <cellStyle name="Migliaia 19 4 5" xfId="51181" xr:uid="{5F1E7FB1-D338-4450-9B92-A482249C5A87}"/>
    <cellStyle name="Migliaia 19 4 5 2" xfId="55549" xr:uid="{BE2D6DB6-6F62-41D2-BB6E-1B5889BB78B3}"/>
    <cellStyle name="Migliaia 19 4 6" xfId="52267" xr:uid="{23B1AFBD-BE28-427E-A55D-1FFF2408511A}"/>
    <cellStyle name="Migliaia 19 5" xfId="9120" xr:uid="{AF34CDDF-99A4-43E4-A232-1412B4831364}"/>
    <cellStyle name="Migliaia 19 5 2" xfId="17030" xr:uid="{28EA3B68-2955-42A6-B688-A67E01619BEE}"/>
    <cellStyle name="Migliaia 19 5 2 2" xfId="33146" xr:uid="{E7262168-E1AB-4882-B574-A2ECD9D75D40}"/>
    <cellStyle name="Migliaia 19 5 2 3" xfId="48107" xr:uid="{F3F8EB14-BDF1-46A9-A88B-BC373C997D74}"/>
    <cellStyle name="Migliaia 19 5 2 4" xfId="54726" xr:uid="{6C3B60BF-6C15-456E-898B-46A21E522E11}"/>
    <cellStyle name="Migliaia 19 5 3" xfId="51210" xr:uid="{D0C9345F-8963-4176-8B7B-1278B68E0205}"/>
    <cellStyle name="Migliaia 19 5 3 2" xfId="55551" xr:uid="{C0E16CD0-687B-46A5-A27B-9C6EC05607E5}"/>
    <cellStyle name="Migliaia 19 5 4" xfId="52269" xr:uid="{B5606427-2F2A-4245-893B-C23007803F47}"/>
    <cellStyle name="Migliaia 19 6" xfId="9115" xr:uid="{2363454F-0AF9-41F0-86C7-08654BA3E24E}"/>
    <cellStyle name="Migliaia 19 6 2" xfId="51170" xr:uid="{F29F8BED-95D2-4194-A469-FAE9C44BC3DE}"/>
    <cellStyle name="Migliaia 19 6 3" xfId="54537" xr:uid="{3746B059-7178-4506-A270-C251B8DEC2B8}"/>
    <cellStyle name="Migliaia 19 7" xfId="9778" xr:uid="{2D834175-3839-493E-B8C0-A9F5B52B2A17}"/>
    <cellStyle name="Migliaia 19 7 2" xfId="26104" xr:uid="{B490D18D-795B-42C4-9738-35B7799DF1A9}"/>
    <cellStyle name="Migliaia 19 7 3" xfId="41082" xr:uid="{889402C0-D2BB-47EF-AB7F-F061D8571101}"/>
    <cellStyle name="Migliaia 19 7 4" xfId="55544" xr:uid="{E0988F08-8C7A-4F5E-8070-3FB5A5146A08}"/>
    <cellStyle name="Migliaia 19 8" xfId="17023" xr:uid="{4A4099DB-7F25-4CB7-95C7-77CE2EAFFE67}"/>
    <cellStyle name="Migliaia 19 8 2" xfId="33139" xr:uid="{1124A6FC-AC58-4930-B029-79367CF70D16}"/>
    <cellStyle name="Migliaia 19 8 3" xfId="48100" xr:uid="{B86390BF-3736-4D2B-8FCD-FA4D4B57D235}"/>
    <cellStyle name="Migliaia 19 9" xfId="19085" xr:uid="{D068BB1E-EB15-47E2-9BE6-43F55F72F0C8}"/>
    <cellStyle name="Migliaia 2" xfId="369" xr:uid="{61D14B0F-08FB-4B5D-9FB5-ADA97A63CB5B}"/>
    <cellStyle name="Migliaia 2 10" xfId="19089" xr:uid="{24D7D541-8FA8-4025-9735-E6F6F328CA95}"/>
    <cellStyle name="Migliaia 2 11" xfId="34084" xr:uid="{15CF496F-7FE2-4F38-818A-4083A49D599B}"/>
    <cellStyle name="Migliaia 2 12" xfId="49024" xr:uid="{ABD8B828-0B60-4CED-B18A-A7985F9C2098}"/>
    <cellStyle name="Migliaia 2 13" xfId="49429" xr:uid="{A493785D-266C-49D5-8231-53C50CBC82D3}"/>
    <cellStyle name="Migliaia 2 14" xfId="49835" xr:uid="{4CA66E51-55D8-4C42-8C74-626003538154}"/>
    <cellStyle name="Migliaia 2 15" xfId="50243" xr:uid="{8EE901A2-5929-4811-9F83-E6FE88786DEB}"/>
    <cellStyle name="Migliaia 2 16" xfId="50685" xr:uid="{24EE4A49-AF73-4D30-97B0-31E52AAF8237}"/>
    <cellStyle name="Migliaia 2 17" xfId="51404" xr:uid="{507242C9-7439-4796-90D2-FE06B67CD1FC}"/>
    <cellStyle name="Migliaia 2 18" xfId="51815" xr:uid="{BC053B1C-7901-44B6-BB65-E5D1CBC112CC}"/>
    <cellStyle name="Migliaia 2 19" xfId="52270" xr:uid="{B049AF2F-71EC-4885-B995-73C3176F75AE}"/>
    <cellStyle name="Migliaia 2 2" xfId="370" xr:uid="{DBC5BC72-A6A0-4B69-BF8F-09A6562F2A29}"/>
    <cellStyle name="Migliaia 2 2 10" xfId="49836" xr:uid="{F20907A5-B51B-42A4-B024-22B58845177A}"/>
    <cellStyle name="Migliaia 2 2 11" xfId="50244" xr:uid="{3D3A7ED4-4425-4A54-A3AF-DF75BBBA087B}"/>
    <cellStyle name="Migliaia 2 2 12" xfId="50686" xr:uid="{37768133-3027-4FD6-BE2A-D8D45FC18384}"/>
    <cellStyle name="Migliaia 2 2 13" xfId="51405" xr:uid="{A9251171-FC0D-4716-80FC-4A99FC6A4EF4}"/>
    <cellStyle name="Migliaia 2 2 14" xfId="51816" xr:uid="{65C2644E-E5AA-4AD6-8273-DC36F7CE1E0D}"/>
    <cellStyle name="Migliaia 2 2 15" xfId="52271" xr:uid="{39796FB4-851C-46EB-9328-C82AD0982A47}"/>
    <cellStyle name="Migliaia 2 2 2" xfId="1261" xr:uid="{ED17C390-4557-4472-AD7D-A55FBCA8C2CB}"/>
    <cellStyle name="Migliaia 2 2 2 10" xfId="51051" xr:uid="{E20B3C84-5183-43A4-9622-955C383BC688}"/>
    <cellStyle name="Migliaia 2 2 2 11" xfId="51647" xr:uid="{0DA02E65-FB7C-401E-840C-A5A775EA7D02}"/>
    <cellStyle name="Migliaia 2 2 2 12" xfId="52066" xr:uid="{D72203E4-967C-42D3-B4C2-64E048A6B82A}"/>
    <cellStyle name="Migliaia 2 2 2 13" xfId="52741" xr:uid="{7C48A690-CB88-4623-86D1-8B134296AB1C}"/>
    <cellStyle name="Migliaia 2 2 2 2" xfId="10025" xr:uid="{F8332CB4-A166-486E-808C-87BDF3E4C888}"/>
    <cellStyle name="Migliaia 2 2 2 2 2" xfId="26346" xr:uid="{1361D209-9CD4-4727-B95E-0FB5A15B50EE}"/>
    <cellStyle name="Migliaia 2 2 2 2 3" xfId="41314" xr:uid="{A407671A-4E12-49F2-8670-EB2B2EF8290D}"/>
    <cellStyle name="Migliaia 2 2 2 2 4" xfId="55096" xr:uid="{35B6994B-92F2-47F7-B1D3-44EBBB21D08F}"/>
    <cellStyle name="Migliaia 2 2 2 3" xfId="17953" xr:uid="{4B772608-9BDA-45F2-A670-9561A0D2EB7C}"/>
    <cellStyle name="Migliaia 2 2 2 3 2" xfId="33613" xr:uid="{852CAFD9-E0F5-4C17-801B-1AC3EE60CE01}"/>
    <cellStyle name="Migliaia 2 2 2 3 3" xfId="48574" xr:uid="{BE28E637-43C7-4BA0-BB3B-599F7F7B715D}"/>
    <cellStyle name="Migliaia 2 2 2 3 4" xfId="56018" xr:uid="{CBDF3B0D-FE22-4FB2-8C4D-192511A83C41}"/>
    <cellStyle name="Migliaia 2 2 2 4" xfId="19325" xr:uid="{49E17B9B-D73E-483C-8D3D-C75E43B821C0}"/>
    <cellStyle name="Migliaia 2 2 2 5" xfId="34315" xr:uid="{37C8F680-7E8D-428D-897F-0EACB9686D1E}"/>
    <cellStyle name="Migliaia 2 2 2 6" xfId="49267" xr:uid="{B3DC7242-EBC8-4E3D-B79C-D87378549A7F}"/>
    <cellStyle name="Migliaia 2 2 2 7" xfId="49672" xr:uid="{1D9783C6-E38D-4030-9E7C-0BF42BA58809}"/>
    <cellStyle name="Migliaia 2 2 2 8" xfId="50081" xr:uid="{7391C113-5BB5-46DF-B94A-17DF3CB859BF}"/>
    <cellStyle name="Migliaia 2 2 2 9" xfId="50486" xr:uid="{2C71FDA6-2DF4-4CE5-82FE-F88D90EF465E}"/>
    <cellStyle name="Migliaia 2 2 3" xfId="9122" xr:uid="{3D7DB38B-FAC7-447D-B4D1-E9414336505B}"/>
    <cellStyle name="Migliaia 2 2 3 2" xfId="54539" xr:uid="{131ED270-1BC8-46D6-85F2-49ED0D99B341}"/>
    <cellStyle name="Migliaia 2 2 4" xfId="9783" xr:uid="{85E4A0A3-82BF-4A4F-8AAF-68FF93910D94}"/>
    <cellStyle name="Migliaia 2 2 4 2" xfId="26109" xr:uid="{EEDD544A-7344-4F67-8BDD-A6C1C6D0A36C}"/>
    <cellStyle name="Migliaia 2 2 4 3" xfId="41087" xr:uid="{B3D9AE17-DEB5-4E3E-9C03-CBCCF76B91EF}"/>
    <cellStyle name="Migliaia 2 2 4 4" xfId="55553" xr:uid="{FA127EA9-1342-4BF6-9956-99204F15EEB9}"/>
    <cellStyle name="Migliaia 2 2 5" xfId="17032" xr:uid="{973A6FC6-BCCC-41BA-BEAB-71B61E453535}"/>
    <cellStyle name="Migliaia 2 2 5 2" xfId="33148" xr:uid="{54FB4575-D8F5-42DB-AE07-03A272A1890D}"/>
    <cellStyle name="Migliaia 2 2 5 3" xfId="48109" xr:uid="{2B5A5077-716C-4F72-8C46-A276F264F7C1}"/>
    <cellStyle name="Migliaia 2 2 6" xfId="19090" xr:uid="{42CE528C-79B7-4F9C-A04F-0E5BC388474C}"/>
    <cellStyle name="Migliaia 2 2 7" xfId="34085" xr:uid="{22F6DF63-AF0B-47D5-9FAD-FAB7D7CE5B99}"/>
    <cellStyle name="Migliaia 2 2 8" xfId="49025" xr:uid="{28A4CB92-58ED-4F9D-9349-FECA1A2127AE}"/>
    <cellStyle name="Migliaia 2 2 9" xfId="49430" xr:uid="{A411D881-837C-4492-9008-60C5C97277A5}"/>
    <cellStyle name="Migliaia 2 3" xfId="371" xr:uid="{3F215867-1CDB-4007-BBC2-C658C9044452}"/>
    <cellStyle name="Migliaia 2 3 10" xfId="49837" xr:uid="{5BBC0B8B-ABCD-4DE8-AC5E-494389FE6E08}"/>
    <cellStyle name="Migliaia 2 3 11" xfId="50245" xr:uid="{32D25229-37AC-4EC8-A578-A607A42B50E3}"/>
    <cellStyle name="Migliaia 2 3 12" xfId="50687" xr:uid="{46A5CFCC-D240-4FC8-BDD3-00A446791B8B}"/>
    <cellStyle name="Migliaia 2 3 13" xfId="51406" xr:uid="{46869F3B-E389-4F53-8134-C967CCC98A44}"/>
    <cellStyle name="Migliaia 2 3 14" xfId="51817" xr:uid="{575F7138-7949-4D47-AB8E-78687BB02F8D}"/>
    <cellStyle name="Migliaia 2 3 15" xfId="52272" xr:uid="{29EE893B-0B01-40DA-9A9A-940F087E8D27}"/>
    <cellStyle name="Migliaia 2 3 2" xfId="1262" xr:uid="{4EF7B230-D221-467C-BD69-CFEB692B3D15}"/>
    <cellStyle name="Migliaia 2 3 2 10" xfId="51052" xr:uid="{527E4890-E516-40BC-80A1-61BF0124FCAF}"/>
    <cellStyle name="Migliaia 2 3 2 11" xfId="51648" xr:uid="{D2D0FFB5-0E55-4CDF-BF18-4F8023F0947C}"/>
    <cellStyle name="Migliaia 2 3 2 12" xfId="52067" xr:uid="{A3B90774-6A20-4021-9CB0-6B386A403B39}"/>
    <cellStyle name="Migliaia 2 3 2 13" xfId="52742" xr:uid="{85D80F8F-C98B-40D3-8D62-1BBA7F67FE5C}"/>
    <cellStyle name="Migliaia 2 3 2 2" xfId="10026" xr:uid="{025C9FAE-FABC-4C38-98D9-889F9925C09B}"/>
    <cellStyle name="Migliaia 2 3 2 2 2" xfId="26347" xr:uid="{3B1337F8-F7EC-482C-9420-111781084C34}"/>
    <cellStyle name="Migliaia 2 3 2 2 3" xfId="41315" xr:uid="{0B762561-6DA2-4A47-A901-172548312B3B}"/>
    <cellStyle name="Migliaia 2 3 2 2 4" xfId="55097" xr:uid="{E821E91A-67CE-4ED0-9A4C-17556799483A}"/>
    <cellStyle name="Migliaia 2 3 2 3" xfId="17954" xr:uid="{D96D14EB-580F-46AC-AD97-C52EC2F4F7CF}"/>
    <cellStyle name="Migliaia 2 3 2 3 2" xfId="33614" xr:uid="{3C2EC1D9-11A5-4225-BD2C-CF0811DBDEA8}"/>
    <cellStyle name="Migliaia 2 3 2 3 3" xfId="48575" xr:uid="{D5DEB683-BB5A-43B0-AE38-BA12860ECD37}"/>
    <cellStyle name="Migliaia 2 3 2 3 4" xfId="56019" xr:uid="{A1D30378-64A1-49B4-8134-72348E5C2A79}"/>
    <cellStyle name="Migliaia 2 3 2 4" xfId="19326" xr:uid="{AD00CEE6-C06B-46EC-B506-8E3F2DA3060D}"/>
    <cellStyle name="Migliaia 2 3 2 5" xfId="34316" xr:uid="{2531304E-1575-499E-9720-B4544AB9B70B}"/>
    <cellStyle name="Migliaia 2 3 2 6" xfId="49268" xr:uid="{93DF6E8C-2CB7-47E2-871A-F750CE78DE11}"/>
    <cellStyle name="Migliaia 2 3 2 7" xfId="49673" xr:uid="{929341FF-DD25-4BE8-8C7E-71AC91C189B2}"/>
    <cellStyle name="Migliaia 2 3 2 8" xfId="50082" xr:uid="{FB48EEF1-65D1-4476-99FA-11226B2E0B31}"/>
    <cellStyle name="Migliaia 2 3 2 9" xfId="50487" xr:uid="{40255ED4-C29C-47B7-9890-6EC47917A954}"/>
    <cellStyle name="Migliaia 2 3 3" xfId="9123" xr:uid="{D514E6AE-012B-41DE-9EDD-C5EB4D131881}"/>
    <cellStyle name="Migliaia 2 3 3 2" xfId="54540" xr:uid="{C543FAE4-2377-4BE6-8F2B-70E132C3B541}"/>
    <cellStyle name="Migliaia 2 3 4" xfId="9784" xr:uid="{C7F689BC-5B99-4B12-9995-B5D077D660E0}"/>
    <cellStyle name="Migliaia 2 3 4 2" xfId="26110" xr:uid="{A2679639-407F-4AC7-BFA5-704937AA0683}"/>
    <cellStyle name="Migliaia 2 3 4 3" xfId="41088" xr:uid="{A7A7AE61-BD65-4639-8642-B64C06C7BCCF}"/>
    <cellStyle name="Migliaia 2 3 4 4" xfId="55554" xr:uid="{500B12E7-40A1-4C73-A169-42B2D83B1020}"/>
    <cellStyle name="Migliaia 2 3 5" xfId="17033" xr:uid="{A0B5B1C1-F567-4807-B19F-45501D32A4E6}"/>
    <cellStyle name="Migliaia 2 3 5 2" xfId="33149" xr:uid="{B1C15D3E-4A76-4E9C-9809-498EA52D135A}"/>
    <cellStyle name="Migliaia 2 3 5 3" xfId="48110" xr:uid="{7504CD90-446F-4577-92E8-9B3027C0B420}"/>
    <cellStyle name="Migliaia 2 3 6" xfId="19091" xr:uid="{6B97C66C-A961-4E97-8651-EE95C44AD057}"/>
    <cellStyle name="Migliaia 2 3 7" xfId="34086" xr:uid="{F9EC095D-F5EF-44A5-9963-E5FDB419E94E}"/>
    <cellStyle name="Migliaia 2 3 8" xfId="49026" xr:uid="{C19AFF1B-3903-40CF-AD45-01E8B02484B1}"/>
    <cellStyle name="Migliaia 2 3 9" xfId="49431" xr:uid="{B59EB181-94EE-47ED-B15E-691A121AA5C4}"/>
    <cellStyle name="Migliaia 2 4" xfId="372" xr:uid="{D38FCD3D-65F6-4207-BB0A-EC1FE8226D32}"/>
    <cellStyle name="Migliaia 2 4 10" xfId="49838" xr:uid="{E44F07DE-29AA-4CC5-82B7-F6BFD1A22FE1}"/>
    <cellStyle name="Migliaia 2 4 11" xfId="50246" xr:uid="{B66A4B95-F6E1-4720-9328-FAC9AAEB330E}"/>
    <cellStyle name="Migliaia 2 4 12" xfId="50688" xr:uid="{3AE36ABC-4E3B-4A77-B506-5BB91CD7C8E6}"/>
    <cellStyle name="Migliaia 2 4 13" xfId="51407" xr:uid="{8361D800-1A0B-4005-BDF8-D4E909F7D7CD}"/>
    <cellStyle name="Migliaia 2 4 14" xfId="51818" xr:uid="{1EE19E7B-1F1E-404A-8E07-720402E639CD}"/>
    <cellStyle name="Migliaia 2 4 15" xfId="52273" xr:uid="{B3E26B6D-EB91-4A63-B581-674862565DF9}"/>
    <cellStyle name="Migliaia 2 4 2" xfId="373" xr:uid="{96255911-19FE-4180-AFE9-D7980C6D6D53}"/>
    <cellStyle name="Migliaia 2 4 2 10" xfId="50247" xr:uid="{49AE998E-36E5-47DB-A89F-E9AE2FB2D901}"/>
    <cellStyle name="Migliaia 2 4 2 11" xfId="50689" xr:uid="{791EB093-5179-40C4-B1A8-490659A899E7}"/>
    <cellStyle name="Migliaia 2 4 2 12" xfId="51408" xr:uid="{41054817-F16B-4B16-91C0-2304237DF54B}"/>
    <cellStyle name="Migliaia 2 4 2 13" xfId="51819" xr:uid="{9509EBEA-DB2C-4781-A86E-FEABC5E281D6}"/>
    <cellStyle name="Migliaia 2 4 2 14" xfId="52274" xr:uid="{6377D26F-28F7-42F1-B68E-60C25094A59C}"/>
    <cellStyle name="Migliaia 2 4 2 2" xfId="9125" xr:uid="{A0B56E9D-885D-46A0-A616-44836DAF970C}"/>
    <cellStyle name="Migliaia 2 4 2 2 2" xfId="54728" xr:uid="{744BD6CB-9EBF-4C27-AEC0-F35318F99005}"/>
    <cellStyle name="Migliaia 2 4 2 3" xfId="9786" xr:uid="{C002535C-AF8E-457C-9FCA-FFBD6B598BD6}"/>
    <cellStyle name="Migliaia 2 4 2 3 2" xfId="26112" xr:uid="{59CA33CE-3B4B-4528-B921-C4874CF3F80D}"/>
    <cellStyle name="Migliaia 2 4 2 3 3" xfId="41090" xr:uid="{53AC1D11-E3A3-48F2-A3B6-D73AAEB5BFD0}"/>
    <cellStyle name="Migliaia 2 4 2 3 4" xfId="55556" xr:uid="{08910344-6A23-4AA3-BEE8-3B6CB7ACBAF6}"/>
    <cellStyle name="Migliaia 2 4 2 4" xfId="17035" xr:uid="{039ECDF9-2203-4DA5-8E2B-E6C651750473}"/>
    <cellStyle name="Migliaia 2 4 2 4 2" xfId="33151" xr:uid="{855A6D7F-9F9F-4167-B286-C372DBB494DC}"/>
    <cellStyle name="Migliaia 2 4 2 4 3" xfId="48112" xr:uid="{B1C925CE-873E-4306-8CA4-53CAE6F7F480}"/>
    <cellStyle name="Migliaia 2 4 2 5" xfId="19093" xr:uid="{DB1A545F-DE93-476B-BDBE-B5946619E60F}"/>
    <cellStyle name="Migliaia 2 4 2 6" xfId="34088" xr:uid="{40287F07-7DE7-4F93-852A-81F8FF96CE80}"/>
    <cellStyle name="Migliaia 2 4 2 7" xfId="49028" xr:uid="{6CAB0974-1604-407C-B42E-956633B764DD}"/>
    <cellStyle name="Migliaia 2 4 2 8" xfId="49433" xr:uid="{D70C6E38-A20A-4C19-844E-D38976A47168}"/>
    <cellStyle name="Migliaia 2 4 2 9" xfId="49839" xr:uid="{95D56AAB-AD81-40D0-A939-A968FC78083B}"/>
    <cellStyle name="Migliaia 2 4 3" xfId="9124" xr:uid="{A4EB3A7F-F387-409F-B2AB-9F4115BE9D92}"/>
    <cellStyle name="Migliaia 2 4 3 2" xfId="18202" xr:uid="{DE73645C-18A4-4E4A-97CA-7A5C7E838E56}"/>
    <cellStyle name="Migliaia 2 4 3 2 2" xfId="33669" xr:uid="{3BE48F8F-E47E-4AAB-9307-D972304B5F36}"/>
    <cellStyle name="Migliaia 2 4 3 2 2 2" xfId="55152" xr:uid="{2102EA4F-2AE9-4DE7-B54D-08A2D6EFF58F}"/>
    <cellStyle name="Migliaia 2 4 3 2 3" xfId="48630" xr:uid="{95B5B4E5-9862-4EC0-9218-368A116E68C9}"/>
    <cellStyle name="Migliaia 2 4 3 2 3 2" xfId="56074" xr:uid="{53B201AD-CA77-4E6F-AFE6-E3BD16B9D95F}"/>
    <cellStyle name="Migliaia 2 4 3 2 4" xfId="52797" xr:uid="{EA2AF31F-BE15-4DD4-9330-5FA85BD4F1AF}"/>
    <cellStyle name="Migliaia 2 4 3 3" xfId="17036" xr:uid="{BAA4B37C-3AB2-4B07-8118-3B15269AC59A}"/>
    <cellStyle name="Migliaia 2 4 3 3 2" xfId="33152" xr:uid="{FAE2733D-497C-4EC2-8544-375BE7C03D66}"/>
    <cellStyle name="Migliaia 2 4 3 3 3" xfId="48113" xr:uid="{80AAAACE-AA81-4D04-A33E-BE8292AEA3D7}"/>
    <cellStyle name="Migliaia 2 4 3 3 4" xfId="54729" xr:uid="{34F5A6E8-33E1-45ED-851F-6AD2B5AA77E9}"/>
    <cellStyle name="Migliaia 2 4 3 4" xfId="55557" xr:uid="{D88F16FE-37E9-4405-99FE-240BC3326EFF}"/>
    <cellStyle name="Migliaia 2 4 3 5" xfId="52275" xr:uid="{1A3AC8BC-51AB-4A39-8BE9-9045F0AE37B5}"/>
    <cellStyle name="Migliaia 2 4 4" xfId="9785" xr:uid="{02A3A6EB-8072-429C-BEFB-A64A73F78455}"/>
    <cellStyle name="Migliaia 2 4 4 2" xfId="18201" xr:uid="{75532ADC-7192-4147-AD35-568438332D31}"/>
    <cellStyle name="Migliaia 2 4 4 2 2" xfId="33668" xr:uid="{AB26A47A-6475-4644-9632-1F44C5171F7C}"/>
    <cellStyle name="Migliaia 2 4 4 2 3" xfId="48629" xr:uid="{E475C243-C4AE-419A-99CE-678AC10717B5}"/>
    <cellStyle name="Migliaia 2 4 4 2 4" xfId="55151" xr:uid="{476E98E8-8EF7-4803-91AB-CA64E7D228CE}"/>
    <cellStyle name="Migliaia 2 4 4 3" xfId="26111" xr:uid="{EB5989B6-92AC-4D4F-84D7-EE622B9ED7CD}"/>
    <cellStyle name="Migliaia 2 4 4 3 2" xfId="56073" xr:uid="{1F081BA2-96F3-4D7C-9804-53A354C13BF9}"/>
    <cellStyle name="Migliaia 2 4 4 4" xfId="41089" xr:uid="{59A1DFBA-1E2F-4834-97D3-F38C08C6912D}"/>
    <cellStyle name="Migliaia 2 4 4 5" xfId="52796" xr:uid="{0298796B-A848-4D8A-AD84-484894DA4991}"/>
    <cellStyle name="Migliaia 2 4 5" xfId="17034" xr:uid="{D57A885A-F1E4-4547-A38F-D46FD73BABC5}"/>
    <cellStyle name="Migliaia 2 4 5 2" xfId="33150" xr:uid="{BA6CD498-D1C2-4359-9737-E0E8491031B8}"/>
    <cellStyle name="Migliaia 2 4 5 3" xfId="48111" xr:uid="{4A9F3715-FE49-42D1-A37A-A153046032D7}"/>
    <cellStyle name="Migliaia 2 4 5 4" xfId="54727" xr:uid="{1D933926-3998-4C1E-8222-EB599CFB7284}"/>
    <cellStyle name="Migliaia 2 4 6" xfId="19092" xr:uid="{F5BDEEA8-1835-4F09-B909-0DAAA964FACB}"/>
    <cellStyle name="Migliaia 2 4 6 2" xfId="55555" xr:uid="{982B3B3C-FBD4-457A-BC8E-68F1C01EF2AE}"/>
    <cellStyle name="Migliaia 2 4 7" xfId="34087" xr:uid="{F2A19951-E690-4804-9CEA-040E3E22F7F0}"/>
    <cellStyle name="Migliaia 2 4 8" xfId="49027" xr:uid="{F9509C42-F4F5-4425-9CE7-7ED03BA7A704}"/>
    <cellStyle name="Migliaia 2 4 9" xfId="49432" xr:uid="{6045C595-26B8-47A1-979D-0B55851E5A69}"/>
    <cellStyle name="Migliaia 2 5" xfId="9126" xr:uid="{EB574FE8-3ABC-4525-8322-19C0367D2F41}"/>
    <cellStyle name="Migliaia 2 5 2" xfId="17038" xr:uid="{FF0949CB-AD17-44A8-A259-0D0A40F61013}"/>
    <cellStyle name="Migliaia 2 5 2 2" xfId="18204" xr:uid="{51AFFA54-E1D3-4FC9-AA79-18046332C0E9}"/>
    <cellStyle name="Migliaia 2 5 2 2 2" xfId="33671" xr:uid="{345166AB-8538-4F19-B7F0-7FD835C2A31F}"/>
    <cellStyle name="Migliaia 2 5 2 2 2 2" xfId="55154" xr:uid="{B9D22B6D-244A-4960-BA42-E11E2361F0B5}"/>
    <cellStyle name="Migliaia 2 5 2 2 3" xfId="48632" xr:uid="{9FE7BDF8-B490-488E-8724-583BCF737596}"/>
    <cellStyle name="Migliaia 2 5 2 2 3 2" xfId="56076" xr:uid="{0926F021-21FB-4F2C-9539-AADF70623B93}"/>
    <cellStyle name="Migliaia 2 5 2 2 4" xfId="52799" xr:uid="{7892BFA3-5D24-452A-9610-964018A269D1}"/>
    <cellStyle name="Migliaia 2 5 2 3" xfId="33154" xr:uid="{06390644-2B78-40A5-AE66-CBB1DACF64C2}"/>
    <cellStyle name="Migliaia 2 5 2 3 2" xfId="54731" xr:uid="{41BEE435-6362-486B-92D9-F9D8F676D0EE}"/>
    <cellStyle name="Migliaia 2 5 2 4" xfId="48115" xr:uid="{0179EA00-E177-46A9-AC6F-C3C460CB66CF}"/>
    <cellStyle name="Migliaia 2 5 2 4 2" xfId="55559" xr:uid="{A477FD07-F3A5-48CE-BF85-41EC20F7ED1B}"/>
    <cellStyle name="Migliaia 2 5 2 5" xfId="52277" xr:uid="{95374F11-D234-498C-9251-AF9B35D24D72}"/>
    <cellStyle name="Migliaia 2 5 3" xfId="18203" xr:uid="{2584EDFE-79EB-4DEA-ABB5-FC92B28680E1}"/>
    <cellStyle name="Migliaia 2 5 3 2" xfId="33670" xr:uid="{CB6E96EE-A9C8-46B0-95BB-ADDEFA841BEE}"/>
    <cellStyle name="Migliaia 2 5 3 2 2" xfId="55153" xr:uid="{1771D2DA-33E4-417A-9ECF-B7AB3659FA73}"/>
    <cellStyle name="Migliaia 2 5 3 3" xfId="48631" xr:uid="{711F56E6-C983-4047-91FD-C7E517A6DA85}"/>
    <cellStyle name="Migliaia 2 5 3 3 2" xfId="56075" xr:uid="{ED57BE00-C292-42E9-A7AE-17DF7200CF76}"/>
    <cellStyle name="Migliaia 2 5 3 4" xfId="52798" xr:uid="{FA5F0746-408E-4A5F-A095-205991C583D6}"/>
    <cellStyle name="Migliaia 2 5 4" xfId="17037" xr:uid="{B0CC3459-AC39-4E5A-8835-1F9EF9B09F18}"/>
    <cellStyle name="Migliaia 2 5 4 2" xfId="33153" xr:uid="{DB6D4855-632C-419A-9639-3EE475342A1A}"/>
    <cellStyle name="Migliaia 2 5 4 3" xfId="48114" xr:uid="{44D6C6F9-B7E4-4F66-8636-0874EE4CA3FD}"/>
    <cellStyle name="Migliaia 2 5 4 4" xfId="54730" xr:uid="{2B67A13F-580E-4183-844C-9A8A820AE931}"/>
    <cellStyle name="Migliaia 2 5 5" xfId="51211" xr:uid="{3456480B-1301-484C-9015-B956CA112A84}"/>
    <cellStyle name="Migliaia 2 5 5 2" xfId="55558" xr:uid="{36617CE1-EDCE-4AAF-97DF-072EA1DC31EC}"/>
    <cellStyle name="Migliaia 2 5 6" xfId="52276" xr:uid="{F4926493-82DE-4C0F-8905-C86C9B25FD31}"/>
    <cellStyle name="Migliaia 2 6" xfId="9127" xr:uid="{6D714C5A-1C93-4986-97A3-FEF386917AAE}"/>
    <cellStyle name="Migliaia 2 6 2" xfId="17039" xr:uid="{99F59F17-4441-446C-A24A-0364AA5FC450}"/>
    <cellStyle name="Migliaia 2 6 2 2" xfId="33155" xr:uid="{ACD54C36-44A8-43AB-9D72-388876E1F91D}"/>
    <cellStyle name="Migliaia 2 6 2 3" xfId="48116" xr:uid="{FB969F3C-5D12-498C-951E-A90145CC0405}"/>
    <cellStyle name="Migliaia 2 6 2 4" xfId="54732" xr:uid="{85B83949-D765-441A-A49A-1C48397CF08A}"/>
    <cellStyle name="Migliaia 2 6 3" xfId="50998" xr:uid="{D0DB006D-FBDA-4C4A-B3E7-E75524DA9603}"/>
    <cellStyle name="Migliaia 2 6 3 2" xfId="55560" xr:uid="{217699B3-097B-4700-AE96-214AF57C356A}"/>
    <cellStyle name="Migliaia 2 6 4" xfId="52278" xr:uid="{E05A4EA6-5731-4A52-BFDE-43F4D2A1B101}"/>
    <cellStyle name="Migliaia 2 7" xfId="9121" xr:uid="{7FA1D12F-DADB-405C-8510-74C1C4C7ED20}"/>
    <cellStyle name="Migliaia 2 7 2" xfId="50923" xr:uid="{51CCED7F-754A-40E0-9DED-62906E267555}"/>
    <cellStyle name="Migliaia 2 7 3" xfId="54538" xr:uid="{DF87DDC2-697A-4981-A0A2-B182BD9717F6}"/>
    <cellStyle name="Migliaia 2 8" xfId="9782" xr:uid="{DFFD849B-A36D-473B-B39D-935F29315D76}"/>
    <cellStyle name="Migliaia 2 8 2" xfId="26108" xr:uid="{66BE47FB-D638-43D9-B16C-213B070CECD6}"/>
    <cellStyle name="Migliaia 2 8 3" xfId="41086" xr:uid="{C398C368-C014-45A7-AA48-F4314D00EE4E}"/>
    <cellStyle name="Migliaia 2 8 4" xfId="55552" xr:uid="{6E78BD26-790A-42D0-92E8-72F2B187856E}"/>
    <cellStyle name="Migliaia 2 9" xfId="17031" xr:uid="{2DD313A0-220C-4964-BCC7-B3EAFD9FEF55}"/>
    <cellStyle name="Migliaia 2 9 2" xfId="33147" xr:uid="{D6541D30-4CCD-4C67-A24A-E11F884AE20E}"/>
    <cellStyle name="Migliaia 2 9 3" xfId="48108" xr:uid="{68DDEB8F-EC1A-442A-86FE-55A4D832B820}"/>
    <cellStyle name="Migliaia 2_Domestico_reg&amp;naz" xfId="374" xr:uid="{8C163663-0C21-447D-AF1A-183B3BB32EA7}"/>
    <cellStyle name="Migliaia 20" xfId="375" xr:uid="{7B363197-F07B-40A3-9169-99E4FD970C5A}"/>
    <cellStyle name="Migliaia 20 10" xfId="34089" xr:uid="{33534B83-0AAC-4A82-8A5C-BC2AE1840C6A}"/>
    <cellStyle name="Migliaia 20 11" xfId="49029" xr:uid="{13454EC9-11C8-48D5-A33E-ADC55830BCF4}"/>
    <cellStyle name="Migliaia 20 12" xfId="49434" xr:uid="{7D1B0D76-9D21-4FB6-9F00-FFFBE8E6FBDA}"/>
    <cellStyle name="Migliaia 20 13" xfId="49840" xr:uid="{4CF2FA6E-560C-4DEB-8704-F1F9C7339302}"/>
    <cellStyle name="Migliaia 20 14" xfId="50248" xr:uid="{C7D7D5CB-2335-472B-B603-92D6C1290602}"/>
    <cellStyle name="Migliaia 20 15" xfId="50690" xr:uid="{74986734-4A83-4234-8958-31C0B94600C7}"/>
    <cellStyle name="Migliaia 20 16" xfId="51409" xr:uid="{81E16526-C08F-46B5-B1FE-0E85A5A2894A}"/>
    <cellStyle name="Migliaia 20 17" xfId="51820" xr:uid="{5EF3C980-AACF-46E9-B075-9A31A2FEE16D}"/>
    <cellStyle name="Migliaia 20 18" xfId="52279" xr:uid="{1E1DC971-8469-4758-808B-E9AE472C6A5E}"/>
    <cellStyle name="Migliaia 20 2" xfId="376" xr:uid="{A9461C4F-D5AB-41DA-934E-467413EF9989}"/>
    <cellStyle name="Migliaia 20 2 10" xfId="49841" xr:uid="{C3A91236-D44F-4B91-98AF-817EA6C66AB9}"/>
    <cellStyle name="Migliaia 20 2 11" xfId="50249" xr:uid="{7B8BB3CD-E264-4BA7-A81E-D7597CEEC254}"/>
    <cellStyle name="Migliaia 20 2 12" xfId="50691" xr:uid="{F2F33C7C-9C9C-4886-A4B2-9FEBE20762AE}"/>
    <cellStyle name="Migliaia 20 2 13" xfId="51410" xr:uid="{EAC09684-5CAC-48B5-933C-3D9FD544F960}"/>
    <cellStyle name="Migliaia 20 2 14" xfId="51821" xr:uid="{AA5CA606-5F74-48BE-8A08-9FA81756AAB4}"/>
    <cellStyle name="Migliaia 20 2 15" xfId="52280" xr:uid="{98B43688-B3E8-4985-9CF9-115567B78266}"/>
    <cellStyle name="Migliaia 20 2 2" xfId="1263" xr:uid="{38A88DFF-A0A5-4615-A4F6-C679AEB89D8A}"/>
    <cellStyle name="Migliaia 20 2 2 10" xfId="51053" xr:uid="{04449704-D85A-42EA-9E53-6F9679FD9747}"/>
    <cellStyle name="Migliaia 20 2 2 11" xfId="51649" xr:uid="{03586709-BD04-42DA-BCF8-BCD47FFCC0BE}"/>
    <cellStyle name="Migliaia 20 2 2 12" xfId="52068" xr:uid="{3F6BB9C2-ED09-488D-8D40-FF57D76C80B8}"/>
    <cellStyle name="Migliaia 20 2 2 13" xfId="52800" xr:uid="{69E36B2D-86E9-47C2-907F-74AF2B5C02A2}"/>
    <cellStyle name="Migliaia 20 2 2 2" xfId="10027" xr:uid="{038A73DE-5573-4502-8D69-C7871745AFA8}"/>
    <cellStyle name="Migliaia 20 2 2 2 2" xfId="26348" xr:uid="{B5B0591A-9C06-451B-A420-04F6D762B832}"/>
    <cellStyle name="Migliaia 20 2 2 2 3" xfId="41316" xr:uid="{866C2E06-84BF-414B-997B-998F902F4991}"/>
    <cellStyle name="Migliaia 20 2 2 2 4" xfId="55155" xr:uid="{6B66AB37-6798-45F6-B813-30DFF7C75044}"/>
    <cellStyle name="Migliaia 20 2 2 3" xfId="18205" xr:uid="{DC4757B6-375D-4595-82FA-03B671A33A32}"/>
    <cellStyle name="Migliaia 20 2 2 3 2" xfId="33672" xr:uid="{C0718B49-5F77-4F29-9575-E3DEAEB8F8DF}"/>
    <cellStyle name="Migliaia 20 2 2 3 3" xfId="48633" xr:uid="{693813E7-A945-438A-86FD-006C75EBDDFE}"/>
    <cellStyle name="Migliaia 20 2 2 3 4" xfId="56077" xr:uid="{66795D96-C895-4CE7-9A6E-4C7B834F86A8}"/>
    <cellStyle name="Migliaia 20 2 2 4" xfId="19327" xr:uid="{0805F927-DB8F-465C-8D33-F22071E82CFE}"/>
    <cellStyle name="Migliaia 20 2 2 5" xfId="34317" xr:uid="{1287B8A9-5A1C-460A-921E-7337F9973D7C}"/>
    <cellStyle name="Migliaia 20 2 2 6" xfId="49269" xr:uid="{2B152EFB-E22F-42BF-BF26-A5876A096E79}"/>
    <cellStyle name="Migliaia 20 2 2 7" xfId="49674" xr:uid="{0AFC0A13-2760-4DC1-BA11-6211253E8D08}"/>
    <cellStyle name="Migliaia 20 2 2 8" xfId="50083" xr:uid="{B249B324-0C8A-48B7-99E1-6FE4D5246D2B}"/>
    <cellStyle name="Migliaia 20 2 2 9" xfId="50488" xr:uid="{08C67EA5-0D83-47D8-A923-D172A8368069}"/>
    <cellStyle name="Migliaia 20 2 3" xfId="9129" xr:uid="{EDE0B719-A957-4953-908C-9FF6E7EA5C0E}"/>
    <cellStyle name="Migliaia 20 2 3 2" xfId="54605" xr:uid="{E17BD5A4-50D1-4A0E-A0D3-56858831786A}"/>
    <cellStyle name="Migliaia 20 2 4" xfId="9788" xr:uid="{87641EA1-95EC-40CB-B3B8-14676AA589DB}"/>
    <cellStyle name="Migliaia 20 2 4 2" xfId="26114" xr:uid="{9E58C222-7312-43E0-9F6D-9808D518474E}"/>
    <cellStyle name="Migliaia 20 2 4 3" xfId="41092" xr:uid="{4F01AACB-C88B-4EC5-9F5E-A9EB1A1A044F}"/>
    <cellStyle name="Migliaia 20 2 4 4" xfId="55562" xr:uid="{F680734D-0057-4438-A8F1-0E9BFC83362E}"/>
    <cellStyle name="Migliaia 20 2 5" xfId="17041" xr:uid="{0E523C57-6E74-4CCD-A201-0B4C7E5D0208}"/>
    <cellStyle name="Migliaia 20 2 5 2" xfId="33157" xr:uid="{1AC7D9ED-DA7D-41B3-8FBB-405B8DEDCF3B}"/>
    <cellStyle name="Migliaia 20 2 5 3" xfId="48118" xr:uid="{19827F52-72ED-492E-9753-305359C68849}"/>
    <cellStyle name="Migliaia 20 2 6" xfId="19095" xr:uid="{CF37CCDD-A0E5-4E78-8003-CECA9CB1B91E}"/>
    <cellStyle name="Migliaia 20 2 7" xfId="34090" xr:uid="{A17D5C7C-E88F-4D27-9015-D5FD09CED84C}"/>
    <cellStyle name="Migliaia 20 2 8" xfId="49030" xr:uid="{272F36C5-1C47-4F82-84CC-261ACEC11185}"/>
    <cellStyle name="Migliaia 20 2 9" xfId="49435" xr:uid="{37A2A6BF-5B79-4827-8CE8-2D1B6D044C2A}"/>
    <cellStyle name="Migliaia 20 3" xfId="377" xr:uid="{D00460A4-B68C-4CC6-88F6-BAAA33935AC3}"/>
    <cellStyle name="Migliaia 20 3 10" xfId="49842" xr:uid="{752501C5-4586-4BEE-A1A2-D2C0C56DD080}"/>
    <cellStyle name="Migliaia 20 3 11" xfId="50250" xr:uid="{FC0146E2-F36B-4F0F-BA8E-AEEDFE4FBB0B}"/>
    <cellStyle name="Migliaia 20 3 12" xfId="50692" xr:uid="{F7FC329F-6CF4-4845-9117-B044DD90583E}"/>
    <cellStyle name="Migliaia 20 3 13" xfId="51411" xr:uid="{80E4F104-F29C-4E61-96A1-C20305F551F0}"/>
    <cellStyle name="Migliaia 20 3 14" xfId="51822" xr:uid="{EAAB6501-584E-4EFD-AC51-840BDFFD4DE3}"/>
    <cellStyle name="Migliaia 20 3 15" xfId="52281" xr:uid="{5AC98158-7985-40F2-BAE6-3677E6C8C276}"/>
    <cellStyle name="Migliaia 20 3 2" xfId="378" xr:uid="{423E6048-97C1-48E1-9BA3-FFE6A6489BDC}"/>
    <cellStyle name="Migliaia 20 3 2 10" xfId="50251" xr:uid="{95121051-CB1B-4CB7-A4F0-B076614EFAAC}"/>
    <cellStyle name="Migliaia 20 3 2 11" xfId="50693" xr:uid="{34593F70-99F8-4E7F-96F9-A5BAA03DB7AD}"/>
    <cellStyle name="Migliaia 20 3 2 12" xfId="51412" xr:uid="{DA26B452-6B6A-4C9A-89EA-8CAF3C622FAA}"/>
    <cellStyle name="Migliaia 20 3 2 13" xfId="51823" xr:uid="{371E0479-A0E0-45FC-9EB6-1BF19FCBDACE}"/>
    <cellStyle name="Migliaia 20 3 2 14" xfId="52282" xr:uid="{0053023C-A633-47AD-876E-A73CB903615A}"/>
    <cellStyle name="Migliaia 20 3 2 2" xfId="9131" xr:uid="{DC070A2D-18DE-48F0-BB55-2213FAB38F16}"/>
    <cellStyle name="Migliaia 20 3 2 2 2" xfId="54734" xr:uid="{706C2D29-7BE8-4A27-B096-C6D756B696D8}"/>
    <cellStyle name="Migliaia 20 3 2 3" xfId="9790" xr:uid="{6A764D5B-90F6-44ED-B22F-7DDD2963AAB6}"/>
    <cellStyle name="Migliaia 20 3 2 3 2" xfId="26116" xr:uid="{93ECE530-1095-4F21-BF68-56CAFFB8A9C7}"/>
    <cellStyle name="Migliaia 20 3 2 3 3" xfId="41094" xr:uid="{02DFC0ED-2320-40B3-96D5-CEC6C91484CE}"/>
    <cellStyle name="Migliaia 20 3 2 3 4" xfId="55564" xr:uid="{4F6001DD-51E8-4288-8B13-CA3F8A091C88}"/>
    <cellStyle name="Migliaia 20 3 2 4" xfId="17043" xr:uid="{50AD9060-3711-4598-80F7-7564F5739136}"/>
    <cellStyle name="Migliaia 20 3 2 4 2" xfId="33159" xr:uid="{BD00547C-B66D-440A-8D15-9B9480E699E7}"/>
    <cellStyle name="Migliaia 20 3 2 4 3" xfId="48120" xr:uid="{AF122803-4D12-4851-B576-128089CA16D2}"/>
    <cellStyle name="Migliaia 20 3 2 5" xfId="19097" xr:uid="{865D2FC2-2AA2-4E97-B33B-B2C12A65C331}"/>
    <cellStyle name="Migliaia 20 3 2 6" xfId="34092" xr:uid="{9DDAB41E-FD19-4624-9391-6A07DD34564C}"/>
    <cellStyle name="Migliaia 20 3 2 7" xfId="49032" xr:uid="{98EA1575-DA35-4AAB-83FF-404CA77EC562}"/>
    <cellStyle name="Migliaia 20 3 2 8" xfId="49437" xr:uid="{DC8C09A3-A526-4611-8342-248151463074}"/>
    <cellStyle name="Migliaia 20 3 2 9" xfId="49843" xr:uid="{3B0B36B1-90AE-45F2-9FA7-A943273EA13B}"/>
    <cellStyle name="Migliaia 20 3 3" xfId="9130" xr:uid="{50C8069D-096D-4D70-9800-DF91EC773ED0}"/>
    <cellStyle name="Migliaia 20 3 3 2" xfId="18207" xr:uid="{3134432F-449B-451E-93E4-02C0E7F42741}"/>
    <cellStyle name="Migliaia 20 3 3 2 2" xfId="33674" xr:uid="{8200CFF7-94D8-4F74-AE7A-CC7910BC5E0A}"/>
    <cellStyle name="Migliaia 20 3 3 2 2 2" xfId="55157" xr:uid="{A667E522-DF2E-44A1-903D-75AC4C3728D1}"/>
    <cellStyle name="Migliaia 20 3 3 2 3" xfId="48635" xr:uid="{285873CE-9FAB-4050-A45A-6FA65598E099}"/>
    <cellStyle name="Migliaia 20 3 3 2 3 2" xfId="56079" xr:uid="{79E28CDB-2241-47D1-A6E0-5155AB8AA642}"/>
    <cellStyle name="Migliaia 20 3 3 2 4" xfId="52802" xr:uid="{CEB86264-8847-49FC-9C1D-974B7FEE9C2B}"/>
    <cellStyle name="Migliaia 20 3 3 3" xfId="17044" xr:uid="{50D16DCF-38DD-4401-9A49-2495487E2338}"/>
    <cellStyle name="Migliaia 20 3 3 3 2" xfId="33160" xr:uid="{D3DC0662-C2E6-4AF4-9159-A7D00D8F75C4}"/>
    <cellStyle name="Migliaia 20 3 3 3 3" xfId="48121" xr:uid="{8D301A54-691C-4E2B-A5EB-E47EAB35FF3E}"/>
    <cellStyle name="Migliaia 20 3 3 3 4" xfId="54735" xr:uid="{FFC81E29-2866-49EA-91B4-135C84E955EE}"/>
    <cellStyle name="Migliaia 20 3 3 4" xfId="55565" xr:uid="{25E7BEAE-5A09-4D49-9E10-AF9774A71875}"/>
    <cellStyle name="Migliaia 20 3 3 5" xfId="52283" xr:uid="{8E63DE2D-F35C-4697-83C1-A4011E0F7172}"/>
    <cellStyle name="Migliaia 20 3 4" xfId="9789" xr:uid="{EA5DA592-3C43-4FF4-9DEA-1DF96CF2381E}"/>
    <cellStyle name="Migliaia 20 3 4 2" xfId="18206" xr:uid="{A05DE08B-0B20-47C0-9F21-F1D74ED5E6AF}"/>
    <cellStyle name="Migliaia 20 3 4 2 2" xfId="33673" xr:uid="{0BEF70CD-44D2-4B4E-A8EF-2B8030980913}"/>
    <cellStyle name="Migliaia 20 3 4 2 3" xfId="48634" xr:uid="{05C870E7-1492-4BF1-B29D-F4E184834331}"/>
    <cellStyle name="Migliaia 20 3 4 2 4" xfId="55156" xr:uid="{EF498EF7-5FDA-4328-8BB7-259AB99854D0}"/>
    <cellStyle name="Migliaia 20 3 4 3" xfId="26115" xr:uid="{9FEED200-4DCB-49C6-95ED-876FD2B73259}"/>
    <cellStyle name="Migliaia 20 3 4 3 2" xfId="56078" xr:uid="{6C0B0441-982A-46EE-9BC3-024A3CCED445}"/>
    <cellStyle name="Migliaia 20 3 4 4" xfId="41093" xr:uid="{8818065E-26BE-4101-B22C-DC9E2727DDC1}"/>
    <cellStyle name="Migliaia 20 3 4 5" xfId="52801" xr:uid="{5C26C001-582B-407A-89AB-5598F8BA8A7D}"/>
    <cellStyle name="Migliaia 20 3 5" xfId="17042" xr:uid="{0A4C612F-6190-4A52-B059-E955C148BBC6}"/>
    <cellStyle name="Migliaia 20 3 5 2" xfId="33158" xr:uid="{419586DD-36A8-4731-8D61-7F7DA04A0F25}"/>
    <cellStyle name="Migliaia 20 3 5 3" xfId="48119" xr:uid="{0A7A6313-712D-487A-8D0D-E85E9AA73DD6}"/>
    <cellStyle name="Migliaia 20 3 5 4" xfId="54733" xr:uid="{6AD89456-81CE-4545-AEF6-FCAED3B6B354}"/>
    <cellStyle name="Migliaia 20 3 6" xfId="19096" xr:uid="{972F5204-A02C-444D-BECA-1DFC9DEB26B7}"/>
    <cellStyle name="Migliaia 20 3 6 2" xfId="55563" xr:uid="{ECDED8B4-D04A-4B65-9C8E-655CA781DBCD}"/>
    <cellStyle name="Migliaia 20 3 7" xfId="34091" xr:uid="{D461EA3E-608D-4F0F-88AB-D876EBDE8E55}"/>
    <cellStyle name="Migliaia 20 3 8" xfId="49031" xr:uid="{6482CB53-E893-45BB-85A1-EFEA38828E3A}"/>
    <cellStyle name="Migliaia 20 3 9" xfId="49436" xr:uid="{F02D410F-7F83-42F6-A9E2-70909ED01ECF}"/>
    <cellStyle name="Migliaia 20 4" xfId="9132" xr:uid="{E309A641-5AAF-4465-AED3-C024EC467C98}"/>
    <cellStyle name="Migliaia 20 4 2" xfId="17046" xr:uid="{A9990CDD-529C-4DAA-80FE-77EDC2370A53}"/>
    <cellStyle name="Migliaia 20 4 2 2" xfId="18209" xr:uid="{59E618A3-0D17-4702-924C-18F310C437DE}"/>
    <cellStyle name="Migliaia 20 4 2 2 2" xfId="33676" xr:uid="{1259A15E-A4AD-4AED-84A7-4FF081256BDB}"/>
    <cellStyle name="Migliaia 20 4 2 2 2 2" xfId="55159" xr:uid="{F844ABA0-87D4-48D7-B053-63526A265414}"/>
    <cellStyle name="Migliaia 20 4 2 2 3" xfId="48637" xr:uid="{95084FFC-2E9E-426C-83B8-27B234A52D03}"/>
    <cellStyle name="Migliaia 20 4 2 2 3 2" xfId="56081" xr:uid="{6D9C3B7B-9BF7-4E00-B3F1-816B1B5970EE}"/>
    <cellStyle name="Migliaia 20 4 2 2 4" xfId="52804" xr:uid="{6881B46F-2AD8-459B-8376-E4751EDC01CF}"/>
    <cellStyle name="Migliaia 20 4 2 3" xfId="33162" xr:uid="{DCC2C73D-5016-4189-9974-7B6B310346C8}"/>
    <cellStyle name="Migliaia 20 4 2 3 2" xfId="54737" xr:uid="{5656941F-083E-4A7A-94AA-7982032E1A58}"/>
    <cellStyle name="Migliaia 20 4 2 4" xfId="48123" xr:uid="{B2ED9447-159B-403F-BCD8-F26CE897F547}"/>
    <cellStyle name="Migliaia 20 4 2 4 2" xfId="55567" xr:uid="{7C6779B5-FABD-41DC-9F01-25E944E4C521}"/>
    <cellStyle name="Migliaia 20 4 2 5" xfId="52285" xr:uid="{C9C5E115-49FA-4D1D-B4CA-3B549DCFDB42}"/>
    <cellStyle name="Migliaia 20 4 3" xfId="18208" xr:uid="{7CE93DF6-AB7C-449E-86D3-832D1BAE00A9}"/>
    <cellStyle name="Migliaia 20 4 3 2" xfId="33675" xr:uid="{3FB9D14F-70B6-4B62-815A-262E16562259}"/>
    <cellStyle name="Migliaia 20 4 3 2 2" xfId="55158" xr:uid="{A4515D44-AB72-4AF4-9915-6D560CAF375B}"/>
    <cellStyle name="Migliaia 20 4 3 3" xfId="48636" xr:uid="{82A70F3A-C918-4D7D-9BFD-626AAA25F006}"/>
    <cellStyle name="Migliaia 20 4 3 3 2" xfId="56080" xr:uid="{71D83762-8CBE-499E-B515-E9B1999A5866}"/>
    <cellStyle name="Migliaia 20 4 3 4" xfId="52803" xr:uid="{19246EC7-1D34-429B-A87A-771B08151B18}"/>
    <cellStyle name="Migliaia 20 4 4" xfId="17045" xr:uid="{33B55B52-A5F3-4A73-90F4-3D931030E581}"/>
    <cellStyle name="Migliaia 20 4 4 2" xfId="33161" xr:uid="{A244EB9B-46CF-46E5-9BEC-4D60AEDEE212}"/>
    <cellStyle name="Migliaia 20 4 4 3" xfId="48122" xr:uid="{727EE64B-6CDA-486A-8929-CF314D3AACD9}"/>
    <cellStyle name="Migliaia 20 4 4 4" xfId="54736" xr:uid="{5A8866D7-D81A-4FF3-A417-2BE70E8E5D7A}"/>
    <cellStyle name="Migliaia 20 4 5" xfId="51169" xr:uid="{124F5909-ADE6-4020-94D8-8A2CF6DF8CD9}"/>
    <cellStyle name="Migliaia 20 4 5 2" xfId="55566" xr:uid="{B1A889D6-AD30-4CD3-AD1C-2A3C0ADB2560}"/>
    <cellStyle name="Migliaia 20 4 6" xfId="52284" xr:uid="{A5B80A5F-19EF-406A-AB42-9A887295AC75}"/>
    <cellStyle name="Migliaia 20 5" xfId="9133" xr:uid="{51E0F6EF-38D1-43F8-B4DF-5908D38ED4C0}"/>
    <cellStyle name="Migliaia 20 5 2" xfId="17047" xr:uid="{1D72606E-8A28-42AA-B1AC-45611561C913}"/>
    <cellStyle name="Migliaia 20 5 2 2" xfId="33163" xr:uid="{9052EA66-FC02-4DE9-B786-01F126A0BF96}"/>
    <cellStyle name="Migliaia 20 5 2 3" xfId="48124" xr:uid="{18E607DE-184A-427E-9C11-07F601F46DCC}"/>
    <cellStyle name="Migliaia 20 5 2 4" xfId="54738" xr:uid="{D3530B02-1B08-40BE-BBC4-703915001C8A}"/>
    <cellStyle name="Migliaia 20 5 3" xfId="50922" xr:uid="{F16F34C7-B355-460D-ABAC-704EE1292750}"/>
    <cellStyle name="Migliaia 20 5 3 2" xfId="55568" xr:uid="{04530105-FBEB-4902-B4A8-2E95358D1160}"/>
    <cellStyle name="Migliaia 20 5 4" xfId="52286" xr:uid="{1143D28E-EE8A-4987-AADA-596F45D5B288}"/>
    <cellStyle name="Migliaia 20 6" xfId="9128" xr:uid="{5E3641BB-1CB5-444F-87B8-7CFAC1D6FB9B}"/>
    <cellStyle name="Migliaia 20 6 2" xfId="51212" xr:uid="{C59CC309-B63F-4536-A09E-1D2DAD90164E}"/>
    <cellStyle name="Migliaia 20 6 3" xfId="54541" xr:uid="{895D69F5-F5DF-46AC-9406-0FBF1341C010}"/>
    <cellStyle name="Migliaia 20 7" xfId="9787" xr:uid="{6CEC4681-C481-4B9D-90EC-5696B0F7FB4D}"/>
    <cellStyle name="Migliaia 20 7 2" xfId="26113" xr:uid="{BDAF43EF-F215-4028-AEC4-4A6A91C1A4C4}"/>
    <cellStyle name="Migliaia 20 7 3" xfId="41091" xr:uid="{10C241FF-CC91-4455-9401-B51710C22B26}"/>
    <cellStyle name="Migliaia 20 7 4" xfId="55561" xr:uid="{421E81F4-AC27-461E-B0FB-0408F7C1A89C}"/>
    <cellStyle name="Migliaia 20 8" xfId="17040" xr:uid="{10C8C1C0-295A-4AD1-9C42-7E4FAC41207C}"/>
    <cellStyle name="Migliaia 20 8 2" xfId="33156" xr:uid="{C3675813-F58B-4879-846B-F0CBD7A530D7}"/>
    <cellStyle name="Migliaia 20 8 3" xfId="48117" xr:uid="{58987E3D-C3FA-467A-81C7-0DD298B48AD6}"/>
    <cellStyle name="Migliaia 20 9" xfId="19094" xr:uid="{550B218C-CF4C-4494-AB35-A17A61B29630}"/>
    <cellStyle name="Migliaia 21" xfId="379" xr:uid="{A85C10A4-3E06-4137-8EF3-A66A14DA2A6E}"/>
    <cellStyle name="Migliaia 21 10" xfId="34093" xr:uid="{BBF50FE4-9307-45FC-97CC-F9B5F21F447D}"/>
    <cellStyle name="Migliaia 21 11" xfId="49033" xr:uid="{6A3B940C-E935-49E0-A6AF-968325F49590}"/>
    <cellStyle name="Migliaia 21 12" xfId="49438" xr:uid="{4054EFDF-3CE4-46FA-A9AD-A6A8F4CD9433}"/>
    <cellStyle name="Migliaia 21 13" xfId="49844" xr:uid="{D0F1BFD9-141A-4555-B32D-3F454E94978E}"/>
    <cellStyle name="Migliaia 21 14" xfId="50252" xr:uid="{11E4E2B5-BDA0-4B9A-8772-2F39C1876019}"/>
    <cellStyle name="Migliaia 21 15" xfId="50694" xr:uid="{7E9EF78F-5154-4EAA-8C5C-E95F89827E2C}"/>
    <cellStyle name="Migliaia 21 16" xfId="51413" xr:uid="{69219CDA-B521-49AA-AD91-4EC6209A9DBD}"/>
    <cellStyle name="Migliaia 21 17" xfId="51824" xr:uid="{052438FB-EE4C-4EF2-B59B-8BB6A037322A}"/>
    <cellStyle name="Migliaia 21 18" xfId="52287" xr:uid="{7C3D32A5-D0E6-4C4A-A673-D8F74E9662E3}"/>
    <cellStyle name="Migliaia 21 2" xfId="380" xr:uid="{628B2BEB-077D-4531-9A62-2DC00A80DB85}"/>
    <cellStyle name="Migliaia 21 2 10" xfId="49845" xr:uid="{FEAF65ED-FDD0-4908-AC33-4A6C30D6C7D3}"/>
    <cellStyle name="Migliaia 21 2 11" xfId="50253" xr:uid="{BA9B8E93-796A-4532-B9A5-16EE96C68A6E}"/>
    <cellStyle name="Migliaia 21 2 12" xfId="50695" xr:uid="{74C60DD9-1AFB-4775-9A86-637D0D37D8F7}"/>
    <cellStyle name="Migliaia 21 2 13" xfId="51414" xr:uid="{48C04241-6C3C-49BD-A64F-EFD26CDE148F}"/>
    <cellStyle name="Migliaia 21 2 14" xfId="51825" xr:uid="{9A1A1B71-D12D-419E-A390-0AB11B6A118B}"/>
    <cellStyle name="Migliaia 21 2 15" xfId="52288" xr:uid="{AAC337BA-2025-4576-B104-4E3C275CAB5C}"/>
    <cellStyle name="Migliaia 21 2 2" xfId="1264" xr:uid="{02721847-370A-482E-B6A1-FF75F48A9A84}"/>
    <cellStyle name="Migliaia 21 2 2 10" xfId="51054" xr:uid="{DF4911EF-5507-4820-A4E9-4AC1EC53DB57}"/>
    <cellStyle name="Migliaia 21 2 2 11" xfId="51650" xr:uid="{19794E78-DA9C-463F-B8FC-060CCAAB896C}"/>
    <cellStyle name="Migliaia 21 2 2 12" xfId="52069" xr:uid="{9574371A-9B95-498B-B4F1-DEC0FE451A3D}"/>
    <cellStyle name="Migliaia 21 2 2 13" xfId="52805" xr:uid="{F183134A-AD8A-4D5D-A46A-27D44A093E5E}"/>
    <cellStyle name="Migliaia 21 2 2 2" xfId="10028" xr:uid="{E411A349-6D1C-455F-A4A9-4C1981EA26B6}"/>
    <cellStyle name="Migliaia 21 2 2 2 2" xfId="26349" xr:uid="{95B3F475-CDF9-4302-9E3F-F0C3189A7B27}"/>
    <cellStyle name="Migliaia 21 2 2 2 3" xfId="41317" xr:uid="{42CC28B2-5FA6-42BD-9475-3FC1F9B6BE1D}"/>
    <cellStyle name="Migliaia 21 2 2 2 4" xfId="55160" xr:uid="{8577EA1E-F8B6-442B-885E-73412613ECAD}"/>
    <cellStyle name="Migliaia 21 2 2 3" xfId="18210" xr:uid="{66865BA5-33F9-4644-BAD7-A524C306BBEA}"/>
    <cellStyle name="Migliaia 21 2 2 3 2" xfId="33677" xr:uid="{CF485C15-59F8-4574-B493-FEEE445DB987}"/>
    <cellStyle name="Migliaia 21 2 2 3 3" xfId="48638" xr:uid="{27DE8CD1-3DEA-426B-8284-ED327F1B88B9}"/>
    <cellStyle name="Migliaia 21 2 2 3 4" xfId="56082" xr:uid="{796B79F7-DDA5-4FE0-AD84-439EFFDC8972}"/>
    <cellStyle name="Migliaia 21 2 2 4" xfId="19328" xr:uid="{8DD78F2B-EAEA-4A93-B40F-70AA2465E7DB}"/>
    <cellStyle name="Migliaia 21 2 2 5" xfId="34318" xr:uid="{1113FC1E-9A73-4A22-8EC2-64CF2251AFE3}"/>
    <cellStyle name="Migliaia 21 2 2 6" xfId="49270" xr:uid="{AE310DDA-BE80-4554-A506-31DAE8D08F94}"/>
    <cellStyle name="Migliaia 21 2 2 7" xfId="49675" xr:uid="{876C4ED8-3CE8-446D-A816-ADD76465E29B}"/>
    <cellStyle name="Migliaia 21 2 2 8" xfId="50084" xr:uid="{C26690BC-6DFE-452C-A3C8-26007E6351FC}"/>
    <cellStyle name="Migliaia 21 2 2 9" xfId="50489" xr:uid="{42D1C83B-9B77-48E2-80D1-B7D6FB375096}"/>
    <cellStyle name="Migliaia 21 2 3" xfId="9135" xr:uid="{E5707AFD-E8E7-472C-AF19-DA865C51112C}"/>
    <cellStyle name="Migliaia 21 2 3 2" xfId="54606" xr:uid="{71DD1A0E-09C0-45F7-9115-921F67906136}"/>
    <cellStyle name="Migliaia 21 2 4" xfId="9792" xr:uid="{A9464807-3094-4406-B2C0-2683FF713BA0}"/>
    <cellStyle name="Migliaia 21 2 4 2" xfId="26118" xr:uid="{1EE03250-6552-43A0-9B90-58A4B8AC0CFB}"/>
    <cellStyle name="Migliaia 21 2 4 3" xfId="41096" xr:uid="{B40B8BEF-AE2A-4E0D-8322-0B954EF070EB}"/>
    <cellStyle name="Migliaia 21 2 4 4" xfId="55570" xr:uid="{84287B50-DAB3-4AAE-B141-876879A08D40}"/>
    <cellStyle name="Migliaia 21 2 5" xfId="17049" xr:uid="{C6740034-AFAF-45D9-8563-A21BA5A0943D}"/>
    <cellStyle name="Migliaia 21 2 5 2" xfId="33165" xr:uid="{C95EB8BD-AAFC-4A43-9B94-335838DD9C24}"/>
    <cellStyle name="Migliaia 21 2 5 3" xfId="48126" xr:uid="{B5671711-C606-4C56-9946-BE2C3A294544}"/>
    <cellStyle name="Migliaia 21 2 6" xfId="19099" xr:uid="{562E5601-9203-4A1F-961C-230988351A62}"/>
    <cellStyle name="Migliaia 21 2 7" xfId="34094" xr:uid="{F11D1C88-0038-4D27-8E16-3A74FD37DFC9}"/>
    <cellStyle name="Migliaia 21 2 8" xfId="49034" xr:uid="{C19B2C63-8339-479C-8965-7F13E1DD5414}"/>
    <cellStyle name="Migliaia 21 2 9" xfId="49439" xr:uid="{00E1330E-BD4D-43AF-B2D9-7B9E06B10CB7}"/>
    <cellStyle name="Migliaia 21 3" xfId="381" xr:uid="{FB36AB59-00AF-431D-A4B4-DAB2BAC108EC}"/>
    <cellStyle name="Migliaia 21 3 10" xfId="49846" xr:uid="{7FEC6232-A12A-4900-BC03-8A52265A8EC1}"/>
    <cellStyle name="Migliaia 21 3 11" xfId="50254" xr:uid="{595B5FA1-EC30-4A45-AF81-DBBEFAF014AD}"/>
    <cellStyle name="Migliaia 21 3 12" xfId="50696" xr:uid="{EF54A615-817B-462E-B497-B5A3B2DC3465}"/>
    <cellStyle name="Migliaia 21 3 13" xfId="51415" xr:uid="{E6ACE5E4-873E-4E12-9E3A-8FDA890E0629}"/>
    <cellStyle name="Migliaia 21 3 14" xfId="51826" xr:uid="{564E047B-E197-4F39-9D1E-86396C01943F}"/>
    <cellStyle name="Migliaia 21 3 15" xfId="52289" xr:uid="{4FA626E3-9835-4C7D-A116-A47AD32BC465}"/>
    <cellStyle name="Migliaia 21 3 2" xfId="382" xr:uid="{D49840C3-6565-4791-B52D-5CEAE281321A}"/>
    <cellStyle name="Migliaia 21 3 2 10" xfId="50255" xr:uid="{04A6AD7D-BE02-4E59-9F88-2DBD3C3D7507}"/>
    <cellStyle name="Migliaia 21 3 2 11" xfId="50697" xr:uid="{BE77413E-F6F7-47DF-817E-761A29C717D7}"/>
    <cellStyle name="Migliaia 21 3 2 12" xfId="51416" xr:uid="{ACA7D2F9-4BB3-4E6A-AAD3-73D9B50B0A18}"/>
    <cellStyle name="Migliaia 21 3 2 13" xfId="51827" xr:uid="{25D88475-4667-40E0-8B07-A88F5647A3EB}"/>
    <cellStyle name="Migliaia 21 3 2 14" xfId="52290" xr:uid="{05801B11-5D9F-465B-9736-2C184EC53E34}"/>
    <cellStyle name="Migliaia 21 3 2 2" xfId="9137" xr:uid="{59E0039E-EC96-49E0-AEFC-296653AF15EE}"/>
    <cellStyle name="Migliaia 21 3 2 2 2" xfId="54740" xr:uid="{3E852A90-CCE5-4BBF-8B54-30D3584E9333}"/>
    <cellStyle name="Migliaia 21 3 2 3" xfId="9794" xr:uid="{8B9D035B-29EC-40CD-9226-CFE918FEE70F}"/>
    <cellStyle name="Migliaia 21 3 2 3 2" xfId="26120" xr:uid="{69940C4D-0AEE-460F-92B8-C97F7F3CA328}"/>
    <cellStyle name="Migliaia 21 3 2 3 3" xfId="41098" xr:uid="{16452E1A-BCAD-4825-9EF8-A528F676CAF1}"/>
    <cellStyle name="Migliaia 21 3 2 3 4" xfId="55572" xr:uid="{FBC32E88-72E4-47B4-B0AF-A8CB213DEEEE}"/>
    <cellStyle name="Migliaia 21 3 2 4" xfId="17051" xr:uid="{DDB17B1C-81FE-4287-B9CF-D0982952EA03}"/>
    <cellStyle name="Migliaia 21 3 2 4 2" xfId="33167" xr:uid="{460DA309-0B72-480B-8113-52126C1FD703}"/>
    <cellStyle name="Migliaia 21 3 2 4 3" xfId="48128" xr:uid="{04106A95-42CB-462B-B74F-7C628028A75C}"/>
    <cellStyle name="Migliaia 21 3 2 5" xfId="19101" xr:uid="{8471C822-3B5D-4A33-925A-DE0E9BEB5CB3}"/>
    <cellStyle name="Migliaia 21 3 2 6" xfId="34096" xr:uid="{6FC839FB-302B-49D8-84E1-B34BA6A45721}"/>
    <cellStyle name="Migliaia 21 3 2 7" xfId="49036" xr:uid="{40868994-58D4-44D4-8061-DD03944ED38E}"/>
    <cellStyle name="Migliaia 21 3 2 8" xfId="49441" xr:uid="{1FEA712F-FFC2-4AFB-A878-983DCEFFBFBB}"/>
    <cellStyle name="Migliaia 21 3 2 9" xfId="49847" xr:uid="{5EA981C5-1E75-42E3-BC0F-9FDD913A31D2}"/>
    <cellStyle name="Migliaia 21 3 3" xfId="9136" xr:uid="{05650A11-427D-4388-AF0D-F05C81EFA404}"/>
    <cellStyle name="Migliaia 21 3 3 2" xfId="18212" xr:uid="{636B1D01-1CC6-49D8-A96C-2BF7DDAD71BE}"/>
    <cellStyle name="Migliaia 21 3 3 2 2" xfId="33679" xr:uid="{0DB024E5-20EF-400F-BDEF-4C25DDF30AF1}"/>
    <cellStyle name="Migliaia 21 3 3 2 2 2" xfId="55162" xr:uid="{30678841-482A-48D8-9D79-B3B3EE21D2D7}"/>
    <cellStyle name="Migliaia 21 3 3 2 3" xfId="48640" xr:uid="{AC30C90F-E292-446E-A153-F6C5851DBBCE}"/>
    <cellStyle name="Migliaia 21 3 3 2 3 2" xfId="56084" xr:uid="{54EFD780-D53A-41DE-8312-96DB02E7E424}"/>
    <cellStyle name="Migliaia 21 3 3 2 4" xfId="52807" xr:uid="{E80603A4-5559-4968-9793-2B604C70AB3D}"/>
    <cellStyle name="Migliaia 21 3 3 3" xfId="17052" xr:uid="{55B87024-7C3F-4132-9F6B-6EEE6661B4FC}"/>
    <cellStyle name="Migliaia 21 3 3 3 2" xfId="33168" xr:uid="{882BB18C-865D-4ECA-8A43-78316657E921}"/>
    <cellStyle name="Migliaia 21 3 3 3 3" xfId="48129" xr:uid="{FC7C20D5-499C-4913-A3DB-B7F48174D24B}"/>
    <cellStyle name="Migliaia 21 3 3 3 4" xfId="54741" xr:uid="{EDB85B54-6A6A-48E8-9B47-743A115D418A}"/>
    <cellStyle name="Migliaia 21 3 3 4" xfId="55573" xr:uid="{D7A3E713-60B5-437D-912D-5A1EF441ED24}"/>
    <cellStyle name="Migliaia 21 3 3 5" xfId="52291" xr:uid="{1D2D02FE-9911-4EE9-B3F3-B74B8E6B6394}"/>
    <cellStyle name="Migliaia 21 3 4" xfId="9793" xr:uid="{6A2D860E-7FC0-4A8E-BAB7-421CA0CC2890}"/>
    <cellStyle name="Migliaia 21 3 4 2" xfId="18211" xr:uid="{8B577CA4-4BD7-4A6E-859D-02193A708436}"/>
    <cellStyle name="Migliaia 21 3 4 2 2" xfId="33678" xr:uid="{9A1C65A4-3176-4408-BEBA-A5196920A96A}"/>
    <cellStyle name="Migliaia 21 3 4 2 3" xfId="48639" xr:uid="{723243F6-2FE6-4F69-89D3-EE62E4D1F621}"/>
    <cellStyle name="Migliaia 21 3 4 2 4" xfId="55161" xr:uid="{3B90651B-B734-4B64-835E-C730F97CF3A6}"/>
    <cellStyle name="Migliaia 21 3 4 3" xfId="26119" xr:uid="{A0CA4EC1-051E-4ABA-BDD4-DC2CCECB6AF4}"/>
    <cellStyle name="Migliaia 21 3 4 3 2" xfId="56083" xr:uid="{309147A4-129E-437E-8749-411E1051A888}"/>
    <cellStyle name="Migliaia 21 3 4 4" xfId="41097" xr:uid="{B8DE3F44-F5D9-47D4-81DB-CB210EF7C7FE}"/>
    <cellStyle name="Migliaia 21 3 4 5" xfId="52806" xr:uid="{B17BA420-E65A-45BD-BEC6-CEFA32C0CE08}"/>
    <cellStyle name="Migliaia 21 3 5" xfId="17050" xr:uid="{5E2A506A-E222-45CE-A12B-AA9F529B3ACE}"/>
    <cellStyle name="Migliaia 21 3 5 2" xfId="33166" xr:uid="{1BC343CE-49B6-4865-9C2A-A57C717530E5}"/>
    <cellStyle name="Migliaia 21 3 5 3" xfId="48127" xr:uid="{A633CDEE-F639-4F4C-87E0-16711E3B7AD6}"/>
    <cellStyle name="Migliaia 21 3 5 4" xfId="54739" xr:uid="{D844F321-CA68-4463-825F-F1B28B560A68}"/>
    <cellStyle name="Migliaia 21 3 6" xfId="19100" xr:uid="{BA0BEA99-CED7-45CE-BBA4-91CCE748FCFA}"/>
    <cellStyle name="Migliaia 21 3 6 2" xfId="55571" xr:uid="{49D16E3F-3A00-4856-BDEC-A948DCF787A9}"/>
    <cellStyle name="Migliaia 21 3 7" xfId="34095" xr:uid="{444D23B1-193A-4051-887E-9E68AF50F589}"/>
    <cellStyle name="Migliaia 21 3 8" xfId="49035" xr:uid="{D7763EF5-A81F-4C30-97E8-446F488A22D1}"/>
    <cellStyle name="Migliaia 21 3 9" xfId="49440" xr:uid="{C45CEF27-FE8C-4A80-B9D4-7B1F58BEA9CA}"/>
    <cellStyle name="Migliaia 21 4" xfId="9138" xr:uid="{9463A9AC-1FA7-4CE6-8071-2ECE64E7617D}"/>
    <cellStyle name="Migliaia 21 4 2" xfId="17054" xr:uid="{81395184-A7EB-4305-85BF-6B220C42F79F}"/>
    <cellStyle name="Migliaia 21 4 2 2" xfId="18214" xr:uid="{2879E07C-725F-4F84-84EA-4C56E7D050E6}"/>
    <cellStyle name="Migliaia 21 4 2 2 2" xfId="33681" xr:uid="{3EAAE7F4-709D-4D91-A0EC-DD7E177114BE}"/>
    <cellStyle name="Migliaia 21 4 2 2 2 2" xfId="55164" xr:uid="{77898E4A-ABAB-4D12-9D97-75B4B337D029}"/>
    <cellStyle name="Migliaia 21 4 2 2 3" xfId="48642" xr:uid="{104F53B0-6398-4F97-90A2-B413B604612F}"/>
    <cellStyle name="Migliaia 21 4 2 2 3 2" xfId="56086" xr:uid="{B80F9286-FD1A-4BCB-AF9A-B2A149514924}"/>
    <cellStyle name="Migliaia 21 4 2 2 4" xfId="52809" xr:uid="{E4D96A3B-49BE-4CC6-8324-E1FC1B8D7E50}"/>
    <cellStyle name="Migliaia 21 4 2 3" xfId="33170" xr:uid="{686B7E25-FC6D-40F8-89BF-1F62A77A1B6A}"/>
    <cellStyle name="Migliaia 21 4 2 3 2" xfId="54743" xr:uid="{EDB7F1C4-1CCC-4B0C-B9A7-9BCF2096DB29}"/>
    <cellStyle name="Migliaia 21 4 2 4" xfId="48131" xr:uid="{586E75DA-37CC-4FED-8917-69E95C232502}"/>
    <cellStyle name="Migliaia 21 4 2 4 2" xfId="55575" xr:uid="{DD97709D-3F27-4A73-A5CC-A96C88284785}"/>
    <cellStyle name="Migliaia 21 4 2 5" xfId="52293" xr:uid="{1069F596-4EF9-47C6-97B0-44639BA02FCE}"/>
    <cellStyle name="Migliaia 21 4 3" xfId="18213" xr:uid="{77D8248D-A024-48A8-B273-F2D8B3915E90}"/>
    <cellStyle name="Migliaia 21 4 3 2" xfId="33680" xr:uid="{E25AA885-A351-4B5E-AC48-8505F2EA7A1E}"/>
    <cellStyle name="Migliaia 21 4 3 2 2" xfId="55163" xr:uid="{578E39E1-ABC5-4E6C-9B0C-DF34F7D48404}"/>
    <cellStyle name="Migliaia 21 4 3 3" xfId="48641" xr:uid="{005AFDEF-74E7-4060-8B02-9E65ADFBA122}"/>
    <cellStyle name="Migliaia 21 4 3 3 2" xfId="56085" xr:uid="{62DE3D90-799E-4E1A-90F7-AE6E6A1E96A5}"/>
    <cellStyle name="Migliaia 21 4 3 4" xfId="52808" xr:uid="{CCC5AEEA-E1A4-425E-BD86-D8D8C31A3A9A}"/>
    <cellStyle name="Migliaia 21 4 4" xfId="17053" xr:uid="{CF15C884-3E80-4237-B128-3F15B3ED90B1}"/>
    <cellStyle name="Migliaia 21 4 4 2" xfId="33169" xr:uid="{B866E531-098B-4D28-96C9-A2373D9000B9}"/>
    <cellStyle name="Migliaia 21 4 4 3" xfId="48130" xr:uid="{9CF7C9AD-8BE7-4C1F-8C70-43FD60D97D09}"/>
    <cellStyle name="Migliaia 21 4 4 4" xfId="54742" xr:uid="{7AE3B559-2F06-48A0-9402-72C022403FA9}"/>
    <cellStyle name="Migliaia 21 4 5" xfId="50997" xr:uid="{1AA5AC97-ADF9-4682-9F49-52358A363ECB}"/>
    <cellStyle name="Migliaia 21 4 5 2" xfId="55574" xr:uid="{170B2D42-BE69-45DF-851F-1DC3894C2486}"/>
    <cellStyle name="Migliaia 21 4 6" xfId="52292" xr:uid="{61818880-D8C6-42CA-AFC2-515CB25DE125}"/>
    <cellStyle name="Migliaia 21 5" xfId="9139" xr:uid="{FAE6EE6B-A940-4E30-BA7F-514B72D0AADF}"/>
    <cellStyle name="Migliaia 21 5 2" xfId="17055" xr:uid="{53EE398B-9D6A-4BCE-948E-CFC4EE17451D}"/>
    <cellStyle name="Migliaia 21 5 2 2" xfId="33171" xr:uid="{FBFAD851-C69C-4590-9B69-B2AD518786E1}"/>
    <cellStyle name="Migliaia 21 5 2 3" xfId="48132" xr:uid="{70EB2008-3DD6-4CD9-8745-0A4299CEED92}"/>
    <cellStyle name="Migliaia 21 5 2 4" xfId="54744" xr:uid="{5E67DF52-0F7B-4A98-A684-B051F3FBF340}"/>
    <cellStyle name="Migliaia 21 5 3" xfId="51141" xr:uid="{771E1A42-ECA3-409F-ABD3-A144B8B18F4D}"/>
    <cellStyle name="Migliaia 21 5 3 2" xfId="55576" xr:uid="{0E785E0C-1FA5-4963-9740-E06E06BCAD12}"/>
    <cellStyle name="Migliaia 21 5 4" xfId="52294" xr:uid="{21422159-D70A-4F24-917C-6AD7183D22F5}"/>
    <cellStyle name="Migliaia 21 6" xfId="9134" xr:uid="{30C32B31-D3EC-4596-921E-87D41FA931BA}"/>
    <cellStyle name="Migliaia 21 6 2" xfId="50996" xr:uid="{AD482754-0BE3-417C-8763-43B322F0BAF1}"/>
    <cellStyle name="Migliaia 21 6 3" xfId="54542" xr:uid="{C257A79D-CE54-4ED6-A931-C1BE987F4103}"/>
    <cellStyle name="Migliaia 21 7" xfId="9791" xr:uid="{144612C9-6D1B-4A87-B8F7-4E3257369ABB}"/>
    <cellStyle name="Migliaia 21 7 2" xfId="26117" xr:uid="{1E648A7A-0D98-4195-A1B6-D5210EDBF9F4}"/>
    <cellStyle name="Migliaia 21 7 3" xfId="41095" xr:uid="{B14AB2E9-AFEE-47D2-BF7E-8C2D34450711}"/>
    <cellStyle name="Migliaia 21 7 4" xfId="55569" xr:uid="{7BC9D896-801F-4E86-A4EB-06A3E67B3C9C}"/>
    <cellStyle name="Migliaia 21 8" xfId="17048" xr:uid="{EEB49B2D-8E01-4C59-AA02-D7196A97355D}"/>
    <cellStyle name="Migliaia 21 8 2" xfId="33164" xr:uid="{625BCD46-12FF-4806-82FE-D9340D831582}"/>
    <cellStyle name="Migliaia 21 8 3" xfId="48125" xr:uid="{4B60DC3B-8C0E-45A0-B15A-002F35D81832}"/>
    <cellStyle name="Migliaia 21 9" xfId="19098" xr:uid="{3D53AB30-08DD-495F-9888-9EC758C3CD6D}"/>
    <cellStyle name="Migliaia 22" xfId="383" xr:uid="{FBA36966-2AC1-4649-8DC9-061592ED9CA1}"/>
    <cellStyle name="Migliaia 22 10" xfId="34097" xr:uid="{86885973-0E69-4B86-A66E-DF7172021A03}"/>
    <cellStyle name="Migliaia 22 11" xfId="49037" xr:uid="{B9F4FD22-8AA4-4FE9-869C-1B6078A42BA2}"/>
    <cellStyle name="Migliaia 22 12" xfId="49442" xr:uid="{58E96309-E098-42D9-BAE8-3FFC383A4C55}"/>
    <cellStyle name="Migliaia 22 13" xfId="49848" xr:uid="{C1B8E2F2-0287-4464-A9CF-65F4228F76A8}"/>
    <cellStyle name="Migliaia 22 14" xfId="50256" xr:uid="{15AC54F1-C0D9-443F-88B1-7F7D7BE93B9F}"/>
    <cellStyle name="Migliaia 22 15" xfId="50698" xr:uid="{5FB4AF03-8081-4F3F-B98F-4C16B2F5C823}"/>
    <cellStyle name="Migliaia 22 16" xfId="51417" xr:uid="{599BFCE5-2EAA-4FD7-A117-4492EB19B90A}"/>
    <cellStyle name="Migliaia 22 17" xfId="51828" xr:uid="{7811B5D9-49D2-457F-80CE-FEFF6C3A8D35}"/>
    <cellStyle name="Migliaia 22 18" xfId="52295" xr:uid="{819FF8F3-2292-492A-946F-82D87F3059B8}"/>
    <cellStyle name="Migliaia 22 2" xfId="384" xr:uid="{4A2650B9-BD0F-4955-98E7-937A81E1D772}"/>
    <cellStyle name="Migliaia 22 2 10" xfId="49849" xr:uid="{F11ADFD5-DAFB-490E-842B-961D4E10A00A}"/>
    <cellStyle name="Migliaia 22 2 11" xfId="50257" xr:uid="{A7320623-544D-492D-8600-96CAAC725097}"/>
    <cellStyle name="Migliaia 22 2 12" xfId="50699" xr:uid="{E773A89E-27EE-426B-9271-A28AC7B9E632}"/>
    <cellStyle name="Migliaia 22 2 13" xfId="51418" xr:uid="{47695F0D-F47E-4D44-A9AE-DA0ACA319FCB}"/>
    <cellStyle name="Migliaia 22 2 14" xfId="51829" xr:uid="{DB2A4792-8602-4A52-914A-D16270BCA604}"/>
    <cellStyle name="Migliaia 22 2 15" xfId="52296" xr:uid="{93ACB699-9ADE-4BD3-B56D-BDF47179E41D}"/>
    <cellStyle name="Migliaia 22 2 2" xfId="1265" xr:uid="{23A7D4F0-D53E-4AC5-8011-33A07A1737CF}"/>
    <cellStyle name="Migliaia 22 2 2 10" xfId="51055" xr:uid="{9DEF2940-C069-4069-9608-B7F88AAC4A63}"/>
    <cellStyle name="Migliaia 22 2 2 11" xfId="51651" xr:uid="{6270846C-2009-4606-A2D5-0298455EC5B5}"/>
    <cellStyle name="Migliaia 22 2 2 12" xfId="52070" xr:uid="{CE705D45-88A6-4942-B43A-4F7E33E14E97}"/>
    <cellStyle name="Migliaia 22 2 2 13" xfId="52810" xr:uid="{AB25929E-ACDE-4BA5-A666-2D0FF49336CA}"/>
    <cellStyle name="Migliaia 22 2 2 2" xfId="10029" xr:uid="{17A42724-DACF-43B6-B3FD-E5C4CC0E1CF7}"/>
    <cellStyle name="Migliaia 22 2 2 2 2" xfId="26350" xr:uid="{58FD4F0E-C9D9-427D-A7A8-6CF72A2A5C93}"/>
    <cellStyle name="Migliaia 22 2 2 2 3" xfId="41318" xr:uid="{843BD020-B2D6-40DF-BA56-E4546BA4F67E}"/>
    <cellStyle name="Migliaia 22 2 2 2 4" xfId="55165" xr:uid="{257F0744-100F-4E7A-9897-9068E6D49D77}"/>
    <cellStyle name="Migliaia 22 2 2 3" xfId="18215" xr:uid="{AFFCA908-9D24-41ED-8EDB-9DFC9E9B13A9}"/>
    <cellStyle name="Migliaia 22 2 2 3 2" xfId="33682" xr:uid="{8ED31F32-AC31-45BC-A434-791C82382CF7}"/>
    <cellStyle name="Migliaia 22 2 2 3 3" xfId="48643" xr:uid="{BABBE9E2-D0CA-4AFD-AF3C-229F8D69C6CC}"/>
    <cellStyle name="Migliaia 22 2 2 3 4" xfId="56087" xr:uid="{718935B5-B233-4DF3-9418-9351A544AEE4}"/>
    <cellStyle name="Migliaia 22 2 2 4" xfId="19329" xr:uid="{D48F8F62-5155-4374-95A3-71009233D45E}"/>
    <cellStyle name="Migliaia 22 2 2 5" xfId="34319" xr:uid="{F7DBF850-ACFF-4D7F-8886-BCCC89238AB3}"/>
    <cellStyle name="Migliaia 22 2 2 6" xfId="49271" xr:uid="{6C4BF1DB-974A-4A91-9EA9-DCB23BD0A04B}"/>
    <cellStyle name="Migliaia 22 2 2 7" xfId="49676" xr:uid="{2AD2B02C-9065-4271-B4F7-5A99DD707362}"/>
    <cellStyle name="Migliaia 22 2 2 8" xfId="50085" xr:uid="{2183BDAA-AAAD-4D81-9365-7568AA8B4006}"/>
    <cellStyle name="Migliaia 22 2 2 9" xfId="50490" xr:uid="{5E6637D2-A863-4EE4-80AF-A409E046127C}"/>
    <cellStyle name="Migliaia 22 2 3" xfId="9141" xr:uid="{66B31BB1-9E4E-468A-937F-744F9CA70C27}"/>
    <cellStyle name="Migliaia 22 2 3 2" xfId="54607" xr:uid="{1C6EFDB5-1BCB-4DF3-8535-B6CB2BD1853A}"/>
    <cellStyle name="Migliaia 22 2 4" xfId="9796" xr:uid="{73C8FDA7-8EA8-41FA-BA3E-AF6B4087E754}"/>
    <cellStyle name="Migliaia 22 2 4 2" xfId="26122" xr:uid="{2BF899C6-98E0-427A-B5CE-9FDE0E1C6AD4}"/>
    <cellStyle name="Migliaia 22 2 4 3" xfId="41100" xr:uid="{523556F7-7AC8-4A0D-B094-10F809A9646A}"/>
    <cellStyle name="Migliaia 22 2 4 4" xfId="55578" xr:uid="{C4771C34-5581-4729-A0CB-4026B85589BF}"/>
    <cellStyle name="Migliaia 22 2 5" xfId="17057" xr:uid="{6C004F53-545A-4C26-9E8F-D143BA75E968}"/>
    <cellStyle name="Migliaia 22 2 5 2" xfId="33173" xr:uid="{DC2FAD3F-6FFF-480F-83EE-62AC04DADE27}"/>
    <cellStyle name="Migliaia 22 2 5 3" xfId="48134" xr:uid="{E23DE5A0-8ED9-4725-976B-F6E63F731C55}"/>
    <cellStyle name="Migliaia 22 2 6" xfId="19103" xr:uid="{AF1D6EE9-B39F-492A-901F-4AE8861829FF}"/>
    <cellStyle name="Migliaia 22 2 7" xfId="34098" xr:uid="{F59F0590-79C5-494F-8118-B396ED90F377}"/>
    <cellStyle name="Migliaia 22 2 8" xfId="49038" xr:uid="{6C48C2CE-2917-4373-9873-14306C6BF96F}"/>
    <cellStyle name="Migliaia 22 2 9" xfId="49443" xr:uid="{0AB81333-7CC6-4709-B506-A99C52818E2B}"/>
    <cellStyle name="Migliaia 22 3" xfId="385" xr:uid="{3DDE23E3-084E-46F3-830D-081BDD803AE6}"/>
    <cellStyle name="Migliaia 22 3 10" xfId="49850" xr:uid="{1ADF0892-8DAA-4A24-9307-6FF044FEB29E}"/>
    <cellStyle name="Migliaia 22 3 11" xfId="50258" xr:uid="{C91AC799-4BB4-4D0C-881A-61A4CE6FC25D}"/>
    <cellStyle name="Migliaia 22 3 12" xfId="50700" xr:uid="{503677F2-5F91-4A08-9ECD-45B0CA429E3B}"/>
    <cellStyle name="Migliaia 22 3 13" xfId="51419" xr:uid="{92EC3C54-621D-4272-86C5-F41E0BB7F5F4}"/>
    <cellStyle name="Migliaia 22 3 14" xfId="51830" xr:uid="{C57F5A29-55CE-4E57-8DB4-7B0E325A088B}"/>
    <cellStyle name="Migliaia 22 3 15" xfId="52297" xr:uid="{B070436A-9A16-4528-ABAC-BC6FFCA9198C}"/>
    <cellStyle name="Migliaia 22 3 2" xfId="386" xr:uid="{22E5453A-06C2-4B94-A04C-8F0B4357A1B2}"/>
    <cellStyle name="Migliaia 22 3 2 10" xfId="50259" xr:uid="{8EC9505F-470D-456C-AF76-4432FCEC9EC5}"/>
    <cellStyle name="Migliaia 22 3 2 11" xfId="50701" xr:uid="{FF7B52E5-D358-4316-9DDF-46BBA4808006}"/>
    <cellStyle name="Migliaia 22 3 2 12" xfId="51420" xr:uid="{05CBD2D8-99B6-4CE5-B4ED-B04603886B90}"/>
    <cellStyle name="Migliaia 22 3 2 13" xfId="51831" xr:uid="{39401F8F-19D1-47AF-8552-534F062C34FA}"/>
    <cellStyle name="Migliaia 22 3 2 14" xfId="52298" xr:uid="{D2E78B47-282C-476B-BC44-608A64A19494}"/>
    <cellStyle name="Migliaia 22 3 2 2" xfId="9143" xr:uid="{F46DE290-CD6E-4E45-9BCE-A6EFB357313E}"/>
    <cellStyle name="Migliaia 22 3 2 2 2" xfId="54746" xr:uid="{6EFF4B65-E347-4431-B024-A09D99DF384D}"/>
    <cellStyle name="Migliaia 22 3 2 3" xfId="9798" xr:uid="{859487A5-513F-4710-8F15-2F6C7866DA58}"/>
    <cellStyle name="Migliaia 22 3 2 3 2" xfId="26124" xr:uid="{AC938FF9-5D5E-4966-AD2C-3791C947C638}"/>
    <cellStyle name="Migliaia 22 3 2 3 3" xfId="41102" xr:uid="{9991F868-9BD9-4E3D-A7F7-EBDFE6BAB941}"/>
    <cellStyle name="Migliaia 22 3 2 3 4" xfId="55580" xr:uid="{D90A307F-15B2-4E9B-8CE4-E41647D8821E}"/>
    <cellStyle name="Migliaia 22 3 2 4" xfId="17059" xr:uid="{354ACA6E-E81F-4B95-83E9-91B310053E65}"/>
    <cellStyle name="Migliaia 22 3 2 4 2" xfId="33175" xr:uid="{BBDD3681-C8FE-4DAE-9EC9-7B169470F564}"/>
    <cellStyle name="Migliaia 22 3 2 4 3" xfId="48136" xr:uid="{CE79D5A8-A33E-4F10-A100-FA101B12CAFC}"/>
    <cellStyle name="Migliaia 22 3 2 5" xfId="19105" xr:uid="{E84D0131-D343-43F8-A7BE-0B96F1FD940D}"/>
    <cellStyle name="Migliaia 22 3 2 6" xfId="34100" xr:uid="{9F25F467-C3EE-4F12-B64E-DF0C77E43AC2}"/>
    <cellStyle name="Migliaia 22 3 2 7" xfId="49040" xr:uid="{E5C9E25A-FF6B-4C5E-A0A2-7784B61570A3}"/>
    <cellStyle name="Migliaia 22 3 2 8" xfId="49445" xr:uid="{656EE251-1203-4A00-9F9C-A8769FA869C6}"/>
    <cellStyle name="Migliaia 22 3 2 9" xfId="49851" xr:uid="{6569B506-8D1A-40A2-A9CC-C2C631C2BB02}"/>
    <cellStyle name="Migliaia 22 3 3" xfId="9142" xr:uid="{3FC945F8-8BAA-4AAE-BBDF-46C518E8599B}"/>
    <cellStyle name="Migliaia 22 3 3 2" xfId="18217" xr:uid="{E8C2C441-7FC3-48EC-B7AF-2CAE05DD3EF7}"/>
    <cellStyle name="Migliaia 22 3 3 2 2" xfId="33684" xr:uid="{6FF73F8F-F8EE-40D3-8BB7-8D97CF1E2E96}"/>
    <cellStyle name="Migliaia 22 3 3 2 2 2" xfId="55167" xr:uid="{42FC6BC0-D51E-4148-8EEA-3E5A52ACAFDB}"/>
    <cellStyle name="Migliaia 22 3 3 2 3" xfId="48645" xr:uid="{7BC62502-3BCB-4424-923D-2ADEEB3FE56E}"/>
    <cellStyle name="Migliaia 22 3 3 2 3 2" xfId="56089" xr:uid="{7AABAA68-68C9-4747-9CAE-41335E06B120}"/>
    <cellStyle name="Migliaia 22 3 3 2 4" xfId="52812" xr:uid="{C8F20253-2F0F-462E-A5B0-FEBD568E7197}"/>
    <cellStyle name="Migliaia 22 3 3 3" xfId="17060" xr:uid="{357B69A2-FB04-446F-B9BD-A0D7D25EA0E7}"/>
    <cellStyle name="Migliaia 22 3 3 3 2" xfId="33176" xr:uid="{0E59B7D9-987F-4A96-93C6-E27917B74065}"/>
    <cellStyle name="Migliaia 22 3 3 3 3" xfId="48137" xr:uid="{EBDEE887-0057-4460-8E56-371550F8D51E}"/>
    <cellStyle name="Migliaia 22 3 3 3 4" xfId="54747" xr:uid="{E078A097-EC91-4961-9170-B61E10D161B6}"/>
    <cellStyle name="Migliaia 22 3 3 4" xfId="55581" xr:uid="{FAD2AEAA-2FCE-42D8-958B-8E6DB34F8A8D}"/>
    <cellStyle name="Migliaia 22 3 3 5" xfId="52299" xr:uid="{B3AF08BB-975F-45BA-B7B4-067A88F8DF0B}"/>
    <cellStyle name="Migliaia 22 3 4" xfId="9797" xr:uid="{E1A05366-EE66-49FE-9BE0-48CB0BF678A4}"/>
    <cellStyle name="Migliaia 22 3 4 2" xfId="18216" xr:uid="{AD7ADBD4-D6E7-481B-89A4-C8329FD8246B}"/>
    <cellStyle name="Migliaia 22 3 4 2 2" xfId="33683" xr:uid="{36D3B0C9-DCAB-45F1-94B5-AB6E62A161A5}"/>
    <cellStyle name="Migliaia 22 3 4 2 3" xfId="48644" xr:uid="{37DF6900-6BEB-4A4C-B323-C91EEA363AE8}"/>
    <cellStyle name="Migliaia 22 3 4 2 4" xfId="55166" xr:uid="{4E54DBB8-9BAB-4208-909B-DDBDAB264DEE}"/>
    <cellStyle name="Migliaia 22 3 4 3" xfId="26123" xr:uid="{00DF8FA7-072B-4809-B658-C9FCDCF07644}"/>
    <cellStyle name="Migliaia 22 3 4 3 2" xfId="56088" xr:uid="{23FA4E2A-5F47-439C-982B-ACF645B0D748}"/>
    <cellStyle name="Migliaia 22 3 4 4" xfId="41101" xr:uid="{D089105C-A211-4C3F-BD1E-9C4CAFDB8C22}"/>
    <cellStyle name="Migliaia 22 3 4 5" xfId="52811" xr:uid="{BDC2AFF0-963C-477D-9E7C-0DF755182BE1}"/>
    <cellStyle name="Migliaia 22 3 5" xfId="17058" xr:uid="{573137C0-3586-4817-9962-9E323A206742}"/>
    <cellStyle name="Migliaia 22 3 5 2" xfId="33174" xr:uid="{8B149112-A366-49D8-A8AE-AB17051339C2}"/>
    <cellStyle name="Migliaia 22 3 5 3" xfId="48135" xr:uid="{FEAA5C8F-39D7-40E2-856D-E3014BFCFD50}"/>
    <cellStyle name="Migliaia 22 3 5 4" xfId="54745" xr:uid="{EE9D2A42-FFD9-4ADD-92CB-B0DBA31D3CEF}"/>
    <cellStyle name="Migliaia 22 3 6" xfId="19104" xr:uid="{75B9A8E9-5A7E-4ECA-A8A7-510064FE302E}"/>
    <cellStyle name="Migliaia 22 3 6 2" xfId="55579" xr:uid="{48E362B4-61C8-4655-BE68-DD711E6E174F}"/>
    <cellStyle name="Migliaia 22 3 7" xfId="34099" xr:uid="{72DB6103-A62A-47D2-9C1D-0F4C4320E396}"/>
    <cellStyle name="Migliaia 22 3 8" xfId="49039" xr:uid="{8A284296-FD4F-4695-8FF6-3FB5F4B47FBF}"/>
    <cellStyle name="Migliaia 22 3 9" xfId="49444" xr:uid="{9BDA98AF-0679-4C8D-BE37-A8F5BB042446}"/>
    <cellStyle name="Migliaia 22 4" xfId="9144" xr:uid="{5034A875-7D0A-4C66-8C8E-BCF02BD68EAA}"/>
    <cellStyle name="Migliaia 22 4 2" xfId="17062" xr:uid="{8E156467-A699-4A56-9D55-11481E5825A1}"/>
    <cellStyle name="Migliaia 22 4 2 2" xfId="18219" xr:uid="{1A8BAC8C-2BF6-43DB-B962-CDFBC131F10B}"/>
    <cellStyle name="Migliaia 22 4 2 2 2" xfId="33686" xr:uid="{B4C30971-8EA1-4F0C-BE15-DD7C28E31CDF}"/>
    <cellStyle name="Migliaia 22 4 2 2 2 2" xfId="55169" xr:uid="{EC3621A2-40BC-457C-A25D-9457165BE89E}"/>
    <cellStyle name="Migliaia 22 4 2 2 3" xfId="48647" xr:uid="{D0064E48-5477-4118-8378-C13D9A511674}"/>
    <cellStyle name="Migliaia 22 4 2 2 3 2" xfId="56091" xr:uid="{F9194CD2-B5DE-4D65-AEFA-FA06913A5834}"/>
    <cellStyle name="Migliaia 22 4 2 2 4" xfId="52814" xr:uid="{6130DC1E-61DF-4C8D-9364-E8A758C5B1E2}"/>
    <cellStyle name="Migliaia 22 4 2 3" xfId="33178" xr:uid="{8F975787-5A9E-4D77-9D1B-C19DD05E0724}"/>
    <cellStyle name="Migliaia 22 4 2 3 2" xfId="54749" xr:uid="{326469CA-8AA3-480E-9E24-7D171B9D2A76}"/>
    <cellStyle name="Migliaia 22 4 2 4" xfId="48139" xr:uid="{DDA85CC0-3DDA-4A4A-B545-10AFFBCDC2D3}"/>
    <cellStyle name="Migliaia 22 4 2 4 2" xfId="55583" xr:uid="{19CD1745-4AC3-4B05-866D-747AA73742B4}"/>
    <cellStyle name="Migliaia 22 4 2 5" xfId="52301" xr:uid="{E4F4198C-B5F9-494E-A3B2-AFEFFF9372E8}"/>
    <cellStyle name="Migliaia 22 4 3" xfId="18218" xr:uid="{73CE9715-9B8A-4CFC-8887-32699CDDBA43}"/>
    <cellStyle name="Migliaia 22 4 3 2" xfId="33685" xr:uid="{CC07B943-C354-4AD2-84E8-6D2BC4134AB0}"/>
    <cellStyle name="Migliaia 22 4 3 2 2" xfId="55168" xr:uid="{AC4F6041-6389-435A-B8A9-F178164ACA21}"/>
    <cellStyle name="Migliaia 22 4 3 3" xfId="48646" xr:uid="{0029F808-D9F3-45F0-8F72-80FE759B47A6}"/>
    <cellStyle name="Migliaia 22 4 3 3 2" xfId="56090" xr:uid="{F381A202-A922-4061-80C3-40F5B95BD39C}"/>
    <cellStyle name="Migliaia 22 4 3 4" xfId="52813" xr:uid="{9B46E6D5-418F-43C1-9DD9-10D753D38EBA}"/>
    <cellStyle name="Migliaia 22 4 4" xfId="17061" xr:uid="{C02C1131-4F5E-4242-80D9-5B06EA4C4E48}"/>
    <cellStyle name="Migliaia 22 4 4 2" xfId="33177" xr:uid="{BDBC1DB8-4EC4-44F8-820E-D0D9B4BCC6CA}"/>
    <cellStyle name="Migliaia 22 4 4 3" xfId="48138" xr:uid="{39CED141-094D-4F7B-A68B-B1243B746401}"/>
    <cellStyle name="Migliaia 22 4 4 4" xfId="54748" xr:uid="{AF970066-14D1-4B61-8C4C-F3D30F3236FD}"/>
    <cellStyle name="Migliaia 22 4 5" xfId="51213" xr:uid="{500D8FAB-B30B-4FA0-A089-EFABE01ABC45}"/>
    <cellStyle name="Migliaia 22 4 5 2" xfId="55582" xr:uid="{442A0D50-B204-406C-92D5-FD8FB6B0024A}"/>
    <cellStyle name="Migliaia 22 4 6" xfId="52300" xr:uid="{F04C2A3C-198B-4BF9-9134-3600C30339AB}"/>
    <cellStyle name="Migliaia 22 5" xfId="9145" xr:uid="{EEE4DCD5-E561-4868-8B0D-D0BDBC21C691}"/>
    <cellStyle name="Migliaia 22 5 2" xfId="17063" xr:uid="{89C225A8-ECE9-4609-8F57-4EF9B4D596E3}"/>
    <cellStyle name="Migliaia 22 5 2 2" xfId="33179" xr:uid="{E0DD7386-DFDA-4263-83A4-A66DA3166EBC}"/>
    <cellStyle name="Migliaia 22 5 2 3" xfId="48140" xr:uid="{DFD913BA-1C73-4C89-9C8D-9E520BE56F99}"/>
    <cellStyle name="Migliaia 22 5 2 4" xfId="54750" xr:uid="{D3E26485-3CD4-43C6-819F-D16CD6A5A98D}"/>
    <cellStyle name="Migliaia 22 5 3" xfId="51140" xr:uid="{B32F9A49-8519-41F8-A9C3-F5DD1D1619EC}"/>
    <cellStyle name="Migliaia 22 5 3 2" xfId="55584" xr:uid="{56016E30-FACA-4A0F-8767-D6D6574FEC9B}"/>
    <cellStyle name="Migliaia 22 5 4" xfId="52302" xr:uid="{80BD1CF6-652C-4EEC-AC6B-21D2173D6390}"/>
    <cellStyle name="Migliaia 22 6" xfId="9140" xr:uid="{6E8CEF7C-F0D8-4F02-8566-D6FEBD48A04F}"/>
    <cellStyle name="Migliaia 22 6 2" xfId="50995" xr:uid="{DEFD0AFD-DE42-4F3E-B59C-187EF7117133}"/>
    <cellStyle name="Migliaia 22 6 3" xfId="54543" xr:uid="{1E0FBD0F-C143-408B-BF71-5FDA6BF6FE2E}"/>
    <cellStyle name="Migliaia 22 7" xfId="9795" xr:uid="{CC8D1A99-6579-41EE-A25A-C22300837B90}"/>
    <cellStyle name="Migliaia 22 7 2" xfId="26121" xr:uid="{27C8EE2B-55DF-46EC-8D05-A17DFAE54CE2}"/>
    <cellStyle name="Migliaia 22 7 3" xfId="41099" xr:uid="{B1F4BAAE-EAB4-46F7-930F-AAF5ECC98A2C}"/>
    <cellStyle name="Migliaia 22 7 4" xfId="55577" xr:uid="{DFCCECC8-E426-4C32-BE0E-7A47DDC0CBA4}"/>
    <cellStyle name="Migliaia 22 8" xfId="17056" xr:uid="{C9A95BB1-3CD6-4BEB-9771-37F0EE254F2A}"/>
    <cellStyle name="Migliaia 22 8 2" xfId="33172" xr:uid="{32E126E0-909E-46FC-9ABB-F1F8CC3C878C}"/>
    <cellStyle name="Migliaia 22 8 3" xfId="48133" xr:uid="{E6593D9A-C8DC-451E-98B2-AACCB6875ADC}"/>
    <cellStyle name="Migliaia 22 9" xfId="19102" xr:uid="{F11C21DE-A38B-4673-AF84-A353CC539FFF}"/>
    <cellStyle name="Migliaia 23" xfId="387" xr:uid="{6DC7F892-C1B0-4162-9A6D-1D00E0188D81}"/>
    <cellStyle name="Migliaia 23 10" xfId="34101" xr:uid="{75662178-3372-4E16-9115-87055D502DD7}"/>
    <cellStyle name="Migliaia 23 11" xfId="49041" xr:uid="{24050F73-7483-4E19-8D8E-DDD8E477305D}"/>
    <cellStyle name="Migliaia 23 12" xfId="49446" xr:uid="{B6118714-CF65-418B-A8AF-837F64839284}"/>
    <cellStyle name="Migliaia 23 13" xfId="49852" xr:uid="{283BF1AF-4643-41F4-910A-56B75A7E9C00}"/>
    <cellStyle name="Migliaia 23 14" xfId="50260" xr:uid="{13B5F4A0-2F1C-4AF0-A633-9ED81E2B7A0E}"/>
    <cellStyle name="Migliaia 23 15" xfId="50702" xr:uid="{F1543FE8-AF33-4AA8-95D2-0BA389DDF1AC}"/>
    <cellStyle name="Migliaia 23 16" xfId="51421" xr:uid="{966B1DD6-9089-4815-83A1-EE9BC06A9E09}"/>
    <cellStyle name="Migliaia 23 17" xfId="51832" xr:uid="{1EFFF719-FF0B-496F-9E8A-B6264BA4C200}"/>
    <cellStyle name="Migliaia 23 18" xfId="52303" xr:uid="{04073DC7-3091-4535-9B51-54B7829AA1D6}"/>
    <cellStyle name="Migliaia 23 2" xfId="388" xr:uid="{C8341824-53C8-4AB2-B568-3B127D99527E}"/>
    <cellStyle name="Migliaia 23 2 10" xfId="49853" xr:uid="{C1345E04-45AD-4108-B545-FB51E87830FE}"/>
    <cellStyle name="Migliaia 23 2 11" xfId="50261" xr:uid="{115B725C-2D22-4C6D-9BB5-53A50954EA98}"/>
    <cellStyle name="Migliaia 23 2 12" xfId="50703" xr:uid="{FFBA0A2D-0B58-4F33-9A21-D045CA6E0F7A}"/>
    <cellStyle name="Migliaia 23 2 13" xfId="51422" xr:uid="{15FBE606-DAC2-455D-B227-904A31487FF1}"/>
    <cellStyle name="Migliaia 23 2 14" xfId="51833" xr:uid="{CD92FF84-49E8-4CF1-BBFE-3EC25610E317}"/>
    <cellStyle name="Migliaia 23 2 15" xfId="52304" xr:uid="{32A175B4-EFBB-465C-8A3D-EC59AC2F6E54}"/>
    <cellStyle name="Migliaia 23 2 2" xfId="1266" xr:uid="{A795993A-EB87-4424-8544-28321FEEC173}"/>
    <cellStyle name="Migliaia 23 2 2 10" xfId="51056" xr:uid="{419EEEBE-5957-4286-85DF-C6A0B36D06C6}"/>
    <cellStyle name="Migliaia 23 2 2 11" xfId="51652" xr:uid="{F7637E44-7C9D-4B73-B9F2-EC8D0A4CBD29}"/>
    <cellStyle name="Migliaia 23 2 2 12" xfId="52071" xr:uid="{10A51169-12C3-4999-9B9D-CA41352687AA}"/>
    <cellStyle name="Migliaia 23 2 2 13" xfId="52815" xr:uid="{16CEFEBE-E213-4DB5-B695-AA8DEC0A6C43}"/>
    <cellStyle name="Migliaia 23 2 2 2" xfId="10030" xr:uid="{BA710E0C-4742-4889-9576-C8B2AB3F977E}"/>
    <cellStyle name="Migliaia 23 2 2 2 2" xfId="26351" xr:uid="{F0031357-BA10-4D59-AD18-BB9E06CF1363}"/>
    <cellStyle name="Migliaia 23 2 2 2 3" xfId="41319" xr:uid="{39FB78CD-D876-42C5-A59A-11F329DC6D82}"/>
    <cellStyle name="Migliaia 23 2 2 2 4" xfId="55170" xr:uid="{251DF9FD-D461-499F-8F94-E9F61F9F872B}"/>
    <cellStyle name="Migliaia 23 2 2 3" xfId="18220" xr:uid="{5DDF4BB1-70AC-4806-8E41-1F9905CC7724}"/>
    <cellStyle name="Migliaia 23 2 2 3 2" xfId="33687" xr:uid="{A5DCC0B0-37CE-420A-8404-72C3CF54192E}"/>
    <cellStyle name="Migliaia 23 2 2 3 3" xfId="48648" xr:uid="{7966B432-B21C-42E8-AE54-E902E2BD568C}"/>
    <cellStyle name="Migliaia 23 2 2 3 4" xfId="56092" xr:uid="{A6DBF2C0-0141-480E-9E89-EE8EA89B6F5C}"/>
    <cellStyle name="Migliaia 23 2 2 4" xfId="19330" xr:uid="{04784C5B-CAE1-448C-8E68-F1C5829C8009}"/>
    <cellStyle name="Migliaia 23 2 2 5" xfId="34320" xr:uid="{7E3F8F5C-8C8F-43AD-A692-0D169B6E1827}"/>
    <cellStyle name="Migliaia 23 2 2 6" xfId="49272" xr:uid="{DF9547DF-FBFF-4322-BC63-3BAE5A5A5D96}"/>
    <cellStyle name="Migliaia 23 2 2 7" xfId="49677" xr:uid="{111FAA59-A325-4CA8-80BD-417B86A4EA56}"/>
    <cellStyle name="Migliaia 23 2 2 8" xfId="50086" xr:uid="{84A4664B-7703-450D-8377-EE1F2B99AEDB}"/>
    <cellStyle name="Migliaia 23 2 2 9" xfId="50491" xr:uid="{D73C751E-24C6-402E-B1CF-D73986230F2F}"/>
    <cellStyle name="Migliaia 23 2 3" xfId="9147" xr:uid="{98D19204-AA82-49BA-9C0E-214C667CB076}"/>
    <cellStyle name="Migliaia 23 2 3 2" xfId="54608" xr:uid="{8484494B-B3E0-4134-B640-49A7931A578B}"/>
    <cellStyle name="Migliaia 23 2 4" xfId="9800" xr:uid="{797E2368-9DF6-4486-A087-D2788F347C17}"/>
    <cellStyle name="Migliaia 23 2 4 2" xfId="26126" xr:uid="{81EB90B9-11E0-47D7-820B-FBBAD5BBD644}"/>
    <cellStyle name="Migliaia 23 2 4 3" xfId="41104" xr:uid="{66FF9628-CF74-4960-BB3D-A883700D866E}"/>
    <cellStyle name="Migliaia 23 2 4 4" xfId="55586" xr:uid="{9060F3C3-C02F-4C08-9358-7D3DF8918978}"/>
    <cellStyle name="Migliaia 23 2 5" xfId="17065" xr:uid="{6C11DF48-54E0-4705-9619-6F2500C98E01}"/>
    <cellStyle name="Migliaia 23 2 5 2" xfId="33181" xr:uid="{84756CED-B512-44E4-8082-DFB05330808C}"/>
    <cellStyle name="Migliaia 23 2 5 3" xfId="48142" xr:uid="{C18399C4-B8D9-4DEA-817D-0AEF563FFD9D}"/>
    <cellStyle name="Migliaia 23 2 6" xfId="19107" xr:uid="{F7D0784D-09DD-42F5-9756-492B023A3F57}"/>
    <cellStyle name="Migliaia 23 2 7" xfId="34102" xr:uid="{23166F20-2403-4C0D-9739-B1471DCFAB02}"/>
    <cellStyle name="Migliaia 23 2 8" xfId="49042" xr:uid="{C1B3F5DE-44F5-432B-A23E-0295E169A333}"/>
    <cellStyle name="Migliaia 23 2 9" xfId="49447" xr:uid="{17E2274A-FF7C-4C28-A218-8E8A4A53EFD1}"/>
    <cellStyle name="Migliaia 23 3" xfId="389" xr:uid="{69919FE3-7759-4E08-B278-2853D0647073}"/>
    <cellStyle name="Migliaia 23 3 10" xfId="49854" xr:uid="{79C572C6-F3D1-4D4D-8AA2-A172AC64BCAC}"/>
    <cellStyle name="Migliaia 23 3 11" xfId="50262" xr:uid="{A277D3EA-AEB9-43F9-8A31-8F7DC1900997}"/>
    <cellStyle name="Migliaia 23 3 12" xfId="50704" xr:uid="{E62697AE-EB7C-4159-BAD3-862DA8A84E6C}"/>
    <cellStyle name="Migliaia 23 3 13" xfId="51423" xr:uid="{B6D44548-2156-4577-A143-E5E0C41AE2CA}"/>
    <cellStyle name="Migliaia 23 3 14" xfId="51834" xr:uid="{F890A9F8-9AAC-4D21-8B63-BA93130EA33E}"/>
    <cellStyle name="Migliaia 23 3 15" xfId="52305" xr:uid="{51D96664-0DFF-4DC8-903D-6AAC5327437F}"/>
    <cellStyle name="Migliaia 23 3 2" xfId="390" xr:uid="{032A5A80-CDC9-4A9D-B362-8EDA932FF42C}"/>
    <cellStyle name="Migliaia 23 3 2 10" xfId="50263" xr:uid="{2D101EB3-9F7B-42AC-B5D1-F30D83CD9965}"/>
    <cellStyle name="Migliaia 23 3 2 11" xfId="50705" xr:uid="{776E8119-E0BF-465F-99F1-16AEC3D5333A}"/>
    <cellStyle name="Migliaia 23 3 2 12" xfId="51424" xr:uid="{E10BAAFC-8DC6-43EC-8317-1A898AEED3EE}"/>
    <cellStyle name="Migliaia 23 3 2 13" xfId="51835" xr:uid="{0F188BF8-4B26-416A-B9B1-D78EA5EE02C3}"/>
    <cellStyle name="Migliaia 23 3 2 14" xfId="52306" xr:uid="{2EE12E95-1A8F-46CD-A352-DE6A6C28C528}"/>
    <cellStyle name="Migliaia 23 3 2 2" xfId="9149" xr:uid="{6503178D-AC1F-4A6B-93E6-B98DC7A18841}"/>
    <cellStyle name="Migliaia 23 3 2 2 2" xfId="54752" xr:uid="{55588466-2758-40FD-B6DD-8B86E4E8549B}"/>
    <cellStyle name="Migliaia 23 3 2 3" xfId="9802" xr:uid="{88A7481D-C72F-4B4D-916A-F2BB8D0CC87D}"/>
    <cellStyle name="Migliaia 23 3 2 3 2" xfId="26128" xr:uid="{221332E5-BA5C-427F-904F-1D7B0A044314}"/>
    <cellStyle name="Migliaia 23 3 2 3 3" xfId="41106" xr:uid="{B3E77ECE-B259-4284-B63E-9D8C2C37ECBB}"/>
    <cellStyle name="Migliaia 23 3 2 3 4" xfId="55588" xr:uid="{D7F04E15-C039-456D-84FD-04355AABA507}"/>
    <cellStyle name="Migliaia 23 3 2 4" xfId="17067" xr:uid="{1668F510-BFA7-4884-8106-3BB24EE366F5}"/>
    <cellStyle name="Migliaia 23 3 2 4 2" xfId="33183" xr:uid="{C2B0EACE-B287-4722-896B-6C451003C880}"/>
    <cellStyle name="Migliaia 23 3 2 4 3" xfId="48144" xr:uid="{5A99503C-11DE-4D86-B731-E2654C8FD571}"/>
    <cellStyle name="Migliaia 23 3 2 5" xfId="19109" xr:uid="{C1E738E9-A507-4A86-A1A7-CBD88B66F373}"/>
    <cellStyle name="Migliaia 23 3 2 6" xfId="34104" xr:uid="{BDDE8FAC-5576-459E-AC54-965D21B05F46}"/>
    <cellStyle name="Migliaia 23 3 2 7" xfId="49044" xr:uid="{02626218-1A45-432A-94D9-11106AF284F2}"/>
    <cellStyle name="Migliaia 23 3 2 8" xfId="49449" xr:uid="{D930494D-ADD2-4A85-B7E8-A95A6BD03955}"/>
    <cellStyle name="Migliaia 23 3 2 9" xfId="49855" xr:uid="{D2FB1C4A-6548-4C4B-92D9-704E7D3E4F4D}"/>
    <cellStyle name="Migliaia 23 3 3" xfId="9148" xr:uid="{3625DDC6-BBE5-4F4F-A975-30239E8A9293}"/>
    <cellStyle name="Migliaia 23 3 3 2" xfId="18222" xr:uid="{B11FC799-BCF7-4655-8703-7D1A23DF9754}"/>
    <cellStyle name="Migliaia 23 3 3 2 2" xfId="33689" xr:uid="{4A2E5D6A-C505-40FC-92D2-8E0DB7C545A6}"/>
    <cellStyle name="Migliaia 23 3 3 2 2 2" xfId="55172" xr:uid="{70810961-C24B-4763-8968-62381EC2D9DE}"/>
    <cellStyle name="Migliaia 23 3 3 2 3" xfId="48650" xr:uid="{CB6AC9D1-D2F2-4569-ACBD-E404B2F211FD}"/>
    <cellStyle name="Migliaia 23 3 3 2 3 2" xfId="56094" xr:uid="{79F08F9D-B0EF-4E63-823D-173D57CBF471}"/>
    <cellStyle name="Migliaia 23 3 3 2 4" xfId="52817" xr:uid="{FA6DED6A-8768-47C5-A7D7-146113BAF070}"/>
    <cellStyle name="Migliaia 23 3 3 3" xfId="17068" xr:uid="{9CCD4240-14C9-4666-ACEC-7CEFEA29AD6F}"/>
    <cellStyle name="Migliaia 23 3 3 3 2" xfId="33184" xr:uid="{7DF26B04-40FB-4FD2-8F58-C434D6891EA4}"/>
    <cellStyle name="Migliaia 23 3 3 3 3" xfId="48145" xr:uid="{CDB859F2-5AEB-430F-ACB4-F62F46628642}"/>
    <cellStyle name="Migliaia 23 3 3 3 4" xfId="54753" xr:uid="{96DA30A4-0FCF-49CA-ACF9-5F0F8CA6AECA}"/>
    <cellStyle name="Migliaia 23 3 3 4" xfId="55589" xr:uid="{A95BB58B-2974-4274-A9F4-B4415CB9F5C0}"/>
    <cellStyle name="Migliaia 23 3 3 5" xfId="52307" xr:uid="{EF49454C-EA7E-4080-9B73-DFF51796D258}"/>
    <cellStyle name="Migliaia 23 3 4" xfId="9801" xr:uid="{AD0D0EF3-3321-479A-8BE0-46536B5DEE14}"/>
    <cellStyle name="Migliaia 23 3 4 2" xfId="18221" xr:uid="{FCD26B7E-2B65-4230-AEB6-50BB6908FCC6}"/>
    <cellStyle name="Migliaia 23 3 4 2 2" xfId="33688" xr:uid="{A8917328-081B-4CFC-B879-7C70FB36FEFB}"/>
    <cellStyle name="Migliaia 23 3 4 2 3" xfId="48649" xr:uid="{F0668337-2240-408B-88E6-46B4442D5E0C}"/>
    <cellStyle name="Migliaia 23 3 4 2 4" xfId="55171" xr:uid="{1F378944-3301-4387-9575-D8C54EB50B69}"/>
    <cellStyle name="Migliaia 23 3 4 3" xfId="26127" xr:uid="{C08D9693-D4ED-4004-BF0F-18A542B60625}"/>
    <cellStyle name="Migliaia 23 3 4 3 2" xfId="56093" xr:uid="{FAB89E2D-4A8D-426F-BBB2-F61871409AA3}"/>
    <cellStyle name="Migliaia 23 3 4 4" xfId="41105" xr:uid="{7B0D6789-90E8-4D31-AB36-2E19CA3AABAC}"/>
    <cellStyle name="Migliaia 23 3 4 5" xfId="52816" xr:uid="{35AEBB7B-191A-4C6F-9F11-F80180BB2050}"/>
    <cellStyle name="Migliaia 23 3 5" xfId="17066" xr:uid="{3FA7CE80-2578-4F14-83EC-C0AB7ECB7729}"/>
    <cellStyle name="Migliaia 23 3 5 2" xfId="33182" xr:uid="{189E91A5-E3EA-4C59-886D-3BF8089DB991}"/>
    <cellStyle name="Migliaia 23 3 5 3" xfId="48143" xr:uid="{C9859458-388D-4428-B44A-8B9791F51627}"/>
    <cellStyle name="Migliaia 23 3 5 4" xfId="54751" xr:uid="{B8104570-B434-46C3-B1E0-27691F9E30CC}"/>
    <cellStyle name="Migliaia 23 3 6" xfId="19108" xr:uid="{D08AFD20-DF7C-46D2-9575-CD18761FAE40}"/>
    <cellStyle name="Migliaia 23 3 6 2" xfId="55587" xr:uid="{3E055563-3206-4483-A66D-D3DE6B6C6835}"/>
    <cellStyle name="Migliaia 23 3 7" xfId="34103" xr:uid="{B29FD185-B929-4C98-927E-FF9CAD3075B2}"/>
    <cellStyle name="Migliaia 23 3 8" xfId="49043" xr:uid="{AB2E0918-3853-4EB3-924A-9FD0AE2C374E}"/>
    <cellStyle name="Migliaia 23 3 9" xfId="49448" xr:uid="{995261D4-2523-4B57-B7F2-515309337748}"/>
    <cellStyle name="Migliaia 23 4" xfId="9150" xr:uid="{C41EB4D2-26E7-4C1E-8C34-B35ADA779D3B}"/>
    <cellStyle name="Migliaia 23 4 2" xfId="17070" xr:uid="{850E71CC-514E-4B63-8398-315F81F2864F}"/>
    <cellStyle name="Migliaia 23 4 2 2" xfId="18224" xr:uid="{8EBCA41C-BBC7-4EA9-A0D2-7921FB3C8837}"/>
    <cellStyle name="Migliaia 23 4 2 2 2" xfId="33691" xr:uid="{F12D217F-1A75-4C7A-8A5C-882C7064CA04}"/>
    <cellStyle name="Migliaia 23 4 2 2 2 2" xfId="55174" xr:uid="{CD0248A3-0B86-46AC-8B09-7BC7A407D9C3}"/>
    <cellStyle name="Migliaia 23 4 2 2 3" xfId="48652" xr:uid="{49347F23-41D9-4EBC-88C9-EB190560869B}"/>
    <cellStyle name="Migliaia 23 4 2 2 3 2" xfId="56096" xr:uid="{91717FA6-0EF8-4D04-A5B2-CF42C3628C04}"/>
    <cellStyle name="Migliaia 23 4 2 2 4" xfId="52819" xr:uid="{2C01C809-A109-42D5-9773-11B66903F2D1}"/>
    <cellStyle name="Migliaia 23 4 2 3" xfId="33186" xr:uid="{A8130D33-B46A-45BD-AF9C-681090C0C7C9}"/>
    <cellStyle name="Migliaia 23 4 2 3 2" xfId="54755" xr:uid="{C6CAC132-9AD7-447C-A366-3B674F717FFF}"/>
    <cellStyle name="Migliaia 23 4 2 4" xfId="48147" xr:uid="{A0D0AC7F-945A-4345-9C1B-AF738ACB2973}"/>
    <cellStyle name="Migliaia 23 4 2 4 2" xfId="55591" xr:uid="{DB24F12E-B97B-410A-A5B8-1409657CF321}"/>
    <cellStyle name="Migliaia 23 4 2 5" xfId="52309" xr:uid="{BB56F3BE-4163-4F7D-A373-955D93B01CEE}"/>
    <cellStyle name="Migliaia 23 4 3" xfId="18223" xr:uid="{FF17EDEB-FFD1-4D57-8B71-4877DEFC15B1}"/>
    <cellStyle name="Migliaia 23 4 3 2" xfId="33690" xr:uid="{AA9DFBD6-2D20-4363-85DD-3D0C3BD76072}"/>
    <cellStyle name="Migliaia 23 4 3 2 2" xfId="55173" xr:uid="{34082111-6C88-4513-8A42-C2C04CEFF93F}"/>
    <cellStyle name="Migliaia 23 4 3 3" xfId="48651" xr:uid="{81A23DD7-662E-4838-84B7-EAFC93A63672}"/>
    <cellStyle name="Migliaia 23 4 3 3 2" xfId="56095" xr:uid="{1D0D66EA-0FC4-4183-90B2-11017BF0C5C1}"/>
    <cellStyle name="Migliaia 23 4 3 4" xfId="52818" xr:uid="{9035DE54-087F-46B6-89B5-029CEA2F0C0D}"/>
    <cellStyle name="Migliaia 23 4 4" xfId="17069" xr:uid="{566F005D-8E48-405C-8130-30CBE5063D12}"/>
    <cellStyle name="Migliaia 23 4 4 2" xfId="33185" xr:uid="{F7D06E24-5424-411E-81FB-EACF89926A11}"/>
    <cellStyle name="Migliaia 23 4 4 3" xfId="48146" xr:uid="{B97B902A-F3F1-4C55-BE4F-9E2ECDC53453}"/>
    <cellStyle name="Migliaia 23 4 4 4" xfId="54754" xr:uid="{7E3AE845-A5DE-4292-A61D-09773C02FB50}"/>
    <cellStyle name="Migliaia 23 4 5" xfId="51139" xr:uid="{FE1E7239-05DF-4FDE-B3E6-46602A521A54}"/>
    <cellStyle name="Migliaia 23 4 5 2" xfId="55590" xr:uid="{645288F1-F50C-45EA-958F-8C84F8689D4F}"/>
    <cellStyle name="Migliaia 23 4 6" xfId="52308" xr:uid="{3DF7BAF8-AB84-4AF3-AF0D-342D61019602}"/>
    <cellStyle name="Migliaia 23 5" xfId="9151" xr:uid="{EBD3276F-232F-4997-9026-6947BDFC698D}"/>
    <cellStyle name="Migliaia 23 5 2" xfId="17071" xr:uid="{6A36DD67-B26E-46E8-943D-09A8FF86DAE4}"/>
    <cellStyle name="Migliaia 23 5 2 2" xfId="33187" xr:uid="{52E07EB0-C083-4439-9C3E-7349545407F6}"/>
    <cellStyle name="Migliaia 23 5 2 3" xfId="48148" xr:uid="{D0503113-D222-427B-A865-A016FC0AE9B3}"/>
    <cellStyle name="Migliaia 23 5 2 4" xfId="54756" xr:uid="{2492667A-A56C-4B6C-9039-7AC234C5744D}"/>
    <cellStyle name="Migliaia 23 5 3" xfId="50994" xr:uid="{ADD857C6-4776-4DD4-BEF6-9D0E8E12D0AC}"/>
    <cellStyle name="Migliaia 23 5 3 2" xfId="55592" xr:uid="{2B00F961-86B2-4F42-AF3B-0830C63A6CA9}"/>
    <cellStyle name="Migliaia 23 5 4" xfId="52310" xr:uid="{BE9B4C3B-1237-4270-8CF1-D0B49CBB9D46}"/>
    <cellStyle name="Migliaia 23 6" xfId="9146" xr:uid="{E0C271BF-4955-4BF7-89D8-E61C61C862DA}"/>
    <cellStyle name="Migliaia 23 6 2" xfId="51214" xr:uid="{0A62ED44-54DB-458D-A9A3-B647D6FCF16A}"/>
    <cellStyle name="Migliaia 23 6 3" xfId="54544" xr:uid="{F6EC2F55-20CA-4674-9761-20EE43BF064C}"/>
    <cellStyle name="Migliaia 23 7" xfId="9799" xr:uid="{6D0837A8-7D0E-46E7-A297-A93D3B7A6CFF}"/>
    <cellStyle name="Migliaia 23 7 2" xfId="26125" xr:uid="{5C2BCE6F-DAF4-4F4E-A05C-E6AAA4795136}"/>
    <cellStyle name="Migliaia 23 7 3" xfId="41103" xr:uid="{385D9BED-4C90-460C-9B93-7F1990353BF9}"/>
    <cellStyle name="Migliaia 23 7 4" xfId="55585" xr:uid="{0838CB68-DAD0-4819-B5E1-ADB060B79D0D}"/>
    <cellStyle name="Migliaia 23 8" xfId="17064" xr:uid="{B6126004-F983-4B8C-B892-13D57355D811}"/>
    <cellStyle name="Migliaia 23 8 2" xfId="33180" xr:uid="{53CC7B0C-0751-456B-9885-5286CE2F03AC}"/>
    <cellStyle name="Migliaia 23 8 3" xfId="48141" xr:uid="{4C086C76-DBF3-4386-862E-9DBB94651C7E}"/>
    <cellStyle name="Migliaia 23 9" xfId="19106" xr:uid="{6AB059FE-6C69-4043-B291-529D342878C6}"/>
    <cellStyle name="Migliaia 24" xfId="391" xr:uid="{9D3EDFA3-80C2-461A-A79E-42838446A09C}"/>
    <cellStyle name="Migliaia 24 10" xfId="34105" xr:uid="{0A50F1B4-E3CF-4E50-88BD-FAB9CDCCA46E}"/>
    <cellStyle name="Migliaia 24 11" xfId="49045" xr:uid="{AE6FECA2-9B5E-4B02-877F-0B55582A49D9}"/>
    <cellStyle name="Migliaia 24 12" xfId="49450" xr:uid="{06AC0D87-B79F-4BEC-BE60-AA016CB61550}"/>
    <cellStyle name="Migliaia 24 13" xfId="49856" xr:uid="{4FB29C6C-4EB3-4E74-A1BB-E34B519B0602}"/>
    <cellStyle name="Migliaia 24 14" xfId="50264" xr:uid="{ECFD1E53-C8C1-4168-A252-68D626EA1B4F}"/>
    <cellStyle name="Migliaia 24 15" xfId="50706" xr:uid="{2FC4C1C7-7F2A-41D2-BB99-569048CED64B}"/>
    <cellStyle name="Migliaia 24 16" xfId="51425" xr:uid="{DB1450C1-22EC-454A-9B0B-9B639E2061A7}"/>
    <cellStyle name="Migliaia 24 17" xfId="51836" xr:uid="{61DA9E79-2233-4683-93E1-AB0221EC340E}"/>
    <cellStyle name="Migliaia 24 18" xfId="52311" xr:uid="{E37F21F6-361F-425A-815A-6EDE0CE22752}"/>
    <cellStyle name="Migliaia 24 2" xfId="392" xr:uid="{E5A2B5D2-2ED2-402D-B20F-2C2B98A4C770}"/>
    <cellStyle name="Migliaia 24 2 10" xfId="49857" xr:uid="{E929C50D-AF54-4DFA-BB16-1D3CCBB8B769}"/>
    <cellStyle name="Migliaia 24 2 11" xfId="50265" xr:uid="{FDD73709-C590-4ADD-9CA7-704D33731C8A}"/>
    <cellStyle name="Migliaia 24 2 12" xfId="50707" xr:uid="{078CC071-8515-47C3-8F5B-5617B4BC814D}"/>
    <cellStyle name="Migliaia 24 2 13" xfId="51426" xr:uid="{338B60BA-E7D6-4742-95F7-C141DF221A2B}"/>
    <cellStyle name="Migliaia 24 2 14" xfId="51837" xr:uid="{48C166F3-8D66-4B35-BA65-731E5992E68A}"/>
    <cellStyle name="Migliaia 24 2 15" xfId="52312" xr:uid="{869B2D75-7F37-46F2-851F-57822A8A53F1}"/>
    <cellStyle name="Migliaia 24 2 2" xfId="1267" xr:uid="{B858B2E3-5A0F-499C-A5BF-86C743C56225}"/>
    <cellStyle name="Migliaia 24 2 2 10" xfId="51057" xr:uid="{DFA7BEF6-75F3-4F41-BE09-BFDA68CFF31E}"/>
    <cellStyle name="Migliaia 24 2 2 11" xfId="51653" xr:uid="{1BAE6D70-807C-402C-88E5-48B1436EDDB0}"/>
    <cellStyle name="Migliaia 24 2 2 12" xfId="52072" xr:uid="{5DC1EA97-C791-4936-91CF-776295163F49}"/>
    <cellStyle name="Migliaia 24 2 2 13" xfId="52820" xr:uid="{B069B07E-265C-4847-9B7C-FF0BFDB98DCE}"/>
    <cellStyle name="Migliaia 24 2 2 2" xfId="10031" xr:uid="{314B023D-5CCB-41F2-84E5-4F1A85F50C66}"/>
    <cellStyle name="Migliaia 24 2 2 2 2" xfId="26352" xr:uid="{1D13B1FE-FD9D-4EC2-B6AD-AC9210E7D11B}"/>
    <cellStyle name="Migliaia 24 2 2 2 3" xfId="41320" xr:uid="{711ACC7D-6158-4045-BAF1-5E0331B89DEA}"/>
    <cellStyle name="Migliaia 24 2 2 2 4" xfId="55175" xr:uid="{A3F2E3F7-AE83-4684-95EE-97329C59E5C1}"/>
    <cellStyle name="Migliaia 24 2 2 3" xfId="18225" xr:uid="{3303F510-EB1A-4730-8107-9E5EDAB81735}"/>
    <cellStyle name="Migliaia 24 2 2 3 2" xfId="33692" xr:uid="{3E6C37E7-41D1-42C2-ABDB-484B62371B1D}"/>
    <cellStyle name="Migliaia 24 2 2 3 3" xfId="48653" xr:uid="{C17B7AD1-F91A-40C8-8EBF-C01E993DDC2F}"/>
    <cellStyle name="Migliaia 24 2 2 3 4" xfId="56097" xr:uid="{312C50C4-B453-4FB9-8DE2-3B8EEE824EA7}"/>
    <cellStyle name="Migliaia 24 2 2 4" xfId="19331" xr:uid="{710975F8-3688-4191-83C5-1593E0FFA725}"/>
    <cellStyle name="Migliaia 24 2 2 5" xfId="34321" xr:uid="{DC98CC27-D6A1-4083-9427-45C4396C9BA5}"/>
    <cellStyle name="Migliaia 24 2 2 6" xfId="49273" xr:uid="{BE03498C-9306-438C-B7C3-400EB5AAEF02}"/>
    <cellStyle name="Migliaia 24 2 2 7" xfId="49678" xr:uid="{A407D203-C256-4735-8820-44F862BFFD11}"/>
    <cellStyle name="Migliaia 24 2 2 8" xfId="50087" xr:uid="{A421BFBE-FC37-424D-9AFF-ED3E28F2AE3E}"/>
    <cellStyle name="Migliaia 24 2 2 9" xfId="50492" xr:uid="{A7E7F75C-F809-438F-B008-4E7D67C8AC3B}"/>
    <cellStyle name="Migliaia 24 2 3" xfId="9153" xr:uid="{4D7C7357-C94C-403D-9D1A-CDBABC783FF2}"/>
    <cellStyle name="Migliaia 24 2 3 2" xfId="54609" xr:uid="{F63467A0-6B8B-4DDA-AEA1-CAFE9D96E491}"/>
    <cellStyle name="Migliaia 24 2 4" xfId="9804" xr:uid="{875F7B62-C65B-4711-9C9E-55C03027BB23}"/>
    <cellStyle name="Migliaia 24 2 4 2" xfId="26130" xr:uid="{0A3CC141-C4A0-418C-94E8-C69FAD9764C2}"/>
    <cellStyle name="Migliaia 24 2 4 3" xfId="41108" xr:uid="{E6E08C9C-C77E-4974-B217-6DC5F4ACF86A}"/>
    <cellStyle name="Migliaia 24 2 4 4" xfId="55594" xr:uid="{297597E9-04F0-4AB2-B959-CA1CD182DB66}"/>
    <cellStyle name="Migliaia 24 2 5" xfId="17073" xr:uid="{8B48F349-099C-4956-8F01-160FCBD6E23E}"/>
    <cellStyle name="Migliaia 24 2 5 2" xfId="33189" xr:uid="{C4FF7DE5-7990-4D91-80C6-B0AA0B29105E}"/>
    <cellStyle name="Migliaia 24 2 5 3" xfId="48150" xr:uid="{01C3C210-C278-4348-BC63-8F8D09275AE3}"/>
    <cellStyle name="Migliaia 24 2 6" xfId="19111" xr:uid="{C915B138-6E89-4785-80F6-A5DD4A6E438A}"/>
    <cellStyle name="Migliaia 24 2 7" xfId="34106" xr:uid="{B1866DB2-45B3-4F61-AC8D-1FAEDB3B2E26}"/>
    <cellStyle name="Migliaia 24 2 8" xfId="49046" xr:uid="{A2439F90-80D3-49BC-86C4-6172656BB7EF}"/>
    <cellStyle name="Migliaia 24 2 9" xfId="49451" xr:uid="{B6EE1134-10BB-42B7-9EDD-150B6D89C967}"/>
    <cellStyle name="Migliaia 24 3" xfId="393" xr:uid="{D42BA1FE-437A-412E-B6A0-11D4BF36FC34}"/>
    <cellStyle name="Migliaia 24 3 10" xfId="49858" xr:uid="{AFD2C64A-E023-491B-9A0B-5B8B58FC08F4}"/>
    <cellStyle name="Migliaia 24 3 11" xfId="50266" xr:uid="{22924201-2870-443D-82FD-4410736C09E6}"/>
    <cellStyle name="Migliaia 24 3 12" xfId="50708" xr:uid="{A29A8340-0498-4F04-B42D-0E93E0AD0C7C}"/>
    <cellStyle name="Migliaia 24 3 13" xfId="51427" xr:uid="{6EB98D8A-E590-44C1-BC82-ED918C0934A9}"/>
    <cellStyle name="Migliaia 24 3 14" xfId="51838" xr:uid="{19796B12-3D01-4FB5-B6F7-7D58BA220CF6}"/>
    <cellStyle name="Migliaia 24 3 15" xfId="52313" xr:uid="{35784547-2ADB-4842-8DCE-FAE253431A17}"/>
    <cellStyle name="Migliaia 24 3 2" xfId="394" xr:uid="{F20D3F7C-E052-44AD-BD65-9550AA1BB72C}"/>
    <cellStyle name="Migliaia 24 3 2 10" xfId="50267" xr:uid="{6905ECBA-6790-44E6-9A81-F0EE5A2E9588}"/>
    <cellStyle name="Migliaia 24 3 2 11" xfId="50709" xr:uid="{532DD921-628C-4A5F-B0D3-9A38C35B9776}"/>
    <cellStyle name="Migliaia 24 3 2 12" xfId="51428" xr:uid="{498C9DDC-EA9E-42C5-8E89-4D1975B99C93}"/>
    <cellStyle name="Migliaia 24 3 2 13" xfId="51839" xr:uid="{F36AAA9C-B3E4-4424-B3F8-C1D9C1789A82}"/>
    <cellStyle name="Migliaia 24 3 2 14" xfId="52314" xr:uid="{8AB7D4F8-A833-4730-A101-768E2CA2D5D1}"/>
    <cellStyle name="Migliaia 24 3 2 2" xfId="9155" xr:uid="{3C9E79A6-4D43-4BB4-AAC4-2F1CA02E05E4}"/>
    <cellStyle name="Migliaia 24 3 2 2 2" xfId="54758" xr:uid="{506ACC01-9A72-407C-9EBC-E7EB6ECE41A3}"/>
    <cellStyle name="Migliaia 24 3 2 3" xfId="9806" xr:uid="{0E375F00-4122-420F-8B30-D57586543674}"/>
    <cellStyle name="Migliaia 24 3 2 3 2" xfId="26132" xr:uid="{50451571-1C01-45F8-A2C6-82EE1CB480F3}"/>
    <cellStyle name="Migliaia 24 3 2 3 3" xfId="41110" xr:uid="{4D259462-F310-479D-8D9D-EDE7D9C8D125}"/>
    <cellStyle name="Migliaia 24 3 2 3 4" xfId="55596" xr:uid="{5F4FBD2B-3CF1-4FA7-9935-B4222E99D41A}"/>
    <cellStyle name="Migliaia 24 3 2 4" xfId="17075" xr:uid="{772CC76C-6014-49DE-929B-336D4C5DFF28}"/>
    <cellStyle name="Migliaia 24 3 2 4 2" xfId="33191" xr:uid="{2E5A6A69-5122-4748-8B11-942E6E2AD97E}"/>
    <cellStyle name="Migliaia 24 3 2 4 3" xfId="48152" xr:uid="{255F957B-D6A0-4B01-9B29-AA67FC9DE150}"/>
    <cellStyle name="Migliaia 24 3 2 5" xfId="19113" xr:uid="{3C875B3D-0ACA-4B23-AC7F-296CA2454D8F}"/>
    <cellStyle name="Migliaia 24 3 2 6" xfId="34108" xr:uid="{26DEE25D-CAF7-4B76-833B-F49CBED88F09}"/>
    <cellStyle name="Migliaia 24 3 2 7" xfId="49048" xr:uid="{32DB308D-96EF-41A8-9A86-A07E3A15846B}"/>
    <cellStyle name="Migliaia 24 3 2 8" xfId="49453" xr:uid="{EB78163B-21CC-45AB-8A50-F2BFBDD0F758}"/>
    <cellStyle name="Migliaia 24 3 2 9" xfId="49859" xr:uid="{4B697C3C-1126-4F38-84D5-318FA1E2231E}"/>
    <cellStyle name="Migliaia 24 3 3" xfId="9154" xr:uid="{35B0FAB7-3195-43DB-84F2-3FDCB9AF7109}"/>
    <cellStyle name="Migliaia 24 3 3 2" xfId="18227" xr:uid="{D39A1499-6FD8-41D2-AEAA-68B32DFFE290}"/>
    <cellStyle name="Migliaia 24 3 3 2 2" xfId="33694" xr:uid="{D1E05A75-4EA9-494B-B09D-FE3525DD74CD}"/>
    <cellStyle name="Migliaia 24 3 3 2 2 2" xfId="55177" xr:uid="{F6DAD414-8B83-4EE2-B5B8-B473AB63FB6D}"/>
    <cellStyle name="Migliaia 24 3 3 2 3" xfId="48655" xr:uid="{F4BAA325-4074-4579-BF96-703F43090894}"/>
    <cellStyle name="Migliaia 24 3 3 2 3 2" xfId="56099" xr:uid="{F67710D8-A5A3-4D7E-977C-AC5E76217201}"/>
    <cellStyle name="Migliaia 24 3 3 2 4" xfId="52822" xr:uid="{3BFE597E-CD79-4397-AFD7-5C1EA72C91C3}"/>
    <cellStyle name="Migliaia 24 3 3 3" xfId="17076" xr:uid="{23629562-2274-4F69-B1CC-DC96BB97054E}"/>
    <cellStyle name="Migliaia 24 3 3 3 2" xfId="33192" xr:uid="{DAC0F36C-A2EC-481E-AE28-C198A381C80E}"/>
    <cellStyle name="Migliaia 24 3 3 3 3" xfId="48153" xr:uid="{4569D4FC-A232-498B-B293-6F1FA0629DE4}"/>
    <cellStyle name="Migliaia 24 3 3 3 4" xfId="54759" xr:uid="{1A9B51BA-D465-4431-9726-39E399AF608F}"/>
    <cellStyle name="Migliaia 24 3 3 4" xfId="55597" xr:uid="{EBE8C6D9-241F-447B-B065-90D57E1F0B78}"/>
    <cellStyle name="Migliaia 24 3 3 5" xfId="52315" xr:uid="{2596DFA1-16DB-4117-AE07-84D38D75A225}"/>
    <cellStyle name="Migliaia 24 3 4" xfId="9805" xr:uid="{A9F88FBE-B269-4DCA-B6EE-58BD771F113D}"/>
    <cellStyle name="Migliaia 24 3 4 2" xfId="18226" xr:uid="{DE599496-1016-4C78-B141-F7314D959FDC}"/>
    <cellStyle name="Migliaia 24 3 4 2 2" xfId="33693" xr:uid="{3E3166E3-FC2A-4B35-BB05-EE30F3423076}"/>
    <cellStyle name="Migliaia 24 3 4 2 3" xfId="48654" xr:uid="{73D49BA2-ED2E-4656-A98C-70E0B49DB68D}"/>
    <cellStyle name="Migliaia 24 3 4 2 4" xfId="55176" xr:uid="{2A42DBEC-0829-4EE5-B59E-AFF2FB07829D}"/>
    <cellStyle name="Migliaia 24 3 4 3" xfId="26131" xr:uid="{5616D068-3DF4-44F1-9EC8-AF03A503EFBB}"/>
    <cellStyle name="Migliaia 24 3 4 3 2" xfId="56098" xr:uid="{D9121F5B-BF28-448A-B1D4-5BC2535A90C5}"/>
    <cellStyle name="Migliaia 24 3 4 4" xfId="41109" xr:uid="{DE5B9010-481F-4128-AABE-F2D60E101557}"/>
    <cellStyle name="Migliaia 24 3 4 5" xfId="52821" xr:uid="{165AA156-C09E-414D-ACED-AC48AF04ED56}"/>
    <cellStyle name="Migliaia 24 3 5" xfId="17074" xr:uid="{5809B89D-B423-4C51-B7E7-71B298C1087F}"/>
    <cellStyle name="Migliaia 24 3 5 2" xfId="33190" xr:uid="{7941F908-ECC3-4A83-8DB0-1AE2A0E8580C}"/>
    <cellStyle name="Migliaia 24 3 5 3" xfId="48151" xr:uid="{DEBFCE64-08F0-4262-AC67-4D8091543D17}"/>
    <cellStyle name="Migliaia 24 3 5 4" xfId="54757" xr:uid="{8BE65006-A1CC-4F2F-A6D9-BAFC9FA22B52}"/>
    <cellStyle name="Migliaia 24 3 6" xfId="19112" xr:uid="{66A0F4AD-1C4D-4D8C-96A9-3327C1D7D5E1}"/>
    <cellStyle name="Migliaia 24 3 6 2" xfId="55595" xr:uid="{6D620016-60ED-4D59-BECE-AD17F2B17181}"/>
    <cellStyle name="Migliaia 24 3 7" xfId="34107" xr:uid="{F6DF780C-C4F3-4AB2-9D98-6A98F830D5CD}"/>
    <cellStyle name="Migliaia 24 3 8" xfId="49047" xr:uid="{19CDA7B8-C1B7-4FC9-A410-19EA55814452}"/>
    <cellStyle name="Migliaia 24 3 9" xfId="49452" xr:uid="{96AD57F7-F2DF-4B53-8290-AAA4622B7520}"/>
    <cellStyle name="Migliaia 24 4" xfId="9156" xr:uid="{FD46ABD3-49FD-4034-BC6D-EDBF88E910EC}"/>
    <cellStyle name="Migliaia 24 4 2" xfId="17078" xr:uid="{0EA43364-06D3-4A9E-A5BD-E55F7FF5A505}"/>
    <cellStyle name="Migliaia 24 4 2 2" xfId="18229" xr:uid="{6CD9D914-A863-4CCC-8774-8399B8842B36}"/>
    <cellStyle name="Migliaia 24 4 2 2 2" xfId="33696" xr:uid="{16F89540-5789-4CBF-9101-5D3D17BFF1D2}"/>
    <cellStyle name="Migliaia 24 4 2 2 2 2" xfId="55179" xr:uid="{0A5EEB9F-B458-4966-93CB-44954BDBB1D9}"/>
    <cellStyle name="Migliaia 24 4 2 2 3" xfId="48657" xr:uid="{D74383B2-A18A-48BF-B6F6-CDA34611D142}"/>
    <cellStyle name="Migliaia 24 4 2 2 3 2" xfId="56101" xr:uid="{3174334A-A868-4564-9535-B0E312F0032B}"/>
    <cellStyle name="Migliaia 24 4 2 2 4" xfId="52824" xr:uid="{1687B0A6-FEFD-4262-9F22-8F79DB76AEB6}"/>
    <cellStyle name="Migliaia 24 4 2 3" xfId="33194" xr:uid="{4E3FD5BD-3AD2-40F1-AC93-52C013B1C49A}"/>
    <cellStyle name="Migliaia 24 4 2 3 2" xfId="54761" xr:uid="{956C08C2-15B3-4C59-9F8C-CCD8BE9A5347}"/>
    <cellStyle name="Migliaia 24 4 2 4" xfId="48155" xr:uid="{24ADFEA6-B8EA-4D3E-ADA2-301BC87C6FCF}"/>
    <cellStyle name="Migliaia 24 4 2 4 2" xfId="55599" xr:uid="{87AA1ED3-B46C-491F-BE43-FB8FF84A5C49}"/>
    <cellStyle name="Migliaia 24 4 2 5" xfId="52317" xr:uid="{C95393DC-07B9-4784-9A95-B300B4018517}"/>
    <cellStyle name="Migliaia 24 4 3" xfId="18228" xr:uid="{5809606C-AEE4-40B9-9C5E-1933174D662C}"/>
    <cellStyle name="Migliaia 24 4 3 2" xfId="33695" xr:uid="{30E046E9-41C3-457F-A1D9-D301889BAA96}"/>
    <cellStyle name="Migliaia 24 4 3 2 2" xfId="55178" xr:uid="{CEC0D342-D912-4461-9A4C-123FBE767C6B}"/>
    <cellStyle name="Migliaia 24 4 3 3" xfId="48656" xr:uid="{E7D5CFD4-B12C-4D07-ABF6-3C4A0D194121}"/>
    <cellStyle name="Migliaia 24 4 3 3 2" xfId="56100" xr:uid="{91BCEC4A-FD41-44D3-BD75-08E9120A494C}"/>
    <cellStyle name="Migliaia 24 4 3 4" xfId="52823" xr:uid="{D55A2728-B49C-407A-BB5E-5086EA7718C8}"/>
    <cellStyle name="Migliaia 24 4 4" xfId="17077" xr:uid="{03F6E878-6DEE-41AB-8441-4EF25E80711F}"/>
    <cellStyle name="Migliaia 24 4 4 2" xfId="33193" xr:uid="{EDE9AF8C-19CB-4898-809C-564E0ABD40CA}"/>
    <cellStyle name="Migliaia 24 4 4 3" xfId="48154" xr:uid="{D75B5998-FF08-499B-94E5-3361317FC102}"/>
    <cellStyle name="Migliaia 24 4 4 4" xfId="54760" xr:uid="{3E6C1012-53A9-4A27-B406-D188BC70D59C}"/>
    <cellStyle name="Migliaia 24 4 5" xfId="50993" xr:uid="{7E735EBD-92DC-4064-8890-8CA34ADBE6C0}"/>
    <cellStyle name="Migliaia 24 4 5 2" xfId="55598" xr:uid="{7C9B9CA8-3B66-47A2-9DA5-9FC7378BD87D}"/>
    <cellStyle name="Migliaia 24 4 6" xfId="52316" xr:uid="{FF6956B1-A696-45FD-9005-84F536DD2AF3}"/>
    <cellStyle name="Migliaia 24 5" xfId="9157" xr:uid="{D885A6BB-513E-43EA-8CFC-89A79CE0A6F3}"/>
    <cellStyle name="Migliaia 24 5 2" xfId="17079" xr:uid="{0D01B159-9926-43F1-B009-6F7BD326DB2F}"/>
    <cellStyle name="Migliaia 24 5 2 2" xfId="33195" xr:uid="{69579A9D-CF41-406E-865E-CD986B14E264}"/>
    <cellStyle name="Migliaia 24 5 2 3" xfId="48156" xr:uid="{F67D0AFB-D331-461A-B384-B6574A71C8F1}"/>
    <cellStyle name="Migliaia 24 5 2 4" xfId="54762" xr:uid="{45E072F2-73CD-499D-B3B4-35839BDF26D0}"/>
    <cellStyle name="Migliaia 24 5 3" xfId="51138" xr:uid="{D2A1F9F6-1721-4914-BE58-74EACEF3ED74}"/>
    <cellStyle name="Migliaia 24 5 3 2" xfId="55600" xr:uid="{BC4B6AFA-1208-4E1C-92FF-B8AB5C401A8E}"/>
    <cellStyle name="Migliaia 24 5 4" xfId="52318" xr:uid="{5466C5F1-FBAB-4B54-95A6-8D746CDD6B8F}"/>
    <cellStyle name="Migliaia 24 6" xfId="9152" xr:uid="{B7040CA4-D61A-46D4-BEFA-DE95202A65DF}"/>
    <cellStyle name="Migliaia 24 6 2" xfId="50992" xr:uid="{F86A878E-4D14-491C-91D4-F20A23A5BBCD}"/>
    <cellStyle name="Migliaia 24 6 3" xfId="54545" xr:uid="{67E2AD92-83E0-4D2C-828C-30E8F4FB7D77}"/>
    <cellStyle name="Migliaia 24 7" xfId="9803" xr:uid="{753FCC06-BC71-41A2-B113-7EF048509F21}"/>
    <cellStyle name="Migliaia 24 7 2" xfId="26129" xr:uid="{AE0DBF12-164E-4D74-9816-01D2FF5E2D84}"/>
    <cellStyle name="Migliaia 24 7 3" xfId="41107" xr:uid="{A5D2A75F-C365-4752-8A75-3A68E60DD1D1}"/>
    <cellStyle name="Migliaia 24 7 4" xfId="55593" xr:uid="{BD9865D0-321D-49A7-8C87-5B62081758ED}"/>
    <cellStyle name="Migliaia 24 8" xfId="17072" xr:uid="{D68039BB-46B7-462D-AEC4-23479B3A12D2}"/>
    <cellStyle name="Migliaia 24 8 2" xfId="33188" xr:uid="{C5C6745E-630D-4DC6-879B-A28CB5B5C032}"/>
    <cellStyle name="Migliaia 24 8 3" xfId="48149" xr:uid="{0B8D28DC-0DB6-4E69-98F3-AF7E903C71C0}"/>
    <cellStyle name="Migliaia 24 9" xfId="19110" xr:uid="{386B61D1-AD4B-484D-84C2-EDE22CD93FD5}"/>
    <cellStyle name="Migliaia 25" xfId="395" xr:uid="{264E96B5-8E69-46A8-ADF1-942D9516799E}"/>
    <cellStyle name="Migliaia 25 10" xfId="34109" xr:uid="{46C5A13C-5D68-4A74-8075-04E80BB2E3CC}"/>
    <cellStyle name="Migliaia 25 11" xfId="49049" xr:uid="{D83B1045-5555-49DC-BB99-42019E678B6F}"/>
    <cellStyle name="Migliaia 25 12" xfId="49454" xr:uid="{19DE34E2-53FE-4516-AB0A-7E35D4FA3885}"/>
    <cellStyle name="Migliaia 25 13" xfId="49860" xr:uid="{775BA207-EA7D-410B-AB1D-ECDDEA3009A5}"/>
    <cellStyle name="Migliaia 25 14" xfId="50268" xr:uid="{337D0E68-1B9B-4C3B-9B7F-145A98AFBE7F}"/>
    <cellStyle name="Migliaia 25 15" xfId="50710" xr:uid="{0B5F6226-47C8-429D-B709-64E5C8DDAECF}"/>
    <cellStyle name="Migliaia 25 16" xfId="51429" xr:uid="{A7233515-410D-4C89-8E4B-6A6A6F96DDC0}"/>
    <cellStyle name="Migliaia 25 17" xfId="51840" xr:uid="{8E7E55CB-BAE4-42BC-B6A0-8740CCD33140}"/>
    <cellStyle name="Migliaia 25 18" xfId="52319" xr:uid="{0BCD6417-96B9-432C-9395-8EC54F16978E}"/>
    <cellStyle name="Migliaia 25 2" xfId="396" xr:uid="{5E1C754D-AAC1-49A4-B49D-65B2BD23241A}"/>
    <cellStyle name="Migliaia 25 2 10" xfId="49861" xr:uid="{7CB32699-8D22-45A8-BF6F-98E354B7ADA5}"/>
    <cellStyle name="Migliaia 25 2 11" xfId="50269" xr:uid="{1D8A4469-FBAB-41D2-ABC8-26B3DCF3C44B}"/>
    <cellStyle name="Migliaia 25 2 12" xfId="50711" xr:uid="{CB1023AB-0C19-478C-AAFA-828F8EDB7104}"/>
    <cellStyle name="Migliaia 25 2 13" xfId="51430" xr:uid="{148DD807-D54F-4D48-B439-45158080B73D}"/>
    <cellStyle name="Migliaia 25 2 14" xfId="51841" xr:uid="{0E7209BE-4339-4B37-B2B6-2D1DE1D96B93}"/>
    <cellStyle name="Migliaia 25 2 15" xfId="52320" xr:uid="{0E2E3288-F91E-4CAC-AFF6-D7E7239B8D21}"/>
    <cellStyle name="Migliaia 25 2 2" xfId="1268" xr:uid="{C6556EC5-223E-45EF-97A6-8653B246ACF1}"/>
    <cellStyle name="Migliaia 25 2 2 10" xfId="51058" xr:uid="{E2C7E1EE-FD92-4D77-8602-8C2B71BDC401}"/>
    <cellStyle name="Migliaia 25 2 2 11" xfId="51654" xr:uid="{54BC14FD-B136-422E-A525-125B4DEC6386}"/>
    <cellStyle name="Migliaia 25 2 2 12" xfId="52073" xr:uid="{8E987C61-AD4A-4017-B779-8EFE1D296223}"/>
    <cellStyle name="Migliaia 25 2 2 13" xfId="52825" xr:uid="{040177D1-FA87-4F68-99A7-D242300417B2}"/>
    <cellStyle name="Migliaia 25 2 2 2" xfId="10032" xr:uid="{0D588873-31B1-4584-A408-BD69FD8BA875}"/>
    <cellStyle name="Migliaia 25 2 2 2 2" xfId="26353" xr:uid="{64E0E532-0506-4CAF-8B94-2128D4664BE3}"/>
    <cellStyle name="Migliaia 25 2 2 2 3" xfId="41321" xr:uid="{A83F2691-3E9D-496F-A718-44F68AF98D81}"/>
    <cellStyle name="Migliaia 25 2 2 2 4" xfId="55180" xr:uid="{2CDB300E-0C64-488E-A473-911D4A709279}"/>
    <cellStyle name="Migliaia 25 2 2 3" xfId="18230" xr:uid="{545613A3-3608-41A0-86B6-99BC71DB1E79}"/>
    <cellStyle name="Migliaia 25 2 2 3 2" xfId="33697" xr:uid="{CDD59A6C-CE3B-4F14-A0C6-44B0A0FBD09A}"/>
    <cellStyle name="Migliaia 25 2 2 3 3" xfId="48658" xr:uid="{2DDD1C65-E81B-45A3-9A89-E347537FCC6A}"/>
    <cellStyle name="Migliaia 25 2 2 3 4" xfId="56102" xr:uid="{2DEE3DCF-9A11-416A-9C6F-A3F330FBE7BB}"/>
    <cellStyle name="Migliaia 25 2 2 4" xfId="19332" xr:uid="{95D8EE0B-0D79-4AE7-9072-2C3A0FB32A90}"/>
    <cellStyle name="Migliaia 25 2 2 5" xfId="34322" xr:uid="{15889FE2-72B7-4F61-B5EE-6AA3DC10619E}"/>
    <cellStyle name="Migliaia 25 2 2 6" xfId="49274" xr:uid="{226076BD-00A6-4195-9D6A-B3A43B572623}"/>
    <cellStyle name="Migliaia 25 2 2 7" xfId="49679" xr:uid="{2B343DDE-D0BF-49D0-B915-685E02886D87}"/>
    <cellStyle name="Migliaia 25 2 2 8" xfId="50088" xr:uid="{EED86559-CBCF-4EF1-ACA9-7D214E7EE041}"/>
    <cellStyle name="Migliaia 25 2 2 9" xfId="50493" xr:uid="{B8CC8A6F-EBAA-47B4-8FC1-4CB6AE69634F}"/>
    <cellStyle name="Migliaia 25 2 3" xfId="9159" xr:uid="{1F394104-0B1B-4F16-9AF5-CE75F35B0C4C}"/>
    <cellStyle name="Migliaia 25 2 3 2" xfId="54610" xr:uid="{2BB4F5BC-DE8E-4E8F-B9BB-51962EFFA88A}"/>
    <cellStyle name="Migliaia 25 2 4" xfId="9808" xr:uid="{D7213FEA-CD35-4DDF-9349-242A6F9577D8}"/>
    <cellStyle name="Migliaia 25 2 4 2" xfId="26134" xr:uid="{56DD7001-3698-4A58-8EC0-618E9F705C80}"/>
    <cellStyle name="Migliaia 25 2 4 3" xfId="41112" xr:uid="{8DC91B46-D6F0-4831-AB43-AD5454C2D80A}"/>
    <cellStyle name="Migliaia 25 2 4 4" xfId="55602" xr:uid="{2B86B73A-49E8-4429-89F8-D69BDA0621F2}"/>
    <cellStyle name="Migliaia 25 2 5" xfId="17081" xr:uid="{6E686AD7-CBD3-406E-8DEB-FD36AF40D237}"/>
    <cellStyle name="Migliaia 25 2 5 2" xfId="33197" xr:uid="{EC46D043-5D26-4DD0-B207-9AFE94D81B9B}"/>
    <cellStyle name="Migliaia 25 2 5 3" xfId="48158" xr:uid="{7358624C-3046-42C6-B5C6-756B63AE964F}"/>
    <cellStyle name="Migliaia 25 2 6" xfId="19115" xr:uid="{7FFEDEBB-5DF8-409B-92C6-FFB3B7679F87}"/>
    <cellStyle name="Migliaia 25 2 7" xfId="34110" xr:uid="{03B61400-F66B-4A9D-A2FB-709C364D90F5}"/>
    <cellStyle name="Migliaia 25 2 8" xfId="49050" xr:uid="{610C0B54-0518-47F4-B9F9-7C4AD790ECF4}"/>
    <cellStyle name="Migliaia 25 2 9" xfId="49455" xr:uid="{51FDB589-FC6D-4F1C-96EB-BF28579BFDD3}"/>
    <cellStyle name="Migliaia 25 3" xfId="397" xr:uid="{81C05C8E-883C-41E1-97E2-B4B92B7A752F}"/>
    <cellStyle name="Migliaia 25 3 10" xfId="49862" xr:uid="{79CA71CA-50EB-445A-B9D2-F2CA262ED532}"/>
    <cellStyle name="Migliaia 25 3 11" xfId="50270" xr:uid="{157D7580-3954-4ADD-8D84-13E345B7EA05}"/>
    <cellStyle name="Migliaia 25 3 12" xfId="50712" xr:uid="{F9CED638-5013-443B-8ABC-3795127C36F3}"/>
    <cellStyle name="Migliaia 25 3 13" xfId="51431" xr:uid="{D1C7B24A-2801-4D56-AB7C-98291A3F07F0}"/>
    <cellStyle name="Migliaia 25 3 14" xfId="51842" xr:uid="{98F82F1D-479A-4873-A314-4EDD18346138}"/>
    <cellStyle name="Migliaia 25 3 15" xfId="52321" xr:uid="{F6AA700A-F9BE-44B7-A6D4-5CD0A0430095}"/>
    <cellStyle name="Migliaia 25 3 2" xfId="398" xr:uid="{888F3D87-CD94-449B-AB08-21064BAA4D22}"/>
    <cellStyle name="Migliaia 25 3 2 10" xfId="50271" xr:uid="{60299578-ABD0-4024-8163-952F27DFD2A2}"/>
    <cellStyle name="Migliaia 25 3 2 11" xfId="50713" xr:uid="{67132D7B-19D3-4D0C-8B80-CF0571CA8D57}"/>
    <cellStyle name="Migliaia 25 3 2 12" xfId="51432" xr:uid="{694F87B0-68A9-4B65-8100-0852BF44DDF1}"/>
    <cellStyle name="Migliaia 25 3 2 13" xfId="51843" xr:uid="{EB838116-0AB4-4698-ADD9-AA547A2004B7}"/>
    <cellStyle name="Migliaia 25 3 2 14" xfId="52322" xr:uid="{A0B3D157-3C7F-4C9D-A6F5-AA1F80CBBEFF}"/>
    <cellStyle name="Migliaia 25 3 2 2" xfId="9161" xr:uid="{53BBE766-1FDA-490F-B0E0-A1A2F35D31FF}"/>
    <cellStyle name="Migliaia 25 3 2 2 2" xfId="54764" xr:uid="{CDE29FA4-04AD-49AB-A36A-D35B9C3D0CCC}"/>
    <cellStyle name="Migliaia 25 3 2 3" xfId="9810" xr:uid="{C159D70C-6A00-4011-B9F3-91CB121916EB}"/>
    <cellStyle name="Migliaia 25 3 2 3 2" xfId="26136" xr:uid="{EE4C5194-E766-4C17-A629-B593B8415872}"/>
    <cellStyle name="Migliaia 25 3 2 3 3" xfId="41114" xr:uid="{1F5DC536-92BC-4DBD-A531-DD1CF201BD06}"/>
    <cellStyle name="Migliaia 25 3 2 3 4" xfId="55604" xr:uid="{68FA3135-8E97-44D0-B0DD-611B182E1733}"/>
    <cellStyle name="Migliaia 25 3 2 4" xfId="17083" xr:uid="{8DDF884A-4B47-499B-83BB-6061C34F94D2}"/>
    <cellStyle name="Migliaia 25 3 2 4 2" xfId="33199" xr:uid="{EC74D6A8-FBD3-4BFD-9C5C-3BA9DEDEA0E6}"/>
    <cellStyle name="Migliaia 25 3 2 4 3" xfId="48160" xr:uid="{FA7B27F4-489F-4333-9D42-0722ADDC1F53}"/>
    <cellStyle name="Migliaia 25 3 2 5" xfId="19117" xr:uid="{2E66348D-F99A-4D5D-9FD6-1F0C78B07FC1}"/>
    <cellStyle name="Migliaia 25 3 2 6" xfId="34112" xr:uid="{C968131F-DFEE-412A-BA6F-593939406BB5}"/>
    <cellStyle name="Migliaia 25 3 2 7" xfId="49052" xr:uid="{765F972E-2222-42C1-A323-2DBE1FD3B0BB}"/>
    <cellStyle name="Migliaia 25 3 2 8" xfId="49457" xr:uid="{8F301EA7-7313-4068-8AD3-4317F8F3FC6E}"/>
    <cellStyle name="Migliaia 25 3 2 9" xfId="49863" xr:uid="{F61C5022-880B-4C13-B7AE-1FDB032C7D0F}"/>
    <cellStyle name="Migliaia 25 3 3" xfId="9160" xr:uid="{88D9217B-6CB4-492A-9062-AF38B4834D09}"/>
    <cellStyle name="Migliaia 25 3 3 2" xfId="18232" xr:uid="{C30E0810-5071-4E2D-906D-AA2E31AE8EA7}"/>
    <cellStyle name="Migliaia 25 3 3 2 2" xfId="33699" xr:uid="{54FCBBD8-07AF-434D-84FF-0020F98909B5}"/>
    <cellStyle name="Migliaia 25 3 3 2 2 2" xfId="55182" xr:uid="{8E835677-1DF8-44C7-BCFF-0A69F27E79EF}"/>
    <cellStyle name="Migliaia 25 3 3 2 3" xfId="48660" xr:uid="{A3CD1207-67D6-4943-BFF6-5E280DF5508D}"/>
    <cellStyle name="Migliaia 25 3 3 2 3 2" xfId="56104" xr:uid="{73ED1CD5-DDA8-4EAB-9F4E-261FDBA0E274}"/>
    <cellStyle name="Migliaia 25 3 3 2 4" xfId="52827" xr:uid="{A1D4F947-4BDF-49CE-8148-7C9D95400078}"/>
    <cellStyle name="Migliaia 25 3 3 3" xfId="17084" xr:uid="{F3B3DE53-140A-41B0-B66F-A3E948F6716D}"/>
    <cellStyle name="Migliaia 25 3 3 3 2" xfId="33200" xr:uid="{19CD5934-524F-4C36-B361-A496F6D7943B}"/>
    <cellStyle name="Migliaia 25 3 3 3 3" xfId="48161" xr:uid="{90A6AF65-4E9B-4004-9E14-A5FD37A09A0B}"/>
    <cellStyle name="Migliaia 25 3 3 3 4" xfId="54765" xr:uid="{7882E8C9-624A-4482-A5BA-C69495A58224}"/>
    <cellStyle name="Migliaia 25 3 3 4" xfId="55605" xr:uid="{AD22ACF8-0DA6-4E22-A4B9-78B71FD7A561}"/>
    <cellStyle name="Migliaia 25 3 3 5" xfId="52323" xr:uid="{018CCEE6-9232-4394-AE1D-AB27D9223F04}"/>
    <cellStyle name="Migliaia 25 3 4" xfId="9809" xr:uid="{35F00EAB-8388-43C5-8DDE-F2A60910C7B2}"/>
    <cellStyle name="Migliaia 25 3 4 2" xfId="18231" xr:uid="{3C7E3CCF-6D18-458A-AC53-920CDA7322AA}"/>
    <cellStyle name="Migliaia 25 3 4 2 2" xfId="33698" xr:uid="{3A6698BB-BCFC-4FE6-B41B-FA7FF703BD52}"/>
    <cellStyle name="Migliaia 25 3 4 2 3" xfId="48659" xr:uid="{7474C7DB-3631-41D6-A725-0DBDA0FAAF34}"/>
    <cellStyle name="Migliaia 25 3 4 2 4" xfId="55181" xr:uid="{6423DB66-629F-45D1-9406-6DC43732C32E}"/>
    <cellStyle name="Migliaia 25 3 4 3" xfId="26135" xr:uid="{3FFBB370-8876-44FC-8111-FA090003095D}"/>
    <cellStyle name="Migliaia 25 3 4 3 2" xfId="56103" xr:uid="{74BD18E5-4CF6-4C8C-81A3-51407748B140}"/>
    <cellStyle name="Migliaia 25 3 4 4" xfId="41113" xr:uid="{E7BE659A-A621-4CCB-B817-613EBF5633D2}"/>
    <cellStyle name="Migliaia 25 3 4 5" xfId="52826" xr:uid="{30A81605-4ACA-48F0-8FE0-667A04D55B89}"/>
    <cellStyle name="Migliaia 25 3 5" xfId="17082" xr:uid="{A2841927-C6B4-4699-A408-E8DA95296594}"/>
    <cellStyle name="Migliaia 25 3 5 2" xfId="33198" xr:uid="{420CBAB0-3DF1-473A-B0B1-BB520761E608}"/>
    <cellStyle name="Migliaia 25 3 5 3" xfId="48159" xr:uid="{8F251B76-05F3-4C1C-926E-878379B0AAC7}"/>
    <cellStyle name="Migliaia 25 3 5 4" xfId="54763" xr:uid="{F9DBA102-533A-4E3F-BC67-FAE2B5047E3A}"/>
    <cellStyle name="Migliaia 25 3 6" xfId="19116" xr:uid="{6C32B6CF-5FD2-476A-8038-3A1493442342}"/>
    <cellStyle name="Migliaia 25 3 6 2" xfId="55603" xr:uid="{49AB8ADF-9313-42E2-8298-6D47AB42B0E3}"/>
    <cellStyle name="Migliaia 25 3 7" xfId="34111" xr:uid="{37B9861C-A6D0-4D7A-9964-92E1F9DD22F9}"/>
    <cellStyle name="Migliaia 25 3 8" xfId="49051" xr:uid="{8BC968A7-40CF-45D4-B897-9FE85315D094}"/>
    <cellStyle name="Migliaia 25 3 9" xfId="49456" xr:uid="{45752D58-827E-49A7-849C-AAA2C9865561}"/>
    <cellStyle name="Migliaia 25 4" xfId="9162" xr:uid="{174DE811-CBCB-42FB-8DCA-FC9087B8E3E9}"/>
    <cellStyle name="Migliaia 25 4 2" xfId="17086" xr:uid="{A1FA3D68-4547-4224-B540-D44E27D5D025}"/>
    <cellStyle name="Migliaia 25 4 2 2" xfId="18234" xr:uid="{27E56B27-DB88-406F-ADC9-42484465928F}"/>
    <cellStyle name="Migliaia 25 4 2 2 2" xfId="33701" xr:uid="{ABF51C0D-F26E-4501-8155-43362A98BBDB}"/>
    <cellStyle name="Migliaia 25 4 2 2 2 2" xfId="55184" xr:uid="{19515921-8873-4ABE-8DE6-E33DABB8E4C4}"/>
    <cellStyle name="Migliaia 25 4 2 2 3" xfId="48662" xr:uid="{3E2748F5-80AB-4DCA-93C6-FB6858D5531B}"/>
    <cellStyle name="Migliaia 25 4 2 2 3 2" xfId="56106" xr:uid="{7E146335-E858-4800-B13B-A9BF0808E06D}"/>
    <cellStyle name="Migliaia 25 4 2 2 4" xfId="52829" xr:uid="{8B4A8A42-26FD-49A7-BBE4-04F289909511}"/>
    <cellStyle name="Migliaia 25 4 2 3" xfId="33202" xr:uid="{64EBD590-7EFD-4895-A09F-BF0A9595E842}"/>
    <cellStyle name="Migliaia 25 4 2 3 2" xfId="54767" xr:uid="{B5866324-2232-4B55-B979-7EF4F8AE6150}"/>
    <cellStyle name="Migliaia 25 4 2 4" xfId="48163" xr:uid="{C2D3550E-FF8C-4E06-A4DA-FDE3F97DC958}"/>
    <cellStyle name="Migliaia 25 4 2 4 2" xfId="55607" xr:uid="{6643C4B5-4AF5-4CE0-A9BC-E919AD374C13}"/>
    <cellStyle name="Migliaia 25 4 2 5" xfId="52325" xr:uid="{0E065611-4D55-4D13-8B27-A6E870F3978A}"/>
    <cellStyle name="Migliaia 25 4 3" xfId="18233" xr:uid="{CFAEABA0-44F3-47A4-A42D-164CE3F84243}"/>
    <cellStyle name="Migliaia 25 4 3 2" xfId="33700" xr:uid="{026F8875-C394-4468-8089-9BE9F97E20DE}"/>
    <cellStyle name="Migliaia 25 4 3 2 2" xfId="55183" xr:uid="{28544582-ACB4-4A7A-A679-E5F861198D97}"/>
    <cellStyle name="Migliaia 25 4 3 3" xfId="48661" xr:uid="{3414B9EE-C6B0-4831-AC51-F6649B41C86B}"/>
    <cellStyle name="Migliaia 25 4 3 3 2" xfId="56105" xr:uid="{A257587E-49E3-4AD7-ACDE-6AD5765AA717}"/>
    <cellStyle name="Migliaia 25 4 3 4" xfId="52828" xr:uid="{8A15A9E4-51E5-47E9-A352-32E17B0EC5EE}"/>
    <cellStyle name="Migliaia 25 4 4" xfId="17085" xr:uid="{1C5AE15E-A37B-486B-9C78-71E02DA7FFF4}"/>
    <cellStyle name="Migliaia 25 4 4 2" xfId="33201" xr:uid="{B8789A91-CD5D-41E6-85ED-B24419C1D85B}"/>
    <cellStyle name="Migliaia 25 4 4 3" xfId="48162" xr:uid="{896BE506-5EE9-42A4-A74B-A570D12C7692}"/>
    <cellStyle name="Migliaia 25 4 4 4" xfId="54766" xr:uid="{51B5249F-3594-42F5-84D2-0B539B589A43}"/>
    <cellStyle name="Migliaia 25 4 5" xfId="51215" xr:uid="{3AB0347C-2B84-4D40-A875-0BDCFECB47CE}"/>
    <cellStyle name="Migliaia 25 4 5 2" xfId="55606" xr:uid="{5A831720-0E56-4082-A87C-FD3A4157BE03}"/>
    <cellStyle name="Migliaia 25 4 6" xfId="52324" xr:uid="{31C9D0FC-D127-45B1-A168-CCCCBF89AEF5}"/>
    <cellStyle name="Migliaia 25 5" xfId="9163" xr:uid="{55C4833F-CC99-41C7-AFBB-FB36217DC147}"/>
    <cellStyle name="Migliaia 25 5 2" xfId="17087" xr:uid="{7E071878-7D47-4DB5-AD66-812D6233BF54}"/>
    <cellStyle name="Migliaia 25 5 2 2" xfId="33203" xr:uid="{B1D15E12-A3D3-4890-880A-32AA630EDA8F}"/>
    <cellStyle name="Migliaia 25 5 2 3" xfId="48164" xr:uid="{255CEB69-4FCD-4C7B-B351-63066960A3A7}"/>
    <cellStyle name="Migliaia 25 5 2 4" xfId="54768" xr:uid="{1ED73270-65B6-493A-BFF3-6DFF0D3C21F7}"/>
    <cellStyle name="Migliaia 25 5 3" xfId="51182" xr:uid="{23D4BA04-9DEF-4C94-8E1D-310505C26539}"/>
    <cellStyle name="Migliaia 25 5 3 2" xfId="55608" xr:uid="{374BD9E2-420F-4E47-A052-755F103B3492}"/>
    <cellStyle name="Migliaia 25 5 4" xfId="52326" xr:uid="{E6585D75-85ED-48B5-862A-69ECBC6CF620}"/>
    <cellStyle name="Migliaia 25 6" xfId="9158" xr:uid="{3C397B85-CD4E-4D55-979D-3BD3A28EC666}"/>
    <cellStyle name="Migliaia 25 6 2" xfId="51137" xr:uid="{155C247F-E70B-432D-9122-9B71D7F53E0A}"/>
    <cellStyle name="Migliaia 25 6 3" xfId="54546" xr:uid="{22FF0456-8E16-4E0D-8D5C-F1935170F35D}"/>
    <cellStyle name="Migliaia 25 7" xfId="9807" xr:uid="{9F8040AD-B09A-43DD-A05A-306C61D0D8E5}"/>
    <cellStyle name="Migliaia 25 7 2" xfId="26133" xr:uid="{F5252F8E-85A1-468A-B23C-96538FEF871A}"/>
    <cellStyle name="Migliaia 25 7 3" xfId="41111" xr:uid="{58290AE6-4B6E-4369-A4E7-4AB186999DBD}"/>
    <cellStyle name="Migliaia 25 7 4" xfId="55601" xr:uid="{BCE7185A-F09C-4FBD-8D41-083A984FD73F}"/>
    <cellStyle name="Migliaia 25 8" xfId="17080" xr:uid="{7B69E8D2-5F28-47BF-A0CA-E61F88B6234C}"/>
    <cellStyle name="Migliaia 25 8 2" xfId="33196" xr:uid="{833109DD-33C9-48EC-9B65-265370535D44}"/>
    <cellStyle name="Migliaia 25 8 3" xfId="48157" xr:uid="{466A5604-6309-466A-9D27-4C500B7FDBE0}"/>
    <cellStyle name="Migliaia 25 9" xfId="19114" xr:uid="{A0B859EC-0BF8-4234-83D0-E299E5752469}"/>
    <cellStyle name="Migliaia 26" xfId="399" xr:uid="{EEF1EDF8-0D4B-4DDD-A477-DB8F3EE6C548}"/>
    <cellStyle name="Migliaia 26 10" xfId="34113" xr:uid="{3F50F29C-5BFC-4A6C-B3CB-93BCA2D4CF00}"/>
    <cellStyle name="Migliaia 26 11" xfId="49053" xr:uid="{80E87A4E-9763-4C14-B328-E7DA7DEE082B}"/>
    <cellStyle name="Migliaia 26 12" xfId="49458" xr:uid="{F5CA94C5-B15A-4088-87F6-D3E2C99E8D89}"/>
    <cellStyle name="Migliaia 26 13" xfId="49864" xr:uid="{8582A2FE-3043-43A5-848A-9D92539FE329}"/>
    <cellStyle name="Migliaia 26 14" xfId="50272" xr:uid="{E4E7DCE4-4D18-4237-B137-C1B8249E2DD5}"/>
    <cellStyle name="Migliaia 26 15" xfId="50714" xr:uid="{6F3FF779-62C8-43F1-8E3F-D5C6BA04578A}"/>
    <cellStyle name="Migliaia 26 16" xfId="51433" xr:uid="{40484BC2-0EE4-41D3-888E-BDE08BFB4A8B}"/>
    <cellStyle name="Migliaia 26 17" xfId="51844" xr:uid="{800F7A58-B145-448E-B5AD-960692696BC4}"/>
    <cellStyle name="Migliaia 26 18" xfId="52327" xr:uid="{51D314C8-B015-4406-9820-E92F206EADE3}"/>
    <cellStyle name="Migliaia 26 2" xfId="400" xr:uid="{8E304B90-9989-44ED-8823-DC74AF9CDE13}"/>
    <cellStyle name="Migliaia 26 2 10" xfId="49865" xr:uid="{A373FA1B-4EC0-4CE6-95CB-6E4394F8FBC0}"/>
    <cellStyle name="Migliaia 26 2 11" xfId="50273" xr:uid="{320EE1B5-B8D5-498D-A18A-F8AAFAB45760}"/>
    <cellStyle name="Migliaia 26 2 12" xfId="50715" xr:uid="{7D53CDFB-D887-47A2-BE5C-ACA23191DEEB}"/>
    <cellStyle name="Migliaia 26 2 13" xfId="51434" xr:uid="{86B7F67E-8E8C-4417-844F-7DAC2AF69DF9}"/>
    <cellStyle name="Migliaia 26 2 14" xfId="51845" xr:uid="{64408343-66EA-4F0D-A891-E8B54BD1EB34}"/>
    <cellStyle name="Migliaia 26 2 15" xfId="52328" xr:uid="{442162C2-1039-46B7-A755-677AEAADF13E}"/>
    <cellStyle name="Migliaia 26 2 2" xfId="1269" xr:uid="{BEDE2168-3E1C-4617-AEDB-0227231A0805}"/>
    <cellStyle name="Migliaia 26 2 2 10" xfId="51059" xr:uid="{15129006-3998-4CFB-ABD8-35A9270F07A5}"/>
    <cellStyle name="Migliaia 26 2 2 11" xfId="51655" xr:uid="{10EDAEAD-D3DC-432C-9CBD-F6B07B619ED6}"/>
    <cellStyle name="Migliaia 26 2 2 12" xfId="52074" xr:uid="{996A87F0-926F-41ED-974E-13286F098565}"/>
    <cellStyle name="Migliaia 26 2 2 13" xfId="52830" xr:uid="{B832B52E-BFA1-498A-8AE2-0996604CCB6F}"/>
    <cellStyle name="Migliaia 26 2 2 2" xfId="10033" xr:uid="{A26A5683-DA30-4588-B0FD-9E378422C744}"/>
    <cellStyle name="Migliaia 26 2 2 2 2" xfId="26354" xr:uid="{90495FE0-AB04-489F-BBF1-666616620886}"/>
    <cellStyle name="Migliaia 26 2 2 2 3" xfId="41322" xr:uid="{B3F5577C-9940-4D2C-BBB0-05CD06F3FC7B}"/>
    <cellStyle name="Migliaia 26 2 2 2 4" xfId="55185" xr:uid="{670313D2-3E3F-407F-98F5-A0781EA59FBC}"/>
    <cellStyle name="Migliaia 26 2 2 3" xfId="18235" xr:uid="{303C061C-D5D8-4020-9295-B5904E2456DD}"/>
    <cellStyle name="Migliaia 26 2 2 3 2" xfId="33702" xr:uid="{5A0E1064-9D47-4228-86A4-9D0243FD7FD8}"/>
    <cellStyle name="Migliaia 26 2 2 3 3" xfId="48663" xr:uid="{27D929BC-D3B7-4D28-8410-E73FF13F155A}"/>
    <cellStyle name="Migliaia 26 2 2 3 4" xfId="56107" xr:uid="{73EAD4F2-3D00-4CA8-BE1D-C0BE3F678B5E}"/>
    <cellStyle name="Migliaia 26 2 2 4" xfId="19333" xr:uid="{1746F2FA-0279-47F4-AC49-ACB19118F2E2}"/>
    <cellStyle name="Migliaia 26 2 2 5" xfId="34323" xr:uid="{3A36F601-33C4-4944-AFF9-7AFCC43F15AF}"/>
    <cellStyle name="Migliaia 26 2 2 6" xfId="49275" xr:uid="{5EB4099B-1D4A-4213-A1CC-0F8AEC24D986}"/>
    <cellStyle name="Migliaia 26 2 2 7" xfId="49680" xr:uid="{5D389FFD-8D02-43FC-A5C8-66ACB93B5FD8}"/>
    <cellStyle name="Migliaia 26 2 2 8" xfId="50089" xr:uid="{CA5D35C7-8CC9-4B00-BCC3-9C175926117A}"/>
    <cellStyle name="Migliaia 26 2 2 9" xfId="50494" xr:uid="{4D9CA47A-334E-412C-A255-7FDABA8740E3}"/>
    <cellStyle name="Migliaia 26 2 3" xfId="9165" xr:uid="{D4603405-184B-405D-BA51-AE01A35BF8E1}"/>
    <cellStyle name="Migliaia 26 2 3 2" xfId="54611" xr:uid="{A1076C3D-00CD-4690-A0ED-FC261168D2D0}"/>
    <cellStyle name="Migliaia 26 2 4" xfId="9812" xr:uid="{458CFEF8-B869-4843-9056-7F38A45BF005}"/>
    <cellStyle name="Migliaia 26 2 4 2" xfId="26138" xr:uid="{C8A44158-613B-4300-A3F7-B5AAB10E34B6}"/>
    <cellStyle name="Migliaia 26 2 4 3" xfId="41116" xr:uid="{79387124-F9E4-4FCB-A285-A875886297B6}"/>
    <cellStyle name="Migliaia 26 2 4 4" xfId="55610" xr:uid="{9EA4CC20-77BF-41BA-AD62-F35840A6E5EB}"/>
    <cellStyle name="Migliaia 26 2 5" xfId="17089" xr:uid="{01F36411-9B5F-4E48-BC00-B36F1EB0B756}"/>
    <cellStyle name="Migliaia 26 2 5 2" xfId="33205" xr:uid="{ADF190AD-F4E0-4126-B585-A0AA2049D233}"/>
    <cellStyle name="Migliaia 26 2 5 3" xfId="48166" xr:uid="{261F9236-E191-43E4-880C-734F5119830B}"/>
    <cellStyle name="Migliaia 26 2 6" xfId="19119" xr:uid="{DC5E393E-49C5-4CFD-B346-F6C44D79B07A}"/>
    <cellStyle name="Migliaia 26 2 7" xfId="34114" xr:uid="{92853E85-62B8-42E7-B6B9-A7627B22380D}"/>
    <cellStyle name="Migliaia 26 2 8" xfId="49054" xr:uid="{F7120945-ABBB-4FF0-8F07-B2ACA39483F6}"/>
    <cellStyle name="Migliaia 26 2 9" xfId="49459" xr:uid="{4C186CB2-4190-4BDF-96F4-551476DFC80F}"/>
    <cellStyle name="Migliaia 26 3" xfId="401" xr:uid="{18CB4574-1F27-4604-9B83-9FC3B5B13310}"/>
    <cellStyle name="Migliaia 26 3 10" xfId="49866" xr:uid="{0A820294-EF4F-4F5A-AB0A-8BD7E3509AAB}"/>
    <cellStyle name="Migliaia 26 3 11" xfId="50274" xr:uid="{6EE23939-B303-44BC-AAAC-BB729BCCEF73}"/>
    <cellStyle name="Migliaia 26 3 12" xfId="50716" xr:uid="{6595FCA5-C11F-48EB-9C2F-31565F9AA985}"/>
    <cellStyle name="Migliaia 26 3 13" xfId="51435" xr:uid="{9B25E6C1-38A0-4247-B66E-D4DFF9ECDA10}"/>
    <cellStyle name="Migliaia 26 3 14" xfId="51846" xr:uid="{282E33A3-D656-4C58-BF60-798CAECD1A40}"/>
    <cellStyle name="Migliaia 26 3 15" xfId="52329" xr:uid="{29999101-5F0C-45A2-A421-BBE03C253DCF}"/>
    <cellStyle name="Migliaia 26 3 2" xfId="402" xr:uid="{45664138-78DD-4D2A-BEA8-5D1BF3CCE74A}"/>
    <cellStyle name="Migliaia 26 3 2 10" xfId="50275" xr:uid="{AADCE8B8-12A3-4B0A-970C-01D34C4B58DF}"/>
    <cellStyle name="Migliaia 26 3 2 11" xfId="50717" xr:uid="{E519F859-006B-40D6-9CB6-1C9AA694A96B}"/>
    <cellStyle name="Migliaia 26 3 2 12" xfId="51436" xr:uid="{A5214F30-C4DE-4B44-BD2E-73B40801E220}"/>
    <cellStyle name="Migliaia 26 3 2 13" xfId="51847" xr:uid="{7F72DE97-EF37-444D-8739-EE8BFF2D5924}"/>
    <cellStyle name="Migliaia 26 3 2 14" xfId="52330" xr:uid="{99C7E528-14D1-4A22-B0B3-7C1734D74642}"/>
    <cellStyle name="Migliaia 26 3 2 2" xfId="9167" xr:uid="{973A25D4-8231-4EF1-8EB4-992097B7E98E}"/>
    <cellStyle name="Migliaia 26 3 2 2 2" xfId="54770" xr:uid="{1D094515-67BE-49CE-8E68-85430A2BD1E7}"/>
    <cellStyle name="Migliaia 26 3 2 3" xfId="9814" xr:uid="{C57661E2-1CAF-412E-BB9F-09795A517D09}"/>
    <cellStyle name="Migliaia 26 3 2 3 2" xfId="26140" xr:uid="{E0E086F8-4346-4AA8-8984-D167C7D5B028}"/>
    <cellStyle name="Migliaia 26 3 2 3 3" xfId="41118" xr:uid="{761CDFC8-51C2-4F80-89E4-F34721291DEC}"/>
    <cellStyle name="Migliaia 26 3 2 3 4" xfId="55612" xr:uid="{078F5685-1C18-4EC4-9AF0-46BAD26DD050}"/>
    <cellStyle name="Migliaia 26 3 2 4" xfId="17091" xr:uid="{49326E44-7476-4B78-93DC-9173C353DD7F}"/>
    <cellStyle name="Migliaia 26 3 2 4 2" xfId="33207" xr:uid="{2E9646D4-0243-48DA-A199-595F0A7E0940}"/>
    <cellStyle name="Migliaia 26 3 2 4 3" xfId="48168" xr:uid="{FE447732-5A2E-4C53-BEF1-D36B9D727095}"/>
    <cellStyle name="Migliaia 26 3 2 5" xfId="19121" xr:uid="{F499EC27-76D9-4540-81DF-1568E9C187AB}"/>
    <cellStyle name="Migliaia 26 3 2 6" xfId="34116" xr:uid="{89576E04-8959-476E-9A51-1C38DBFFDB23}"/>
    <cellStyle name="Migliaia 26 3 2 7" xfId="49056" xr:uid="{14BA7D8B-C63E-490A-B3DF-74102E69B110}"/>
    <cellStyle name="Migliaia 26 3 2 8" xfId="49461" xr:uid="{93D56ED3-A18D-4919-9053-77E8B0AD0ABA}"/>
    <cellStyle name="Migliaia 26 3 2 9" xfId="49867" xr:uid="{E3776BC0-63FF-4C21-9409-1A22868C06F9}"/>
    <cellStyle name="Migliaia 26 3 3" xfId="9166" xr:uid="{8F587023-9D2F-446F-A0BE-7C25DC54144C}"/>
    <cellStyle name="Migliaia 26 3 3 2" xfId="18237" xr:uid="{E905A03E-4516-4A39-8A6B-20CC88068D65}"/>
    <cellStyle name="Migliaia 26 3 3 2 2" xfId="33704" xr:uid="{2019CC0C-FEDB-48B6-9B6B-51B72EB3A65C}"/>
    <cellStyle name="Migliaia 26 3 3 2 2 2" xfId="55187" xr:uid="{565E72CF-4B2D-44E0-BD2D-69BE929D9579}"/>
    <cellStyle name="Migliaia 26 3 3 2 3" xfId="48665" xr:uid="{583E1517-63AE-4E4E-9E3C-74A20FE66D5B}"/>
    <cellStyle name="Migliaia 26 3 3 2 3 2" xfId="56109" xr:uid="{059E9A6E-5266-4B86-950C-0432859C0EF5}"/>
    <cellStyle name="Migliaia 26 3 3 2 4" xfId="52832" xr:uid="{4C186BB3-3591-40EF-847A-826676E081CB}"/>
    <cellStyle name="Migliaia 26 3 3 3" xfId="17092" xr:uid="{69CB9CE4-C345-4E88-A902-09B3DC8995D6}"/>
    <cellStyle name="Migliaia 26 3 3 3 2" xfId="33208" xr:uid="{A41A9990-52B8-41B3-8587-77F948178E6E}"/>
    <cellStyle name="Migliaia 26 3 3 3 3" xfId="48169" xr:uid="{BCCDE648-3062-4AA4-A863-C4D4EF3F5FBE}"/>
    <cellStyle name="Migliaia 26 3 3 3 4" xfId="54771" xr:uid="{D1E4AABA-5D60-47FE-A4BC-7D3E57B4348B}"/>
    <cellStyle name="Migliaia 26 3 3 4" xfId="55613" xr:uid="{A3D9973E-89EA-49B7-900E-71CB12654556}"/>
    <cellStyle name="Migliaia 26 3 3 5" xfId="52331" xr:uid="{70AC7511-1BF1-440C-883A-B6210C2A7949}"/>
    <cellStyle name="Migliaia 26 3 4" xfId="9813" xr:uid="{FE471EAC-D7F2-4C8F-8E15-7B50D8E62682}"/>
    <cellStyle name="Migliaia 26 3 4 2" xfId="18236" xr:uid="{851F6665-BA22-48DC-B174-D332F33675E1}"/>
    <cellStyle name="Migliaia 26 3 4 2 2" xfId="33703" xr:uid="{BA55C0F2-F779-4F09-BA7A-3AF8BD8B36C7}"/>
    <cellStyle name="Migliaia 26 3 4 2 3" xfId="48664" xr:uid="{EE148907-1B09-4C2F-AA6C-448E86EE9EC8}"/>
    <cellStyle name="Migliaia 26 3 4 2 4" xfId="55186" xr:uid="{09CDBC38-853A-4556-8947-1BE82730C23C}"/>
    <cellStyle name="Migliaia 26 3 4 3" xfId="26139" xr:uid="{0C3F35CB-53CC-4EEE-A069-112F076F55D5}"/>
    <cellStyle name="Migliaia 26 3 4 3 2" xfId="56108" xr:uid="{AF318644-F7BF-4FF8-8378-98D1612E2355}"/>
    <cellStyle name="Migliaia 26 3 4 4" xfId="41117" xr:uid="{3F04B05E-9FD0-4F22-906A-91CA7301DB16}"/>
    <cellStyle name="Migliaia 26 3 4 5" xfId="52831" xr:uid="{300C3169-0CFC-4709-AF82-7505A1EDB114}"/>
    <cellStyle name="Migliaia 26 3 5" xfId="17090" xr:uid="{76EAFA99-92B7-44E2-9310-B075999F22F1}"/>
    <cellStyle name="Migliaia 26 3 5 2" xfId="33206" xr:uid="{72BEBA23-0142-43C7-B2A9-15059571500C}"/>
    <cellStyle name="Migliaia 26 3 5 3" xfId="48167" xr:uid="{BC10C17E-2D54-48E0-939D-09BA975EF6DA}"/>
    <cellStyle name="Migliaia 26 3 5 4" xfId="54769" xr:uid="{3A358114-6D72-4C8B-B0FF-06229891297E}"/>
    <cellStyle name="Migliaia 26 3 6" xfId="19120" xr:uid="{B773634C-1AB4-40EC-AE37-C06558FC8232}"/>
    <cellStyle name="Migliaia 26 3 6 2" xfId="55611" xr:uid="{2C1DE0A0-7867-46B3-B24C-CC6964069542}"/>
    <cellStyle name="Migliaia 26 3 7" xfId="34115" xr:uid="{B5AA159C-10F4-4217-82ED-932E9883487C}"/>
    <cellStyle name="Migliaia 26 3 8" xfId="49055" xr:uid="{221ABE76-178F-410B-8A45-0087E1EC0273}"/>
    <cellStyle name="Migliaia 26 3 9" xfId="49460" xr:uid="{C223EB2C-917F-4469-8C33-223A214670B7}"/>
    <cellStyle name="Migliaia 26 4" xfId="9168" xr:uid="{22341F34-69C6-47A7-8AAF-74F23679E553}"/>
    <cellStyle name="Migliaia 26 4 2" xfId="17094" xr:uid="{176CBE04-A61E-4557-B4CF-76E487230C79}"/>
    <cellStyle name="Migliaia 26 4 2 2" xfId="18239" xr:uid="{AD24A1A1-9580-4B71-A922-E2C477F78820}"/>
    <cellStyle name="Migliaia 26 4 2 2 2" xfId="33706" xr:uid="{ABEEE3B6-77A4-4AAD-A3A5-834570ED4E14}"/>
    <cellStyle name="Migliaia 26 4 2 2 2 2" xfId="55189" xr:uid="{966F952B-BAAA-40AA-BFF8-0D12EBFF3AAB}"/>
    <cellStyle name="Migliaia 26 4 2 2 3" xfId="48667" xr:uid="{9CE5EA74-4D05-4079-BF12-1B0C265B592B}"/>
    <cellStyle name="Migliaia 26 4 2 2 3 2" xfId="56111" xr:uid="{2B54443D-E397-4E1F-8879-3C85AF93D721}"/>
    <cellStyle name="Migliaia 26 4 2 2 4" xfId="52834" xr:uid="{5F7DF81C-DCBC-428A-A3DF-12A5D6963E80}"/>
    <cellStyle name="Migliaia 26 4 2 3" xfId="33210" xr:uid="{63D9FA4D-1DA2-4990-A0D7-5AEAA5E0952C}"/>
    <cellStyle name="Migliaia 26 4 2 3 2" xfId="54773" xr:uid="{23611C17-7DFD-4AC0-B1C5-CCA065EDF644}"/>
    <cellStyle name="Migliaia 26 4 2 4" xfId="48171" xr:uid="{AD0F746F-0378-4EED-A5AD-C5A6C4F8DF8D}"/>
    <cellStyle name="Migliaia 26 4 2 4 2" xfId="55615" xr:uid="{FE78D32D-4768-463F-9511-4E74AEE30B1D}"/>
    <cellStyle name="Migliaia 26 4 2 5" xfId="52333" xr:uid="{9C39F20F-C8A3-4FE9-A4EC-221BD975C4EF}"/>
    <cellStyle name="Migliaia 26 4 3" xfId="18238" xr:uid="{CC438D6E-F8A4-4B9F-B21F-5EFCDFE35CA0}"/>
    <cellStyle name="Migliaia 26 4 3 2" xfId="33705" xr:uid="{B8F7C9DA-4E12-412D-91CA-19F4006CBE28}"/>
    <cellStyle name="Migliaia 26 4 3 2 2" xfId="55188" xr:uid="{1B71111E-50A4-4E63-AA73-6BD2B5931269}"/>
    <cellStyle name="Migliaia 26 4 3 3" xfId="48666" xr:uid="{E1CD962D-E020-4D3D-8355-B328C10314A9}"/>
    <cellStyle name="Migliaia 26 4 3 3 2" xfId="56110" xr:uid="{2730DB9D-6D04-4D3D-86E5-76B0DF7F61F1}"/>
    <cellStyle name="Migliaia 26 4 3 4" xfId="52833" xr:uid="{C8EF5A8E-D2F6-41D1-B6AC-9DA5E0142C78}"/>
    <cellStyle name="Migliaia 26 4 4" xfId="17093" xr:uid="{01C0BE9D-FE15-42AC-A84C-C76005C9B56E}"/>
    <cellStyle name="Migliaia 26 4 4 2" xfId="33209" xr:uid="{CFA2168D-6788-4E13-84F3-1011EF6E0AFC}"/>
    <cellStyle name="Migliaia 26 4 4 3" xfId="48170" xr:uid="{A25AB193-1C5B-4DC9-9D55-3F47991F44A5}"/>
    <cellStyle name="Migliaia 26 4 4 4" xfId="54772" xr:uid="{C349A7E4-2FF8-419B-ABD3-3F5059352806}"/>
    <cellStyle name="Migliaia 26 4 5" xfId="51216" xr:uid="{775B09FC-9228-4152-A141-727DD1D9EB3A}"/>
    <cellStyle name="Migliaia 26 4 5 2" xfId="55614" xr:uid="{FED89B6E-1659-43ED-9F80-0A09370369A0}"/>
    <cellStyle name="Migliaia 26 4 6" xfId="52332" xr:uid="{A2A1CA86-A050-463D-80A0-18502C13C3E7}"/>
    <cellStyle name="Migliaia 26 5" xfId="9169" xr:uid="{AD69B407-71A7-47DD-90B9-5206C8B17FF9}"/>
    <cellStyle name="Migliaia 26 5 2" xfId="17095" xr:uid="{2D65F433-9541-4F9B-830E-967F5458A09F}"/>
    <cellStyle name="Migliaia 26 5 2 2" xfId="33211" xr:uid="{13BAB209-BC3F-4C49-91AC-F9D93907C6EF}"/>
    <cellStyle name="Migliaia 26 5 2 3" xfId="48172" xr:uid="{F5274993-C4D6-4D06-A34E-964F70B74CCC}"/>
    <cellStyle name="Migliaia 26 5 2 4" xfId="54774" xr:uid="{AB3755FC-CF5B-45A1-8F54-C41F2645FD68}"/>
    <cellStyle name="Migliaia 26 5 3" xfId="51183" xr:uid="{E9CB7C69-2AF5-44F5-AB4C-AB644B3B11C1}"/>
    <cellStyle name="Migliaia 26 5 3 2" xfId="55616" xr:uid="{D56B4295-D208-46C6-8FA4-E550A682DD87}"/>
    <cellStyle name="Migliaia 26 5 4" xfId="52334" xr:uid="{1FD85B35-85E6-45D1-98C1-4556E88A3A64}"/>
    <cellStyle name="Migliaia 26 6" xfId="9164" xr:uid="{EDC7BEA3-3365-4CC0-93CF-731C9374D862}"/>
    <cellStyle name="Migliaia 26 6 2" xfId="50991" xr:uid="{ABD15FFF-B725-4C26-B5B7-C501154427DC}"/>
    <cellStyle name="Migliaia 26 6 3" xfId="54547" xr:uid="{BA3D8577-0458-4EC5-A865-BFEBD3C948C9}"/>
    <cellStyle name="Migliaia 26 7" xfId="9811" xr:uid="{5A7F83D3-F8F7-4168-BF47-16D0294414F3}"/>
    <cellStyle name="Migliaia 26 7 2" xfId="26137" xr:uid="{9B4B5724-61E0-4D58-9C9D-18E8B74DC0CE}"/>
    <cellStyle name="Migliaia 26 7 3" xfId="41115" xr:uid="{753F0129-74AA-4605-8FBE-B3E0F500F5FF}"/>
    <cellStyle name="Migliaia 26 7 4" xfId="55609" xr:uid="{769F45A4-92AA-4CD3-B636-B349CACC3B0D}"/>
    <cellStyle name="Migliaia 26 8" xfId="17088" xr:uid="{A852A88C-6D75-48FD-8710-7179E9013816}"/>
    <cellStyle name="Migliaia 26 8 2" xfId="33204" xr:uid="{6DE523E3-5907-4562-A281-963AC36D164E}"/>
    <cellStyle name="Migliaia 26 8 3" xfId="48165" xr:uid="{E284FDD2-0DC4-43F9-964A-DB4F40470CBB}"/>
    <cellStyle name="Migliaia 26 9" xfId="19118" xr:uid="{8B450086-8C39-43B2-8C64-A108D4EE21C5}"/>
    <cellStyle name="Migliaia 27" xfId="403" xr:uid="{14CC8EED-C900-4495-8E97-CAD709F70D28}"/>
    <cellStyle name="Migliaia 27 10" xfId="34117" xr:uid="{4FF3676B-4025-4FEB-8FED-BCD0DA7E4D10}"/>
    <cellStyle name="Migliaia 27 11" xfId="49057" xr:uid="{CBE62EB2-159C-42CC-B57C-D83723F3D093}"/>
    <cellStyle name="Migliaia 27 12" xfId="49462" xr:uid="{01464FE0-A1D5-478C-B15B-E4AD7ED801FB}"/>
    <cellStyle name="Migliaia 27 13" xfId="49868" xr:uid="{11D0471D-92E1-42DF-A429-32263B68BCFB}"/>
    <cellStyle name="Migliaia 27 14" xfId="50276" xr:uid="{75D7821C-4D47-4B1C-8E0D-79BC30ED4136}"/>
    <cellStyle name="Migliaia 27 15" xfId="50718" xr:uid="{D667AE42-F27C-4C38-B204-9E1CF130738D}"/>
    <cellStyle name="Migliaia 27 16" xfId="51437" xr:uid="{5966244C-7E5F-4F9A-B271-7F6BA0C2FD7B}"/>
    <cellStyle name="Migliaia 27 17" xfId="51848" xr:uid="{2367B184-D004-43AB-AFB7-6E1CEDF29D48}"/>
    <cellStyle name="Migliaia 27 18" xfId="52335" xr:uid="{333A1A93-FC26-46B6-96EA-F495B6697F4C}"/>
    <cellStyle name="Migliaia 27 2" xfId="404" xr:uid="{25D9FD41-C077-4F43-A07A-CED862E3983C}"/>
    <cellStyle name="Migliaia 27 2 10" xfId="49869" xr:uid="{4D159A48-429E-4CD8-9E5B-9242D27C0B77}"/>
    <cellStyle name="Migliaia 27 2 11" xfId="50277" xr:uid="{7CB05565-B9A3-4418-AD07-CECD318B51E8}"/>
    <cellStyle name="Migliaia 27 2 12" xfId="50719" xr:uid="{88017C0C-5AA9-4518-8AF9-253929DFCD00}"/>
    <cellStyle name="Migliaia 27 2 13" xfId="51438" xr:uid="{A7E2E190-CA67-4383-9C6D-2D60CB2244F7}"/>
    <cellStyle name="Migliaia 27 2 14" xfId="51849" xr:uid="{FD147772-50D6-4891-9E09-4BF2A05D778A}"/>
    <cellStyle name="Migliaia 27 2 15" xfId="52336" xr:uid="{2A1CA42F-2B6E-4977-A3BE-5FA0B5A05923}"/>
    <cellStyle name="Migliaia 27 2 2" xfId="1270" xr:uid="{12D4B43B-6F09-4BB8-B842-A61FCCBB2A1C}"/>
    <cellStyle name="Migliaia 27 2 2 10" xfId="51060" xr:uid="{06886CBC-2E65-489C-A088-48BD94788116}"/>
    <cellStyle name="Migliaia 27 2 2 11" xfId="51656" xr:uid="{64582479-89AA-40C5-AA2F-71CD54B0056F}"/>
    <cellStyle name="Migliaia 27 2 2 12" xfId="52075" xr:uid="{626CC3B5-2F6A-4B31-A89F-20FE0D8A9B48}"/>
    <cellStyle name="Migliaia 27 2 2 13" xfId="52835" xr:uid="{1AEB9A79-6613-45AF-A187-DE6699DB0784}"/>
    <cellStyle name="Migliaia 27 2 2 2" xfId="10034" xr:uid="{9CCC9BFC-23BD-45CC-9404-19081C3534BE}"/>
    <cellStyle name="Migliaia 27 2 2 2 2" xfId="26355" xr:uid="{EA90734F-1B94-436A-826B-505A55416912}"/>
    <cellStyle name="Migliaia 27 2 2 2 3" xfId="41323" xr:uid="{AF23D714-6463-43AF-85F3-9DF9C0D06FC9}"/>
    <cellStyle name="Migliaia 27 2 2 2 4" xfId="55190" xr:uid="{144668CF-90C5-4EDE-BEF4-FA355308D607}"/>
    <cellStyle name="Migliaia 27 2 2 3" xfId="18240" xr:uid="{88C3B949-B7E8-4B70-9D30-13F3D75E20BA}"/>
    <cellStyle name="Migliaia 27 2 2 3 2" xfId="33707" xr:uid="{101C9DC1-9175-485F-BAE4-E91B9A17E2DE}"/>
    <cellStyle name="Migliaia 27 2 2 3 3" xfId="48668" xr:uid="{31F162EF-0DF3-4C53-BD5A-67312D401E1C}"/>
    <cellStyle name="Migliaia 27 2 2 3 4" xfId="56112" xr:uid="{206A5294-6B7D-4503-8B7A-DAFB8808D9E8}"/>
    <cellStyle name="Migliaia 27 2 2 4" xfId="19334" xr:uid="{0FEF0FC2-C53D-4E93-8901-53A4941DBF24}"/>
    <cellStyle name="Migliaia 27 2 2 5" xfId="34324" xr:uid="{E3FF54C5-14E1-4128-9EF4-44728EF5961A}"/>
    <cellStyle name="Migliaia 27 2 2 6" xfId="49276" xr:uid="{3A393AF6-5CEB-422A-AD47-FF027C64BF31}"/>
    <cellStyle name="Migliaia 27 2 2 7" xfId="49681" xr:uid="{CE2B742F-5346-4C1A-BA87-D958A5DB41C9}"/>
    <cellStyle name="Migliaia 27 2 2 8" xfId="50090" xr:uid="{24C985A9-87A6-4D4C-9297-96D893C577CB}"/>
    <cellStyle name="Migliaia 27 2 2 9" xfId="50495" xr:uid="{DD6AF087-6FBB-404E-A8CC-869E834CFA50}"/>
    <cellStyle name="Migliaia 27 2 3" xfId="9171" xr:uid="{687FD99B-E057-43FA-BC42-0C1755B3F379}"/>
    <cellStyle name="Migliaia 27 2 3 2" xfId="54612" xr:uid="{C42C1533-1390-423C-A1A9-DBB5D6977E17}"/>
    <cellStyle name="Migliaia 27 2 4" xfId="9816" xr:uid="{3563DC5C-A704-4601-9231-854528895E01}"/>
    <cellStyle name="Migliaia 27 2 4 2" xfId="26142" xr:uid="{34398AE9-BC65-49AD-9A8D-93EC2E6C3EC6}"/>
    <cellStyle name="Migliaia 27 2 4 3" xfId="41120" xr:uid="{B6156DCA-968B-4ED0-B1B0-289CCAF9917C}"/>
    <cellStyle name="Migliaia 27 2 4 4" xfId="55618" xr:uid="{C0A33EED-2EDF-47A3-B2D7-0470642E5B53}"/>
    <cellStyle name="Migliaia 27 2 5" xfId="17097" xr:uid="{9D203B3A-B25A-4DBA-B718-4334D713AC9F}"/>
    <cellStyle name="Migliaia 27 2 5 2" xfId="33213" xr:uid="{7ECED9BF-FB11-4634-A6E2-9452C1077F44}"/>
    <cellStyle name="Migliaia 27 2 5 3" xfId="48174" xr:uid="{9D138ABD-3CF2-4EDB-9ACA-62C8634C4F32}"/>
    <cellStyle name="Migliaia 27 2 6" xfId="19123" xr:uid="{FAA21C4D-8B63-4FA1-928C-6FA00C02B862}"/>
    <cellStyle name="Migliaia 27 2 7" xfId="34118" xr:uid="{F833BA19-1CB8-4927-8919-9E47C1A782F1}"/>
    <cellStyle name="Migliaia 27 2 8" xfId="49058" xr:uid="{5922CF49-F990-4C57-8A4F-6DD3AE9D648D}"/>
    <cellStyle name="Migliaia 27 2 9" xfId="49463" xr:uid="{B654B2EC-755A-4785-AAC1-EE6C31CC7A47}"/>
    <cellStyle name="Migliaia 27 3" xfId="405" xr:uid="{C6AC19B6-26B9-4716-9AEC-D6075C9CB5BC}"/>
    <cellStyle name="Migliaia 27 3 10" xfId="49870" xr:uid="{DF00AB4E-7350-4B04-82CC-A3BECFC1C316}"/>
    <cellStyle name="Migliaia 27 3 11" xfId="50278" xr:uid="{BA46A3D4-0E9E-45A2-A9BA-34B98E20B716}"/>
    <cellStyle name="Migliaia 27 3 12" xfId="50720" xr:uid="{43933F1D-F06D-4E21-92BD-85D2D1CD8F46}"/>
    <cellStyle name="Migliaia 27 3 13" xfId="51439" xr:uid="{F9E32573-6658-492B-B5B2-8A52426667C5}"/>
    <cellStyle name="Migliaia 27 3 14" xfId="51850" xr:uid="{E318EAAB-FB85-4DF2-A2E8-65BA03FBBC82}"/>
    <cellStyle name="Migliaia 27 3 15" xfId="52337" xr:uid="{0BC9C4F1-7DFC-4CFB-BC26-A87AF8CF8F29}"/>
    <cellStyle name="Migliaia 27 3 2" xfId="406" xr:uid="{6500D064-A946-4552-A43F-773CA852FD2B}"/>
    <cellStyle name="Migliaia 27 3 2 10" xfId="50279" xr:uid="{5424CB5C-EFBD-4F8C-B16B-81090C5E8F8F}"/>
    <cellStyle name="Migliaia 27 3 2 11" xfId="50721" xr:uid="{C7475F7A-E4E4-4AF8-8C2D-7AD0246F54BC}"/>
    <cellStyle name="Migliaia 27 3 2 12" xfId="51440" xr:uid="{9B9ABE19-EAAB-4D44-B2B3-026D51B4DD7E}"/>
    <cellStyle name="Migliaia 27 3 2 13" xfId="51851" xr:uid="{43E43B8B-2A1A-45C5-9AEB-72713C66A6FC}"/>
    <cellStyle name="Migliaia 27 3 2 14" xfId="52338" xr:uid="{586DA58B-546F-41B9-B033-72A579034C1E}"/>
    <cellStyle name="Migliaia 27 3 2 2" xfId="9173" xr:uid="{8F392EE7-3F52-4073-8D67-C51AEFABB15C}"/>
    <cellStyle name="Migliaia 27 3 2 2 2" xfId="54776" xr:uid="{9D1B8746-BB35-4FEC-92BE-5041DA08B531}"/>
    <cellStyle name="Migliaia 27 3 2 3" xfId="9818" xr:uid="{FD19DFB1-C14F-4CA3-8F7A-ACA01D16D4DA}"/>
    <cellStyle name="Migliaia 27 3 2 3 2" xfId="26144" xr:uid="{8AA41892-D529-4003-8E0F-0E41009C745F}"/>
    <cellStyle name="Migliaia 27 3 2 3 3" xfId="41122" xr:uid="{BED0AD10-A27B-4E75-A109-DC5588C69384}"/>
    <cellStyle name="Migliaia 27 3 2 3 4" xfId="55620" xr:uid="{4BFEA4C3-420E-40DC-BA4F-B8B5CE904D75}"/>
    <cellStyle name="Migliaia 27 3 2 4" xfId="17099" xr:uid="{DE94117F-F3C6-4BAE-BF6A-18DAB95DC80F}"/>
    <cellStyle name="Migliaia 27 3 2 4 2" xfId="33215" xr:uid="{4DAC0990-C137-459B-8BEB-EF520D5C855B}"/>
    <cellStyle name="Migliaia 27 3 2 4 3" xfId="48176" xr:uid="{9C60493C-5CE6-4B98-9E65-F298D40FEBDE}"/>
    <cellStyle name="Migliaia 27 3 2 5" xfId="19125" xr:uid="{F653F91A-C440-4905-BD56-801C8E4FA70B}"/>
    <cellStyle name="Migliaia 27 3 2 6" xfId="34120" xr:uid="{2DB7BEA1-E115-41E3-98A5-C0391F9FF6A0}"/>
    <cellStyle name="Migliaia 27 3 2 7" xfId="49060" xr:uid="{783B431D-C32A-4FB7-BCE1-56D8939012CE}"/>
    <cellStyle name="Migliaia 27 3 2 8" xfId="49465" xr:uid="{C74E51FB-DE4B-4C8A-A144-A7CA2B6C2536}"/>
    <cellStyle name="Migliaia 27 3 2 9" xfId="49871" xr:uid="{3547C6C6-3189-48EC-AEB0-3A73DA5A2CCE}"/>
    <cellStyle name="Migliaia 27 3 3" xfId="9172" xr:uid="{588D7B01-7256-4E91-8527-2BC153AE4B5F}"/>
    <cellStyle name="Migliaia 27 3 3 2" xfId="18242" xr:uid="{4841AA98-45BB-4BEF-896B-494C771AC784}"/>
    <cellStyle name="Migliaia 27 3 3 2 2" xfId="33709" xr:uid="{F037606F-B3DF-4871-B677-13A2174C6CED}"/>
    <cellStyle name="Migliaia 27 3 3 2 2 2" xfId="55192" xr:uid="{82606F76-6118-4087-A9FF-8EE7D386E2DD}"/>
    <cellStyle name="Migliaia 27 3 3 2 3" xfId="48670" xr:uid="{C0DFF339-3F33-445A-896E-0E591E22CF7D}"/>
    <cellStyle name="Migliaia 27 3 3 2 3 2" xfId="56114" xr:uid="{54077A51-7D83-4B64-8F63-52879C2F2E61}"/>
    <cellStyle name="Migliaia 27 3 3 2 4" xfId="52837" xr:uid="{F7A5662D-64B9-4B11-BE8E-920EBD4F1F5E}"/>
    <cellStyle name="Migliaia 27 3 3 3" xfId="17100" xr:uid="{C9EA95E8-7891-4100-A197-DBFF24CABB8F}"/>
    <cellStyle name="Migliaia 27 3 3 3 2" xfId="33216" xr:uid="{644C6958-A71C-48C3-AC9D-26CD88A8F8D2}"/>
    <cellStyle name="Migliaia 27 3 3 3 3" xfId="48177" xr:uid="{F93E518B-2C9A-4C14-9463-B89548DF2229}"/>
    <cellStyle name="Migliaia 27 3 3 3 4" xfId="54777" xr:uid="{32C4E1B1-3BFA-4F4B-830E-9CC15A0CB056}"/>
    <cellStyle name="Migliaia 27 3 3 4" xfId="55621" xr:uid="{44155065-BEBE-40E8-8A38-5606B126602F}"/>
    <cellStyle name="Migliaia 27 3 3 5" xfId="52339" xr:uid="{9129BC88-BBF7-468C-B8FC-F97ABDB2609C}"/>
    <cellStyle name="Migliaia 27 3 4" xfId="9817" xr:uid="{37E2B5E5-C13E-4596-8DA0-19C5A71BD2AE}"/>
    <cellStyle name="Migliaia 27 3 4 2" xfId="18241" xr:uid="{2D0B5915-2951-4AB9-A04E-C36FB089CD0D}"/>
    <cellStyle name="Migliaia 27 3 4 2 2" xfId="33708" xr:uid="{8E98FB3F-9760-456C-ADE9-8A1BE09D328C}"/>
    <cellStyle name="Migliaia 27 3 4 2 3" xfId="48669" xr:uid="{262D3645-A20F-4DD1-9F2C-7DA566516503}"/>
    <cellStyle name="Migliaia 27 3 4 2 4" xfId="55191" xr:uid="{14CC7296-C903-4C22-909D-5A7BA4501C6B}"/>
    <cellStyle name="Migliaia 27 3 4 3" xfId="26143" xr:uid="{97C1F823-E726-4D4D-AB0E-B236B06D559A}"/>
    <cellStyle name="Migliaia 27 3 4 3 2" xfId="56113" xr:uid="{19036308-E50B-4DBD-A148-31EC3E5CBD00}"/>
    <cellStyle name="Migliaia 27 3 4 4" xfId="41121" xr:uid="{C8067E29-CAF8-4D99-9E11-A8D56DDD95CF}"/>
    <cellStyle name="Migliaia 27 3 4 5" xfId="52836" xr:uid="{5FCE8170-F95E-49DF-8743-F9758D59C0C8}"/>
    <cellStyle name="Migliaia 27 3 5" xfId="17098" xr:uid="{608D712C-D48D-46EF-B788-8FA2DC3A6057}"/>
    <cellStyle name="Migliaia 27 3 5 2" xfId="33214" xr:uid="{DC807804-851B-4C3E-BF89-3B7DD266E334}"/>
    <cellStyle name="Migliaia 27 3 5 3" xfId="48175" xr:uid="{A7C68FFB-1E52-4271-A14B-BF91C2D9228D}"/>
    <cellStyle name="Migliaia 27 3 5 4" xfId="54775" xr:uid="{D839CFAD-6E64-4184-8519-8C2B7ECF77D2}"/>
    <cellStyle name="Migliaia 27 3 6" xfId="19124" xr:uid="{9283738A-6A8C-4A71-B0BA-E0CDBDEBC6A4}"/>
    <cellStyle name="Migliaia 27 3 6 2" xfId="55619" xr:uid="{D9F4FCF9-2D08-4AD2-A56A-CC69594C5E5F}"/>
    <cellStyle name="Migliaia 27 3 7" xfId="34119" xr:uid="{0921D61D-4ED2-4E5D-8949-C2B4C9936414}"/>
    <cellStyle name="Migliaia 27 3 8" xfId="49059" xr:uid="{8C194358-85C2-4A34-9599-37ED65F5A9C3}"/>
    <cellStyle name="Migliaia 27 3 9" xfId="49464" xr:uid="{721A3D76-1EBE-453C-956F-35E8F5DE6D61}"/>
    <cellStyle name="Migliaia 27 4" xfId="9174" xr:uid="{F45CD872-5A7F-4AB5-97D0-5CB58929451D}"/>
    <cellStyle name="Migliaia 27 4 2" xfId="17102" xr:uid="{D5E7702A-0069-424C-B6B4-870E0D80CF10}"/>
    <cellStyle name="Migliaia 27 4 2 2" xfId="18244" xr:uid="{FB9EE149-CD80-4C49-912E-2BBF91BDEB4F}"/>
    <cellStyle name="Migliaia 27 4 2 2 2" xfId="33711" xr:uid="{37E60C4E-4A4F-4367-AEBD-4C996384CE20}"/>
    <cellStyle name="Migliaia 27 4 2 2 2 2" xfId="55194" xr:uid="{37C421D9-D776-4142-8AE4-0BB55BEF0B54}"/>
    <cellStyle name="Migliaia 27 4 2 2 3" xfId="48672" xr:uid="{136970DD-71A2-4D31-8CE9-2AA263C9FFC7}"/>
    <cellStyle name="Migliaia 27 4 2 2 3 2" xfId="56116" xr:uid="{7BD85DA1-8ADC-4DA1-8A16-D6C2AA825382}"/>
    <cellStyle name="Migliaia 27 4 2 2 4" xfId="52839" xr:uid="{960289D3-FF36-4613-86F5-FDF7B89E7937}"/>
    <cellStyle name="Migliaia 27 4 2 3" xfId="33218" xr:uid="{DEB7181A-7FBD-4EDC-B895-8D5BC8285FB3}"/>
    <cellStyle name="Migliaia 27 4 2 3 2" xfId="54779" xr:uid="{F18FCA5F-0597-4D6A-BC3F-96A0B0AA918A}"/>
    <cellStyle name="Migliaia 27 4 2 4" xfId="48179" xr:uid="{320F31BD-49E3-42A7-826E-C6DDDC7BD997}"/>
    <cellStyle name="Migliaia 27 4 2 4 2" xfId="55623" xr:uid="{7ABC4558-4501-495C-B2D2-393598DA62F8}"/>
    <cellStyle name="Migliaia 27 4 2 5" xfId="52341" xr:uid="{3D8C535F-FB71-4BF4-B3C2-3BC080ADFB05}"/>
    <cellStyle name="Migliaia 27 4 3" xfId="18243" xr:uid="{B0CA6443-F980-492E-895E-B3598BDA99BA}"/>
    <cellStyle name="Migliaia 27 4 3 2" xfId="33710" xr:uid="{837276B3-5174-46F4-94AB-62B67F842CB9}"/>
    <cellStyle name="Migliaia 27 4 3 2 2" xfId="55193" xr:uid="{3F0E67C2-A262-46B1-A2F6-0E1E5AA95E24}"/>
    <cellStyle name="Migliaia 27 4 3 3" xfId="48671" xr:uid="{47124E0C-3801-4F27-9927-4EA65A289849}"/>
    <cellStyle name="Migliaia 27 4 3 3 2" xfId="56115" xr:uid="{0D4F26E0-8BEA-486E-A49F-2B7C8A8CAB12}"/>
    <cellStyle name="Migliaia 27 4 3 4" xfId="52838" xr:uid="{3D4A5F64-B4FD-42FE-83C5-2B1EFC12847F}"/>
    <cellStyle name="Migliaia 27 4 4" xfId="17101" xr:uid="{5B7553BA-C362-4B48-A306-66ADFD17A9D6}"/>
    <cellStyle name="Migliaia 27 4 4 2" xfId="33217" xr:uid="{A34022F5-6CBA-49B9-90F1-090DE405B910}"/>
    <cellStyle name="Migliaia 27 4 4 3" xfId="48178" xr:uid="{48465DEB-0AD3-45EC-AC10-6C4908A56075}"/>
    <cellStyle name="Migliaia 27 4 4 4" xfId="54778" xr:uid="{86753338-7BF2-4840-B926-EBE2FE0337D9}"/>
    <cellStyle name="Migliaia 27 4 5" xfId="50990" xr:uid="{70EED787-714D-4566-ADF8-147916B803B6}"/>
    <cellStyle name="Migliaia 27 4 5 2" xfId="55622" xr:uid="{505A3593-E534-4256-B764-8062F69DDA13}"/>
    <cellStyle name="Migliaia 27 4 6" xfId="52340" xr:uid="{900399FF-5B3C-4D87-B8AA-0E70BAB09F7F}"/>
    <cellStyle name="Migliaia 27 5" xfId="9175" xr:uid="{30624A58-07CF-4B67-8256-6D554EF8E5E9}"/>
    <cellStyle name="Migliaia 27 5 2" xfId="17103" xr:uid="{454B6BFA-BFF7-4A9B-A876-5B2F0DD25E67}"/>
    <cellStyle name="Migliaia 27 5 2 2" xfId="33219" xr:uid="{17EC0CD6-CF73-4431-A2D7-9364A27C4481}"/>
    <cellStyle name="Migliaia 27 5 2 3" xfId="48180" xr:uid="{0B572AFD-D1A8-4B44-BFFD-708BEDDCEB54}"/>
    <cellStyle name="Migliaia 27 5 2 4" xfId="54780" xr:uid="{6E8F1965-489B-4352-AB54-EC6E284F3EA8}"/>
    <cellStyle name="Migliaia 27 5 3" xfId="51217" xr:uid="{6913FD9B-5E58-4E6B-911E-0B20205A4CB0}"/>
    <cellStyle name="Migliaia 27 5 3 2" xfId="55624" xr:uid="{F2EC9EDA-2B80-417B-90A3-79B48855E85A}"/>
    <cellStyle name="Migliaia 27 5 4" xfId="52342" xr:uid="{763894F0-2904-4FA9-9CE0-64A3EFE5F1BF}"/>
    <cellStyle name="Migliaia 27 6" xfId="9170" xr:uid="{2D200B27-D2D1-41AC-80C8-6BA4C38DC49E}"/>
    <cellStyle name="Migliaia 27 6 2" xfId="51168" xr:uid="{AEDBC94A-BB72-4CC9-9517-1B5178DB6597}"/>
    <cellStyle name="Migliaia 27 6 3" xfId="54548" xr:uid="{D4854077-A2B9-4AED-82D1-D26E361BF09F}"/>
    <cellStyle name="Migliaia 27 7" xfId="9815" xr:uid="{0681C44B-D1DB-4216-833E-DCE201CBB1D3}"/>
    <cellStyle name="Migliaia 27 7 2" xfId="26141" xr:uid="{1733104D-5FEF-4189-B62F-43361167100D}"/>
    <cellStyle name="Migliaia 27 7 3" xfId="41119" xr:uid="{5F043DFD-6679-4621-A0BC-F19A6737EB65}"/>
    <cellStyle name="Migliaia 27 7 4" xfId="55617" xr:uid="{4A2EBC59-703F-4932-BF1D-A7408CA58D55}"/>
    <cellStyle name="Migliaia 27 8" xfId="17096" xr:uid="{80B1B7BC-C7E4-44C6-A31D-8E64B46A54A2}"/>
    <cellStyle name="Migliaia 27 8 2" xfId="33212" xr:uid="{93500A72-D74A-4814-8E19-4539878827E5}"/>
    <cellStyle name="Migliaia 27 8 3" xfId="48173" xr:uid="{335E9DE1-173C-40A4-97CB-AC7F4502B0E5}"/>
    <cellStyle name="Migliaia 27 9" xfId="19122" xr:uid="{B30F85D4-D41E-44B0-9B38-1E2CC8C2536D}"/>
    <cellStyle name="Migliaia 28" xfId="407" xr:uid="{3D19DA6F-E31A-46A2-9EA5-4979F06E7DA1}"/>
    <cellStyle name="Migliaia 28 10" xfId="34121" xr:uid="{9008F401-5E40-4D11-8EEF-649BF4E764B3}"/>
    <cellStyle name="Migliaia 28 11" xfId="49061" xr:uid="{7371ACCA-804B-4208-900F-C8D4236C4BC7}"/>
    <cellStyle name="Migliaia 28 12" xfId="49466" xr:uid="{E3B2D3B1-5E75-4936-8A05-F8DB4856A901}"/>
    <cellStyle name="Migliaia 28 13" xfId="49872" xr:uid="{CD8CBBB5-FBDF-405F-AC9F-6C5A504208E9}"/>
    <cellStyle name="Migliaia 28 14" xfId="50280" xr:uid="{91FFF4E2-6FE0-4E18-A6B1-951976D1A0F8}"/>
    <cellStyle name="Migliaia 28 15" xfId="50722" xr:uid="{AC0E2785-96B5-4BE6-B303-6B24FD0EDDEE}"/>
    <cellStyle name="Migliaia 28 16" xfId="51441" xr:uid="{6347CDD2-7216-434B-AAAB-D19188FFDF64}"/>
    <cellStyle name="Migliaia 28 17" xfId="51852" xr:uid="{8997E335-A2B6-40B6-B945-A41D5AB5A482}"/>
    <cellStyle name="Migliaia 28 18" xfId="52343" xr:uid="{9F0DBA47-8EA5-4EBF-8A3E-F876E48451AF}"/>
    <cellStyle name="Migliaia 28 2" xfId="408" xr:uid="{F51DFA54-C336-4329-ABC2-07DD396CBF8A}"/>
    <cellStyle name="Migliaia 28 2 10" xfId="49873" xr:uid="{3BDCDA1C-9C7D-469E-84F2-2E86D9C57852}"/>
    <cellStyle name="Migliaia 28 2 11" xfId="50281" xr:uid="{34804A4A-3F04-4114-80B3-5C5827F10C83}"/>
    <cellStyle name="Migliaia 28 2 12" xfId="50723" xr:uid="{80F58FDF-CD13-4EA5-ABE6-C8FC72D745E5}"/>
    <cellStyle name="Migliaia 28 2 13" xfId="51442" xr:uid="{2C2A982B-CC1E-4007-80B8-ABE6206272F1}"/>
    <cellStyle name="Migliaia 28 2 14" xfId="51853" xr:uid="{100A83D6-A1DF-41DC-8E98-4ECF77D96802}"/>
    <cellStyle name="Migliaia 28 2 15" xfId="52344" xr:uid="{C8656C6A-94A3-4E79-90C6-CBF3B0C1DBA9}"/>
    <cellStyle name="Migliaia 28 2 2" xfId="1271" xr:uid="{93A75B9D-A21F-4BB0-83D9-FCC4398C4111}"/>
    <cellStyle name="Migliaia 28 2 2 10" xfId="51061" xr:uid="{8206728C-86B6-4271-8A60-BA4C2ECFDB09}"/>
    <cellStyle name="Migliaia 28 2 2 11" xfId="51657" xr:uid="{FB4201B2-FFCD-4C61-B352-7FADBA69B588}"/>
    <cellStyle name="Migliaia 28 2 2 12" xfId="52076" xr:uid="{3BD96125-5F0F-4E16-A13F-4A890047B6D4}"/>
    <cellStyle name="Migliaia 28 2 2 13" xfId="52840" xr:uid="{0D74C997-112E-4611-A872-45A3F86935F5}"/>
    <cellStyle name="Migliaia 28 2 2 2" xfId="10035" xr:uid="{36E5A44D-6C70-4A5B-8CF5-659EA69C22E1}"/>
    <cellStyle name="Migliaia 28 2 2 2 2" xfId="26356" xr:uid="{AAD8F6C2-24A9-437B-B8C2-9B222D58D541}"/>
    <cellStyle name="Migliaia 28 2 2 2 3" xfId="41324" xr:uid="{50ABABB7-6B0A-4180-8945-7661A317DF14}"/>
    <cellStyle name="Migliaia 28 2 2 2 4" xfId="55195" xr:uid="{6EEE4540-4EB8-43B2-97E1-A55EC96C878C}"/>
    <cellStyle name="Migliaia 28 2 2 3" xfId="18245" xr:uid="{C3696E60-51AC-4349-AA46-A23F819426A9}"/>
    <cellStyle name="Migliaia 28 2 2 3 2" xfId="33712" xr:uid="{FDF743E9-6B6C-4B88-BD3F-B0DE70128351}"/>
    <cellStyle name="Migliaia 28 2 2 3 3" xfId="48673" xr:uid="{78677E42-EBBB-4032-8353-90CCC8CE4F2F}"/>
    <cellStyle name="Migliaia 28 2 2 3 4" xfId="56117" xr:uid="{C67625E6-557A-445A-8EAC-1876E1AEA29C}"/>
    <cellStyle name="Migliaia 28 2 2 4" xfId="19335" xr:uid="{AFBC7292-0FAA-4294-A6CD-FCEACF9603A2}"/>
    <cellStyle name="Migliaia 28 2 2 5" xfId="34325" xr:uid="{66BD2BF7-D4F1-4BFA-BD9A-BDE155E94E0E}"/>
    <cellStyle name="Migliaia 28 2 2 6" xfId="49277" xr:uid="{47E357F8-6BB9-4BD0-88CF-EE0EB9DE5D8A}"/>
    <cellStyle name="Migliaia 28 2 2 7" xfId="49682" xr:uid="{7A875D61-5642-40D5-A93D-D372A1FED605}"/>
    <cellStyle name="Migliaia 28 2 2 8" xfId="50091" xr:uid="{FE8DAD5F-F5F5-4EB9-83C8-E006DF1E00E2}"/>
    <cellStyle name="Migliaia 28 2 2 9" xfId="50496" xr:uid="{75EFF4BB-69D5-4E42-A97E-CC2C1284698B}"/>
    <cellStyle name="Migliaia 28 2 3" xfId="9177" xr:uid="{3A8E2C4C-3465-4E0C-BC47-5D4A593B2697}"/>
    <cellStyle name="Migliaia 28 2 3 2" xfId="54613" xr:uid="{C9D95155-C0F4-4AEB-9C7C-DE28E20DA705}"/>
    <cellStyle name="Migliaia 28 2 4" xfId="9820" xr:uid="{5065AAC9-E2A8-4653-AFE7-E4E0A6880757}"/>
    <cellStyle name="Migliaia 28 2 4 2" xfId="26146" xr:uid="{DCF3D756-69CD-405A-9722-6141CA873A8B}"/>
    <cellStyle name="Migliaia 28 2 4 3" xfId="41124" xr:uid="{A89FC2D5-12FB-4BD1-80C0-94EE1C0A9101}"/>
    <cellStyle name="Migliaia 28 2 4 4" xfId="55626" xr:uid="{C0A0A946-9EFC-455A-A0B0-F7B10FD8C8F1}"/>
    <cellStyle name="Migliaia 28 2 5" xfId="17105" xr:uid="{AF3E3C4F-4FA3-4F13-99F5-00E2F1F1F3FF}"/>
    <cellStyle name="Migliaia 28 2 5 2" xfId="33221" xr:uid="{9BFC56AA-E39D-4CAA-9EF8-BF903105166F}"/>
    <cellStyle name="Migliaia 28 2 5 3" xfId="48182" xr:uid="{8C5B29AF-5859-45AC-A7D1-0D212473B999}"/>
    <cellStyle name="Migliaia 28 2 6" xfId="19127" xr:uid="{6D95BFC1-CFCF-4F6C-B42A-9F0293C1868B}"/>
    <cellStyle name="Migliaia 28 2 7" xfId="34122" xr:uid="{D32D7A7A-94EA-4988-87AF-42075A6191B0}"/>
    <cellStyle name="Migliaia 28 2 8" xfId="49062" xr:uid="{B3ADFD34-45A3-44CB-A43A-DCF322673734}"/>
    <cellStyle name="Migliaia 28 2 9" xfId="49467" xr:uid="{0BC427F8-3C96-477B-A2B2-684E1409D7E8}"/>
    <cellStyle name="Migliaia 28 3" xfId="409" xr:uid="{96F298D1-5B3C-448F-B056-3A5929C755E2}"/>
    <cellStyle name="Migliaia 28 3 10" xfId="49874" xr:uid="{A90A8175-EFA3-4F32-A162-9976053DC596}"/>
    <cellStyle name="Migliaia 28 3 11" xfId="50282" xr:uid="{2A4B3B1C-E1AD-424C-B2BB-746BB66DE360}"/>
    <cellStyle name="Migliaia 28 3 12" xfId="50724" xr:uid="{61183874-70AA-4A18-A29B-D68B0C4F9625}"/>
    <cellStyle name="Migliaia 28 3 13" xfId="51443" xr:uid="{DCC857E4-E290-40B8-99AF-254C3CD8E2BD}"/>
    <cellStyle name="Migliaia 28 3 14" xfId="51854" xr:uid="{1EDADA06-42A6-4BD2-A038-C03392BBB9A9}"/>
    <cellStyle name="Migliaia 28 3 15" xfId="52345" xr:uid="{BD0E696E-29CD-44FD-8E95-F05761FDD497}"/>
    <cellStyle name="Migliaia 28 3 2" xfId="410" xr:uid="{CF14F36F-C968-496D-B834-93E341CFFBDB}"/>
    <cellStyle name="Migliaia 28 3 2 10" xfId="50283" xr:uid="{0455831F-F7C0-48CE-86CE-DAECD544FD6F}"/>
    <cellStyle name="Migliaia 28 3 2 11" xfId="50725" xr:uid="{B954F180-C7D8-42C6-9106-CC36C73B6C9E}"/>
    <cellStyle name="Migliaia 28 3 2 12" xfId="51444" xr:uid="{D5E782D3-5A98-41BB-9CE9-5CBFB23644A2}"/>
    <cellStyle name="Migliaia 28 3 2 13" xfId="51855" xr:uid="{4DB76C7D-20C0-4502-B066-7564957B6DF4}"/>
    <cellStyle name="Migliaia 28 3 2 14" xfId="52346" xr:uid="{B53834DC-E478-4E07-89E9-2612A9C84885}"/>
    <cellStyle name="Migliaia 28 3 2 2" xfId="9179" xr:uid="{815AD5E2-4E2F-4390-B5B5-112EB90D6F26}"/>
    <cellStyle name="Migliaia 28 3 2 2 2" xfId="54782" xr:uid="{287D83F9-F55F-47AB-A6F6-86B14E3971ED}"/>
    <cellStyle name="Migliaia 28 3 2 3" xfId="9822" xr:uid="{0DCD08E5-8049-4BF8-87AC-25F8479738EC}"/>
    <cellStyle name="Migliaia 28 3 2 3 2" xfId="26148" xr:uid="{C5E0E434-56DA-4CB7-A2B1-087A5A7E5E1C}"/>
    <cellStyle name="Migliaia 28 3 2 3 3" xfId="41126" xr:uid="{B608D970-FFF8-424E-9309-40EEDB94FEB7}"/>
    <cellStyle name="Migliaia 28 3 2 3 4" xfId="55628" xr:uid="{CD94435A-C1CE-4820-AAEA-C89CDBCF356F}"/>
    <cellStyle name="Migliaia 28 3 2 4" xfId="17107" xr:uid="{3A644066-DDB4-4DBA-87BD-414A7DEA0350}"/>
    <cellStyle name="Migliaia 28 3 2 4 2" xfId="33223" xr:uid="{74DCD94F-4D70-4C6B-8D86-4BFF73E5D1CF}"/>
    <cellStyle name="Migliaia 28 3 2 4 3" xfId="48184" xr:uid="{28F0BCF9-CE2F-4D83-811D-CFAF8CD1B1F3}"/>
    <cellStyle name="Migliaia 28 3 2 5" xfId="19129" xr:uid="{564A7474-7BE5-449C-8068-1A1D1D973BC3}"/>
    <cellStyle name="Migliaia 28 3 2 6" xfId="34124" xr:uid="{D0E1871C-7B21-4AC4-9E29-7C0544B676C2}"/>
    <cellStyle name="Migliaia 28 3 2 7" xfId="49064" xr:uid="{6BC86011-2479-4CF5-8241-DA2B7FA3D57B}"/>
    <cellStyle name="Migliaia 28 3 2 8" xfId="49469" xr:uid="{2821D674-1AB6-4DBB-AA69-97B9966EB1F1}"/>
    <cellStyle name="Migliaia 28 3 2 9" xfId="49875" xr:uid="{12379320-F6D1-40C2-94AF-3BB2663A8B36}"/>
    <cellStyle name="Migliaia 28 3 3" xfId="9178" xr:uid="{A10A35F7-92F7-4D44-9644-AC6685E4E6C0}"/>
    <cellStyle name="Migliaia 28 3 3 2" xfId="18247" xr:uid="{847C41EE-F243-40A8-A3CC-8B00F99C8ECB}"/>
    <cellStyle name="Migliaia 28 3 3 2 2" xfId="33714" xr:uid="{43CC054A-BF9D-401B-BBE1-1ADD97CE1C98}"/>
    <cellStyle name="Migliaia 28 3 3 2 2 2" xfId="55197" xr:uid="{792EFA79-68FF-4B95-B421-C355E0F39127}"/>
    <cellStyle name="Migliaia 28 3 3 2 3" xfId="48675" xr:uid="{CAC7B766-2F1E-4E73-848C-FED954B88EF2}"/>
    <cellStyle name="Migliaia 28 3 3 2 3 2" xfId="56119" xr:uid="{B59B6F29-9352-4AA1-A0CB-2FC608B15DD6}"/>
    <cellStyle name="Migliaia 28 3 3 2 4" xfId="52842" xr:uid="{D06367BB-7CE4-4432-A659-09740DB916FE}"/>
    <cellStyle name="Migliaia 28 3 3 3" xfId="17108" xr:uid="{354DBE77-73DC-4FE3-B0CA-20E9FFD649CB}"/>
    <cellStyle name="Migliaia 28 3 3 3 2" xfId="33224" xr:uid="{8AC4BAE8-1BD4-4C66-B8F5-C0AA4518D910}"/>
    <cellStyle name="Migliaia 28 3 3 3 3" xfId="48185" xr:uid="{9DB5314B-3FBA-4ED2-BD58-3DB534C3B261}"/>
    <cellStyle name="Migliaia 28 3 3 3 4" xfId="54783" xr:uid="{59A62B4A-7B0D-4C08-8140-2CF5AA5D427D}"/>
    <cellStyle name="Migliaia 28 3 3 4" xfId="55629" xr:uid="{F0D7A190-2DE5-482F-845E-2A3C39D7E0C0}"/>
    <cellStyle name="Migliaia 28 3 3 5" xfId="52347" xr:uid="{6F38E20F-C01F-4D62-8DD5-2F3A77721F5C}"/>
    <cellStyle name="Migliaia 28 3 4" xfId="9821" xr:uid="{777C6AEA-C335-4A21-B671-5F7F3E9FD3B2}"/>
    <cellStyle name="Migliaia 28 3 4 2" xfId="18246" xr:uid="{A2B370C3-C653-4403-9772-D0F8EFB08055}"/>
    <cellStyle name="Migliaia 28 3 4 2 2" xfId="33713" xr:uid="{67F1E297-E0C0-4A96-9AE4-51C46B20C2DF}"/>
    <cellStyle name="Migliaia 28 3 4 2 3" xfId="48674" xr:uid="{99041647-7945-49AA-A706-1C7AE1A465C6}"/>
    <cellStyle name="Migliaia 28 3 4 2 4" xfId="55196" xr:uid="{D2380568-FBF7-4046-916A-5AD3AF4E372C}"/>
    <cellStyle name="Migliaia 28 3 4 3" xfId="26147" xr:uid="{0FC4252E-D99A-4A40-8EFB-DA9E538DA245}"/>
    <cellStyle name="Migliaia 28 3 4 3 2" xfId="56118" xr:uid="{B5F02B9C-7D63-4E92-A5C1-6F5387A64E97}"/>
    <cellStyle name="Migliaia 28 3 4 4" xfId="41125" xr:uid="{2C9D1747-D2FC-4343-9F54-90882B49201F}"/>
    <cellStyle name="Migliaia 28 3 4 5" xfId="52841" xr:uid="{41EA6F07-7A7A-4365-B5EC-D1D087041B27}"/>
    <cellStyle name="Migliaia 28 3 5" xfId="17106" xr:uid="{9A8796F4-4508-40AA-9113-62673A7AC89B}"/>
    <cellStyle name="Migliaia 28 3 5 2" xfId="33222" xr:uid="{B8E4D92F-BD65-4AAE-A247-B86463023769}"/>
    <cellStyle name="Migliaia 28 3 5 3" xfId="48183" xr:uid="{3AACBE95-33C8-46C5-879C-E2B37EE9CB75}"/>
    <cellStyle name="Migliaia 28 3 5 4" xfId="54781" xr:uid="{06B5E1FB-43C5-42BA-AB20-0F49931FBB13}"/>
    <cellStyle name="Migliaia 28 3 6" xfId="19128" xr:uid="{58F355D5-1820-4F7D-8C2D-D7DB6BC8FC6B}"/>
    <cellStyle name="Migliaia 28 3 6 2" xfId="55627" xr:uid="{3E75A957-6D2A-48D3-B484-E869210B4CA3}"/>
    <cellStyle name="Migliaia 28 3 7" xfId="34123" xr:uid="{21B31561-FCD7-48EE-9354-D725E6CD19C5}"/>
    <cellStyle name="Migliaia 28 3 8" xfId="49063" xr:uid="{CB4DEC42-F9F9-4436-943B-35333B19D790}"/>
    <cellStyle name="Migliaia 28 3 9" xfId="49468" xr:uid="{C58EE59D-4F42-47C6-AE8D-062A45B8E511}"/>
    <cellStyle name="Migliaia 28 4" xfId="9180" xr:uid="{9D7855C1-4665-4DD9-9355-54BF3AF72190}"/>
    <cellStyle name="Migliaia 28 4 2" xfId="17110" xr:uid="{DF024546-2810-43CD-A35E-C03A651BAB6C}"/>
    <cellStyle name="Migliaia 28 4 2 2" xfId="18249" xr:uid="{41C491FD-7C8C-43F7-B25B-178B8D15C33E}"/>
    <cellStyle name="Migliaia 28 4 2 2 2" xfId="33716" xr:uid="{0BC70B99-A460-4232-9B00-5BD0A1602FBB}"/>
    <cellStyle name="Migliaia 28 4 2 2 2 2" xfId="55199" xr:uid="{0B96C1B9-A739-478B-8A61-E3AE68BF0E87}"/>
    <cellStyle name="Migliaia 28 4 2 2 3" xfId="48677" xr:uid="{BBFE0FFE-CA9D-4A22-BFAE-4A84E6F8E523}"/>
    <cellStyle name="Migliaia 28 4 2 2 3 2" xfId="56121" xr:uid="{1C0758D1-0522-4437-93E0-2DA47B268C2C}"/>
    <cellStyle name="Migliaia 28 4 2 2 4" xfId="52844" xr:uid="{E7966B26-A68A-4371-8497-678523B47971}"/>
    <cellStyle name="Migliaia 28 4 2 3" xfId="33226" xr:uid="{F9CCDAFC-E3E0-4F7C-83E6-6710FC1BC249}"/>
    <cellStyle name="Migliaia 28 4 2 3 2" xfId="54785" xr:uid="{210017EE-A6C2-4E81-9319-FCC434B8DD01}"/>
    <cellStyle name="Migliaia 28 4 2 4" xfId="48187" xr:uid="{1B4A846F-DC3D-4562-8009-11C9795527F5}"/>
    <cellStyle name="Migliaia 28 4 2 4 2" xfId="55631" xr:uid="{9E84E96D-4567-405D-8B4A-E7E506811810}"/>
    <cellStyle name="Migliaia 28 4 2 5" xfId="52349" xr:uid="{718A677F-93EF-481F-8C1F-B70C1111D5E8}"/>
    <cellStyle name="Migliaia 28 4 3" xfId="18248" xr:uid="{6395576A-49DC-49ED-859E-ED2E8F3D1FF2}"/>
    <cellStyle name="Migliaia 28 4 3 2" xfId="33715" xr:uid="{3FCC1F10-2D0B-4568-8DD6-9D2C90E8C71E}"/>
    <cellStyle name="Migliaia 28 4 3 2 2" xfId="55198" xr:uid="{05B3811E-CF33-4FD7-9333-292DC6CE4939}"/>
    <cellStyle name="Migliaia 28 4 3 3" xfId="48676" xr:uid="{B527EBFA-5AD6-48BA-A1DA-689B4C0EE424}"/>
    <cellStyle name="Migliaia 28 4 3 3 2" xfId="56120" xr:uid="{F6A8BC6C-A65F-4E38-9E7F-3CF9DF86DDAA}"/>
    <cellStyle name="Migliaia 28 4 3 4" xfId="52843" xr:uid="{FF61D1A6-874A-4CF6-A846-7E91F3F2CC2A}"/>
    <cellStyle name="Migliaia 28 4 4" xfId="17109" xr:uid="{4660E6DC-BF78-4FC0-9223-4AA8914A35F7}"/>
    <cellStyle name="Migliaia 28 4 4 2" xfId="33225" xr:uid="{379D57E9-FA42-4FD0-8344-41B96D1C0903}"/>
    <cellStyle name="Migliaia 28 4 4 3" xfId="48186" xr:uid="{333CC523-6B30-4970-82B2-AD538FF18A76}"/>
    <cellStyle name="Migliaia 28 4 4 4" xfId="54784" xr:uid="{B419EA09-BF94-45A7-91CF-AAC2B4156AB7}"/>
    <cellStyle name="Migliaia 28 4 5" xfId="50921" xr:uid="{688BEDFD-013D-46B2-BF01-170C3B846712}"/>
    <cellStyle name="Migliaia 28 4 5 2" xfId="55630" xr:uid="{3AFBC3E4-3CED-4E67-A50C-9D8461B86FFD}"/>
    <cellStyle name="Migliaia 28 4 6" xfId="52348" xr:uid="{5B676131-430D-466A-B81B-8C8F578B1512}"/>
    <cellStyle name="Migliaia 28 5" xfId="9181" xr:uid="{D46D5DF7-F353-47FA-9143-1390D6055C24}"/>
    <cellStyle name="Migliaia 28 5 2" xfId="17111" xr:uid="{8818E40E-778E-4A7E-92B3-BE6E5773C618}"/>
    <cellStyle name="Migliaia 28 5 2 2" xfId="33227" xr:uid="{C721929E-86EE-49EC-97CD-7E108152C832}"/>
    <cellStyle name="Migliaia 28 5 2 3" xfId="48188" xr:uid="{BA6FF5E1-2A9E-48CD-9664-39AC278317F9}"/>
    <cellStyle name="Migliaia 28 5 2 4" xfId="54786" xr:uid="{747CB751-84D2-43E7-86AC-59325E80C847}"/>
    <cellStyle name="Migliaia 28 5 3" xfId="51184" xr:uid="{32D13E82-7F15-4349-9E63-46ED173C3983}"/>
    <cellStyle name="Migliaia 28 5 3 2" xfId="55632" xr:uid="{A240D12A-7D86-41A6-AD23-641241DCEB89}"/>
    <cellStyle name="Migliaia 28 5 4" xfId="52350" xr:uid="{66BC10F6-5E90-4715-8EDB-D5F68599F7CB}"/>
    <cellStyle name="Migliaia 28 6" xfId="9176" xr:uid="{DDD8B487-3DC8-411D-9ECF-A0D0813FE5C6}"/>
    <cellStyle name="Migliaia 28 6 2" xfId="51218" xr:uid="{69B78FE4-8F0F-4ED5-B335-FC6A5014FF8A}"/>
    <cellStyle name="Migliaia 28 6 3" xfId="54549" xr:uid="{35CCB24C-A09F-4A97-B8CC-EE98A0C35DE3}"/>
    <cellStyle name="Migliaia 28 7" xfId="9819" xr:uid="{B862FF65-1C4C-41B9-AAE1-5F36392277D1}"/>
    <cellStyle name="Migliaia 28 7 2" xfId="26145" xr:uid="{4FE17D09-52B6-4C0A-B1FE-93EE38CDF505}"/>
    <cellStyle name="Migliaia 28 7 3" xfId="41123" xr:uid="{419B98EA-54D7-457B-B565-1432759C8BB5}"/>
    <cellStyle name="Migliaia 28 7 4" xfId="55625" xr:uid="{850A7B64-710E-4F4B-8F2A-BA1BF0B3EC0D}"/>
    <cellStyle name="Migliaia 28 8" xfId="17104" xr:uid="{7CA44CC7-1088-4E52-AD62-5518FF7E67D8}"/>
    <cellStyle name="Migliaia 28 8 2" xfId="33220" xr:uid="{14196202-26F5-4AA9-BE2A-09CB08A75DFE}"/>
    <cellStyle name="Migliaia 28 8 3" xfId="48181" xr:uid="{136976CB-D133-470C-BCB4-5933393A3D01}"/>
    <cellStyle name="Migliaia 28 9" xfId="19126" xr:uid="{F1FC6FD6-EC90-4407-AF14-3C8D36AF5142}"/>
    <cellStyle name="Migliaia 29" xfId="411" xr:uid="{52B5345B-D50A-48DC-AEA2-FE9305F6B9AD}"/>
    <cellStyle name="Migliaia 29 10" xfId="34125" xr:uid="{F2FEEDEE-0C60-4630-AA62-3D14C516DB08}"/>
    <cellStyle name="Migliaia 29 11" xfId="49065" xr:uid="{CB0976E0-2D9F-4FAC-B5AE-703E9C06CAB4}"/>
    <cellStyle name="Migliaia 29 12" xfId="49470" xr:uid="{B62ABC9F-8D1B-4AD1-955B-B2CD1AFCE9E5}"/>
    <cellStyle name="Migliaia 29 13" xfId="49876" xr:uid="{0AADCF59-95DB-4F52-9F04-88B263CCBCEF}"/>
    <cellStyle name="Migliaia 29 14" xfId="50284" xr:uid="{FC22A102-3232-40D2-AA77-7AF6153214A4}"/>
    <cellStyle name="Migliaia 29 15" xfId="50726" xr:uid="{BF4C46E2-59C0-450F-B720-50AC94DD3C25}"/>
    <cellStyle name="Migliaia 29 16" xfId="51445" xr:uid="{42F21BA4-2ADA-45E8-84CE-3671964CE578}"/>
    <cellStyle name="Migliaia 29 17" xfId="51856" xr:uid="{0AE657DB-1EC5-483F-8E25-331C496EEC46}"/>
    <cellStyle name="Migliaia 29 18" xfId="52351" xr:uid="{9E6908EA-632D-46A2-9929-87FDB8CEDABA}"/>
    <cellStyle name="Migliaia 29 2" xfId="412" xr:uid="{84C06F68-CDD4-4969-AAD3-13B720CDC744}"/>
    <cellStyle name="Migliaia 29 2 10" xfId="49877" xr:uid="{1E26168E-843B-449C-9B7E-961E074BB14D}"/>
    <cellStyle name="Migliaia 29 2 11" xfId="50285" xr:uid="{33CFC60E-F90C-49FA-B262-099E529D63F7}"/>
    <cellStyle name="Migliaia 29 2 12" xfId="50727" xr:uid="{74087ED2-4360-4528-8842-71D8B3A26F09}"/>
    <cellStyle name="Migliaia 29 2 13" xfId="51446" xr:uid="{AD48EEE1-CAA1-4752-A5B1-090C7CA8C864}"/>
    <cellStyle name="Migliaia 29 2 14" xfId="51857" xr:uid="{8BF1D832-BB1D-49F4-8D2A-D9E624B4E43B}"/>
    <cellStyle name="Migliaia 29 2 15" xfId="52352" xr:uid="{F93953CA-A963-48DC-9701-C78A51E2DBCB}"/>
    <cellStyle name="Migliaia 29 2 2" xfId="1272" xr:uid="{BAAE4020-C4FF-4D35-A310-3DDA6D025A5E}"/>
    <cellStyle name="Migliaia 29 2 2 10" xfId="51062" xr:uid="{EBE02027-1187-47DA-9908-AA95B8D6D26E}"/>
    <cellStyle name="Migliaia 29 2 2 11" xfId="51658" xr:uid="{2762CF9C-220D-42F0-B305-C49B7A9A09F6}"/>
    <cellStyle name="Migliaia 29 2 2 12" xfId="52077" xr:uid="{804DF3D3-1C40-495F-BAFA-CE2618A2149F}"/>
    <cellStyle name="Migliaia 29 2 2 13" xfId="52845" xr:uid="{2F8616B0-E930-4898-90EB-72BFD4410A2F}"/>
    <cellStyle name="Migliaia 29 2 2 2" xfId="10036" xr:uid="{AE89381C-6D85-4470-98A4-0FB5D40CA477}"/>
    <cellStyle name="Migliaia 29 2 2 2 2" xfId="26357" xr:uid="{47B3E3A8-8D3C-49FB-A1C4-CFC4733E24E2}"/>
    <cellStyle name="Migliaia 29 2 2 2 3" xfId="41325" xr:uid="{FC96420A-CD1D-4E2D-9B1A-EB63A257599C}"/>
    <cellStyle name="Migliaia 29 2 2 2 4" xfId="55200" xr:uid="{854AAA82-4528-43A2-BC66-E754DDF58F36}"/>
    <cellStyle name="Migliaia 29 2 2 3" xfId="18250" xr:uid="{68E91764-13F4-4CC6-A419-E93254991CE5}"/>
    <cellStyle name="Migliaia 29 2 2 3 2" xfId="33717" xr:uid="{FE8D10E5-B5B3-4D80-A603-FFC5EC704E17}"/>
    <cellStyle name="Migliaia 29 2 2 3 3" xfId="48678" xr:uid="{03EB48D4-4E15-4710-9E41-7838DFBABBA8}"/>
    <cellStyle name="Migliaia 29 2 2 3 4" xfId="56122" xr:uid="{A5FF4039-FCF0-404E-9F62-7555EF5F2183}"/>
    <cellStyle name="Migliaia 29 2 2 4" xfId="19336" xr:uid="{E01B8F32-9333-4523-8D5A-BD55F0919C99}"/>
    <cellStyle name="Migliaia 29 2 2 5" xfId="34326" xr:uid="{8471D9AD-129B-4C02-8609-62DCA1280845}"/>
    <cellStyle name="Migliaia 29 2 2 6" xfId="49278" xr:uid="{B249C588-17AD-4EC8-B64C-E3F8DB7BA651}"/>
    <cellStyle name="Migliaia 29 2 2 7" xfId="49683" xr:uid="{BD24CFE4-529D-404E-B0E1-97FD1B26022A}"/>
    <cellStyle name="Migliaia 29 2 2 8" xfId="50092" xr:uid="{8E4FA483-78C9-4D29-BDC5-4AFA0BFF17F1}"/>
    <cellStyle name="Migliaia 29 2 2 9" xfId="50497" xr:uid="{2E00BF0A-F99C-47E6-BA17-D2F002F1E7E5}"/>
    <cellStyle name="Migliaia 29 2 3" xfId="9183" xr:uid="{3273A916-0006-4A50-96D4-F347000A90DE}"/>
    <cellStyle name="Migliaia 29 2 3 2" xfId="54614" xr:uid="{BAAEB202-5D11-4E6B-B1B2-D4F1436C08C9}"/>
    <cellStyle name="Migliaia 29 2 4" xfId="9824" xr:uid="{F5CE536B-0350-40EB-AD04-8735EF464A6A}"/>
    <cellStyle name="Migliaia 29 2 4 2" xfId="26150" xr:uid="{45521605-9C43-46DA-B522-DCD74002B132}"/>
    <cellStyle name="Migliaia 29 2 4 3" xfId="41128" xr:uid="{90DAD1C9-4020-4940-8873-6B5B855832F1}"/>
    <cellStyle name="Migliaia 29 2 4 4" xfId="55634" xr:uid="{2B4AED9F-47D3-49BB-985C-784BAFFB0641}"/>
    <cellStyle name="Migliaia 29 2 5" xfId="17113" xr:uid="{C14BDD23-2A93-4E74-8F7F-6E9D64F15D17}"/>
    <cellStyle name="Migliaia 29 2 5 2" xfId="33229" xr:uid="{9BD4D003-5294-47FB-84A3-8EEDB9375046}"/>
    <cellStyle name="Migliaia 29 2 5 3" xfId="48190" xr:uid="{CB0A69C8-928F-42D2-877F-577D043043F2}"/>
    <cellStyle name="Migliaia 29 2 6" xfId="19131" xr:uid="{598F9864-5DF0-4038-A263-4CE341EDA818}"/>
    <cellStyle name="Migliaia 29 2 7" xfId="34126" xr:uid="{3C6BC3D8-B48D-4A9D-ABA7-93D20EEE6D2F}"/>
    <cellStyle name="Migliaia 29 2 8" xfId="49066" xr:uid="{691518D1-06DE-4B8D-B949-DA7BC97C3F26}"/>
    <cellStyle name="Migliaia 29 2 9" xfId="49471" xr:uid="{5D345EBF-05FE-4DA6-9510-4B16507EC95F}"/>
    <cellStyle name="Migliaia 29 3" xfId="413" xr:uid="{ADC3FC33-2455-4C86-8206-96DA4EDBC20B}"/>
    <cellStyle name="Migliaia 29 3 10" xfId="49878" xr:uid="{F0BAE52F-255A-4192-B946-332D096B8B42}"/>
    <cellStyle name="Migliaia 29 3 11" xfId="50286" xr:uid="{E44E215B-A83F-408E-B58D-2C397AF155AF}"/>
    <cellStyle name="Migliaia 29 3 12" xfId="50728" xr:uid="{E0BBB8E1-603D-4B7B-A77D-F2CD33071667}"/>
    <cellStyle name="Migliaia 29 3 13" xfId="51447" xr:uid="{8A62657A-310B-48A8-916D-CDEC99B20D2B}"/>
    <cellStyle name="Migliaia 29 3 14" xfId="51858" xr:uid="{5E369A51-FABE-4F95-AFE7-4B7FAA51A3FA}"/>
    <cellStyle name="Migliaia 29 3 15" xfId="52353" xr:uid="{C0DBE844-B29E-43CD-8E33-471DE54736F4}"/>
    <cellStyle name="Migliaia 29 3 2" xfId="414" xr:uid="{EEC2BF1D-7E52-4F0F-995B-1EADA38B798D}"/>
    <cellStyle name="Migliaia 29 3 2 10" xfId="50287" xr:uid="{EA3F5A45-D1EB-4878-BBE9-A0D5415FC808}"/>
    <cellStyle name="Migliaia 29 3 2 11" xfId="50729" xr:uid="{69F6A4CA-E9E4-4983-A40D-9BF34025DACF}"/>
    <cellStyle name="Migliaia 29 3 2 12" xfId="51448" xr:uid="{78440375-9213-4DF5-98B6-8E80BA6CE4F0}"/>
    <cellStyle name="Migliaia 29 3 2 13" xfId="51859" xr:uid="{08C665B0-1BC3-48C7-A81E-F15191F23A0A}"/>
    <cellStyle name="Migliaia 29 3 2 14" xfId="52354" xr:uid="{55E2AE21-AC68-4FC1-8EC5-FE90FDF6A63F}"/>
    <cellStyle name="Migliaia 29 3 2 2" xfId="9185" xr:uid="{033810E5-FDBB-47CA-943F-330FFDDB7CA1}"/>
    <cellStyle name="Migliaia 29 3 2 2 2" xfId="54788" xr:uid="{11DFA57C-97C8-4C8F-82B6-B8BB4D3EB1AE}"/>
    <cellStyle name="Migliaia 29 3 2 3" xfId="9826" xr:uid="{BFA98C09-F3E0-47E1-8E9E-CF184BDDC5AA}"/>
    <cellStyle name="Migliaia 29 3 2 3 2" xfId="26152" xr:uid="{62A1BBC5-CA58-4DC1-8C17-BB792A26BA8C}"/>
    <cellStyle name="Migliaia 29 3 2 3 3" xfId="41130" xr:uid="{D317B798-4AE2-418C-A396-2FD4213D9A71}"/>
    <cellStyle name="Migliaia 29 3 2 3 4" xfId="55636" xr:uid="{F0C9C43B-A2A6-455F-9CAA-D4A38FB749E7}"/>
    <cellStyle name="Migliaia 29 3 2 4" xfId="17115" xr:uid="{D92FA0CE-3EC2-4128-99A1-6864AD282F35}"/>
    <cellStyle name="Migliaia 29 3 2 4 2" xfId="33231" xr:uid="{E2882243-075B-431F-90F0-A1F3D0BFC446}"/>
    <cellStyle name="Migliaia 29 3 2 4 3" xfId="48192" xr:uid="{587A5371-DEA3-48BB-9388-80E8929E9145}"/>
    <cellStyle name="Migliaia 29 3 2 5" xfId="19133" xr:uid="{20AF1718-0C64-4D4F-B242-DCDB3B61627C}"/>
    <cellStyle name="Migliaia 29 3 2 6" xfId="34128" xr:uid="{110640F3-DD0C-4963-B890-5763A6990290}"/>
    <cellStyle name="Migliaia 29 3 2 7" xfId="49068" xr:uid="{834C2508-7C06-45A5-B3B7-62DBE4FE74DD}"/>
    <cellStyle name="Migliaia 29 3 2 8" xfId="49473" xr:uid="{BB4CFBF0-E386-4A12-AC26-F947F73FC8AC}"/>
    <cellStyle name="Migliaia 29 3 2 9" xfId="49879" xr:uid="{5A58D44E-6AC6-4226-A49C-8D2AF7774EE7}"/>
    <cellStyle name="Migliaia 29 3 3" xfId="9184" xr:uid="{7268F378-1F98-4465-A9BC-A35EEACE1D00}"/>
    <cellStyle name="Migliaia 29 3 3 2" xfId="18252" xr:uid="{015EF110-8FB8-4482-8FCD-0150A2DDD5EF}"/>
    <cellStyle name="Migliaia 29 3 3 2 2" xfId="33719" xr:uid="{1C7428FD-7BDE-4289-B47D-6C67365E69A3}"/>
    <cellStyle name="Migliaia 29 3 3 2 2 2" xfId="55202" xr:uid="{BC326AA5-1E9B-40A6-B166-D2C7F183E93A}"/>
    <cellStyle name="Migliaia 29 3 3 2 3" xfId="48680" xr:uid="{ED35420C-324A-4306-AC57-E542BA332AD1}"/>
    <cellStyle name="Migliaia 29 3 3 2 3 2" xfId="56124" xr:uid="{4253E11A-B07F-4E5D-99AE-1ABEDDB5FB03}"/>
    <cellStyle name="Migliaia 29 3 3 2 4" xfId="52847" xr:uid="{4E22B7D4-C658-43B3-9C35-18EC7132DB41}"/>
    <cellStyle name="Migliaia 29 3 3 3" xfId="17116" xr:uid="{837EEFE8-7E2E-4C5E-9D33-7E5AC306FD04}"/>
    <cellStyle name="Migliaia 29 3 3 3 2" xfId="33232" xr:uid="{073775EA-511D-4810-8332-C8C8AB92F3FA}"/>
    <cellStyle name="Migliaia 29 3 3 3 3" xfId="48193" xr:uid="{A54BD4D9-0B06-4977-8A02-8E5B6FC30703}"/>
    <cellStyle name="Migliaia 29 3 3 3 4" xfId="54789" xr:uid="{D6A709CA-81A1-4749-BDC6-A01C6BE6C940}"/>
    <cellStyle name="Migliaia 29 3 3 4" xfId="55637" xr:uid="{6E1F7B5D-E045-430F-BDE4-F76B2C9EB090}"/>
    <cellStyle name="Migliaia 29 3 3 5" xfId="52355" xr:uid="{824F6A4C-D212-455C-A05D-9E478568E207}"/>
    <cellStyle name="Migliaia 29 3 4" xfId="9825" xr:uid="{D14F6493-58F3-48C7-AEF0-EEE84EA03EE2}"/>
    <cellStyle name="Migliaia 29 3 4 2" xfId="18251" xr:uid="{2A6B1D0B-1E6A-47C7-BDCA-8547A4C1B76A}"/>
    <cellStyle name="Migliaia 29 3 4 2 2" xfId="33718" xr:uid="{215EE656-AA72-469A-8688-BDA88A6295C2}"/>
    <cellStyle name="Migliaia 29 3 4 2 3" xfId="48679" xr:uid="{57EA1708-BAA8-45C2-A9EC-A009D34259C2}"/>
    <cellStyle name="Migliaia 29 3 4 2 4" xfId="55201" xr:uid="{C646C896-44B4-40C7-AFE7-CCB9C79779A0}"/>
    <cellStyle name="Migliaia 29 3 4 3" xfId="26151" xr:uid="{B5B1CA0D-C1EC-4547-A0C8-AFF3802812E5}"/>
    <cellStyle name="Migliaia 29 3 4 3 2" xfId="56123" xr:uid="{5C3D33A9-6E1E-4E73-9A44-BA156882A300}"/>
    <cellStyle name="Migliaia 29 3 4 4" xfId="41129" xr:uid="{A214EBD9-595C-4294-A9C7-0BA161BA2AFB}"/>
    <cellStyle name="Migliaia 29 3 4 5" xfId="52846" xr:uid="{C1600DF0-2E4C-4620-B6EE-FB1375242E60}"/>
    <cellStyle name="Migliaia 29 3 5" xfId="17114" xr:uid="{B355897E-A1D6-4C03-AAA9-4C51A4F962B2}"/>
    <cellStyle name="Migliaia 29 3 5 2" xfId="33230" xr:uid="{725EE81B-4A35-47B9-A0E5-FE0F6602EE4D}"/>
    <cellStyle name="Migliaia 29 3 5 3" xfId="48191" xr:uid="{6E99D4DA-AB76-4207-A6D2-955E177EF17A}"/>
    <cellStyle name="Migliaia 29 3 5 4" xfId="54787" xr:uid="{D717D339-699E-41C4-8D68-169AD302A8EE}"/>
    <cellStyle name="Migliaia 29 3 6" xfId="19132" xr:uid="{2F271AD5-605D-43FA-8DE3-0B0AC4679962}"/>
    <cellStyle name="Migliaia 29 3 6 2" xfId="55635" xr:uid="{DDD05E63-37B5-42EC-A2AD-1C611EBC9A02}"/>
    <cellStyle name="Migliaia 29 3 7" xfId="34127" xr:uid="{6F12B13E-BDC4-42FB-8F81-DBBE05200E02}"/>
    <cellStyle name="Migliaia 29 3 8" xfId="49067" xr:uid="{03A4FE69-5FD5-463D-B6DD-69342066482F}"/>
    <cellStyle name="Migliaia 29 3 9" xfId="49472" xr:uid="{2CB2793B-4F66-4D9D-8203-56321A6BBE84}"/>
    <cellStyle name="Migliaia 29 4" xfId="9186" xr:uid="{C91B1240-F766-4F23-AA5C-01A3A8D1E7B9}"/>
    <cellStyle name="Migliaia 29 4 2" xfId="17118" xr:uid="{4FF93489-A80A-4B04-9B34-FDEF9A258A31}"/>
    <cellStyle name="Migliaia 29 4 2 2" xfId="18254" xr:uid="{D6FBFAD1-9F96-431D-AA2C-73E15A1A1F50}"/>
    <cellStyle name="Migliaia 29 4 2 2 2" xfId="33721" xr:uid="{1FF4714D-1E75-49C3-8492-C8D1F226E8E3}"/>
    <cellStyle name="Migliaia 29 4 2 2 2 2" xfId="55204" xr:uid="{E8436735-2A3F-4F1E-BFED-31EB5291EFBB}"/>
    <cellStyle name="Migliaia 29 4 2 2 3" xfId="48682" xr:uid="{23064423-A7AA-4291-850D-012203AF922E}"/>
    <cellStyle name="Migliaia 29 4 2 2 3 2" xfId="56126" xr:uid="{B522585C-B998-4940-9DAA-2A6F73346257}"/>
    <cellStyle name="Migliaia 29 4 2 2 4" xfId="52849" xr:uid="{C2ADC562-3559-487D-9B49-F745DB31811A}"/>
    <cellStyle name="Migliaia 29 4 2 3" xfId="33234" xr:uid="{9A6F01DE-8776-4DF6-98B8-3535A2919203}"/>
    <cellStyle name="Migliaia 29 4 2 3 2" xfId="54791" xr:uid="{62770DC7-9597-4254-8162-165E21A30605}"/>
    <cellStyle name="Migliaia 29 4 2 4" xfId="48195" xr:uid="{23D15A7F-4A52-4E47-BEBE-F11446900D1C}"/>
    <cellStyle name="Migliaia 29 4 2 4 2" xfId="55639" xr:uid="{2DAC2275-B336-4B9D-B0A6-4B9ED19B2CAB}"/>
    <cellStyle name="Migliaia 29 4 2 5" xfId="52357" xr:uid="{4B4FF43F-9EDB-4A7C-8643-1C0F3AF92ED5}"/>
    <cellStyle name="Migliaia 29 4 3" xfId="18253" xr:uid="{697CAA75-7703-433F-81F6-37D0CAB17872}"/>
    <cellStyle name="Migliaia 29 4 3 2" xfId="33720" xr:uid="{DB4718A5-5A76-4E03-86B1-8FE60209B7AB}"/>
    <cellStyle name="Migliaia 29 4 3 2 2" xfId="55203" xr:uid="{7DCDD635-A127-4964-B8FD-0BD28C6ED732}"/>
    <cellStyle name="Migliaia 29 4 3 3" xfId="48681" xr:uid="{81D32205-C873-41B7-809E-F055EBD8B401}"/>
    <cellStyle name="Migliaia 29 4 3 3 2" xfId="56125" xr:uid="{99D38654-C365-48A2-8D0F-C8FC7BD8AE22}"/>
    <cellStyle name="Migliaia 29 4 3 4" xfId="52848" xr:uid="{1987E163-55A1-4326-8B94-8023935AA0A9}"/>
    <cellStyle name="Migliaia 29 4 4" xfId="17117" xr:uid="{F4407EC6-E1FA-4CA1-BFF3-E4D4A16A3534}"/>
    <cellStyle name="Migliaia 29 4 4 2" xfId="33233" xr:uid="{4EC36CF2-4823-456C-B747-4DE914A6F0E7}"/>
    <cellStyle name="Migliaia 29 4 4 3" xfId="48194" xr:uid="{D1E47843-9527-4C50-A506-14212F3D56BD}"/>
    <cellStyle name="Migliaia 29 4 4 4" xfId="54790" xr:uid="{CA828744-F945-4170-9169-7DD7B484F529}"/>
    <cellStyle name="Migliaia 29 4 5" xfId="51167" xr:uid="{DEC8CFE3-A373-4D81-80BE-C5C1E3EAE0E1}"/>
    <cellStyle name="Migliaia 29 4 5 2" xfId="55638" xr:uid="{DE853037-8857-4501-B463-75F293E14111}"/>
    <cellStyle name="Migliaia 29 4 6" xfId="52356" xr:uid="{B4D1F29A-EE4C-4E2E-81FF-AB093E272790}"/>
    <cellStyle name="Migliaia 29 5" xfId="9187" xr:uid="{0A12DFFE-782E-4A46-9D5F-65530E745DE2}"/>
    <cellStyle name="Migliaia 29 5 2" xfId="17119" xr:uid="{03F4F9F2-8578-415E-859D-408B9AA1AB70}"/>
    <cellStyle name="Migliaia 29 5 2 2" xfId="33235" xr:uid="{FFFFAA05-6C74-463C-88AB-8804E1C29942}"/>
    <cellStyle name="Migliaia 29 5 2 3" xfId="48196" xr:uid="{7C644848-1674-4EB7-A724-90FC9DB7A392}"/>
    <cellStyle name="Migliaia 29 5 2 4" xfId="54792" xr:uid="{E8FF4C5C-08DE-4D8D-B95A-8ABF294A3AC8}"/>
    <cellStyle name="Migliaia 29 5 3" xfId="50920" xr:uid="{A2EBE818-3E50-4C3E-B756-71CCD14494D7}"/>
    <cellStyle name="Migliaia 29 5 3 2" xfId="55640" xr:uid="{E6F8220C-E2BF-4CBD-A3AD-3D2BC936A5A0}"/>
    <cellStyle name="Migliaia 29 5 4" xfId="52358" xr:uid="{EAAFADFE-07D6-4CBF-8F91-2520916A0C9C}"/>
    <cellStyle name="Migliaia 29 6" xfId="9182" xr:uid="{89D9D69F-DBEF-476C-85D1-4AD5DF58FF7D}"/>
    <cellStyle name="Migliaia 29 6 2" xfId="50989" xr:uid="{0460E076-F1FF-4777-8A3E-3C627A74615F}"/>
    <cellStyle name="Migliaia 29 6 3" xfId="54550" xr:uid="{195DDA9A-C28B-4F31-A2BB-3DED1A8375E5}"/>
    <cellStyle name="Migliaia 29 7" xfId="9823" xr:uid="{B438D218-6820-4AA2-88F0-9310AFF20297}"/>
    <cellStyle name="Migliaia 29 7 2" xfId="26149" xr:uid="{331E0414-8ABD-4D1E-B27B-4CF3FBD4601E}"/>
    <cellStyle name="Migliaia 29 7 3" xfId="41127" xr:uid="{C96C0B82-7A11-4274-80E0-C35F624262A6}"/>
    <cellStyle name="Migliaia 29 7 4" xfId="55633" xr:uid="{F07567DE-3FC4-465E-B5D9-7EC980137C35}"/>
    <cellStyle name="Migliaia 29 8" xfId="17112" xr:uid="{4FC9E808-0681-47C1-BA59-1742B77F2FC4}"/>
    <cellStyle name="Migliaia 29 8 2" xfId="33228" xr:uid="{F8217484-A1DF-484E-9E87-A268D557D2C1}"/>
    <cellStyle name="Migliaia 29 8 3" xfId="48189" xr:uid="{B109EB15-E218-41A4-BE8F-139F7CF56F70}"/>
    <cellStyle name="Migliaia 29 9" xfId="19130" xr:uid="{9A0F89CC-7828-455B-BA91-F3404BD7AA76}"/>
    <cellStyle name="Migliaia 3" xfId="415" xr:uid="{D687F9B4-34E5-4F66-A3AB-6CA928747674}"/>
    <cellStyle name="Migliaia 3 10" xfId="34129" xr:uid="{798A3F0E-569C-4C9F-9197-EE919D4D5CFD}"/>
    <cellStyle name="Migliaia 3 11" xfId="49069" xr:uid="{AD90D9AA-E74B-4397-AE5C-6AF0D1CD39E5}"/>
    <cellStyle name="Migliaia 3 12" xfId="49474" xr:uid="{A4D01BC8-447A-4EC1-BA0E-E4BFBBC78816}"/>
    <cellStyle name="Migliaia 3 13" xfId="49880" xr:uid="{91FB5F1F-F181-4FEE-AA56-505808D124DF}"/>
    <cellStyle name="Migliaia 3 14" xfId="50288" xr:uid="{AB8FAB73-27C1-4820-8C2A-894488912850}"/>
    <cellStyle name="Migliaia 3 15" xfId="50730" xr:uid="{86047CF4-17FC-473B-ACA3-8F713C8DF8FA}"/>
    <cellStyle name="Migliaia 3 16" xfId="51449" xr:uid="{54C0D479-93E9-4622-9722-C5B5C9131556}"/>
    <cellStyle name="Migliaia 3 17" xfId="51860" xr:uid="{57325DF8-DEEF-434B-BD86-9C8F5F4C5064}"/>
    <cellStyle name="Migliaia 3 18" xfId="52359" xr:uid="{5FC3A5B6-F636-474E-A1FB-D4677AE7F30F}"/>
    <cellStyle name="Migliaia 3 2" xfId="416" xr:uid="{7FA63F38-73BB-4B78-B4D6-A5366D468FA8}"/>
    <cellStyle name="Migliaia 3 2 10" xfId="49881" xr:uid="{603EEE3A-78A4-47D6-86D7-3F31C8B219B3}"/>
    <cellStyle name="Migliaia 3 2 11" xfId="50289" xr:uid="{CD15EDF4-179F-4DCB-8B94-9AF4B78ACBE3}"/>
    <cellStyle name="Migliaia 3 2 12" xfId="50731" xr:uid="{B9CBDADC-F2BC-4BF5-AAA9-F1AA39B1BED6}"/>
    <cellStyle name="Migliaia 3 2 13" xfId="51450" xr:uid="{A0E05DA7-A7B3-4BF9-B3E9-8FD59D78BFD5}"/>
    <cellStyle name="Migliaia 3 2 14" xfId="51861" xr:uid="{0E0ED2AD-28AF-497A-BB41-BA0C8DFBB38B}"/>
    <cellStyle name="Migliaia 3 2 15" xfId="52360" xr:uid="{907BC721-507E-4E45-A9D4-5884B35EA4E8}"/>
    <cellStyle name="Migliaia 3 2 2" xfId="1273" xr:uid="{ABB46F91-8B52-4CAC-968B-2D7A4A657A2C}"/>
    <cellStyle name="Migliaia 3 2 2 10" xfId="51063" xr:uid="{8BA2AA61-1691-4952-838B-3A87449D8BFE}"/>
    <cellStyle name="Migliaia 3 2 2 11" xfId="51659" xr:uid="{B21C872F-D9F1-4C09-B968-8F1EF0E0F54D}"/>
    <cellStyle name="Migliaia 3 2 2 12" xfId="52078" xr:uid="{0EC87104-B260-415E-B9CE-12C3E5312D46}"/>
    <cellStyle name="Migliaia 3 2 2 13" xfId="52850" xr:uid="{948F539D-488E-493A-AF3B-0452518182D5}"/>
    <cellStyle name="Migliaia 3 2 2 2" xfId="10037" xr:uid="{A294AAF1-4630-4BDE-BB04-F8CC170740F6}"/>
    <cellStyle name="Migliaia 3 2 2 2 2" xfId="26358" xr:uid="{6E17CBFB-7BE0-4C3B-B88B-F597185E3749}"/>
    <cellStyle name="Migliaia 3 2 2 2 3" xfId="41326" xr:uid="{2BA2F461-9687-4B0D-A3D7-BDB9ECF5E9F3}"/>
    <cellStyle name="Migliaia 3 2 2 2 4" xfId="55205" xr:uid="{8708409B-C1B7-4A1D-8086-0414E9E1036A}"/>
    <cellStyle name="Migliaia 3 2 2 3" xfId="18255" xr:uid="{9E09D700-A9CD-4776-B36A-8FE23CC118FC}"/>
    <cellStyle name="Migliaia 3 2 2 3 2" xfId="33722" xr:uid="{B6B83EED-32AA-4987-8CCF-4B13BC26305A}"/>
    <cellStyle name="Migliaia 3 2 2 3 3" xfId="48683" xr:uid="{E61232C5-8BA1-47FD-9AE3-BC466D21BCE2}"/>
    <cellStyle name="Migliaia 3 2 2 3 4" xfId="56127" xr:uid="{3D1D78F4-1C10-40EC-A3AB-77628715533B}"/>
    <cellStyle name="Migliaia 3 2 2 4" xfId="19337" xr:uid="{F0DC155C-4DF2-4BA9-839B-1075F480C2B1}"/>
    <cellStyle name="Migliaia 3 2 2 5" xfId="34327" xr:uid="{225740F1-50A3-4824-BACE-EABF686C2114}"/>
    <cellStyle name="Migliaia 3 2 2 6" xfId="49279" xr:uid="{24AC0C2A-913A-48AF-8FAD-D6048A4D2019}"/>
    <cellStyle name="Migliaia 3 2 2 7" xfId="49684" xr:uid="{25F64E7D-C075-4F9F-8981-6709074EF94D}"/>
    <cellStyle name="Migliaia 3 2 2 8" xfId="50093" xr:uid="{F47ADF0D-A16B-4AF9-AA51-48C5D44A12E1}"/>
    <cellStyle name="Migliaia 3 2 2 9" xfId="50498" xr:uid="{E855C128-37C0-46C5-A849-6190ACAC34D3}"/>
    <cellStyle name="Migliaia 3 2 3" xfId="9189" xr:uid="{0211C5F3-5FD7-4CB5-A39B-0816552E881A}"/>
    <cellStyle name="Migliaia 3 2 3 2" xfId="54615" xr:uid="{46DD4844-F400-4119-A446-0A645BD5020C}"/>
    <cellStyle name="Migliaia 3 2 4" xfId="9828" xr:uid="{31BF3C21-44F9-42EB-A11F-1B84B2AA254D}"/>
    <cellStyle name="Migliaia 3 2 4 2" xfId="26154" xr:uid="{9820D572-6BFE-49C1-BCD5-C1A0E8C72FA9}"/>
    <cellStyle name="Migliaia 3 2 4 3" xfId="41132" xr:uid="{ECA8D986-9BC2-459C-A9AB-7703B63458A0}"/>
    <cellStyle name="Migliaia 3 2 4 4" xfId="55642" xr:uid="{76912715-C661-4B8A-8219-C19E920D2EB0}"/>
    <cellStyle name="Migliaia 3 2 5" xfId="17121" xr:uid="{0733F5F3-6C3A-484C-9A39-4722DAF864AD}"/>
    <cellStyle name="Migliaia 3 2 5 2" xfId="33237" xr:uid="{D36022A2-A04A-44D8-9D04-7D080C79B04A}"/>
    <cellStyle name="Migliaia 3 2 5 3" xfId="48198" xr:uid="{96424834-E074-4336-9C2F-463945D4CEC6}"/>
    <cellStyle name="Migliaia 3 2 6" xfId="19135" xr:uid="{883664E6-04AB-480E-8CB7-113FB514BBC9}"/>
    <cellStyle name="Migliaia 3 2 7" xfId="34130" xr:uid="{26CC6AD3-0878-4B24-9F19-632DA212F6E9}"/>
    <cellStyle name="Migliaia 3 2 8" xfId="49070" xr:uid="{6B25789B-5C7A-4722-965A-13CF6FC5E31D}"/>
    <cellStyle name="Migliaia 3 2 9" xfId="49475" xr:uid="{1239F5DF-8149-4927-A701-3C0C78CC0F1F}"/>
    <cellStyle name="Migliaia 3 3" xfId="417" xr:uid="{2C3681F9-2A23-4E82-B664-C627A764D612}"/>
    <cellStyle name="Migliaia 3 3 10" xfId="49882" xr:uid="{FA009F71-B9DC-49A5-BD76-77B95457820E}"/>
    <cellStyle name="Migliaia 3 3 11" xfId="50290" xr:uid="{B09C5113-F1D1-49F5-B734-A4C140903AE8}"/>
    <cellStyle name="Migliaia 3 3 12" xfId="50732" xr:uid="{44F70085-ED13-4565-94DB-AC95143098A0}"/>
    <cellStyle name="Migliaia 3 3 13" xfId="51451" xr:uid="{CB927FC8-1ED5-4505-B2E7-2BDDF8427363}"/>
    <cellStyle name="Migliaia 3 3 14" xfId="51862" xr:uid="{A14B6D6F-4961-44BC-A6E8-4CBFD22B2D0A}"/>
    <cellStyle name="Migliaia 3 3 15" xfId="52361" xr:uid="{5C4E666F-6C9A-4343-9054-1111BE0BC723}"/>
    <cellStyle name="Migliaia 3 3 2" xfId="418" xr:uid="{9BA1553F-2526-4EA7-A42C-9944A4F14494}"/>
    <cellStyle name="Migliaia 3 3 2 10" xfId="50291" xr:uid="{06CB54D5-97DA-4939-9FD5-7C6081F1A61B}"/>
    <cellStyle name="Migliaia 3 3 2 11" xfId="50733" xr:uid="{7AF92EAC-3762-4C3E-8530-DCCE93499D86}"/>
    <cellStyle name="Migliaia 3 3 2 12" xfId="51452" xr:uid="{5A089240-EAF5-4428-9270-970443A183B8}"/>
    <cellStyle name="Migliaia 3 3 2 13" xfId="51863" xr:uid="{67106561-01EA-43BC-ACDF-94738ACABAA0}"/>
    <cellStyle name="Migliaia 3 3 2 14" xfId="52362" xr:uid="{A9F96B95-D03E-4A67-AF9D-F8A2CA8105EA}"/>
    <cellStyle name="Migliaia 3 3 2 2" xfId="9191" xr:uid="{17797B88-9B7D-445A-82CB-797B7264C281}"/>
    <cellStyle name="Migliaia 3 3 2 2 2" xfId="54794" xr:uid="{47E6109D-6956-45D9-84A2-0B9E23BDB5CE}"/>
    <cellStyle name="Migliaia 3 3 2 3" xfId="9830" xr:uid="{2C8F7461-7942-45E0-B1A7-6C50EB71BAE0}"/>
    <cellStyle name="Migliaia 3 3 2 3 2" xfId="26156" xr:uid="{88EEACFC-27D4-4CE7-8F8F-A249E4E1D087}"/>
    <cellStyle name="Migliaia 3 3 2 3 3" xfId="41134" xr:uid="{A93C6BE9-4442-48EA-84B8-CFC88281A431}"/>
    <cellStyle name="Migliaia 3 3 2 3 4" xfId="55644" xr:uid="{413F032E-E686-417D-98EF-AB63D0388CAC}"/>
    <cellStyle name="Migliaia 3 3 2 4" xfId="17123" xr:uid="{43FC1618-3F0B-475B-B2F1-634CEC5B3D27}"/>
    <cellStyle name="Migliaia 3 3 2 4 2" xfId="33239" xr:uid="{DF2F7820-3A90-4ADB-8883-074B727B8107}"/>
    <cellStyle name="Migliaia 3 3 2 4 3" xfId="48200" xr:uid="{76E2698B-FDE9-46A6-8D36-571325E20523}"/>
    <cellStyle name="Migliaia 3 3 2 5" xfId="19137" xr:uid="{81535EB4-0EAC-4462-BFA5-A1D62D4B109F}"/>
    <cellStyle name="Migliaia 3 3 2 6" xfId="34132" xr:uid="{426EA263-3293-461D-B588-B4ED2E42B197}"/>
    <cellStyle name="Migliaia 3 3 2 7" xfId="49072" xr:uid="{59913D45-766A-453E-9BCB-1F62876DF627}"/>
    <cellStyle name="Migliaia 3 3 2 8" xfId="49477" xr:uid="{9884915D-AFC0-4246-B516-E67461D896EC}"/>
    <cellStyle name="Migliaia 3 3 2 9" xfId="49883" xr:uid="{0C0D5792-E1A6-4D8B-99DC-A24281BB647F}"/>
    <cellStyle name="Migliaia 3 3 3" xfId="9190" xr:uid="{3D1181A4-5A00-4A79-BC09-D4A39857A55D}"/>
    <cellStyle name="Migliaia 3 3 3 2" xfId="18257" xr:uid="{5DAE050D-DDA2-4EF7-A46A-37F2FAF804FA}"/>
    <cellStyle name="Migliaia 3 3 3 2 2" xfId="33724" xr:uid="{C6336BC3-9E8E-4BE7-B0E3-B22EB4D46CD0}"/>
    <cellStyle name="Migliaia 3 3 3 2 2 2" xfId="55207" xr:uid="{298850C5-2984-4D2A-86EB-5408E759B327}"/>
    <cellStyle name="Migliaia 3 3 3 2 3" xfId="48685" xr:uid="{09ED90F3-B922-4F60-BA5A-FCC2D44BEAD6}"/>
    <cellStyle name="Migliaia 3 3 3 2 3 2" xfId="56129" xr:uid="{9C69820B-A438-4C0C-B8E3-68C9B0E0F5B6}"/>
    <cellStyle name="Migliaia 3 3 3 2 4" xfId="52852" xr:uid="{2093745C-A9D7-4A3D-96FA-75CFD2CFAE65}"/>
    <cellStyle name="Migliaia 3 3 3 3" xfId="17124" xr:uid="{CCD38085-14D1-420E-AC58-17A773FAAB54}"/>
    <cellStyle name="Migliaia 3 3 3 3 2" xfId="33240" xr:uid="{5D263F23-A604-4CCD-9F36-BD1213146434}"/>
    <cellStyle name="Migliaia 3 3 3 3 3" xfId="48201" xr:uid="{2983ABCD-D139-40D8-A5C0-BF20342F42DF}"/>
    <cellStyle name="Migliaia 3 3 3 3 4" xfId="54795" xr:uid="{5D21B540-ED4B-4C6A-8ACC-2B732B793874}"/>
    <cellStyle name="Migliaia 3 3 3 4" xfId="55645" xr:uid="{7F95E972-F657-4DE0-A82A-575CC125D7DB}"/>
    <cellStyle name="Migliaia 3 3 3 5" xfId="52363" xr:uid="{430B88B5-7137-4161-A533-AC283C42593A}"/>
    <cellStyle name="Migliaia 3 3 4" xfId="9829" xr:uid="{0EB3B505-1AEA-4A6D-8940-30E4D2803DD8}"/>
    <cellStyle name="Migliaia 3 3 4 2" xfId="18256" xr:uid="{ACFC4D40-89E7-46D0-9864-B689239311E4}"/>
    <cellStyle name="Migliaia 3 3 4 2 2" xfId="33723" xr:uid="{5BA4B81C-E1B9-46C1-8727-890419266C64}"/>
    <cellStyle name="Migliaia 3 3 4 2 3" xfId="48684" xr:uid="{502437AF-DF33-4199-98DB-9531C004086E}"/>
    <cellStyle name="Migliaia 3 3 4 2 4" xfId="55206" xr:uid="{562C5400-90F5-4065-BD99-548E25C3DA9A}"/>
    <cellStyle name="Migliaia 3 3 4 3" xfId="26155" xr:uid="{56CFEF3F-7612-4873-ACA0-4629422F0EEE}"/>
    <cellStyle name="Migliaia 3 3 4 3 2" xfId="56128" xr:uid="{814BC1E9-73F9-44EE-8BD4-367EFF25A195}"/>
    <cellStyle name="Migliaia 3 3 4 4" xfId="41133" xr:uid="{7EE2FAC9-6012-482F-9910-1AD3E04FDC08}"/>
    <cellStyle name="Migliaia 3 3 4 5" xfId="52851" xr:uid="{7E80AFF7-6EF1-4919-9AFE-64C88AAB0746}"/>
    <cellStyle name="Migliaia 3 3 5" xfId="17122" xr:uid="{3B4E52DB-1052-49FD-B8A9-7BEBD446C38D}"/>
    <cellStyle name="Migliaia 3 3 5 2" xfId="33238" xr:uid="{DFA88579-0FA3-4BA9-B716-95C30462AE11}"/>
    <cellStyle name="Migliaia 3 3 5 3" xfId="48199" xr:uid="{9AC1C62D-294D-41A4-9BC6-D75D27C0EDAE}"/>
    <cellStyle name="Migliaia 3 3 5 4" xfId="54793" xr:uid="{673BEB63-1A86-427A-B424-40AAE0544E42}"/>
    <cellStyle name="Migliaia 3 3 6" xfId="19136" xr:uid="{C1FCCF98-C605-42B3-A028-3C69C55BB509}"/>
    <cellStyle name="Migliaia 3 3 6 2" xfId="55643" xr:uid="{176C25C9-0C9F-42A5-8FF3-8349F30E5674}"/>
    <cellStyle name="Migliaia 3 3 7" xfId="34131" xr:uid="{AB0E2256-1943-4BA0-9036-AE08FE6D818F}"/>
    <cellStyle name="Migliaia 3 3 8" xfId="49071" xr:uid="{4A05E96C-6F1D-4E3E-9757-B3370B931B29}"/>
    <cellStyle name="Migliaia 3 3 9" xfId="49476" xr:uid="{00FCF471-7A9C-4657-95A1-7373AA152ABD}"/>
    <cellStyle name="Migliaia 3 4" xfId="9192" xr:uid="{584A36ED-926B-4A35-90E3-1F6B4B034D7A}"/>
    <cellStyle name="Migliaia 3 4 2" xfId="17126" xr:uid="{70EBE03E-315F-4C0C-97A2-F3137144C5DE}"/>
    <cellStyle name="Migliaia 3 4 2 2" xfId="18259" xr:uid="{39A2B28A-6CA2-4A86-810C-0E0BF72B0649}"/>
    <cellStyle name="Migliaia 3 4 2 2 2" xfId="33726" xr:uid="{EFB4898B-4286-4C3E-AA68-C193B8C1E67D}"/>
    <cellStyle name="Migliaia 3 4 2 2 2 2" xfId="55209" xr:uid="{D273FF69-9C58-4573-BA89-9FA1751AFEB7}"/>
    <cellStyle name="Migliaia 3 4 2 2 3" xfId="48687" xr:uid="{9C2F0C2E-A1C3-4A0F-B02E-5E266108A155}"/>
    <cellStyle name="Migliaia 3 4 2 2 3 2" xfId="56131" xr:uid="{E8FFC9B0-C5A0-4C8B-B708-79FCCCDA7D83}"/>
    <cellStyle name="Migliaia 3 4 2 2 4" xfId="52854" xr:uid="{F62A3D58-1A83-4818-806B-C4066D793B63}"/>
    <cellStyle name="Migliaia 3 4 2 3" xfId="33242" xr:uid="{8A641440-B828-45C2-8572-46E43A33D9BD}"/>
    <cellStyle name="Migliaia 3 4 2 3 2" xfId="54797" xr:uid="{B346FC99-75CF-4746-A4AD-C6CBF25E9888}"/>
    <cellStyle name="Migliaia 3 4 2 4" xfId="48203" xr:uid="{9FF7E35E-2D44-4D4E-B42D-ED693EDA37CF}"/>
    <cellStyle name="Migliaia 3 4 2 4 2" xfId="55647" xr:uid="{A0856B37-3B1B-442F-84CE-64C56F75E2A1}"/>
    <cellStyle name="Migliaia 3 4 2 5" xfId="52365" xr:uid="{7BB463F4-6C07-4830-AD37-00DD76BCCCED}"/>
    <cellStyle name="Migliaia 3 4 3" xfId="18258" xr:uid="{B4857A47-B85E-48D8-A5AF-C2765B48A107}"/>
    <cellStyle name="Migliaia 3 4 3 2" xfId="33725" xr:uid="{7351C169-7291-4192-B725-D9F47A6C327E}"/>
    <cellStyle name="Migliaia 3 4 3 2 2" xfId="55208" xr:uid="{1CF0BF0E-11EB-4B46-B889-D0939C185004}"/>
    <cellStyle name="Migliaia 3 4 3 3" xfId="48686" xr:uid="{CA859407-0D35-46BE-94E9-760918981D7D}"/>
    <cellStyle name="Migliaia 3 4 3 3 2" xfId="56130" xr:uid="{7A1B2D83-93C8-40EA-8F59-CEB1E858FD8E}"/>
    <cellStyle name="Migliaia 3 4 3 4" xfId="52853" xr:uid="{CB1111A8-BDAC-4B3A-9CC5-6B12729A770D}"/>
    <cellStyle name="Migliaia 3 4 4" xfId="17125" xr:uid="{B0B7D220-F6D6-4E4B-A157-DAACEC0AC6C4}"/>
    <cellStyle name="Migliaia 3 4 4 2" xfId="33241" xr:uid="{F4747C44-1981-41AA-9C34-D0CE1EC01D6A}"/>
    <cellStyle name="Migliaia 3 4 4 3" xfId="48202" xr:uid="{4F616234-2619-4305-A15E-1DC2E3FCFCA3}"/>
    <cellStyle name="Migliaia 3 4 4 4" xfId="54796" xr:uid="{CF123578-A408-4197-A780-524D85156509}"/>
    <cellStyle name="Migliaia 3 4 5" xfId="50987" xr:uid="{B5C9E5AD-4641-4B2C-9D56-74263A4DE3F7}"/>
    <cellStyle name="Migliaia 3 4 5 2" xfId="55646" xr:uid="{3D24FE47-A076-4769-80BF-F912072F59A1}"/>
    <cellStyle name="Migliaia 3 4 6" xfId="52364" xr:uid="{64116E09-43B8-4423-98FC-9C2F91EF2D3D}"/>
    <cellStyle name="Migliaia 3 5" xfId="9193" xr:uid="{08AE7737-168F-40E6-9D17-E090D196C109}"/>
    <cellStyle name="Migliaia 3 5 2" xfId="17127" xr:uid="{FE8CF626-ECC4-4400-8550-461E0BAE2843}"/>
    <cellStyle name="Migliaia 3 5 2 2" xfId="33243" xr:uid="{DB91D6A7-8058-4E21-92AB-D54BF086732A}"/>
    <cellStyle name="Migliaia 3 5 2 3" xfId="48204" xr:uid="{FE095C72-D325-4652-93D7-FF0CD61DA93A}"/>
    <cellStyle name="Migliaia 3 5 2 4" xfId="54798" xr:uid="{54D2CBF7-17D4-4FDF-9B88-AC44B19CA173}"/>
    <cellStyle name="Migliaia 3 5 3" xfId="50988" xr:uid="{70200974-6DD9-4AF1-BC36-B504AFDD99B3}"/>
    <cellStyle name="Migliaia 3 5 3 2" xfId="55648" xr:uid="{AFA86561-3F80-4FB3-B519-95CE25766063}"/>
    <cellStyle name="Migliaia 3 5 4" xfId="52366" xr:uid="{AA2A0EF1-F970-4331-9CAD-C8A92BC081EF}"/>
    <cellStyle name="Migliaia 3 6" xfId="9188" xr:uid="{1CC5B1DE-E70D-445E-8989-04EF6FAC382C}"/>
    <cellStyle name="Migliaia 3 6 2" xfId="51220" xr:uid="{D5BFD7E7-ABB6-491E-961A-F33E182602AE}"/>
    <cellStyle name="Migliaia 3 6 3" xfId="54551" xr:uid="{932CD299-7EFA-4801-BBE0-7414967F0099}"/>
    <cellStyle name="Migliaia 3 7" xfId="9827" xr:uid="{DA3AE554-07B6-48C1-A235-1FAC4BE6B69A}"/>
    <cellStyle name="Migliaia 3 7 2" xfId="26153" xr:uid="{994C2A85-A7FB-441E-9320-F8DD2291805F}"/>
    <cellStyle name="Migliaia 3 7 3" xfId="41131" xr:uid="{CC379BDE-0889-4EE1-950D-25F7E8B8D634}"/>
    <cellStyle name="Migliaia 3 7 4" xfId="55641" xr:uid="{2726E821-FECA-4E1B-A0A5-822A24F6EBB3}"/>
    <cellStyle name="Migliaia 3 8" xfId="17120" xr:uid="{2B036328-3256-4C01-98EF-F2E6E005BD9B}"/>
    <cellStyle name="Migliaia 3 8 2" xfId="33236" xr:uid="{9589BCC6-8408-4EDA-A637-6920D68764C7}"/>
    <cellStyle name="Migliaia 3 8 3" xfId="48197" xr:uid="{CEA9670E-9030-4797-AB82-1DF797B26F1C}"/>
    <cellStyle name="Migliaia 3 9" xfId="19134" xr:uid="{28C0541B-5CD3-4BE0-984D-52329371E1AE}"/>
    <cellStyle name="Migliaia 30" xfId="419" xr:uid="{618C0192-4144-4284-AE85-8222C3739127}"/>
    <cellStyle name="Migliaia 30 10" xfId="34133" xr:uid="{3C929D2D-10CB-4996-848D-F7AFE165C416}"/>
    <cellStyle name="Migliaia 30 11" xfId="49073" xr:uid="{0D744082-EC7F-4EB7-A028-A1D6A2D5CB8D}"/>
    <cellStyle name="Migliaia 30 12" xfId="49478" xr:uid="{15BEC683-CE08-49D6-9C68-BC3DD3DD898B}"/>
    <cellStyle name="Migliaia 30 13" xfId="49884" xr:uid="{8B2C591D-A646-4DC4-B6A8-ED4EA32B7DAC}"/>
    <cellStyle name="Migliaia 30 14" xfId="50292" xr:uid="{9718CCBA-24AF-46C3-A3AB-85305EB788A1}"/>
    <cellStyle name="Migliaia 30 15" xfId="50734" xr:uid="{0665D780-CF5E-409B-9F4B-631EBAA6C016}"/>
    <cellStyle name="Migliaia 30 16" xfId="51453" xr:uid="{8413FF37-C2F7-4A2E-B5F5-8B77F8093BE2}"/>
    <cellStyle name="Migliaia 30 17" xfId="51864" xr:uid="{B85D6509-9609-4D96-8C49-6AE2A772F75D}"/>
    <cellStyle name="Migliaia 30 18" xfId="52367" xr:uid="{5245B95A-58DE-47A2-82AB-DFE90EDBC459}"/>
    <cellStyle name="Migliaia 30 2" xfId="420" xr:uid="{42D46F7E-E9C3-471B-A705-4608EFFD3E36}"/>
    <cellStyle name="Migliaia 30 2 10" xfId="49885" xr:uid="{2BC15800-D295-4FB1-8AC7-5D5E8F7241D0}"/>
    <cellStyle name="Migliaia 30 2 11" xfId="50293" xr:uid="{EED4CAD0-A3E7-40AB-A63B-2D3AFB245954}"/>
    <cellStyle name="Migliaia 30 2 12" xfId="50735" xr:uid="{BD169208-03D1-4DD6-8DDD-FD7F2AA2E58E}"/>
    <cellStyle name="Migliaia 30 2 13" xfId="51454" xr:uid="{5812BBA8-FC0F-4940-871F-C64333BDE4F3}"/>
    <cellStyle name="Migliaia 30 2 14" xfId="51865" xr:uid="{9E876559-394B-4B99-BCB3-17D3C7510E46}"/>
    <cellStyle name="Migliaia 30 2 15" xfId="52368" xr:uid="{7E03C044-1398-4334-8992-48829FE81581}"/>
    <cellStyle name="Migliaia 30 2 2" xfId="1274" xr:uid="{B8449193-42C6-4741-BBF7-4A73E1D41243}"/>
    <cellStyle name="Migliaia 30 2 2 10" xfId="51064" xr:uid="{E8209218-75FB-4944-A4B8-6FC42FD38B7D}"/>
    <cellStyle name="Migliaia 30 2 2 11" xfId="51660" xr:uid="{8B220FFA-6D3B-455F-853A-0C2C91746EDA}"/>
    <cellStyle name="Migliaia 30 2 2 12" xfId="52079" xr:uid="{9D6E2C88-390C-4301-B8D1-7C944A8503BF}"/>
    <cellStyle name="Migliaia 30 2 2 13" xfId="52855" xr:uid="{29E26204-AA3B-4CC5-A189-264F20DF247B}"/>
    <cellStyle name="Migliaia 30 2 2 2" xfId="10038" xr:uid="{DA026041-474E-4A9E-86EF-DD28DD2BF79D}"/>
    <cellStyle name="Migliaia 30 2 2 2 2" xfId="26359" xr:uid="{0B552FF6-5CCD-45C8-BE62-24AB8076FC8E}"/>
    <cellStyle name="Migliaia 30 2 2 2 3" xfId="41327" xr:uid="{EAED7826-2606-44B8-8931-705AE6231D32}"/>
    <cellStyle name="Migliaia 30 2 2 2 4" xfId="55210" xr:uid="{2A94D26F-CD1B-4021-BF29-8FCD7AC651E9}"/>
    <cellStyle name="Migliaia 30 2 2 3" xfId="18260" xr:uid="{922002B9-4B6B-4A38-9446-85318F028371}"/>
    <cellStyle name="Migliaia 30 2 2 3 2" xfId="33727" xr:uid="{FD998E6D-D9F9-4ECB-8B69-924DD9918E8B}"/>
    <cellStyle name="Migliaia 30 2 2 3 3" xfId="48688" xr:uid="{F4DE099F-EE68-4212-96AB-7AAAFA96A58D}"/>
    <cellStyle name="Migliaia 30 2 2 3 4" xfId="56132" xr:uid="{DFD17A16-10F1-4C6A-8BB9-FDE23F6CF36A}"/>
    <cellStyle name="Migliaia 30 2 2 4" xfId="19338" xr:uid="{4D9C83C6-4DC0-4D16-8111-116B1418B227}"/>
    <cellStyle name="Migliaia 30 2 2 5" xfId="34328" xr:uid="{CFDBDF85-BE35-4621-B27F-EA2676B3A204}"/>
    <cellStyle name="Migliaia 30 2 2 6" xfId="49280" xr:uid="{830273F5-1E34-4F6E-AD04-362B6AC5B7AF}"/>
    <cellStyle name="Migliaia 30 2 2 7" xfId="49685" xr:uid="{081DCD1D-44D3-45E9-B4D2-6C4841C7ECBE}"/>
    <cellStyle name="Migliaia 30 2 2 8" xfId="50094" xr:uid="{E7497DD1-A5BD-43E8-B1DA-70873D6AF09E}"/>
    <cellStyle name="Migliaia 30 2 2 9" xfId="50499" xr:uid="{ED4919D1-3EC3-4CB2-A373-D7A36864D993}"/>
    <cellStyle name="Migliaia 30 2 3" xfId="9195" xr:uid="{833CD122-86F4-484B-9FB6-260B28D9DDA9}"/>
    <cellStyle name="Migliaia 30 2 3 2" xfId="54616" xr:uid="{15D57567-A075-4D7D-A3C1-2A7D35E0F678}"/>
    <cellStyle name="Migliaia 30 2 4" xfId="9832" xr:uid="{DD0B526C-5E74-497A-BBC5-F14F288BC95B}"/>
    <cellStyle name="Migliaia 30 2 4 2" xfId="26158" xr:uid="{47C99350-0B48-4BAF-A179-BD321BE6D14A}"/>
    <cellStyle name="Migliaia 30 2 4 3" xfId="41136" xr:uid="{6398BF80-E9A2-47B0-ACEA-2D6784DD2F05}"/>
    <cellStyle name="Migliaia 30 2 4 4" xfId="55650" xr:uid="{ADBC2CB4-63A8-489C-901A-935BC6CD86F3}"/>
    <cellStyle name="Migliaia 30 2 5" xfId="17129" xr:uid="{41426C2B-3063-4E77-B810-5705F3A24EE7}"/>
    <cellStyle name="Migliaia 30 2 5 2" xfId="33245" xr:uid="{B6FD41AB-9494-4CAF-9584-ADCF55C51C40}"/>
    <cellStyle name="Migliaia 30 2 5 3" xfId="48206" xr:uid="{31A7124E-E109-49AB-9861-2127EEBA45C3}"/>
    <cellStyle name="Migliaia 30 2 6" xfId="19139" xr:uid="{1BF92E9F-5093-44F4-8FB5-CD530184197E}"/>
    <cellStyle name="Migliaia 30 2 7" xfId="34134" xr:uid="{A6E50D6D-B2C3-4D6A-B004-F341531C9058}"/>
    <cellStyle name="Migliaia 30 2 8" xfId="49074" xr:uid="{39B65866-51A5-45BF-9592-98C4D02B25E5}"/>
    <cellStyle name="Migliaia 30 2 9" xfId="49479" xr:uid="{F9DBA576-E198-4EDA-857A-4314C420708D}"/>
    <cellStyle name="Migliaia 30 3" xfId="421" xr:uid="{C4DDE183-B06C-4356-A511-F3AF75EAA834}"/>
    <cellStyle name="Migliaia 30 3 10" xfId="49886" xr:uid="{96B7AFFD-F13D-41B2-81F9-DF2707FA98EF}"/>
    <cellStyle name="Migliaia 30 3 11" xfId="50294" xr:uid="{C7E73CA1-5154-4B23-8A6D-FCC42067B6DB}"/>
    <cellStyle name="Migliaia 30 3 12" xfId="50736" xr:uid="{522FEF72-0EFB-49F2-87BF-9197946D3032}"/>
    <cellStyle name="Migliaia 30 3 13" xfId="51455" xr:uid="{F2DB8E4C-47EF-4FD7-9106-D9721D8FC698}"/>
    <cellStyle name="Migliaia 30 3 14" xfId="51866" xr:uid="{DAD849F5-7D67-4954-946B-09D7F83A4BEB}"/>
    <cellStyle name="Migliaia 30 3 15" xfId="52369" xr:uid="{5F34162D-295E-411A-9B9F-582F48B8B315}"/>
    <cellStyle name="Migliaia 30 3 2" xfId="422" xr:uid="{4F680407-31D4-4F5F-B487-282987391558}"/>
    <cellStyle name="Migliaia 30 3 2 10" xfId="50295" xr:uid="{34E7FFD7-0CF8-44F6-9E47-CD3982E3B5F0}"/>
    <cellStyle name="Migliaia 30 3 2 11" xfId="50737" xr:uid="{754C57DB-1E8F-4252-98A2-FBE3AAB25356}"/>
    <cellStyle name="Migliaia 30 3 2 12" xfId="51456" xr:uid="{9360208A-C489-4A24-AAEA-9F4888BDC309}"/>
    <cellStyle name="Migliaia 30 3 2 13" xfId="51867" xr:uid="{AEC50294-35DB-4553-8689-5001BC41E9F7}"/>
    <cellStyle name="Migliaia 30 3 2 14" xfId="52370" xr:uid="{5086C261-5F6A-48BB-A12A-E174464C9F4C}"/>
    <cellStyle name="Migliaia 30 3 2 2" xfId="9197" xr:uid="{021C18DE-E642-438D-880E-E9B360DBA5F4}"/>
    <cellStyle name="Migliaia 30 3 2 2 2" xfId="54800" xr:uid="{8DF3FEF1-89EE-4BB3-B14D-6540197A79C4}"/>
    <cellStyle name="Migliaia 30 3 2 3" xfId="9834" xr:uid="{48F18230-8B7A-4E2C-AE68-56F9809B879C}"/>
    <cellStyle name="Migliaia 30 3 2 3 2" xfId="26160" xr:uid="{350BBF4D-6314-47A0-B9A8-7C1AD5AC99BD}"/>
    <cellStyle name="Migliaia 30 3 2 3 3" xfId="41138" xr:uid="{4349807D-F47F-4744-8B3F-BBC8CAB0B939}"/>
    <cellStyle name="Migliaia 30 3 2 3 4" xfId="55652" xr:uid="{D136AC14-112A-401E-933E-5945C8850617}"/>
    <cellStyle name="Migliaia 30 3 2 4" xfId="17131" xr:uid="{F867A6C0-C27D-415D-887E-F47C519E6B31}"/>
    <cellStyle name="Migliaia 30 3 2 4 2" xfId="33247" xr:uid="{5BC8EF66-4DAC-49FA-A234-F03DF86E8A44}"/>
    <cellStyle name="Migliaia 30 3 2 4 3" xfId="48208" xr:uid="{CFEA734B-7EC3-4E8F-8602-87709DAD9B74}"/>
    <cellStyle name="Migliaia 30 3 2 5" xfId="19141" xr:uid="{692B539F-1218-4A21-89A6-AD99AF88CBA3}"/>
    <cellStyle name="Migliaia 30 3 2 6" xfId="34136" xr:uid="{49EA481C-B241-4323-B548-7D50534B0178}"/>
    <cellStyle name="Migliaia 30 3 2 7" xfId="49076" xr:uid="{0A8ACF52-4F8C-4406-88E7-9AB622EF8ABA}"/>
    <cellStyle name="Migliaia 30 3 2 8" xfId="49481" xr:uid="{1FFFECE0-42EE-4758-B4D4-35B6FF108BE9}"/>
    <cellStyle name="Migliaia 30 3 2 9" xfId="49887" xr:uid="{2E0BC7BF-5404-4ADF-8EAB-37F7D3495EFB}"/>
    <cellStyle name="Migliaia 30 3 3" xfId="9196" xr:uid="{61BBA7BA-C9A0-436A-AD03-DDBA4BAD06D4}"/>
    <cellStyle name="Migliaia 30 3 3 2" xfId="18262" xr:uid="{44308200-BC06-473A-B41E-6D5A4C5F2BEC}"/>
    <cellStyle name="Migliaia 30 3 3 2 2" xfId="33729" xr:uid="{DF4BB072-257A-4C02-B81B-89EA24A5928D}"/>
    <cellStyle name="Migliaia 30 3 3 2 2 2" xfId="55212" xr:uid="{FBDF51E3-2F37-461D-8105-D85D57C0E45A}"/>
    <cellStyle name="Migliaia 30 3 3 2 3" xfId="48690" xr:uid="{65623D0F-B8A4-4B92-B689-C76D438E81E4}"/>
    <cellStyle name="Migliaia 30 3 3 2 3 2" xfId="56134" xr:uid="{246435AE-AAA5-4C2B-8DF4-7AEBBF9DAA0F}"/>
    <cellStyle name="Migliaia 30 3 3 2 4" xfId="52857" xr:uid="{E4CA97A4-FA2A-4CD6-B39F-A5AA263C8A83}"/>
    <cellStyle name="Migliaia 30 3 3 3" xfId="17132" xr:uid="{7AD6AEBD-64E4-424F-B50F-73E84C753BDD}"/>
    <cellStyle name="Migliaia 30 3 3 3 2" xfId="33248" xr:uid="{E6FBBF2F-C5C0-4BEE-8AC7-6385E16A8563}"/>
    <cellStyle name="Migliaia 30 3 3 3 3" xfId="48209" xr:uid="{1A585830-4B69-4B77-98D0-FDADCBA75F85}"/>
    <cellStyle name="Migliaia 30 3 3 3 4" xfId="54801" xr:uid="{D8428443-43CC-4304-A759-00217DBF740D}"/>
    <cellStyle name="Migliaia 30 3 3 4" xfId="55653" xr:uid="{C49C3777-FB60-4ACA-8147-F3728E56896A}"/>
    <cellStyle name="Migliaia 30 3 3 5" xfId="52371" xr:uid="{F6E141AC-A961-40FC-ACE0-97CAA651ABF8}"/>
    <cellStyle name="Migliaia 30 3 4" xfId="9833" xr:uid="{FCB7D9D8-AEF7-4912-8D94-D01C4B45E9E8}"/>
    <cellStyle name="Migliaia 30 3 4 2" xfId="18261" xr:uid="{F18365CB-C839-4F78-B729-CE772A92E330}"/>
    <cellStyle name="Migliaia 30 3 4 2 2" xfId="33728" xr:uid="{7F66193D-AC1E-4639-99F5-AA3609CBA7B8}"/>
    <cellStyle name="Migliaia 30 3 4 2 3" xfId="48689" xr:uid="{20E82669-B8B4-47BF-93CD-B645D2AA5598}"/>
    <cellStyle name="Migliaia 30 3 4 2 4" xfId="55211" xr:uid="{244E7D36-BE7C-4335-8322-975F996C0A52}"/>
    <cellStyle name="Migliaia 30 3 4 3" xfId="26159" xr:uid="{761F3E88-D893-4929-9DF3-43696A4C7F2D}"/>
    <cellStyle name="Migliaia 30 3 4 3 2" xfId="56133" xr:uid="{A433F838-5E3C-473A-BB76-CE1D01D041B2}"/>
    <cellStyle name="Migliaia 30 3 4 4" xfId="41137" xr:uid="{1E328966-850B-467B-9867-621E3E7A8D32}"/>
    <cellStyle name="Migliaia 30 3 4 5" xfId="52856" xr:uid="{7C075763-0899-4560-B03B-F6FC84CDAE04}"/>
    <cellStyle name="Migliaia 30 3 5" xfId="17130" xr:uid="{87D0F2E9-67CB-4949-9C74-B01DEC4180FE}"/>
    <cellStyle name="Migliaia 30 3 5 2" xfId="33246" xr:uid="{5D658D7A-A462-45FF-B2A4-D3CCB43940A4}"/>
    <cellStyle name="Migliaia 30 3 5 3" xfId="48207" xr:uid="{17A43226-0424-4E1E-B828-EAAFBA736E7F}"/>
    <cellStyle name="Migliaia 30 3 5 4" xfId="54799" xr:uid="{4B9B13F9-5ECD-44C6-99FA-8DDC04AB0C17}"/>
    <cellStyle name="Migliaia 30 3 6" xfId="19140" xr:uid="{923EA76A-6F34-4614-A746-22FA1F39906E}"/>
    <cellStyle name="Migliaia 30 3 6 2" xfId="55651" xr:uid="{FBDD54D3-E1C9-4DBB-A94A-F1A3E797601F}"/>
    <cellStyle name="Migliaia 30 3 7" xfId="34135" xr:uid="{E9C97517-9E98-4CAC-A033-C2B546C995BF}"/>
    <cellStyle name="Migliaia 30 3 8" xfId="49075" xr:uid="{E7925C7C-5211-47DB-A48C-F72229553561}"/>
    <cellStyle name="Migliaia 30 3 9" xfId="49480" xr:uid="{846153C6-316F-43D5-B0CA-AA460245C25C}"/>
    <cellStyle name="Migliaia 30 4" xfId="9198" xr:uid="{CCA2E1B4-31EB-4E6E-B9B4-238A01C0EB15}"/>
    <cellStyle name="Migliaia 30 4 2" xfId="17134" xr:uid="{C0CA3A6A-6ACE-47DA-8A32-E75ADA86517A}"/>
    <cellStyle name="Migliaia 30 4 2 2" xfId="18264" xr:uid="{608D7008-6044-4B42-819A-0C454509165A}"/>
    <cellStyle name="Migliaia 30 4 2 2 2" xfId="33731" xr:uid="{322EE638-16C1-4D6D-ABC0-6CAACC8FA8F3}"/>
    <cellStyle name="Migliaia 30 4 2 2 2 2" xfId="55214" xr:uid="{22F7E34F-7638-4469-927C-5308923FE779}"/>
    <cellStyle name="Migliaia 30 4 2 2 3" xfId="48692" xr:uid="{E83F925E-C31A-421F-BAF1-307708DA2ED5}"/>
    <cellStyle name="Migliaia 30 4 2 2 3 2" xfId="56136" xr:uid="{3896035C-D648-44BF-A958-6112951F7740}"/>
    <cellStyle name="Migliaia 30 4 2 2 4" xfId="52859" xr:uid="{3FB13E3D-4305-4098-8A4B-FD3B1D4D1FEC}"/>
    <cellStyle name="Migliaia 30 4 2 3" xfId="33250" xr:uid="{B6D430C2-A460-4D47-A563-2F04613DDE5F}"/>
    <cellStyle name="Migliaia 30 4 2 3 2" xfId="54803" xr:uid="{39EA4825-37BF-4328-98F0-3C1CD101A04B}"/>
    <cellStyle name="Migliaia 30 4 2 4" xfId="48211" xr:uid="{2863DBB7-E533-42ED-8B83-E115EE3EDE14}"/>
    <cellStyle name="Migliaia 30 4 2 4 2" xfId="55655" xr:uid="{C1765B0B-B723-4ADB-BDE0-125A4C2B89EB}"/>
    <cellStyle name="Migliaia 30 4 2 5" xfId="52373" xr:uid="{7542E1DF-AFC5-4027-B26A-7C880A8155BF}"/>
    <cellStyle name="Migliaia 30 4 3" xfId="18263" xr:uid="{AECAC1FE-6E07-4725-A4D4-284F49A47A44}"/>
    <cellStyle name="Migliaia 30 4 3 2" xfId="33730" xr:uid="{7A1AA1F9-6621-44D4-8549-EF1543017F3C}"/>
    <cellStyle name="Migliaia 30 4 3 2 2" xfId="55213" xr:uid="{B9590B7E-C59D-47F5-94C4-87A05D070162}"/>
    <cellStyle name="Migliaia 30 4 3 3" xfId="48691" xr:uid="{8101C72B-D4F4-4D00-98C6-A4AEEBF2AE4A}"/>
    <cellStyle name="Migliaia 30 4 3 3 2" xfId="56135" xr:uid="{3C744909-EC60-469F-B084-12498905BB81}"/>
    <cellStyle name="Migliaia 30 4 3 4" xfId="52858" xr:uid="{1E62B243-CC6A-46CE-9917-B967C4C4C320}"/>
    <cellStyle name="Migliaia 30 4 4" xfId="17133" xr:uid="{E63E7D4B-FBC4-4E4B-A8F8-36CA8B7328D3}"/>
    <cellStyle name="Migliaia 30 4 4 2" xfId="33249" xr:uid="{D84A1133-8659-444E-A3E8-ADD67E6ECD33}"/>
    <cellStyle name="Migliaia 30 4 4 3" xfId="48210" xr:uid="{A71760ED-B8E4-4D50-931C-277DE739563C}"/>
    <cellStyle name="Migliaia 30 4 4 4" xfId="54802" xr:uid="{CAC6034F-6594-4C08-9875-080B36D09D3B}"/>
    <cellStyle name="Migliaia 30 4 5" xfId="51219" xr:uid="{A3E1BE65-2826-4738-B79E-719513A73BFA}"/>
    <cellStyle name="Migliaia 30 4 5 2" xfId="55654" xr:uid="{AE023D75-CEF0-4FB7-B601-5441E2CB5223}"/>
    <cellStyle name="Migliaia 30 4 6" xfId="52372" xr:uid="{0FC92A5E-A2F4-4F85-A47C-EA11AFE7DA1B}"/>
    <cellStyle name="Migliaia 30 5" xfId="9199" xr:uid="{C82B50FB-B180-4ADF-A36B-48FF81688D7C}"/>
    <cellStyle name="Migliaia 30 5 2" xfId="17135" xr:uid="{99498FC7-039A-4F3D-817C-67E46F8A94F7}"/>
    <cellStyle name="Migliaia 30 5 2 2" xfId="33251" xr:uid="{D163A805-50B3-4238-91F6-BD59FC49DCC4}"/>
    <cellStyle name="Migliaia 30 5 2 3" xfId="48212" xr:uid="{976B0B2C-BFB5-4760-BBED-3DE1AD85215D}"/>
    <cellStyle name="Migliaia 30 5 2 4" xfId="54804" xr:uid="{182F3D60-17EB-4607-A6E8-F15C9988EC0E}"/>
    <cellStyle name="Migliaia 30 5 3" xfId="51185" xr:uid="{F9529224-4F4B-43C4-9829-D3D4C2803AA8}"/>
    <cellStyle name="Migliaia 30 5 3 2" xfId="55656" xr:uid="{5DA25622-52BC-419B-BEDC-659A5FBF7971}"/>
    <cellStyle name="Migliaia 30 5 4" xfId="52374" xr:uid="{DD99223B-5A6E-4538-96EE-092CAA18E3EC}"/>
    <cellStyle name="Migliaia 30 6" xfId="9194" xr:uid="{C2BEA105-370E-4569-8CB6-01AC1443F6C9}"/>
    <cellStyle name="Migliaia 30 6 2" xfId="50919" xr:uid="{159F7162-6DBE-40BF-BEE8-232B75F23B89}"/>
    <cellStyle name="Migliaia 30 6 3" xfId="54552" xr:uid="{6A5F6FF9-4521-48A1-B07F-32AC92D2F29D}"/>
    <cellStyle name="Migliaia 30 7" xfId="9831" xr:uid="{D3E06AA0-3879-45F8-9078-E45B905FF5DD}"/>
    <cellStyle name="Migliaia 30 7 2" xfId="26157" xr:uid="{C9C2412C-41AD-440D-996C-9FF17F956859}"/>
    <cellStyle name="Migliaia 30 7 3" xfId="41135" xr:uid="{7923A2F7-7F7D-4FC8-9550-BF94D8B98433}"/>
    <cellStyle name="Migliaia 30 7 4" xfId="55649" xr:uid="{539AC3BE-2558-408B-9817-EAC0ABDA34BE}"/>
    <cellStyle name="Migliaia 30 8" xfId="17128" xr:uid="{2BB58C95-AD95-4DFB-B504-B5D948E4BF1B}"/>
    <cellStyle name="Migliaia 30 8 2" xfId="33244" xr:uid="{36F1A42C-2559-4923-87CF-2BE3B77E216D}"/>
    <cellStyle name="Migliaia 30 8 3" xfId="48205" xr:uid="{C09EAE2A-3D16-48AC-A752-71EF23E40F2A}"/>
    <cellStyle name="Migliaia 30 9" xfId="19138" xr:uid="{4966CF55-4C57-4864-9BBF-36F01E962BF0}"/>
    <cellStyle name="Migliaia 31" xfId="423" xr:uid="{5A6379FB-27CC-4392-A498-B44F572CAE4D}"/>
    <cellStyle name="Migliaia 31 10" xfId="34137" xr:uid="{D78EB082-524F-4FA1-8AEE-EA32CAB1ED92}"/>
    <cellStyle name="Migliaia 31 11" xfId="49077" xr:uid="{19BF7832-F5D1-4F6C-ADD1-4DA661F453CD}"/>
    <cellStyle name="Migliaia 31 12" xfId="49482" xr:uid="{2A21C5C6-F2FA-46F6-8486-894CBA360B4C}"/>
    <cellStyle name="Migliaia 31 13" xfId="49888" xr:uid="{62F98A43-F90E-4CD2-B976-C18814767127}"/>
    <cellStyle name="Migliaia 31 14" xfId="50296" xr:uid="{692FF304-6AB4-43A4-B612-65841663AE49}"/>
    <cellStyle name="Migliaia 31 15" xfId="50738" xr:uid="{356BBE37-BB76-4140-BC87-A787F63C1AAC}"/>
    <cellStyle name="Migliaia 31 16" xfId="51457" xr:uid="{4E4A97E4-DDB0-4C93-86F8-EA193781CAD1}"/>
    <cellStyle name="Migliaia 31 17" xfId="51868" xr:uid="{6FD28D07-3C97-4ABB-8E02-7A52E96D01A0}"/>
    <cellStyle name="Migliaia 31 18" xfId="52375" xr:uid="{A1B8732C-2A14-4201-B2B2-B93F9D7D91F5}"/>
    <cellStyle name="Migliaia 31 2" xfId="424" xr:uid="{2EAB5726-07A3-4BDA-88FA-EDB883BC6A20}"/>
    <cellStyle name="Migliaia 31 2 10" xfId="49889" xr:uid="{51155D20-72C2-46D0-816C-297F34C261CA}"/>
    <cellStyle name="Migliaia 31 2 11" xfId="50297" xr:uid="{F96AEB2B-AF76-4867-ADF1-BA6EF92C5E2E}"/>
    <cellStyle name="Migliaia 31 2 12" xfId="50739" xr:uid="{BBE5DC78-9DDD-4FB1-ACFD-3FCCD08EA78A}"/>
    <cellStyle name="Migliaia 31 2 13" xfId="51458" xr:uid="{C60F007D-5CF1-4AE8-B4DF-1C2CE05ACA2B}"/>
    <cellStyle name="Migliaia 31 2 14" xfId="51869" xr:uid="{50D0F124-DA84-49F0-BA01-505FBE18A130}"/>
    <cellStyle name="Migliaia 31 2 15" xfId="52376" xr:uid="{CD204771-7627-4A10-AD90-BEB7E77520CD}"/>
    <cellStyle name="Migliaia 31 2 2" xfId="1275" xr:uid="{D164C58E-1ED1-4971-ACE8-B329181C3AD9}"/>
    <cellStyle name="Migliaia 31 2 2 10" xfId="51065" xr:uid="{341FFA26-DBC5-4719-BCC4-24124BDC9404}"/>
    <cellStyle name="Migliaia 31 2 2 11" xfId="51661" xr:uid="{C8C70D6B-0571-42A6-BA8C-FFF62D88CEC2}"/>
    <cellStyle name="Migliaia 31 2 2 12" xfId="52080" xr:uid="{B504A550-96F1-4040-B6BE-107D7FB22DE0}"/>
    <cellStyle name="Migliaia 31 2 2 13" xfId="52860" xr:uid="{0FC8D84A-ED0A-48B9-936D-1F43924BAF71}"/>
    <cellStyle name="Migliaia 31 2 2 2" xfId="10039" xr:uid="{4428E9C5-8A2D-4A12-B2AE-1DAD3924C11F}"/>
    <cellStyle name="Migliaia 31 2 2 2 2" xfId="26360" xr:uid="{8A4571E8-855D-43EC-8B03-46D53CFAF9BD}"/>
    <cellStyle name="Migliaia 31 2 2 2 3" xfId="41328" xr:uid="{680AE84A-7BFD-440C-8303-9368D035A83D}"/>
    <cellStyle name="Migliaia 31 2 2 2 4" xfId="55215" xr:uid="{EA545953-A525-4CAB-85A9-2EDFB95FC832}"/>
    <cellStyle name="Migliaia 31 2 2 3" xfId="18265" xr:uid="{4C8A23FC-85CA-4F00-ACC7-67CA28846B65}"/>
    <cellStyle name="Migliaia 31 2 2 3 2" xfId="33732" xr:uid="{C189EA55-AE9F-4B83-A147-CF33572E5D5D}"/>
    <cellStyle name="Migliaia 31 2 2 3 3" xfId="48693" xr:uid="{1C3F044E-29BF-4F13-9167-2737727B71C5}"/>
    <cellStyle name="Migliaia 31 2 2 3 4" xfId="56137" xr:uid="{6BFF69CC-418E-48A1-B5EB-E45E6E2D72A3}"/>
    <cellStyle name="Migliaia 31 2 2 4" xfId="19339" xr:uid="{898C3651-1636-43A8-969E-BE7FED19D1B9}"/>
    <cellStyle name="Migliaia 31 2 2 5" xfId="34329" xr:uid="{FFC5EC5C-EFBC-488E-8E88-00274FCE6381}"/>
    <cellStyle name="Migliaia 31 2 2 6" xfId="49281" xr:uid="{007921F4-7B36-4F7A-9E16-13F1FEB27B55}"/>
    <cellStyle name="Migliaia 31 2 2 7" xfId="49686" xr:uid="{80906BD8-529C-4600-A934-60BFEEA2362D}"/>
    <cellStyle name="Migliaia 31 2 2 8" xfId="50095" xr:uid="{8C652ABB-0B5D-4747-A96E-287B0C73E9A5}"/>
    <cellStyle name="Migliaia 31 2 2 9" xfId="50500" xr:uid="{1817E326-340C-4337-AE19-833F1FE7E2E1}"/>
    <cellStyle name="Migliaia 31 2 3" xfId="9201" xr:uid="{1CE83751-B90E-4E44-9EF9-7606BAA3F3C7}"/>
    <cellStyle name="Migliaia 31 2 3 2" xfId="54617" xr:uid="{348528FC-BB43-4765-B475-0BFFD219DE94}"/>
    <cellStyle name="Migliaia 31 2 4" xfId="9836" xr:uid="{23DCCF0C-B32B-4172-9CB6-9F40D42A8A8C}"/>
    <cellStyle name="Migliaia 31 2 4 2" xfId="26162" xr:uid="{BEE7E4D8-C97A-4C14-9913-98BA28F6952B}"/>
    <cellStyle name="Migliaia 31 2 4 3" xfId="41140" xr:uid="{AF826F0B-04A8-4CF9-B2B8-FF0FB46BA737}"/>
    <cellStyle name="Migliaia 31 2 4 4" xfId="55658" xr:uid="{1B517A68-41C2-47EB-870A-6078A50233E7}"/>
    <cellStyle name="Migliaia 31 2 5" xfId="17137" xr:uid="{BFE0CF5C-8388-438C-BD20-AF5397FA75AC}"/>
    <cellStyle name="Migliaia 31 2 5 2" xfId="33253" xr:uid="{D7C6C2E7-4751-4F57-8A66-AF00A0A789C3}"/>
    <cellStyle name="Migliaia 31 2 5 3" xfId="48214" xr:uid="{22B7E6D8-6CFA-4FA6-9C45-8819D1380DC9}"/>
    <cellStyle name="Migliaia 31 2 6" xfId="19143" xr:uid="{393BB6F5-33CC-43AA-A5BB-52F72E7D4DA0}"/>
    <cellStyle name="Migliaia 31 2 7" xfId="34138" xr:uid="{F9B2B3F8-C7DC-47E7-92D7-0819D85956F7}"/>
    <cellStyle name="Migliaia 31 2 8" xfId="49078" xr:uid="{147BCC3F-527D-4E29-86F7-3E67BAA646AD}"/>
    <cellStyle name="Migliaia 31 2 9" xfId="49483" xr:uid="{BE6609E5-CD91-483F-A9B3-C8F66E46B4E1}"/>
    <cellStyle name="Migliaia 31 3" xfId="425" xr:uid="{171561A0-8CFE-49B1-BBF2-E45EFFDC3381}"/>
    <cellStyle name="Migliaia 31 3 10" xfId="49890" xr:uid="{40FF9DD8-EA6E-4694-93F9-4B7D3C227042}"/>
    <cellStyle name="Migliaia 31 3 11" xfId="50298" xr:uid="{615B26FB-1305-4469-A8F7-11A543ED84D7}"/>
    <cellStyle name="Migliaia 31 3 12" xfId="50740" xr:uid="{02289F67-DBB8-45D3-9558-8B445AE3574A}"/>
    <cellStyle name="Migliaia 31 3 13" xfId="51459" xr:uid="{62EA4821-0D19-46AD-BF50-17373EAEB979}"/>
    <cellStyle name="Migliaia 31 3 14" xfId="51870" xr:uid="{8F8C27C9-D49E-4E27-831B-83978977CB0C}"/>
    <cellStyle name="Migliaia 31 3 15" xfId="52377" xr:uid="{2A24BBE4-5642-4003-92C5-1B1EE19D8EEB}"/>
    <cellStyle name="Migliaia 31 3 2" xfId="426" xr:uid="{2AA7E6CC-06B2-4348-ADA4-48865B745B08}"/>
    <cellStyle name="Migliaia 31 3 2 10" xfId="50299" xr:uid="{2E734690-5EB2-4DBE-BD1C-2FACD84591D5}"/>
    <cellStyle name="Migliaia 31 3 2 11" xfId="50741" xr:uid="{600DF8E3-882C-4301-9ACD-5519BB40DC45}"/>
    <cellStyle name="Migliaia 31 3 2 12" xfId="51460" xr:uid="{0DA1CCEF-CEE5-4FB9-AABF-B00EB1B64AE7}"/>
    <cellStyle name="Migliaia 31 3 2 13" xfId="51871" xr:uid="{FC3BA4B2-5875-497F-93E3-D58B44EB949A}"/>
    <cellStyle name="Migliaia 31 3 2 14" xfId="52378" xr:uid="{74DD96B9-0C92-41D7-9E47-DA46B4E642CA}"/>
    <cellStyle name="Migliaia 31 3 2 2" xfId="9203" xr:uid="{59978225-CD06-4836-BD5E-52AC05E08E12}"/>
    <cellStyle name="Migliaia 31 3 2 2 2" xfId="54806" xr:uid="{B4C24268-ABD3-4161-8A10-B417C52A2C74}"/>
    <cellStyle name="Migliaia 31 3 2 3" xfId="9838" xr:uid="{F2743F4A-52DB-446C-BDA5-0782232CEAAC}"/>
    <cellStyle name="Migliaia 31 3 2 3 2" xfId="26164" xr:uid="{18A1C2E1-D5B0-4074-81AC-FD4B6F7478BA}"/>
    <cellStyle name="Migliaia 31 3 2 3 3" xfId="41142" xr:uid="{F733D536-5449-4053-B136-31D98E2822EF}"/>
    <cellStyle name="Migliaia 31 3 2 3 4" xfId="55660" xr:uid="{DE9869FF-EC5A-4B35-8BC2-5DA371100D1D}"/>
    <cellStyle name="Migliaia 31 3 2 4" xfId="17139" xr:uid="{B4B2FB6B-4D23-4021-AFE1-4CA06B9F0794}"/>
    <cellStyle name="Migliaia 31 3 2 4 2" xfId="33255" xr:uid="{B42973F8-7369-47D1-9ADA-D4CE0EA4123E}"/>
    <cellStyle name="Migliaia 31 3 2 4 3" xfId="48216" xr:uid="{1EF48C91-90C3-4A03-B1E9-3EAD538CED79}"/>
    <cellStyle name="Migliaia 31 3 2 5" xfId="19145" xr:uid="{36760A15-85A3-4733-91ED-4F031102220C}"/>
    <cellStyle name="Migliaia 31 3 2 6" xfId="34140" xr:uid="{32416C2A-D577-4E1D-A135-A4FFB1C9A68E}"/>
    <cellStyle name="Migliaia 31 3 2 7" xfId="49080" xr:uid="{1DF7F1B8-7479-482F-9964-AEB0F1B16A28}"/>
    <cellStyle name="Migliaia 31 3 2 8" xfId="49485" xr:uid="{A4F12DCD-B38B-474A-A611-34517CB2F144}"/>
    <cellStyle name="Migliaia 31 3 2 9" xfId="49891" xr:uid="{AB13075B-E10F-4B4A-AD1F-3AEA3F742CC0}"/>
    <cellStyle name="Migliaia 31 3 3" xfId="9202" xr:uid="{F2580AC6-D64E-48BB-B900-699A3CCF9029}"/>
    <cellStyle name="Migliaia 31 3 3 2" xfId="18267" xr:uid="{6E15D7E6-9D27-4AFE-A2E6-E9A8F38F30A8}"/>
    <cellStyle name="Migliaia 31 3 3 2 2" xfId="33734" xr:uid="{F726E551-272C-4813-AB5C-0F5D60C89F8B}"/>
    <cellStyle name="Migliaia 31 3 3 2 2 2" xfId="55217" xr:uid="{FD9E52FB-6702-49AD-B9DC-0A10E7C91DE5}"/>
    <cellStyle name="Migliaia 31 3 3 2 3" xfId="48695" xr:uid="{D98C21AC-004B-4BBC-B439-27F8ED423567}"/>
    <cellStyle name="Migliaia 31 3 3 2 3 2" xfId="56139" xr:uid="{E72DD89D-370D-430C-AAE9-21B730CA5D6F}"/>
    <cellStyle name="Migliaia 31 3 3 2 4" xfId="52862" xr:uid="{E382789F-8331-4076-9AF1-CDD282BF5BA8}"/>
    <cellStyle name="Migliaia 31 3 3 3" xfId="17140" xr:uid="{57EC9E5B-DBBC-46C3-8C10-DD2D83C9657D}"/>
    <cellStyle name="Migliaia 31 3 3 3 2" xfId="33256" xr:uid="{803BFC93-9831-49B5-90E0-D89737A1F84C}"/>
    <cellStyle name="Migliaia 31 3 3 3 3" xfId="48217" xr:uid="{4536FB77-BC14-4FF0-8509-CFBDB4E1A894}"/>
    <cellStyle name="Migliaia 31 3 3 3 4" xfId="54807" xr:uid="{C682F7BD-A1ED-48C9-AAC1-2F6448666D91}"/>
    <cellStyle name="Migliaia 31 3 3 4" xfId="55661" xr:uid="{51ACF935-4440-4F62-A4CE-427890198E81}"/>
    <cellStyle name="Migliaia 31 3 3 5" xfId="52379" xr:uid="{281CD681-9C85-45FF-A282-41AA0175E38E}"/>
    <cellStyle name="Migliaia 31 3 4" xfId="9837" xr:uid="{0C9EB50E-0286-4489-BFF2-0C8183A9E1C0}"/>
    <cellStyle name="Migliaia 31 3 4 2" xfId="18266" xr:uid="{C502FBB1-AC8E-42FC-85B3-0AD1DA4BCED3}"/>
    <cellStyle name="Migliaia 31 3 4 2 2" xfId="33733" xr:uid="{664CB611-CDE8-4890-BBA7-E2F3E15564AD}"/>
    <cellStyle name="Migliaia 31 3 4 2 3" xfId="48694" xr:uid="{509B1800-9361-40CF-A0DD-7637AA437666}"/>
    <cellStyle name="Migliaia 31 3 4 2 4" xfId="55216" xr:uid="{A5EAC361-4FC1-4606-A0FB-4F3CE52DDF65}"/>
    <cellStyle name="Migliaia 31 3 4 3" xfId="26163" xr:uid="{BBABADEC-31B3-433B-907A-C3D4A95A5B29}"/>
    <cellStyle name="Migliaia 31 3 4 3 2" xfId="56138" xr:uid="{EC1DECCB-4F4E-40C9-8343-B458F5C46E14}"/>
    <cellStyle name="Migliaia 31 3 4 4" xfId="41141" xr:uid="{70A073BF-B266-47E2-BD04-993F628B7404}"/>
    <cellStyle name="Migliaia 31 3 4 5" xfId="52861" xr:uid="{C69E3348-CD3C-4432-A067-39E2EE34D5ED}"/>
    <cellStyle name="Migliaia 31 3 5" xfId="17138" xr:uid="{38BC7151-8EC5-464E-9D0E-77ABAEDD87F2}"/>
    <cellStyle name="Migliaia 31 3 5 2" xfId="33254" xr:uid="{C0D95433-D410-4615-8B67-4F4008B1BC6F}"/>
    <cellStyle name="Migliaia 31 3 5 3" xfId="48215" xr:uid="{3008DCD0-A51C-4823-95D9-CDB093121366}"/>
    <cellStyle name="Migliaia 31 3 5 4" xfId="54805" xr:uid="{DBCB8DDD-DFB0-45D7-931E-27DB68183AFA}"/>
    <cellStyle name="Migliaia 31 3 6" xfId="19144" xr:uid="{06D2A7FF-CC33-42DE-BF3B-627788FC79FA}"/>
    <cellStyle name="Migliaia 31 3 6 2" xfId="55659" xr:uid="{D370637F-1230-4E04-9E21-2E5DD53A144A}"/>
    <cellStyle name="Migliaia 31 3 7" xfId="34139" xr:uid="{BD6B8BF7-BB4B-45F6-BDB3-43FCFC5EAA79}"/>
    <cellStyle name="Migliaia 31 3 8" xfId="49079" xr:uid="{B1989FB3-8E93-4354-86DC-30B62B6A4C98}"/>
    <cellStyle name="Migliaia 31 3 9" xfId="49484" xr:uid="{F0AF77B3-20F2-42E8-975B-461C3D1C1B11}"/>
    <cellStyle name="Migliaia 31 4" xfId="9204" xr:uid="{6DA2C495-8C3D-4A87-90E7-84F7A65B8F6D}"/>
    <cellStyle name="Migliaia 31 4 2" xfId="17142" xr:uid="{3779D195-5949-4B31-84AF-EE9F70E08560}"/>
    <cellStyle name="Migliaia 31 4 2 2" xfId="18269" xr:uid="{F6F13947-7FFE-495C-BCA5-D341BDBD8983}"/>
    <cellStyle name="Migliaia 31 4 2 2 2" xfId="33736" xr:uid="{77459A63-AFC4-4E02-AF78-5245680F229C}"/>
    <cellStyle name="Migliaia 31 4 2 2 2 2" xfId="55219" xr:uid="{D7971DC0-EDD6-49E6-A630-18D1950E8D56}"/>
    <cellStyle name="Migliaia 31 4 2 2 3" xfId="48697" xr:uid="{3A17E063-AB36-4AA7-A3C9-A8D91D8FA831}"/>
    <cellStyle name="Migliaia 31 4 2 2 3 2" xfId="56141" xr:uid="{CC360665-1282-4CFB-B564-0DE574400DB2}"/>
    <cellStyle name="Migliaia 31 4 2 2 4" xfId="52864" xr:uid="{41DFF2EF-CE22-400F-8D90-661714DF592C}"/>
    <cellStyle name="Migliaia 31 4 2 3" xfId="33258" xr:uid="{08AEFDB4-34C3-4C12-99E4-4BCA4E7FF4F9}"/>
    <cellStyle name="Migliaia 31 4 2 3 2" xfId="54809" xr:uid="{643CF7D7-331D-4274-A191-83C6A8D1A613}"/>
    <cellStyle name="Migliaia 31 4 2 4" xfId="48219" xr:uid="{345FAD79-EB2D-4F9E-A213-E4CE62AD71FB}"/>
    <cellStyle name="Migliaia 31 4 2 4 2" xfId="55663" xr:uid="{D94E644C-D0F8-4BB8-9A36-3DEFEB796101}"/>
    <cellStyle name="Migliaia 31 4 2 5" xfId="52381" xr:uid="{C777A506-1BB4-4FF5-83A8-33BCA56FB1CE}"/>
    <cellStyle name="Migliaia 31 4 3" xfId="18268" xr:uid="{BA46B8F5-7992-42A9-8A90-D30D9A85B54C}"/>
    <cellStyle name="Migliaia 31 4 3 2" xfId="33735" xr:uid="{908B7F6C-3E40-4785-ABF9-089E5F2F8B52}"/>
    <cellStyle name="Migliaia 31 4 3 2 2" xfId="55218" xr:uid="{DC09E669-2C48-48A6-A1D8-6F9B799B8289}"/>
    <cellStyle name="Migliaia 31 4 3 3" xfId="48696" xr:uid="{F344AA4D-16BE-41D1-AC43-8C70CE811E3F}"/>
    <cellStyle name="Migliaia 31 4 3 3 2" xfId="56140" xr:uid="{0BF75239-1C8E-4E72-9B11-4ABEF513894C}"/>
    <cellStyle name="Migliaia 31 4 3 4" xfId="52863" xr:uid="{CFDD28BC-3432-44EF-B6FA-E412316E07F9}"/>
    <cellStyle name="Migliaia 31 4 4" xfId="17141" xr:uid="{EE58B4B2-9267-4387-949E-E91E7A1DA8BD}"/>
    <cellStyle name="Migliaia 31 4 4 2" xfId="33257" xr:uid="{F82D244C-9742-4EA9-BA47-3FB9D493EA3E}"/>
    <cellStyle name="Migliaia 31 4 4 3" xfId="48218" xr:uid="{60E3B9FE-4347-4246-A663-C2AB69AFACC2}"/>
    <cellStyle name="Migliaia 31 4 4 4" xfId="54808" xr:uid="{8A8E7114-E908-4225-B0E6-824031EB7312}"/>
    <cellStyle name="Migliaia 31 4 5" xfId="50986" xr:uid="{AED02FCD-FCE0-4FE7-8132-2073556AF70A}"/>
    <cellStyle name="Migliaia 31 4 5 2" xfId="55662" xr:uid="{DA4A01A9-6D1B-4419-88A5-164068674FBA}"/>
    <cellStyle name="Migliaia 31 4 6" xfId="52380" xr:uid="{DB729EFE-BE14-4D88-BE32-285672B792E0}"/>
    <cellStyle name="Migliaia 31 5" xfId="9205" xr:uid="{64ACB55A-7CB1-417C-90CA-A16A2AD0275B}"/>
    <cellStyle name="Migliaia 31 5 2" xfId="17143" xr:uid="{AE64BE66-ADBE-4AC9-805A-7EB9770F1CC7}"/>
    <cellStyle name="Migliaia 31 5 2 2" xfId="33259" xr:uid="{342E291C-531A-47D6-9B9A-A003D7E883CE}"/>
    <cellStyle name="Migliaia 31 5 2 3" xfId="48220" xr:uid="{9F7ED3D9-F370-43F3-ACBF-BE131EF5A365}"/>
    <cellStyle name="Migliaia 31 5 2 4" xfId="54810" xr:uid="{16CC101B-580B-4401-A203-0E74686947C4}"/>
    <cellStyle name="Migliaia 31 5 3" xfId="51136" xr:uid="{A910E7B0-5817-4616-A487-DE2338DEF0A9}"/>
    <cellStyle name="Migliaia 31 5 3 2" xfId="55664" xr:uid="{97874308-99B3-48C0-88D8-7FBB1BC68B4E}"/>
    <cellStyle name="Migliaia 31 5 4" xfId="52382" xr:uid="{BB923519-448A-430C-9633-872B8C32D089}"/>
    <cellStyle name="Migliaia 31 6" xfId="9200" xr:uid="{9264C600-8FF3-47AD-B162-6A9DB06BE74E}"/>
    <cellStyle name="Migliaia 31 6 2" xfId="50985" xr:uid="{03D466FA-9606-46BF-B25F-8BA7087468E9}"/>
    <cellStyle name="Migliaia 31 6 3" xfId="54553" xr:uid="{DC9570FB-47E4-4FE8-82FC-ABEA61ED3000}"/>
    <cellStyle name="Migliaia 31 7" xfId="9835" xr:uid="{3676BA80-37FC-43F8-B888-F88827DF9A36}"/>
    <cellStyle name="Migliaia 31 7 2" xfId="26161" xr:uid="{9E8F8001-B0BD-459F-82D6-678F0FDBF02E}"/>
    <cellStyle name="Migliaia 31 7 3" xfId="41139" xr:uid="{E8435347-86E1-455B-806D-EA6F5D63EAED}"/>
    <cellStyle name="Migliaia 31 7 4" xfId="55657" xr:uid="{B8BCE633-23E3-40A0-94B2-2DC45F955C8D}"/>
    <cellStyle name="Migliaia 31 8" xfId="17136" xr:uid="{9F2D29C6-1BDE-4BB8-B52A-61EF56381DC7}"/>
    <cellStyle name="Migliaia 31 8 2" xfId="33252" xr:uid="{983916FC-CDA6-48B9-B022-78A18A94BF0D}"/>
    <cellStyle name="Migliaia 31 8 3" xfId="48213" xr:uid="{9DD5C1D2-5332-4353-BEBE-C93AACAE7B3D}"/>
    <cellStyle name="Migliaia 31 9" xfId="19142" xr:uid="{D36A34D9-DF10-4B20-8FEA-8686EFB885CF}"/>
    <cellStyle name="Migliaia 32" xfId="427" xr:uid="{BBF940C7-E3FD-49BA-B0F0-6CD7E7002ABB}"/>
    <cellStyle name="Migliaia 32 10" xfId="34141" xr:uid="{E13B815A-DB1C-4C67-87B9-3DE61F53FFAC}"/>
    <cellStyle name="Migliaia 32 11" xfId="49081" xr:uid="{01D93B22-E7BD-4CE7-8C71-6C501FE66BDB}"/>
    <cellStyle name="Migliaia 32 12" xfId="49486" xr:uid="{DB185AD5-A06A-4BD0-9795-6A14B1851738}"/>
    <cellStyle name="Migliaia 32 13" xfId="49892" xr:uid="{9685291D-31AC-4298-BFF4-BF615E5785C4}"/>
    <cellStyle name="Migliaia 32 14" xfId="50300" xr:uid="{8E8A42B2-4F69-44E3-A1CC-0F0B160F83BC}"/>
    <cellStyle name="Migliaia 32 15" xfId="50742" xr:uid="{369E7F9F-80DC-44E9-ACC6-B2944136FB5B}"/>
    <cellStyle name="Migliaia 32 16" xfId="51461" xr:uid="{6FE0969D-9F2E-4C40-8E20-5B219EAE1410}"/>
    <cellStyle name="Migliaia 32 17" xfId="51872" xr:uid="{EE331186-2C83-43FC-A5E1-A3FA182C2027}"/>
    <cellStyle name="Migliaia 32 18" xfId="52383" xr:uid="{C73BE580-D848-47CD-821C-E7516A32FC7D}"/>
    <cellStyle name="Migliaia 32 2" xfId="428" xr:uid="{C777DF56-ADE4-4572-A3A1-2537A3EE85E7}"/>
    <cellStyle name="Migliaia 32 2 10" xfId="49893" xr:uid="{ABC84886-C9E0-4E70-8A5C-2BE5893D5AA2}"/>
    <cellStyle name="Migliaia 32 2 11" xfId="50301" xr:uid="{A0B6C4C4-9DAB-4D4D-A93C-0EC867075618}"/>
    <cellStyle name="Migliaia 32 2 12" xfId="50743" xr:uid="{67354059-34A1-477F-9163-DEE2D81AE5ED}"/>
    <cellStyle name="Migliaia 32 2 13" xfId="51462" xr:uid="{79E3E945-64EE-4631-AA44-473DDCE15374}"/>
    <cellStyle name="Migliaia 32 2 14" xfId="51873" xr:uid="{6FD4E1CD-5A2D-42B7-8230-59FA293BD1BF}"/>
    <cellStyle name="Migliaia 32 2 15" xfId="52384" xr:uid="{002EBFE6-F6BC-4AFE-96D6-A30D834D06FE}"/>
    <cellStyle name="Migliaia 32 2 2" xfId="1276" xr:uid="{374D1762-7DC6-4D87-B46E-AC249F7110A6}"/>
    <cellStyle name="Migliaia 32 2 2 10" xfId="51066" xr:uid="{2346EC7D-BF82-4DFE-B8CE-73F65E60EF76}"/>
    <cellStyle name="Migliaia 32 2 2 11" xfId="51662" xr:uid="{F00FA164-ABDF-4B5D-BD0E-53E6EF37F469}"/>
    <cellStyle name="Migliaia 32 2 2 12" xfId="52081" xr:uid="{B252294C-4636-4FB4-B7F3-63A5144A1951}"/>
    <cellStyle name="Migliaia 32 2 2 13" xfId="52865" xr:uid="{ACE65E3B-CD8D-4CE6-9902-ABD044926DEB}"/>
    <cellStyle name="Migliaia 32 2 2 2" xfId="10040" xr:uid="{37C17AC3-CF8D-402F-8FDF-13D530EE23E1}"/>
    <cellStyle name="Migliaia 32 2 2 2 2" xfId="26361" xr:uid="{C3581B20-4AF3-49DA-9762-4E69518D587F}"/>
    <cellStyle name="Migliaia 32 2 2 2 3" xfId="41329" xr:uid="{9D4ABD82-614D-4926-A73F-98922775BFAB}"/>
    <cellStyle name="Migliaia 32 2 2 2 4" xfId="55220" xr:uid="{E40F7C9D-4638-429D-82C5-0088BC53FBD8}"/>
    <cellStyle name="Migliaia 32 2 2 3" xfId="18270" xr:uid="{7FE32F53-B687-46FA-A50A-663B182048BD}"/>
    <cellStyle name="Migliaia 32 2 2 3 2" xfId="33737" xr:uid="{64053E83-7086-4896-A562-A7A0B9F54351}"/>
    <cellStyle name="Migliaia 32 2 2 3 3" xfId="48698" xr:uid="{99563D97-4F0F-419C-B586-390CAF612D3D}"/>
    <cellStyle name="Migliaia 32 2 2 3 4" xfId="56142" xr:uid="{FBD0F344-312E-418F-A872-103D0717D6AD}"/>
    <cellStyle name="Migliaia 32 2 2 4" xfId="19340" xr:uid="{7DF9E25F-5924-4EB2-AE2B-B5984DFAAE2C}"/>
    <cellStyle name="Migliaia 32 2 2 5" xfId="34330" xr:uid="{A735CBC9-7FB4-4F22-97F7-28EB0A726A09}"/>
    <cellStyle name="Migliaia 32 2 2 6" xfId="49282" xr:uid="{1829C3F1-16D9-43EC-97B8-21841AD853C8}"/>
    <cellStyle name="Migliaia 32 2 2 7" xfId="49687" xr:uid="{08929948-1D9B-41D7-B8F1-994223F08A00}"/>
    <cellStyle name="Migliaia 32 2 2 8" xfId="50096" xr:uid="{6D437D94-D0FB-4F2A-B5B8-3B74A77903C6}"/>
    <cellStyle name="Migliaia 32 2 2 9" xfId="50501" xr:uid="{9A62AB39-5C54-48B2-B5BB-BDC30F2E4AC8}"/>
    <cellStyle name="Migliaia 32 2 3" xfId="9207" xr:uid="{76C6A6AB-83D9-4120-B8B0-5E7640B9D9FC}"/>
    <cellStyle name="Migliaia 32 2 3 2" xfId="54618" xr:uid="{30D5D4DC-0157-42EF-B4AD-776EC5FEE810}"/>
    <cellStyle name="Migliaia 32 2 4" xfId="9840" xr:uid="{E0CF5E72-8E66-4D3F-A9B3-E1609B273EB5}"/>
    <cellStyle name="Migliaia 32 2 4 2" xfId="26166" xr:uid="{84B4970D-779D-45F2-9770-6C3035CCAEFF}"/>
    <cellStyle name="Migliaia 32 2 4 3" xfId="41144" xr:uid="{E93D1029-6427-45FB-9A47-845A7905A63B}"/>
    <cellStyle name="Migliaia 32 2 4 4" xfId="55666" xr:uid="{0831CE59-1318-45FF-8E76-5A222C24E4CF}"/>
    <cellStyle name="Migliaia 32 2 5" xfId="17145" xr:uid="{2C05680C-9422-483A-8D7D-4376F6486DE5}"/>
    <cellStyle name="Migliaia 32 2 5 2" xfId="33261" xr:uid="{F6DFFB26-E81A-4945-89EC-75DFBC0433D0}"/>
    <cellStyle name="Migliaia 32 2 5 3" xfId="48222" xr:uid="{287A6528-DBA2-4958-857A-5C8C1B674776}"/>
    <cellStyle name="Migliaia 32 2 6" xfId="19147" xr:uid="{66C7BC22-A734-4A7C-9B6E-C50731A90980}"/>
    <cellStyle name="Migliaia 32 2 7" xfId="34142" xr:uid="{40689DFC-9C02-4968-9E23-8A884BEA2B86}"/>
    <cellStyle name="Migliaia 32 2 8" xfId="49082" xr:uid="{3A2C09D3-3AC3-4DAD-8C7C-3A32B18C6E1A}"/>
    <cellStyle name="Migliaia 32 2 9" xfId="49487" xr:uid="{3A7E97F3-1E49-427E-9CB5-0D3C5839DB77}"/>
    <cellStyle name="Migliaia 32 3" xfId="429" xr:uid="{5B70D067-4F5F-482D-B636-6C70D430E25A}"/>
    <cellStyle name="Migliaia 32 3 10" xfId="49894" xr:uid="{0897F3BE-5D4B-4C24-A003-C94814B59E7F}"/>
    <cellStyle name="Migliaia 32 3 11" xfId="50302" xr:uid="{9AD741E8-76D3-4838-978C-B0DC7D096013}"/>
    <cellStyle name="Migliaia 32 3 12" xfId="50744" xr:uid="{B57F1011-A17E-4B56-AFE8-F55D0AD16175}"/>
    <cellStyle name="Migliaia 32 3 13" xfId="51463" xr:uid="{7E7D9BDE-FE3A-436B-A371-3A34D65AA5A3}"/>
    <cellStyle name="Migliaia 32 3 14" xfId="51874" xr:uid="{0DEB06FD-0742-41A2-BD78-D0A4F1503E45}"/>
    <cellStyle name="Migliaia 32 3 15" xfId="52385" xr:uid="{A3633A4D-10A5-49DE-847E-DA672FDB206C}"/>
    <cellStyle name="Migliaia 32 3 2" xfId="430" xr:uid="{48182E98-CFDD-4B84-99D5-53F9CE78A5A0}"/>
    <cellStyle name="Migliaia 32 3 2 10" xfId="50303" xr:uid="{9C26B18F-3966-4328-A7BE-D6DDB6EC3894}"/>
    <cellStyle name="Migliaia 32 3 2 11" xfId="50745" xr:uid="{518ED50A-9964-4DDF-8B32-E0D9B033946A}"/>
    <cellStyle name="Migliaia 32 3 2 12" xfId="51464" xr:uid="{D105298C-1789-490B-8DC3-207F3F926FCC}"/>
    <cellStyle name="Migliaia 32 3 2 13" xfId="51875" xr:uid="{F2A1B72B-3465-4FC6-BFE0-57DDAC4FE692}"/>
    <cellStyle name="Migliaia 32 3 2 14" xfId="52386" xr:uid="{33950D6C-082B-423A-939D-ACC42994D0CA}"/>
    <cellStyle name="Migliaia 32 3 2 2" xfId="9209" xr:uid="{15195842-7FB6-41DB-B6EC-45D4DA489018}"/>
    <cellStyle name="Migliaia 32 3 2 2 2" xfId="54812" xr:uid="{45CE0142-D6F1-4D38-9334-DC3AA0F7E8BC}"/>
    <cellStyle name="Migliaia 32 3 2 3" xfId="9842" xr:uid="{1D5F9FC8-904F-412E-8BC2-6CB617E88C99}"/>
    <cellStyle name="Migliaia 32 3 2 3 2" xfId="26168" xr:uid="{5C1F5900-1FF9-492C-8DD5-40D8FC968E6C}"/>
    <cellStyle name="Migliaia 32 3 2 3 3" xfId="41146" xr:uid="{1C3405F3-A897-4EDD-86E7-CCD829988A80}"/>
    <cellStyle name="Migliaia 32 3 2 3 4" xfId="55668" xr:uid="{EB9B897E-1B9A-4CE4-AB6F-D9DE7C1983E1}"/>
    <cellStyle name="Migliaia 32 3 2 4" xfId="17147" xr:uid="{67E3A9AF-0F43-4A52-995C-54116F44EBEB}"/>
    <cellStyle name="Migliaia 32 3 2 4 2" xfId="33263" xr:uid="{9A8DE20D-3117-4AE6-B444-2A39651C800B}"/>
    <cellStyle name="Migliaia 32 3 2 4 3" xfId="48224" xr:uid="{DA8D78E5-EF54-46AF-9A3E-A4E8982C7165}"/>
    <cellStyle name="Migliaia 32 3 2 5" xfId="19149" xr:uid="{79021EFA-DF0C-4F30-A3FD-45EB92F1AD6E}"/>
    <cellStyle name="Migliaia 32 3 2 6" xfId="34144" xr:uid="{DA5ABBD2-A8F0-4A07-B636-B0D73207A810}"/>
    <cellStyle name="Migliaia 32 3 2 7" xfId="49084" xr:uid="{4A3ADCBE-E745-4156-8D9C-A58CCA10D6EC}"/>
    <cellStyle name="Migliaia 32 3 2 8" xfId="49489" xr:uid="{F86077F2-439E-4135-A745-7CF92CE0D524}"/>
    <cellStyle name="Migliaia 32 3 2 9" xfId="49895" xr:uid="{6157D2DF-AE7E-4614-8562-4C4DD66D9458}"/>
    <cellStyle name="Migliaia 32 3 3" xfId="9208" xr:uid="{87FCB9B5-95E6-4143-9C44-ECF938CB80FC}"/>
    <cellStyle name="Migliaia 32 3 3 2" xfId="18272" xr:uid="{C44E3E72-7573-4D45-8765-C71965DFF49C}"/>
    <cellStyle name="Migliaia 32 3 3 2 2" xfId="33739" xr:uid="{CDF6ECE9-13DF-443C-8F32-1E4D1C22618A}"/>
    <cellStyle name="Migliaia 32 3 3 2 2 2" xfId="55222" xr:uid="{6A5FE0CB-ABBA-483B-A6A8-8F61A5538252}"/>
    <cellStyle name="Migliaia 32 3 3 2 3" xfId="48700" xr:uid="{0714C809-6CD7-43B9-8AEB-DB4B3EC90CD4}"/>
    <cellStyle name="Migliaia 32 3 3 2 3 2" xfId="56144" xr:uid="{9EC66745-C4A0-43CA-889D-5B28839AD731}"/>
    <cellStyle name="Migliaia 32 3 3 2 4" xfId="52867" xr:uid="{9F5495B0-FFC0-4616-AF3D-FC5D0F42AFF7}"/>
    <cellStyle name="Migliaia 32 3 3 3" xfId="17148" xr:uid="{9C8FED4D-D88E-45D2-84B5-054F0B777BDF}"/>
    <cellStyle name="Migliaia 32 3 3 3 2" xfId="33264" xr:uid="{EBFA8097-6D60-40BA-A83C-34977DF048B5}"/>
    <cellStyle name="Migliaia 32 3 3 3 3" xfId="48225" xr:uid="{626D8719-DC84-4A60-8B0C-C0143CBA6302}"/>
    <cellStyle name="Migliaia 32 3 3 3 4" xfId="54813" xr:uid="{45972F15-A668-4E8E-A336-2B10C3BC326B}"/>
    <cellStyle name="Migliaia 32 3 3 4" xfId="55669" xr:uid="{1D6D654C-B93E-4488-8541-F1119E7C6216}"/>
    <cellStyle name="Migliaia 32 3 3 5" xfId="52387" xr:uid="{E7F9BDC2-8E46-490E-B879-EC539EBC6E91}"/>
    <cellStyle name="Migliaia 32 3 4" xfId="9841" xr:uid="{8394CCF4-6969-4346-A897-FBA5514BD803}"/>
    <cellStyle name="Migliaia 32 3 4 2" xfId="18271" xr:uid="{B90F877F-F1A7-4B53-8BD9-445164D637B3}"/>
    <cellStyle name="Migliaia 32 3 4 2 2" xfId="33738" xr:uid="{3836249C-3765-48FD-BD62-BE3E07C3408A}"/>
    <cellStyle name="Migliaia 32 3 4 2 3" xfId="48699" xr:uid="{B597A30F-A8A2-4E9E-8DD0-25BBAAB8FF55}"/>
    <cellStyle name="Migliaia 32 3 4 2 4" xfId="55221" xr:uid="{51EA437B-F501-45F7-9556-90AB87078DFB}"/>
    <cellStyle name="Migliaia 32 3 4 3" xfId="26167" xr:uid="{1E8927B3-9D36-4286-B97A-63F99D7FC305}"/>
    <cellStyle name="Migliaia 32 3 4 3 2" xfId="56143" xr:uid="{E1228FBA-7442-45FB-99B1-6D8E9B3F2FAD}"/>
    <cellStyle name="Migliaia 32 3 4 4" xfId="41145" xr:uid="{BE3D5FBA-4FF6-44E5-8D95-2DA440CCBAAA}"/>
    <cellStyle name="Migliaia 32 3 4 5" xfId="52866" xr:uid="{CFBAE660-0DFA-4D83-8487-183B56EF951C}"/>
    <cellStyle name="Migliaia 32 3 5" xfId="17146" xr:uid="{81EB4DBE-6D39-4FC5-8154-A4803CD32CD5}"/>
    <cellStyle name="Migliaia 32 3 5 2" xfId="33262" xr:uid="{00C5EBC4-9700-49F4-A7AE-1698D8526347}"/>
    <cellStyle name="Migliaia 32 3 5 3" xfId="48223" xr:uid="{2D97E0C9-AD66-422F-B389-B3FE06772DB8}"/>
    <cellStyle name="Migliaia 32 3 5 4" xfId="54811" xr:uid="{B17D390A-628E-4778-9D4A-99459A75F79A}"/>
    <cellStyle name="Migliaia 32 3 6" xfId="19148" xr:uid="{4E8C57FA-3E74-491E-8D19-814821E2C547}"/>
    <cellStyle name="Migliaia 32 3 6 2" xfId="55667" xr:uid="{B4C74167-BE61-4670-9052-70F08D1A2295}"/>
    <cellStyle name="Migliaia 32 3 7" xfId="34143" xr:uid="{0D1065AB-E6A4-4DDC-9790-34418E689B00}"/>
    <cellStyle name="Migliaia 32 3 8" xfId="49083" xr:uid="{4F1CB41F-CC52-4AAB-A248-8470E9419B9F}"/>
    <cellStyle name="Migliaia 32 3 9" xfId="49488" xr:uid="{FB840E1F-EF3F-4440-90DA-E07A2227F34B}"/>
    <cellStyle name="Migliaia 32 4" xfId="9210" xr:uid="{0295EFC1-EE64-42E3-BB56-6CEE027F91B6}"/>
    <cellStyle name="Migliaia 32 4 2" xfId="17150" xr:uid="{DF53F7B0-712C-4288-B87F-0F315A1F7746}"/>
    <cellStyle name="Migliaia 32 4 2 2" xfId="18274" xr:uid="{278E6173-F38B-4393-8D5D-7801B55C5E2E}"/>
    <cellStyle name="Migliaia 32 4 2 2 2" xfId="33741" xr:uid="{023CE8DF-78D3-43E0-B7B3-D13EA57EE019}"/>
    <cellStyle name="Migliaia 32 4 2 2 2 2" xfId="55224" xr:uid="{60C9E15B-421A-4FE8-BA81-21D5753ABD35}"/>
    <cellStyle name="Migliaia 32 4 2 2 3" xfId="48702" xr:uid="{8CDD9388-43C9-40E3-B125-19E05ACCE458}"/>
    <cellStyle name="Migliaia 32 4 2 2 3 2" xfId="56146" xr:uid="{D152ED4D-7F2B-4623-877A-B045B3ACA011}"/>
    <cellStyle name="Migliaia 32 4 2 2 4" xfId="52869" xr:uid="{64F9DED0-4007-4532-853B-917DC85F3C01}"/>
    <cellStyle name="Migliaia 32 4 2 3" xfId="33266" xr:uid="{5FC2C65A-4152-45A9-B789-FE9F1C9F8D09}"/>
    <cellStyle name="Migliaia 32 4 2 3 2" xfId="54815" xr:uid="{0BCFD303-3E38-4475-885E-E374210BF76F}"/>
    <cellStyle name="Migliaia 32 4 2 4" xfId="48227" xr:uid="{2CC6CFC6-B421-45A3-B7F3-2059FF6881A2}"/>
    <cellStyle name="Migliaia 32 4 2 4 2" xfId="55671" xr:uid="{777F6A64-8F79-44E4-89F1-2F9E96C28AA8}"/>
    <cellStyle name="Migliaia 32 4 2 5" xfId="52389" xr:uid="{24C05141-937C-4CB0-80B9-4B8371C6C519}"/>
    <cellStyle name="Migliaia 32 4 3" xfId="18273" xr:uid="{30313F5C-6D19-44D1-BF55-7EC760CB6929}"/>
    <cellStyle name="Migliaia 32 4 3 2" xfId="33740" xr:uid="{4A7D06D5-8F94-47C9-924A-B9472BF11D87}"/>
    <cellStyle name="Migliaia 32 4 3 2 2" xfId="55223" xr:uid="{732F3C81-E673-47C1-A362-1596B9A0935E}"/>
    <cellStyle name="Migliaia 32 4 3 3" xfId="48701" xr:uid="{101A1164-C4CF-43FB-A9C0-C369FB1A36F7}"/>
    <cellStyle name="Migliaia 32 4 3 3 2" xfId="56145" xr:uid="{9AF2EDD4-4829-4634-8B25-0BF2DBB0BE49}"/>
    <cellStyle name="Migliaia 32 4 3 4" xfId="52868" xr:uid="{5D948603-6E8F-4A4A-A147-863AC5026F2A}"/>
    <cellStyle name="Migliaia 32 4 4" xfId="17149" xr:uid="{BA88E576-306A-4897-AA04-46C45AB024B1}"/>
    <cellStyle name="Migliaia 32 4 4 2" xfId="33265" xr:uid="{4AE76D65-D181-4D8C-8B13-A2EEFA4FCBD4}"/>
    <cellStyle name="Migliaia 32 4 4 3" xfId="48226" xr:uid="{42C6E5AF-D13A-464F-A712-61502386E34F}"/>
    <cellStyle name="Migliaia 32 4 4 4" xfId="54814" xr:uid="{55207B27-218E-4437-9B5C-D49EE7CC9E5E}"/>
    <cellStyle name="Migliaia 32 4 5" xfId="51221" xr:uid="{66CFAA66-9E88-4C1A-9D45-18534AE67E22}"/>
    <cellStyle name="Migliaia 32 4 5 2" xfId="55670" xr:uid="{097B58FF-D765-486A-B73E-BA0FB19D3A6D}"/>
    <cellStyle name="Migliaia 32 4 6" xfId="52388" xr:uid="{0E2AAD87-D102-48EA-85F8-944311E8CDE8}"/>
    <cellStyle name="Migliaia 32 5" xfId="9211" xr:uid="{BA405DEC-3BF0-46FF-BE7A-817E068F8C3B}"/>
    <cellStyle name="Migliaia 32 5 2" xfId="17151" xr:uid="{CAEA9D2A-F357-4C96-B0F2-2C6C6C060451}"/>
    <cellStyle name="Migliaia 32 5 2 2" xfId="33267" xr:uid="{0F8D3519-8C49-49D9-87C2-261FB939C4BF}"/>
    <cellStyle name="Migliaia 32 5 2 3" xfId="48228" xr:uid="{EB9E025A-2F68-4505-BA0F-E265FEB8724E}"/>
    <cellStyle name="Migliaia 32 5 2 4" xfId="54816" xr:uid="{99DE0545-2DD6-4036-8633-628613F871C0}"/>
    <cellStyle name="Migliaia 32 5 3" xfId="50984" xr:uid="{EC90350D-5485-46CE-A4D9-7A4B0F2BA1F3}"/>
    <cellStyle name="Migliaia 32 5 3 2" xfId="55672" xr:uid="{BF1C336E-537F-4E0B-99F5-F2A587504B7F}"/>
    <cellStyle name="Migliaia 32 5 4" xfId="52390" xr:uid="{8E9924E6-3BEC-44DD-9C3F-A9A891CBBE20}"/>
    <cellStyle name="Migliaia 32 6" xfId="9206" xr:uid="{FF5E865D-6BC2-446C-B6B8-AD58CEDC072C}"/>
    <cellStyle name="Migliaia 32 6 2" xfId="50918" xr:uid="{8EB8B977-D42D-4342-94CB-AC7854D11878}"/>
    <cellStyle name="Migliaia 32 6 3" xfId="54554" xr:uid="{61897B04-2A33-4B3E-840B-34A0570E56C7}"/>
    <cellStyle name="Migliaia 32 7" xfId="9839" xr:uid="{C3E93B75-EDF1-4ABE-AD09-F9AAD0D4D080}"/>
    <cellStyle name="Migliaia 32 7 2" xfId="26165" xr:uid="{38CC8514-16D0-4224-A8AE-EE004A5487B5}"/>
    <cellStyle name="Migliaia 32 7 3" xfId="41143" xr:uid="{F5C9BAB8-15D2-4E56-8456-9173AABB145C}"/>
    <cellStyle name="Migliaia 32 7 4" xfId="55665" xr:uid="{917C4C96-01EA-4D4B-BD62-C345355D0029}"/>
    <cellStyle name="Migliaia 32 8" xfId="17144" xr:uid="{1E299A01-E451-436B-BF12-66A09A0346C0}"/>
    <cellStyle name="Migliaia 32 8 2" xfId="33260" xr:uid="{F20AB25B-7608-44ED-8CC4-66B11C9F786A}"/>
    <cellStyle name="Migliaia 32 8 3" xfId="48221" xr:uid="{E94AC1B4-44FF-404E-8BE4-6B3A30A48DBA}"/>
    <cellStyle name="Migliaia 32 9" xfId="19146" xr:uid="{61A28E2B-30D9-4655-8765-2CA5E73767C0}"/>
    <cellStyle name="Migliaia 33" xfId="431" xr:uid="{A3841412-7B25-4065-A435-52000F5B24E7}"/>
    <cellStyle name="Migliaia 33 10" xfId="34145" xr:uid="{846A472A-3F73-4CE2-8F6E-4896BB0DB1AF}"/>
    <cellStyle name="Migliaia 33 11" xfId="49085" xr:uid="{60312D69-9B3C-4356-8C3C-5ED00E8B2979}"/>
    <cellStyle name="Migliaia 33 12" xfId="49490" xr:uid="{A4810B0D-436D-4823-B1B1-20AA7163FF13}"/>
    <cellStyle name="Migliaia 33 13" xfId="49896" xr:uid="{0617D7BA-970F-4CE6-A811-5FCCD7C418B0}"/>
    <cellStyle name="Migliaia 33 14" xfId="50304" xr:uid="{3DD7D7A4-04EF-40FF-B022-408DCF908C75}"/>
    <cellStyle name="Migliaia 33 15" xfId="50746" xr:uid="{3866A805-7660-40D3-BB2E-B4E332279D47}"/>
    <cellStyle name="Migliaia 33 16" xfId="51465" xr:uid="{C75FCD8A-2887-4BF0-B3DD-670C5DB64E27}"/>
    <cellStyle name="Migliaia 33 17" xfId="51876" xr:uid="{9EFE5B92-E1FA-41D5-B593-0E9C4F132CD1}"/>
    <cellStyle name="Migliaia 33 18" xfId="52391" xr:uid="{D8CA5A28-5D22-42D6-8A31-B570831F5CA9}"/>
    <cellStyle name="Migliaia 33 2" xfId="432" xr:uid="{14403CCE-58B3-4E5C-A6E2-0A1E054DE607}"/>
    <cellStyle name="Migliaia 33 2 10" xfId="49897" xr:uid="{1768D9B0-D458-4BAF-BA77-881B10B26648}"/>
    <cellStyle name="Migliaia 33 2 11" xfId="50305" xr:uid="{C0E0EDA3-CEA1-4371-90C3-A6F4916EE812}"/>
    <cellStyle name="Migliaia 33 2 12" xfId="50747" xr:uid="{577C3D6B-F760-4029-B19D-D606DA73FA1A}"/>
    <cellStyle name="Migliaia 33 2 13" xfId="51466" xr:uid="{8BA1DAD5-78BF-4EBB-9782-EF35C7EF3A47}"/>
    <cellStyle name="Migliaia 33 2 14" xfId="51877" xr:uid="{C553C03D-3459-4829-B1B3-0EB303F761B1}"/>
    <cellStyle name="Migliaia 33 2 15" xfId="52392" xr:uid="{071B9CDE-520C-44E6-8A79-9E0D2A2DB738}"/>
    <cellStyle name="Migliaia 33 2 2" xfId="1277" xr:uid="{9DC811F7-03F2-43F0-B46D-ACFAE3959618}"/>
    <cellStyle name="Migliaia 33 2 2 10" xfId="51067" xr:uid="{6265B4EB-3E6C-403C-98E3-D6C5AAEE2A2D}"/>
    <cellStyle name="Migliaia 33 2 2 11" xfId="51663" xr:uid="{827F650D-1508-40DE-8988-679A44D2B34A}"/>
    <cellStyle name="Migliaia 33 2 2 12" xfId="52082" xr:uid="{B08C2094-7454-4232-84EE-E1A3558CF306}"/>
    <cellStyle name="Migliaia 33 2 2 13" xfId="52870" xr:uid="{74C129C0-9E89-4EA6-81D8-33AD7903B107}"/>
    <cellStyle name="Migliaia 33 2 2 2" xfId="10041" xr:uid="{297C6696-16B1-43F1-B9CE-311AE7DC1B4B}"/>
    <cellStyle name="Migliaia 33 2 2 2 2" xfId="26362" xr:uid="{260387D5-F758-4862-A12D-BC8DD37FB683}"/>
    <cellStyle name="Migliaia 33 2 2 2 3" xfId="41330" xr:uid="{7FFB412B-C726-462A-92F9-07F51125B68A}"/>
    <cellStyle name="Migliaia 33 2 2 2 4" xfId="55225" xr:uid="{1290493A-DD6A-4A8B-9330-2F04B7886F13}"/>
    <cellStyle name="Migliaia 33 2 2 3" xfId="18275" xr:uid="{E0755AD8-E1D0-4B43-8070-DE82DA51AEF1}"/>
    <cellStyle name="Migliaia 33 2 2 3 2" xfId="33742" xr:uid="{E9757478-9819-4B05-9FA4-26B367CC2F43}"/>
    <cellStyle name="Migliaia 33 2 2 3 3" xfId="48703" xr:uid="{1AFDE5E3-1357-45BB-85A8-5C27996C8C27}"/>
    <cellStyle name="Migliaia 33 2 2 3 4" xfId="56147" xr:uid="{F61306FC-DE81-4952-A3E7-987E9F5FAB50}"/>
    <cellStyle name="Migliaia 33 2 2 4" xfId="19341" xr:uid="{AD632F1D-02B6-4DD8-8169-DEC18DCFB724}"/>
    <cellStyle name="Migliaia 33 2 2 5" xfId="34331" xr:uid="{7D2CD6B8-2105-4E2A-8A40-AFFEAB2B1862}"/>
    <cellStyle name="Migliaia 33 2 2 6" xfId="49283" xr:uid="{6A1A708D-DF08-4C8D-9A16-E17D68044E99}"/>
    <cellStyle name="Migliaia 33 2 2 7" xfId="49688" xr:uid="{F8297012-E5F6-4ED0-8FCA-BE174073EC41}"/>
    <cellStyle name="Migliaia 33 2 2 8" xfId="50097" xr:uid="{0138DAAA-29F7-40AD-A6A7-D38149DF5D3F}"/>
    <cellStyle name="Migliaia 33 2 2 9" xfId="50502" xr:uid="{04C58172-6BCE-43C8-8D39-EF276A618FE3}"/>
    <cellStyle name="Migliaia 33 2 3" xfId="9213" xr:uid="{615CB4D3-62DC-4515-B4B8-BD18B4B85374}"/>
    <cellStyle name="Migliaia 33 2 3 2" xfId="54619" xr:uid="{2F667806-4796-4253-BC84-9F87C2C179C6}"/>
    <cellStyle name="Migliaia 33 2 4" xfId="9844" xr:uid="{03F16BD4-B373-4EF2-9554-CFBA83571E3B}"/>
    <cellStyle name="Migliaia 33 2 4 2" xfId="26170" xr:uid="{8FA15DEE-DC68-4D1A-A6B1-5C26DD9D35A6}"/>
    <cellStyle name="Migliaia 33 2 4 3" xfId="41148" xr:uid="{9EDC3E97-8117-463B-B517-A5C17E6D67CD}"/>
    <cellStyle name="Migliaia 33 2 4 4" xfId="55674" xr:uid="{35CF5DD9-5C15-414E-9660-D2C091D758DB}"/>
    <cellStyle name="Migliaia 33 2 5" xfId="17153" xr:uid="{EAB82D06-6029-483E-8FBB-50D83613D07B}"/>
    <cellStyle name="Migliaia 33 2 5 2" xfId="33269" xr:uid="{9184D1B9-E706-4574-8822-09D59A10004F}"/>
    <cellStyle name="Migliaia 33 2 5 3" xfId="48230" xr:uid="{5244BB3F-9780-4016-8949-58514A92BBF6}"/>
    <cellStyle name="Migliaia 33 2 6" xfId="19151" xr:uid="{260D1CA9-2521-4C38-8D3D-F727183341DA}"/>
    <cellStyle name="Migliaia 33 2 7" xfId="34146" xr:uid="{0A8DE70D-3FD3-4F65-8CA0-C8B5F69EF8CA}"/>
    <cellStyle name="Migliaia 33 2 8" xfId="49086" xr:uid="{264A656E-461F-428F-A4F5-069FEBD7811B}"/>
    <cellStyle name="Migliaia 33 2 9" xfId="49491" xr:uid="{C486CBF6-DA07-46F2-BE47-018F8693EF44}"/>
    <cellStyle name="Migliaia 33 3" xfId="433" xr:uid="{3C44140B-93E0-4B98-978B-3675DD5AF8FD}"/>
    <cellStyle name="Migliaia 33 3 10" xfId="49898" xr:uid="{1201D543-6182-48C3-8562-0068203416DC}"/>
    <cellStyle name="Migliaia 33 3 11" xfId="50306" xr:uid="{DE819D1B-CCE1-4E06-A621-F82523FD7BAF}"/>
    <cellStyle name="Migliaia 33 3 12" xfId="50748" xr:uid="{E5ACAFAD-13E9-4A2D-884F-04ED045DFE89}"/>
    <cellStyle name="Migliaia 33 3 13" xfId="51467" xr:uid="{0EA2D3D5-A7FE-4773-A5D1-95CF5D7FDE72}"/>
    <cellStyle name="Migliaia 33 3 14" xfId="51878" xr:uid="{0FBE7236-90A4-4655-9797-87B86932838E}"/>
    <cellStyle name="Migliaia 33 3 15" xfId="52393" xr:uid="{E4757992-F6ED-4FF8-A649-2A6F0D3A3328}"/>
    <cellStyle name="Migliaia 33 3 2" xfId="434" xr:uid="{04559DE6-3906-4CB4-8FD8-503F627A4880}"/>
    <cellStyle name="Migliaia 33 3 2 10" xfId="50307" xr:uid="{6BBCEBE4-9E60-4AE5-B267-C9E0AE746472}"/>
    <cellStyle name="Migliaia 33 3 2 11" xfId="50749" xr:uid="{BD5E37B5-650A-4660-A261-A2FA9975A965}"/>
    <cellStyle name="Migliaia 33 3 2 12" xfId="51468" xr:uid="{B0936AEF-A42E-4F7A-824A-1D6EBCC8EA2D}"/>
    <cellStyle name="Migliaia 33 3 2 13" xfId="51879" xr:uid="{627BC4CD-3990-475B-A90A-DEA5FA8A1F43}"/>
    <cellStyle name="Migliaia 33 3 2 14" xfId="52394" xr:uid="{059B4035-397B-4F52-B678-B702CED291E5}"/>
    <cellStyle name="Migliaia 33 3 2 2" xfId="9215" xr:uid="{79647CA2-EF19-4487-BC67-E2AFE2CF29AD}"/>
    <cellStyle name="Migliaia 33 3 2 2 2" xfId="54818" xr:uid="{C177EE6D-89A5-4083-805C-2BA3E5FF13B4}"/>
    <cellStyle name="Migliaia 33 3 2 3" xfId="9846" xr:uid="{BBE168D7-2105-4B7F-9952-33E59478CC2D}"/>
    <cellStyle name="Migliaia 33 3 2 3 2" xfId="26172" xr:uid="{E6721572-B53E-42E1-95D6-4DF9EF115820}"/>
    <cellStyle name="Migliaia 33 3 2 3 3" xfId="41150" xr:uid="{25F10EB8-3A86-472D-A53A-EDA1EA9843FE}"/>
    <cellStyle name="Migliaia 33 3 2 3 4" xfId="55676" xr:uid="{848BF8F9-0B53-4643-A6A0-F8B6B286CA8C}"/>
    <cellStyle name="Migliaia 33 3 2 4" xfId="17155" xr:uid="{4B279AF8-66C7-4869-B82A-D72D4BE3494D}"/>
    <cellStyle name="Migliaia 33 3 2 4 2" xfId="33271" xr:uid="{F5AA1DB0-F9B3-48ED-80C1-67F3B7BEEF1D}"/>
    <cellStyle name="Migliaia 33 3 2 4 3" xfId="48232" xr:uid="{32951A0D-04A6-4372-9D6B-083174F0170D}"/>
    <cellStyle name="Migliaia 33 3 2 5" xfId="19153" xr:uid="{93BB3FFC-A2AA-4DC9-86E6-ED0B6EDCE173}"/>
    <cellStyle name="Migliaia 33 3 2 6" xfId="34148" xr:uid="{F7F91767-F127-4D70-B394-5D01EE08D34D}"/>
    <cellStyle name="Migliaia 33 3 2 7" xfId="49088" xr:uid="{0276EECE-03DE-4F1F-9DDA-E48E8DA485CA}"/>
    <cellStyle name="Migliaia 33 3 2 8" xfId="49493" xr:uid="{93212953-37A7-4634-A482-07CB4FD844AE}"/>
    <cellStyle name="Migliaia 33 3 2 9" xfId="49899" xr:uid="{F050E339-8F71-4733-A206-5CC45E72329C}"/>
    <cellStyle name="Migliaia 33 3 3" xfId="9214" xr:uid="{374432A1-FB72-4356-94D8-02584A19806D}"/>
    <cellStyle name="Migliaia 33 3 3 2" xfId="18277" xr:uid="{E1E9919C-4440-4ECE-9DC7-2A18296C17C2}"/>
    <cellStyle name="Migliaia 33 3 3 2 2" xfId="33744" xr:uid="{2F7F5C87-B150-4343-B47F-B91E3CA580B7}"/>
    <cellStyle name="Migliaia 33 3 3 2 2 2" xfId="55227" xr:uid="{0355D98E-A700-4DA2-8D13-10A05553D377}"/>
    <cellStyle name="Migliaia 33 3 3 2 3" xfId="48705" xr:uid="{69D40E2D-8EF9-435D-8323-03461A2B7500}"/>
    <cellStyle name="Migliaia 33 3 3 2 3 2" xfId="56149" xr:uid="{8CDCE9D2-E31F-4D80-8529-7C1F84E4B766}"/>
    <cellStyle name="Migliaia 33 3 3 2 4" xfId="52872" xr:uid="{7225445D-66B5-426D-93C2-6616C633A56A}"/>
    <cellStyle name="Migliaia 33 3 3 3" xfId="17156" xr:uid="{8EE2035A-2395-4DA8-8E37-EBED0D6A66DE}"/>
    <cellStyle name="Migliaia 33 3 3 3 2" xfId="33272" xr:uid="{97D12790-CC44-4705-B70F-E18DF3E2AF9D}"/>
    <cellStyle name="Migliaia 33 3 3 3 3" xfId="48233" xr:uid="{AA4507FF-4BF7-4E72-88EC-3969913162E1}"/>
    <cellStyle name="Migliaia 33 3 3 3 4" xfId="54819" xr:uid="{9E4EE99E-8346-4F28-946A-00FF302CF96E}"/>
    <cellStyle name="Migliaia 33 3 3 4" xfId="55677" xr:uid="{2F3FD893-D955-4557-8443-132F942ABA11}"/>
    <cellStyle name="Migliaia 33 3 3 5" xfId="52395" xr:uid="{BC8A0582-0D48-4E0F-8229-30FA3119FA7C}"/>
    <cellStyle name="Migliaia 33 3 4" xfId="9845" xr:uid="{9CE821D8-D83A-4D2E-B290-7CFA2487D2A5}"/>
    <cellStyle name="Migliaia 33 3 4 2" xfId="18276" xr:uid="{7B74223B-FADF-440E-8C95-5A8BAB992980}"/>
    <cellStyle name="Migliaia 33 3 4 2 2" xfId="33743" xr:uid="{811492F9-3ABD-4284-B75C-A839AB13654E}"/>
    <cellStyle name="Migliaia 33 3 4 2 3" xfId="48704" xr:uid="{E712F5E4-68F6-477C-81A7-5E01F550CC16}"/>
    <cellStyle name="Migliaia 33 3 4 2 4" xfId="55226" xr:uid="{B03EBCE4-82D9-4FFF-9E7D-492E59A4B305}"/>
    <cellStyle name="Migliaia 33 3 4 3" xfId="26171" xr:uid="{A1DE8F6A-4FBF-4DA2-8DFB-86B596CFB6BE}"/>
    <cellStyle name="Migliaia 33 3 4 3 2" xfId="56148" xr:uid="{ED992062-81AA-4221-AA21-42B37B182BA4}"/>
    <cellStyle name="Migliaia 33 3 4 4" xfId="41149" xr:uid="{CFCF44B4-2DE4-455B-9CA3-D67DADA1CBC6}"/>
    <cellStyle name="Migliaia 33 3 4 5" xfId="52871" xr:uid="{5846404C-50B9-42F0-9E7A-8047213B8B10}"/>
    <cellStyle name="Migliaia 33 3 5" xfId="17154" xr:uid="{D6BDBF1B-AAF9-43E7-BB01-50C9AEE30D6E}"/>
    <cellStyle name="Migliaia 33 3 5 2" xfId="33270" xr:uid="{745BEB89-1B44-4AB4-81D6-E571F610786D}"/>
    <cellStyle name="Migliaia 33 3 5 3" xfId="48231" xr:uid="{A1AB1331-040B-469D-A467-B18EA00C1B17}"/>
    <cellStyle name="Migliaia 33 3 5 4" xfId="54817" xr:uid="{14D655B1-82A8-48E4-AC46-F8A9244EEC0F}"/>
    <cellStyle name="Migliaia 33 3 6" xfId="19152" xr:uid="{464C8E85-4DD1-4E50-A9CC-50A14358A25F}"/>
    <cellStyle name="Migliaia 33 3 6 2" xfId="55675" xr:uid="{81D41568-EBC3-4C44-94E1-B7BE5DAC857A}"/>
    <cellStyle name="Migliaia 33 3 7" xfId="34147" xr:uid="{B2A00C04-1A8F-4C52-B84E-F49C63D0A1CC}"/>
    <cellStyle name="Migliaia 33 3 8" xfId="49087" xr:uid="{EE996980-7592-460F-A02B-190EC7461882}"/>
    <cellStyle name="Migliaia 33 3 9" xfId="49492" xr:uid="{49D8A249-7433-45A7-819B-F5A9CBB98F60}"/>
    <cellStyle name="Migliaia 33 4" xfId="9216" xr:uid="{756019D0-38AB-49E0-9DF2-69B4235C881A}"/>
    <cellStyle name="Migliaia 33 4 2" xfId="17158" xr:uid="{582C5EEE-D3FA-4615-B42F-F8FF32CFE47F}"/>
    <cellStyle name="Migliaia 33 4 2 2" xfId="18279" xr:uid="{88EC1C0A-DF4C-417A-932E-4A4076790676}"/>
    <cellStyle name="Migliaia 33 4 2 2 2" xfId="33746" xr:uid="{4781BB19-CC44-4E13-A0CB-FBB7468F818C}"/>
    <cellStyle name="Migliaia 33 4 2 2 2 2" xfId="55229" xr:uid="{064E022D-9B92-4B54-940A-51C57B1B6D36}"/>
    <cellStyle name="Migliaia 33 4 2 2 3" xfId="48707" xr:uid="{DFE26D27-18F6-425D-BDCB-D344EA51F222}"/>
    <cellStyle name="Migliaia 33 4 2 2 3 2" xfId="56151" xr:uid="{F81AAE58-622E-4AB4-94EB-12117F0CED84}"/>
    <cellStyle name="Migliaia 33 4 2 2 4" xfId="52874" xr:uid="{06A02ACE-469B-4E9B-A375-FFC16543BBD3}"/>
    <cellStyle name="Migliaia 33 4 2 3" xfId="33274" xr:uid="{75704A03-95C0-4A73-8EC1-13D496A73180}"/>
    <cellStyle name="Migliaia 33 4 2 3 2" xfId="54821" xr:uid="{6A961EF2-921A-44DC-9656-6C27E91CFEFE}"/>
    <cellStyle name="Migliaia 33 4 2 4" xfId="48235" xr:uid="{9A8D7866-059E-47A7-8E4F-BF59EF7AF2FB}"/>
    <cellStyle name="Migliaia 33 4 2 4 2" xfId="55679" xr:uid="{9C36CCFD-CABD-47AD-B8BE-627D6289C05D}"/>
    <cellStyle name="Migliaia 33 4 2 5" xfId="52397" xr:uid="{6A44302E-1208-4EFD-B0D6-159B9F98F613}"/>
    <cellStyle name="Migliaia 33 4 3" xfId="18278" xr:uid="{0B299F55-FDEE-46DA-90D2-8BA5153CC18D}"/>
    <cellStyle name="Migliaia 33 4 3 2" xfId="33745" xr:uid="{534A99F8-2CEF-4E6E-AD0E-2388F4CBA903}"/>
    <cellStyle name="Migliaia 33 4 3 2 2" xfId="55228" xr:uid="{6918A2CE-3F82-4139-9347-A3DDC567F0BA}"/>
    <cellStyle name="Migliaia 33 4 3 3" xfId="48706" xr:uid="{62F2F24E-E69F-44CE-B747-E32F9B01CA11}"/>
    <cellStyle name="Migliaia 33 4 3 3 2" xfId="56150" xr:uid="{6F8E3F74-84DB-4AA8-8FFB-160F0248676C}"/>
    <cellStyle name="Migliaia 33 4 3 4" xfId="52873" xr:uid="{CFA21A41-EDD3-43B3-AFF9-C1993D5722C5}"/>
    <cellStyle name="Migliaia 33 4 4" xfId="17157" xr:uid="{B0A46677-3688-4CF8-B369-E1F4C83178E1}"/>
    <cellStyle name="Migliaia 33 4 4 2" xfId="33273" xr:uid="{4B984657-A0E3-42EB-8881-5E5DAE003C02}"/>
    <cellStyle name="Migliaia 33 4 4 3" xfId="48234" xr:uid="{C7015AB1-CFDA-4861-8C04-BBBB0F65A311}"/>
    <cellStyle name="Migliaia 33 4 4 4" xfId="54820" xr:uid="{9F244781-1855-4162-B2D6-8B3A74E522F6}"/>
    <cellStyle name="Migliaia 33 4 5" xfId="50983" xr:uid="{2E8405A4-02AB-4A1C-BF99-ED7197556D52}"/>
    <cellStyle name="Migliaia 33 4 5 2" xfId="55678" xr:uid="{508E3059-A53C-4ECD-8927-1AA10C5C949F}"/>
    <cellStyle name="Migliaia 33 4 6" xfId="52396" xr:uid="{0C227B21-325A-4453-8F08-05922242042F}"/>
    <cellStyle name="Migliaia 33 5" xfId="9217" xr:uid="{663A9C43-4580-471C-909C-F2526C0FFA18}"/>
    <cellStyle name="Migliaia 33 5 2" xfId="17159" xr:uid="{C6722052-AFC3-468F-AC30-63D0FB5D3FD9}"/>
    <cellStyle name="Migliaia 33 5 2 2" xfId="33275" xr:uid="{30FEBC0A-2FB6-4D68-BC9F-EFFC76765237}"/>
    <cellStyle name="Migliaia 33 5 2 3" xfId="48236" xr:uid="{FE2E072D-844B-4723-B11E-0F3AA2331325}"/>
    <cellStyle name="Migliaia 33 5 2 4" xfId="54822" xr:uid="{17F25451-4934-4388-B333-6AE689885272}"/>
    <cellStyle name="Migliaia 33 5 3" xfId="51222" xr:uid="{8FA9FBC3-931D-4D4B-A4A0-40CB7B9B392A}"/>
    <cellStyle name="Migliaia 33 5 3 2" xfId="55680" xr:uid="{E3DC0257-1BE0-416D-8106-A4E3C1FDE8BF}"/>
    <cellStyle name="Migliaia 33 5 4" xfId="52398" xr:uid="{BDFB31FB-FD60-49D4-97EB-45015521A401}"/>
    <cellStyle name="Migliaia 33 6" xfId="9212" xr:uid="{63BC0AD3-401F-4EF6-B7BC-2BF0365F1E3D}"/>
    <cellStyle name="Migliaia 33 6 2" xfId="51186" xr:uid="{1F560A8A-F003-4911-BF04-121E07DA5126}"/>
    <cellStyle name="Migliaia 33 6 3" xfId="54555" xr:uid="{B4B08644-20B9-4CD3-8D93-1B660FE1549D}"/>
    <cellStyle name="Migliaia 33 7" xfId="9843" xr:uid="{1DDDDFE3-AB6B-4CA1-BF37-DC618ED30D0A}"/>
    <cellStyle name="Migliaia 33 7 2" xfId="26169" xr:uid="{370748EE-5BFB-4C3E-9BE2-F00497688A6A}"/>
    <cellStyle name="Migliaia 33 7 3" xfId="41147" xr:uid="{05E29132-B742-43D8-99CC-EE1D8AF3010D}"/>
    <cellStyle name="Migliaia 33 7 4" xfId="55673" xr:uid="{24C607CD-83B8-4D93-B943-801FE502A7C5}"/>
    <cellStyle name="Migliaia 33 8" xfId="17152" xr:uid="{F898B987-EB00-4446-8697-EEF7CE0E1705}"/>
    <cellStyle name="Migliaia 33 8 2" xfId="33268" xr:uid="{89B18791-4F50-457C-B37E-BA4B495B0330}"/>
    <cellStyle name="Migliaia 33 8 3" xfId="48229" xr:uid="{7A874258-F86A-44B2-AA6E-98EA23D097BE}"/>
    <cellStyle name="Migliaia 33 9" xfId="19150" xr:uid="{7C0CD674-AD33-4C6C-8C95-DB94D04C8FF4}"/>
    <cellStyle name="Migliaia 34" xfId="435" xr:uid="{7BC31087-9668-4300-88F7-BE88D942B80D}"/>
    <cellStyle name="Migliaia 34 10" xfId="34149" xr:uid="{52B09548-D44E-43ED-B183-07CB50CC9D14}"/>
    <cellStyle name="Migliaia 34 11" xfId="49089" xr:uid="{E3C1911A-1493-4BCF-96C0-95C5B760E845}"/>
    <cellStyle name="Migliaia 34 12" xfId="49494" xr:uid="{AB0F9583-37BA-48A9-8867-EE0837153E59}"/>
    <cellStyle name="Migliaia 34 13" xfId="49900" xr:uid="{9F222C7C-3460-4DAB-AB92-7B80456511E7}"/>
    <cellStyle name="Migliaia 34 14" xfId="50308" xr:uid="{6059CECB-FCB7-4039-8DAB-E7A0889A9A62}"/>
    <cellStyle name="Migliaia 34 15" xfId="50750" xr:uid="{F953A1BB-C0AF-4EA6-B161-A2925D9E402B}"/>
    <cellStyle name="Migliaia 34 16" xfId="51469" xr:uid="{D54DF26C-1808-4EB6-868D-9E8A66C2A2B5}"/>
    <cellStyle name="Migliaia 34 17" xfId="51880" xr:uid="{1B350765-BE33-4985-967F-C937308D79C7}"/>
    <cellStyle name="Migliaia 34 18" xfId="52399" xr:uid="{73FA6493-3CFE-439E-B20B-E3F678EAF172}"/>
    <cellStyle name="Migliaia 34 2" xfId="436" xr:uid="{AF9BBF29-EEA5-4900-ABC6-E7A747140B34}"/>
    <cellStyle name="Migliaia 34 2 10" xfId="49901" xr:uid="{04262849-9A65-42BF-8CF6-57DE34AF1A16}"/>
    <cellStyle name="Migliaia 34 2 11" xfId="50309" xr:uid="{F6DB0DF2-B5CE-4E61-8C83-19C5E1C957F1}"/>
    <cellStyle name="Migliaia 34 2 12" xfId="50751" xr:uid="{DCB9AAC3-457C-4C41-BEF1-A439236A5AE0}"/>
    <cellStyle name="Migliaia 34 2 13" xfId="51470" xr:uid="{9BA81174-F8D9-4705-A21F-E73369161E32}"/>
    <cellStyle name="Migliaia 34 2 14" xfId="51881" xr:uid="{7BA159DF-0D81-4BC7-85FC-0FFBDC12A240}"/>
    <cellStyle name="Migliaia 34 2 15" xfId="52400" xr:uid="{85645C55-D933-43FF-9514-ACFFDB75541E}"/>
    <cellStyle name="Migliaia 34 2 2" xfId="1278" xr:uid="{45265EB9-19D2-4327-A7E4-3B1EC2F9B030}"/>
    <cellStyle name="Migliaia 34 2 2 10" xfId="51068" xr:uid="{807379EF-7788-45E5-A8AB-4F396DDFB7F2}"/>
    <cellStyle name="Migliaia 34 2 2 11" xfId="51664" xr:uid="{EE449D25-0FFC-4CF9-9813-BCD62B61A24E}"/>
    <cellStyle name="Migliaia 34 2 2 12" xfId="52083" xr:uid="{554D5F75-484F-4123-A72B-F55F94EE044A}"/>
    <cellStyle name="Migliaia 34 2 2 13" xfId="52875" xr:uid="{9FF2EC95-0758-4F12-9D43-51211C80C069}"/>
    <cellStyle name="Migliaia 34 2 2 2" xfId="10042" xr:uid="{32EE70B2-D16C-48DA-AC30-48DEA4D484FD}"/>
    <cellStyle name="Migliaia 34 2 2 2 2" xfId="26363" xr:uid="{7591D2C4-CA9F-4D53-80B5-E0E3662E52E0}"/>
    <cellStyle name="Migliaia 34 2 2 2 3" xfId="41331" xr:uid="{841F2730-707E-4452-812C-E1B641C4F821}"/>
    <cellStyle name="Migliaia 34 2 2 2 4" xfId="55230" xr:uid="{CD1D38FA-EA81-412F-86DA-238AA4F2F52C}"/>
    <cellStyle name="Migliaia 34 2 2 3" xfId="18280" xr:uid="{6A82C43A-7DAF-47AF-8D95-D53BF1E90AC6}"/>
    <cellStyle name="Migliaia 34 2 2 3 2" xfId="33747" xr:uid="{DF2889A9-7278-4CC0-9BB7-F2B5B54F3E28}"/>
    <cellStyle name="Migliaia 34 2 2 3 3" xfId="48708" xr:uid="{4D142030-6710-4F7A-B268-C83D51D3225E}"/>
    <cellStyle name="Migliaia 34 2 2 3 4" xfId="56152" xr:uid="{801F4808-19D5-48A9-9EAF-6DC3D31948F7}"/>
    <cellStyle name="Migliaia 34 2 2 4" xfId="19342" xr:uid="{4FE2FD7E-CB4B-449C-B614-1F574253E538}"/>
    <cellStyle name="Migliaia 34 2 2 5" xfId="34332" xr:uid="{4DF0223F-B5BF-4CAC-830E-E4139C7C1B36}"/>
    <cellStyle name="Migliaia 34 2 2 6" xfId="49284" xr:uid="{110E8548-F4F7-44FC-99BD-E20EAA64AE2B}"/>
    <cellStyle name="Migliaia 34 2 2 7" xfId="49689" xr:uid="{768E52A9-7391-4FED-9316-8C162075603B}"/>
    <cellStyle name="Migliaia 34 2 2 8" xfId="50098" xr:uid="{D980D074-AEC9-4EE4-8CEC-96169D6DB1BE}"/>
    <cellStyle name="Migliaia 34 2 2 9" xfId="50503" xr:uid="{B048F928-0A8C-4259-A60C-C7B50D6B542C}"/>
    <cellStyle name="Migliaia 34 2 3" xfId="9219" xr:uid="{7DEE747D-5364-4A4A-B32E-A1FC1C53075B}"/>
    <cellStyle name="Migliaia 34 2 3 2" xfId="54620" xr:uid="{7174A13E-DCD0-4EA2-9140-096D7BD09AF0}"/>
    <cellStyle name="Migliaia 34 2 4" xfId="9848" xr:uid="{D2EA0E77-3360-4A80-921A-83F6C070D7CB}"/>
    <cellStyle name="Migliaia 34 2 4 2" xfId="26174" xr:uid="{D7897D95-53AE-4D94-9453-099C9AE2838F}"/>
    <cellStyle name="Migliaia 34 2 4 3" xfId="41152" xr:uid="{F8A6929A-F7D5-41AF-B237-D5126485E175}"/>
    <cellStyle name="Migliaia 34 2 4 4" xfId="55682" xr:uid="{B266E15B-CC60-4116-BD24-1DDF6B166652}"/>
    <cellStyle name="Migliaia 34 2 5" xfId="17161" xr:uid="{880BB3B4-A2A2-4DA4-8608-DD3E9F5839EF}"/>
    <cellStyle name="Migliaia 34 2 5 2" xfId="33277" xr:uid="{7DC4256D-157A-40D2-A691-A562C9923D55}"/>
    <cellStyle name="Migliaia 34 2 5 3" xfId="48238" xr:uid="{39343195-7258-4500-BB8E-E182B846CCDE}"/>
    <cellStyle name="Migliaia 34 2 6" xfId="19155" xr:uid="{5740065C-AED6-49FB-BB8E-28C937E69DE4}"/>
    <cellStyle name="Migliaia 34 2 7" xfId="34150" xr:uid="{F41AD901-CC5A-410F-9081-6AAAA5EAD392}"/>
    <cellStyle name="Migliaia 34 2 8" xfId="49090" xr:uid="{A8C0DFDF-8AA5-40B1-9475-67FF3804F62B}"/>
    <cellStyle name="Migliaia 34 2 9" xfId="49495" xr:uid="{5588B146-6169-4F8D-AF22-545DC1556B72}"/>
    <cellStyle name="Migliaia 34 3" xfId="437" xr:uid="{4DD546F3-BF26-4A6B-AFDD-BB77424E04FC}"/>
    <cellStyle name="Migliaia 34 3 10" xfId="49902" xr:uid="{4E554D28-511A-453B-81AD-D5AA54425762}"/>
    <cellStyle name="Migliaia 34 3 11" xfId="50310" xr:uid="{43295A02-E0DF-4BA6-ACB8-928A81A43B1B}"/>
    <cellStyle name="Migliaia 34 3 12" xfId="50752" xr:uid="{B2A44955-28EC-4098-A1A4-E6776FF49D4B}"/>
    <cellStyle name="Migliaia 34 3 13" xfId="51471" xr:uid="{F29AD8A5-D3B2-4ABD-AC28-C196F5B384CE}"/>
    <cellStyle name="Migliaia 34 3 14" xfId="51882" xr:uid="{84FFFEF5-5E2B-4E9A-980B-7FA378F68607}"/>
    <cellStyle name="Migliaia 34 3 15" xfId="52401" xr:uid="{6D2086F2-48C6-442D-B218-FA01BDD5F4EC}"/>
    <cellStyle name="Migliaia 34 3 2" xfId="438" xr:uid="{0C50CB85-F068-40FE-A7A9-927902B0514B}"/>
    <cellStyle name="Migliaia 34 3 2 10" xfId="50311" xr:uid="{A0D9433C-8F07-4E33-B1EE-E1668E60C587}"/>
    <cellStyle name="Migliaia 34 3 2 11" xfId="50753" xr:uid="{611DDA4D-B139-41F0-B250-70F60698ABFB}"/>
    <cellStyle name="Migliaia 34 3 2 12" xfId="51472" xr:uid="{7E4C7658-73CC-4F28-BD4D-E008E99F8BCC}"/>
    <cellStyle name="Migliaia 34 3 2 13" xfId="51883" xr:uid="{965E6454-30F1-4B5A-9F71-39BDF1CD82A1}"/>
    <cellStyle name="Migliaia 34 3 2 14" xfId="52402" xr:uid="{27C499F0-B2A9-4B13-B710-611907A4E359}"/>
    <cellStyle name="Migliaia 34 3 2 2" xfId="9221" xr:uid="{E252B6BB-8814-45CF-A050-36D9783FE09F}"/>
    <cellStyle name="Migliaia 34 3 2 2 2" xfId="54824" xr:uid="{450EB1BA-5D66-43E1-8BE8-13889AE12239}"/>
    <cellStyle name="Migliaia 34 3 2 3" xfId="9850" xr:uid="{55107B88-21D3-43FB-BED9-F5A286EDE68F}"/>
    <cellStyle name="Migliaia 34 3 2 3 2" xfId="26176" xr:uid="{F19CE89C-4F7C-4C6D-B2C2-7A474B9BE08B}"/>
    <cellStyle name="Migliaia 34 3 2 3 3" xfId="41154" xr:uid="{71DCC48C-582D-4BF5-857F-967753ADB97D}"/>
    <cellStyle name="Migliaia 34 3 2 3 4" xfId="55684" xr:uid="{9A8C3FD7-F778-446E-B469-320A580C6055}"/>
    <cellStyle name="Migliaia 34 3 2 4" xfId="17163" xr:uid="{07FBADE7-FE51-4F83-847B-D8395C0DF3F5}"/>
    <cellStyle name="Migliaia 34 3 2 4 2" xfId="33279" xr:uid="{40248C31-186B-4A56-B154-463FDCA812A4}"/>
    <cellStyle name="Migliaia 34 3 2 4 3" xfId="48240" xr:uid="{02516F7D-D608-4A25-8A59-38C2A3A3989A}"/>
    <cellStyle name="Migliaia 34 3 2 5" xfId="19157" xr:uid="{55D7BBCF-67A6-403E-BED6-D609BAF08646}"/>
    <cellStyle name="Migliaia 34 3 2 6" xfId="34152" xr:uid="{7E693A70-1D3B-4DDF-8A04-8EC35C9BC602}"/>
    <cellStyle name="Migliaia 34 3 2 7" xfId="49092" xr:uid="{1497AD76-40AE-4FF2-ADEA-40DAFBED9DB6}"/>
    <cellStyle name="Migliaia 34 3 2 8" xfId="49497" xr:uid="{5D198A47-D5B5-453F-B689-55064B4F5530}"/>
    <cellStyle name="Migliaia 34 3 2 9" xfId="49903" xr:uid="{59C33240-8F1C-49E7-AA17-521771D51243}"/>
    <cellStyle name="Migliaia 34 3 3" xfId="9220" xr:uid="{733CAFC1-A44A-4DBE-9E43-8D67E6C1B84C}"/>
    <cellStyle name="Migliaia 34 3 3 2" xfId="18282" xr:uid="{7DACF89E-94F3-46AE-BB9B-AFA7836FA06C}"/>
    <cellStyle name="Migliaia 34 3 3 2 2" xfId="33749" xr:uid="{1A7F0A6E-3979-40E7-96E0-F3ACC6311053}"/>
    <cellStyle name="Migliaia 34 3 3 2 2 2" xfId="55232" xr:uid="{17375E5A-1957-4D0E-BDB0-3A9E889290CF}"/>
    <cellStyle name="Migliaia 34 3 3 2 3" xfId="48710" xr:uid="{7CE12BA9-ABFD-4CB8-A67C-843D187810B4}"/>
    <cellStyle name="Migliaia 34 3 3 2 3 2" xfId="56154" xr:uid="{DB1C301F-37B1-4497-99D5-8135996199F6}"/>
    <cellStyle name="Migliaia 34 3 3 2 4" xfId="52877" xr:uid="{6EB18F50-D087-4E71-9594-FA0D93CF8CC0}"/>
    <cellStyle name="Migliaia 34 3 3 3" xfId="17164" xr:uid="{E48A81DB-F36F-48CB-AFC0-AB684CB6BBCE}"/>
    <cellStyle name="Migliaia 34 3 3 3 2" xfId="33280" xr:uid="{8AA16041-4786-4425-8526-061C701BB5F5}"/>
    <cellStyle name="Migliaia 34 3 3 3 3" xfId="48241" xr:uid="{20E444EB-C3B4-4FDA-BDC1-19C7EE76D8A4}"/>
    <cellStyle name="Migliaia 34 3 3 3 4" xfId="54825" xr:uid="{83B16158-8516-4E17-8764-188DECC17479}"/>
    <cellStyle name="Migliaia 34 3 3 4" xfId="55685" xr:uid="{89CBAD09-2CED-4391-96EA-6815C265735F}"/>
    <cellStyle name="Migliaia 34 3 3 5" xfId="52403" xr:uid="{87C1FBAF-8273-41B7-821F-20E1D374C9A8}"/>
    <cellStyle name="Migliaia 34 3 4" xfId="9849" xr:uid="{A06B8CCA-E233-4B2C-9BFB-2CD66E2676F9}"/>
    <cellStyle name="Migliaia 34 3 4 2" xfId="18281" xr:uid="{E06DAFC3-0C05-4F5A-AF85-D59396F47BDB}"/>
    <cellStyle name="Migliaia 34 3 4 2 2" xfId="33748" xr:uid="{9F4B536C-4BA8-452A-8F11-C5273010E935}"/>
    <cellStyle name="Migliaia 34 3 4 2 3" xfId="48709" xr:uid="{0AE722BB-4BC8-4FD6-9EA1-B36DBDBF6D1E}"/>
    <cellStyle name="Migliaia 34 3 4 2 4" xfId="55231" xr:uid="{9ECBD673-A335-482A-BAD1-5723D0018045}"/>
    <cellStyle name="Migliaia 34 3 4 3" xfId="26175" xr:uid="{62E9B530-38BF-4E49-85CB-B1CF363DF2A3}"/>
    <cellStyle name="Migliaia 34 3 4 3 2" xfId="56153" xr:uid="{2AD9B287-F158-41DD-BC22-F9D039DEEB55}"/>
    <cellStyle name="Migliaia 34 3 4 4" xfId="41153" xr:uid="{E74E253C-1F7C-4B5D-B42D-F4BF1A486EA2}"/>
    <cellStyle name="Migliaia 34 3 4 5" xfId="52876" xr:uid="{AC7001C4-B173-430F-85BF-B9FA43FC234C}"/>
    <cellStyle name="Migliaia 34 3 5" xfId="17162" xr:uid="{8080B3E8-7FBC-43C2-B617-D7F3DEC69056}"/>
    <cellStyle name="Migliaia 34 3 5 2" xfId="33278" xr:uid="{022C15AB-B5CB-4F97-A5C4-0D76E33E0B9E}"/>
    <cellStyle name="Migliaia 34 3 5 3" xfId="48239" xr:uid="{1473B1B3-9F9E-4ABD-8B51-FFB51BB8A218}"/>
    <cellStyle name="Migliaia 34 3 5 4" xfId="54823" xr:uid="{C22A3F6B-A7A7-40E6-BFA7-814DBA3FEF9C}"/>
    <cellStyle name="Migliaia 34 3 6" xfId="19156" xr:uid="{33189094-7BED-4CDC-A0F3-CE22F812BB58}"/>
    <cellStyle name="Migliaia 34 3 6 2" xfId="55683" xr:uid="{BF559F15-8E1A-4D5D-85EE-9FA5B5EBE9A8}"/>
    <cellStyle name="Migliaia 34 3 7" xfId="34151" xr:uid="{5A477240-DA07-4160-81D1-FD7A5F55A57B}"/>
    <cellStyle name="Migliaia 34 3 8" xfId="49091" xr:uid="{606DE924-11E4-4C7A-B805-428FF9824268}"/>
    <cellStyle name="Migliaia 34 3 9" xfId="49496" xr:uid="{A1617AAD-003A-4240-B87B-C72462C93BDD}"/>
    <cellStyle name="Migliaia 34 4" xfId="9222" xr:uid="{27996563-EB82-44B2-A517-C9856ECFE6C5}"/>
    <cellStyle name="Migliaia 34 4 2" xfId="17166" xr:uid="{F6B1B938-3C22-4310-8250-F899FFE002DF}"/>
    <cellStyle name="Migliaia 34 4 2 2" xfId="18284" xr:uid="{9D21C3CC-9741-4F81-884E-EF2CCDFBE3C7}"/>
    <cellStyle name="Migliaia 34 4 2 2 2" xfId="33751" xr:uid="{387A6F45-7264-4BAE-AD62-66BCECA67141}"/>
    <cellStyle name="Migliaia 34 4 2 2 2 2" xfId="55234" xr:uid="{5851DA38-A95F-473A-B0F5-EF9C0DE614DC}"/>
    <cellStyle name="Migliaia 34 4 2 2 3" xfId="48712" xr:uid="{943AA6DF-B309-4417-BF2D-3BA740DE3A7F}"/>
    <cellStyle name="Migliaia 34 4 2 2 3 2" xfId="56156" xr:uid="{D93C2114-9F09-461F-BCF3-E03EB518912F}"/>
    <cellStyle name="Migliaia 34 4 2 2 4" xfId="52879" xr:uid="{9C953A93-D0C6-4789-9549-52747A35D9BE}"/>
    <cellStyle name="Migliaia 34 4 2 3" xfId="33282" xr:uid="{8F3078C2-BF21-47A6-B9FD-DB95A055A5DC}"/>
    <cellStyle name="Migliaia 34 4 2 3 2" xfId="54827" xr:uid="{77FA46A7-648B-4424-82A4-D8B537C65B9C}"/>
    <cellStyle name="Migliaia 34 4 2 4" xfId="48243" xr:uid="{921014FD-FF7D-494C-B468-7268206232B8}"/>
    <cellStyle name="Migliaia 34 4 2 4 2" xfId="55687" xr:uid="{BA55978E-2ABA-4466-85C5-EC1646A5F251}"/>
    <cellStyle name="Migliaia 34 4 2 5" xfId="52405" xr:uid="{E99F58D4-AF96-4276-BA8A-0CCE55D61195}"/>
    <cellStyle name="Migliaia 34 4 3" xfId="18283" xr:uid="{2C25E7EE-D096-4ECE-BFC6-78B0C592839F}"/>
    <cellStyle name="Migliaia 34 4 3 2" xfId="33750" xr:uid="{780423E7-C611-4135-A5F9-FC47E37CC306}"/>
    <cellStyle name="Migliaia 34 4 3 2 2" xfId="55233" xr:uid="{6B23B7CB-5C8C-41B4-AE61-788A3C072957}"/>
    <cellStyle name="Migliaia 34 4 3 3" xfId="48711" xr:uid="{4511C038-01FB-4A25-9F66-9E9B11184A03}"/>
    <cellStyle name="Migliaia 34 4 3 3 2" xfId="56155" xr:uid="{F05B96C8-6EE4-4928-87B5-849DE876D450}"/>
    <cellStyle name="Migliaia 34 4 3 4" xfId="52878" xr:uid="{0BC1DB73-382F-46D1-8D8A-09313ED344EB}"/>
    <cellStyle name="Migliaia 34 4 4" xfId="17165" xr:uid="{B452D26C-3E06-414C-B1E6-8E06C3417AF6}"/>
    <cellStyle name="Migliaia 34 4 4 2" xfId="33281" xr:uid="{44FE0FBC-1776-4657-B031-D525AC664605}"/>
    <cellStyle name="Migliaia 34 4 4 3" xfId="48242" xr:uid="{76E4E118-4AEA-4F65-81B8-4911F6CDB73D}"/>
    <cellStyle name="Migliaia 34 4 4 4" xfId="54826" xr:uid="{A4F30263-E204-496E-B75E-8CE3B8FF74C2}"/>
    <cellStyle name="Migliaia 34 4 5" xfId="50982" xr:uid="{739B9B5D-9359-4EB4-BD96-96AAF03407F7}"/>
    <cellStyle name="Migliaia 34 4 5 2" xfId="55686" xr:uid="{747E7279-2074-45C4-9853-7D8BC6C6BA7E}"/>
    <cellStyle name="Migliaia 34 4 6" xfId="52404" xr:uid="{A7E31D0B-126E-4F30-B707-A9D47F3A8909}"/>
    <cellStyle name="Migliaia 34 5" xfId="9223" xr:uid="{DABE49D0-C51C-4AA5-AD26-7BEE71E22C8B}"/>
    <cellStyle name="Migliaia 34 5 2" xfId="17167" xr:uid="{F05E4923-448A-4385-9C22-ED512B51D174}"/>
    <cellStyle name="Migliaia 34 5 2 2" xfId="33283" xr:uid="{28EEECAE-3076-41EF-8E6F-5766458A6BF9}"/>
    <cellStyle name="Migliaia 34 5 2 3" xfId="48244" xr:uid="{ED15C232-9B48-4767-A1F0-2A1F1970810A}"/>
    <cellStyle name="Migliaia 34 5 2 4" xfId="54828" xr:uid="{A8DE2759-D53C-4A7D-BE47-6B42007C2B0F}"/>
    <cellStyle name="Migliaia 34 5 3" xfId="51135" xr:uid="{92A52E4F-1A85-4F72-A07A-ED06C951E9E1}"/>
    <cellStyle name="Migliaia 34 5 3 2" xfId="55688" xr:uid="{78E1C47F-1B7D-4AA4-A274-DA09908526F4}"/>
    <cellStyle name="Migliaia 34 5 4" xfId="52406" xr:uid="{A0C6546F-4FB3-424A-A431-C438AD5D277F}"/>
    <cellStyle name="Migliaia 34 6" xfId="9218" xr:uid="{C5ABC62C-F435-4C12-99E1-D9CB8C3F0D6A}"/>
    <cellStyle name="Migliaia 34 6 2" xfId="50981" xr:uid="{156B84CA-6CE6-4349-A3A5-52DAF7C868BB}"/>
    <cellStyle name="Migliaia 34 6 3" xfId="54556" xr:uid="{AB0119FE-50DE-4C82-93C1-06A3D51BA948}"/>
    <cellStyle name="Migliaia 34 7" xfId="9847" xr:uid="{BCA78EA7-8E61-4C66-ACF1-D0EB7F434142}"/>
    <cellStyle name="Migliaia 34 7 2" xfId="26173" xr:uid="{D98F6E8D-72EF-4F08-8FB1-3EEE2D9148E2}"/>
    <cellStyle name="Migliaia 34 7 3" xfId="41151" xr:uid="{39D5F95F-FB76-4E63-8F3F-2C59F25DFF75}"/>
    <cellStyle name="Migliaia 34 7 4" xfId="55681" xr:uid="{C0D57740-F790-477C-A8BA-64856A339D69}"/>
    <cellStyle name="Migliaia 34 8" xfId="17160" xr:uid="{22350DD6-936D-43FD-AC91-C0AFFE192353}"/>
    <cellStyle name="Migliaia 34 8 2" xfId="33276" xr:uid="{3ACE5C80-60E1-4B8F-ABC3-E5D8E6EBE46F}"/>
    <cellStyle name="Migliaia 34 8 3" xfId="48237" xr:uid="{19D58561-5C73-4774-8E46-9247045EA25A}"/>
    <cellStyle name="Migliaia 34 9" xfId="19154" xr:uid="{B8B7C336-5ACC-4E40-B31D-A8EC7F7FEBAD}"/>
    <cellStyle name="Migliaia 35" xfId="439" xr:uid="{16F04A7E-8049-491F-AFD1-5B5D0CBD952D}"/>
    <cellStyle name="Migliaia 35 10" xfId="34153" xr:uid="{F1C289BB-B212-4F52-A3F6-C1130B1EB92C}"/>
    <cellStyle name="Migliaia 35 11" xfId="49093" xr:uid="{A814AA01-03AD-4973-ACE6-9079B84AF2CC}"/>
    <cellStyle name="Migliaia 35 12" xfId="49498" xr:uid="{48C1BCBB-C110-4E37-9A71-92E9C5193431}"/>
    <cellStyle name="Migliaia 35 13" xfId="49904" xr:uid="{BF0752E3-2D51-49C3-A155-84DCED3F0B7F}"/>
    <cellStyle name="Migliaia 35 14" xfId="50312" xr:uid="{0AB849C7-D00E-459F-A167-635B0C10DC79}"/>
    <cellStyle name="Migliaia 35 15" xfId="50754" xr:uid="{26BF44FB-194A-4E49-B0D0-6CD229B0150D}"/>
    <cellStyle name="Migliaia 35 16" xfId="51473" xr:uid="{CEBEBD80-2C82-437E-86D0-EDFCBD5D6EF5}"/>
    <cellStyle name="Migliaia 35 17" xfId="51884" xr:uid="{75B438A5-8E1E-496C-89DA-5913DF448189}"/>
    <cellStyle name="Migliaia 35 18" xfId="52407" xr:uid="{0DEB4C24-773E-4782-8F86-B37AF52E9E7B}"/>
    <cellStyle name="Migliaia 35 2" xfId="440" xr:uid="{105068E3-1808-419A-BD47-81C04C7878DF}"/>
    <cellStyle name="Migliaia 35 2 10" xfId="49905" xr:uid="{66CBCF2F-800D-4E75-AF86-D774AFB79813}"/>
    <cellStyle name="Migliaia 35 2 11" xfId="50313" xr:uid="{6337F9CA-7307-47F3-9330-0CDE3735EFDA}"/>
    <cellStyle name="Migliaia 35 2 12" xfId="50755" xr:uid="{FE5A0DAC-8CB6-4AAF-A70B-594999B73C6B}"/>
    <cellStyle name="Migliaia 35 2 13" xfId="51474" xr:uid="{94775336-D41B-4593-8573-49D67E2D4BD1}"/>
    <cellStyle name="Migliaia 35 2 14" xfId="51885" xr:uid="{A193D1D9-F30F-4D6F-986A-7223F188388F}"/>
    <cellStyle name="Migliaia 35 2 15" xfId="52408" xr:uid="{0174FE8F-ABE9-445F-994F-529E13F3EDA3}"/>
    <cellStyle name="Migliaia 35 2 2" xfId="1279" xr:uid="{420082DE-4547-46E1-8535-4E20D587306F}"/>
    <cellStyle name="Migliaia 35 2 2 10" xfId="51069" xr:uid="{1624F492-8513-40C0-8959-3FDE07430CA0}"/>
    <cellStyle name="Migliaia 35 2 2 11" xfId="51665" xr:uid="{FC414382-0B99-48C2-B687-74FDA3388934}"/>
    <cellStyle name="Migliaia 35 2 2 12" xfId="52084" xr:uid="{FA536736-C2D9-49A1-B027-FBD455DDDFBE}"/>
    <cellStyle name="Migliaia 35 2 2 13" xfId="52880" xr:uid="{77C4952F-50F6-4E6D-B198-66CE0D69137C}"/>
    <cellStyle name="Migliaia 35 2 2 2" xfId="10043" xr:uid="{F3F86689-F5B6-4C83-9640-EDA0988FD38A}"/>
    <cellStyle name="Migliaia 35 2 2 2 2" xfId="26364" xr:uid="{D33C24ED-F805-4573-9660-12396C627728}"/>
    <cellStyle name="Migliaia 35 2 2 2 3" xfId="41332" xr:uid="{1A90F1F7-EF28-444F-9340-681F1D70AE9F}"/>
    <cellStyle name="Migliaia 35 2 2 2 4" xfId="55235" xr:uid="{AB7B8619-7468-4FD9-AFFE-99831B943EF3}"/>
    <cellStyle name="Migliaia 35 2 2 3" xfId="18285" xr:uid="{A9C802E0-E9A3-457E-BAC3-9F76CF253D6D}"/>
    <cellStyle name="Migliaia 35 2 2 3 2" xfId="33752" xr:uid="{72B84154-BBF5-4256-96E4-460FC08917F2}"/>
    <cellStyle name="Migliaia 35 2 2 3 3" xfId="48713" xr:uid="{49E181E0-3D3A-4D68-8717-E217CE59884B}"/>
    <cellStyle name="Migliaia 35 2 2 3 4" xfId="56157" xr:uid="{4908A925-F0A1-4AFD-99C3-2F9F4A8E0DD3}"/>
    <cellStyle name="Migliaia 35 2 2 4" xfId="19343" xr:uid="{EEA5480A-83E2-4409-AB6B-F6728EDE3DB4}"/>
    <cellStyle name="Migliaia 35 2 2 5" xfId="34333" xr:uid="{E72B4308-68A3-46EC-9307-EFE02082F451}"/>
    <cellStyle name="Migliaia 35 2 2 6" xfId="49285" xr:uid="{B6CE443A-AFFC-4F02-AF1F-FD9EAA577F71}"/>
    <cellStyle name="Migliaia 35 2 2 7" xfId="49690" xr:uid="{BF0E27F8-0002-42BE-8ED7-9C64F1633B53}"/>
    <cellStyle name="Migliaia 35 2 2 8" xfId="50099" xr:uid="{E891B40C-17ED-4C1C-B3A9-824D248BD62D}"/>
    <cellStyle name="Migliaia 35 2 2 9" xfId="50504" xr:uid="{A43385D4-7017-46E6-93E4-21787C1A750F}"/>
    <cellStyle name="Migliaia 35 2 3" xfId="9225" xr:uid="{AAE534DD-F279-478B-A305-E299B25A0C9F}"/>
    <cellStyle name="Migliaia 35 2 3 2" xfId="54621" xr:uid="{24CB6F9F-3422-42C4-BF90-8F619B4779EE}"/>
    <cellStyle name="Migliaia 35 2 4" xfId="9852" xr:uid="{1F705EC5-CA2C-4016-A36A-44A5CAF6CBBF}"/>
    <cellStyle name="Migliaia 35 2 4 2" xfId="26178" xr:uid="{2CAA5CC4-73AD-473D-8484-5673AE327AF6}"/>
    <cellStyle name="Migliaia 35 2 4 3" xfId="41156" xr:uid="{5F655DD8-6E45-4720-8433-B614DB14282F}"/>
    <cellStyle name="Migliaia 35 2 4 4" xfId="55690" xr:uid="{8BC6163D-F7AA-4A90-83B4-970A104166A3}"/>
    <cellStyle name="Migliaia 35 2 5" xfId="17169" xr:uid="{D20525B2-8C2E-4055-8C6B-14DB291154B4}"/>
    <cellStyle name="Migliaia 35 2 5 2" xfId="33285" xr:uid="{4F86BC2F-EBE3-4531-AF89-21E156037E27}"/>
    <cellStyle name="Migliaia 35 2 5 3" xfId="48246" xr:uid="{DE0B5B36-AC3B-40E3-97E2-61AFBF53F75B}"/>
    <cellStyle name="Migliaia 35 2 6" xfId="19159" xr:uid="{9DAB8959-0976-42AC-B208-FAB611AB09D9}"/>
    <cellStyle name="Migliaia 35 2 7" xfId="34154" xr:uid="{461CDD6A-4365-4229-BD42-8AD53ECC3E6F}"/>
    <cellStyle name="Migliaia 35 2 8" xfId="49094" xr:uid="{C259F523-A1B9-4BB2-9096-C913E575C0B7}"/>
    <cellStyle name="Migliaia 35 2 9" xfId="49499" xr:uid="{9B24A999-3B9E-412F-9B43-2A9A885B29A7}"/>
    <cellStyle name="Migliaia 35 3" xfId="441" xr:uid="{3F376841-DE62-480F-9945-A32D48C62B56}"/>
    <cellStyle name="Migliaia 35 3 10" xfId="49906" xr:uid="{9AF14B67-967C-4713-882D-D1E2CF8E9FAD}"/>
    <cellStyle name="Migliaia 35 3 11" xfId="50314" xr:uid="{0C96CD77-3E86-441F-AF48-A5A2C8CC34E9}"/>
    <cellStyle name="Migliaia 35 3 12" xfId="50756" xr:uid="{CF5B4D7D-C088-4731-AB78-7D2AB6C9F9D8}"/>
    <cellStyle name="Migliaia 35 3 13" xfId="51475" xr:uid="{87D23BDB-150D-4116-8331-9BF5B72B83BE}"/>
    <cellStyle name="Migliaia 35 3 14" xfId="51886" xr:uid="{F66A23BB-DD6F-4EE5-B018-5AA5D2954D6D}"/>
    <cellStyle name="Migliaia 35 3 15" xfId="52409" xr:uid="{5F4C6015-254C-4AE2-ACA4-02741FAF97F0}"/>
    <cellStyle name="Migliaia 35 3 2" xfId="442" xr:uid="{5554618E-4D19-4C34-B1E5-82506FD012B5}"/>
    <cellStyle name="Migliaia 35 3 2 10" xfId="50315" xr:uid="{5A449965-09D0-4F01-AAD2-96D0735E34E6}"/>
    <cellStyle name="Migliaia 35 3 2 11" xfId="50757" xr:uid="{D7C8CFE9-A803-45EA-B499-6EF4E599000F}"/>
    <cellStyle name="Migliaia 35 3 2 12" xfId="51476" xr:uid="{0D64B634-1914-47B9-9136-552ABA0FE193}"/>
    <cellStyle name="Migliaia 35 3 2 13" xfId="51887" xr:uid="{829DB2EC-969D-4437-BFAB-F3C155BBAB13}"/>
    <cellStyle name="Migliaia 35 3 2 14" xfId="52410" xr:uid="{BEE699B4-5DB6-40E0-AD7F-205AA839C519}"/>
    <cellStyle name="Migliaia 35 3 2 2" xfId="9227" xr:uid="{AB9059EB-5506-4F5B-B4CA-3728FF0774AA}"/>
    <cellStyle name="Migliaia 35 3 2 2 2" xfId="54830" xr:uid="{22D90761-5A7C-4D4D-BEE3-EB9CBD775465}"/>
    <cellStyle name="Migliaia 35 3 2 3" xfId="9854" xr:uid="{172B5966-A2DC-44EA-9633-724BDD838B90}"/>
    <cellStyle name="Migliaia 35 3 2 3 2" xfId="26180" xr:uid="{20DAE58D-7C7F-4282-A909-66F392EAE122}"/>
    <cellStyle name="Migliaia 35 3 2 3 3" xfId="41158" xr:uid="{FF1139A9-0478-44FC-AD78-6434BF2B569F}"/>
    <cellStyle name="Migliaia 35 3 2 3 4" xfId="55692" xr:uid="{BD209359-C8A4-4DD1-BE03-D96061184FB5}"/>
    <cellStyle name="Migliaia 35 3 2 4" xfId="17171" xr:uid="{7C71961B-6C0C-4B0C-B6F6-4592F2674D50}"/>
    <cellStyle name="Migliaia 35 3 2 4 2" xfId="33287" xr:uid="{05083FEE-A541-40B0-9AD0-BAEF55D70070}"/>
    <cellStyle name="Migliaia 35 3 2 4 3" xfId="48248" xr:uid="{0CFA5E90-9B8A-4FEC-A109-7AB298E886A2}"/>
    <cellStyle name="Migliaia 35 3 2 5" xfId="19161" xr:uid="{F87B3B99-1779-453F-9409-14FD61A22466}"/>
    <cellStyle name="Migliaia 35 3 2 6" xfId="34156" xr:uid="{8C91C71B-C77C-4678-A33F-4673259E6549}"/>
    <cellStyle name="Migliaia 35 3 2 7" xfId="49096" xr:uid="{B5D36429-D2EB-43F7-AE7F-8A34E804389D}"/>
    <cellStyle name="Migliaia 35 3 2 8" xfId="49501" xr:uid="{E0B0CC14-7350-4165-A4B4-A41C3AA9A004}"/>
    <cellStyle name="Migliaia 35 3 2 9" xfId="49907" xr:uid="{249A979F-A74B-473A-A8B6-62C8FB41C47A}"/>
    <cellStyle name="Migliaia 35 3 3" xfId="9226" xr:uid="{E70D6235-9B91-420E-BECE-A7AFA64782BC}"/>
    <cellStyle name="Migliaia 35 3 3 2" xfId="18287" xr:uid="{A8FD85E5-B8E3-476F-935E-DA6265DA46EB}"/>
    <cellStyle name="Migliaia 35 3 3 2 2" xfId="33754" xr:uid="{23A01AE1-931F-4C7C-960F-DBACD3C66C08}"/>
    <cellStyle name="Migliaia 35 3 3 2 2 2" xfId="55237" xr:uid="{D389A2BD-7D9F-4926-91E8-C095AEF63CBA}"/>
    <cellStyle name="Migliaia 35 3 3 2 3" xfId="48715" xr:uid="{70826A58-6BC6-4D1B-88BC-0B11522023EA}"/>
    <cellStyle name="Migliaia 35 3 3 2 3 2" xfId="56159" xr:uid="{75C96512-FFBC-424A-A55C-18260D6A8CA7}"/>
    <cellStyle name="Migliaia 35 3 3 2 4" xfId="52882" xr:uid="{5E86AE3D-7EC9-4659-B691-19F542859CF6}"/>
    <cellStyle name="Migliaia 35 3 3 3" xfId="17172" xr:uid="{0D3D71BE-B8D4-4EDB-A7B5-C72067708CA5}"/>
    <cellStyle name="Migliaia 35 3 3 3 2" xfId="33288" xr:uid="{B655EFE9-9A67-4292-9328-3844716AC3AD}"/>
    <cellStyle name="Migliaia 35 3 3 3 3" xfId="48249" xr:uid="{A0287688-9C78-4BA3-B6B0-3F9628ED85E5}"/>
    <cellStyle name="Migliaia 35 3 3 3 4" xfId="54831" xr:uid="{EF7063EF-8467-4A26-94EC-04EE31803CBB}"/>
    <cellStyle name="Migliaia 35 3 3 4" xfId="55693" xr:uid="{6B4D5C74-87BB-4495-AC44-26B4A2A3FC0A}"/>
    <cellStyle name="Migliaia 35 3 3 5" xfId="52411" xr:uid="{6AD1D326-8846-4FE3-8DA7-E3351280F452}"/>
    <cellStyle name="Migliaia 35 3 4" xfId="9853" xr:uid="{405923D7-72AD-4F39-B5D0-1BACA2A734AF}"/>
    <cellStyle name="Migliaia 35 3 4 2" xfId="18286" xr:uid="{9C4700E3-9657-4690-8CA5-170FCD1EFBA4}"/>
    <cellStyle name="Migliaia 35 3 4 2 2" xfId="33753" xr:uid="{800B130C-660F-4FDE-B696-5FD014C860D1}"/>
    <cellStyle name="Migliaia 35 3 4 2 3" xfId="48714" xr:uid="{034903CE-202A-4BB6-95C2-827EB18A2F4B}"/>
    <cellStyle name="Migliaia 35 3 4 2 4" xfId="55236" xr:uid="{94FD1BA6-494E-46EE-BA36-B0AE19516FF8}"/>
    <cellStyle name="Migliaia 35 3 4 3" xfId="26179" xr:uid="{14932E0E-BE43-4950-BCD8-8FA6EED5B1C8}"/>
    <cellStyle name="Migliaia 35 3 4 3 2" xfId="56158" xr:uid="{ACC962E7-258F-40C9-A027-1697F0F062F1}"/>
    <cellStyle name="Migliaia 35 3 4 4" xfId="41157" xr:uid="{34A1BD1F-FADF-4C8F-9D0D-A24E6EA3B000}"/>
    <cellStyle name="Migliaia 35 3 4 5" xfId="52881" xr:uid="{17E4774A-044C-430C-907C-9E811387B263}"/>
    <cellStyle name="Migliaia 35 3 5" xfId="17170" xr:uid="{F78B7B12-A01E-4064-8A9B-7FF432852AF8}"/>
    <cellStyle name="Migliaia 35 3 5 2" xfId="33286" xr:uid="{0350C309-12A4-4C38-B37D-9BB33B0DF758}"/>
    <cellStyle name="Migliaia 35 3 5 3" xfId="48247" xr:uid="{82E00071-F2BE-4FE5-8E18-96037D0FC14A}"/>
    <cellStyle name="Migliaia 35 3 5 4" xfId="54829" xr:uid="{5728B200-E5C8-4FF1-B471-6178733B0242}"/>
    <cellStyle name="Migliaia 35 3 6" xfId="19160" xr:uid="{872908D6-1042-4502-A6DC-3333C659BEAC}"/>
    <cellStyle name="Migliaia 35 3 6 2" xfId="55691" xr:uid="{D46AE946-7E1C-47B2-9592-8DC9EF687E04}"/>
    <cellStyle name="Migliaia 35 3 7" xfId="34155" xr:uid="{8CC54E31-91EF-424E-B704-4C5DE3718778}"/>
    <cellStyle name="Migliaia 35 3 8" xfId="49095" xr:uid="{A66352F2-7C5E-478B-9D1D-20138E644981}"/>
    <cellStyle name="Migliaia 35 3 9" xfId="49500" xr:uid="{435BCCA5-6DB6-4DE4-AB3C-87BB4AA47BB3}"/>
    <cellStyle name="Migliaia 35 4" xfId="9228" xr:uid="{2E726EFA-1A70-45CB-AB6D-A4FE99276369}"/>
    <cellStyle name="Migliaia 35 4 2" xfId="17174" xr:uid="{880CDD81-1D94-43A3-8DDF-9C048919522A}"/>
    <cellStyle name="Migliaia 35 4 2 2" xfId="18289" xr:uid="{CD5052BA-AC14-4E53-8414-D214DFC6FA87}"/>
    <cellStyle name="Migliaia 35 4 2 2 2" xfId="33756" xr:uid="{5D5D4E79-EB12-4AD7-AFBA-5DEB6FF9857E}"/>
    <cellStyle name="Migliaia 35 4 2 2 2 2" xfId="55239" xr:uid="{6366EAA1-BB50-4E46-B5D3-BE22B8313E6A}"/>
    <cellStyle name="Migliaia 35 4 2 2 3" xfId="48717" xr:uid="{9970A9B9-A75F-44C2-B4A4-537A5FD1B21E}"/>
    <cellStyle name="Migliaia 35 4 2 2 3 2" xfId="56161" xr:uid="{784A52EE-F68D-4604-96F9-BA460CFCD531}"/>
    <cellStyle name="Migliaia 35 4 2 2 4" xfId="52884" xr:uid="{CB354C7D-C79A-4853-AEC5-217598629870}"/>
    <cellStyle name="Migliaia 35 4 2 3" xfId="33290" xr:uid="{3E3B61C4-CE14-41DC-B26A-5C0DAACDB7FB}"/>
    <cellStyle name="Migliaia 35 4 2 3 2" xfId="54833" xr:uid="{CC6FC95A-E559-41C2-BB4E-56EA486AED3E}"/>
    <cellStyle name="Migliaia 35 4 2 4" xfId="48251" xr:uid="{F3AB78B7-34E8-4581-A74A-70078121A963}"/>
    <cellStyle name="Migliaia 35 4 2 4 2" xfId="55695" xr:uid="{8ED13232-223B-44DA-8336-45363F4A882E}"/>
    <cellStyle name="Migliaia 35 4 2 5" xfId="52413" xr:uid="{17C54753-1EA1-49A7-B18E-9A45CBA6B439}"/>
    <cellStyle name="Migliaia 35 4 3" xfId="18288" xr:uid="{5AF8BB9A-5ECD-4030-A753-2B5D339C160D}"/>
    <cellStyle name="Migliaia 35 4 3 2" xfId="33755" xr:uid="{96B707CF-FDBE-4E28-81B7-C9C5EB5A0589}"/>
    <cellStyle name="Migliaia 35 4 3 2 2" xfId="55238" xr:uid="{AA16D006-F0E2-4192-BF22-2E26ABE80EA4}"/>
    <cellStyle name="Migliaia 35 4 3 3" xfId="48716" xr:uid="{F1DDB372-3A5A-45E0-8FA4-74460CC0B971}"/>
    <cellStyle name="Migliaia 35 4 3 3 2" xfId="56160" xr:uid="{3F593D81-2984-4860-AFCF-5F000FC0D4C6}"/>
    <cellStyle name="Migliaia 35 4 3 4" xfId="52883" xr:uid="{4D8341B2-BC71-48E2-9B8A-63B24AB02250}"/>
    <cellStyle name="Migliaia 35 4 4" xfId="17173" xr:uid="{69280467-2F40-4486-8B2B-275F0F62C4BA}"/>
    <cellStyle name="Migliaia 35 4 4 2" xfId="33289" xr:uid="{6859CCC2-3B11-4740-8067-55418DB3E079}"/>
    <cellStyle name="Migliaia 35 4 4 3" xfId="48250" xr:uid="{F5D180C4-27C6-42A5-AD73-E43A7270A004}"/>
    <cellStyle name="Migliaia 35 4 4 4" xfId="54832" xr:uid="{A867886E-1CAE-4B5D-8162-51B3DD26AE3C}"/>
    <cellStyle name="Migliaia 35 4 5" xfId="51224" xr:uid="{3E82335D-CA47-45F0-AC86-B8F662B15331}"/>
    <cellStyle name="Migliaia 35 4 5 2" xfId="55694" xr:uid="{A93104DC-77FE-4604-B027-2CDE82DF31CF}"/>
    <cellStyle name="Migliaia 35 4 6" xfId="52412" xr:uid="{AFCC4BD3-63D2-492C-A62D-4104D61E4EAC}"/>
    <cellStyle name="Migliaia 35 5" xfId="9229" xr:uid="{D8BA74A7-E209-4549-9715-5D0E84DFAE09}"/>
    <cellStyle name="Migliaia 35 5 2" xfId="17175" xr:uid="{707F9583-A8B5-4F6E-97B1-371492412500}"/>
    <cellStyle name="Migliaia 35 5 2 2" xfId="33291" xr:uid="{DAD3BFC4-CDF8-467E-A201-F866CACCD148}"/>
    <cellStyle name="Migliaia 35 5 2 3" xfId="48252" xr:uid="{2C2EF900-D5CD-423D-B3E6-9022750E023A}"/>
    <cellStyle name="Migliaia 35 5 2 4" xfId="54834" xr:uid="{99262687-E10B-499B-A298-E2E91A870AD1}"/>
    <cellStyle name="Migliaia 35 5 3" xfId="50980" xr:uid="{661280F1-96C3-440C-A0F6-81FFE11D730D}"/>
    <cellStyle name="Migliaia 35 5 3 2" xfId="55696" xr:uid="{F2A1618D-916B-4479-BEF0-E16EA04E6985}"/>
    <cellStyle name="Migliaia 35 5 4" xfId="52414" xr:uid="{8642100E-EEF2-494C-808C-F47A7A325D73}"/>
    <cellStyle name="Migliaia 35 6" xfId="9224" xr:uid="{17C33098-99A7-4490-8922-A4FEF7930A9D}"/>
    <cellStyle name="Migliaia 35 6 2" xfId="51223" xr:uid="{15E5DC2D-31D8-4521-BC93-F77307B5BCEC}"/>
    <cellStyle name="Migliaia 35 6 3" xfId="54557" xr:uid="{DFD58D2B-C4C9-4EED-A894-B025D076BDCA}"/>
    <cellStyle name="Migliaia 35 7" xfId="9851" xr:uid="{212DEF30-0910-4C92-900F-96E5DAC80E96}"/>
    <cellStyle name="Migliaia 35 7 2" xfId="26177" xr:uid="{2D1C7537-BCF3-412B-96DA-2026AA8FF2FD}"/>
    <cellStyle name="Migliaia 35 7 3" xfId="41155" xr:uid="{50AA5476-8F33-4BAC-AED7-4C969A1C8B95}"/>
    <cellStyle name="Migliaia 35 7 4" xfId="55689" xr:uid="{D69B1320-A6DB-415C-A28C-3980C9C19081}"/>
    <cellStyle name="Migliaia 35 8" xfId="17168" xr:uid="{6AC60545-CA38-4435-A234-49235506C999}"/>
    <cellStyle name="Migliaia 35 8 2" xfId="33284" xr:uid="{191B8700-912A-4653-8877-3ABB24E95257}"/>
    <cellStyle name="Migliaia 35 8 3" xfId="48245" xr:uid="{0BDAD18F-7D1C-4B4A-B461-1E5E27F13912}"/>
    <cellStyle name="Migliaia 35 9" xfId="19158" xr:uid="{8A3D0ED3-4F3A-4B0B-BCA7-3BF51CAFC6BC}"/>
    <cellStyle name="Migliaia 36" xfId="443" xr:uid="{BDC94268-FF14-4561-94D8-F8C962046BEA}"/>
    <cellStyle name="Migliaia 36 10" xfId="34157" xr:uid="{EEC9D0CC-B72A-4B05-A901-811E5B017479}"/>
    <cellStyle name="Migliaia 36 11" xfId="49097" xr:uid="{D48ECCEC-C491-4591-BBC9-BC3B35A89566}"/>
    <cellStyle name="Migliaia 36 12" xfId="49502" xr:uid="{3AB208E7-D592-4C86-B66D-D72581595D49}"/>
    <cellStyle name="Migliaia 36 13" xfId="49908" xr:uid="{E42CF629-6085-4875-8E8B-1BF86CAACF1E}"/>
    <cellStyle name="Migliaia 36 14" xfId="50316" xr:uid="{508374B8-221F-455E-8E6A-471FD706DBA6}"/>
    <cellStyle name="Migliaia 36 15" xfId="50758" xr:uid="{264DEF88-2F7E-48EA-BB7C-3D11BE73562D}"/>
    <cellStyle name="Migliaia 36 16" xfId="51477" xr:uid="{91936E33-2527-4659-9720-DE1DB85922B5}"/>
    <cellStyle name="Migliaia 36 17" xfId="51888" xr:uid="{54CE2AA5-A7BD-4305-A6E0-4AFFC308F43B}"/>
    <cellStyle name="Migliaia 36 18" xfId="52415" xr:uid="{594A2386-1CD6-4C21-AA00-C176932208ED}"/>
    <cellStyle name="Migliaia 36 2" xfId="444" xr:uid="{FCD0B720-5CE9-4612-8488-28676DBF1F8F}"/>
    <cellStyle name="Migliaia 36 2 10" xfId="49909" xr:uid="{DD7A1A26-6F7C-4297-86AC-269776B6A91E}"/>
    <cellStyle name="Migliaia 36 2 11" xfId="50317" xr:uid="{1CAD76B9-79F1-4E60-8ED8-B34D5AD3B3C1}"/>
    <cellStyle name="Migliaia 36 2 12" xfId="50759" xr:uid="{FFCB71D8-B394-4075-BC08-D9FA9115F6A6}"/>
    <cellStyle name="Migliaia 36 2 13" xfId="51478" xr:uid="{6C8D6B93-8586-4CF8-B86C-B604AEF9FA48}"/>
    <cellStyle name="Migliaia 36 2 14" xfId="51889" xr:uid="{38958302-702D-46AD-9DE4-0B74D976CC37}"/>
    <cellStyle name="Migliaia 36 2 15" xfId="52416" xr:uid="{59DA6FD0-F0DE-4DC3-B447-B58BF39007DD}"/>
    <cellStyle name="Migliaia 36 2 2" xfId="1280" xr:uid="{D31BA46F-DC0A-4942-B9E4-037FF5094044}"/>
    <cellStyle name="Migliaia 36 2 2 10" xfId="51070" xr:uid="{884363EA-BEB3-49E3-88B9-A1F9311A4E42}"/>
    <cellStyle name="Migliaia 36 2 2 11" xfId="51666" xr:uid="{591E8493-2DD5-45AE-B3BE-6AA93BB1A592}"/>
    <cellStyle name="Migliaia 36 2 2 12" xfId="52085" xr:uid="{54EF710E-66FF-4E81-89DE-F3E9B6CDF036}"/>
    <cellStyle name="Migliaia 36 2 2 13" xfId="52885" xr:uid="{9916E3C9-2C60-4848-B808-45E0FB94DCA4}"/>
    <cellStyle name="Migliaia 36 2 2 2" xfId="10044" xr:uid="{6772E4DD-A40E-43C0-9C52-CDC816D1F72B}"/>
    <cellStyle name="Migliaia 36 2 2 2 2" xfId="26365" xr:uid="{B50F1CB9-D25E-43AB-9028-BED29D60FE67}"/>
    <cellStyle name="Migliaia 36 2 2 2 3" xfId="41333" xr:uid="{CA691202-6138-486D-8542-4022FA9C3280}"/>
    <cellStyle name="Migliaia 36 2 2 2 4" xfId="55240" xr:uid="{D05EF642-5888-43CD-8E81-29757168EBF9}"/>
    <cellStyle name="Migliaia 36 2 2 3" xfId="18290" xr:uid="{367B45BA-00D1-45D1-9048-0F33DA65B38B}"/>
    <cellStyle name="Migliaia 36 2 2 3 2" xfId="33757" xr:uid="{2649E2E4-4BEB-403B-A661-F1832CD43D6C}"/>
    <cellStyle name="Migliaia 36 2 2 3 3" xfId="48718" xr:uid="{40A78CC8-395E-489B-B639-1C364979E78B}"/>
    <cellStyle name="Migliaia 36 2 2 3 4" xfId="56162" xr:uid="{2E540D79-FFDA-4FDE-9B44-F7BCBEF2DA41}"/>
    <cellStyle name="Migliaia 36 2 2 4" xfId="19344" xr:uid="{DE4B0DBF-C4CD-40A2-A384-D79798DCA9C6}"/>
    <cellStyle name="Migliaia 36 2 2 5" xfId="34334" xr:uid="{B7E34559-6D6C-473C-9AA9-E6EC03C74190}"/>
    <cellStyle name="Migliaia 36 2 2 6" xfId="49286" xr:uid="{D2CB7B16-35E6-4715-9ED2-7F77E42DBAF1}"/>
    <cellStyle name="Migliaia 36 2 2 7" xfId="49691" xr:uid="{64059EAE-6726-4B61-9487-49BBBB6AB214}"/>
    <cellStyle name="Migliaia 36 2 2 8" xfId="50100" xr:uid="{B631B867-C235-4A17-9B09-D17EFF909AC3}"/>
    <cellStyle name="Migliaia 36 2 2 9" xfId="50505" xr:uid="{91D9B48E-94E7-41B7-B381-53B0A89DF860}"/>
    <cellStyle name="Migliaia 36 2 3" xfId="9231" xr:uid="{2E2F68B2-7AAD-40B4-A863-1F1F5A00F3DB}"/>
    <cellStyle name="Migliaia 36 2 3 2" xfId="54622" xr:uid="{FB091023-04EB-41F9-94DB-988E93CC36B7}"/>
    <cellStyle name="Migliaia 36 2 4" xfId="9856" xr:uid="{8B70C882-A3DA-4738-9E63-85AC6A4579C8}"/>
    <cellStyle name="Migliaia 36 2 4 2" xfId="26182" xr:uid="{FF3765EE-9285-45BB-9C71-92B661EC6F47}"/>
    <cellStyle name="Migliaia 36 2 4 3" xfId="41160" xr:uid="{2FF672CF-B5E4-4F8F-AF32-5B5B94C50D8B}"/>
    <cellStyle name="Migliaia 36 2 4 4" xfId="55698" xr:uid="{A7C909FD-BFE2-47B4-9BA7-17253738F7BB}"/>
    <cellStyle name="Migliaia 36 2 5" xfId="17177" xr:uid="{AB694FA6-5463-4D9B-867B-CA865826CC15}"/>
    <cellStyle name="Migliaia 36 2 5 2" xfId="33293" xr:uid="{E5861866-05C8-4025-8DBA-0F0ECDA11498}"/>
    <cellStyle name="Migliaia 36 2 5 3" xfId="48254" xr:uid="{96BB63C4-5D3C-4C27-B5A0-BEE7BBC2FB23}"/>
    <cellStyle name="Migliaia 36 2 6" xfId="19163" xr:uid="{B177D465-C6CD-4EA4-B41F-5BC2441132A4}"/>
    <cellStyle name="Migliaia 36 2 7" xfId="34158" xr:uid="{9E5DEBE9-4DD6-4063-A368-8AF1875758AD}"/>
    <cellStyle name="Migliaia 36 2 8" xfId="49098" xr:uid="{EE7B2978-44CF-4622-90E0-2564FE59D888}"/>
    <cellStyle name="Migliaia 36 2 9" xfId="49503" xr:uid="{6A8D4493-FB59-4465-9A93-DF8D51E60C7A}"/>
    <cellStyle name="Migliaia 36 3" xfId="445" xr:uid="{A7DB73C8-0A5D-4286-966B-88DCA06B8295}"/>
    <cellStyle name="Migliaia 36 3 10" xfId="49910" xr:uid="{4A4DB569-5AFA-4E3E-9DE0-24AFCE8A1C30}"/>
    <cellStyle name="Migliaia 36 3 11" xfId="50318" xr:uid="{CCE26C44-A54B-4388-B163-04F78C9F07E1}"/>
    <cellStyle name="Migliaia 36 3 12" xfId="50760" xr:uid="{9711A742-A54F-4F77-A9C8-220C189BBF48}"/>
    <cellStyle name="Migliaia 36 3 13" xfId="51479" xr:uid="{B18E3DE0-192C-4BC3-A0BC-3298DE6898DA}"/>
    <cellStyle name="Migliaia 36 3 14" xfId="51890" xr:uid="{83B1D646-C096-43AD-A4CE-883431EF6D2C}"/>
    <cellStyle name="Migliaia 36 3 15" xfId="52417" xr:uid="{CF79F042-24FF-49ED-BD52-41814CF5C2BB}"/>
    <cellStyle name="Migliaia 36 3 2" xfId="446" xr:uid="{20F3D168-4B97-45DF-B65C-11481482DD67}"/>
    <cellStyle name="Migliaia 36 3 2 10" xfId="50319" xr:uid="{60E6F82F-164C-4766-B0BE-A17188F48FE0}"/>
    <cellStyle name="Migliaia 36 3 2 11" xfId="50761" xr:uid="{9DF85FDE-C581-452E-B049-07DD93C89591}"/>
    <cellStyle name="Migliaia 36 3 2 12" xfId="51480" xr:uid="{32611EA9-76B2-4257-B701-809F7833E527}"/>
    <cellStyle name="Migliaia 36 3 2 13" xfId="51891" xr:uid="{DC9064D4-78E6-47E6-BCBA-95D4657915A5}"/>
    <cellStyle name="Migliaia 36 3 2 14" xfId="52418" xr:uid="{5DE8A27A-9AE7-4725-8D9D-2B2812844C14}"/>
    <cellStyle name="Migliaia 36 3 2 2" xfId="9233" xr:uid="{F74DF203-7C3F-462C-B450-7563920641C2}"/>
    <cellStyle name="Migliaia 36 3 2 2 2" xfId="54836" xr:uid="{3147650E-8903-4923-9DB2-8B00EF5B969F}"/>
    <cellStyle name="Migliaia 36 3 2 3" xfId="9858" xr:uid="{AF7DC6A2-9B6B-4D23-88B4-EE75626B5DC6}"/>
    <cellStyle name="Migliaia 36 3 2 3 2" xfId="26184" xr:uid="{F544B3F9-8316-4317-9249-A348A1E29ADF}"/>
    <cellStyle name="Migliaia 36 3 2 3 3" xfId="41162" xr:uid="{CDB430AB-5346-4D24-8169-23158ADAE41F}"/>
    <cellStyle name="Migliaia 36 3 2 3 4" xfId="55700" xr:uid="{64D2CF08-6EEE-49EB-8E48-706937174EAE}"/>
    <cellStyle name="Migliaia 36 3 2 4" xfId="17179" xr:uid="{11B1FE4F-8118-47C7-8118-C7ABACDA93A8}"/>
    <cellStyle name="Migliaia 36 3 2 4 2" xfId="33295" xr:uid="{A9FB4D45-758B-4A90-8EC9-407124CE92E1}"/>
    <cellStyle name="Migliaia 36 3 2 4 3" xfId="48256" xr:uid="{37ACE842-334A-479E-8A54-B035587AD434}"/>
    <cellStyle name="Migliaia 36 3 2 5" xfId="19165" xr:uid="{DA49B152-3E43-4AC7-8E5C-3A600CAA14C8}"/>
    <cellStyle name="Migliaia 36 3 2 6" xfId="34160" xr:uid="{98CB93F9-65C8-4C81-966C-3CA01D5A18E1}"/>
    <cellStyle name="Migliaia 36 3 2 7" xfId="49100" xr:uid="{44AFB8D1-ACBB-40B9-AD25-43343DFC23AD}"/>
    <cellStyle name="Migliaia 36 3 2 8" xfId="49505" xr:uid="{24DC92FC-B74C-45CE-A872-1D46153FCD8B}"/>
    <cellStyle name="Migliaia 36 3 2 9" xfId="49911" xr:uid="{6DF83B49-F755-4C0F-85EF-C79D54B9FC88}"/>
    <cellStyle name="Migliaia 36 3 3" xfId="9232" xr:uid="{75E53083-DEA4-40D9-B133-1C8E5567D162}"/>
    <cellStyle name="Migliaia 36 3 3 2" xfId="18292" xr:uid="{926F0C66-7ECA-4AA2-88F5-AB378DE45C58}"/>
    <cellStyle name="Migliaia 36 3 3 2 2" xfId="33759" xr:uid="{02B27E37-5502-4BE2-A294-4F4B1CFD4838}"/>
    <cellStyle name="Migliaia 36 3 3 2 2 2" xfId="55242" xr:uid="{65F931BF-55E8-473B-93C9-3AAD63DBAB78}"/>
    <cellStyle name="Migliaia 36 3 3 2 3" xfId="48720" xr:uid="{6C6F45D2-70DE-4A68-949A-8D3782CF6887}"/>
    <cellStyle name="Migliaia 36 3 3 2 3 2" xfId="56164" xr:uid="{065D966E-BE1A-464C-A524-75BBDC065D1F}"/>
    <cellStyle name="Migliaia 36 3 3 2 4" xfId="52887" xr:uid="{3DB31BB3-B1CC-42E9-9D69-C65B721D169A}"/>
    <cellStyle name="Migliaia 36 3 3 3" xfId="17180" xr:uid="{2BF3BD89-A995-4C77-B0EE-5FA921BB53EB}"/>
    <cellStyle name="Migliaia 36 3 3 3 2" xfId="33296" xr:uid="{0238B57B-5557-40B0-8A0D-D6608F2424E2}"/>
    <cellStyle name="Migliaia 36 3 3 3 3" xfId="48257" xr:uid="{2992F878-F53C-45DA-BD58-07C2BC8B9F0D}"/>
    <cellStyle name="Migliaia 36 3 3 3 4" xfId="54837" xr:uid="{86B9FE94-AF8A-4CE7-9BF7-91B7CFF627A2}"/>
    <cellStyle name="Migliaia 36 3 3 4" xfId="55701" xr:uid="{FB70E369-82F8-4A86-AB5C-FE58BA0A851A}"/>
    <cellStyle name="Migliaia 36 3 3 5" xfId="52419" xr:uid="{135EC872-0693-4B41-A1CC-C0B04F15AEED}"/>
    <cellStyle name="Migliaia 36 3 4" xfId="9857" xr:uid="{DCDA099A-C788-406C-973F-F914D3A84FFA}"/>
    <cellStyle name="Migliaia 36 3 4 2" xfId="18291" xr:uid="{BA919AE2-1960-4DCB-AD1C-CC8B2F5F50FA}"/>
    <cellStyle name="Migliaia 36 3 4 2 2" xfId="33758" xr:uid="{73FC5F93-F7FF-40AC-B487-7F9F2F26F3EE}"/>
    <cellStyle name="Migliaia 36 3 4 2 3" xfId="48719" xr:uid="{B146871F-250E-4B01-9D9B-34DB2367479F}"/>
    <cellStyle name="Migliaia 36 3 4 2 4" xfId="55241" xr:uid="{40D67943-0719-4E23-A2B0-61DE06D36BBF}"/>
    <cellStyle name="Migliaia 36 3 4 3" xfId="26183" xr:uid="{7AF59B7B-F6E2-47B9-9F02-534A92BFA204}"/>
    <cellStyle name="Migliaia 36 3 4 3 2" xfId="56163" xr:uid="{A82075BE-0BD5-4943-A83F-0EBCF9C93DAA}"/>
    <cellStyle name="Migliaia 36 3 4 4" xfId="41161" xr:uid="{1829230E-C80A-426A-A6A0-1A08E86B1CEE}"/>
    <cellStyle name="Migliaia 36 3 4 5" xfId="52886" xr:uid="{A2499390-D55B-43FB-B041-38849C6F40F6}"/>
    <cellStyle name="Migliaia 36 3 5" xfId="17178" xr:uid="{F6E3F2DC-9DD5-49EF-874A-1A64796E7F4E}"/>
    <cellStyle name="Migliaia 36 3 5 2" xfId="33294" xr:uid="{F7D77FA1-4D2B-472F-9E28-DBB3F1B5BCE3}"/>
    <cellStyle name="Migliaia 36 3 5 3" xfId="48255" xr:uid="{C5716247-0CD8-417B-A6E1-FB55F1897007}"/>
    <cellStyle name="Migliaia 36 3 5 4" xfId="54835" xr:uid="{8705191A-19C9-4FA4-B88E-412D4EA45BB3}"/>
    <cellStyle name="Migliaia 36 3 6" xfId="19164" xr:uid="{E5B5A0F6-F68D-488B-94D0-E944F634D207}"/>
    <cellStyle name="Migliaia 36 3 6 2" xfId="55699" xr:uid="{132572EB-5F80-4A61-91C5-8EBBE08A97D5}"/>
    <cellStyle name="Migliaia 36 3 7" xfId="34159" xr:uid="{FADA4D4F-837D-43FE-84BD-E66E2673735D}"/>
    <cellStyle name="Migliaia 36 3 8" xfId="49099" xr:uid="{79FC72A9-03F9-4946-944E-4EB5D0C97839}"/>
    <cellStyle name="Migliaia 36 3 9" xfId="49504" xr:uid="{EA81D91D-3D0A-4E4B-8DFA-6300DB3D80E6}"/>
    <cellStyle name="Migliaia 36 4" xfId="9234" xr:uid="{C8D089D6-8553-4489-B21A-AB3B05E2D15B}"/>
    <cellStyle name="Migliaia 36 4 2" xfId="17182" xr:uid="{46BBCA0E-2065-4031-AD62-6A9B77F795AA}"/>
    <cellStyle name="Migliaia 36 4 2 2" xfId="18294" xr:uid="{64885D0F-CC4F-445A-A56D-A2C2D94166B3}"/>
    <cellStyle name="Migliaia 36 4 2 2 2" xfId="33761" xr:uid="{AF4EF835-9F62-40A0-983C-3316E2859701}"/>
    <cellStyle name="Migliaia 36 4 2 2 2 2" xfId="55244" xr:uid="{489EDE30-9DE6-42F6-AE4B-1C3A4E875F9C}"/>
    <cellStyle name="Migliaia 36 4 2 2 3" xfId="48722" xr:uid="{B421D5B7-4038-4750-9301-7E75AC279A72}"/>
    <cellStyle name="Migliaia 36 4 2 2 3 2" xfId="56166" xr:uid="{FAFBAFFC-04FD-44DC-B3F6-1FBC10CD91F5}"/>
    <cellStyle name="Migliaia 36 4 2 2 4" xfId="52889" xr:uid="{E945D489-63D4-41F2-B057-1B31C2717338}"/>
    <cellStyle name="Migliaia 36 4 2 3" xfId="33298" xr:uid="{89BAD7A6-0D64-496A-B451-B33F29409C56}"/>
    <cellStyle name="Migliaia 36 4 2 3 2" xfId="54839" xr:uid="{A761791F-C64E-4AAA-B572-7E78E43D91FC}"/>
    <cellStyle name="Migliaia 36 4 2 4" xfId="48259" xr:uid="{B92F3379-616B-4E5E-8CFD-AE45C3C34842}"/>
    <cellStyle name="Migliaia 36 4 2 4 2" xfId="55703" xr:uid="{6015F714-4B95-4361-9A09-A7A3518B7C70}"/>
    <cellStyle name="Migliaia 36 4 2 5" xfId="52421" xr:uid="{B9B546B4-F1B4-4B67-A294-A75E0F1A0FE7}"/>
    <cellStyle name="Migliaia 36 4 3" xfId="18293" xr:uid="{244C25EF-A024-445B-8B42-48B2A2501F55}"/>
    <cellStyle name="Migliaia 36 4 3 2" xfId="33760" xr:uid="{08828B5F-64D5-4F3F-9E37-D748D3CF3F42}"/>
    <cellStyle name="Migliaia 36 4 3 2 2" xfId="55243" xr:uid="{749308AF-6C6E-4F42-8875-3F89EEDDEDE4}"/>
    <cellStyle name="Migliaia 36 4 3 3" xfId="48721" xr:uid="{C8D95D38-3060-4FAF-940F-6D186D30C139}"/>
    <cellStyle name="Migliaia 36 4 3 3 2" xfId="56165" xr:uid="{298689FD-565D-4385-A49E-E698138195DD}"/>
    <cellStyle name="Migliaia 36 4 3 4" xfId="52888" xr:uid="{4DF4BBB5-E75B-468D-A510-46B80950B5D8}"/>
    <cellStyle name="Migliaia 36 4 4" xfId="17181" xr:uid="{CDDE15BD-EDDA-49B5-B67F-FEEB97A626C6}"/>
    <cellStyle name="Migliaia 36 4 4 2" xfId="33297" xr:uid="{3F153972-4F45-419C-A8F7-A0406F952C92}"/>
    <cellStyle name="Migliaia 36 4 4 3" xfId="48258" xr:uid="{64EB44A9-95BE-43D5-8AD3-93E4D84A6F73}"/>
    <cellStyle name="Migliaia 36 4 4 4" xfId="54838" xr:uid="{0ED90D9B-4EAE-43F7-AC45-43E0581B11C3}"/>
    <cellStyle name="Migliaia 36 4 5" xfId="51187" xr:uid="{5DF0F33B-C2CD-4979-A307-577B646E113A}"/>
    <cellStyle name="Migliaia 36 4 5 2" xfId="55702" xr:uid="{4B8A07D9-289B-4DBD-A03E-667C8F41F4FB}"/>
    <cellStyle name="Migliaia 36 4 6" xfId="52420" xr:uid="{BF261A69-7552-49DE-8DC5-7C30181AA2B2}"/>
    <cellStyle name="Migliaia 36 5" xfId="9235" xr:uid="{BAC020AC-1E80-4EDB-B02B-14310DFE6305}"/>
    <cellStyle name="Migliaia 36 5 2" xfId="17183" xr:uid="{06736DAD-8404-49AF-80DC-4745D341AA2A}"/>
    <cellStyle name="Migliaia 36 5 2 2" xfId="33299" xr:uid="{95A8E56F-7848-4A0A-9642-1DE27FB10FF9}"/>
    <cellStyle name="Migliaia 36 5 2 3" xfId="48260" xr:uid="{DCD9EF59-DF48-4D4E-BCF8-E7408D4D62E4}"/>
    <cellStyle name="Migliaia 36 5 2 4" xfId="54840" xr:uid="{CB5719B5-F59C-44B0-A9C3-17637200EA87}"/>
    <cellStyle name="Migliaia 36 5 3" xfId="51134" xr:uid="{FA192182-1444-450B-834D-7D952AF44ACA}"/>
    <cellStyle name="Migliaia 36 5 3 2" xfId="55704" xr:uid="{19545B94-5152-4E87-AB17-8A824FF88A11}"/>
    <cellStyle name="Migliaia 36 5 4" xfId="52422" xr:uid="{E564559F-C8E3-48D0-8F92-20D17989A244}"/>
    <cellStyle name="Migliaia 36 6" xfId="9230" xr:uid="{93E88489-C45B-4877-8495-8FA1EB091A29}"/>
    <cellStyle name="Migliaia 36 6 2" xfId="50979" xr:uid="{C4F7DC80-83EE-4A17-8C15-2EF098D4DFEF}"/>
    <cellStyle name="Migliaia 36 6 3" xfId="54558" xr:uid="{E4F05995-E0B3-47FF-8574-84E3533AC3A2}"/>
    <cellStyle name="Migliaia 36 7" xfId="9855" xr:uid="{4221BDE6-16B5-4135-8D86-9F6F9764C5AB}"/>
    <cellStyle name="Migliaia 36 7 2" xfId="26181" xr:uid="{A702FEBE-6322-4AE5-BB51-8AC7AC0662DD}"/>
    <cellStyle name="Migliaia 36 7 3" xfId="41159" xr:uid="{A0AD8F72-B58F-4040-8A7F-38034483786D}"/>
    <cellStyle name="Migliaia 36 7 4" xfId="55697" xr:uid="{468680A0-5AB0-4C94-9428-A62EDC5BEAD1}"/>
    <cellStyle name="Migliaia 36 8" xfId="17176" xr:uid="{F050873A-D8B7-411E-B793-0047510D73DA}"/>
    <cellStyle name="Migliaia 36 8 2" xfId="33292" xr:uid="{3B23AA41-C88B-4843-B713-9E3F2DD669D0}"/>
    <cellStyle name="Migliaia 36 8 3" xfId="48253" xr:uid="{C7EEF6BB-7079-428C-BF85-B701128EE703}"/>
    <cellStyle name="Migliaia 36 9" xfId="19162" xr:uid="{A2946136-9192-4516-881A-331E550610E9}"/>
    <cellStyle name="Migliaia 37" xfId="447" xr:uid="{4535CB98-BFC8-4251-ADD4-AE7B7DC49A87}"/>
    <cellStyle name="Migliaia 37 10" xfId="34161" xr:uid="{E5AC8E67-6536-4ACA-A254-3952FAFAEEB0}"/>
    <cellStyle name="Migliaia 37 11" xfId="49101" xr:uid="{0E08C09A-8130-4BF7-A07B-78D250D9BECD}"/>
    <cellStyle name="Migliaia 37 12" xfId="49506" xr:uid="{4AF70103-AF82-48DD-81EE-B6F375E58942}"/>
    <cellStyle name="Migliaia 37 13" xfId="49912" xr:uid="{B1AAD200-2AF3-40DF-9CF6-B3C0C4B60530}"/>
    <cellStyle name="Migliaia 37 14" xfId="50320" xr:uid="{634221AF-C92F-4211-A6BE-E6A6869B1035}"/>
    <cellStyle name="Migliaia 37 15" xfId="50762" xr:uid="{0A19448C-C658-4CD7-BA90-2E7988033CF6}"/>
    <cellStyle name="Migliaia 37 16" xfId="51481" xr:uid="{1730384A-E4FE-4B5E-B040-871A8135C976}"/>
    <cellStyle name="Migliaia 37 17" xfId="51892" xr:uid="{52C6FA9E-F707-4748-920F-88D0C0ED54B7}"/>
    <cellStyle name="Migliaia 37 18" xfId="52423" xr:uid="{A8FD2331-B2A1-47D4-992F-0CFFF93999FC}"/>
    <cellStyle name="Migliaia 37 2" xfId="448" xr:uid="{3D82391C-B686-4D7C-A994-B0044DC8F24F}"/>
    <cellStyle name="Migliaia 37 2 10" xfId="49913" xr:uid="{BFCEE209-957A-4A0F-A191-1E010E017A3F}"/>
    <cellStyle name="Migliaia 37 2 11" xfId="50321" xr:uid="{700AF4DD-937C-4AC4-8F5A-373FE70D8151}"/>
    <cellStyle name="Migliaia 37 2 12" xfId="50763" xr:uid="{BB1C7AA3-4CBD-4470-9FD0-3D2456EC62D0}"/>
    <cellStyle name="Migliaia 37 2 13" xfId="51482" xr:uid="{CAFAA4FD-DF12-430F-8F7C-F0A7DFFDDDD9}"/>
    <cellStyle name="Migliaia 37 2 14" xfId="51893" xr:uid="{855A25E6-BEA1-4C4B-9F4E-7DE7D4C1144E}"/>
    <cellStyle name="Migliaia 37 2 15" xfId="52424" xr:uid="{A339F43A-43BA-4C90-8250-8B67B43CB2BE}"/>
    <cellStyle name="Migliaia 37 2 2" xfId="1281" xr:uid="{48611BE0-B6B9-41E8-8A74-CF76906AC24C}"/>
    <cellStyle name="Migliaia 37 2 2 10" xfId="51071" xr:uid="{D75E5B7E-D0FF-4D11-AC7D-D466A933B669}"/>
    <cellStyle name="Migliaia 37 2 2 11" xfId="51667" xr:uid="{ADB559B0-9908-4909-8DF9-AADDB0DB4431}"/>
    <cellStyle name="Migliaia 37 2 2 12" xfId="52086" xr:uid="{C71C89A1-F82E-45A1-8D82-FC372D99F2AA}"/>
    <cellStyle name="Migliaia 37 2 2 13" xfId="52890" xr:uid="{7A7683A2-6EE9-4032-B79D-91E69A38BFE2}"/>
    <cellStyle name="Migliaia 37 2 2 2" xfId="10045" xr:uid="{9E215520-22F9-4B1C-AF58-FEA3C978236C}"/>
    <cellStyle name="Migliaia 37 2 2 2 2" xfId="26366" xr:uid="{7761DA15-4439-4519-951A-7EEA0DD0CC19}"/>
    <cellStyle name="Migliaia 37 2 2 2 3" xfId="41334" xr:uid="{F7790C43-A6FB-4917-B19F-FEE0B5828C07}"/>
    <cellStyle name="Migliaia 37 2 2 2 4" xfId="55245" xr:uid="{079B85E2-BE6E-49CC-9E8C-1CFBE0A43FEF}"/>
    <cellStyle name="Migliaia 37 2 2 3" xfId="18295" xr:uid="{D69FE9AC-191B-4482-A3EC-147B2F070A98}"/>
    <cellStyle name="Migliaia 37 2 2 3 2" xfId="33762" xr:uid="{06A64BA8-7197-46AE-9055-BB587AACA58E}"/>
    <cellStyle name="Migliaia 37 2 2 3 3" xfId="48723" xr:uid="{FB34DA7E-1116-4231-9AA2-5830F493EC0D}"/>
    <cellStyle name="Migliaia 37 2 2 3 4" xfId="56167" xr:uid="{47184BC9-F96A-437A-9286-4C32EB39B86B}"/>
    <cellStyle name="Migliaia 37 2 2 4" xfId="19345" xr:uid="{37112119-4DA2-4814-AC96-E21F5D5E34F5}"/>
    <cellStyle name="Migliaia 37 2 2 5" xfId="34335" xr:uid="{9AD7B993-4462-4A7C-AA3E-5AD07B02607F}"/>
    <cellStyle name="Migliaia 37 2 2 6" xfId="49287" xr:uid="{A48232F2-95D3-449D-A0DA-DCBDA87FA604}"/>
    <cellStyle name="Migliaia 37 2 2 7" xfId="49692" xr:uid="{9F49FDCB-F0BF-41CC-B207-A383909A3C07}"/>
    <cellStyle name="Migliaia 37 2 2 8" xfId="50101" xr:uid="{373A19EB-1315-4870-8571-294DC9500779}"/>
    <cellStyle name="Migliaia 37 2 2 9" xfId="50506" xr:uid="{555C37A4-6410-4652-837D-2A2D62C93213}"/>
    <cellStyle name="Migliaia 37 2 3" xfId="9237" xr:uid="{A2AD0FD1-2B7C-4E5B-9D6E-6FEA444E5C65}"/>
    <cellStyle name="Migliaia 37 2 3 2" xfId="54623" xr:uid="{1786770E-F57A-4D37-B000-E4B97B5E0D56}"/>
    <cellStyle name="Migliaia 37 2 4" xfId="9860" xr:uid="{1835A4EE-537F-4197-9A4E-6867E410F98F}"/>
    <cellStyle name="Migliaia 37 2 4 2" xfId="26186" xr:uid="{7197AA57-9898-40D2-9E01-5FF8C59AAF9F}"/>
    <cellStyle name="Migliaia 37 2 4 3" xfId="41164" xr:uid="{FBA98D9F-AE00-4A26-9986-D7EB7822AC45}"/>
    <cellStyle name="Migliaia 37 2 4 4" xfId="55706" xr:uid="{A42C51A8-441B-4E36-80A8-2108FBAB173F}"/>
    <cellStyle name="Migliaia 37 2 5" xfId="17185" xr:uid="{9ACD6547-B632-4F8B-BF4C-B3177B09251A}"/>
    <cellStyle name="Migliaia 37 2 5 2" xfId="33301" xr:uid="{2CA3E765-21DA-405F-B876-7AA320290DEC}"/>
    <cellStyle name="Migliaia 37 2 5 3" xfId="48262" xr:uid="{5015AF17-9691-4493-919F-017FA28A0A4F}"/>
    <cellStyle name="Migliaia 37 2 6" xfId="19167" xr:uid="{93D7633B-6BF8-40AB-93B5-67746A0CAE5E}"/>
    <cellStyle name="Migliaia 37 2 7" xfId="34162" xr:uid="{D572D16A-BE0D-4E5A-AF7F-07B18A655820}"/>
    <cellStyle name="Migliaia 37 2 8" xfId="49102" xr:uid="{5D006171-6B53-49C8-BC9A-3FC9347A78F6}"/>
    <cellStyle name="Migliaia 37 2 9" xfId="49507" xr:uid="{B63B68F0-7CD0-4973-82DC-DC6CC4841E8A}"/>
    <cellStyle name="Migliaia 37 3" xfId="449" xr:uid="{144AB084-3632-482F-83F8-84C893C20C55}"/>
    <cellStyle name="Migliaia 37 3 10" xfId="49914" xr:uid="{50FE25D4-E49A-4CB0-A4B3-AA9074ECCB32}"/>
    <cellStyle name="Migliaia 37 3 11" xfId="50322" xr:uid="{2CFC24D2-B6B4-4FA2-AB44-F3148BA956D3}"/>
    <cellStyle name="Migliaia 37 3 12" xfId="50764" xr:uid="{752167BB-E35D-424A-9A90-4F4C35F357F8}"/>
    <cellStyle name="Migliaia 37 3 13" xfId="51483" xr:uid="{B41174FE-9FD1-4B7C-B084-54EFED5B3350}"/>
    <cellStyle name="Migliaia 37 3 14" xfId="51894" xr:uid="{A067C733-9D73-4036-A340-B3EBC8387A18}"/>
    <cellStyle name="Migliaia 37 3 15" xfId="52425" xr:uid="{97A40D5A-A8F2-4D27-8299-341F668F01E6}"/>
    <cellStyle name="Migliaia 37 3 2" xfId="450" xr:uid="{0E429A35-E924-4794-BDD7-BBFF227195CB}"/>
    <cellStyle name="Migliaia 37 3 2 10" xfId="50323" xr:uid="{1EA2768C-25F6-41A8-AD68-E720DE976F53}"/>
    <cellStyle name="Migliaia 37 3 2 11" xfId="50765" xr:uid="{B39DB4AD-D92B-4F7D-AFA1-EEE86466DDFE}"/>
    <cellStyle name="Migliaia 37 3 2 12" xfId="51484" xr:uid="{5A47DCEE-B15F-426B-A8DA-210D67824413}"/>
    <cellStyle name="Migliaia 37 3 2 13" xfId="51895" xr:uid="{76D749F3-2804-4143-87E9-5C8CC5658E91}"/>
    <cellStyle name="Migliaia 37 3 2 14" xfId="52426" xr:uid="{A7B18BD9-0D07-4CC5-A8B1-6894C824B163}"/>
    <cellStyle name="Migliaia 37 3 2 2" xfId="9239" xr:uid="{F29D654D-E196-46B8-9FF5-CAF38B8B4E86}"/>
    <cellStyle name="Migliaia 37 3 2 2 2" xfId="54842" xr:uid="{8A1E2C13-8721-45DD-ADD9-6DA09A5F45E7}"/>
    <cellStyle name="Migliaia 37 3 2 3" xfId="9862" xr:uid="{1764ABF0-9D75-4404-AA06-31B44DF75FC6}"/>
    <cellStyle name="Migliaia 37 3 2 3 2" xfId="26188" xr:uid="{53695C15-D7E0-434A-872A-032CC1E3A40B}"/>
    <cellStyle name="Migliaia 37 3 2 3 3" xfId="41166" xr:uid="{8BA5CB49-A659-4C3E-A91E-92FAA5CB1416}"/>
    <cellStyle name="Migliaia 37 3 2 3 4" xfId="55708" xr:uid="{87F3D469-0E00-4652-8FB5-1C416088EDE8}"/>
    <cellStyle name="Migliaia 37 3 2 4" xfId="17187" xr:uid="{FA79B1C7-B8FC-4EA0-97B1-6DE85479624C}"/>
    <cellStyle name="Migliaia 37 3 2 4 2" xfId="33303" xr:uid="{0A8C3452-4C8E-4A6D-8A00-B865D9669FF9}"/>
    <cellStyle name="Migliaia 37 3 2 4 3" xfId="48264" xr:uid="{8ED6A150-AF11-4E5F-B4D9-44B43E6E77C8}"/>
    <cellStyle name="Migliaia 37 3 2 5" xfId="19169" xr:uid="{63C668B2-CAA8-41D3-9B71-D36A00AF5F59}"/>
    <cellStyle name="Migliaia 37 3 2 6" xfId="34164" xr:uid="{916076CE-913B-4798-8101-2C24DA0F7B1D}"/>
    <cellStyle name="Migliaia 37 3 2 7" xfId="49104" xr:uid="{967DAD16-3914-49F7-B6F6-B9D966D4C3B5}"/>
    <cellStyle name="Migliaia 37 3 2 8" xfId="49509" xr:uid="{5D2D7C4D-488D-4567-984E-505224669102}"/>
    <cellStyle name="Migliaia 37 3 2 9" xfId="49915" xr:uid="{24969EAA-3E09-427F-896C-15769ED0A193}"/>
    <cellStyle name="Migliaia 37 3 3" xfId="9238" xr:uid="{BD37D86A-A613-428D-8E8E-861D5F028565}"/>
    <cellStyle name="Migliaia 37 3 3 2" xfId="18297" xr:uid="{9B91A94D-C714-48D7-8CB8-764A45617A54}"/>
    <cellStyle name="Migliaia 37 3 3 2 2" xfId="33764" xr:uid="{A4D4A078-CDB6-47E7-AE71-063D18523079}"/>
    <cellStyle name="Migliaia 37 3 3 2 2 2" xfId="55247" xr:uid="{70211129-9DD0-484E-BCA0-1E99963838B1}"/>
    <cellStyle name="Migliaia 37 3 3 2 3" xfId="48725" xr:uid="{886DE4EC-AD38-4D6B-9FB0-E471EB2B0245}"/>
    <cellStyle name="Migliaia 37 3 3 2 3 2" xfId="56169" xr:uid="{D56E45CE-9909-4D9B-8D5A-3A829FD60A13}"/>
    <cellStyle name="Migliaia 37 3 3 2 4" xfId="52892" xr:uid="{9FA4FE00-7488-4393-BCCE-2403C3F95D82}"/>
    <cellStyle name="Migliaia 37 3 3 3" xfId="17188" xr:uid="{B7A362E8-5D93-4CDE-94A2-1CDFC6921095}"/>
    <cellStyle name="Migliaia 37 3 3 3 2" xfId="33304" xr:uid="{D56C93A0-10D6-4B21-BF95-676F67898D17}"/>
    <cellStyle name="Migliaia 37 3 3 3 3" xfId="48265" xr:uid="{39CF02D5-CC62-4026-BC1B-55F13C1425B7}"/>
    <cellStyle name="Migliaia 37 3 3 3 4" xfId="54843" xr:uid="{AD2DFB72-413A-451A-8B63-F863BA56913A}"/>
    <cellStyle name="Migliaia 37 3 3 4" xfId="55709" xr:uid="{C44BB9ED-E2B2-43DD-94CC-EFA75A409DA1}"/>
    <cellStyle name="Migliaia 37 3 3 5" xfId="52427" xr:uid="{98158D34-1EC1-47FA-8092-9D865EBACF7B}"/>
    <cellStyle name="Migliaia 37 3 4" xfId="9861" xr:uid="{1F932852-B12C-486D-AA91-24B7DC06BB71}"/>
    <cellStyle name="Migliaia 37 3 4 2" xfId="18296" xr:uid="{0534BEBF-C9D8-4AF6-B0BE-DCE265534435}"/>
    <cellStyle name="Migliaia 37 3 4 2 2" xfId="33763" xr:uid="{2775E7EB-BC3A-4BA7-8BCE-7C9C14339448}"/>
    <cellStyle name="Migliaia 37 3 4 2 3" xfId="48724" xr:uid="{529E83FD-A403-4ED3-A715-F2031FFC87EE}"/>
    <cellStyle name="Migliaia 37 3 4 2 4" xfId="55246" xr:uid="{DDBF48A8-BFA4-4773-B6FE-14E270A85694}"/>
    <cellStyle name="Migliaia 37 3 4 3" xfId="26187" xr:uid="{1925D3ED-D425-47AD-AEDC-5CA5393EC852}"/>
    <cellStyle name="Migliaia 37 3 4 3 2" xfId="56168" xr:uid="{F595D1DC-BC88-476A-BFB1-A1A82AFFA82B}"/>
    <cellStyle name="Migliaia 37 3 4 4" xfId="41165" xr:uid="{6CC83A09-0E49-4BD6-9DA5-3F7BFC222455}"/>
    <cellStyle name="Migliaia 37 3 4 5" xfId="52891" xr:uid="{78F9372B-512B-436C-AD52-0769E916F295}"/>
    <cellStyle name="Migliaia 37 3 5" xfId="17186" xr:uid="{458D051E-CA7C-4B2D-B8DE-0B4F9943AA7B}"/>
    <cellStyle name="Migliaia 37 3 5 2" xfId="33302" xr:uid="{EB8EA6CD-1F75-49EE-ACFC-629C54964931}"/>
    <cellStyle name="Migliaia 37 3 5 3" xfId="48263" xr:uid="{0F37755D-281A-40C0-ACD5-8667031ECF0C}"/>
    <cellStyle name="Migliaia 37 3 5 4" xfId="54841" xr:uid="{E08F0CC5-E6C5-4027-86BE-C750D9487D9B}"/>
    <cellStyle name="Migliaia 37 3 6" xfId="19168" xr:uid="{61B9DF1D-7DE3-4A21-8A10-B70D39061168}"/>
    <cellStyle name="Migliaia 37 3 6 2" xfId="55707" xr:uid="{67ADED33-99FE-46DF-864E-06EA8EFCF2B9}"/>
    <cellStyle name="Migliaia 37 3 7" xfId="34163" xr:uid="{7A454273-9FCE-459C-9CF1-56AE85A0ABAF}"/>
    <cellStyle name="Migliaia 37 3 8" xfId="49103" xr:uid="{AEBDE0A4-4A0C-4148-BDDE-BE305A58FFD4}"/>
    <cellStyle name="Migliaia 37 3 9" xfId="49508" xr:uid="{8F9AE84A-80A7-4BF7-A5AC-D6AC11907472}"/>
    <cellStyle name="Migliaia 37 4" xfId="9240" xr:uid="{FD012604-68DA-4D2E-B792-D98C9799F4AE}"/>
    <cellStyle name="Migliaia 37 4 2" xfId="17190" xr:uid="{4147FEFD-F02C-40E4-81F1-421B823D84C6}"/>
    <cellStyle name="Migliaia 37 4 2 2" xfId="18299" xr:uid="{44B91F5E-7660-49B1-9C36-E78CEBAA6CC4}"/>
    <cellStyle name="Migliaia 37 4 2 2 2" xfId="33766" xr:uid="{9CCEEB4B-F6C2-4960-8994-5F70F14083A3}"/>
    <cellStyle name="Migliaia 37 4 2 2 2 2" xfId="55249" xr:uid="{4A62A8F8-90C8-459B-8EB1-7EBD4994DDAA}"/>
    <cellStyle name="Migliaia 37 4 2 2 3" xfId="48727" xr:uid="{A93679B1-7946-4AE0-8342-2901FA31F086}"/>
    <cellStyle name="Migliaia 37 4 2 2 3 2" xfId="56171" xr:uid="{0EE6FF7D-3A06-4949-8A66-4696257AE892}"/>
    <cellStyle name="Migliaia 37 4 2 2 4" xfId="52894" xr:uid="{16D94B3F-4094-4096-B01E-5C3DED1DE2DA}"/>
    <cellStyle name="Migliaia 37 4 2 3" xfId="33306" xr:uid="{ECAB3655-E4D1-469C-AC99-CC9F61EE9B63}"/>
    <cellStyle name="Migliaia 37 4 2 3 2" xfId="54845" xr:uid="{98392262-8BD5-49C7-A09B-00EF6DAD4192}"/>
    <cellStyle name="Migliaia 37 4 2 4" xfId="48267" xr:uid="{118A0BC9-FB62-4DFF-A763-15046F0DA14B}"/>
    <cellStyle name="Migliaia 37 4 2 4 2" xfId="55711" xr:uid="{280B0EBE-A1BD-41C3-ADD9-957E6505DA7B}"/>
    <cellStyle name="Migliaia 37 4 2 5" xfId="52429" xr:uid="{910F69C1-A2D2-4B9D-99BE-8788AB48D30A}"/>
    <cellStyle name="Migliaia 37 4 3" xfId="18298" xr:uid="{DCD0C577-4FE7-4E4E-84AB-5C10C6A3A850}"/>
    <cellStyle name="Migliaia 37 4 3 2" xfId="33765" xr:uid="{C180FEFD-2916-41BA-AF7B-54C44F048240}"/>
    <cellStyle name="Migliaia 37 4 3 2 2" xfId="55248" xr:uid="{1E3FE61C-A806-4DA7-9132-928A57FCD7FB}"/>
    <cellStyle name="Migliaia 37 4 3 3" xfId="48726" xr:uid="{CC03BC08-6736-4662-A097-97C648923F85}"/>
    <cellStyle name="Migliaia 37 4 3 3 2" xfId="56170" xr:uid="{824F0912-F9C6-459A-87F5-4FEB3BB8B9BB}"/>
    <cellStyle name="Migliaia 37 4 3 4" xfId="52893" xr:uid="{ACC0BB0E-0385-4CF1-BBFE-C5992D72073E}"/>
    <cellStyle name="Migliaia 37 4 4" xfId="17189" xr:uid="{E125F9E0-1F6B-4970-AB50-D56D441D9411}"/>
    <cellStyle name="Migliaia 37 4 4 2" xfId="33305" xr:uid="{1A382B66-02DD-4952-8344-BF1372C1317B}"/>
    <cellStyle name="Migliaia 37 4 4 3" xfId="48266" xr:uid="{FF1C3863-D36F-4B1F-BE59-6E49ED87A384}"/>
    <cellStyle name="Migliaia 37 4 4 4" xfId="54844" xr:uid="{4F72FFA8-D001-4FC0-86B3-562F74A31CB7}"/>
    <cellStyle name="Migliaia 37 4 5" xfId="51226" xr:uid="{CAF2E928-98DA-4084-99D3-A7B284D43A61}"/>
    <cellStyle name="Migliaia 37 4 5 2" xfId="55710" xr:uid="{E5993D42-DA26-4813-9C3F-CD991B95E034}"/>
    <cellStyle name="Migliaia 37 4 6" xfId="52428" xr:uid="{26F64458-4FE0-4F5B-BE87-F0D520CCD79F}"/>
    <cellStyle name="Migliaia 37 5" xfId="9241" xr:uid="{E8712729-A7AC-44AB-AFF7-9EC0DF78526A}"/>
    <cellStyle name="Migliaia 37 5 2" xfId="17191" xr:uid="{C9C72029-AAE2-46C2-97C1-B98D13CA75AA}"/>
    <cellStyle name="Migliaia 37 5 2 2" xfId="33307" xr:uid="{44C38EB7-7EFD-4ADA-A71F-FDE8E5ED3867}"/>
    <cellStyle name="Migliaia 37 5 2 3" xfId="48268" xr:uid="{E8F18F04-BA19-4600-95DB-B3446ACB57B7}"/>
    <cellStyle name="Migliaia 37 5 2 4" xfId="54846" xr:uid="{2ED75580-918B-4C22-A68A-3B10F22AAE34}"/>
    <cellStyle name="Migliaia 37 5 3" xfId="51225" xr:uid="{599DEB5D-82F1-4809-A1EE-531A6EFA14BF}"/>
    <cellStyle name="Migliaia 37 5 3 2" xfId="55712" xr:uid="{32030550-0BDE-4CA5-ADEF-033C91469750}"/>
    <cellStyle name="Migliaia 37 5 4" xfId="52430" xr:uid="{9E39D29D-4C02-46EA-B9EB-8CBC7B5F0B2D}"/>
    <cellStyle name="Migliaia 37 6" xfId="9236" xr:uid="{A978D8D7-DA84-441B-B160-D3DA782E0061}"/>
    <cellStyle name="Migliaia 37 6 2" xfId="51133" xr:uid="{574034BD-D731-492C-AD7D-CD18F2411EF7}"/>
    <cellStyle name="Migliaia 37 6 3" xfId="54559" xr:uid="{8E7205B1-74A5-4BBB-B3C4-E453DF3736BA}"/>
    <cellStyle name="Migliaia 37 7" xfId="9859" xr:uid="{19467263-0F10-4541-A904-3335ED788559}"/>
    <cellStyle name="Migliaia 37 7 2" xfId="26185" xr:uid="{5A400D28-BFD7-401F-B6D7-E9606FE9F5CB}"/>
    <cellStyle name="Migliaia 37 7 3" xfId="41163" xr:uid="{D838DCE6-293A-4BCB-9468-3994850EF5FB}"/>
    <cellStyle name="Migliaia 37 7 4" xfId="55705" xr:uid="{7E7A6536-7163-43C0-820A-0D4F6B6E4B65}"/>
    <cellStyle name="Migliaia 37 8" xfId="17184" xr:uid="{7E1FB4FA-FE06-423C-B740-69A02EDACA93}"/>
    <cellStyle name="Migliaia 37 8 2" xfId="33300" xr:uid="{7FBFD465-7E17-43DE-8FAF-10B1A6FAF9C4}"/>
    <cellStyle name="Migliaia 37 8 3" xfId="48261" xr:uid="{21C8CE44-F615-4734-A9ED-F620961913AB}"/>
    <cellStyle name="Migliaia 37 9" xfId="19166" xr:uid="{EAA3D8CF-CD35-478D-A48E-D71EBC0DEFC0}"/>
    <cellStyle name="Migliaia 38" xfId="451" xr:uid="{C8A2F47A-EA30-45DC-B006-6C8215D361F0}"/>
    <cellStyle name="Migliaia 38 10" xfId="34165" xr:uid="{6CA66EA9-D926-4BB4-A376-8E7ED23F18E4}"/>
    <cellStyle name="Migliaia 38 11" xfId="49105" xr:uid="{9B8BEB86-5078-4DDE-B4F1-BECD3A93BF06}"/>
    <cellStyle name="Migliaia 38 12" xfId="49510" xr:uid="{8EB967A9-020B-4572-8212-DDD7A40E88F5}"/>
    <cellStyle name="Migliaia 38 13" xfId="49916" xr:uid="{4EA476B5-8028-40AA-AD1C-4C870CF93BFD}"/>
    <cellStyle name="Migliaia 38 14" xfId="50324" xr:uid="{2852A44F-8282-4993-A338-5FE1691C649E}"/>
    <cellStyle name="Migliaia 38 15" xfId="50766" xr:uid="{1AB36F9B-7C13-4369-A50F-8D24BE3DED48}"/>
    <cellStyle name="Migliaia 38 16" xfId="51485" xr:uid="{31081EF6-20A7-4DD1-A67D-15BE2AFD2733}"/>
    <cellStyle name="Migliaia 38 17" xfId="51896" xr:uid="{0AB84638-1BB7-46EE-BFBC-50955F54B781}"/>
    <cellStyle name="Migliaia 38 18" xfId="52431" xr:uid="{E622E253-CFCC-4934-B279-61ED243C07DE}"/>
    <cellStyle name="Migliaia 38 2" xfId="452" xr:uid="{F4024DCC-F760-4300-86A8-0FE4E9904F79}"/>
    <cellStyle name="Migliaia 38 2 10" xfId="49917" xr:uid="{F894425E-F05F-42BA-AEEA-9FFDFBC35C95}"/>
    <cellStyle name="Migliaia 38 2 11" xfId="50325" xr:uid="{C15667BA-DCF0-4614-B5E1-45483553DAD3}"/>
    <cellStyle name="Migliaia 38 2 12" xfId="50767" xr:uid="{244042FF-213F-45A8-BE44-867205B19E06}"/>
    <cellStyle name="Migliaia 38 2 13" xfId="51486" xr:uid="{E4230264-314F-4EE1-8AF6-909ACB63D438}"/>
    <cellStyle name="Migliaia 38 2 14" xfId="51897" xr:uid="{84F34831-5BAD-4644-AE5F-44BFDDFA2BB1}"/>
    <cellStyle name="Migliaia 38 2 15" xfId="52432" xr:uid="{A05043F6-C978-4BC6-B38C-D7C601A5B27E}"/>
    <cellStyle name="Migliaia 38 2 2" xfId="1282" xr:uid="{3BFC6EBE-6ED7-4E6A-AE24-5D5AE1E47EFC}"/>
    <cellStyle name="Migliaia 38 2 2 10" xfId="51072" xr:uid="{FD313847-CC6F-454B-97B5-FC054F8A2B48}"/>
    <cellStyle name="Migliaia 38 2 2 11" xfId="51668" xr:uid="{9697D9EE-0818-495C-A918-F6A2E9457E98}"/>
    <cellStyle name="Migliaia 38 2 2 12" xfId="52087" xr:uid="{073B85E1-8D06-4220-A135-C8C911B03B7E}"/>
    <cellStyle name="Migliaia 38 2 2 13" xfId="52895" xr:uid="{72F0C0C6-70FF-474D-9396-D319D892BFF9}"/>
    <cellStyle name="Migliaia 38 2 2 2" xfId="10046" xr:uid="{E98DF996-2F18-4D27-8EC8-9A4D64369D10}"/>
    <cellStyle name="Migliaia 38 2 2 2 2" xfId="26367" xr:uid="{F6CC32CF-7ECB-42B1-85E9-C0B0E0FE12AB}"/>
    <cellStyle name="Migliaia 38 2 2 2 3" xfId="41335" xr:uid="{A6A7D46A-A790-462B-B94E-63992621672C}"/>
    <cellStyle name="Migliaia 38 2 2 2 4" xfId="55250" xr:uid="{CC80B8BA-8C00-4BAA-AB9A-581B0595F346}"/>
    <cellStyle name="Migliaia 38 2 2 3" xfId="18300" xr:uid="{6EECDCB0-CF15-47DA-A5E5-DDDE2CA525B0}"/>
    <cellStyle name="Migliaia 38 2 2 3 2" xfId="33767" xr:uid="{39E90A3E-FE49-4A8C-A46D-226B10BF91E4}"/>
    <cellStyle name="Migliaia 38 2 2 3 3" xfId="48728" xr:uid="{F8BB5EF5-80DF-419D-92AD-AD3E02F3D2D6}"/>
    <cellStyle name="Migliaia 38 2 2 3 4" xfId="56172" xr:uid="{06C1F40D-35B7-49F3-B5DD-7B1FC65DDCA4}"/>
    <cellStyle name="Migliaia 38 2 2 4" xfId="19346" xr:uid="{DE6EF852-2000-4C31-8BE6-5C1E70F5E216}"/>
    <cellStyle name="Migliaia 38 2 2 5" xfId="34336" xr:uid="{77F0DE2B-8588-40B5-B6BB-97DA34D04EA0}"/>
    <cellStyle name="Migliaia 38 2 2 6" xfId="49288" xr:uid="{9FFEBEA8-C9B5-4E45-A050-6FDEDF2B2F3E}"/>
    <cellStyle name="Migliaia 38 2 2 7" xfId="49693" xr:uid="{39075DD0-1664-430F-AEA4-CEBE3FFDF8BD}"/>
    <cellStyle name="Migliaia 38 2 2 8" xfId="50102" xr:uid="{85B92455-C0EA-4F80-A7F6-25328DD7D342}"/>
    <cellStyle name="Migliaia 38 2 2 9" xfId="50507" xr:uid="{513C561E-14B6-4967-B3C9-38EC53A1DD21}"/>
    <cellStyle name="Migliaia 38 2 3" xfId="9243" xr:uid="{69950AD8-F5D0-4E5E-B005-DC8E44C44ADD}"/>
    <cellStyle name="Migliaia 38 2 3 2" xfId="54624" xr:uid="{7FC63C69-4A99-4E2F-AF59-732C92E814E7}"/>
    <cellStyle name="Migliaia 38 2 4" xfId="9864" xr:uid="{40FFC706-BE33-4ED0-9F28-2A1574475E85}"/>
    <cellStyle name="Migliaia 38 2 4 2" xfId="26190" xr:uid="{5FC242CB-5F3F-492E-946C-EE3BE5D4F6E9}"/>
    <cellStyle name="Migliaia 38 2 4 3" xfId="41168" xr:uid="{B6D9CE9F-B430-4287-8D22-F448C49B0B2B}"/>
    <cellStyle name="Migliaia 38 2 4 4" xfId="55714" xr:uid="{D818F1AB-235C-40FE-B710-F5CAA9D5C7FB}"/>
    <cellStyle name="Migliaia 38 2 5" xfId="17193" xr:uid="{181DDBEE-AB79-4F27-A297-7B59BC449E1A}"/>
    <cellStyle name="Migliaia 38 2 5 2" xfId="33309" xr:uid="{385FF657-547A-4013-902B-3D732A89A92B}"/>
    <cellStyle name="Migliaia 38 2 5 3" xfId="48270" xr:uid="{30495823-10A7-4046-B0CB-A40333099698}"/>
    <cellStyle name="Migliaia 38 2 6" xfId="19171" xr:uid="{43B1830D-6607-46A6-ADC7-03565788B931}"/>
    <cellStyle name="Migliaia 38 2 7" xfId="34166" xr:uid="{C72FBE1B-63AA-43EA-B405-5FC3B561F749}"/>
    <cellStyle name="Migliaia 38 2 8" xfId="49106" xr:uid="{4F36D54C-FBC2-42A4-AC6A-B02D98B86EE8}"/>
    <cellStyle name="Migliaia 38 2 9" xfId="49511" xr:uid="{68FE5AE5-90D6-43FB-BFF2-20ACAF22B67B}"/>
    <cellStyle name="Migliaia 38 3" xfId="453" xr:uid="{73502D8F-94B5-4490-B78A-B1C9CF51A5C5}"/>
    <cellStyle name="Migliaia 38 3 10" xfId="49918" xr:uid="{CE4BA824-6F4E-4694-8FAE-8D8FD1890284}"/>
    <cellStyle name="Migliaia 38 3 11" xfId="50326" xr:uid="{7662D361-A9D1-4668-A93A-309D28A71B11}"/>
    <cellStyle name="Migliaia 38 3 12" xfId="50768" xr:uid="{D9805E23-EEBE-4BFB-966F-53825D7F7EA9}"/>
    <cellStyle name="Migliaia 38 3 13" xfId="51487" xr:uid="{3205701D-4028-45EC-AF13-687E7BF2B581}"/>
    <cellStyle name="Migliaia 38 3 14" xfId="51898" xr:uid="{71AD9CE6-13F2-4252-A242-8AA799CA951A}"/>
    <cellStyle name="Migliaia 38 3 15" xfId="52433" xr:uid="{5DE0F89A-3960-4A57-A9FD-40D8EF293B65}"/>
    <cellStyle name="Migliaia 38 3 2" xfId="454" xr:uid="{4CDAAC10-DB72-47F1-84D2-CB2A77515E15}"/>
    <cellStyle name="Migliaia 38 3 2 10" xfId="50327" xr:uid="{DA7A9A5D-F5AC-4CD0-BCA0-139ACFBE3A5A}"/>
    <cellStyle name="Migliaia 38 3 2 11" xfId="50769" xr:uid="{6D30073B-7E78-4FD0-BC4D-788EFBD1827F}"/>
    <cellStyle name="Migliaia 38 3 2 12" xfId="51488" xr:uid="{3A21ECDD-73EE-42DA-8EC9-E211C83FAF2C}"/>
    <cellStyle name="Migliaia 38 3 2 13" xfId="51899" xr:uid="{54ED8B81-058B-43E6-9E32-249C942612B8}"/>
    <cellStyle name="Migliaia 38 3 2 14" xfId="52434" xr:uid="{B76C8B09-99CC-43C2-99E2-BC093CFBC581}"/>
    <cellStyle name="Migliaia 38 3 2 2" xfId="9245" xr:uid="{8469435B-02BE-47E0-88CB-87F2C7CE6E45}"/>
    <cellStyle name="Migliaia 38 3 2 2 2" xfId="54848" xr:uid="{3E7F6845-970E-4F32-9934-5B3CC54F6662}"/>
    <cellStyle name="Migliaia 38 3 2 3" xfId="9866" xr:uid="{BA696F7E-3565-4704-809B-F7BC8928F2B8}"/>
    <cellStyle name="Migliaia 38 3 2 3 2" xfId="26192" xr:uid="{DE8E3FDF-1224-4184-9097-91605B4D556D}"/>
    <cellStyle name="Migliaia 38 3 2 3 3" xfId="41170" xr:uid="{770FF6E8-0B9B-446B-A44A-EE5DF21A7DAE}"/>
    <cellStyle name="Migliaia 38 3 2 3 4" xfId="55716" xr:uid="{1DE2525C-B7EB-459E-A473-D92AA0D1E8BF}"/>
    <cellStyle name="Migliaia 38 3 2 4" xfId="17195" xr:uid="{D39824BA-E108-4C40-B6FA-4052957E2BF4}"/>
    <cellStyle name="Migliaia 38 3 2 4 2" xfId="33311" xr:uid="{9FD14E18-FE5A-45FB-89D3-11600FC8948A}"/>
    <cellStyle name="Migliaia 38 3 2 4 3" xfId="48272" xr:uid="{E9246419-6AF3-495F-9952-A3C5BC07CD11}"/>
    <cellStyle name="Migliaia 38 3 2 5" xfId="19173" xr:uid="{0021CCA9-0BEF-4011-A50C-444E1785DEB6}"/>
    <cellStyle name="Migliaia 38 3 2 6" xfId="34168" xr:uid="{CF3E8E71-C889-40F7-9BD6-26A02E9E1C4A}"/>
    <cellStyle name="Migliaia 38 3 2 7" xfId="49108" xr:uid="{659DD8D5-88DA-4705-B444-517AAE902647}"/>
    <cellStyle name="Migliaia 38 3 2 8" xfId="49513" xr:uid="{21922D85-B525-49FD-A4E6-9E463D2494D0}"/>
    <cellStyle name="Migliaia 38 3 2 9" xfId="49919" xr:uid="{4D69CD7B-BD13-4A9E-AAD5-9DD0ABFC6585}"/>
    <cellStyle name="Migliaia 38 3 3" xfId="9244" xr:uid="{C9625B7D-8329-4E9E-BE22-3B7297D20064}"/>
    <cellStyle name="Migliaia 38 3 3 2" xfId="18302" xr:uid="{085E6B44-A6DC-49BF-8353-B27127A57C29}"/>
    <cellStyle name="Migliaia 38 3 3 2 2" xfId="33769" xr:uid="{C4107AD6-4F12-45F0-8001-3DE4CE87E9C4}"/>
    <cellStyle name="Migliaia 38 3 3 2 2 2" xfId="55252" xr:uid="{B8086005-14DF-452B-A864-89F43457D802}"/>
    <cellStyle name="Migliaia 38 3 3 2 3" xfId="48730" xr:uid="{620F9B07-3D54-4310-AFC0-AD359B8EDF6E}"/>
    <cellStyle name="Migliaia 38 3 3 2 3 2" xfId="56174" xr:uid="{7C931197-61AA-43D3-A2E7-C713F9A88C9F}"/>
    <cellStyle name="Migliaia 38 3 3 2 4" xfId="52897" xr:uid="{B85C432F-C97D-4AF4-9465-D57CD675A269}"/>
    <cellStyle name="Migliaia 38 3 3 3" xfId="17196" xr:uid="{45194245-8B82-4A35-B2C8-8749C1F3E72B}"/>
    <cellStyle name="Migliaia 38 3 3 3 2" xfId="33312" xr:uid="{07A14D63-071D-470B-B512-ACFF364BDC16}"/>
    <cellStyle name="Migliaia 38 3 3 3 3" xfId="48273" xr:uid="{C14CB932-2808-43DC-89A1-10B062A44350}"/>
    <cellStyle name="Migliaia 38 3 3 3 4" xfId="54849" xr:uid="{B662ED79-6A8E-4EA2-81A1-14FC030E89B1}"/>
    <cellStyle name="Migliaia 38 3 3 4" xfId="55717" xr:uid="{50823653-264A-452F-8E08-908B37F3E3B6}"/>
    <cellStyle name="Migliaia 38 3 3 5" xfId="52435" xr:uid="{1B1855AD-1B31-49A2-AAB6-6567C0366B53}"/>
    <cellStyle name="Migliaia 38 3 4" xfId="9865" xr:uid="{2533BEB8-95FA-4594-B454-4E18469CA52A}"/>
    <cellStyle name="Migliaia 38 3 4 2" xfId="18301" xr:uid="{D7BEDB43-B60C-4F54-8EB1-B6A3B80A898E}"/>
    <cellStyle name="Migliaia 38 3 4 2 2" xfId="33768" xr:uid="{3311075C-9394-421B-B048-F1B5B0457C66}"/>
    <cellStyle name="Migliaia 38 3 4 2 3" xfId="48729" xr:uid="{56B60BD5-9B5F-416A-AAF8-BFBFD9CA3F3C}"/>
    <cellStyle name="Migliaia 38 3 4 2 4" xfId="55251" xr:uid="{7826E81E-EF65-4638-A238-863C30E00D50}"/>
    <cellStyle name="Migliaia 38 3 4 3" xfId="26191" xr:uid="{833F4098-946D-4901-880D-D5F053D564ED}"/>
    <cellStyle name="Migliaia 38 3 4 3 2" xfId="56173" xr:uid="{4007A5C1-DDCD-4DB8-9AAA-FBFA006DDC67}"/>
    <cellStyle name="Migliaia 38 3 4 4" xfId="41169" xr:uid="{C8E8CB7A-175B-41DC-8D3A-1F4C86C4498E}"/>
    <cellStyle name="Migliaia 38 3 4 5" xfId="52896" xr:uid="{775FC46F-A89D-4D37-9D23-C3E5D8F6E7E1}"/>
    <cellStyle name="Migliaia 38 3 5" xfId="17194" xr:uid="{80581BBC-5CF6-4DA9-9976-602793D820F5}"/>
    <cellStyle name="Migliaia 38 3 5 2" xfId="33310" xr:uid="{96147B6F-FAC0-4FF4-B287-DE6FDB185BAC}"/>
    <cellStyle name="Migliaia 38 3 5 3" xfId="48271" xr:uid="{A7EEE160-A299-4CF8-A6FA-444C360391FD}"/>
    <cellStyle name="Migliaia 38 3 5 4" xfId="54847" xr:uid="{15E32136-CAE7-4646-B755-209B9625A2B3}"/>
    <cellStyle name="Migliaia 38 3 6" xfId="19172" xr:uid="{E0B4E5B9-7DE0-49F0-B339-D25AB37B9983}"/>
    <cellStyle name="Migliaia 38 3 6 2" xfId="55715" xr:uid="{851A6D98-8075-4B53-B32D-000D7144FD81}"/>
    <cellStyle name="Migliaia 38 3 7" xfId="34167" xr:uid="{8F7C6F8C-B892-4CDC-9DBE-EFD1D2B6529B}"/>
    <cellStyle name="Migliaia 38 3 8" xfId="49107" xr:uid="{B2063039-4AFE-4ECF-9853-E8F6AE252666}"/>
    <cellStyle name="Migliaia 38 3 9" xfId="49512" xr:uid="{6AF060F8-103D-4735-BB7F-9F4986311DD6}"/>
    <cellStyle name="Migliaia 38 4" xfId="9246" xr:uid="{3FBF944E-4188-479F-A1A4-1E3853A90AE6}"/>
    <cellStyle name="Migliaia 38 4 2" xfId="17198" xr:uid="{4D3BB7CC-AD04-464F-8040-B5243A852ED3}"/>
    <cellStyle name="Migliaia 38 4 2 2" xfId="18304" xr:uid="{E0F418AA-89E8-4F74-AC76-5BC09BD9AB30}"/>
    <cellStyle name="Migliaia 38 4 2 2 2" xfId="33771" xr:uid="{338568A0-1011-460F-9B2F-9B81AB1D529B}"/>
    <cellStyle name="Migliaia 38 4 2 2 2 2" xfId="55254" xr:uid="{D12F9106-A25A-4581-A693-FEA8105CE252}"/>
    <cellStyle name="Migliaia 38 4 2 2 3" xfId="48732" xr:uid="{773540E5-34DE-49D0-8CF0-6099BA0F87CB}"/>
    <cellStyle name="Migliaia 38 4 2 2 3 2" xfId="56176" xr:uid="{D6FE6CE3-B322-413F-B3B9-0883C92141CA}"/>
    <cellStyle name="Migliaia 38 4 2 2 4" xfId="52899" xr:uid="{1BB85C1F-ED76-43BE-B681-E2BB95CB68BA}"/>
    <cellStyle name="Migliaia 38 4 2 3" xfId="33314" xr:uid="{D6F18679-5C12-452A-9ACB-9272877D95F0}"/>
    <cellStyle name="Migliaia 38 4 2 3 2" xfId="54851" xr:uid="{B33B4D84-0034-4DF2-9FA3-2EB35A5126E7}"/>
    <cellStyle name="Migliaia 38 4 2 4" xfId="48275" xr:uid="{EB529C6E-49C8-4783-B894-EF44B7241FE1}"/>
    <cellStyle name="Migliaia 38 4 2 4 2" xfId="55719" xr:uid="{1F48A1C4-0EB6-4A83-856F-A7786EF3464C}"/>
    <cellStyle name="Migliaia 38 4 2 5" xfId="52437" xr:uid="{6EBA981C-BEBA-49A1-9016-E07499D7FCDF}"/>
    <cellStyle name="Migliaia 38 4 3" xfId="18303" xr:uid="{BD95AE29-1026-44A6-88C8-421277EAAD3E}"/>
    <cellStyle name="Migliaia 38 4 3 2" xfId="33770" xr:uid="{4EDF9B13-3B3D-4A67-85F8-C1EB4AF321F6}"/>
    <cellStyle name="Migliaia 38 4 3 2 2" xfId="55253" xr:uid="{B6C7F10E-E20C-444A-B29F-4387F9C44A70}"/>
    <cellStyle name="Migliaia 38 4 3 3" xfId="48731" xr:uid="{4F7FED00-E28E-4B5A-B7EB-21BA15F8CCA8}"/>
    <cellStyle name="Migliaia 38 4 3 3 2" xfId="56175" xr:uid="{3E281450-79FA-4EF9-97BD-68CFD59D6FFB}"/>
    <cellStyle name="Migliaia 38 4 3 4" xfId="52898" xr:uid="{3855D9A6-810C-4FAA-9F2D-AB8B50402538}"/>
    <cellStyle name="Migliaia 38 4 4" xfId="17197" xr:uid="{0FF603E0-C65A-458A-B600-5FF82684C210}"/>
    <cellStyle name="Migliaia 38 4 4 2" xfId="33313" xr:uid="{EF5E8D4C-95D3-482C-9E70-D27481367630}"/>
    <cellStyle name="Migliaia 38 4 4 3" xfId="48274" xr:uid="{389B6F97-4035-48BF-B900-07F561602E48}"/>
    <cellStyle name="Migliaia 38 4 4 4" xfId="54850" xr:uid="{70769D23-E81E-4837-900B-0D5DA249D685}"/>
    <cellStyle name="Migliaia 38 4 5" xfId="51227" xr:uid="{264F3EE4-A35F-4B9C-9660-DE70D8883A54}"/>
    <cellStyle name="Migliaia 38 4 5 2" xfId="55718" xr:uid="{3672F8E4-D55C-4F84-8771-0F612A61D7D3}"/>
    <cellStyle name="Migliaia 38 4 6" xfId="52436" xr:uid="{A434BA98-4C84-4F6F-B288-D67F033CABBF}"/>
    <cellStyle name="Migliaia 38 5" xfId="9247" xr:uid="{69DCC408-F8CA-4294-A9FF-664833722332}"/>
    <cellStyle name="Migliaia 38 5 2" xfId="17199" xr:uid="{4CF86DE1-BB41-4CDC-BAD5-0E3FA3311EA1}"/>
    <cellStyle name="Migliaia 38 5 2 2" xfId="33315" xr:uid="{5A89FB58-AD03-48DB-A8F6-CBE5ECF2FF7A}"/>
    <cellStyle name="Migliaia 38 5 2 3" xfId="48276" xr:uid="{CD3A69C0-2491-4AA8-AC48-F4E4AF06D7B0}"/>
    <cellStyle name="Migliaia 38 5 2 4" xfId="54852" xr:uid="{C77B2E38-1FBF-46E7-BF78-E3AA7FE2599D}"/>
    <cellStyle name="Migliaia 38 5 3" xfId="50917" xr:uid="{5C93F40A-1189-4840-ABA6-F394E3DFEF4F}"/>
    <cellStyle name="Migliaia 38 5 3 2" xfId="55720" xr:uid="{C04B4E00-ABEB-4007-A2E6-FEC335991E65}"/>
    <cellStyle name="Migliaia 38 5 4" xfId="52438" xr:uid="{D836318F-AA7B-40D3-BD6E-308218BF2A72}"/>
    <cellStyle name="Migliaia 38 6" xfId="9242" xr:uid="{C76E33A9-F8C1-4C77-BD1B-BE3B028E3E8A}"/>
    <cellStyle name="Migliaia 38 6 2" xfId="50978" xr:uid="{0C0DD5A7-5168-47B8-B390-B33D23775EE0}"/>
    <cellStyle name="Migliaia 38 6 3" xfId="54560" xr:uid="{312ABBF4-EA96-445F-B1BC-73BBAA638E11}"/>
    <cellStyle name="Migliaia 38 7" xfId="9863" xr:uid="{8E1AC890-7BAB-449C-A982-A554BB0691FB}"/>
    <cellStyle name="Migliaia 38 7 2" xfId="26189" xr:uid="{46C3E7CE-4FD2-4C72-B242-76765C2DD6B2}"/>
    <cellStyle name="Migliaia 38 7 3" xfId="41167" xr:uid="{B03D1971-49CC-4F34-A3BD-357A29CD8147}"/>
    <cellStyle name="Migliaia 38 7 4" xfId="55713" xr:uid="{4D0A9C1F-8992-450B-BACC-ACF632550B03}"/>
    <cellStyle name="Migliaia 38 8" xfId="17192" xr:uid="{AA69EBAA-9C15-4515-9C41-8AB1F7322D90}"/>
    <cellStyle name="Migliaia 38 8 2" xfId="33308" xr:uid="{880EFA04-B8BD-4D7C-A91D-19EBA50B5652}"/>
    <cellStyle name="Migliaia 38 8 3" xfId="48269" xr:uid="{407FF4FF-7630-46C6-96DA-693495301117}"/>
    <cellStyle name="Migliaia 38 9" xfId="19170" xr:uid="{5C1D700A-E89E-4B89-B5DE-3DB1CE54D3F5}"/>
    <cellStyle name="Migliaia 39" xfId="455" xr:uid="{0580B15C-E4F2-4674-A4BC-E75FA33FC082}"/>
    <cellStyle name="Migliaia 39 10" xfId="34169" xr:uid="{7A8F3667-AD2A-4A34-851A-FC58E6BBE548}"/>
    <cellStyle name="Migliaia 39 11" xfId="49109" xr:uid="{304DF145-305D-4AF8-A1CF-C62EE18B4BB1}"/>
    <cellStyle name="Migliaia 39 12" xfId="49514" xr:uid="{46B74BF5-88FD-4528-9A53-94F8DDE68084}"/>
    <cellStyle name="Migliaia 39 13" xfId="49920" xr:uid="{1D3884E2-1330-4524-952E-2A8B77B11A67}"/>
    <cellStyle name="Migliaia 39 14" xfId="50328" xr:uid="{B71D525D-86FE-4674-8C9F-74C3DEA5514C}"/>
    <cellStyle name="Migliaia 39 15" xfId="50770" xr:uid="{D8EB95EA-4DCA-4DA2-BD0E-1CBEBB5D9354}"/>
    <cellStyle name="Migliaia 39 16" xfId="51489" xr:uid="{39331436-A9F4-4DD2-AAF7-3532A23A9A80}"/>
    <cellStyle name="Migliaia 39 17" xfId="51900" xr:uid="{CAEF38FB-77B3-4B8C-AF26-C3B22D9B2248}"/>
    <cellStyle name="Migliaia 39 18" xfId="52439" xr:uid="{69FC3F02-9A42-4883-9E4B-FFCE552DDC60}"/>
    <cellStyle name="Migliaia 39 2" xfId="456" xr:uid="{471DED2F-6503-4382-A8A9-D2100AB37BA1}"/>
    <cellStyle name="Migliaia 39 2 10" xfId="49921" xr:uid="{13F148EB-3867-47A9-8B03-68B824CB3E98}"/>
    <cellStyle name="Migliaia 39 2 11" xfId="50329" xr:uid="{3C767C87-220F-40AF-9A5D-82704AC08364}"/>
    <cellStyle name="Migliaia 39 2 12" xfId="50771" xr:uid="{97D7EBE9-DEAE-4A5E-B61E-51C7385F92EC}"/>
    <cellStyle name="Migliaia 39 2 13" xfId="51490" xr:uid="{C62BD077-4883-4784-A3A7-3D6F00C2BD3B}"/>
    <cellStyle name="Migliaia 39 2 14" xfId="51901" xr:uid="{64D9EDDA-B096-4E1A-BBC1-330995E14F5D}"/>
    <cellStyle name="Migliaia 39 2 15" xfId="52440" xr:uid="{C1076E9F-DE96-4F78-9EC9-3CEE7A8C4B68}"/>
    <cellStyle name="Migliaia 39 2 2" xfId="1283" xr:uid="{D867B9E7-3B3E-440D-9C8C-6A6D6B640330}"/>
    <cellStyle name="Migliaia 39 2 2 10" xfId="51073" xr:uid="{EE75B854-9701-4706-BF5F-77FB86555F37}"/>
    <cellStyle name="Migliaia 39 2 2 11" xfId="51669" xr:uid="{543D7F7A-D4D7-43E3-A302-D51FDF98BA80}"/>
    <cellStyle name="Migliaia 39 2 2 12" xfId="52088" xr:uid="{84F43D17-4A4D-439D-AE97-B16FA94260B5}"/>
    <cellStyle name="Migliaia 39 2 2 13" xfId="52900" xr:uid="{CAC03669-A727-4C96-B141-445403C4A004}"/>
    <cellStyle name="Migliaia 39 2 2 2" xfId="10047" xr:uid="{C42116AD-2289-4C8F-8175-6C677466B0B4}"/>
    <cellStyle name="Migliaia 39 2 2 2 2" xfId="26368" xr:uid="{E1DE49E2-4304-4627-BC80-E83F415EF029}"/>
    <cellStyle name="Migliaia 39 2 2 2 3" xfId="41336" xr:uid="{FF5A0C13-B221-47AB-9E60-8E6501D67A56}"/>
    <cellStyle name="Migliaia 39 2 2 2 4" xfId="55255" xr:uid="{18FB3DE2-FA73-488C-A253-486BF10EABD4}"/>
    <cellStyle name="Migliaia 39 2 2 3" xfId="18305" xr:uid="{2BC6E008-BA64-4973-93D3-16BC8BD180D7}"/>
    <cellStyle name="Migliaia 39 2 2 3 2" xfId="33772" xr:uid="{B7C711DD-63CA-408A-BF84-BB47E513B658}"/>
    <cellStyle name="Migliaia 39 2 2 3 3" xfId="48733" xr:uid="{CCA9BB4A-749A-49D4-86D2-EBE531C47F96}"/>
    <cellStyle name="Migliaia 39 2 2 3 4" xfId="56177" xr:uid="{D1D13BD7-D0AA-45DA-9EF9-F56D588BFE79}"/>
    <cellStyle name="Migliaia 39 2 2 4" xfId="19347" xr:uid="{F0C401AC-46E5-419E-99AE-8FC44BB52B92}"/>
    <cellStyle name="Migliaia 39 2 2 5" xfId="34337" xr:uid="{94BBD522-FFE9-40B5-8408-B084A1C38528}"/>
    <cellStyle name="Migliaia 39 2 2 6" xfId="49289" xr:uid="{3B1D3605-F4DE-4A7C-A8A8-4F9D8A409923}"/>
    <cellStyle name="Migliaia 39 2 2 7" xfId="49694" xr:uid="{2A8FDA0B-F1A7-4ED2-BB33-5DA09208CAA4}"/>
    <cellStyle name="Migliaia 39 2 2 8" xfId="50103" xr:uid="{D6AEE7E5-4C0A-4EDF-A067-0FC60B84374C}"/>
    <cellStyle name="Migliaia 39 2 2 9" xfId="50508" xr:uid="{0959A106-C76C-48A1-906F-1D077214528B}"/>
    <cellStyle name="Migliaia 39 2 3" xfId="9249" xr:uid="{A95C0E79-AF86-4C65-9240-7253EC6D598E}"/>
    <cellStyle name="Migliaia 39 2 3 2" xfId="54625" xr:uid="{6F1050CE-C2FD-47FD-9BA7-5CF229659598}"/>
    <cellStyle name="Migliaia 39 2 4" xfId="9868" xr:uid="{EA4A4DDE-A642-4A70-BEE4-CC9142C829BB}"/>
    <cellStyle name="Migliaia 39 2 4 2" xfId="26194" xr:uid="{0D00F82E-4139-4750-BA12-4F0E0261B157}"/>
    <cellStyle name="Migliaia 39 2 4 3" xfId="41172" xr:uid="{95593A20-2850-4C60-99F6-EC039B593322}"/>
    <cellStyle name="Migliaia 39 2 4 4" xfId="55722" xr:uid="{1E2A4E30-6BF8-490C-A26B-8B71BB1546E7}"/>
    <cellStyle name="Migliaia 39 2 5" xfId="17201" xr:uid="{596CF317-FC55-4D4A-ABA5-54FE1CF51984}"/>
    <cellStyle name="Migliaia 39 2 5 2" xfId="33317" xr:uid="{BCEF2998-5B4D-4752-A72A-F9FACAB8E4E8}"/>
    <cellStyle name="Migliaia 39 2 5 3" xfId="48278" xr:uid="{A0AB7E83-174B-4275-A60E-328C959E705D}"/>
    <cellStyle name="Migliaia 39 2 6" xfId="19175" xr:uid="{1307DE31-36A0-48E5-BA29-9F4E80E07A03}"/>
    <cellStyle name="Migliaia 39 2 7" xfId="34170" xr:uid="{06B39B5E-56C5-49AC-BC14-F2BB3BC85E59}"/>
    <cellStyle name="Migliaia 39 2 8" xfId="49110" xr:uid="{363712C5-A0FD-42F7-84CC-472AD035C0B2}"/>
    <cellStyle name="Migliaia 39 2 9" xfId="49515" xr:uid="{AA701ADE-37EC-4C14-9C4A-2435B77FF6D8}"/>
    <cellStyle name="Migliaia 39 3" xfId="457" xr:uid="{667D93BB-C2A5-4FC7-BD3E-DE90095153CC}"/>
    <cellStyle name="Migliaia 39 3 10" xfId="49922" xr:uid="{746C0CE0-5E56-414D-8900-28B101F7A4F2}"/>
    <cellStyle name="Migliaia 39 3 11" xfId="50330" xr:uid="{0496011B-749E-404A-8693-E802E8078C4B}"/>
    <cellStyle name="Migliaia 39 3 12" xfId="50772" xr:uid="{B7466609-8002-4BBA-BCA7-B2173A2124D3}"/>
    <cellStyle name="Migliaia 39 3 13" xfId="51491" xr:uid="{DC1934C5-4C18-41EC-9AAB-514F2BD51F10}"/>
    <cellStyle name="Migliaia 39 3 14" xfId="51902" xr:uid="{4CE328F2-CD44-4D6B-AFF5-F9AA95369571}"/>
    <cellStyle name="Migliaia 39 3 15" xfId="52441" xr:uid="{141C1995-6235-4D6E-BD1F-B2890B69F0B4}"/>
    <cellStyle name="Migliaia 39 3 2" xfId="458" xr:uid="{3D6D8E36-2CED-4E47-B141-7E4AF616E810}"/>
    <cellStyle name="Migliaia 39 3 2 10" xfId="50331" xr:uid="{004D7610-1703-4D42-8894-5FAFDB8BBF8F}"/>
    <cellStyle name="Migliaia 39 3 2 11" xfId="50773" xr:uid="{80F7F9D0-B465-4EEB-9C50-67DA30E59EEC}"/>
    <cellStyle name="Migliaia 39 3 2 12" xfId="51492" xr:uid="{A7B25425-073F-4E4A-8BEA-0D6B74BB7ABA}"/>
    <cellStyle name="Migliaia 39 3 2 13" xfId="51903" xr:uid="{D5343558-F6EF-45FE-BE76-27EA70FB97A7}"/>
    <cellStyle name="Migliaia 39 3 2 14" xfId="52442" xr:uid="{8F0B963B-8F90-4361-8261-2C1AC7D38FB1}"/>
    <cellStyle name="Migliaia 39 3 2 2" xfId="9251" xr:uid="{56E32837-0C0D-4099-AFC0-EF42561C1D24}"/>
    <cellStyle name="Migliaia 39 3 2 2 2" xfId="54854" xr:uid="{31194DF6-D52C-4822-AC46-FAC87CEB363C}"/>
    <cellStyle name="Migliaia 39 3 2 3" xfId="9870" xr:uid="{F836B012-F8B0-455E-9292-1B97B1CC9DDA}"/>
    <cellStyle name="Migliaia 39 3 2 3 2" xfId="26196" xr:uid="{5723C327-3E8B-4DFB-8157-1DCF21498359}"/>
    <cellStyle name="Migliaia 39 3 2 3 3" xfId="41174" xr:uid="{12A4410E-1AF9-4C8E-8AD2-04F2332C5400}"/>
    <cellStyle name="Migliaia 39 3 2 3 4" xfId="55724" xr:uid="{127E8B34-DD01-46CF-BC6E-D9443BD8FE12}"/>
    <cellStyle name="Migliaia 39 3 2 4" xfId="17203" xr:uid="{6456D600-7F08-418C-80CA-12D8A0F1C36D}"/>
    <cellStyle name="Migliaia 39 3 2 4 2" xfId="33319" xr:uid="{7F5F6045-9D8B-4404-AB8B-1DA63A8871D0}"/>
    <cellStyle name="Migliaia 39 3 2 4 3" xfId="48280" xr:uid="{FE5EE9A5-B3F1-40E9-AB2F-E93A71D8E2E6}"/>
    <cellStyle name="Migliaia 39 3 2 5" xfId="19177" xr:uid="{637A4153-7B9D-4550-88FC-955912B3D3E0}"/>
    <cellStyle name="Migliaia 39 3 2 6" xfId="34172" xr:uid="{7D61E189-11DF-4466-ACC3-20D7B957A81D}"/>
    <cellStyle name="Migliaia 39 3 2 7" xfId="49112" xr:uid="{932043BA-A4F1-4A86-90D1-16027E24C492}"/>
    <cellStyle name="Migliaia 39 3 2 8" xfId="49517" xr:uid="{EE2A0AFE-74D6-4D07-B7CB-3A8E33BAB419}"/>
    <cellStyle name="Migliaia 39 3 2 9" xfId="49923" xr:uid="{1E1EAC14-F74F-490C-9338-6ABC1DA2E713}"/>
    <cellStyle name="Migliaia 39 3 3" xfId="9250" xr:uid="{B73D4EA9-7FAC-493D-8B29-5D650F1664BC}"/>
    <cellStyle name="Migliaia 39 3 3 2" xfId="18307" xr:uid="{B52DB97F-3320-4000-BB51-702AC8675569}"/>
    <cellStyle name="Migliaia 39 3 3 2 2" xfId="33774" xr:uid="{8425ECAD-4FE4-4123-995A-AA967EB7F026}"/>
    <cellStyle name="Migliaia 39 3 3 2 2 2" xfId="55257" xr:uid="{F226267C-6156-4CCD-810F-B9BB38205055}"/>
    <cellStyle name="Migliaia 39 3 3 2 3" xfId="48735" xr:uid="{8D2383CA-7D92-41E4-B7DC-0DB571C663FF}"/>
    <cellStyle name="Migliaia 39 3 3 2 3 2" xfId="56179" xr:uid="{F329EA81-4F78-4FD1-BA56-424A7787E0D6}"/>
    <cellStyle name="Migliaia 39 3 3 2 4" xfId="52902" xr:uid="{24794EF9-02E7-42FC-AAAD-C9CC0223462E}"/>
    <cellStyle name="Migliaia 39 3 3 3" xfId="17204" xr:uid="{F17E5A11-490E-4011-BDAC-C939C3758652}"/>
    <cellStyle name="Migliaia 39 3 3 3 2" xfId="33320" xr:uid="{A662E47D-CC08-4A07-962B-2DF05434C6A1}"/>
    <cellStyle name="Migliaia 39 3 3 3 3" xfId="48281" xr:uid="{F78FAB3F-9322-451F-A148-ECE820C8C9CB}"/>
    <cellStyle name="Migliaia 39 3 3 3 4" xfId="54855" xr:uid="{0B3671B8-D32B-45DF-A58F-B2FE355BC01C}"/>
    <cellStyle name="Migliaia 39 3 3 4" xfId="55725" xr:uid="{E7B9930F-761B-46E2-B92A-6815274F51E9}"/>
    <cellStyle name="Migliaia 39 3 3 5" xfId="52443" xr:uid="{3F0432A7-C587-46FC-A973-247839C23FB0}"/>
    <cellStyle name="Migliaia 39 3 4" xfId="9869" xr:uid="{9E9436D5-AE1C-482F-9185-DC5E7BCCA56A}"/>
    <cellStyle name="Migliaia 39 3 4 2" xfId="18306" xr:uid="{0DF06DD4-4E9A-4022-A162-7FD9CD37940F}"/>
    <cellStyle name="Migliaia 39 3 4 2 2" xfId="33773" xr:uid="{06C35FEF-8708-46EC-BF99-53A03F1BEA19}"/>
    <cellStyle name="Migliaia 39 3 4 2 3" xfId="48734" xr:uid="{06C1445E-AA2F-4B22-AD8C-119C45BEBCD2}"/>
    <cellStyle name="Migliaia 39 3 4 2 4" xfId="55256" xr:uid="{9C0F0493-0973-43B7-AA8F-7765D629056D}"/>
    <cellStyle name="Migliaia 39 3 4 3" xfId="26195" xr:uid="{A2CA5469-1CEE-40CA-A00B-DAD9CD591EAD}"/>
    <cellStyle name="Migliaia 39 3 4 3 2" xfId="56178" xr:uid="{5E84EE97-B2D5-48F2-8FCF-79B78F1B6E4E}"/>
    <cellStyle name="Migliaia 39 3 4 4" xfId="41173" xr:uid="{87130857-FE3F-4797-8F2C-92E91EFF1A23}"/>
    <cellStyle name="Migliaia 39 3 4 5" xfId="52901" xr:uid="{CF2BBAB7-96B5-490D-9B9F-69535A202DAE}"/>
    <cellStyle name="Migliaia 39 3 5" xfId="17202" xr:uid="{1EF7417C-FD3C-4E64-87AD-4D4B129E9A14}"/>
    <cellStyle name="Migliaia 39 3 5 2" xfId="33318" xr:uid="{CB7FA3EE-4C7F-442A-9F7D-8FC6690F7ED2}"/>
    <cellStyle name="Migliaia 39 3 5 3" xfId="48279" xr:uid="{14F32016-9033-499D-A3AE-7E41B4082A36}"/>
    <cellStyle name="Migliaia 39 3 5 4" xfId="54853" xr:uid="{582A1552-0B28-4472-9FAD-39DB1DA50329}"/>
    <cellStyle name="Migliaia 39 3 6" xfId="19176" xr:uid="{5B4E5EFE-6555-47E8-AFB9-BDE6A2D1FA16}"/>
    <cellStyle name="Migliaia 39 3 6 2" xfId="55723" xr:uid="{055D2E84-88B8-4EF8-A050-7A4116FFBAAF}"/>
    <cellStyle name="Migliaia 39 3 7" xfId="34171" xr:uid="{4E01A168-20FC-4FDD-8D55-456E39F047CD}"/>
    <cellStyle name="Migliaia 39 3 8" xfId="49111" xr:uid="{4947F082-7831-411D-B4B3-09B1FA55BA44}"/>
    <cellStyle name="Migliaia 39 3 9" xfId="49516" xr:uid="{262A1805-9CF3-43A2-B69E-C0AB6A358BEB}"/>
    <cellStyle name="Migliaia 39 4" xfId="9252" xr:uid="{CD1C1F55-BF8D-4A36-8FD3-191011033819}"/>
    <cellStyle name="Migliaia 39 4 2" xfId="17206" xr:uid="{0A778D10-A9E4-4D76-B958-1937321FF6AF}"/>
    <cellStyle name="Migliaia 39 4 2 2" xfId="18309" xr:uid="{D4D7B392-151C-494F-8992-4FDA42CACEA2}"/>
    <cellStyle name="Migliaia 39 4 2 2 2" xfId="33776" xr:uid="{EAEF2905-D687-4B44-9395-1D24F72BE9A2}"/>
    <cellStyle name="Migliaia 39 4 2 2 2 2" xfId="55259" xr:uid="{6EFEEDB5-05FE-4819-8F2A-8D38D7BEF937}"/>
    <cellStyle name="Migliaia 39 4 2 2 3" xfId="48737" xr:uid="{8C1A3EAB-2D60-4415-B17B-B20A2A2920B9}"/>
    <cellStyle name="Migliaia 39 4 2 2 3 2" xfId="56181" xr:uid="{DFFA4249-444A-4AAB-8F00-6B96F7E91ACA}"/>
    <cellStyle name="Migliaia 39 4 2 2 4" xfId="52904" xr:uid="{47D79914-75AE-4780-85A0-99EE1BC7FB40}"/>
    <cellStyle name="Migliaia 39 4 2 3" xfId="33322" xr:uid="{E2BC69B7-59B2-498B-BA47-84EAC688B5C2}"/>
    <cellStyle name="Migliaia 39 4 2 3 2" xfId="54857" xr:uid="{3A2A3DD0-9188-4FFA-BE25-1DD3BD4D9951}"/>
    <cellStyle name="Migliaia 39 4 2 4" xfId="48283" xr:uid="{C16B4DE5-9063-48E4-BA02-1C7CF8E1CC2D}"/>
    <cellStyle name="Migliaia 39 4 2 4 2" xfId="55727" xr:uid="{53999EF5-9D79-4320-92EB-E670C46CA878}"/>
    <cellStyle name="Migliaia 39 4 2 5" xfId="52445" xr:uid="{9D970DEA-5651-4039-9361-EAAAF674EB1C}"/>
    <cellStyle name="Migliaia 39 4 3" xfId="18308" xr:uid="{01678A67-104A-42E7-8ED6-CC2F2051907D}"/>
    <cellStyle name="Migliaia 39 4 3 2" xfId="33775" xr:uid="{66CE9637-0391-4428-AEC6-45B56D8FECCA}"/>
    <cellStyle name="Migliaia 39 4 3 2 2" xfId="55258" xr:uid="{6122AE41-001D-4F69-A25F-DC94869050D4}"/>
    <cellStyle name="Migliaia 39 4 3 3" xfId="48736" xr:uid="{DE77FD1B-959C-4FEB-A920-03BBFE1453CB}"/>
    <cellStyle name="Migliaia 39 4 3 3 2" xfId="56180" xr:uid="{AD2D2FBB-0D7B-4898-8042-A5857AD10F17}"/>
    <cellStyle name="Migliaia 39 4 3 4" xfId="52903" xr:uid="{F69A4803-6AF0-4EB6-8E9D-0AE9ED494A06}"/>
    <cellStyle name="Migliaia 39 4 4" xfId="17205" xr:uid="{491AEB76-2C62-4CB6-9417-09E35B6BB9B0}"/>
    <cellStyle name="Migliaia 39 4 4 2" xfId="33321" xr:uid="{7B7E3585-0D35-4AC5-859B-84E021C425D9}"/>
    <cellStyle name="Migliaia 39 4 4 3" xfId="48282" xr:uid="{9CF2CD90-6732-4B0B-A558-744B8D58E7CD}"/>
    <cellStyle name="Migliaia 39 4 4 4" xfId="54856" xr:uid="{D9DD338D-266D-471C-A162-14DFF97476E8}"/>
    <cellStyle name="Migliaia 39 4 5" xfId="51132" xr:uid="{960C1F34-30E5-4DE5-9229-B48F66000143}"/>
    <cellStyle name="Migliaia 39 4 5 2" xfId="55726" xr:uid="{6247834A-D5DE-41D2-8C00-D7B8E81BBC6C}"/>
    <cellStyle name="Migliaia 39 4 6" xfId="52444" xr:uid="{D771CAD7-7A6E-4663-90CD-36E2AC6799E2}"/>
    <cellStyle name="Migliaia 39 5" xfId="9253" xr:uid="{EA01055B-C4C5-4312-9409-50CDDD633F52}"/>
    <cellStyle name="Migliaia 39 5 2" xfId="17207" xr:uid="{475B176C-75CF-40A6-95C4-C330A5C368D4}"/>
    <cellStyle name="Migliaia 39 5 2 2" xfId="33323" xr:uid="{FE3CBBB5-7237-4117-ACFD-13920C03995C}"/>
    <cellStyle name="Migliaia 39 5 2 3" xfId="48284" xr:uid="{23E7163F-FFC3-4286-A5F3-6520C829E060}"/>
    <cellStyle name="Migliaia 39 5 2 4" xfId="54858" xr:uid="{9CECB6D5-D489-49A7-A417-955D43A8E485}"/>
    <cellStyle name="Migliaia 39 5 3" xfId="50916" xr:uid="{C9458A42-7E62-47AB-A4E4-ED950EDD670A}"/>
    <cellStyle name="Migliaia 39 5 3 2" xfId="55728" xr:uid="{C07740E3-0A0E-4E18-97A4-996A7944DB19}"/>
    <cellStyle name="Migliaia 39 5 4" xfId="52446" xr:uid="{426B91F9-ECA7-4566-8A14-CA4E14DED61D}"/>
    <cellStyle name="Migliaia 39 6" xfId="9248" xr:uid="{7772AD60-635C-4081-A76A-2A1095AD7CAC}"/>
    <cellStyle name="Migliaia 39 6 2" xfId="51166" xr:uid="{336CA875-6828-4311-9EA6-6C9BEE40E765}"/>
    <cellStyle name="Migliaia 39 6 3" xfId="54561" xr:uid="{F34EF3E4-B46F-43F7-BC05-BBADB9DCDA13}"/>
    <cellStyle name="Migliaia 39 7" xfId="9867" xr:uid="{720E7BA9-E16B-4E4B-BBD9-159BD2A0BC17}"/>
    <cellStyle name="Migliaia 39 7 2" xfId="26193" xr:uid="{7ED37030-6F5D-4A53-9F87-E56091188843}"/>
    <cellStyle name="Migliaia 39 7 3" xfId="41171" xr:uid="{B870A07B-98F1-4D28-A489-A62C0EE1BD69}"/>
    <cellStyle name="Migliaia 39 7 4" xfId="55721" xr:uid="{3AF3957D-9B08-46A9-B12F-8C89178409D0}"/>
    <cellStyle name="Migliaia 39 8" xfId="17200" xr:uid="{3E560B0A-172D-4C5B-8FD7-509CB5B84DAE}"/>
    <cellStyle name="Migliaia 39 8 2" xfId="33316" xr:uid="{5DC0D166-1365-4523-B27B-A51AF9341CF8}"/>
    <cellStyle name="Migliaia 39 8 3" xfId="48277" xr:uid="{A41606C9-7A46-4E3B-9475-37636B9DC8A7}"/>
    <cellStyle name="Migliaia 39 9" xfId="19174" xr:uid="{4C1B5317-B5DC-4791-830F-3E1A54DCAB63}"/>
    <cellStyle name="Migliaia 4" xfId="459" xr:uid="{7BB6C7A4-B014-4EBB-B64D-FA20D647467C}"/>
    <cellStyle name="Migliaia 4 10" xfId="34173" xr:uid="{92E6A3A3-7230-4EE2-A10C-BB6EADFD5A61}"/>
    <cellStyle name="Migliaia 4 11" xfId="49113" xr:uid="{4687ED51-A715-454F-81ED-DF6A21017E24}"/>
    <cellStyle name="Migliaia 4 12" xfId="49518" xr:uid="{719A9B69-2404-4C6E-9474-DB0C2AD4EEE2}"/>
    <cellStyle name="Migliaia 4 13" xfId="49924" xr:uid="{7B0BC25B-1447-4EA5-BD0F-B4D1D1DF21D9}"/>
    <cellStyle name="Migliaia 4 14" xfId="50332" xr:uid="{2A337A02-B916-454F-AAC6-F50AC3285C29}"/>
    <cellStyle name="Migliaia 4 15" xfId="50774" xr:uid="{250B6D31-0155-4552-AC16-B980FC919218}"/>
    <cellStyle name="Migliaia 4 16" xfId="51493" xr:uid="{348789AE-F59F-4084-9C9C-FDA8BC2FC419}"/>
    <cellStyle name="Migliaia 4 17" xfId="51904" xr:uid="{9FC079B9-6043-4CB1-B515-2245C7358E3F}"/>
    <cellStyle name="Migliaia 4 18" xfId="52447" xr:uid="{501AEDDE-8668-4D20-8268-781603266D0A}"/>
    <cellStyle name="Migliaia 4 2" xfId="460" xr:uid="{86082A14-FE42-438D-A968-FEC652BFDA9C}"/>
    <cellStyle name="Migliaia 4 2 10" xfId="49925" xr:uid="{847D093C-20EF-4358-9256-42109CC52065}"/>
    <cellStyle name="Migliaia 4 2 11" xfId="50333" xr:uid="{8D1F2A17-D9EC-40DF-8F3B-DA62E6B1A9FA}"/>
    <cellStyle name="Migliaia 4 2 12" xfId="50775" xr:uid="{AF7A87A9-0F2C-401E-A2BB-D5E0B4DB214D}"/>
    <cellStyle name="Migliaia 4 2 13" xfId="51494" xr:uid="{4F48FB4F-238F-4CE2-9085-1463BFD928F3}"/>
    <cellStyle name="Migliaia 4 2 14" xfId="51905" xr:uid="{991191E3-B7CF-49FE-A311-070B54B0FEB2}"/>
    <cellStyle name="Migliaia 4 2 15" xfId="52448" xr:uid="{490BCF4D-95DD-4A2D-92F9-4D3D8E00228C}"/>
    <cellStyle name="Migliaia 4 2 2" xfId="1284" xr:uid="{B6DB10C1-4F87-47AB-9F51-0D7E31CC1EB8}"/>
    <cellStyle name="Migliaia 4 2 2 10" xfId="51074" xr:uid="{15CC52A8-B4D6-407E-9D7C-D2A5DBA9A840}"/>
    <cellStyle name="Migliaia 4 2 2 11" xfId="51670" xr:uid="{39E58823-D325-48A4-BD57-3332F6E488C8}"/>
    <cellStyle name="Migliaia 4 2 2 12" xfId="52089" xr:uid="{3439E63B-A65C-438D-8137-2CC580B0BD10}"/>
    <cellStyle name="Migliaia 4 2 2 13" xfId="52905" xr:uid="{EC1A6FA4-1E05-4799-BCB2-B6696F98F25B}"/>
    <cellStyle name="Migliaia 4 2 2 2" xfId="10048" xr:uid="{47A4384E-C447-4B6F-ADF6-A8587A236353}"/>
    <cellStyle name="Migliaia 4 2 2 2 2" xfId="26369" xr:uid="{556F6FC9-CA4F-4D08-9E45-75D0AD5E64A6}"/>
    <cellStyle name="Migliaia 4 2 2 2 3" xfId="41337" xr:uid="{0A60B19E-3D65-49B2-93B2-12E4A9DEA15A}"/>
    <cellStyle name="Migliaia 4 2 2 2 4" xfId="55260" xr:uid="{F77ACB4A-29A3-4ACD-82C2-182A3809AECA}"/>
    <cellStyle name="Migliaia 4 2 2 3" xfId="18310" xr:uid="{A0E5F24F-7633-43D0-A1BE-34F1EEF9CB5F}"/>
    <cellStyle name="Migliaia 4 2 2 3 2" xfId="33777" xr:uid="{7211871C-2D89-4320-8F27-6B49D186F835}"/>
    <cellStyle name="Migliaia 4 2 2 3 3" xfId="48738" xr:uid="{D4037003-0225-4B67-A231-7053B5DD9E78}"/>
    <cellStyle name="Migliaia 4 2 2 3 4" xfId="56182" xr:uid="{526DDBB7-2E32-4899-A727-C4EE1311D925}"/>
    <cellStyle name="Migliaia 4 2 2 4" xfId="19348" xr:uid="{569D7501-EA07-4AC2-8926-52EBC526C72C}"/>
    <cellStyle name="Migliaia 4 2 2 5" xfId="34338" xr:uid="{71629015-EEB3-4CC0-A44A-DD3D5AFD92E8}"/>
    <cellStyle name="Migliaia 4 2 2 6" xfId="49290" xr:uid="{87FBB305-DC4E-4DE2-B185-C8DC9271A3D7}"/>
    <cellStyle name="Migliaia 4 2 2 7" xfId="49695" xr:uid="{24CFB747-D4ED-4BB0-95C0-0DE0BD0385C1}"/>
    <cellStyle name="Migliaia 4 2 2 8" xfId="50104" xr:uid="{DD24C99E-6436-481A-9E81-99F5125CB241}"/>
    <cellStyle name="Migliaia 4 2 2 9" xfId="50509" xr:uid="{AD6A040D-4095-46EA-BB1E-961F550FDBF2}"/>
    <cellStyle name="Migliaia 4 2 3" xfId="9255" xr:uid="{C8D54557-FFE1-4B3C-B3C4-9C0FC52B34FD}"/>
    <cellStyle name="Migliaia 4 2 3 2" xfId="54626" xr:uid="{A22804BA-EBD6-4BC6-877A-7959F1CF35CB}"/>
    <cellStyle name="Migliaia 4 2 4" xfId="9872" xr:uid="{9D613429-EADA-4D54-8C1C-733233513C08}"/>
    <cellStyle name="Migliaia 4 2 4 2" xfId="26198" xr:uid="{518ADC0D-3BC0-40BC-90DD-3861099C4731}"/>
    <cellStyle name="Migliaia 4 2 4 3" xfId="41176" xr:uid="{83E56CFC-B610-49AD-8EF8-E7DB448C3C03}"/>
    <cellStyle name="Migliaia 4 2 4 4" xfId="55730" xr:uid="{6BBBCE32-703F-4A52-B3B5-AE77EC6409E4}"/>
    <cellStyle name="Migliaia 4 2 5" xfId="17209" xr:uid="{71347683-5216-477B-BA9B-A96FE0E2B198}"/>
    <cellStyle name="Migliaia 4 2 5 2" xfId="33325" xr:uid="{A1FC6F60-8C3E-41AC-9A1A-8FEAB3ADE982}"/>
    <cellStyle name="Migliaia 4 2 5 3" xfId="48286" xr:uid="{15FDD583-DD2E-41F3-83F6-65CE5F459B7D}"/>
    <cellStyle name="Migliaia 4 2 6" xfId="19179" xr:uid="{8C03BA21-4E95-4FC3-8EDF-A29074E9F5A6}"/>
    <cellStyle name="Migliaia 4 2 7" xfId="34174" xr:uid="{D7F2748B-CB8B-455D-B5A0-E45E49294026}"/>
    <cellStyle name="Migliaia 4 2 8" xfId="49114" xr:uid="{ED921FD9-7AE5-470F-96CE-170D815B0968}"/>
    <cellStyle name="Migliaia 4 2 9" xfId="49519" xr:uid="{0CFD0CD3-0B97-423F-AD02-04571DBC4627}"/>
    <cellStyle name="Migliaia 4 3" xfId="461" xr:uid="{1B8EC5B9-CC4D-4E07-B1BC-C002FCFAB9FB}"/>
    <cellStyle name="Migliaia 4 3 10" xfId="49926" xr:uid="{03CDC7DE-827F-4392-AEC4-13135A2D648D}"/>
    <cellStyle name="Migliaia 4 3 11" xfId="50334" xr:uid="{922B8442-31EC-4F05-8D71-B3966A6363B2}"/>
    <cellStyle name="Migliaia 4 3 12" xfId="50776" xr:uid="{1F1F92EC-FAEF-42FE-9DD4-13B61A45BF26}"/>
    <cellStyle name="Migliaia 4 3 13" xfId="51495" xr:uid="{7147F097-DFD5-4F8D-8083-0DD753C72A4F}"/>
    <cellStyle name="Migliaia 4 3 14" xfId="51906" xr:uid="{D31F1CFC-43E2-496B-BCA9-2E2727A85B76}"/>
    <cellStyle name="Migliaia 4 3 15" xfId="52449" xr:uid="{171BAB86-942C-4CD4-8F94-5F41B924DE3F}"/>
    <cellStyle name="Migliaia 4 3 2" xfId="462" xr:uid="{F3D26A94-DF15-45DA-98CB-C569D716C61C}"/>
    <cellStyle name="Migliaia 4 3 2 10" xfId="50335" xr:uid="{EC4DC3A7-0F1E-4BE0-9A23-4627BCC648A8}"/>
    <cellStyle name="Migliaia 4 3 2 11" xfId="50777" xr:uid="{7DFA6FFB-556F-425F-B74E-7034FFAAA267}"/>
    <cellStyle name="Migliaia 4 3 2 12" xfId="51496" xr:uid="{C37A731C-9382-472B-B228-04C41457F9DD}"/>
    <cellStyle name="Migliaia 4 3 2 13" xfId="51907" xr:uid="{F4DE7E83-C3FF-441A-9F36-A28A85BE61AD}"/>
    <cellStyle name="Migliaia 4 3 2 14" xfId="52450" xr:uid="{70B2D139-D06D-4053-B7B4-14A9704E15AA}"/>
    <cellStyle name="Migliaia 4 3 2 2" xfId="9257" xr:uid="{B28438C1-ED85-41FE-B6BD-00AE9C225DE7}"/>
    <cellStyle name="Migliaia 4 3 2 2 2" xfId="54860" xr:uid="{C7C41556-D758-40AF-B2EF-BBF2D0F76533}"/>
    <cellStyle name="Migliaia 4 3 2 3" xfId="9874" xr:uid="{BE952A80-FAD8-4246-A77B-3EA92B1E70EB}"/>
    <cellStyle name="Migliaia 4 3 2 3 2" xfId="26200" xr:uid="{9AD73A75-8A2F-4B68-96F4-F04CBF01F92F}"/>
    <cellStyle name="Migliaia 4 3 2 3 3" xfId="41178" xr:uid="{754BE245-9967-47D4-9DD1-254C12E73E41}"/>
    <cellStyle name="Migliaia 4 3 2 3 4" xfId="55732" xr:uid="{49910249-C8D6-4AEB-9450-77677229E25F}"/>
    <cellStyle name="Migliaia 4 3 2 4" xfId="17211" xr:uid="{92C6A0F9-125B-4DFE-9C8B-4660751CD123}"/>
    <cellStyle name="Migliaia 4 3 2 4 2" xfId="33327" xr:uid="{60BE0EA2-6A3A-4BA0-ABE4-FD1A53A708A5}"/>
    <cellStyle name="Migliaia 4 3 2 4 3" xfId="48288" xr:uid="{FB5E57E4-31A0-42FA-A672-C4973C1E9A1C}"/>
    <cellStyle name="Migliaia 4 3 2 5" xfId="19181" xr:uid="{C5B88D29-04BE-4E84-AEEC-3A2BC0F97D72}"/>
    <cellStyle name="Migliaia 4 3 2 6" xfId="34176" xr:uid="{AB9E70F2-B067-4908-9D57-30B34A23EC5C}"/>
    <cellStyle name="Migliaia 4 3 2 7" xfId="49116" xr:uid="{27FE7E15-828B-4CC2-BB45-9C261FF74292}"/>
    <cellStyle name="Migliaia 4 3 2 8" xfId="49521" xr:uid="{86A95C2E-DE3C-477E-9B01-E3A5325BCA1D}"/>
    <cellStyle name="Migliaia 4 3 2 9" xfId="49927" xr:uid="{F4B5E6EF-0424-42E5-AD4D-AA6FCD73E170}"/>
    <cellStyle name="Migliaia 4 3 3" xfId="9256" xr:uid="{52319738-B38F-4FEB-AEA7-8F1774F2B4DD}"/>
    <cellStyle name="Migliaia 4 3 3 2" xfId="18312" xr:uid="{2AA0D49F-0CDC-4388-AD68-38CB712D557C}"/>
    <cellStyle name="Migliaia 4 3 3 2 2" xfId="33779" xr:uid="{4DA01331-7C0A-4D97-B3F2-25CF75D5A312}"/>
    <cellStyle name="Migliaia 4 3 3 2 2 2" xfId="55262" xr:uid="{7D77D085-1A61-4F4B-B486-D0485D4DED1C}"/>
    <cellStyle name="Migliaia 4 3 3 2 3" xfId="48740" xr:uid="{173D6B88-C790-4D94-B189-B9B062CB09FF}"/>
    <cellStyle name="Migliaia 4 3 3 2 3 2" xfId="56184" xr:uid="{1AC49712-6392-4AD6-97F6-5270E4EDF4BE}"/>
    <cellStyle name="Migliaia 4 3 3 2 4" xfId="52907" xr:uid="{B02533C9-7C97-43B0-ADCE-546D1CCC9600}"/>
    <cellStyle name="Migliaia 4 3 3 3" xfId="17212" xr:uid="{B7CFF311-4B24-4FCC-AD68-253DFF4A557E}"/>
    <cellStyle name="Migliaia 4 3 3 3 2" xfId="33328" xr:uid="{9B2A04F7-52F3-4439-A9D1-AFF1CF2BC896}"/>
    <cellStyle name="Migliaia 4 3 3 3 3" xfId="48289" xr:uid="{1D94BE10-FE98-49A1-9FAA-E6E40D01ECE8}"/>
    <cellStyle name="Migliaia 4 3 3 3 4" xfId="54861" xr:uid="{FFECD141-6527-4C99-9A51-025DA674ADD5}"/>
    <cellStyle name="Migliaia 4 3 3 4" xfId="55733" xr:uid="{88B1DA56-92A5-4B14-AE78-5F92EC0AF456}"/>
    <cellStyle name="Migliaia 4 3 3 5" xfId="52451" xr:uid="{6576CE06-C179-4E39-8BC7-6DCF57ABC128}"/>
    <cellStyle name="Migliaia 4 3 4" xfId="9873" xr:uid="{79C707C3-5245-4D2F-A96D-42207E6FB600}"/>
    <cellStyle name="Migliaia 4 3 4 2" xfId="18311" xr:uid="{AE647911-6E2B-4F9E-ABFB-C1D761BA328E}"/>
    <cellStyle name="Migliaia 4 3 4 2 2" xfId="33778" xr:uid="{F5077832-4EAA-43DC-A053-9F1C970E5434}"/>
    <cellStyle name="Migliaia 4 3 4 2 3" xfId="48739" xr:uid="{1479B4CD-EBC8-4DBA-AC9F-F547C197A9CD}"/>
    <cellStyle name="Migliaia 4 3 4 2 4" xfId="55261" xr:uid="{B20DD0B5-1489-41F2-887C-1DAAAAA807F8}"/>
    <cellStyle name="Migliaia 4 3 4 3" xfId="26199" xr:uid="{81CB7488-7B8F-431B-B4FA-6354179EF059}"/>
    <cellStyle name="Migliaia 4 3 4 3 2" xfId="56183" xr:uid="{C88BE88B-0B54-4D61-984D-01E94F93D9DB}"/>
    <cellStyle name="Migliaia 4 3 4 4" xfId="41177" xr:uid="{5438417B-C427-4613-A60F-D8E4D1E2A360}"/>
    <cellStyle name="Migliaia 4 3 4 5" xfId="52906" xr:uid="{04765F31-57DD-4F4D-9ACF-1883F1D18E33}"/>
    <cellStyle name="Migliaia 4 3 5" xfId="17210" xr:uid="{92C9BF00-F35C-46CE-81E7-85A4313AEB2A}"/>
    <cellStyle name="Migliaia 4 3 5 2" xfId="33326" xr:uid="{63861F10-C791-4788-8962-E9FE5EB120A1}"/>
    <cellStyle name="Migliaia 4 3 5 3" xfId="48287" xr:uid="{7AB17C9D-6BDC-4494-A32F-600F602F028C}"/>
    <cellStyle name="Migliaia 4 3 5 4" xfId="54859" xr:uid="{1CB8867F-C98A-48B2-A428-B5B5D6803840}"/>
    <cellStyle name="Migliaia 4 3 6" xfId="19180" xr:uid="{C639CF41-9B02-4910-B969-BD1881B0B76D}"/>
    <cellStyle name="Migliaia 4 3 6 2" xfId="55731" xr:uid="{BE5CD5F4-7EC1-4D05-BFBA-250DC7A13AFA}"/>
    <cellStyle name="Migliaia 4 3 7" xfId="34175" xr:uid="{2B329374-1F80-43E2-B79E-CC4A1ED035BE}"/>
    <cellStyle name="Migliaia 4 3 8" xfId="49115" xr:uid="{7861A2A3-A02C-4165-A7A8-91A1CE8F055C}"/>
    <cellStyle name="Migliaia 4 3 9" xfId="49520" xr:uid="{1E658E44-68F9-4811-BEC8-650E7A0D4562}"/>
    <cellStyle name="Migliaia 4 4" xfId="9258" xr:uid="{8BE3A813-71FF-488E-B803-B968146333F0}"/>
    <cellStyle name="Migliaia 4 4 2" xfId="17214" xr:uid="{C19DCE9D-A594-46E9-A9BC-44EA1768F5C2}"/>
    <cellStyle name="Migliaia 4 4 2 2" xfId="18314" xr:uid="{4B856427-FC0B-4537-8EC7-5F59167CA67B}"/>
    <cellStyle name="Migliaia 4 4 2 2 2" xfId="33781" xr:uid="{32EFB399-542E-4BDF-B364-961B2218E44B}"/>
    <cellStyle name="Migliaia 4 4 2 2 2 2" xfId="55264" xr:uid="{CC9A6D19-3ED9-434D-B3EB-49B10AA8552B}"/>
    <cellStyle name="Migliaia 4 4 2 2 3" xfId="48742" xr:uid="{FCAC254D-017F-491F-8E84-AC31D83B3BBE}"/>
    <cellStyle name="Migliaia 4 4 2 2 3 2" xfId="56186" xr:uid="{AC085649-F7F8-49B4-8E5F-7470CAEAA38B}"/>
    <cellStyle name="Migliaia 4 4 2 2 4" xfId="52909" xr:uid="{D4925032-7F6C-46F0-B20F-9DE988DB838C}"/>
    <cellStyle name="Migliaia 4 4 2 3" xfId="33330" xr:uid="{360323AB-C0E5-4EF2-A143-5701A79A775B}"/>
    <cellStyle name="Migliaia 4 4 2 3 2" xfId="54863" xr:uid="{5BF7FE11-958A-46DE-B6C1-AD3FBA4A90B3}"/>
    <cellStyle name="Migliaia 4 4 2 4" xfId="48291" xr:uid="{B626B694-3E98-4794-B5AF-72A0281D02E3}"/>
    <cellStyle name="Migliaia 4 4 2 4 2" xfId="55735" xr:uid="{A3B7BBF2-2CD9-461D-9630-1E7563D6A974}"/>
    <cellStyle name="Migliaia 4 4 2 5" xfId="52453" xr:uid="{0AD33EB9-C9BD-4717-B6E9-40ADC1F1403F}"/>
    <cellStyle name="Migliaia 4 4 3" xfId="18313" xr:uid="{3FE98853-6D01-4864-AE1F-74E0F5E8D99B}"/>
    <cellStyle name="Migliaia 4 4 3 2" xfId="33780" xr:uid="{C404D3FF-B0A9-4406-A74E-D9C24A7F9F07}"/>
    <cellStyle name="Migliaia 4 4 3 2 2" xfId="55263" xr:uid="{75EBC3CC-D4ED-4640-9BC7-80916C44B29E}"/>
    <cellStyle name="Migliaia 4 4 3 3" xfId="48741" xr:uid="{07F05BF8-FCDE-4BC4-ADFF-429526DE34FB}"/>
    <cellStyle name="Migliaia 4 4 3 3 2" xfId="56185" xr:uid="{DE4ED55F-717E-40CF-8ABB-5470901B1873}"/>
    <cellStyle name="Migliaia 4 4 3 4" xfId="52908" xr:uid="{A61D6F95-2D33-4516-88FD-DB34C4219AC1}"/>
    <cellStyle name="Migliaia 4 4 4" xfId="17213" xr:uid="{ADA2D80C-020E-4FB6-AACF-A4C1DD59E342}"/>
    <cellStyle name="Migliaia 4 4 4 2" xfId="33329" xr:uid="{A57F0710-4209-4F63-9CB0-8B1BD5D28457}"/>
    <cellStyle name="Migliaia 4 4 4 3" xfId="48290" xr:uid="{55A79E56-A5A7-4827-B74C-818B0C187896}"/>
    <cellStyle name="Migliaia 4 4 4 4" xfId="54862" xr:uid="{3CCEA81B-0838-4386-A600-D094DCD96B56}"/>
    <cellStyle name="Migliaia 4 4 5" xfId="51228" xr:uid="{639FF293-65A2-4BE1-AC65-B61508F691D6}"/>
    <cellStyle name="Migliaia 4 4 5 2" xfId="55734" xr:uid="{2EA1D6F5-1563-4C93-BE7C-B15890922C1E}"/>
    <cellStyle name="Migliaia 4 4 6" xfId="52452" xr:uid="{E3B59FD6-DCE0-4A49-8DE1-A0B0BEE302C9}"/>
    <cellStyle name="Migliaia 4 5" xfId="9259" xr:uid="{C5D0FACF-08F5-4AC0-BCF3-879A78F39B3D}"/>
    <cellStyle name="Migliaia 4 5 2" xfId="17215" xr:uid="{7C6D9876-2BB7-47EC-BC62-C88AF1D5E10C}"/>
    <cellStyle name="Migliaia 4 5 2 2" xfId="33331" xr:uid="{BE5E2346-067A-422D-88DA-7DC0E2B31C03}"/>
    <cellStyle name="Migliaia 4 5 2 3" xfId="48292" xr:uid="{87A79CC1-600C-46A6-9FE4-76C803F1414D}"/>
    <cellStyle name="Migliaia 4 5 2 4" xfId="54864" xr:uid="{BB12B45F-1605-4176-86B6-25DCFC524508}"/>
    <cellStyle name="Migliaia 4 5 3" xfId="51131" xr:uid="{90EFD462-F597-4D46-8C85-4F94419CD24F}"/>
    <cellStyle name="Migliaia 4 5 3 2" xfId="55736" xr:uid="{F9C53630-EC27-4C84-94EC-B131A790B38A}"/>
    <cellStyle name="Migliaia 4 5 4" xfId="52454" xr:uid="{6936B538-0479-49A0-B0C3-CE8C30AA3D7B}"/>
    <cellStyle name="Migliaia 4 6" xfId="9254" xr:uid="{CA81EE1B-DD47-40EB-9935-FB2228433F87}"/>
    <cellStyle name="Migliaia 4 6 2" xfId="50977" xr:uid="{3D1298C1-E1B0-4D72-A2CC-37EE144512FD}"/>
    <cellStyle name="Migliaia 4 6 3" xfId="54562" xr:uid="{BFD24A0B-29E4-42AB-B992-A6545E66156E}"/>
    <cellStyle name="Migliaia 4 7" xfId="9871" xr:uid="{795C298B-282E-449E-94B7-502160B6706E}"/>
    <cellStyle name="Migliaia 4 7 2" xfId="26197" xr:uid="{5FFC5EEA-27ED-4BA5-883A-885265EBC1B4}"/>
    <cellStyle name="Migliaia 4 7 3" xfId="41175" xr:uid="{EFBEBD48-AB85-45B7-8278-367E80BE31B2}"/>
    <cellStyle name="Migliaia 4 7 4" xfId="55729" xr:uid="{381A27FC-FD81-4BC0-BBBA-AC267BD6CEB4}"/>
    <cellStyle name="Migliaia 4 8" xfId="17208" xr:uid="{B6565FAD-2512-407C-9C91-3DDE5B26773B}"/>
    <cellStyle name="Migliaia 4 8 2" xfId="33324" xr:uid="{53CBE30E-784C-423C-8F94-CF3606EEEE69}"/>
    <cellStyle name="Migliaia 4 8 3" xfId="48285" xr:uid="{FA17F9F3-49B4-432E-80DE-202CBB2F8C27}"/>
    <cellStyle name="Migliaia 4 9" xfId="19178" xr:uid="{24CD9247-8A8E-4AA4-846A-151E6ED759B2}"/>
    <cellStyle name="Migliaia 40" xfId="463" xr:uid="{56294F65-0FE7-43CE-86A8-AB3D8F59E6C2}"/>
    <cellStyle name="Migliaia 40 10" xfId="34177" xr:uid="{015A41CB-8EAC-4469-8918-0C9AFE8D3351}"/>
    <cellStyle name="Migliaia 40 11" xfId="49117" xr:uid="{E547F383-5D90-4261-BC09-3B908359BA8D}"/>
    <cellStyle name="Migliaia 40 12" xfId="49522" xr:uid="{73ABC20D-5CDC-4D11-A4B1-E18B57129FB0}"/>
    <cellStyle name="Migliaia 40 13" xfId="49928" xr:uid="{47358778-9A1C-4D00-B8F8-5B605E53D4FE}"/>
    <cellStyle name="Migliaia 40 14" xfId="50336" xr:uid="{FCD596CD-71F0-4DA3-A0C2-CB7E602F71A6}"/>
    <cellStyle name="Migliaia 40 15" xfId="50778" xr:uid="{0610FB2F-72B8-45C5-9106-832406134CF8}"/>
    <cellStyle name="Migliaia 40 16" xfId="51497" xr:uid="{ED3C0271-1AC0-4CE0-B327-4EE48B7FF8A2}"/>
    <cellStyle name="Migliaia 40 17" xfId="51908" xr:uid="{ED6ADF72-76E0-42A0-B57D-9476FF9F7689}"/>
    <cellStyle name="Migliaia 40 18" xfId="52455" xr:uid="{524624CD-C35B-49A3-B94A-0A6ECB6C51DD}"/>
    <cellStyle name="Migliaia 40 2" xfId="464" xr:uid="{20F8790D-7D61-4B69-B516-FCF6577B32FB}"/>
    <cellStyle name="Migliaia 40 2 10" xfId="49929" xr:uid="{A8CCEC06-1748-4EB5-88E9-095753407934}"/>
    <cellStyle name="Migliaia 40 2 11" xfId="50337" xr:uid="{EADE27DE-F812-4536-A0D5-5942B55CBD0C}"/>
    <cellStyle name="Migliaia 40 2 12" xfId="50779" xr:uid="{1B7CA3DE-F5B3-43BE-A160-966B41A925D8}"/>
    <cellStyle name="Migliaia 40 2 13" xfId="51498" xr:uid="{508DDBCC-21DB-4086-9E5C-327F457246E4}"/>
    <cellStyle name="Migliaia 40 2 14" xfId="51909" xr:uid="{B32CCBC2-DF77-448C-92DD-8172CA30A1B8}"/>
    <cellStyle name="Migliaia 40 2 15" xfId="52456" xr:uid="{3495F099-85E6-4C47-9071-530A53854259}"/>
    <cellStyle name="Migliaia 40 2 2" xfId="1285" xr:uid="{4E7A6FB8-248E-46BA-9AF0-842C64C557AC}"/>
    <cellStyle name="Migliaia 40 2 2 10" xfId="51075" xr:uid="{E657CB4B-50F3-4309-B233-0F7E9687819C}"/>
    <cellStyle name="Migliaia 40 2 2 11" xfId="51671" xr:uid="{DC911B0B-E030-4638-9DA4-681F274EFADC}"/>
    <cellStyle name="Migliaia 40 2 2 12" xfId="52090" xr:uid="{211FBF66-8C12-47DA-BF17-3596C19B78E4}"/>
    <cellStyle name="Migliaia 40 2 2 13" xfId="52910" xr:uid="{4AC6C07F-56E1-4981-B138-F00DD585601F}"/>
    <cellStyle name="Migliaia 40 2 2 2" xfId="10049" xr:uid="{3B5BD796-9FA6-438C-A27C-D323B405E2E8}"/>
    <cellStyle name="Migliaia 40 2 2 2 2" xfId="26370" xr:uid="{5C514ECA-0933-404E-A328-95DAF2ADD8E9}"/>
    <cellStyle name="Migliaia 40 2 2 2 3" xfId="41338" xr:uid="{0AC6E189-1961-4542-9ED6-95972288C4E1}"/>
    <cellStyle name="Migliaia 40 2 2 2 4" xfId="55265" xr:uid="{5983DFFD-4110-4D62-8151-D680286C95DE}"/>
    <cellStyle name="Migliaia 40 2 2 3" xfId="18315" xr:uid="{F6BCBBE0-E4AA-46B9-8CEF-09353EBFB1AE}"/>
    <cellStyle name="Migliaia 40 2 2 3 2" xfId="33782" xr:uid="{7B1C3187-406B-412F-B183-841DCBED8C00}"/>
    <cellStyle name="Migliaia 40 2 2 3 3" xfId="48743" xr:uid="{9DFEED32-6BB9-4A4D-81B9-4B68420FCF5A}"/>
    <cellStyle name="Migliaia 40 2 2 3 4" xfId="56187" xr:uid="{3DBA7699-6802-498B-9484-369607D7C67C}"/>
    <cellStyle name="Migliaia 40 2 2 4" xfId="19349" xr:uid="{8314E3FC-ECD1-46F5-B242-EDF3C4A72D6E}"/>
    <cellStyle name="Migliaia 40 2 2 5" xfId="34339" xr:uid="{48C026A0-0898-4F88-8A48-8AA7E10D2D7B}"/>
    <cellStyle name="Migliaia 40 2 2 6" xfId="49291" xr:uid="{AAE9969D-E074-42E8-BA21-BC9E8A1D5833}"/>
    <cellStyle name="Migliaia 40 2 2 7" xfId="49696" xr:uid="{3CDA321B-A36E-4BA7-B997-0A8B73A99013}"/>
    <cellStyle name="Migliaia 40 2 2 8" xfId="50105" xr:uid="{26AD0C8F-2E3F-4419-B439-7CCCEBB64A2E}"/>
    <cellStyle name="Migliaia 40 2 2 9" xfId="50510" xr:uid="{88C32153-FFDE-40E7-B691-2CD39997932B}"/>
    <cellStyle name="Migliaia 40 2 3" xfId="9261" xr:uid="{0E80427A-F259-46A9-B319-FE922848213E}"/>
    <cellStyle name="Migliaia 40 2 3 2" xfId="54627" xr:uid="{07868809-B50C-46F5-9974-0A1224DA09BE}"/>
    <cellStyle name="Migliaia 40 2 4" xfId="9876" xr:uid="{C34E6510-6A75-42D1-9888-33B45065FD47}"/>
    <cellStyle name="Migliaia 40 2 4 2" xfId="26202" xr:uid="{5E23513B-DDD9-4D32-8916-DECD463D9895}"/>
    <cellStyle name="Migliaia 40 2 4 3" xfId="41180" xr:uid="{760D7C4A-3CD0-4B40-AF23-731486414749}"/>
    <cellStyle name="Migliaia 40 2 4 4" xfId="55738" xr:uid="{E7FE86C8-DDBD-4F88-A1C7-AE3A48AE105A}"/>
    <cellStyle name="Migliaia 40 2 5" xfId="17217" xr:uid="{F152B9F7-BD51-40A3-9014-FD9E575F7DC4}"/>
    <cellStyle name="Migliaia 40 2 5 2" xfId="33333" xr:uid="{DCEF0473-AFBE-46B7-9140-04366F25395C}"/>
    <cellStyle name="Migliaia 40 2 5 3" xfId="48294" xr:uid="{0D685445-8BDD-4FE1-9538-1BEFE5BC6C0C}"/>
    <cellStyle name="Migliaia 40 2 6" xfId="19183" xr:uid="{FBE329D9-6557-4AC4-A9F7-558FA8A20A88}"/>
    <cellStyle name="Migliaia 40 2 7" xfId="34178" xr:uid="{33D3CD23-0C59-4855-8BEB-9C9F4B172B03}"/>
    <cellStyle name="Migliaia 40 2 8" xfId="49118" xr:uid="{64939FD9-3DC1-40CE-BAAD-707B842D4262}"/>
    <cellStyle name="Migliaia 40 2 9" xfId="49523" xr:uid="{F58030B0-2DD8-4740-9DFE-93F37EA9F0BA}"/>
    <cellStyle name="Migliaia 40 3" xfId="465" xr:uid="{58615658-7F7F-493A-9E0E-BE37BC77182A}"/>
    <cellStyle name="Migliaia 40 3 10" xfId="49930" xr:uid="{B4EB7D5F-892B-4B0C-91FB-4387A6DCF71E}"/>
    <cellStyle name="Migliaia 40 3 11" xfId="50338" xr:uid="{5A941221-3ADB-49CE-8741-892B3684890C}"/>
    <cellStyle name="Migliaia 40 3 12" xfId="50780" xr:uid="{C0C04AE0-39F3-4E6B-8DEC-DA7AA3A2F9E4}"/>
    <cellStyle name="Migliaia 40 3 13" xfId="51499" xr:uid="{7F769677-D6F2-46E5-8214-6F47C0B38028}"/>
    <cellStyle name="Migliaia 40 3 14" xfId="51910" xr:uid="{59EEA5B5-5631-477F-AA62-4B3205586713}"/>
    <cellStyle name="Migliaia 40 3 15" xfId="52457" xr:uid="{8F034797-0075-430D-9F40-5CF6E239D364}"/>
    <cellStyle name="Migliaia 40 3 2" xfId="466" xr:uid="{83CB5E22-A3DF-432C-974A-E5CC4C77D760}"/>
    <cellStyle name="Migliaia 40 3 2 10" xfId="50339" xr:uid="{E0692B4D-C566-4B30-A73D-28B02763F84D}"/>
    <cellStyle name="Migliaia 40 3 2 11" xfId="50781" xr:uid="{2BD44929-720D-4320-9984-2B128AC4B6E5}"/>
    <cellStyle name="Migliaia 40 3 2 12" xfId="51500" xr:uid="{9DD15CEF-8C06-469E-971E-DA537E539995}"/>
    <cellStyle name="Migliaia 40 3 2 13" xfId="51911" xr:uid="{7D40FDFA-5308-457A-8A14-69BA1DF977B3}"/>
    <cellStyle name="Migliaia 40 3 2 14" xfId="52458" xr:uid="{A0432531-7446-4998-A325-355E8DE8668D}"/>
    <cellStyle name="Migliaia 40 3 2 2" xfId="9263" xr:uid="{481FA51C-187D-4E1D-AB06-74D55AD3F907}"/>
    <cellStyle name="Migliaia 40 3 2 2 2" xfId="54866" xr:uid="{2C8832B9-660C-4248-85BA-89275E25DDB2}"/>
    <cellStyle name="Migliaia 40 3 2 3" xfId="9878" xr:uid="{7AC36646-FC9B-4DEC-B3CF-A80EBC68A5A6}"/>
    <cellStyle name="Migliaia 40 3 2 3 2" xfId="26204" xr:uid="{31858FE6-8AE6-4AF3-B1EC-787212864DA0}"/>
    <cellStyle name="Migliaia 40 3 2 3 3" xfId="41182" xr:uid="{656E4018-F922-414B-A529-AD17FBEBA1EA}"/>
    <cellStyle name="Migliaia 40 3 2 3 4" xfId="55740" xr:uid="{2A03001C-9B46-4346-94D0-4C4E18EBBDB5}"/>
    <cellStyle name="Migliaia 40 3 2 4" xfId="17219" xr:uid="{DF2E0CE2-E86D-4FA3-8CF3-79F077A1F3BC}"/>
    <cellStyle name="Migliaia 40 3 2 4 2" xfId="33335" xr:uid="{96D18E59-0875-4D21-BFFE-FFAE171C99E4}"/>
    <cellStyle name="Migliaia 40 3 2 4 3" xfId="48296" xr:uid="{6E0BEDF1-43BE-4F3F-AB32-D96DF652BDE9}"/>
    <cellStyle name="Migliaia 40 3 2 5" xfId="19185" xr:uid="{99FB0CB5-648A-4F90-B21D-C3B217477A4E}"/>
    <cellStyle name="Migliaia 40 3 2 6" xfId="34180" xr:uid="{5B362CE0-340A-4DE4-995D-345C5DD634C3}"/>
    <cellStyle name="Migliaia 40 3 2 7" xfId="49120" xr:uid="{7110A08F-1D47-416C-A953-CCECDCE41BA5}"/>
    <cellStyle name="Migliaia 40 3 2 8" xfId="49525" xr:uid="{CFB52948-5179-45D5-BC18-65B3CA6CD808}"/>
    <cellStyle name="Migliaia 40 3 2 9" xfId="49931" xr:uid="{B3DC0278-053D-4E6C-983F-7B89D1D984D9}"/>
    <cellStyle name="Migliaia 40 3 3" xfId="9262" xr:uid="{BE4652C9-7429-4BE7-AA38-1EEF9F0B986F}"/>
    <cellStyle name="Migliaia 40 3 3 2" xfId="18317" xr:uid="{8345A850-1D23-4156-9B13-57FC4BACB547}"/>
    <cellStyle name="Migliaia 40 3 3 2 2" xfId="33784" xr:uid="{0869A784-1F9F-4C7C-A3A6-903C89FC594E}"/>
    <cellStyle name="Migliaia 40 3 3 2 2 2" xfId="55267" xr:uid="{1F5860F6-FB57-4031-820B-1462043FC039}"/>
    <cellStyle name="Migliaia 40 3 3 2 3" xfId="48745" xr:uid="{CC46E490-D406-4F82-8460-A4CF797395A1}"/>
    <cellStyle name="Migliaia 40 3 3 2 3 2" xfId="56189" xr:uid="{FF569182-EC53-4040-A252-51CE5F10F653}"/>
    <cellStyle name="Migliaia 40 3 3 2 4" xfId="52912" xr:uid="{5E2C1193-5EF5-469A-ABA3-AF505B887532}"/>
    <cellStyle name="Migliaia 40 3 3 3" xfId="17220" xr:uid="{5B4EDB8C-92A2-4CE4-9141-10429E428EAA}"/>
    <cellStyle name="Migliaia 40 3 3 3 2" xfId="33336" xr:uid="{71B31950-4CFB-4FC0-9CDF-8238E9E312D9}"/>
    <cellStyle name="Migliaia 40 3 3 3 3" xfId="48297" xr:uid="{4A5D7971-0D67-43E1-B652-535521EB4F33}"/>
    <cellStyle name="Migliaia 40 3 3 3 4" xfId="54867" xr:uid="{A7E9EAB5-651A-4EA7-A3E5-48FE98827CA0}"/>
    <cellStyle name="Migliaia 40 3 3 4" xfId="55741" xr:uid="{1D1943EE-50E5-4AAC-9776-5A25470D21C5}"/>
    <cellStyle name="Migliaia 40 3 3 5" xfId="52459" xr:uid="{3508D7B5-B1B0-4BC1-9710-A0FCD213F89B}"/>
    <cellStyle name="Migliaia 40 3 4" xfId="9877" xr:uid="{2985794D-2878-4C32-B82D-2CD88B78B82D}"/>
    <cellStyle name="Migliaia 40 3 4 2" xfId="18316" xr:uid="{F83E4724-FBF5-4F17-82E6-E0E863F16BE2}"/>
    <cellStyle name="Migliaia 40 3 4 2 2" xfId="33783" xr:uid="{2B0A0C86-EE4B-45A5-AB84-4264BD6D2DE7}"/>
    <cellStyle name="Migliaia 40 3 4 2 3" xfId="48744" xr:uid="{CCDCBE21-D617-4ECF-AEBC-0350BABB5ECC}"/>
    <cellStyle name="Migliaia 40 3 4 2 4" xfId="55266" xr:uid="{C7EE398F-3788-4DF3-9111-DF37F7F1FDF6}"/>
    <cellStyle name="Migliaia 40 3 4 3" xfId="26203" xr:uid="{F375ECDA-FA5D-445A-80C2-2DDC81185B26}"/>
    <cellStyle name="Migliaia 40 3 4 3 2" xfId="56188" xr:uid="{CD86913A-5733-4E46-B93B-BE27FE1EF125}"/>
    <cellStyle name="Migliaia 40 3 4 4" xfId="41181" xr:uid="{40363CC4-1656-459E-8753-0814AF3A0D2F}"/>
    <cellStyle name="Migliaia 40 3 4 5" xfId="52911" xr:uid="{4B4BE28F-0E1B-43A1-B1EA-4C3C34C8A253}"/>
    <cellStyle name="Migliaia 40 3 5" xfId="17218" xr:uid="{2E803AC8-382F-4E77-B23D-CE76A9A6AA9A}"/>
    <cellStyle name="Migliaia 40 3 5 2" xfId="33334" xr:uid="{EB2A07B6-B132-4D6A-A246-229701B74CB1}"/>
    <cellStyle name="Migliaia 40 3 5 3" xfId="48295" xr:uid="{F660DCB8-32C7-4134-B841-665C2B3965D7}"/>
    <cellStyle name="Migliaia 40 3 5 4" xfId="54865" xr:uid="{C3A30BB3-988E-442E-A347-68016E75C3E7}"/>
    <cellStyle name="Migliaia 40 3 6" xfId="19184" xr:uid="{B16AC610-B6AD-47D9-931A-FD6279B841D1}"/>
    <cellStyle name="Migliaia 40 3 6 2" xfId="55739" xr:uid="{7218FE32-0E1A-4970-BF91-A1610C017D60}"/>
    <cellStyle name="Migliaia 40 3 7" xfId="34179" xr:uid="{AFAE0A83-EA67-4C7A-9079-74F604396FBA}"/>
    <cellStyle name="Migliaia 40 3 8" xfId="49119" xr:uid="{8B260E22-9C8E-433C-AF50-899C9763E662}"/>
    <cellStyle name="Migliaia 40 3 9" xfId="49524" xr:uid="{ACB63C11-5E0B-4616-8A2C-34CB14BCF0FE}"/>
    <cellStyle name="Migliaia 40 4" xfId="9264" xr:uid="{493E9B75-CC1B-43F3-8A3D-73FF9D5D1366}"/>
    <cellStyle name="Migliaia 40 4 2" xfId="17222" xr:uid="{1D22A8F3-F942-4C8F-9444-961DBB3B7F14}"/>
    <cellStyle name="Migliaia 40 4 2 2" xfId="18319" xr:uid="{8A3EB9E2-8897-4FB0-852F-BE16F22CAB85}"/>
    <cellStyle name="Migliaia 40 4 2 2 2" xfId="33786" xr:uid="{86C09267-3D68-4F38-8E14-B6280D532DB7}"/>
    <cellStyle name="Migliaia 40 4 2 2 2 2" xfId="55269" xr:uid="{2EE418C6-6346-4DB9-86FA-AEAFDBABBBDB}"/>
    <cellStyle name="Migliaia 40 4 2 2 3" xfId="48747" xr:uid="{0AA579D0-BE5A-46A9-8C91-01E16BA20BA0}"/>
    <cellStyle name="Migliaia 40 4 2 2 3 2" xfId="56191" xr:uid="{182A6DA4-3B6E-4427-94EC-D6603E4816DC}"/>
    <cellStyle name="Migliaia 40 4 2 2 4" xfId="52914" xr:uid="{E54E78C5-9F6E-4CB5-A276-82FF9F8DC574}"/>
    <cellStyle name="Migliaia 40 4 2 3" xfId="33338" xr:uid="{C35E749A-6BF9-47B2-B117-56E5D250B817}"/>
    <cellStyle name="Migliaia 40 4 2 3 2" xfId="54869" xr:uid="{731CE034-DB1A-4895-A882-325246706A14}"/>
    <cellStyle name="Migliaia 40 4 2 4" xfId="48299" xr:uid="{71ED2CFD-7260-4C97-A3B2-22A60CA9052F}"/>
    <cellStyle name="Migliaia 40 4 2 4 2" xfId="55743" xr:uid="{3715E7A6-09E8-4306-802B-9682889B256C}"/>
    <cellStyle name="Migliaia 40 4 2 5" xfId="52461" xr:uid="{68E7A15A-59A1-4D49-8203-42C794129B3D}"/>
    <cellStyle name="Migliaia 40 4 3" xfId="18318" xr:uid="{57B1D88E-6D75-4FC7-95B4-0FE2ACF60B2F}"/>
    <cellStyle name="Migliaia 40 4 3 2" xfId="33785" xr:uid="{94D86BA9-B79E-46B1-9430-ED565AE7E4CD}"/>
    <cellStyle name="Migliaia 40 4 3 2 2" xfId="55268" xr:uid="{CB46CCFD-D40B-4E49-B442-F07B8D7015DB}"/>
    <cellStyle name="Migliaia 40 4 3 3" xfId="48746" xr:uid="{E935A51A-72B2-4B57-9A73-CB0FF7E6AF8F}"/>
    <cellStyle name="Migliaia 40 4 3 3 2" xfId="56190" xr:uid="{5228BBBF-04C9-469E-8E18-BD2C6692485A}"/>
    <cellStyle name="Migliaia 40 4 3 4" xfId="52913" xr:uid="{8D8CB1C8-E172-4F31-BA64-41B499845993}"/>
    <cellStyle name="Migliaia 40 4 4" xfId="17221" xr:uid="{2CEB0C75-4E76-4B45-B090-B6198E619EA7}"/>
    <cellStyle name="Migliaia 40 4 4 2" xfId="33337" xr:uid="{F17EFB81-58B4-4D62-97DC-9DCBD39555BD}"/>
    <cellStyle name="Migliaia 40 4 4 3" xfId="48298" xr:uid="{6B1E34D7-7A6F-4217-AEC9-48A7E8A1CD8E}"/>
    <cellStyle name="Migliaia 40 4 4 4" xfId="54868" xr:uid="{073F4D45-F12E-4F4F-AF79-935A5F7932DC}"/>
    <cellStyle name="Migliaia 40 4 5" xfId="51176" xr:uid="{23E2CF28-1F37-4A7D-89D2-D4F5340C6BE7}"/>
    <cellStyle name="Migliaia 40 4 5 2" xfId="55742" xr:uid="{01C6C0A0-36A7-408D-9752-143FB2D3117B}"/>
    <cellStyle name="Migliaia 40 4 6" xfId="52460" xr:uid="{D25BAA1D-DE53-4759-88E5-4A97219CF266}"/>
    <cellStyle name="Migliaia 40 5" xfId="9265" xr:uid="{C7407350-09E0-4DEF-9936-FF8AAD224ACD}"/>
    <cellStyle name="Migliaia 40 5 2" xfId="17223" xr:uid="{741B9921-7DBF-4B79-B1DA-4EFEFD9B1B87}"/>
    <cellStyle name="Migliaia 40 5 2 2" xfId="33339" xr:uid="{8FA7E78E-9E6A-4DBE-90A0-5D7D292078A9}"/>
    <cellStyle name="Migliaia 40 5 2 3" xfId="48300" xr:uid="{F2B37FE8-18A1-4A78-A4DF-99C3DA864C0F}"/>
    <cellStyle name="Migliaia 40 5 2 4" xfId="54870" xr:uid="{73392D81-F346-466F-AB7E-1F557A4E990D}"/>
    <cellStyle name="Migliaia 40 5 3" xfId="51130" xr:uid="{2E8B9D87-FDBA-430F-AA49-14ED7D04B8BA}"/>
    <cellStyle name="Migliaia 40 5 3 2" xfId="55744" xr:uid="{151B95DD-87CD-4DB1-BB30-819BAD4DD580}"/>
    <cellStyle name="Migliaia 40 5 4" xfId="52462" xr:uid="{AC57C98B-B6F6-460C-8C51-C6460F09932C}"/>
    <cellStyle name="Migliaia 40 6" xfId="9260" xr:uid="{BB3BA5DF-6F0A-44E2-9ACD-D4CBCAACE0DB}"/>
    <cellStyle name="Migliaia 40 6 2" xfId="51165" xr:uid="{FF7A1663-4E5F-4A26-A048-7CEB7EE84AF6}"/>
    <cellStyle name="Migliaia 40 6 3" xfId="54563" xr:uid="{C34ED001-7A18-44EE-90E5-77AEF1CA24D6}"/>
    <cellStyle name="Migliaia 40 7" xfId="9875" xr:uid="{76962047-D254-4C18-BA4C-47C98F65FBDA}"/>
    <cellStyle name="Migliaia 40 7 2" xfId="26201" xr:uid="{0EA7125A-1C8A-4AEC-92BE-CD4B0D7A9825}"/>
    <cellStyle name="Migliaia 40 7 3" xfId="41179" xr:uid="{D7D1903D-3FAD-4278-8FA3-5D715A3B3C82}"/>
    <cellStyle name="Migliaia 40 7 4" xfId="55737" xr:uid="{7678BA26-20B0-42B2-8AAA-B978DC17219A}"/>
    <cellStyle name="Migliaia 40 8" xfId="17216" xr:uid="{D1807054-A907-4FAD-B927-9B4E310794D3}"/>
    <cellStyle name="Migliaia 40 8 2" xfId="33332" xr:uid="{307415F0-CD56-43DB-8B65-5FF3605ED6CE}"/>
    <cellStyle name="Migliaia 40 8 3" xfId="48293" xr:uid="{6BC54A46-0995-4994-A932-26D3D2EE0DC9}"/>
    <cellStyle name="Migliaia 40 9" xfId="19182" xr:uid="{EDF287AE-B208-44DD-A672-826F149608F1}"/>
    <cellStyle name="Migliaia 41" xfId="467" xr:uid="{5804A726-4F9F-4DC9-8542-1D35F5518475}"/>
    <cellStyle name="Migliaia 41 10" xfId="34181" xr:uid="{D1D739F1-A640-4AD9-AB7B-87C8A3CF83E1}"/>
    <cellStyle name="Migliaia 41 11" xfId="49121" xr:uid="{AC01D985-041E-4E71-90B2-AA052853B6AB}"/>
    <cellStyle name="Migliaia 41 12" xfId="49526" xr:uid="{6AFC72D0-DEE0-4524-895F-ACC0342C9754}"/>
    <cellStyle name="Migliaia 41 13" xfId="49932" xr:uid="{F04B9726-EF49-40C7-B343-903E25813BA3}"/>
    <cellStyle name="Migliaia 41 14" xfId="50340" xr:uid="{B1A58888-315D-4C33-80C0-0EC8200469A1}"/>
    <cellStyle name="Migliaia 41 15" xfId="50782" xr:uid="{D6B4DA93-16BA-478B-862E-10493069CB60}"/>
    <cellStyle name="Migliaia 41 16" xfId="51501" xr:uid="{CCD82247-F353-4F03-A006-0D846CC85608}"/>
    <cellStyle name="Migliaia 41 17" xfId="51912" xr:uid="{EA3F65E3-B5A2-44B7-95B4-CEDFF21F7F49}"/>
    <cellStyle name="Migliaia 41 18" xfId="52463" xr:uid="{3A6D9C90-6265-468C-9A71-887AC4A9BCC1}"/>
    <cellStyle name="Migliaia 41 2" xfId="468" xr:uid="{B4E0440F-009E-4584-B7A1-5F9C7449A985}"/>
    <cellStyle name="Migliaia 41 2 10" xfId="49933" xr:uid="{10F5213A-9008-464B-9E6A-836B4FB5D94A}"/>
    <cellStyle name="Migliaia 41 2 11" xfId="50341" xr:uid="{536088AB-E667-45CA-A88A-1406668986BE}"/>
    <cellStyle name="Migliaia 41 2 12" xfId="50783" xr:uid="{95F56C0A-FBC5-45CA-9439-B0ABF3BD37EE}"/>
    <cellStyle name="Migliaia 41 2 13" xfId="51502" xr:uid="{A1534446-4914-4AF7-BC13-21709C38ABE4}"/>
    <cellStyle name="Migliaia 41 2 14" xfId="51913" xr:uid="{4A416BCC-3808-4BBA-9CDE-B5A239AD4525}"/>
    <cellStyle name="Migliaia 41 2 15" xfId="52464" xr:uid="{2632502D-F206-4189-B91C-9C3DC60129A1}"/>
    <cellStyle name="Migliaia 41 2 2" xfId="1286" xr:uid="{BACD2D21-D7EB-4728-840E-A71421CFC838}"/>
    <cellStyle name="Migliaia 41 2 2 10" xfId="51076" xr:uid="{DB168FDA-EF0C-417C-8C40-3F7492F2B4E6}"/>
    <cellStyle name="Migliaia 41 2 2 11" xfId="51672" xr:uid="{38BC7684-9674-4957-8291-E7E3E586F6F7}"/>
    <cellStyle name="Migliaia 41 2 2 12" xfId="52091" xr:uid="{43C3B2FA-72B2-4B09-839A-F290B8BED3E7}"/>
    <cellStyle name="Migliaia 41 2 2 13" xfId="52915" xr:uid="{607F0708-2E98-4206-A0BA-65957F320549}"/>
    <cellStyle name="Migliaia 41 2 2 2" xfId="10050" xr:uid="{61EB13CB-7852-41BA-9195-66018812403B}"/>
    <cellStyle name="Migliaia 41 2 2 2 2" xfId="26371" xr:uid="{9085CF29-2965-4A3B-B5B8-814461542907}"/>
    <cellStyle name="Migliaia 41 2 2 2 3" xfId="41339" xr:uid="{5E788ED4-9ACF-47D3-B15C-48EDBE14EBC4}"/>
    <cellStyle name="Migliaia 41 2 2 2 4" xfId="55270" xr:uid="{645C0252-4865-4B41-8383-F6725BA6CEAF}"/>
    <cellStyle name="Migliaia 41 2 2 3" xfId="18320" xr:uid="{27779E0C-15D2-449B-9156-613C18D06E05}"/>
    <cellStyle name="Migliaia 41 2 2 3 2" xfId="33787" xr:uid="{54FD186A-B2F9-44E3-BEC4-671F43ACD3C8}"/>
    <cellStyle name="Migliaia 41 2 2 3 3" xfId="48748" xr:uid="{6C830F54-C739-4174-AAA7-877E001894C4}"/>
    <cellStyle name="Migliaia 41 2 2 3 4" xfId="56192" xr:uid="{6594C215-A8FC-4594-A540-EFF69C6B2B5D}"/>
    <cellStyle name="Migliaia 41 2 2 4" xfId="19350" xr:uid="{49AEF50B-FCF2-4E0F-8619-31F811C21417}"/>
    <cellStyle name="Migliaia 41 2 2 5" xfId="34340" xr:uid="{44431FF4-1382-41E8-AA09-B48EADE36126}"/>
    <cellStyle name="Migliaia 41 2 2 6" xfId="49292" xr:uid="{6A2D8D96-6434-470F-91D9-C1B762B939DE}"/>
    <cellStyle name="Migliaia 41 2 2 7" xfId="49697" xr:uid="{07462652-4EEC-4978-BE1D-0B99752097E6}"/>
    <cellStyle name="Migliaia 41 2 2 8" xfId="50106" xr:uid="{034D9BD8-4068-4F3C-9C6D-72FD9823D905}"/>
    <cellStyle name="Migliaia 41 2 2 9" xfId="50511" xr:uid="{B571574C-7D0A-4129-B11C-C4679F5339E4}"/>
    <cellStyle name="Migliaia 41 2 3" xfId="9267" xr:uid="{4E3CD1BE-0BB6-4003-B577-40C8F8CEF61D}"/>
    <cellStyle name="Migliaia 41 2 3 2" xfId="54628" xr:uid="{A648907E-9FA4-4380-B0DD-2AD2DBB72024}"/>
    <cellStyle name="Migliaia 41 2 4" xfId="9880" xr:uid="{0BA0C261-F20D-4718-A4E1-3DC8904050C3}"/>
    <cellStyle name="Migliaia 41 2 4 2" xfId="26206" xr:uid="{46F89A09-2624-4516-BF0A-C276ADEB56E8}"/>
    <cellStyle name="Migliaia 41 2 4 3" xfId="41184" xr:uid="{6946CF15-4770-4F67-A589-478A85716E7A}"/>
    <cellStyle name="Migliaia 41 2 4 4" xfId="55746" xr:uid="{9C1CC2AF-F5F8-4568-9FC2-C10614B45FFF}"/>
    <cellStyle name="Migliaia 41 2 5" xfId="17225" xr:uid="{B72C63DB-22CF-425A-91DC-9C75DA6DE295}"/>
    <cellStyle name="Migliaia 41 2 5 2" xfId="33341" xr:uid="{BB5361A0-3E81-4D52-8A19-3FA916718F15}"/>
    <cellStyle name="Migliaia 41 2 5 3" xfId="48302" xr:uid="{5B1425F0-2715-4A06-A3B5-D775D17FAF8A}"/>
    <cellStyle name="Migliaia 41 2 6" xfId="19187" xr:uid="{01E4227E-D98E-4960-B0D7-843715C69F59}"/>
    <cellStyle name="Migliaia 41 2 7" xfId="34182" xr:uid="{EB1D9D67-D5FD-4DB2-8311-BCDBC3D4E0EA}"/>
    <cellStyle name="Migliaia 41 2 8" xfId="49122" xr:uid="{2DAD052A-2839-4C39-96D1-BDDD22891B02}"/>
    <cellStyle name="Migliaia 41 2 9" xfId="49527" xr:uid="{4BF7B182-B14B-4B6A-8111-7298E87370EA}"/>
    <cellStyle name="Migliaia 41 3" xfId="469" xr:uid="{3959CCFC-861F-410B-AB9B-9BB21B51FE3D}"/>
    <cellStyle name="Migliaia 41 3 10" xfId="49934" xr:uid="{F957624C-DFA2-4773-87D1-89A002E23814}"/>
    <cellStyle name="Migliaia 41 3 11" xfId="50342" xr:uid="{C89112E4-9739-47F8-83E2-CE2A699A0C03}"/>
    <cellStyle name="Migliaia 41 3 12" xfId="50784" xr:uid="{DB1E6B3E-D8CE-4924-A85E-46E033BAA125}"/>
    <cellStyle name="Migliaia 41 3 13" xfId="51503" xr:uid="{28806464-5606-41BD-A60F-F7BAA70FC44D}"/>
    <cellStyle name="Migliaia 41 3 14" xfId="51914" xr:uid="{028D3C49-6491-4336-BB07-6F1C792468E9}"/>
    <cellStyle name="Migliaia 41 3 15" xfId="52465" xr:uid="{309FDA23-0ED4-4AD3-A6A0-6AB29B0956C9}"/>
    <cellStyle name="Migliaia 41 3 2" xfId="470" xr:uid="{C42BF0AF-AE8B-4AF1-8833-141A24DB1D83}"/>
    <cellStyle name="Migliaia 41 3 2 10" xfId="50343" xr:uid="{47A507EB-A039-4A82-A987-D67596DA24EF}"/>
    <cellStyle name="Migliaia 41 3 2 11" xfId="50785" xr:uid="{E0DA7851-FA2A-4308-8E09-A1DC8DEAA0C6}"/>
    <cellStyle name="Migliaia 41 3 2 12" xfId="51504" xr:uid="{0D3416DA-4851-4465-B8F4-8411F21DBE8E}"/>
    <cellStyle name="Migliaia 41 3 2 13" xfId="51915" xr:uid="{CA16CB59-0865-461F-84BA-5FF53059A9C5}"/>
    <cellStyle name="Migliaia 41 3 2 14" xfId="52466" xr:uid="{B55BF71E-1AF1-4351-8972-F108831C009E}"/>
    <cellStyle name="Migliaia 41 3 2 2" xfId="9269" xr:uid="{483C6369-2512-4E64-BC91-0D451BFE18CB}"/>
    <cellStyle name="Migliaia 41 3 2 2 2" xfId="54872" xr:uid="{A91B2F18-8B8A-4C04-8761-ADDD7E9A5CAF}"/>
    <cellStyle name="Migliaia 41 3 2 3" xfId="9882" xr:uid="{598A7579-6952-41D1-A912-2F59DBD6C0BF}"/>
    <cellStyle name="Migliaia 41 3 2 3 2" xfId="26208" xr:uid="{CCAB3E15-5EB2-4FA6-812F-D27433C43716}"/>
    <cellStyle name="Migliaia 41 3 2 3 3" xfId="41186" xr:uid="{5D259554-C61F-4BF6-9197-0F9AFBF41966}"/>
    <cellStyle name="Migliaia 41 3 2 3 4" xfId="55748" xr:uid="{332C9838-DC09-4934-BD72-865ABEFAE48B}"/>
    <cellStyle name="Migliaia 41 3 2 4" xfId="17227" xr:uid="{DAF620CD-573C-4A52-9CE2-6F6DA9E2BFA8}"/>
    <cellStyle name="Migliaia 41 3 2 4 2" xfId="33343" xr:uid="{7B26A0F9-2B1F-48DC-AB4D-F7E082C2E885}"/>
    <cellStyle name="Migliaia 41 3 2 4 3" xfId="48304" xr:uid="{D4B64FDC-9EB0-40E6-BA1C-30CAD0DBBEDA}"/>
    <cellStyle name="Migliaia 41 3 2 5" xfId="19189" xr:uid="{4C74AFEF-E2C4-4C58-9D02-1E9D93CE530E}"/>
    <cellStyle name="Migliaia 41 3 2 6" xfId="34184" xr:uid="{43E3600D-07D0-4241-BEDD-AB31690B931C}"/>
    <cellStyle name="Migliaia 41 3 2 7" xfId="49124" xr:uid="{C11E274B-15B9-49C3-8192-5F10329470F7}"/>
    <cellStyle name="Migliaia 41 3 2 8" xfId="49529" xr:uid="{7107C6E6-CCD8-406F-9410-FD32BBE26340}"/>
    <cellStyle name="Migliaia 41 3 2 9" xfId="49935" xr:uid="{4A5886F3-14C0-4D81-B8F1-5314B027AE8E}"/>
    <cellStyle name="Migliaia 41 3 3" xfId="9268" xr:uid="{0E3763FD-BF14-4F29-8A47-F7886F1EA405}"/>
    <cellStyle name="Migliaia 41 3 3 2" xfId="18322" xr:uid="{BC058117-5B9F-433F-BA21-14088CFF975F}"/>
    <cellStyle name="Migliaia 41 3 3 2 2" xfId="33789" xr:uid="{E959FA1B-7F1F-40C5-9E1E-BA6B8D8DCBAA}"/>
    <cellStyle name="Migliaia 41 3 3 2 2 2" xfId="55272" xr:uid="{79966269-DE07-4E3E-ADE7-5DCEC6390C88}"/>
    <cellStyle name="Migliaia 41 3 3 2 3" xfId="48750" xr:uid="{F1BB15CE-613F-43A7-8D59-6B83DF33260D}"/>
    <cellStyle name="Migliaia 41 3 3 2 3 2" xfId="56194" xr:uid="{28D1579E-6C78-4A46-B71E-BAF6F50E4BD7}"/>
    <cellStyle name="Migliaia 41 3 3 2 4" xfId="52917" xr:uid="{C7954F4D-52CD-4D55-B35D-16AABE10BC5C}"/>
    <cellStyle name="Migliaia 41 3 3 3" xfId="17228" xr:uid="{335CFA5D-1EC6-433C-B205-EE26598B8FEE}"/>
    <cellStyle name="Migliaia 41 3 3 3 2" xfId="33344" xr:uid="{87AB1059-9FFF-428C-A027-CAB40BC51540}"/>
    <cellStyle name="Migliaia 41 3 3 3 3" xfId="48305" xr:uid="{411C97EA-F393-4905-91E3-DDF0E377CCD7}"/>
    <cellStyle name="Migliaia 41 3 3 3 4" xfId="54873" xr:uid="{D12E1E02-2DB2-439F-BA44-E4292380CF2D}"/>
    <cellStyle name="Migliaia 41 3 3 4" xfId="55749" xr:uid="{824248E4-EB91-4105-B526-112EE7C11990}"/>
    <cellStyle name="Migliaia 41 3 3 5" xfId="52467" xr:uid="{2BBD5E5F-99C3-41E8-A921-E437B2740BEF}"/>
    <cellStyle name="Migliaia 41 3 4" xfId="9881" xr:uid="{0A69C206-53C3-4CAB-8817-935656484B69}"/>
    <cellStyle name="Migliaia 41 3 4 2" xfId="18321" xr:uid="{9FF2F091-14EE-447F-B687-AA7A3DBA088A}"/>
    <cellStyle name="Migliaia 41 3 4 2 2" xfId="33788" xr:uid="{E61DAFB5-5F90-43F2-8087-0362AA832D59}"/>
    <cellStyle name="Migliaia 41 3 4 2 3" xfId="48749" xr:uid="{DF66F29C-84E2-4A23-9694-65CCAB33145B}"/>
    <cellStyle name="Migliaia 41 3 4 2 4" xfId="55271" xr:uid="{4DBE603B-1C49-4BA2-91D9-E5966764A6CF}"/>
    <cellStyle name="Migliaia 41 3 4 3" xfId="26207" xr:uid="{85CFF8E0-A28C-43D2-B592-1855C30AC945}"/>
    <cellStyle name="Migliaia 41 3 4 3 2" xfId="56193" xr:uid="{6BE5F643-F65E-47F1-9208-1C4DB9BF140B}"/>
    <cellStyle name="Migliaia 41 3 4 4" xfId="41185" xr:uid="{0D24253B-FA04-4594-AC4B-48C0892D04A8}"/>
    <cellStyle name="Migliaia 41 3 4 5" xfId="52916" xr:uid="{5453C66B-543E-421F-BCF1-59503421BFC3}"/>
    <cellStyle name="Migliaia 41 3 5" xfId="17226" xr:uid="{0F7B2B38-F59F-4B32-A195-73DBE14963B3}"/>
    <cellStyle name="Migliaia 41 3 5 2" xfId="33342" xr:uid="{59D663B4-6CD8-4193-B7DD-B9A7F3C32F2B}"/>
    <cellStyle name="Migliaia 41 3 5 3" xfId="48303" xr:uid="{8B6FDA6A-3311-4555-905D-6135D9074FC7}"/>
    <cellStyle name="Migliaia 41 3 5 4" xfId="54871" xr:uid="{19F7C496-D052-44B3-9683-307A6266C373}"/>
    <cellStyle name="Migliaia 41 3 6" xfId="19188" xr:uid="{57095268-4D0B-44EE-A802-17E61E9F2DE1}"/>
    <cellStyle name="Migliaia 41 3 6 2" xfId="55747" xr:uid="{A5BEE09D-E888-476A-8EA5-8193AA56D896}"/>
    <cellStyle name="Migliaia 41 3 7" xfId="34183" xr:uid="{03791D41-3AF9-4992-A1B7-FDC0FB9B79E3}"/>
    <cellStyle name="Migliaia 41 3 8" xfId="49123" xr:uid="{B12F457F-F952-4884-9F4C-C5367A153EDC}"/>
    <cellStyle name="Migliaia 41 3 9" xfId="49528" xr:uid="{9DE72D93-06EC-40C2-8C4C-95241320FEE9}"/>
    <cellStyle name="Migliaia 41 4" xfId="9270" xr:uid="{EEFC1845-81FD-4E5B-A939-87AD99EBF921}"/>
    <cellStyle name="Migliaia 41 4 2" xfId="17230" xr:uid="{A1CE3CF2-D4E1-46AF-95CC-48379C61C9EC}"/>
    <cellStyle name="Migliaia 41 4 2 2" xfId="18324" xr:uid="{45BABB47-25BA-4F4A-A565-C267A915E153}"/>
    <cellStyle name="Migliaia 41 4 2 2 2" xfId="33791" xr:uid="{DBD32078-9841-4BB1-B9BE-17E330B81B86}"/>
    <cellStyle name="Migliaia 41 4 2 2 2 2" xfId="55274" xr:uid="{546C66DB-CA16-4DD4-B25D-FCC10733FC88}"/>
    <cellStyle name="Migliaia 41 4 2 2 3" xfId="48752" xr:uid="{66AE0A7D-1619-4A42-BD94-6D1145C8241C}"/>
    <cellStyle name="Migliaia 41 4 2 2 3 2" xfId="56196" xr:uid="{505305AF-D243-4D09-8253-19AFAEC76851}"/>
    <cellStyle name="Migliaia 41 4 2 2 4" xfId="52919" xr:uid="{936E57A8-0D07-4D6E-AC22-652FED208EF6}"/>
    <cellStyle name="Migliaia 41 4 2 3" xfId="33346" xr:uid="{E659858E-D552-4E43-A269-529DAA159E51}"/>
    <cellStyle name="Migliaia 41 4 2 3 2" xfId="54875" xr:uid="{D75AF356-03EA-4276-A6D3-CF3C4E23EDD0}"/>
    <cellStyle name="Migliaia 41 4 2 4" xfId="48307" xr:uid="{C33DC31E-6262-4A99-B66D-DD29C72BD1E5}"/>
    <cellStyle name="Migliaia 41 4 2 4 2" xfId="55751" xr:uid="{A6071E10-95FF-4758-ABA9-45DDE03215CA}"/>
    <cellStyle name="Migliaia 41 4 2 5" xfId="52469" xr:uid="{B9A97813-9433-4491-8809-905B7AAFB5B4}"/>
    <cellStyle name="Migliaia 41 4 3" xfId="18323" xr:uid="{EBCBA167-EB79-466E-B73D-DDE286AB5F9F}"/>
    <cellStyle name="Migliaia 41 4 3 2" xfId="33790" xr:uid="{14C743B8-E1D8-41B8-95F0-AB88A8D2FDCB}"/>
    <cellStyle name="Migliaia 41 4 3 2 2" xfId="55273" xr:uid="{E0E25EAE-5D46-4438-8635-A6BB99DEC05F}"/>
    <cellStyle name="Migliaia 41 4 3 3" xfId="48751" xr:uid="{DCA4B0CB-41FD-4938-B48A-C95589D13C64}"/>
    <cellStyle name="Migliaia 41 4 3 3 2" xfId="56195" xr:uid="{05779F03-E4B1-42C2-9B15-233D19D5E75C}"/>
    <cellStyle name="Migliaia 41 4 3 4" xfId="52918" xr:uid="{E0FE690C-4D70-499C-B1EC-629CE8959C5E}"/>
    <cellStyle name="Migliaia 41 4 4" xfId="17229" xr:uid="{89377AA4-A81F-4119-97ED-F4BE380D61F0}"/>
    <cellStyle name="Migliaia 41 4 4 2" xfId="33345" xr:uid="{AC7937DE-B9F5-4F14-90F4-21BD6FBBCFBE}"/>
    <cellStyle name="Migliaia 41 4 4 3" xfId="48306" xr:uid="{CFDA4754-DF7A-4717-BB30-8FA19C68497B}"/>
    <cellStyle name="Migliaia 41 4 4 4" xfId="54874" xr:uid="{B0D79B87-E687-49F5-A678-DC8714CF3C01}"/>
    <cellStyle name="Migliaia 41 4 5" xfId="51229" xr:uid="{19D1AD22-DDCF-4EB1-AF46-2BFAA3760D42}"/>
    <cellStyle name="Migliaia 41 4 5 2" xfId="55750" xr:uid="{05859AA6-2A66-43B9-B5A9-3DF5CA9F35E1}"/>
    <cellStyle name="Migliaia 41 4 6" xfId="52468" xr:uid="{84BB2589-1C75-480A-AAB4-F2225BCC1B80}"/>
    <cellStyle name="Migliaia 41 5" xfId="9271" xr:uid="{4920FD2A-0496-475D-8E8C-69B8E711FBDA}"/>
    <cellStyle name="Migliaia 41 5 2" xfId="17231" xr:uid="{1701BD07-1C39-49C4-BFE6-6DEADE929CE1}"/>
    <cellStyle name="Migliaia 41 5 2 2" xfId="33347" xr:uid="{3E1E3A45-5F63-4D09-BCBE-3DFE30D8AC69}"/>
    <cellStyle name="Migliaia 41 5 2 3" xfId="48308" xr:uid="{E3AEA117-37E0-4641-9851-1935D74E1346}"/>
    <cellStyle name="Migliaia 41 5 2 4" xfId="54876" xr:uid="{F99ED5DC-3ED1-49C4-B30C-E8DA564DECD9}"/>
    <cellStyle name="Migliaia 41 5 3" xfId="50915" xr:uid="{D21BE47B-7CC4-44F3-9A6E-986C00FD89D5}"/>
    <cellStyle name="Migliaia 41 5 3 2" xfId="55752" xr:uid="{8F442470-539D-4DB1-BC9D-D12EE0318B51}"/>
    <cellStyle name="Migliaia 41 5 4" xfId="52470" xr:uid="{2E62E2EF-FAED-4C4C-BC0E-39DEFD2D37D8}"/>
    <cellStyle name="Migliaia 41 6" xfId="9266" xr:uid="{E5EFAB51-68FD-47D3-BF68-ECE0CFF3026B}"/>
    <cellStyle name="Migliaia 41 6 2" xfId="51188" xr:uid="{8EAE030A-9D3C-42C1-A1DE-02B325CA35BF}"/>
    <cellStyle name="Migliaia 41 6 3" xfId="54564" xr:uid="{F2BE33EA-A042-4CCE-9D0E-03BAE2DF3632}"/>
    <cellStyle name="Migliaia 41 7" xfId="9879" xr:uid="{9ED36B03-906F-409D-92A1-7398089306EC}"/>
    <cellStyle name="Migliaia 41 7 2" xfId="26205" xr:uid="{D80D54BB-D711-43DE-ABAC-523D5D51BD46}"/>
    <cellStyle name="Migliaia 41 7 3" xfId="41183" xr:uid="{24349BCD-AD25-4407-9637-DCDA5A051330}"/>
    <cellStyle name="Migliaia 41 7 4" xfId="55745" xr:uid="{E22DA146-245A-4192-BE51-B250884254AE}"/>
    <cellStyle name="Migliaia 41 8" xfId="17224" xr:uid="{E8D90C99-147D-4E99-84D7-3207423E019B}"/>
    <cellStyle name="Migliaia 41 8 2" xfId="33340" xr:uid="{9A77D07C-21C6-486D-BBE2-7EEF14CBEC07}"/>
    <cellStyle name="Migliaia 41 8 3" xfId="48301" xr:uid="{D3DF7E88-40EF-4F90-9B8D-32FDCBA7F84F}"/>
    <cellStyle name="Migliaia 41 9" xfId="19186" xr:uid="{8AA4A2C1-BAA8-47BF-B5B4-EC6128DC9F80}"/>
    <cellStyle name="Migliaia 42" xfId="471" xr:uid="{B34E0B56-24DA-4A50-A87A-A0ED797EBFC0}"/>
    <cellStyle name="Migliaia 42 10" xfId="34185" xr:uid="{567AA40E-996B-43CC-BF59-43317442D9F7}"/>
    <cellStyle name="Migliaia 42 11" xfId="49125" xr:uid="{01C86CCA-3368-4F16-8498-BCDD7AA599BB}"/>
    <cellStyle name="Migliaia 42 12" xfId="49530" xr:uid="{F43F7F48-1A88-400B-9130-563BCD5D3257}"/>
    <cellStyle name="Migliaia 42 13" xfId="49936" xr:uid="{41D246B4-6EE2-4B65-AFA7-119E4627B11B}"/>
    <cellStyle name="Migliaia 42 14" xfId="50344" xr:uid="{6AFB3E6C-E573-43F1-8564-BD0102764474}"/>
    <cellStyle name="Migliaia 42 15" xfId="50786" xr:uid="{1E1E62AC-9AD5-43EC-AE3F-E478ABE298C2}"/>
    <cellStyle name="Migliaia 42 16" xfId="51505" xr:uid="{24E1233D-B86C-4CA7-876D-8E5FAD446217}"/>
    <cellStyle name="Migliaia 42 17" xfId="51916" xr:uid="{7D1582FE-BB0F-4688-87CF-5C40577867D1}"/>
    <cellStyle name="Migliaia 42 18" xfId="52471" xr:uid="{B0FEC64B-8F00-4C71-9F07-7C405A5C7047}"/>
    <cellStyle name="Migliaia 42 2" xfId="472" xr:uid="{7749D234-C8CA-4C6C-B408-82BB36AFBCDE}"/>
    <cellStyle name="Migliaia 42 2 10" xfId="49937" xr:uid="{7E9C80E0-CA08-4C98-ADD3-42FB2B4EBA89}"/>
    <cellStyle name="Migliaia 42 2 11" xfId="50345" xr:uid="{5279D3F3-E2D3-4E8C-94A1-8BB1E337BD4C}"/>
    <cellStyle name="Migliaia 42 2 12" xfId="50787" xr:uid="{FBE772E6-3170-4EB9-91E7-AC8489070AA0}"/>
    <cellStyle name="Migliaia 42 2 13" xfId="51506" xr:uid="{6F42D44C-7AB0-4297-916A-4A7FA03A4F62}"/>
    <cellStyle name="Migliaia 42 2 14" xfId="51917" xr:uid="{41DD5AC0-7BF3-4D30-9A78-0CD4052D8A25}"/>
    <cellStyle name="Migliaia 42 2 15" xfId="52472" xr:uid="{42B4F0A1-87EE-40B3-A993-B2439A67BCA9}"/>
    <cellStyle name="Migliaia 42 2 2" xfId="1287" xr:uid="{FEA113B0-5161-4D67-B337-7A136A3F2028}"/>
    <cellStyle name="Migliaia 42 2 2 10" xfId="51077" xr:uid="{E14D9C50-978A-4C67-93A1-0B9F8CCEA649}"/>
    <cellStyle name="Migliaia 42 2 2 11" xfId="51673" xr:uid="{E88DDFCE-A629-43CB-895D-8B68505A4418}"/>
    <cellStyle name="Migliaia 42 2 2 12" xfId="52092" xr:uid="{24004F34-1CDC-4810-9836-E85B95B63536}"/>
    <cellStyle name="Migliaia 42 2 2 13" xfId="52920" xr:uid="{D06E17DC-7D7C-47E9-AA59-A267DB82903F}"/>
    <cellStyle name="Migliaia 42 2 2 2" xfId="10051" xr:uid="{FB2F3285-3884-4A1F-8DF2-1DEE26AF592A}"/>
    <cellStyle name="Migliaia 42 2 2 2 2" xfId="26372" xr:uid="{900C2486-C65C-49FF-9D82-BCBFC3F6FB86}"/>
    <cellStyle name="Migliaia 42 2 2 2 3" xfId="41340" xr:uid="{74763B46-E44E-4E3D-8341-0B2218FB41C3}"/>
    <cellStyle name="Migliaia 42 2 2 2 4" xfId="55275" xr:uid="{8F3939FD-DD09-4466-B75C-4B3B0C62FC06}"/>
    <cellStyle name="Migliaia 42 2 2 3" xfId="18325" xr:uid="{29E3787F-8E69-4871-975C-90BB526C1D3A}"/>
    <cellStyle name="Migliaia 42 2 2 3 2" xfId="33792" xr:uid="{B42EB8A3-5E11-4FA6-A717-5213D114B749}"/>
    <cellStyle name="Migliaia 42 2 2 3 3" xfId="48753" xr:uid="{189D89AB-6DD8-48A1-A391-AE32ED5F447F}"/>
    <cellStyle name="Migliaia 42 2 2 3 4" xfId="56197" xr:uid="{DBEE1BCF-135D-49EC-9FC1-6C562A636CBD}"/>
    <cellStyle name="Migliaia 42 2 2 4" xfId="19351" xr:uid="{E0145AEF-2645-464C-83AE-18296AA8D179}"/>
    <cellStyle name="Migliaia 42 2 2 5" xfId="34341" xr:uid="{9E2C6E1F-38F6-41BB-898A-272E6152AFD0}"/>
    <cellStyle name="Migliaia 42 2 2 6" xfId="49293" xr:uid="{9BADA2D1-A62B-4994-830F-2C7873D5A1FD}"/>
    <cellStyle name="Migliaia 42 2 2 7" xfId="49698" xr:uid="{9101C069-DB67-436D-8FC5-8A3A04A8E4D6}"/>
    <cellStyle name="Migliaia 42 2 2 8" xfId="50107" xr:uid="{D8E097CD-A4EE-4AB7-899D-3C4FA7ACC104}"/>
    <cellStyle name="Migliaia 42 2 2 9" xfId="50512" xr:uid="{41BAC1D8-5B71-4941-AE73-8D7AC1B41B5E}"/>
    <cellStyle name="Migliaia 42 2 3" xfId="9273" xr:uid="{8000E091-83BF-47BA-AA68-A188442C892D}"/>
    <cellStyle name="Migliaia 42 2 3 2" xfId="54629" xr:uid="{C86AFBB9-C5D7-43F4-9733-292AFF8CC8DE}"/>
    <cellStyle name="Migliaia 42 2 4" xfId="9884" xr:uid="{F4B34539-2DF1-42E4-BB73-8ACF57B2F82C}"/>
    <cellStyle name="Migliaia 42 2 4 2" xfId="26210" xr:uid="{C43C836A-B72B-4A86-8F7D-720E5F35DC5D}"/>
    <cellStyle name="Migliaia 42 2 4 3" xfId="41188" xr:uid="{6DBFE04F-3AA8-4303-9D92-0C71771BCE81}"/>
    <cellStyle name="Migliaia 42 2 4 4" xfId="55754" xr:uid="{317D330C-E4A9-44B9-8F09-5CF590B640E4}"/>
    <cellStyle name="Migliaia 42 2 5" xfId="17233" xr:uid="{59B760F6-1894-4F92-90D2-DF0DE0E39A74}"/>
    <cellStyle name="Migliaia 42 2 5 2" xfId="33349" xr:uid="{25F5B14B-93CF-4579-A78D-36E2D9C984DD}"/>
    <cellStyle name="Migliaia 42 2 5 3" xfId="48310" xr:uid="{752A1229-AAF3-44DB-BB3C-9B4D580D2302}"/>
    <cellStyle name="Migliaia 42 2 6" xfId="19191" xr:uid="{5851F198-7FC7-4344-93FE-C9390BF13DB6}"/>
    <cellStyle name="Migliaia 42 2 7" xfId="34186" xr:uid="{B7350DDB-E9CC-490D-98AC-1ACD92E9790D}"/>
    <cellStyle name="Migliaia 42 2 8" xfId="49126" xr:uid="{68FEE05F-14C3-48D4-B810-8EA3DB619840}"/>
    <cellStyle name="Migliaia 42 2 9" xfId="49531" xr:uid="{44FB552F-6677-47B6-82BA-0BC5A1E6D240}"/>
    <cellStyle name="Migliaia 42 3" xfId="473" xr:uid="{F7DC1CF0-11CE-4580-877B-3C3079AEB2BC}"/>
    <cellStyle name="Migliaia 42 3 10" xfId="49938" xr:uid="{D0B5FC80-C14A-4A10-9FC9-884141E8B4BC}"/>
    <cellStyle name="Migliaia 42 3 11" xfId="50346" xr:uid="{34F54436-48E8-48EA-861D-9AF2F3C61EA3}"/>
    <cellStyle name="Migliaia 42 3 12" xfId="50788" xr:uid="{C90BFE60-2203-4DF9-81B0-1F91916342D0}"/>
    <cellStyle name="Migliaia 42 3 13" xfId="51507" xr:uid="{B5F85CB8-4EE8-4DFE-887D-19BE09B554F2}"/>
    <cellStyle name="Migliaia 42 3 14" xfId="51918" xr:uid="{D43E4D89-E4EF-4F5C-99B2-31123C5B5AAA}"/>
    <cellStyle name="Migliaia 42 3 15" xfId="52473" xr:uid="{59438C72-9669-47FE-953B-3058DCB1354D}"/>
    <cellStyle name="Migliaia 42 3 2" xfId="474" xr:uid="{54660613-42C2-466F-B012-46B138A22EEE}"/>
    <cellStyle name="Migliaia 42 3 2 10" xfId="50347" xr:uid="{A81851DA-A4D3-41B6-B387-F1E7F816B520}"/>
    <cellStyle name="Migliaia 42 3 2 11" xfId="50789" xr:uid="{8FAB49C6-622D-4218-A4F0-88B4ADE09E16}"/>
    <cellStyle name="Migliaia 42 3 2 12" xfId="51508" xr:uid="{94236214-2FAC-4BAE-8616-1C6377168156}"/>
    <cellStyle name="Migliaia 42 3 2 13" xfId="51919" xr:uid="{8A2585F7-2CE8-46BB-97CF-1F8C6EF8C3DE}"/>
    <cellStyle name="Migliaia 42 3 2 14" xfId="52474" xr:uid="{5363EA25-9380-44F2-87A6-EC291E70DAD4}"/>
    <cellStyle name="Migliaia 42 3 2 2" xfId="9275" xr:uid="{7BC0DEA5-EFBF-47F0-A708-22043ED81E36}"/>
    <cellStyle name="Migliaia 42 3 2 2 2" xfId="54878" xr:uid="{EC4C47AC-D4A3-4187-8096-0703954E239D}"/>
    <cellStyle name="Migliaia 42 3 2 3" xfId="9886" xr:uid="{989D9959-49B0-4D40-A22F-B299D0B5167F}"/>
    <cellStyle name="Migliaia 42 3 2 3 2" xfId="26212" xr:uid="{3375D93D-AA27-4CB2-8E34-79C90FAB400F}"/>
    <cellStyle name="Migliaia 42 3 2 3 3" xfId="41190" xr:uid="{6A330148-535D-40CD-B41B-90F71E48EFFF}"/>
    <cellStyle name="Migliaia 42 3 2 3 4" xfId="55756" xr:uid="{E8B9CEE3-90DC-42C8-8152-B363E109BAFE}"/>
    <cellStyle name="Migliaia 42 3 2 4" xfId="17235" xr:uid="{3D0868AB-E02E-40A1-BF34-B7DE0B92E1B2}"/>
    <cellStyle name="Migliaia 42 3 2 4 2" xfId="33351" xr:uid="{93F02176-7679-47C0-9BCF-6D43C1C4F869}"/>
    <cellStyle name="Migliaia 42 3 2 4 3" xfId="48312" xr:uid="{91351291-F7B1-4CAC-8763-16AB62AD1B52}"/>
    <cellStyle name="Migliaia 42 3 2 5" xfId="19193" xr:uid="{E33C3B5D-1C03-4DDC-9F96-328576069557}"/>
    <cellStyle name="Migliaia 42 3 2 6" xfId="34188" xr:uid="{0813E1F2-9945-44B6-9373-D1CD2E0DED11}"/>
    <cellStyle name="Migliaia 42 3 2 7" xfId="49128" xr:uid="{A1D08E74-123D-4378-9030-05B019C55125}"/>
    <cellStyle name="Migliaia 42 3 2 8" xfId="49533" xr:uid="{56DF6364-4CC8-413E-A1CC-723F65FAE95C}"/>
    <cellStyle name="Migliaia 42 3 2 9" xfId="49939" xr:uid="{805D9303-3737-4B35-B20B-D13B64EB3DC9}"/>
    <cellStyle name="Migliaia 42 3 3" xfId="9274" xr:uid="{6AA97B39-810C-450D-A5FB-E0F8FBD1A71C}"/>
    <cellStyle name="Migliaia 42 3 3 2" xfId="18327" xr:uid="{68CD901F-772E-40C5-A6E6-AE58723598EB}"/>
    <cellStyle name="Migliaia 42 3 3 2 2" xfId="33794" xr:uid="{42454245-8186-4AEB-9531-1F946069821E}"/>
    <cellStyle name="Migliaia 42 3 3 2 2 2" xfId="55277" xr:uid="{B581E13F-12A8-4203-91F2-33BA35F7DADF}"/>
    <cellStyle name="Migliaia 42 3 3 2 3" xfId="48755" xr:uid="{BA879619-311A-454A-B57E-291E4F72C075}"/>
    <cellStyle name="Migliaia 42 3 3 2 3 2" xfId="56199" xr:uid="{637F31B7-D44F-43DE-82A4-163CB58DACA9}"/>
    <cellStyle name="Migliaia 42 3 3 2 4" xfId="52922" xr:uid="{B4B3E0F5-46A9-46EE-A3B5-F831E5325D1B}"/>
    <cellStyle name="Migliaia 42 3 3 3" xfId="17236" xr:uid="{0C13F7AB-1B03-4C52-9622-AF44E89ED773}"/>
    <cellStyle name="Migliaia 42 3 3 3 2" xfId="33352" xr:uid="{6600E76B-4CC1-4EBA-8ADB-7C551B207F43}"/>
    <cellStyle name="Migliaia 42 3 3 3 3" xfId="48313" xr:uid="{C4A353F3-78B5-4D1C-98FD-99693E73D235}"/>
    <cellStyle name="Migliaia 42 3 3 3 4" xfId="54879" xr:uid="{D9EA802C-AE5C-45ED-BE3B-16E2DF02AB19}"/>
    <cellStyle name="Migliaia 42 3 3 4" xfId="55757" xr:uid="{0E00B5FA-449B-4D4D-ABCB-6972B9E5B9D0}"/>
    <cellStyle name="Migliaia 42 3 3 5" xfId="52475" xr:uid="{D1E35462-920D-4D5C-8C04-3DDC85141FCB}"/>
    <cellStyle name="Migliaia 42 3 4" xfId="9885" xr:uid="{F8292423-FB2B-4201-A9D3-A6DC5503FB83}"/>
    <cellStyle name="Migliaia 42 3 4 2" xfId="18326" xr:uid="{6217199C-55FA-423F-A7F5-5CEF6DEFF464}"/>
    <cellStyle name="Migliaia 42 3 4 2 2" xfId="33793" xr:uid="{C2A0AAEA-00EC-49D7-BFA4-51973350680F}"/>
    <cellStyle name="Migliaia 42 3 4 2 3" xfId="48754" xr:uid="{51F3DFA2-FD75-4388-96FF-D9D641461785}"/>
    <cellStyle name="Migliaia 42 3 4 2 4" xfId="55276" xr:uid="{A390DB1D-FE77-48CE-88CF-9F5FFEF7C26B}"/>
    <cellStyle name="Migliaia 42 3 4 3" xfId="26211" xr:uid="{6764CDD4-6EEC-455A-966F-EEA84A30005C}"/>
    <cellStyle name="Migliaia 42 3 4 3 2" xfId="56198" xr:uid="{61F2CC7E-B0C4-453D-B032-810DCDF6BE34}"/>
    <cellStyle name="Migliaia 42 3 4 4" xfId="41189" xr:uid="{1F47CA8C-C020-4FD7-8298-224D1205A5B3}"/>
    <cellStyle name="Migliaia 42 3 4 5" xfId="52921" xr:uid="{85455C87-E56D-4BAB-A165-AC7A263DA669}"/>
    <cellStyle name="Migliaia 42 3 5" xfId="17234" xr:uid="{7D5686E2-2B48-401F-A6FA-0C824D4EEFFD}"/>
    <cellStyle name="Migliaia 42 3 5 2" xfId="33350" xr:uid="{01608310-5FC4-4DB0-B588-1CD80707D2BE}"/>
    <cellStyle name="Migliaia 42 3 5 3" xfId="48311" xr:uid="{33051C21-980D-4406-A829-42D02B86B9E6}"/>
    <cellStyle name="Migliaia 42 3 5 4" xfId="54877" xr:uid="{6DF2A5D3-2B80-4F84-9E8F-C2E26EB5BB59}"/>
    <cellStyle name="Migliaia 42 3 6" xfId="19192" xr:uid="{BA88FF62-ADE1-4F90-8D02-43E6AEB5F7D1}"/>
    <cellStyle name="Migliaia 42 3 6 2" xfId="55755" xr:uid="{B760CF0C-020F-4311-9422-67549C78269E}"/>
    <cellStyle name="Migliaia 42 3 7" xfId="34187" xr:uid="{EBFB9EFE-EC6C-426C-8D9C-3CDACC7678FD}"/>
    <cellStyle name="Migliaia 42 3 8" xfId="49127" xr:uid="{C77B99CD-B9E0-4A00-AF15-F480E6424C25}"/>
    <cellStyle name="Migliaia 42 3 9" xfId="49532" xr:uid="{5BCC5718-BA7F-4AC4-84E1-DE0A9699C5C2}"/>
    <cellStyle name="Migliaia 42 4" xfId="9276" xr:uid="{A79E4765-B292-4BB1-B817-3A169A086389}"/>
    <cellStyle name="Migliaia 42 4 2" xfId="17238" xr:uid="{35477D2E-02F9-4765-ACD1-248A868FC229}"/>
    <cellStyle name="Migliaia 42 4 2 2" xfId="18329" xr:uid="{8F2E9328-D4FF-464E-A6DB-9183F63A2C81}"/>
    <cellStyle name="Migliaia 42 4 2 2 2" xfId="33796" xr:uid="{D099893B-CEF4-4E2D-B87A-AD449ACF511B}"/>
    <cellStyle name="Migliaia 42 4 2 2 2 2" xfId="55279" xr:uid="{A43EB6FE-3D53-405E-B01F-00EE46DAB3F5}"/>
    <cellStyle name="Migliaia 42 4 2 2 3" xfId="48757" xr:uid="{311EA438-1167-4332-A3C8-51B6F5BB8B83}"/>
    <cellStyle name="Migliaia 42 4 2 2 3 2" xfId="56201" xr:uid="{6CFB3625-BC56-4503-BBB5-C7774258320E}"/>
    <cellStyle name="Migliaia 42 4 2 2 4" xfId="52924" xr:uid="{031CE7FF-1311-4153-9421-36EB7E90DA76}"/>
    <cellStyle name="Migliaia 42 4 2 3" xfId="33354" xr:uid="{2BCCF33E-012C-4222-954A-7B93E6ECD9F4}"/>
    <cellStyle name="Migliaia 42 4 2 3 2" xfId="54881" xr:uid="{4D751F24-33C2-4FE3-9B2A-2D54B5D8AB31}"/>
    <cellStyle name="Migliaia 42 4 2 4" xfId="48315" xr:uid="{0CCDA053-9F5D-43D6-9E9C-AF3B89D8A3D3}"/>
    <cellStyle name="Migliaia 42 4 2 4 2" xfId="55759" xr:uid="{8AA35066-AB13-4B1C-96CC-2276FF50D73C}"/>
    <cellStyle name="Migliaia 42 4 2 5" xfId="52477" xr:uid="{97CE50F0-1E99-4F4B-A8B7-791687B600DE}"/>
    <cellStyle name="Migliaia 42 4 3" xfId="18328" xr:uid="{55C6BE00-D8EB-489B-9DCC-17CE56A32E6D}"/>
    <cellStyle name="Migliaia 42 4 3 2" xfId="33795" xr:uid="{BD657032-56D8-4394-B4BE-E5B585FA8800}"/>
    <cellStyle name="Migliaia 42 4 3 2 2" xfId="55278" xr:uid="{C01B830D-90DC-415F-BE94-A267A8E08CCA}"/>
    <cellStyle name="Migliaia 42 4 3 3" xfId="48756" xr:uid="{9600B0C4-9F6F-4685-BC43-6657B581790D}"/>
    <cellStyle name="Migliaia 42 4 3 3 2" xfId="56200" xr:uid="{FD74F127-9C2C-45E4-8413-832FCFA2ADF6}"/>
    <cellStyle name="Migliaia 42 4 3 4" xfId="52923" xr:uid="{6354C476-506F-4388-B5FD-8D6F2A44F82F}"/>
    <cellStyle name="Migliaia 42 4 4" xfId="17237" xr:uid="{5AB5B714-E0FE-4547-BE1B-2C06E09A7985}"/>
    <cellStyle name="Migliaia 42 4 4 2" xfId="33353" xr:uid="{D6DCCEA3-D2FD-498F-A1A0-74EE451C40B7}"/>
    <cellStyle name="Migliaia 42 4 4 3" xfId="48314" xr:uid="{1D1CEE62-5DF1-4462-9A7D-62DFAD927010}"/>
    <cellStyle name="Migliaia 42 4 4 4" xfId="54880" xr:uid="{3518F18F-665A-48BB-811D-AC7C98F04FD6}"/>
    <cellStyle name="Migliaia 42 4 5" xfId="51129" xr:uid="{970D4BC7-84B4-41FE-BCAB-78249D817C2F}"/>
    <cellStyle name="Migliaia 42 4 5 2" xfId="55758" xr:uid="{597525D4-5B86-4F00-8770-6584A63BF6FE}"/>
    <cellStyle name="Migliaia 42 4 6" xfId="52476" xr:uid="{9FF5E3A4-C7E4-4EF0-9A61-DA690D0760E1}"/>
    <cellStyle name="Migliaia 42 5" xfId="9277" xr:uid="{4CD31A3D-AC73-42E0-AC2F-5FE2DEFCB3A5}"/>
    <cellStyle name="Migliaia 42 5 2" xfId="17239" xr:uid="{80021A32-FEC5-4D88-97F4-085DA155264B}"/>
    <cellStyle name="Migliaia 42 5 2 2" xfId="33355" xr:uid="{81AF57CE-51C8-4797-BA22-72922B4670BD}"/>
    <cellStyle name="Migliaia 42 5 2 3" xfId="48316" xr:uid="{40800240-42D2-4CDE-8003-2ECB63CACFF7}"/>
    <cellStyle name="Migliaia 42 5 2 4" xfId="54882" xr:uid="{B22610F7-8F16-44E4-B3C5-B312C69FFB0B}"/>
    <cellStyle name="Migliaia 42 5 3" xfId="51230" xr:uid="{E1559132-E681-4F22-A711-943B9EC63DCA}"/>
    <cellStyle name="Migliaia 42 5 3 2" xfId="55760" xr:uid="{7E15FB07-008E-45C6-9FEE-5510D1DB7777}"/>
    <cellStyle name="Migliaia 42 5 4" xfId="52478" xr:uid="{1D39283B-79B3-4B5D-B244-2124A4593427}"/>
    <cellStyle name="Migliaia 42 6" xfId="9272" xr:uid="{4440C99C-027D-4D74-8338-6D19FB2B6E34}"/>
    <cellStyle name="Migliaia 42 6 2" xfId="51164" xr:uid="{11BB9343-1B03-4067-8C1A-C90A49E05843}"/>
    <cellStyle name="Migliaia 42 6 3" xfId="54565" xr:uid="{DE528F09-558F-44A9-8FBF-98F4D45A4899}"/>
    <cellStyle name="Migliaia 42 7" xfId="9883" xr:uid="{684E3042-FDF5-4A70-AE79-50431CC37758}"/>
    <cellStyle name="Migliaia 42 7 2" xfId="26209" xr:uid="{37162CDE-299E-43D6-84EC-BE927EFD75CA}"/>
    <cellStyle name="Migliaia 42 7 3" xfId="41187" xr:uid="{EB11ABC7-C35C-4AEC-8597-5DF33D487D76}"/>
    <cellStyle name="Migliaia 42 7 4" xfId="55753" xr:uid="{7597156F-EEC8-410A-9744-3FCCE6AF4AD1}"/>
    <cellStyle name="Migliaia 42 8" xfId="17232" xr:uid="{517FF53B-11C2-4AB1-9C44-2D00F83D18C5}"/>
    <cellStyle name="Migliaia 42 8 2" xfId="33348" xr:uid="{62AAEE99-AF56-4B09-977B-B54DC73C49DB}"/>
    <cellStyle name="Migliaia 42 8 3" xfId="48309" xr:uid="{A241A7B0-72A4-461E-8A14-A4249B8D4041}"/>
    <cellStyle name="Migliaia 42 9" xfId="19190" xr:uid="{58B81E19-7BFD-49C0-B0CB-4DD39EEB98C2}"/>
    <cellStyle name="Migliaia 43" xfId="475" xr:uid="{2E299019-7104-42AF-A97B-D611451EA604}"/>
    <cellStyle name="Migliaia 43 10" xfId="34189" xr:uid="{89372310-FC47-4C75-8CE1-BB80F7FD9331}"/>
    <cellStyle name="Migliaia 43 11" xfId="49129" xr:uid="{AFE66781-7D53-40BC-AF1A-F12FA6C92787}"/>
    <cellStyle name="Migliaia 43 12" xfId="49534" xr:uid="{3EAFAFD9-4CF5-4CC5-B10D-312352F92145}"/>
    <cellStyle name="Migliaia 43 13" xfId="49940" xr:uid="{8CD5C621-ABA2-49F9-9906-353F55D7991B}"/>
    <cellStyle name="Migliaia 43 14" xfId="50348" xr:uid="{34CBC929-ED87-4170-860F-6369F7FBDD81}"/>
    <cellStyle name="Migliaia 43 15" xfId="50790" xr:uid="{76F80D24-3B41-4509-9FEF-D83C46DD1C33}"/>
    <cellStyle name="Migliaia 43 16" xfId="51509" xr:uid="{0B2ED54B-CB2C-4D3F-894D-A44A4C08339E}"/>
    <cellStyle name="Migliaia 43 17" xfId="51920" xr:uid="{33DC3ED6-CF14-4132-A766-74D65E6F7FD2}"/>
    <cellStyle name="Migliaia 43 18" xfId="52479" xr:uid="{5A693930-9F14-440A-95B4-80F21DAB28DC}"/>
    <cellStyle name="Migliaia 43 2" xfId="476" xr:uid="{4C1DB264-FB99-4980-B005-E67923D191FA}"/>
    <cellStyle name="Migliaia 43 2 10" xfId="49941" xr:uid="{72B94173-4837-4D5C-8E8A-7A0E2D621CD7}"/>
    <cellStyle name="Migliaia 43 2 11" xfId="50349" xr:uid="{975EA4AA-72A7-408C-B734-F7B1F3C21973}"/>
    <cellStyle name="Migliaia 43 2 12" xfId="50791" xr:uid="{DAF87A4F-AC52-49A6-AFB1-816DD8FB2BA8}"/>
    <cellStyle name="Migliaia 43 2 13" xfId="51510" xr:uid="{70BA45CC-9EF0-4561-BFCB-2D34271404B3}"/>
    <cellStyle name="Migliaia 43 2 14" xfId="51921" xr:uid="{ADCC0BE4-7542-4B30-9156-BD4F70BCA735}"/>
    <cellStyle name="Migliaia 43 2 15" xfId="52480" xr:uid="{662A3B17-F78A-4105-8CA9-548D9DCE2B4F}"/>
    <cellStyle name="Migliaia 43 2 2" xfId="1288" xr:uid="{827557BF-217C-44F0-95B5-AE405843A24F}"/>
    <cellStyle name="Migliaia 43 2 2 10" xfId="51078" xr:uid="{6E8F3A8E-CCAB-4E81-915E-8F71D45F85F9}"/>
    <cellStyle name="Migliaia 43 2 2 11" xfId="51674" xr:uid="{FF0A6166-207B-4986-80FF-5D84A6A02298}"/>
    <cellStyle name="Migliaia 43 2 2 12" xfId="52093" xr:uid="{46C4EA4D-1BAE-4D12-98D3-47CA9D5E80E8}"/>
    <cellStyle name="Migliaia 43 2 2 13" xfId="52925" xr:uid="{7398B2CB-CF0D-45D6-AA80-D73881CE627C}"/>
    <cellStyle name="Migliaia 43 2 2 2" xfId="10052" xr:uid="{8F7F479F-96F6-4594-9FF1-D98C983F7047}"/>
    <cellStyle name="Migliaia 43 2 2 2 2" xfId="26373" xr:uid="{7CE3E69F-8E34-40AC-A84F-9A9431E3A2DE}"/>
    <cellStyle name="Migliaia 43 2 2 2 3" xfId="41341" xr:uid="{7D434205-50BA-4037-8BFA-E4B49F821197}"/>
    <cellStyle name="Migliaia 43 2 2 2 4" xfId="55280" xr:uid="{301D04E5-3CB6-4047-A8DE-94EA4A28063A}"/>
    <cellStyle name="Migliaia 43 2 2 3" xfId="18330" xr:uid="{B50DC240-098C-4C36-B8B4-56608951114B}"/>
    <cellStyle name="Migliaia 43 2 2 3 2" xfId="33797" xr:uid="{3309DC00-E186-4276-9999-C010A55858A4}"/>
    <cellStyle name="Migliaia 43 2 2 3 3" xfId="48758" xr:uid="{7467252B-FB55-4E9B-A27E-D0419826590A}"/>
    <cellStyle name="Migliaia 43 2 2 3 4" xfId="56202" xr:uid="{316950CA-73E5-4C1F-8A01-ABACD999305A}"/>
    <cellStyle name="Migliaia 43 2 2 4" xfId="19352" xr:uid="{61CC79AB-FF68-436A-BE9A-A7D846C702EA}"/>
    <cellStyle name="Migliaia 43 2 2 5" xfId="34342" xr:uid="{77DC2613-BE71-4D8B-A1A8-52B663D531CF}"/>
    <cellStyle name="Migliaia 43 2 2 6" xfId="49294" xr:uid="{4F235DA3-21D8-44FB-BD98-6CEDBD404ABF}"/>
    <cellStyle name="Migliaia 43 2 2 7" xfId="49699" xr:uid="{47A65AB3-6444-4D0F-AAFC-9769CA1F3708}"/>
    <cellStyle name="Migliaia 43 2 2 8" xfId="50108" xr:uid="{BDF182D1-C53E-47EE-AEA9-432D3640386A}"/>
    <cellStyle name="Migliaia 43 2 2 9" xfId="50513" xr:uid="{5DDCEA81-E80D-4D2A-BCCE-A2A872AE8D1A}"/>
    <cellStyle name="Migliaia 43 2 3" xfId="9279" xr:uid="{D6A27AEF-9E94-4BC7-9AE8-A8863BEBF1C1}"/>
    <cellStyle name="Migliaia 43 2 3 2" xfId="54630" xr:uid="{67FB8E52-78B3-45AE-B128-DED4D1CA6373}"/>
    <cellStyle name="Migliaia 43 2 4" xfId="9888" xr:uid="{D08A424A-CE4A-43AE-A4ED-A2401EBBCD6A}"/>
    <cellStyle name="Migliaia 43 2 4 2" xfId="26214" xr:uid="{96B4EA5D-EC00-4CDF-AD9C-5B2CBC8C7D23}"/>
    <cellStyle name="Migliaia 43 2 4 3" xfId="41192" xr:uid="{F75E7538-6859-4DE4-977C-7D6B26FB26DD}"/>
    <cellStyle name="Migliaia 43 2 4 4" xfId="55762" xr:uid="{8FFBC964-A08A-4A85-971B-7C360745C61A}"/>
    <cellStyle name="Migliaia 43 2 5" xfId="17241" xr:uid="{EE727943-E002-4062-AA30-6ED182E6B372}"/>
    <cellStyle name="Migliaia 43 2 5 2" xfId="33357" xr:uid="{34CD3AFF-0888-4924-B37A-CD71560A64F1}"/>
    <cellStyle name="Migliaia 43 2 5 3" xfId="48318" xr:uid="{2E88763B-CCFE-4AB8-ACAC-500BF9CB4F2E}"/>
    <cellStyle name="Migliaia 43 2 6" xfId="19195" xr:uid="{3EF81199-A4F8-4158-AB74-00AAB545669C}"/>
    <cellStyle name="Migliaia 43 2 7" xfId="34190" xr:uid="{A75D745D-B1B8-4C56-9C6D-9C96F3B73183}"/>
    <cellStyle name="Migliaia 43 2 8" xfId="49130" xr:uid="{AFA69D29-D7C8-4D8E-B908-C79603432120}"/>
    <cellStyle name="Migliaia 43 2 9" xfId="49535" xr:uid="{B466CD0D-B687-4751-B154-4C0C9B0819C7}"/>
    <cellStyle name="Migliaia 43 3" xfId="477" xr:uid="{C6098640-DC14-458D-B5DE-621F908643FD}"/>
    <cellStyle name="Migliaia 43 3 10" xfId="49942" xr:uid="{5A41F54B-FAB3-4AD3-99A0-1F484BFF5E64}"/>
    <cellStyle name="Migliaia 43 3 11" xfId="50350" xr:uid="{839C3B10-5386-437F-B993-BA40B3D02007}"/>
    <cellStyle name="Migliaia 43 3 12" xfId="50792" xr:uid="{26C7128A-3337-4980-A10F-FD649961CDFB}"/>
    <cellStyle name="Migliaia 43 3 13" xfId="51511" xr:uid="{730536DA-1E9C-46FF-89AC-D8FF6C5E4288}"/>
    <cellStyle name="Migliaia 43 3 14" xfId="51922" xr:uid="{549A95A0-3C12-4A51-8EFB-64090CD52720}"/>
    <cellStyle name="Migliaia 43 3 15" xfId="52481" xr:uid="{4CFDF039-AA19-489E-8D74-89C83AEF6E6F}"/>
    <cellStyle name="Migliaia 43 3 2" xfId="478" xr:uid="{F6602D00-AD4D-471C-B835-0F316E5D1F4B}"/>
    <cellStyle name="Migliaia 43 3 2 10" xfId="50351" xr:uid="{3F5A9E20-B3BB-43B9-A0A1-7000FB43EBCC}"/>
    <cellStyle name="Migliaia 43 3 2 11" xfId="50793" xr:uid="{DFDDE94D-87C2-4053-8CC8-26D2388E4FA4}"/>
    <cellStyle name="Migliaia 43 3 2 12" xfId="51512" xr:uid="{DD978449-82F4-45CE-BB4D-9333F3DD74B4}"/>
    <cellStyle name="Migliaia 43 3 2 13" xfId="51923" xr:uid="{0EA62898-A498-43AC-B025-946CA0843EA8}"/>
    <cellStyle name="Migliaia 43 3 2 14" xfId="52482" xr:uid="{F13763BD-77F7-47C3-84D4-7F0E52EB5318}"/>
    <cellStyle name="Migliaia 43 3 2 2" xfId="9281" xr:uid="{BBBB7185-C478-448D-AA9F-036E63EF4B15}"/>
    <cellStyle name="Migliaia 43 3 2 2 2" xfId="54884" xr:uid="{F90E3F58-69B7-44A0-832F-E68DAB2C56D2}"/>
    <cellStyle name="Migliaia 43 3 2 3" xfId="9890" xr:uid="{28FF5195-FC3D-49A4-A575-2AA326515158}"/>
    <cellStyle name="Migliaia 43 3 2 3 2" xfId="26216" xr:uid="{C1A47BFF-CDB2-4297-A1B6-AB31BEABA6D7}"/>
    <cellStyle name="Migliaia 43 3 2 3 3" xfId="41194" xr:uid="{FA2E8B34-6E22-4414-A5CF-B3C0C4B84A0D}"/>
    <cellStyle name="Migliaia 43 3 2 3 4" xfId="55764" xr:uid="{2B1AD835-B1A6-46C9-873B-8A93D7182EAB}"/>
    <cellStyle name="Migliaia 43 3 2 4" xfId="17243" xr:uid="{349AB3E4-0955-4241-8022-EAC0E1B2484E}"/>
    <cellStyle name="Migliaia 43 3 2 4 2" xfId="33359" xr:uid="{A826E954-F79C-4A97-8401-BC9BC1CE4E4F}"/>
    <cellStyle name="Migliaia 43 3 2 4 3" xfId="48320" xr:uid="{25F3B737-3FBD-4D8D-9873-F2B9C1DEDF9D}"/>
    <cellStyle name="Migliaia 43 3 2 5" xfId="19197" xr:uid="{8952F9FD-9280-4F46-A1BC-B054D5298839}"/>
    <cellStyle name="Migliaia 43 3 2 6" xfId="34192" xr:uid="{2A8D5166-05F2-41C4-9420-B5715679078E}"/>
    <cellStyle name="Migliaia 43 3 2 7" xfId="49132" xr:uid="{32592112-F664-4D41-A8D4-7CE5C0731CF1}"/>
    <cellStyle name="Migliaia 43 3 2 8" xfId="49537" xr:uid="{69A2866D-C286-4FD0-BC56-C535DA9C82BD}"/>
    <cellStyle name="Migliaia 43 3 2 9" xfId="49943" xr:uid="{F1D4A94C-2D25-4125-9560-F2760DF6CFB3}"/>
    <cellStyle name="Migliaia 43 3 3" xfId="9280" xr:uid="{49B910FB-6865-4258-BF43-FF611EDE6EF8}"/>
    <cellStyle name="Migliaia 43 3 3 2" xfId="18332" xr:uid="{977512B1-1FB6-4B91-9190-74AB12ADE0D8}"/>
    <cellStyle name="Migliaia 43 3 3 2 2" xfId="33799" xr:uid="{DB5E40DB-5FD8-40B9-A1B0-BFF527243B25}"/>
    <cellStyle name="Migliaia 43 3 3 2 2 2" xfId="55282" xr:uid="{804D83C5-BFBC-4459-9B85-AD0EDDDC82F9}"/>
    <cellStyle name="Migliaia 43 3 3 2 3" xfId="48760" xr:uid="{5AAA176F-B8B3-4ECB-8687-080FE35A98B9}"/>
    <cellStyle name="Migliaia 43 3 3 2 3 2" xfId="56204" xr:uid="{0206CF5E-7E69-45CB-9E0B-D0A0CDD412AC}"/>
    <cellStyle name="Migliaia 43 3 3 2 4" xfId="52927" xr:uid="{38CC929D-2366-4918-B80B-4FFA745B6113}"/>
    <cellStyle name="Migliaia 43 3 3 3" xfId="17244" xr:uid="{A86CE922-BF1C-437E-9B8D-EB8A223AB609}"/>
    <cellStyle name="Migliaia 43 3 3 3 2" xfId="33360" xr:uid="{EC4EEC09-960D-4EC3-9E99-44A3BA6E878C}"/>
    <cellStyle name="Migliaia 43 3 3 3 3" xfId="48321" xr:uid="{6D3B85D1-FAF3-496F-BA60-275F45008797}"/>
    <cellStyle name="Migliaia 43 3 3 3 4" xfId="54885" xr:uid="{A0255D2D-8BFE-421F-B316-A3D626791B4C}"/>
    <cellStyle name="Migliaia 43 3 3 4" xfId="55765" xr:uid="{B57102B2-7F9E-44FA-BBDA-8517F0BBF006}"/>
    <cellStyle name="Migliaia 43 3 3 5" xfId="52483" xr:uid="{B303CF37-4AB9-46B1-8722-285F8AC873C2}"/>
    <cellStyle name="Migliaia 43 3 4" xfId="9889" xr:uid="{851E15AF-D1F7-4F77-AAC5-C13357FEAB1C}"/>
    <cellStyle name="Migliaia 43 3 4 2" xfId="18331" xr:uid="{11839FE4-00E7-4556-965F-B2F5FEDB3F42}"/>
    <cellStyle name="Migliaia 43 3 4 2 2" xfId="33798" xr:uid="{8E8C6D6B-EBAA-4830-8F95-849B29E9BB98}"/>
    <cellStyle name="Migliaia 43 3 4 2 3" xfId="48759" xr:uid="{F0DAF6D1-F560-4C09-846B-692D44DF498B}"/>
    <cellStyle name="Migliaia 43 3 4 2 4" xfId="55281" xr:uid="{AD5C4BCD-4283-47EA-82A7-E80DAA83E60A}"/>
    <cellStyle name="Migliaia 43 3 4 3" xfId="26215" xr:uid="{6538C5C6-4580-4B42-AA81-713228A0EBAB}"/>
    <cellStyle name="Migliaia 43 3 4 3 2" xfId="56203" xr:uid="{0259E587-8D7A-4997-AFD0-47744382FE35}"/>
    <cellStyle name="Migliaia 43 3 4 4" xfId="41193" xr:uid="{C1340F42-340A-4474-926C-11B99AAAE01F}"/>
    <cellStyle name="Migliaia 43 3 4 5" xfId="52926" xr:uid="{0EF404A9-FB88-4F5B-9FCC-979A7F633EA6}"/>
    <cellStyle name="Migliaia 43 3 5" xfId="17242" xr:uid="{473236E5-0020-4598-86F1-D2AEE029A932}"/>
    <cellStyle name="Migliaia 43 3 5 2" xfId="33358" xr:uid="{51D90461-EBAD-4535-B575-0EF317FC8C52}"/>
    <cellStyle name="Migliaia 43 3 5 3" xfId="48319" xr:uid="{E7240562-FF4E-4695-974B-A6A1976B68CD}"/>
    <cellStyle name="Migliaia 43 3 5 4" xfId="54883" xr:uid="{F2C54A8C-4489-4F05-86E5-51488A85EFE8}"/>
    <cellStyle name="Migliaia 43 3 6" xfId="19196" xr:uid="{09721696-FD9B-470D-A1F3-13EA66998F77}"/>
    <cellStyle name="Migliaia 43 3 6 2" xfId="55763" xr:uid="{883FAAEF-5A95-4E78-A65F-534F5F9AD934}"/>
    <cellStyle name="Migliaia 43 3 7" xfId="34191" xr:uid="{5B1AE333-EE1A-48E7-8727-471F2E0A70D8}"/>
    <cellStyle name="Migliaia 43 3 8" xfId="49131" xr:uid="{AB9CCCFD-9E67-4B63-B9BD-72AEF7BC4F2B}"/>
    <cellStyle name="Migliaia 43 3 9" xfId="49536" xr:uid="{9C9EEAE7-13FC-4B93-88F2-828D609F4B87}"/>
    <cellStyle name="Migliaia 43 4" xfId="9282" xr:uid="{E2AEE78D-CADE-4C60-88F9-8E9E4A6BD210}"/>
    <cellStyle name="Migliaia 43 4 2" xfId="17246" xr:uid="{46D56D7F-526D-454D-B6FE-1223D463A31A}"/>
    <cellStyle name="Migliaia 43 4 2 2" xfId="18334" xr:uid="{E3868679-C0B6-445B-8CC4-32DED9096834}"/>
    <cellStyle name="Migliaia 43 4 2 2 2" xfId="33801" xr:uid="{12637C13-1B2E-4433-BAD7-7D99C9A5CB0B}"/>
    <cellStyle name="Migliaia 43 4 2 2 2 2" xfId="55284" xr:uid="{5EE9EFB0-A70F-45EB-A8C3-BCA4D6BA045F}"/>
    <cellStyle name="Migliaia 43 4 2 2 3" xfId="48762" xr:uid="{FE083098-C3AD-47A6-B678-46A0D1F55739}"/>
    <cellStyle name="Migliaia 43 4 2 2 3 2" xfId="56206" xr:uid="{CBAF0DC7-4971-4F31-8F4E-3BD98C1FA363}"/>
    <cellStyle name="Migliaia 43 4 2 2 4" xfId="52929" xr:uid="{7F5D33A3-F290-4CBC-95A8-67552A7B1EFA}"/>
    <cellStyle name="Migliaia 43 4 2 3" xfId="33362" xr:uid="{7CFF9C78-004E-4F92-BE49-464CFB632123}"/>
    <cellStyle name="Migliaia 43 4 2 3 2" xfId="54887" xr:uid="{97D0E7DB-9F28-44B5-A982-B8F9FCFBCFF0}"/>
    <cellStyle name="Migliaia 43 4 2 4" xfId="48323" xr:uid="{AC38D589-15FE-4D9E-90D0-9FB14C0367A8}"/>
    <cellStyle name="Migliaia 43 4 2 4 2" xfId="55767" xr:uid="{A53995FE-3933-4FF8-B968-2A38ADBF2D26}"/>
    <cellStyle name="Migliaia 43 4 2 5" xfId="52485" xr:uid="{8212E2C5-5D70-49A0-9326-8FE808068BCD}"/>
    <cellStyle name="Migliaia 43 4 3" xfId="18333" xr:uid="{1C97F0C8-348E-40A1-B1D6-85DC678A0701}"/>
    <cellStyle name="Migliaia 43 4 3 2" xfId="33800" xr:uid="{B14059DA-F955-4198-83F3-BC317AD16C79}"/>
    <cellStyle name="Migliaia 43 4 3 2 2" xfId="55283" xr:uid="{78DEE7CB-4519-4E44-9DB5-A523669E1F22}"/>
    <cellStyle name="Migliaia 43 4 3 3" xfId="48761" xr:uid="{20A9E4D0-48A3-427D-8143-B0C592672DB6}"/>
    <cellStyle name="Migliaia 43 4 3 3 2" xfId="56205" xr:uid="{9274517B-8217-4428-BEE7-F6004EA08746}"/>
    <cellStyle name="Migliaia 43 4 3 4" xfId="52928" xr:uid="{15CAF1C6-F591-4B01-90D1-32FADB656676}"/>
    <cellStyle name="Migliaia 43 4 4" xfId="17245" xr:uid="{E59A5724-7729-4E71-B7B8-8A9B00C4495E}"/>
    <cellStyle name="Migliaia 43 4 4 2" xfId="33361" xr:uid="{F032095E-AF07-456F-A598-D191D1A494E8}"/>
    <cellStyle name="Migliaia 43 4 4 3" xfId="48322" xr:uid="{8CAAC5F4-F85E-4E7F-9B1D-0AA41E810199}"/>
    <cellStyle name="Migliaia 43 4 4 4" xfId="54886" xr:uid="{78A1315B-04BC-47F5-AD95-071630926A15}"/>
    <cellStyle name="Migliaia 43 4 5" xfId="50914" xr:uid="{D89EE2DA-B996-48D7-8AE0-5EF95E10AB6D}"/>
    <cellStyle name="Migliaia 43 4 5 2" xfId="55766" xr:uid="{FC60828E-A1F8-4374-AE28-B9133EE935DD}"/>
    <cellStyle name="Migliaia 43 4 6" xfId="52484" xr:uid="{92F95D13-20F6-4060-A397-DEA3B864603E}"/>
    <cellStyle name="Migliaia 43 5" xfId="9283" xr:uid="{612D7E73-AF84-4A33-8340-214C5827C3FD}"/>
    <cellStyle name="Migliaia 43 5 2" xfId="17247" xr:uid="{7F0A7542-9E59-480E-AF7D-1C882EF731F9}"/>
    <cellStyle name="Migliaia 43 5 2 2" xfId="33363" xr:uid="{97350344-2C97-4E75-AAE6-407D2B47A9AF}"/>
    <cellStyle name="Migliaia 43 5 2 3" xfId="48324" xr:uid="{3388EB96-DC11-4CAF-9004-843B564C5FA4}"/>
    <cellStyle name="Migliaia 43 5 2 4" xfId="54888" xr:uid="{47F58731-994A-4A62-87A5-6DDFD73B4F49}"/>
    <cellStyle name="Migliaia 43 5 3" xfId="50913" xr:uid="{CBF686E0-A0E5-44EA-BA64-64E88B168DB5}"/>
    <cellStyle name="Migliaia 43 5 3 2" xfId="55768" xr:uid="{34BEBE3B-D5D9-4BD2-ABD4-62895438ADA3}"/>
    <cellStyle name="Migliaia 43 5 4" xfId="52486" xr:uid="{0653C27E-AFDC-498B-BE98-C4E36A079C05}"/>
    <cellStyle name="Migliaia 43 6" xfId="9278" xr:uid="{7F82D41C-9C8D-46CB-8370-7FAE1199A81B}"/>
    <cellStyle name="Migliaia 43 6 2" xfId="51231" xr:uid="{683A1071-3C45-451D-8851-8CED6A7D601E}"/>
    <cellStyle name="Migliaia 43 6 3" xfId="54566" xr:uid="{FE34E911-B1B3-4537-9C30-A8F899EDFC96}"/>
    <cellStyle name="Migliaia 43 7" xfId="9887" xr:uid="{8F9D05A1-7994-4C41-84CB-9D938A041BE0}"/>
    <cellStyle name="Migliaia 43 7 2" xfId="26213" xr:uid="{A38962BD-4B9E-4C5C-ACAD-46B5D57A2F54}"/>
    <cellStyle name="Migliaia 43 7 3" xfId="41191" xr:uid="{8C3111E2-3D56-477E-A49A-154311ED3ED1}"/>
    <cellStyle name="Migliaia 43 7 4" xfId="55761" xr:uid="{5F9960EA-B478-48A9-B51B-62D60591AC3C}"/>
    <cellStyle name="Migliaia 43 8" xfId="17240" xr:uid="{9611A012-946C-4C7F-88F1-F1B3A05B6C7F}"/>
    <cellStyle name="Migliaia 43 8 2" xfId="33356" xr:uid="{774D20BF-0BE2-4455-96A6-34682DE2FB9D}"/>
    <cellStyle name="Migliaia 43 8 3" xfId="48317" xr:uid="{E103894A-4A39-496B-9B68-52FA82E6EEBC}"/>
    <cellStyle name="Migliaia 43 9" xfId="19194" xr:uid="{4831ADF5-93EE-40D5-AAA0-634C28DBE799}"/>
    <cellStyle name="Migliaia 44" xfId="479" xr:uid="{B501A10B-9EDB-40C0-8E96-13B1097C09C7}"/>
    <cellStyle name="Migliaia 44 10" xfId="34193" xr:uid="{88DDA9E6-514B-404E-AA57-8855C83087B5}"/>
    <cellStyle name="Migliaia 44 11" xfId="49133" xr:uid="{B45D0FBE-9279-4977-AD66-4F82F986E567}"/>
    <cellStyle name="Migliaia 44 12" xfId="49538" xr:uid="{2D71FD45-AEB9-44D6-B3DA-CEEE537BE9B1}"/>
    <cellStyle name="Migliaia 44 13" xfId="49944" xr:uid="{0F617E01-D96C-4B71-A3E1-88F57F7D4D09}"/>
    <cellStyle name="Migliaia 44 14" xfId="50352" xr:uid="{B8A10A98-8074-41A0-ACBF-4AC2B0BD36E6}"/>
    <cellStyle name="Migliaia 44 15" xfId="50794" xr:uid="{C716EC3B-CD19-49D4-A1D3-788E2ECE31F9}"/>
    <cellStyle name="Migliaia 44 16" xfId="51513" xr:uid="{6B219C77-C2AA-49A4-A6C7-6802DD0562DE}"/>
    <cellStyle name="Migliaia 44 17" xfId="51924" xr:uid="{0051CEF3-0B0B-4F05-824D-BFBE65DDD6F7}"/>
    <cellStyle name="Migliaia 44 18" xfId="52487" xr:uid="{CA656F72-4EE9-47FB-8784-BEBAF610CED2}"/>
    <cellStyle name="Migliaia 44 2" xfId="480" xr:uid="{42AF036C-C6BC-4A77-BA20-F0F0E8203347}"/>
    <cellStyle name="Migliaia 44 2 10" xfId="49945" xr:uid="{4B7213ED-9183-4156-B426-D9EA25E4EE4C}"/>
    <cellStyle name="Migliaia 44 2 11" xfId="50353" xr:uid="{92FE9039-26A6-4DB7-89CF-7C3B6DB4DE0E}"/>
    <cellStyle name="Migliaia 44 2 12" xfId="50795" xr:uid="{BF584E5A-F407-426B-8E1C-A72CD6C5EC92}"/>
    <cellStyle name="Migliaia 44 2 13" xfId="51514" xr:uid="{464823C2-A9E9-4731-AA9B-E21158AA2466}"/>
    <cellStyle name="Migliaia 44 2 14" xfId="51925" xr:uid="{81EA167A-5B1C-4F69-8883-B8C1FB2C90B9}"/>
    <cellStyle name="Migliaia 44 2 15" xfId="52488" xr:uid="{D3D094FC-F86E-4593-8768-B088A4F39E02}"/>
    <cellStyle name="Migliaia 44 2 2" xfId="1289" xr:uid="{CA9380F4-268F-4CE0-A52B-E58122D16794}"/>
    <cellStyle name="Migliaia 44 2 2 10" xfId="51079" xr:uid="{193D16B4-4B92-44AB-BB5B-1E1EBB64A0C1}"/>
    <cellStyle name="Migliaia 44 2 2 11" xfId="51675" xr:uid="{FCA906CB-9A04-4C1E-8347-1DFA031FB357}"/>
    <cellStyle name="Migliaia 44 2 2 12" xfId="52094" xr:uid="{654D9007-9444-4BA7-B5B3-BC1E12F0A518}"/>
    <cellStyle name="Migliaia 44 2 2 13" xfId="52930" xr:uid="{9AC9CCAB-4E3E-4F43-8EDD-FC0A90B44CF4}"/>
    <cellStyle name="Migliaia 44 2 2 2" xfId="10053" xr:uid="{81E9CB1C-1411-406C-A238-99F6682B1DDB}"/>
    <cellStyle name="Migliaia 44 2 2 2 2" xfId="26374" xr:uid="{9173E314-30BE-48F3-84A9-EDC205DAF20A}"/>
    <cellStyle name="Migliaia 44 2 2 2 3" xfId="41342" xr:uid="{648178C2-2A1D-4439-8698-D3C4017E0370}"/>
    <cellStyle name="Migliaia 44 2 2 2 4" xfId="55285" xr:uid="{2D4FA8C6-EE98-442F-927A-7337BEB574E3}"/>
    <cellStyle name="Migliaia 44 2 2 3" xfId="18335" xr:uid="{5410A8AC-BC7B-41CF-B845-474F122FB818}"/>
    <cellStyle name="Migliaia 44 2 2 3 2" xfId="33802" xr:uid="{8D3ABDCE-5559-4B97-8847-19CB65895A2F}"/>
    <cellStyle name="Migliaia 44 2 2 3 3" xfId="48763" xr:uid="{B5F95B77-2F19-4661-B099-6CA013F6FFE4}"/>
    <cellStyle name="Migliaia 44 2 2 3 4" xfId="56207" xr:uid="{AD8B37CB-75EC-47BE-9960-6F5710E02D44}"/>
    <cellStyle name="Migliaia 44 2 2 4" xfId="19353" xr:uid="{5F5EB5BC-F44A-4F2D-8F18-376ADEFB8EF1}"/>
    <cellStyle name="Migliaia 44 2 2 5" xfId="34343" xr:uid="{4B52128B-3EC8-443D-A6BB-9151354D78DD}"/>
    <cellStyle name="Migliaia 44 2 2 6" xfId="49295" xr:uid="{4FDBC441-08B3-473B-B098-2E782637593B}"/>
    <cellStyle name="Migliaia 44 2 2 7" xfId="49700" xr:uid="{C4414DC4-C814-432C-9987-527B15F2F31F}"/>
    <cellStyle name="Migliaia 44 2 2 8" xfId="50109" xr:uid="{BDA92F05-733C-4DF9-B8D9-BCD3237EE913}"/>
    <cellStyle name="Migliaia 44 2 2 9" xfId="50514" xr:uid="{2EE40E9E-9FCC-4655-A157-9A86512C8292}"/>
    <cellStyle name="Migliaia 44 2 3" xfId="9285" xr:uid="{1CFFE7AC-C40D-41E6-A4A1-6352C8D0FB95}"/>
    <cellStyle name="Migliaia 44 2 3 2" xfId="54631" xr:uid="{A901F7EB-B295-4B14-959B-F401399A0443}"/>
    <cellStyle name="Migliaia 44 2 4" xfId="9892" xr:uid="{5A5EC9A1-6EE9-415C-96F4-44C4C7BFCD21}"/>
    <cellStyle name="Migliaia 44 2 4 2" xfId="26218" xr:uid="{09C9B4D2-8096-45D0-9AF5-68915FC575CD}"/>
    <cellStyle name="Migliaia 44 2 4 3" xfId="41196" xr:uid="{F70F9369-C2A8-46DA-92CC-2DADD3682178}"/>
    <cellStyle name="Migliaia 44 2 4 4" xfId="55770" xr:uid="{0F9223DC-A55F-4ED7-B941-A7379A43A2A7}"/>
    <cellStyle name="Migliaia 44 2 5" xfId="17249" xr:uid="{0A5300AF-34D7-4CBD-8ADB-5F4EDC44AF09}"/>
    <cellStyle name="Migliaia 44 2 5 2" xfId="33365" xr:uid="{F8AEBC40-3F55-463F-8DB9-2368B8D1BD4F}"/>
    <cellStyle name="Migliaia 44 2 5 3" xfId="48326" xr:uid="{72612EF0-E18A-45BD-8D68-1A8E1C25ED3A}"/>
    <cellStyle name="Migliaia 44 2 6" xfId="19199" xr:uid="{BB4D60D9-B88A-406E-B580-F903213C4F82}"/>
    <cellStyle name="Migliaia 44 2 7" xfId="34194" xr:uid="{05220CB7-0DEC-40C3-8CE7-9CA78CC06F88}"/>
    <cellStyle name="Migliaia 44 2 8" xfId="49134" xr:uid="{8EDFCD55-6632-4EDF-9EBD-03632D494364}"/>
    <cellStyle name="Migliaia 44 2 9" xfId="49539" xr:uid="{1B75D789-CDC0-4133-A605-A4FEEE33152E}"/>
    <cellStyle name="Migliaia 44 3" xfId="481" xr:uid="{AE77A473-8271-49D8-B6DE-955282397EDE}"/>
    <cellStyle name="Migliaia 44 3 10" xfId="49946" xr:uid="{2007AF3B-622A-40ED-A6B3-19867F827E69}"/>
    <cellStyle name="Migliaia 44 3 11" xfId="50354" xr:uid="{52B33351-8A67-42AE-B932-D55FC119A50C}"/>
    <cellStyle name="Migliaia 44 3 12" xfId="50796" xr:uid="{2D87CDED-EFD9-4729-A2BF-EC21665BB7C0}"/>
    <cellStyle name="Migliaia 44 3 13" xfId="51515" xr:uid="{0891E304-1C5E-4103-9473-07B3FB681B56}"/>
    <cellStyle name="Migliaia 44 3 14" xfId="51926" xr:uid="{F632B0B6-8DA5-483D-BA56-F134E998B075}"/>
    <cellStyle name="Migliaia 44 3 15" xfId="52489" xr:uid="{271E3EE9-A6AA-4B1A-ACF3-53E45430EBE2}"/>
    <cellStyle name="Migliaia 44 3 2" xfId="482" xr:uid="{532E3121-5CF9-4E2E-A1EE-AAF45975BC34}"/>
    <cellStyle name="Migliaia 44 3 2 10" xfId="50355" xr:uid="{36970F3F-EE47-4206-886F-DEF7ACFF28FB}"/>
    <cellStyle name="Migliaia 44 3 2 11" xfId="50797" xr:uid="{48A495F2-4F54-464C-B4FE-A75B82852BA3}"/>
    <cellStyle name="Migliaia 44 3 2 12" xfId="51516" xr:uid="{F6DD274A-155E-4495-892A-E9D7BB56B585}"/>
    <cellStyle name="Migliaia 44 3 2 13" xfId="51927" xr:uid="{8EB7585D-6738-43C0-A298-F14DAB3C5B2A}"/>
    <cellStyle name="Migliaia 44 3 2 14" xfId="52490" xr:uid="{1709A0BE-3988-401D-8C2C-4D8AAD0954DE}"/>
    <cellStyle name="Migliaia 44 3 2 2" xfId="9287" xr:uid="{A1E1F0DB-B29B-452B-A209-86630EEE7118}"/>
    <cellStyle name="Migliaia 44 3 2 2 2" xfId="54890" xr:uid="{92BBBCB8-696C-406A-9CCD-DE86CAE762E7}"/>
    <cellStyle name="Migliaia 44 3 2 3" xfId="9894" xr:uid="{505B5F37-FA80-4ECB-A664-6E98963F8DF1}"/>
    <cellStyle name="Migliaia 44 3 2 3 2" xfId="26220" xr:uid="{16088935-8F60-47C2-B810-AC8F0FA796E5}"/>
    <cellStyle name="Migliaia 44 3 2 3 3" xfId="41198" xr:uid="{811C51D6-4EB1-41AB-A3C3-D0CF29F43444}"/>
    <cellStyle name="Migliaia 44 3 2 3 4" xfId="55772" xr:uid="{547CF621-E9EA-49D6-A192-589CDA9DBFDC}"/>
    <cellStyle name="Migliaia 44 3 2 4" xfId="17251" xr:uid="{7AFF13F5-F9D6-40AC-9F7F-EE4EB852AD17}"/>
    <cellStyle name="Migliaia 44 3 2 4 2" xfId="33367" xr:uid="{D08CF8AE-D866-4217-9642-5A8D19892D19}"/>
    <cellStyle name="Migliaia 44 3 2 4 3" xfId="48328" xr:uid="{F7208A56-B2E1-4C79-A0E6-29157963EED2}"/>
    <cellStyle name="Migliaia 44 3 2 5" xfId="19201" xr:uid="{F3B9938B-3A12-4CA4-9B5B-D2613B8B1FAB}"/>
    <cellStyle name="Migliaia 44 3 2 6" xfId="34196" xr:uid="{BB29DA91-507C-4351-981D-F941249BBF53}"/>
    <cellStyle name="Migliaia 44 3 2 7" xfId="49136" xr:uid="{64FED4FE-4915-466D-9A68-45A54FD20282}"/>
    <cellStyle name="Migliaia 44 3 2 8" xfId="49541" xr:uid="{366B04E0-1F0E-4C5B-B8FD-92F60043C215}"/>
    <cellStyle name="Migliaia 44 3 2 9" xfId="49947" xr:uid="{47F7273E-2056-4667-ACE2-2081A417F762}"/>
    <cellStyle name="Migliaia 44 3 3" xfId="9286" xr:uid="{D56A8A24-BA35-4856-8134-952D63D52366}"/>
    <cellStyle name="Migliaia 44 3 3 2" xfId="18337" xr:uid="{26C23752-D8FB-4403-AA92-0750A5642EE8}"/>
    <cellStyle name="Migliaia 44 3 3 2 2" xfId="33804" xr:uid="{42617BE8-94FA-4B95-AC27-0092BC886FCA}"/>
    <cellStyle name="Migliaia 44 3 3 2 2 2" xfId="55287" xr:uid="{81ED4661-4E80-42A1-B0F3-B5DC2A17DF88}"/>
    <cellStyle name="Migliaia 44 3 3 2 3" xfId="48765" xr:uid="{DD84C212-24DF-4481-B6D8-45695E821EC8}"/>
    <cellStyle name="Migliaia 44 3 3 2 3 2" xfId="56209" xr:uid="{9508EF60-33F9-42B8-8900-9D1690667EE1}"/>
    <cellStyle name="Migliaia 44 3 3 2 4" xfId="52932" xr:uid="{54251037-170C-4FFA-A57F-AD1104B1AC0E}"/>
    <cellStyle name="Migliaia 44 3 3 3" xfId="17252" xr:uid="{0CB38880-FB57-4092-A091-79651999F9D7}"/>
    <cellStyle name="Migliaia 44 3 3 3 2" xfId="33368" xr:uid="{B2B13148-A969-4489-BA64-4DD4EAFA37F7}"/>
    <cellStyle name="Migliaia 44 3 3 3 3" xfId="48329" xr:uid="{D7F2F869-8AA9-4B0E-8E92-D20349D044AC}"/>
    <cellStyle name="Migliaia 44 3 3 3 4" xfId="54891" xr:uid="{D04F76B0-24E7-4AA1-AE9A-40F66FEB0EED}"/>
    <cellStyle name="Migliaia 44 3 3 4" xfId="55773" xr:uid="{4B6A7406-9F9F-469B-B007-AFF9D36B2D21}"/>
    <cellStyle name="Migliaia 44 3 3 5" xfId="52491" xr:uid="{398E8C34-D8C3-4128-9CC1-DB1C2A4EAEF7}"/>
    <cellStyle name="Migliaia 44 3 4" xfId="9893" xr:uid="{8A69BA7A-9EEB-4CCB-985F-CA24BE93283A}"/>
    <cellStyle name="Migliaia 44 3 4 2" xfId="18336" xr:uid="{4A4613E1-5AB5-48B2-A8BD-A721CF694C7F}"/>
    <cellStyle name="Migliaia 44 3 4 2 2" xfId="33803" xr:uid="{C0C2439F-70C2-4563-9085-AAE63A336974}"/>
    <cellStyle name="Migliaia 44 3 4 2 3" xfId="48764" xr:uid="{22A68DDC-6250-4E51-BE62-C4F4C8909059}"/>
    <cellStyle name="Migliaia 44 3 4 2 4" xfId="55286" xr:uid="{193C3DE0-0DBE-4177-87BF-5C001A22AC9B}"/>
    <cellStyle name="Migliaia 44 3 4 3" xfId="26219" xr:uid="{977F7022-0F79-4C94-9C7F-F15A1BBA0450}"/>
    <cellStyle name="Migliaia 44 3 4 3 2" xfId="56208" xr:uid="{6CAB908E-259D-4EAE-9E31-5028912B5645}"/>
    <cellStyle name="Migliaia 44 3 4 4" xfId="41197" xr:uid="{A7563037-E497-4AD3-A1F7-17735A2E0F73}"/>
    <cellStyle name="Migliaia 44 3 4 5" xfId="52931" xr:uid="{A80CA62E-27D2-4B8D-9CE9-3B487D1EBF4C}"/>
    <cellStyle name="Migliaia 44 3 5" xfId="17250" xr:uid="{286A1EEC-4D6F-4DF9-B125-A3D494DF516F}"/>
    <cellStyle name="Migliaia 44 3 5 2" xfId="33366" xr:uid="{C72EED82-B330-41C0-91ED-9856053FB653}"/>
    <cellStyle name="Migliaia 44 3 5 3" xfId="48327" xr:uid="{790ACADA-481D-4AB9-9B00-2154403DD15F}"/>
    <cellStyle name="Migliaia 44 3 5 4" xfId="54889" xr:uid="{D252F4BD-1F2B-4FFE-82E4-6A237F2DEB35}"/>
    <cellStyle name="Migliaia 44 3 6" xfId="19200" xr:uid="{A85BCFF8-67BA-474C-B9F8-842B175AEE18}"/>
    <cellStyle name="Migliaia 44 3 6 2" xfId="55771" xr:uid="{F1B63421-1B25-47CE-AF95-11EA17E1BBDF}"/>
    <cellStyle name="Migliaia 44 3 7" xfId="34195" xr:uid="{7AA41A04-298F-4DF1-BEEC-24BEC809A079}"/>
    <cellStyle name="Migliaia 44 3 8" xfId="49135" xr:uid="{F96ABABF-3352-469B-9A51-1F1178B108D5}"/>
    <cellStyle name="Migliaia 44 3 9" xfId="49540" xr:uid="{8F847011-B02A-4656-B124-1444A853265E}"/>
    <cellStyle name="Migliaia 44 4" xfId="9288" xr:uid="{56A3837B-5028-4AB3-AA00-9AD98CFFB8BB}"/>
    <cellStyle name="Migliaia 44 4 2" xfId="17254" xr:uid="{30BD7BF5-C6BA-4C3D-BF64-1AD1CA158C1C}"/>
    <cellStyle name="Migliaia 44 4 2 2" xfId="18339" xr:uid="{1F4E1F86-1178-457F-BFDF-C59BCA708A5E}"/>
    <cellStyle name="Migliaia 44 4 2 2 2" xfId="33806" xr:uid="{19F706A8-9A99-4BAE-8E06-94E878199031}"/>
    <cellStyle name="Migliaia 44 4 2 2 2 2" xfId="55289" xr:uid="{65A13766-AAFA-4DBE-9216-501F3968989A}"/>
    <cellStyle name="Migliaia 44 4 2 2 3" xfId="48767" xr:uid="{53BA2954-DF27-49D2-8480-B687573E573D}"/>
    <cellStyle name="Migliaia 44 4 2 2 3 2" xfId="56211" xr:uid="{45219038-EE10-4033-AC97-F3846F439EA6}"/>
    <cellStyle name="Migliaia 44 4 2 2 4" xfId="52934" xr:uid="{452C4FF3-B083-4698-B03E-C226ECEA6567}"/>
    <cellStyle name="Migliaia 44 4 2 3" xfId="33370" xr:uid="{E3356903-F257-4270-902D-E101F931E5C0}"/>
    <cellStyle name="Migliaia 44 4 2 3 2" xfId="54893" xr:uid="{5FFFCD21-F38A-46A6-BA9F-AABDC1902408}"/>
    <cellStyle name="Migliaia 44 4 2 4" xfId="48331" xr:uid="{3C1E01CE-C81D-41EA-98CB-AA9BF97E576A}"/>
    <cellStyle name="Migliaia 44 4 2 4 2" xfId="55775" xr:uid="{0708BFB4-1ACC-407F-A046-5EB1AD505F7F}"/>
    <cellStyle name="Migliaia 44 4 2 5" xfId="52493" xr:uid="{C700168E-A00E-4165-AE24-2B787C303491}"/>
    <cellStyle name="Migliaia 44 4 3" xfId="18338" xr:uid="{71A227CD-DC65-4AA6-B566-316732F5A9FE}"/>
    <cellStyle name="Migliaia 44 4 3 2" xfId="33805" xr:uid="{5320040E-FDB2-474F-B135-0C949865323F}"/>
    <cellStyle name="Migliaia 44 4 3 2 2" xfId="55288" xr:uid="{937892A7-BF41-4D40-84CC-B49D05D10BDC}"/>
    <cellStyle name="Migliaia 44 4 3 3" xfId="48766" xr:uid="{A3CEA9FE-9BB3-4FDF-B7DF-FBB989BD7928}"/>
    <cellStyle name="Migliaia 44 4 3 3 2" xfId="56210" xr:uid="{1A3AB2BC-5766-4138-B58C-BD01067A1C66}"/>
    <cellStyle name="Migliaia 44 4 3 4" xfId="52933" xr:uid="{B6E29E51-FD72-4216-9D5F-A9089F3BD091}"/>
    <cellStyle name="Migliaia 44 4 4" xfId="17253" xr:uid="{C8D089AA-8F15-4C10-A445-485E99B62CC5}"/>
    <cellStyle name="Migliaia 44 4 4 2" xfId="33369" xr:uid="{E6D1270F-262B-450F-B5A9-6A8EE515F07B}"/>
    <cellStyle name="Migliaia 44 4 4 3" xfId="48330" xr:uid="{21B6E5D2-3DCB-4417-A921-9FCDA2A2E1CA}"/>
    <cellStyle name="Migliaia 44 4 4 4" xfId="54892" xr:uid="{41BC5513-38AF-42FB-8680-73DB2D68E8DD}"/>
    <cellStyle name="Migliaia 44 4 5" xfId="51128" xr:uid="{9F187260-2332-4C24-A4A1-83AB6D65E901}"/>
    <cellStyle name="Migliaia 44 4 5 2" xfId="55774" xr:uid="{F19F000B-2AE5-48AC-A64F-F1BCB82823C8}"/>
    <cellStyle name="Migliaia 44 4 6" xfId="52492" xr:uid="{CC6F1AD4-9936-407D-BE24-024575D59F8C}"/>
    <cellStyle name="Migliaia 44 5" xfId="9289" xr:uid="{CA2DDC6C-B239-49FF-BAC1-92F2563DF805}"/>
    <cellStyle name="Migliaia 44 5 2" xfId="17255" xr:uid="{706DBABF-FBB9-4923-B4F0-C640F9ABE236}"/>
    <cellStyle name="Migliaia 44 5 2 2" xfId="33371" xr:uid="{469B46FF-6917-4399-898C-96169361BE81}"/>
    <cellStyle name="Migliaia 44 5 2 3" xfId="48332" xr:uid="{6D13C12B-FD36-4488-8918-1319107D0412}"/>
    <cellStyle name="Migliaia 44 5 2 4" xfId="54894" xr:uid="{75F257AC-5046-490C-A719-FBD6943CF5AB}"/>
    <cellStyle name="Migliaia 44 5 3" xfId="50912" xr:uid="{2C2695C6-27FD-434C-AFA3-3B5CC7F20EC6}"/>
    <cellStyle name="Migliaia 44 5 3 2" xfId="55776" xr:uid="{C954F28D-CD6F-4627-BCAE-26BDE31BB1CC}"/>
    <cellStyle name="Migliaia 44 5 4" xfId="52494" xr:uid="{EED15B5B-F55D-4E56-9D4B-FCA0E3680931}"/>
    <cellStyle name="Migliaia 44 6" xfId="9284" xr:uid="{E8B290A4-8C7C-45B2-8F2D-D1DA30F4EAAE}"/>
    <cellStyle name="Migliaia 44 6 2" xfId="51232" xr:uid="{979D9641-CA41-42FB-851B-74F159631AD9}"/>
    <cellStyle name="Migliaia 44 6 3" xfId="54567" xr:uid="{99ACD43F-F811-40CB-9094-07CA163DF96A}"/>
    <cellStyle name="Migliaia 44 7" xfId="9891" xr:uid="{0465DF5F-525D-4E08-AFAE-B60E2BAF5AFA}"/>
    <cellStyle name="Migliaia 44 7 2" xfId="26217" xr:uid="{9990DA0F-DF34-4A7D-98B8-4A2658383719}"/>
    <cellStyle name="Migliaia 44 7 3" xfId="41195" xr:uid="{23B7F779-B600-400D-BD76-F703A127F000}"/>
    <cellStyle name="Migliaia 44 7 4" xfId="55769" xr:uid="{9EEEF496-DDE6-4308-B18C-B75F336360CF}"/>
    <cellStyle name="Migliaia 44 8" xfId="17248" xr:uid="{896FE5D7-53A7-4904-948C-EE7FBE672C6C}"/>
    <cellStyle name="Migliaia 44 8 2" xfId="33364" xr:uid="{C3DE6E38-93EA-4C28-A324-C71021D70296}"/>
    <cellStyle name="Migliaia 44 8 3" xfId="48325" xr:uid="{DF889F47-FCCC-4698-A5C4-7004F9B7E2E0}"/>
    <cellStyle name="Migliaia 44 9" xfId="19198" xr:uid="{9F3AD4EB-D8EB-439B-8978-6D4FDB1BFA92}"/>
    <cellStyle name="Migliaia 45" xfId="483" xr:uid="{8349833A-9CDF-4124-9030-1A6E6D5533EC}"/>
    <cellStyle name="Migliaia 45 10" xfId="34197" xr:uid="{14A1F33A-DE35-4A88-96B2-6CA02508EAD8}"/>
    <cellStyle name="Migliaia 45 11" xfId="49137" xr:uid="{A7FE1615-CBCE-4C39-8697-32147BF244B6}"/>
    <cellStyle name="Migliaia 45 12" xfId="49542" xr:uid="{EBCE4E9A-71CC-483E-8B3A-1099B7138942}"/>
    <cellStyle name="Migliaia 45 13" xfId="49948" xr:uid="{786CD00B-2D9E-4ACB-9435-7F4D400D0AAF}"/>
    <cellStyle name="Migliaia 45 14" xfId="50356" xr:uid="{1F00FD25-1B48-48F8-BABA-816582449DE5}"/>
    <cellStyle name="Migliaia 45 15" xfId="50798" xr:uid="{724ED337-87A0-44E9-ABCE-07375C161F6A}"/>
    <cellStyle name="Migliaia 45 16" xfId="51517" xr:uid="{16E9A6B6-4A56-4337-84B3-53B09E1DB1F3}"/>
    <cellStyle name="Migliaia 45 17" xfId="51928" xr:uid="{49074D81-386B-40DC-BE72-95C78D55E902}"/>
    <cellStyle name="Migliaia 45 18" xfId="52495" xr:uid="{7A6C7CDC-2CB2-4A62-852C-618D8E4A93F7}"/>
    <cellStyle name="Migliaia 45 2" xfId="484" xr:uid="{C49D3D36-EA72-4A3B-8F79-003910A4A26D}"/>
    <cellStyle name="Migliaia 45 2 10" xfId="49949" xr:uid="{26EE4A97-9252-4432-B641-F515E75A617A}"/>
    <cellStyle name="Migliaia 45 2 11" xfId="50357" xr:uid="{48E78774-C9BF-488B-BF59-6E8B575576F8}"/>
    <cellStyle name="Migliaia 45 2 12" xfId="50799" xr:uid="{5EE17E3F-DB81-4D95-9C78-746DE2DF6403}"/>
    <cellStyle name="Migliaia 45 2 13" xfId="51518" xr:uid="{69842985-577A-4A8A-A302-D139771C7011}"/>
    <cellStyle name="Migliaia 45 2 14" xfId="51929" xr:uid="{8F5FDC91-D2A9-4A96-B85C-92BE447791B4}"/>
    <cellStyle name="Migliaia 45 2 15" xfId="52496" xr:uid="{F5704A1A-12A5-4F07-B0A2-74D04C647D20}"/>
    <cellStyle name="Migliaia 45 2 2" xfId="1290" xr:uid="{88FD3934-BB12-4CFF-8433-CA26B8C33438}"/>
    <cellStyle name="Migliaia 45 2 2 10" xfId="51080" xr:uid="{6920A08E-27ED-463D-90DE-E4B08F39D089}"/>
    <cellStyle name="Migliaia 45 2 2 11" xfId="51676" xr:uid="{60198CD2-6B85-4D8E-938B-943DBC74E584}"/>
    <cellStyle name="Migliaia 45 2 2 12" xfId="52095" xr:uid="{84A20D81-E0FA-4381-8785-1CB5A204947D}"/>
    <cellStyle name="Migliaia 45 2 2 13" xfId="52935" xr:uid="{7BD2E5D5-D1D0-49B7-8020-8BD02E775BE8}"/>
    <cellStyle name="Migliaia 45 2 2 2" xfId="10054" xr:uid="{A25AD380-69FB-4A3E-9CA7-D4F4546FD62F}"/>
    <cellStyle name="Migliaia 45 2 2 2 2" xfId="26375" xr:uid="{9216143D-B9AC-497C-920B-E37C5B9DB64A}"/>
    <cellStyle name="Migliaia 45 2 2 2 3" xfId="41343" xr:uid="{3FFF459A-7EA5-407E-BE0E-6745CC0A00BD}"/>
    <cellStyle name="Migliaia 45 2 2 2 4" xfId="55290" xr:uid="{171329BD-1C37-4721-9A45-DE609E107744}"/>
    <cellStyle name="Migliaia 45 2 2 3" xfId="18340" xr:uid="{65C360F5-17C8-452C-96F1-476D98B191E3}"/>
    <cellStyle name="Migliaia 45 2 2 3 2" xfId="33807" xr:uid="{B1BABEBD-A9B1-45B2-8E57-BA32FCE7B4BA}"/>
    <cellStyle name="Migliaia 45 2 2 3 3" xfId="48768" xr:uid="{0B9332DE-4853-4EED-BE2D-2FD640E758FD}"/>
    <cellStyle name="Migliaia 45 2 2 3 4" xfId="56212" xr:uid="{82B8CEDD-BD5D-4729-AA37-7CA1B2DED68A}"/>
    <cellStyle name="Migliaia 45 2 2 4" xfId="19354" xr:uid="{BDD13D0B-5260-4568-8E43-3130628BAED4}"/>
    <cellStyle name="Migliaia 45 2 2 5" xfId="34344" xr:uid="{14CBFB9B-A916-486F-BCD4-2BC144957586}"/>
    <cellStyle name="Migliaia 45 2 2 6" xfId="49296" xr:uid="{BAE663A2-9EF9-4613-92C1-C373A4701489}"/>
    <cellStyle name="Migliaia 45 2 2 7" xfId="49701" xr:uid="{A69DF5F4-6444-4F41-B689-7BA6C6133389}"/>
    <cellStyle name="Migliaia 45 2 2 8" xfId="50110" xr:uid="{97458216-EB43-44CE-A5F6-9DAB61208871}"/>
    <cellStyle name="Migliaia 45 2 2 9" xfId="50515" xr:uid="{3372BF8F-F498-4101-9672-2FF085E5899F}"/>
    <cellStyle name="Migliaia 45 2 3" xfId="9291" xr:uid="{010B0AAA-705F-4392-8232-69C68C111E46}"/>
    <cellStyle name="Migliaia 45 2 3 2" xfId="54632" xr:uid="{8CFB364A-DA20-4C14-A6DB-A4772B09BC61}"/>
    <cellStyle name="Migliaia 45 2 4" xfId="9896" xr:uid="{20600F2E-92B3-44DB-80E3-E229614849D8}"/>
    <cellStyle name="Migliaia 45 2 4 2" xfId="26222" xr:uid="{63764711-F7FB-42B6-B58F-35EF6603EA37}"/>
    <cellStyle name="Migliaia 45 2 4 3" xfId="41200" xr:uid="{7167C7C6-82A5-4AB4-9CFF-9F911A9DAAB2}"/>
    <cellStyle name="Migliaia 45 2 4 4" xfId="55778" xr:uid="{2B758E83-CC38-4488-A236-6ABCE0A00DB2}"/>
    <cellStyle name="Migliaia 45 2 5" xfId="17257" xr:uid="{A3A1126A-50D5-4346-AEC6-2EAA476F1239}"/>
    <cellStyle name="Migliaia 45 2 5 2" xfId="33373" xr:uid="{9FDB4E03-450F-45D1-9F08-4572E69A35AF}"/>
    <cellStyle name="Migliaia 45 2 5 3" xfId="48334" xr:uid="{165D850C-619E-44BA-966A-1A9EBCBFB544}"/>
    <cellStyle name="Migliaia 45 2 6" xfId="19203" xr:uid="{79BCE106-AEEC-4251-9CFB-940A7C08D77A}"/>
    <cellStyle name="Migliaia 45 2 7" xfId="34198" xr:uid="{2165BD17-88E9-4D37-B2F4-696056BDE002}"/>
    <cellStyle name="Migliaia 45 2 8" xfId="49138" xr:uid="{5F700B5B-0E8F-4A17-9F4F-E4776251CA2F}"/>
    <cellStyle name="Migliaia 45 2 9" xfId="49543" xr:uid="{DB7907E0-745E-41B5-874F-FAA094901B00}"/>
    <cellStyle name="Migliaia 45 3" xfId="485" xr:uid="{19B7FD36-F661-4D9E-80B3-7148EEE60DB8}"/>
    <cellStyle name="Migliaia 45 3 10" xfId="49950" xr:uid="{33602296-A2F1-44AE-B08B-5B4A06758540}"/>
    <cellStyle name="Migliaia 45 3 11" xfId="50358" xr:uid="{A9F328D3-A20C-41A8-A493-47416C537112}"/>
    <cellStyle name="Migliaia 45 3 12" xfId="50800" xr:uid="{8FFC2B20-253B-45AB-A72E-94E1A27EF2F0}"/>
    <cellStyle name="Migliaia 45 3 13" xfId="51519" xr:uid="{6ACDFDC5-689F-4137-9C0E-4EEAD175CD51}"/>
    <cellStyle name="Migliaia 45 3 14" xfId="51930" xr:uid="{EEC091E4-B496-4B35-9820-780A89A7CE18}"/>
    <cellStyle name="Migliaia 45 3 15" xfId="52497" xr:uid="{2C21A817-604A-44EF-A17C-B775FFCFC6BF}"/>
    <cellStyle name="Migliaia 45 3 2" xfId="486" xr:uid="{FCB1C571-709D-4621-804D-AC0871E07F28}"/>
    <cellStyle name="Migliaia 45 3 2 10" xfId="50359" xr:uid="{2FA017B2-DDCB-4B95-A176-2E1440874DAC}"/>
    <cellStyle name="Migliaia 45 3 2 11" xfId="50801" xr:uid="{E4FE9E0B-28DC-4480-B53D-D399EF7436B6}"/>
    <cellStyle name="Migliaia 45 3 2 12" xfId="51520" xr:uid="{0817427A-7007-4BD6-B501-58C3BD46E304}"/>
    <cellStyle name="Migliaia 45 3 2 13" xfId="51931" xr:uid="{5772FA44-024D-45D5-ACFF-DFCBE8F30ECE}"/>
    <cellStyle name="Migliaia 45 3 2 14" xfId="52498" xr:uid="{94606950-A50C-48C6-ACB2-C5B3B29D97E3}"/>
    <cellStyle name="Migliaia 45 3 2 2" xfId="9293" xr:uid="{1F281F4F-D033-4170-A423-2ED18529C94C}"/>
    <cellStyle name="Migliaia 45 3 2 2 2" xfId="54896" xr:uid="{0D898427-3DD4-4CCE-B7B4-ADC1599944FF}"/>
    <cellStyle name="Migliaia 45 3 2 3" xfId="9898" xr:uid="{AEF6C900-8A13-4E6D-81E2-0ABD019CC927}"/>
    <cellStyle name="Migliaia 45 3 2 3 2" xfId="26224" xr:uid="{50F1FD9E-A0C7-4670-AA45-6E6AD54BA53C}"/>
    <cellStyle name="Migliaia 45 3 2 3 3" xfId="41202" xr:uid="{1F01E449-1446-4021-9F78-FF7C627D8BC6}"/>
    <cellStyle name="Migliaia 45 3 2 3 4" xfId="55780" xr:uid="{808C9807-BE74-42FF-BB68-578CCA69BCCD}"/>
    <cellStyle name="Migliaia 45 3 2 4" xfId="17259" xr:uid="{9A252DA5-F2FD-4074-9621-BC618A09F85D}"/>
    <cellStyle name="Migliaia 45 3 2 4 2" xfId="33375" xr:uid="{DFC80094-8C30-4205-8154-CE87F91D9022}"/>
    <cellStyle name="Migliaia 45 3 2 4 3" xfId="48336" xr:uid="{B9F44E64-66E2-4CAD-9080-006F415D7FBA}"/>
    <cellStyle name="Migliaia 45 3 2 5" xfId="19205" xr:uid="{D915BA65-FC73-4799-9C97-26287D860407}"/>
    <cellStyle name="Migliaia 45 3 2 6" xfId="34200" xr:uid="{C5359328-D9E4-459B-A484-0E34E1315174}"/>
    <cellStyle name="Migliaia 45 3 2 7" xfId="49140" xr:uid="{39E0946C-06B7-48E7-AE17-55E25F39537B}"/>
    <cellStyle name="Migliaia 45 3 2 8" xfId="49545" xr:uid="{198688DE-4416-475D-B696-A9F423244188}"/>
    <cellStyle name="Migliaia 45 3 2 9" xfId="49951" xr:uid="{BECDF804-2FCB-4421-BCCA-E1F93D5B6EC3}"/>
    <cellStyle name="Migliaia 45 3 3" xfId="9292" xr:uid="{26C5C08A-F257-40E2-9B90-BF85343A2E8B}"/>
    <cellStyle name="Migliaia 45 3 3 2" xfId="18342" xr:uid="{3C77C8A1-0ECF-486F-B4E8-E52DA04C3A6A}"/>
    <cellStyle name="Migliaia 45 3 3 2 2" xfId="33809" xr:uid="{170CFAE3-8B1F-450F-8A28-D976036D5C8F}"/>
    <cellStyle name="Migliaia 45 3 3 2 2 2" xfId="55292" xr:uid="{0D32C9DD-FBF2-48F1-8D53-BBB0FEA5C389}"/>
    <cellStyle name="Migliaia 45 3 3 2 3" xfId="48770" xr:uid="{5CD5AD2B-58A3-4E59-8736-D16796B74C73}"/>
    <cellStyle name="Migliaia 45 3 3 2 3 2" xfId="56214" xr:uid="{8BF2380B-D927-4F7C-8480-03F6DF759E92}"/>
    <cellStyle name="Migliaia 45 3 3 2 4" xfId="52937" xr:uid="{E3B60318-667C-459B-9127-B8F07EAF204E}"/>
    <cellStyle name="Migliaia 45 3 3 3" xfId="17260" xr:uid="{B4371FC6-09C1-41A7-BB22-C5F6C2A03680}"/>
    <cellStyle name="Migliaia 45 3 3 3 2" xfId="33376" xr:uid="{F1D357E0-EB55-4E69-86AC-B853D5C2389B}"/>
    <cellStyle name="Migliaia 45 3 3 3 3" xfId="48337" xr:uid="{95C4186B-AF0A-4134-9CA3-8678DFCC3E5B}"/>
    <cellStyle name="Migliaia 45 3 3 3 4" xfId="54897" xr:uid="{0D40FA44-7F0E-4D80-9DAA-8743B6D321CF}"/>
    <cellStyle name="Migliaia 45 3 3 4" xfId="55781" xr:uid="{1FF1214A-B1FA-4620-81F1-9F6B6F51B925}"/>
    <cellStyle name="Migliaia 45 3 3 5" xfId="52499" xr:uid="{A8C25DD9-F5B7-416E-9425-A4279AD82E34}"/>
    <cellStyle name="Migliaia 45 3 4" xfId="9897" xr:uid="{CB73C592-FE45-4758-AF9B-D257D9F3B900}"/>
    <cellStyle name="Migliaia 45 3 4 2" xfId="18341" xr:uid="{27FE282D-0079-42EB-B32B-551B63D37027}"/>
    <cellStyle name="Migliaia 45 3 4 2 2" xfId="33808" xr:uid="{E296ED4E-7AD8-4371-903A-076EE87E78DF}"/>
    <cellStyle name="Migliaia 45 3 4 2 3" xfId="48769" xr:uid="{E05571C7-52DA-44A9-8755-224D2AD765D6}"/>
    <cellStyle name="Migliaia 45 3 4 2 4" xfId="55291" xr:uid="{843CAC0A-AA45-4E05-9EDF-084BA64D3E9B}"/>
    <cellStyle name="Migliaia 45 3 4 3" xfId="26223" xr:uid="{056B7D59-9DE5-4B53-857E-B0C35EFDC342}"/>
    <cellStyle name="Migliaia 45 3 4 3 2" xfId="56213" xr:uid="{B656E5CD-89E2-4ABC-891A-1C1FA1E49645}"/>
    <cellStyle name="Migliaia 45 3 4 4" xfId="41201" xr:uid="{13F2FEF5-DCCB-4FA2-80C3-B3C543C95124}"/>
    <cellStyle name="Migliaia 45 3 4 5" xfId="52936" xr:uid="{58498BB7-A54E-4318-945A-4E7B2B1D92C8}"/>
    <cellStyle name="Migliaia 45 3 5" xfId="17258" xr:uid="{EF3FBD44-8658-4DC4-9021-252B45AB6043}"/>
    <cellStyle name="Migliaia 45 3 5 2" xfId="33374" xr:uid="{48C817F7-CED9-46B2-9B92-D06ACB06D9D9}"/>
    <cellStyle name="Migliaia 45 3 5 3" xfId="48335" xr:uid="{07D9FA55-B439-4E4F-8DB6-A72B8844A1BB}"/>
    <cellStyle name="Migliaia 45 3 5 4" xfId="54895" xr:uid="{0B7C2E7F-2B7F-4A47-96D6-FAD0D3DF3EB6}"/>
    <cellStyle name="Migliaia 45 3 6" xfId="19204" xr:uid="{D7495F7A-2DA1-4622-9A4C-811A77EC4D20}"/>
    <cellStyle name="Migliaia 45 3 6 2" xfId="55779" xr:uid="{3CC7ACDA-F382-4226-AF19-5925F7BAB2C1}"/>
    <cellStyle name="Migliaia 45 3 7" xfId="34199" xr:uid="{1ADDB52F-DDD2-4492-9D15-352E092D17BC}"/>
    <cellStyle name="Migliaia 45 3 8" xfId="49139" xr:uid="{18E42D65-AB9D-46D2-BD12-A15FDBD531A9}"/>
    <cellStyle name="Migliaia 45 3 9" xfId="49544" xr:uid="{889383B0-5E72-4686-A70F-35B532873E31}"/>
    <cellStyle name="Migliaia 45 4" xfId="9294" xr:uid="{F29A1BF0-41A5-4BF3-88B7-526AD7C06F7F}"/>
    <cellStyle name="Migliaia 45 4 2" xfId="17262" xr:uid="{EB91118B-3EB9-4415-BC3C-2AB383AD7CA7}"/>
    <cellStyle name="Migliaia 45 4 2 2" xfId="18344" xr:uid="{8A4C491F-44EE-4DEE-91C1-6F8CCBC929AE}"/>
    <cellStyle name="Migliaia 45 4 2 2 2" xfId="33811" xr:uid="{B6177A87-85B8-4A59-8C6C-4AF9721DF59D}"/>
    <cellStyle name="Migliaia 45 4 2 2 2 2" xfId="55294" xr:uid="{3C51706B-C303-4EF4-BEFA-4F0F385D1F4C}"/>
    <cellStyle name="Migliaia 45 4 2 2 3" xfId="48772" xr:uid="{AAAE9913-20D6-464B-A035-B805FC0B9CBE}"/>
    <cellStyle name="Migliaia 45 4 2 2 3 2" xfId="56216" xr:uid="{8667C870-3107-42ED-9A21-D365ED3ED253}"/>
    <cellStyle name="Migliaia 45 4 2 2 4" xfId="52939" xr:uid="{4E967F39-63D4-4B1E-9FFF-72A838D64AAD}"/>
    <cellStyle name="Migliaia 45 4 2 3" xfId="33378" xr:uid="{FB9CC903-63C9-4155-B4E9-7B916A8E720A}"/>
    <cellStyle name="Migliaia 45 4 2 3 2" xfId="54899" xr:uid="{60D59179-09BD-4717-927B-4295AAE88C3B}"/>
    <cellStyle name="Migliaia 45 4 2 4" xfId="48339" xr:uid="{A2510A55-D4FA-4A5B-854F-4C61FD6B2D0E}"/>
    <cellStyle name="Migliaia 45 4 2 4 2" xfId="55783" xr:uid="{FFB7EEBD-4DE8-4221-BF5E-475F9DFA7591}"/>
    <cellStyle name="Migliaia 45 4 2 5" xfId="52501" xr:uid="{FAB25392-82A7-42C0-80DF-FA079996259E}"/>
    <cellStyle name="Migliaia 45 4 3" xfId="18343" xr:uid="{A9168950-03F6-403B-A6D4-309F138035A6}"/>
    <cellStyle name="Migliaia 45 4 3 2" xfId="33810" xr:uid="{2AFBA19F-2A97-4959-94B6-BE5397EDA602}"/>
    <cellStyle name="Migliaia 45 4 3 2 2" xfId="55293" xr:uid="{85344744-7D4A-4CAC-816D-8D339658ECA2}"/>
    <cellStyle name="Migliaia 45 4 3 3" xfId="48771" xr:uid="{0F2E5078-66EF-4BD1-B306-0C3FD138529D}"/>
    <cellStyle name="Migliaia 45 4 3 3 2" xfId="56215" xr:uid="{A0738DD6-DA64-43E0-B9CD-AD8A31BA3E29}"/>
    <cellStyle name="Migliaia 45 4 3 4" xfId="52938" xr:uid="{D6B96D56-CB4D-4EAB-86EC-17C8D2370DDF}"/>
    <cellStyle name="Migliaia 45 4 4" xfId="17261" xr:uid="{FAFFE24C-D81E-42AE-9716-5BDFA6E73CFD}"/>
    <cellStyle name="Migliaia 45 4 4 2" xfId="33377" xr:uid="{C5943E7C-B060-4C54-BCFF-3361185D7900}"/>
    <cellStyle name="Migliaia 45 4 4 3" xfId="48338" xr:uid="{C9331D18-7ECC-44DC-A32F-E238A71FB9D4}"/>
    <cellStyle name="Migliaia 45 4 4 4" xfId="54898" xr:uid="{ED3B1F35-8ECC-4AB2-A835-7120ED936C75}"/>
    <cellStyle name="Migliaia 45 4 5" xfId="50911" xr:uid="{5A0C9837-8EFE-47A5-B263-3E60A292E224}"/>
    <cellStyle name="Migliaia 45 4 5 2" xfId="55782" xr:uid="{FB21A58C-B3F7-4A13-BABA-E37C67826205}"/>
    <cellStyle name="Migliaia 45 4 6" xfId="52500" xr:uid="{BE8D9F92-747B-4AE0-86FC-BBBAA698AC9B}"/>
    <cellStyle name="Migliaia 45 5" xfId="9295" xr:uid="{B15DE5B9-DCDC-4E74-9E4C-A99093E89B3D}"/>
    <cellStyle name="Migliaia 45 5 2" xfId="17263" xr:uid="{87A7F2DB-C5DF-4F40-801B-C5734465685F}"/>
    <cellStyle name="Migliaia 45 5 2 2" xfId="33379" xr:uid="{36042DBD-BFB4-468F-90A5-23768BB57AF9}"/>
    <cellStyle name="Migliaia 45 5 2 3" xfId="48340" xr:uid="{DF07A507-B65B-44DC-A78E-EB20869373D6}"/>
    <cellStyle name="Migliaia 45 5 2 4" xfId="54900" xr:uid="{44AF83C9-F805-4131-868F-24BFD4CFA210}"/>
    <cellStyle name="Migliaia 45 5 3" xfId="51158" xr:uid="{59582A26-7AB5-4F2B-9CBC-CB8081117149}"/>
    <cellStyle name="Migliaia 45 5 3 2" xfId="55784" xr:uid="{9BE2E221-2630-448A-933D-FE75A1BE57B5}"/>
    <cellStyle name="Migliaia 45 5 4" xfId="52502" xr:uid="{7DFE06C2-9A8F-43AD-AB7D-CECB5ED393D3}"/>
    <cellStyle name="Migliaia 45 6" xfId="9290" xr:uid="{CB3FC358-6781-4B65-8260-0806CBFC5B60}"/>
    <cellStyle name="Migliaia 45 6 2" xfId="51127" xr:uid="{D6F81677-566A-49D1-921A-7249DF8B7ADE}"/>
    <cellStyle name="Migliaia 45 6 3" xfId="54568" xr:uid="{D757BCDE-FC92-4EEE-BEF7-618F3230EACA}"/>
    <cellStyle name="Migliaia 45 7" xfId="9895" xr:uid="{81671021-2886-4EC3-9721-5FAC246E0ED1}"/>
    <cellStyle name="Migliaia 45 7 2" xfId="26221" xr:uid="{9201004C-CE20-483B-A661-D0637CFD945D}"/>
    <cellStyle name="Migliaia 45 7 3" xfId="41199" xr:uid="{2D5725AE-DB77-4891-8757-67A59FE4429E}"/>
    <cellStyle name="Migliaia 45 7 4" xfId="55777" xr:uid="{F5622C3D-866E-4AA4-AD8F-5846CC45635C}"/>
    <cellStyle name="Migliaia 45 8" xfId="17256" xr:uid="{3D9E8FDC-6106-4C4B-8EDF-9A66B2B24F48}"/>
    <cellStyle name="Migliaia 45 8 2" xfId="33372" xr:uid="{9A2C309C-88E5-44D6-AF5D-6CD549D11F93}"/>
    <cellStyle name="Migliaia 45 8 3" xfId="48333" xr:uid="{9BA7F9AA-FE70-4472-8029-6F442461DFA1}"/>
    <cellStyle name="Migliaia 45 9" xfId="19202" xr:uid="{66E31577-048E-4FF7-A057-62A3C2103D7A}"/>
    <cellStyle name="Migliaia 46" xfId="487" xr:uid="{1E81539E-CACC-43AC-8383-CD32359BBE1F}"/>
    <cellStyle name="Migliaia 46 10" xfId="34201" xr:uid="{A356B348-427B-4819-99D2-69548FDCBAB1}"/>
    <cellStyle name="Migliaia 46 11" xfId="49141" xr:uid="{D527ECA8-233B-4349-B6D4-D99AAF2D1ADD}"/>
    <cellStyle name="Migliaia 46 12" xfId="49546" xr:uid="{12DE3677-0FF7-44B4-8F74-DDF1F85A8E95}"/>
    <cellStyle name="Migliaia 46 13" xfId="49952" xr:uid="{1B56169B-DD37-4215-9772-E2F8552D51A3}"/>
    <cellStyle name="Migliaia 46 14" xfId="50360" xr:uid="{1C17CC92-8FA5-43C8-BA4D-F32D3E9F86E7}"/>
    <cellStyle name="Migliaia 46 15" xfId="50802" xr:uid="{82B8E020-B528-4A0F-82F0-F6E760A254CF}"/>
    <cellStyle name="Migliaia 46 16" xfId="51521" xr:uid="{D87D487F-673C-483E-A946-2202E0FD0B0E}"/>
    <cellStyle name="Migliaia 46 17" xfId="51932" xr:uid="{D8A68004-3F8B-4D19-89A2-B089BFC2E9CA}"/>
    <cellStyle name="Migliaia 46 18" xfId="52503" xr:uid="{A36671DB-2CFB-4DB5-B5F9-C7667014D28B}"/>
    <cellStyle name="Migliaia 46 2" xfId="488" xr:uid="{51E773C3-1DC1-43ED-AFAB-AB062F2B4EC4}"/>
    <cellStyle name="Migliaia 46 2 10" xfId="49953" xr:uid="{90E989E8-D5C6-4A5E-8A2E-09B3E6373CFE}"/>
    <cellStyle name="Migliaia 46 2 11" xfId="50361" xr:uid="{63586898-23CF-4138-99C2-18A67CC4FE05}"/>
    <cellStyle name="Migliaia 46 2 12" xfId="50803" xr:uid="{E56CBB7E-5369-4B51-BFC4-F5966F4E1F93}"/>
    <cellStyle name="Migliaia 46 2 13" xfId="51522" xr:uid="{AF16C1B9-F353-423B-A452-3EE3439281ED}"/>
    <cellStyle name="Migliaia 46 2 14" xfId="51933" xr:uid="{E47A93F1-71DF-4EA6-AC00-552DAD0AB902}"/>
    <cellStyle name="Migliaia 46 2 15" xfId="52504" xr:uid="{03EAB596-1006-42AD-A64C-D048DB7B7CA2}"/>
    <cellStyle name="Migliaia 46 2 2" xfId="1291" xr:uid="{B5B76871-29D5-426F-99AD-53966B95D121}"/>
    <cellStyle name="Migliaia 46 2 2 10" xfId="51081" xr:uid="{027C7B5D-4B0E-4421-91F7-FDB075CEA100}"/>
    <cellStyle name="Migliaia 46 2 2 11" xfId="51677" xr:uid="{DC6DA449-EF68-4277-838B-2E135C3E8F08}"/>
    <cellStyle name="Migliaia 46 2 2 12" xfId="52096" xr:uid="{355FD085-531F-4C38-88BA-C9DEE74BDB27}"/>
    <cellStyle name="Migliaia 46 2 2 13" xfId="52940" xr:uid="{4277792D-1D37-4262-92D1-388CAAB5CAC3}"/>
    <cellStyle name="Migliaia 46 2 2 2" xfId="10055" xr:uid="{6F9D1EC4-9D04-4724-B782-CD76209632D5}"/>
    <cellStyle name="Migliaia 46 2 2 2 2" xfId="26376" xr:uid="{36CE4598-040D-4336-904E-5E6DCBCB5363}"/>
    <cellStyle name="Migliaia 46 2 2 2 3" xfId="41344" xr:uid="{7D26C6F7-19C0-49A2-9247-B784A46395A6}"/>
    <cellStyle name="Migliaia 46 2 2 2 4" xfId="55295" xr:uid="{8C424613-8B4E-4002-A7A9-2C4D88AB2ED2}"/>
    <cellStyle name="Migliaia 46 2 2 3" xfId="18345" xr:uid="{CA6AD959-E2C6-42BD-B65E-5C62F58C761D}"/>
    <cellStyle name="Migliaia 46 2 2 3 2" xfId="33812" xr:uid="{2836A78C-A550-4BFC-B20F-CDB92D65C2CB}"/>
    <cellStyle name="Migliaia 46 2 2 3 3" xfId="48773" xr:uid="{2B5DCB47-3A22-4866-B938-5037E4B0434E}"/>
    <cellStyle name="Migliaia 46 2 2 3 4" xfId="56217" xr:uid="{9B676CCD-A1A6-4E82-A937-563BAA1AE375}"/>
    <cellStyle name="Migliaia 46 2 2 4" xfId="19355" xr:uid="{C14E074D-4560-4E64-84F8-A9F120B99EFE}"/>
    <cellStyle name="Migliaia 46 2 2 5" xfId="34345" xr:uid="{88B6A5C7-940C-4D0F-9469-9FBEA8AE41A8}"/>
    <cellStyle name="Migliaia 46 2 2 6" xfId="49297" xr:uid="{99124D11-ED21-452D-B827-E7966240B7ED}"/>
    <cellStyle name="Migliaia 46 2 2 7" xfId="49702" xr:uid="{47368422-34AF-4763-90AD-E12B17C20A8D}"/>
    <cellStyle name="Migliaia 46 2 2 8" xfId="50111" xr:uid="{5F9D1BAE-9E6C-465B-8503-4868DBFC61AE}"/>
    <cellStyle name="Migliaia 46 2 2 9" xfId="50516" xr:uid="{D916A815-EE52-41F1-8857-0633C4035168}"/>
    <cellStyle name="Migliaia 46 2 3" xfId="9297" xr:uid="{ED3B12D8-098B-4A24-8D82-D02F4A76283F}"/>
    <cellStyle name="Migliaia 46 2 3 2" xfId="54633" xr:uid="{3AE09C44-B30D-4C4C-8A97-3AA37CDBFC22}"/>
    <cellStyle name="Migliaia 46 2 4" xfId="9900" xr:uid="{30E13A84-1BC0-4522-9BBD-4499734B1156}"/>
    <cellStyle name="Migliaia 46 2 4 2" xfId="26226" xr:uid="{D2B695C6-83C5-4DBC-B69E-E7FA270B01F5}"/>
    <cellStyle name="Migliaia 46 2 4 3" xfId="41204" xr:uid="{891A7ECD-7829-442D-8651-174D535699D8}"/>
    <cellStyle name="Migliaia 46 2 4 4" xfId="55786" xr:uid="{28AB9180-B984-4A89-A68A-A29B1EE937CA}"/>
    <cellStyle name="Migliaia 46 2 5" xfId="17265" xr:uid="{9E5EC017-B564-402E-9D4E-DAAC2B11ECBF}"/>
    <cellStyle name="Migliaia 46 2 5 2" xfId="33381" xr:uid="{46A5F985-6B1A-4820-963E-009B75EA4BBC}"/>
    <cellStyle name="Migliaia 46 2 5 3" xfId="48342" xr:uid="{65FD5C09-4A6D-4059-8F62-C21DFFAC6827}"/>
    <cellStyle name="Migliaia 46 2 6" xfId="19207" xr:uid="{9AA06077-6784-47DA-A3AF-4FC547AFEB4D}"/>
    <cellStyle name="Migliaia 46 2 7" xfId="34202" xr:uid="{5330AFEB-793B-4A83-9B44-807D465E1D2F}"/>
    <cellStyle name="Migliaia 46 2 8" xfId="49142" xr:uid="{D7416A18-C665-4720-B61F-E6ACA7506B17}"/>
    <cellStyle name="Migliaia 46 2 9" xfId="49547" xr:uid="{471C2DE1-E1C9-46C5-BB8D-7F8028081841}"/>
    <cellStyle name="Migliaia 46 3" xfId="489" xr:uid="{7B65F545-9797-4F3F-88D9-92FE2431192A}"/>
    <cellStyle name="Migliaia 46 3 10" xfId="49954" xr:uid="{88DA0989-3F72-46D6-82EB-70A20FECFC3F}"/>
    <cellStyle name="Migliaia 46 3 11" xfId="50362" xr:uid="{43392D49-4B77-493B-AA13-ED4DCF15AA2C}"/>
    <cellStyle name="Migliaia 46 3 12" xfId="50804" xr:uid="{3E6B3C1E-9DE2-4B94-A401-FB1CD2B1A8F9}"/>
    <cellStyle name="Migliaia 46 3 13" xfId="51523" xr:uid="{3FB30E3A-A92D-4CC4-B6A4-AFC33E09B9AA}"/>
    <cellStyle name="Migliaia 46 3 14" xfId="51934" xr:uid="{3E531A22-A520-417B-9ADB-F7575B75361B}"/>
    <cellStyle name="Migliaia 46 3 15" xfId="52505" xr:uid="{AB334FA6-FA6E-4167-9EBC-25414FABCD01}"/>
    <cellStyle name="Migliaia 46 3 2" xfId="490" xr:uid="{6A9D33F1-7D06-4AA5-961A-DDE9B61CFC40}"/>
    <cellStyle name="Migliaia 46 3 2 10" xfId="50363" xr:uid="{67F53B6E-EE08-4ABC-9B63-C68F41F613D8}"/>
    <cellStyle name="Migliaia 46 3 2 11" xfId="50805" xr:uid="{609BF20C-9A4F-4012-B852-50DB568FA878}"/>
    <cellStyle name="Migliaia 46 3 2 12" xfId="51524" xr:uid="{61952BED-DF62-493F-A255-AA363640992E}"/>
    <cellStyle name="Migliaia 46 3 2 13" xfId="51935" xr:uid="{A901B9A5-8427-4116-92A2-758795A376F4}"/>
    <cellStyle name="Migliaia 46 3 2 14" xfId="52506" xr:uid="{2A1DCFD3-2FD5-43F4-B27D-E097C39214C7}"/>
    <cellStyle name="Migliaia 46 3 2 2" xfId="9299" xr:uid="{75D53FC2-6774-46D5-9169-AA1760CB7EEC}"/>
    <cellStyle name="Migliaia 46 3 2 2 2" xfId="54902" xr:uid="{17D6A358-AF8B-4EF0-AEEA-35B82158135A}"/>
    <cellStyle name="Migliaia 46 3 2 3" xfId="9902" xr:uid="{12C54A2A-DF1C-4C9E-BCD1-F5693AA5FD9E}"/>
    <cellStyle name="Migliaia 46 3 2 3 2" xfId="26228" xr:uid="{EEB8FB8C-732F-4C30-9004-7FB9DF3943E1}"/>
    <cellStyle name="Migliaia 46 3 2 3 3" xfId="41206" xr:uid="{C79A0709-A236-4DE1-855B-379BCF6D99AC}"/>
    <cellStyle name="Migliaia 46 3 2 3 4" xfId="55788" xr:uid="{C24F1955-83EE-471A-A0D3-E5BC5C9BB3F3}"/>
    <cellStyle name="Migliaia 46 3 2 4" xfId="17267" xr:uid="{3564DF26-2313-4CF9-9A15-C56960F88CA1}"/>
    <cellStyle name="Migliaia 46 3 2 4 2" xfId="33383" xr:uid="{44D166D5-B4F1-494A-8D40-850BF0EBF878}"/>
    <cellStyle name="Migliaia 46 3 2 4 3" xfId="48344" xr:uid="{4414B4B0-51C4-4602-8356-CEB785B4A2BA}"/>
    <cellStyle name="Migliaia 46 3 2 5" xfId="19209" xr:uid="{1F164A04-1250-428D-84D7-85DD85740903}"/>
    <cellStyle name="Migliaia 46 3 2 6" xfId="34204" xr:uid="{B9C6A53A-3B1F-4DEB-B763-E64C1F1A4912}"/>
    <cellStyle name="Migliaia 46 3 2 7" xfId="49144" xr:uid="{90FAD291-F759-4F9C-B951-465626BB4720}"/>
    <cellStyle name="Migliaia 46 3 2 8" xfId="49549" xr:uid="{2B7DF89F-5763-47C3-BDEF-DC6085B4069A}"/>
    <cellStyle name="Migliaia 46 3 2 9" xfId="49955" xr:uid="{EB6E2210-930F-4493-BA61-B48A6A5AADA9}"/>
    <cellStyle name="Migliaia 46 3 3" xfId="9298" xr:uid="{A01B33DD-AD7A-4C90-8F3F-B8375AA81A6B}"/>
    <cellStyle name="Migliaia 46 3 3 2" xfId="18347" xr:uid="{42ED7C96-6344-498A-AE64-9333A72F5D87}"/>
    <cellStyle name="Migliaia 46 3 3 2 2" xfId="33814" xr:uid="{AA72B45C-A4C4-4F9D-9A67-ECB42BD345B7}"/>
    <cellStyle name="Migliaia 46 3 3 2 2 2" xfId="55297" xr:uid="{FA4BFFA2-A8FA-41E0-9ECA-89F4EF590847}"/>
    <cellStyle name="Migliaia 46 3 3 2 3" xfId="48775" xr:uid="{7A147A6A-1758-4916-A049-74C5F3A989A3}"/>
    <cellStyle name="Migliaia 46 3 3 2 3 2" xfId="56219" xr:uid="{E24B07E4-6B49-4164-9785-0D1A113F0FB4}"/>
    <cellStyle name="Migliaia 46 3 3 2 4" xfId="52942" xr:uid="{B8A79326-B6DB-4EAE-B3F4-391314098A8D}"/>
    <cellStyle name="Migliaia 46 3 3 3" xfId="17268" xr:uid="{E501F60D-A1A5-4E2B-9F79-887527E71B54}"/>
    <cellStyle name="Migliaia 46 3 3 3 2" xfId="33384" xr:uid="{0C50AA1F-0DA1-4566-9F2F-F2DE2A9A83DE}"/>
    <cellStyle name="Migliaia 46 3 3 3 3" xfId="48345" xr:uid="{ACD49EA3-F59C-48DE-828E-E1E77288E609}"/>
    <cellStyle name="Migliaia 46 3 3 3 4" xfId="54903" xr:uid="{6AB1E037-F601-4FAA-AFC4-726065290064}"/>
    <cellStyle name="Migliaia 46 3 3 4" xfId="55789" xr:uid="{02B2F7F7-DFAF-434B-AC9C-59EE73F480E4}"/>
    <cellStyle name="Migliaia 46 3 3 5" xfId="52507" xr:uid="{858C4BF7-29DC-4245-BBE3-F8324510FFE5}"/>
    <cellStyle name="Migliaia 46 3 4" xfId="9901" xr:uid="{4B1090A1-FC71-4E8F-8890-1432D8CA432A}"/>
    <cellStyle name="Migliaia 46 3 4 2" xfId="18346" xr:uid="{10B383C5-F148-4C11-8218-91DE7588EF9D}"/>
    <cellStyle name="Migliaia 46 3 4 2 2" xfId="33813" xr:uid="{60E7B5CB-5E28-4251-AF85-3E8C15F91880}"/>
    <cellStyle name="Migliaia 46 3 4 2 3" xfId="48774" xr:uid="{B08EA272-2494-4C3C-BE8E-6BBDDF0FFA07}"/>
    <cellStyle name="Migliaia 46 3 4 2 4" xfId="55296" xr:uid="{63532033-121F-4E88-8CB2-96E6056B9765}"/>
    <cellStyle name="Migliaia 46 3 4 3" xfId="26227" xr:uid="{A48A3804-882A-41F4-AAC0-8F47A1F288AA}"/>
    <cellStyle name="Migliaia 46 3 4 3 2" xfId="56218" xr:uid="{6206C567-3F8F-4602-BBCA-07E96D148150}"/>
    <cellStyle name="Migliaia 46 3 4 4" xfId="41205" xr:uid="{FEBDCFE8-16E6-4044-95E1-3F7E6EBE9372}"/>
    <cellStyle name="Migliaia 46 3 4 5" xfId="52941" xr:uid="{0CAAD87D-C758-464F-B194-0489E1169934}"/>
    <cellStyle name="Migliaia 46 3 5" xfId="17266" xr:uid="{BB681489-41ED-4CB5-98A9-D5594B2D3D67}"/>
    <cellStyle name="Migliaia 46 3 5 2" xfId="33382" xr:uid="{021E2481-A436-4DC7-A756-0462189AD4FA}"/>
    <cellStyle name="Migliaia 46 3 5 3" xfId="48343" xr:uid="{367D08F1-A5EE-49FA-B7B4-D4EB308D35B6}"/>
    <cellStyle name="Migliaia 46 3 5 4" xfId="54901" xr:uid="{1B1742F7-ADB4-4993-B289-976E10DA066C}"/>
    <cellStyle name="Migliaia 46 3 6" xfId="19208" xr:uid="{237B28B1-5C58-453A-97D7-AD673ABF2395}"/>
    <cellStyle name="Migliaia 46 3 6 2" xfId="55787" xr:uid="{1B41731D-FAFC-4550-9924-F91868F29956}"/>
    <cellStyle name="Migliaia 46 3 7" xfId="34203" xr:uid="{87E7725F-583F-4D89-BADC-459EBE351A88}"/>
    <cellStyle name="Migliaia 46 3 8" xfId="49143" xr:uid="{DB984431-A995-4F64-B2FC-25D185634CA8}"/>
    <cellStyle name="Migliaia 46 3 9" xfId="49548" xr:uid="{09CFC50E-E383-4B1C-A4A5-30CA3CA23AC1}"/>
    <cellStyle name="Migliaia 46 4" xfId="9300" xr:uid="{BDD3F568-725E-40BD-8337-39DCC071C577}"/>
    <cellStyle name="Migliaia 46 4 2" xfId="17270" xr:uid="{7F54F3A0-1E8E-4112-A48A-D06036EEC29E}"/>
    <cellStyle name="Migliaia 46 4 2 2" xfId="18349" xr:uid="{FB8278FF-AF1F-4957-B864-5FD88395F066}"/>
    <cellStyle name="Migliaia 46 4 2 2 2" xfId="33816" xr:uid="{65249757-4340-4F55-A51D-81C66AC80B3B}"/>
    <cellStyle name="Migliaia 46 4 2 2 2 2" xfId="55299" xr:uid="{8AB717ED-E57B-4B1E-9C27-3803ACCF0C90}"/>
    <cellStyle name="Migliaia 46 4 2 2 3" xfId="48777" xr:uid="{861EB9AA-C357-4A0D-BF44-6DABB6609D1F}"/>
    <cellStyle name="Migliaia 46 4 2 2 3 2" xfId="56221" xr:uid="{EF151655-897D-4B86-9148-A7BC9D18BFAA}"/>
    <cellStyle name="Migliaia 46 4 2 2 4" xfId="52944" xr:uid="{40361385-3448-4321-B796-4EE29A539639}"/>
    <cellStyle name="Migliaia 46 4 2 3" xfId="33386" xr:uid="{DB5AA7A0-7182-4DB8-B5C8-7FA0A3EFD8B1}"/>
    <cellStyle name="Migliaia 46 4 2 3 2" xfId="54905" xr:uid="{C0E988A4-4F4A-4422-8C2B-A418DD9A1A29}"/>
    <cellStyle name="Migliaia 46 4 2 4" xfId="48347" xr:uid="{F3771046-87EE-4870-AE12-B332AF428BB5}"/>
    <cellStyle name="Migliaia 46 4 2 4 2" xfId="55791" xr:uid="{C2676860-0899-4058-83D0-F49FF1AB7F27}"/>
    <cellStyle name="Migliaia 46 4 2 5" xfId="52509" xr:uid="{B8156F95-71D1-432A-BBEB-2B2384D326E6}"/>
    <cellStyle name="Migliaia 46 4 3" xfId="18348" xr:uid="{343D0A9D-EE0C-4292-A30C-DA10744EDA98}"/>
    <cellStyle name="Migliaia 46 4 3 2" xfId="33815" xr:uid="{881FF090-CB47-4E3B-96F6-58F27516E7D2}"/>
    <cellStyle name="Migliaia 46 4 3 2 2" xfId="55298" xr:uid="{571D430F-511B-4BE2-8388-9D605CC8BB3E}"/>
    <cellStyle name="Migliaia 46 4 3 3" xfId="48776" xr:uid="{4D07B5C2-4B80-44A5-B5F8-559B55EDEDBE}"/>
    <cellStyle name="Migliaia 46 4 3 3 2" xfId="56220" xr:uid="{E7FD21B3-0A19-4528-944B-25EA7B9CFA5C}"/>
    <cellStyle name="Migliaia 46 4 3 4" xfId="52943" xr:uid="{F7D4393D-9BD9-4D3E-B9BE-3E56412966D0}"/>
    <cellStyle name="Migliaia 46 4 4" xfId="17269" xr:uid="{91FCB852-8628-405A-A184-AD177BDF6912}"/>
    <cellStyle name="Migliaia 46 4 4 2" xfId="33385" xr:uid="{C607702D-2CF7-4BA3-8CF1-E99712D1317F}"/>
    <cellStyle name="Migliaia 46 4 4 3" xfId="48346" xr:uid="{5C87EE07-CE53-4A2C-884E-5C2AE61FA700}"/>
    <cellStyle name="Migliaia 46 4 4 4" xfId="54904" xr:uid="{43E529C2-2B52-4D39-A8E5-E16A37EB6E48}"/>
    <cellStyle name="Migliaia 46 4 5" xfId="51126" xr:uid="{A0918BA2-A5AA-42E3-95CC-848458F7E0CB}"/>
    <cellStyle name="Migliaia 46 4 5 2" xfId="55790" xr:uid="{3B7D1AD5-C9FB-41AD-B9DA-7CEA80B3176D}"/>
    <cellStyle name="Migliaia 46 4 6" xfId="52508" xr:uid="{395551F9-206C-4466-B688-53A41E59B9CE}"/>
    <cellStyle name="Migliaia 46 5" xfId="9301" xr:uid="{AE7B439C-3214-4D4B-8EBA-6E82B27CE5E6}"/>
    <cellStyle name="Migliaia 46 5 2" xfId="17271" xr:uid="{D011BC21-7B85-4ACA-99DB-66E6541131C8}"/>
    <cellStyle name="Migliaia 46 5 2 2" xfId="33387" xr:uid="{32979599-0CBB-47CC-8ADF-ED27E8D857E1}"/>
    <cellStyle name="Migliaia 46 5 2 3" xfId="48348" xr:uid="{93FACD20-4339-4E80-AC8D-81170A004DBF}"/>
    <cellStyle name="Migliaia 46 5 2 4" xfId="54906" xr:uid="{2642DB22-6277-4977-B0D7-361E4F31AAA6}"/>
    <cellStyle name="Migliaia 46 5 3" xfId="50964" xr:uid="{24F8873A-0B73-4EBE-BF3E-2C4EB8EA27A8}"/>
    <cellStyle name="Migliaia 46 5 3 2" xfId="55792" xr:uid="{637695B9-0755-4FA2-8A9E-E8DF940C9420}"/>
    <cellStyle name="Migliaia 46 5 4" xfId="52510" xr:uid="{68695AF0-062C-4152-8066-23CD4C03FFCD}"/>
    <cellStyle name="Migliaia 46 6" xfId="9296" xr:uid="{C443ED06-E689-4F5D-BE3C-6223B6CB8FE5}"/>
    <cellStyle name="Migliaia 46 6 2" xfId="50962" xr:uid="{BA252E9F-9D8E-4D53-99EC-1DC8247E9451}"/>
    <cellStyle name="Migliaia 46 6 3" xfId="54569" xr:uid="{44B64740-E171-4A89-B87D-8A6D7D36F1E8}"/>
    <cellStyle name="Migliaia 46 7" xfId="9899" xr:uid="{EB37AD03-4348-4FCC-B7AC-3FA3B21245D6}"/>
    <cellStyle name="Migliaia 46 7 2" xfId="26225" xr:uid="{EBA811D9-3411-4DDD-A6D4-A00D5DD7EDFD}"/>
    <cellStyle name="Migliaia 46 7 3" xfId="41203" xr:uid="{D65E1D95-3AEC-4A9B-85D6-E9966CD66E61}"/>
    <cellStyle name="Migliaia 46 7 4" xfId="55785" xr:uid="{B8673DB3-A83C-43CE-9F2A-0B97AC37711A}"/>
    <cellStyle name="Migliaia 46 8" xfId="17264" xr:uid="{8FBCCF08-2091-4D1A-A2A3-B077035090BA}"/>
    <cellStyle name="Migliaia 46 8 2" xfId="33380" xr:uid="{56A66047-0196-48C0-8856-4C8EA5A40D78}"/>
    <cellStyle name="Migliaia 46 8 3" xfId="48341" xr:uid="{6A822C96-165F-414E-8571-E746B682927B}"/>
    <cellStyle name="Migliaia 46 9" xfId="19206" xr:uid="{12A752E2-FC10-400A-A8DB-117B300A4382}"/>
    <cellStyle name="Migliaia 47" xfId="491" xr:uid="{5C548649-8287-4909-8A6C-B79CFBEAC49D}"/>
    <cellStyle name="Migliaia 47 10" xfId="34205" xr:uid="{E9B9C213-D58A-4C85-9017-304BE5FCD522}"/>
    <cellStyle name="Migliaia 47 11" xfId="49145" xr:uid="{A3921780-B9AE-42C3-B2C0-8E1A55E7DAA9}"/>
    <cellStyle name="Migliaia 47 12" xfId="49550" xr:uid="{C4437568-B9A9-4FFF-AF8C-E0C8B71ECD8B}"/>
    <cellStyle name="Migliaia 47 13" xfId="49956" xr:uid="{F55D3305-6EB0-44BE-A0A9-50A2ADE74C64}"/>
    <cellStyle name="Migliaia 47 14" xfId="50364" xr:uid="{25533086-7765-4C8B-801D-AA40B0DB5E3E}"/>
    <cellStyle name="Migliaia 47 15" xfId="50806" xr:uid="{33A8329F-51AB-4503-9516-911BBAAA0ECA}"/>
    <cellStyle name="Migliaia 47 16" xfId="51525" xr:uid="{3C4A14DE-A88C-4C07-9DAC-61F3E9C23E83}"/>
    <cellStyle name="Migliaia 47 17" xfId="51936" xr:uid="{6EC49EBE-0C10-4C76-A745-C570AF03069A}"/>
    <cellStyle name="Migliaia 47 18" xfId="52511" xr:uid="{07B1481F-8AEF-4B45-B0B8-652492816BC4}"/>
    <cellStyle name="Migliaia 47 2" xfId="492" xr:uid="{B390C1CC-8798-4506-A8D0-B2BD2380BE64}"/>
    <cellStyle name="Migliaia 47 2 10" xfId="49957" xr:uid="{378C8AAB-E312-4502-BE20-030EC4BA82E5}"/>
    <cellStyle name="Migliaia 47 2 11" xfId="50365" xr:uid="{57C6383E-6261-43F4-AA2D-FAC1B97851FE}"/>
    <cellStyle name="Migliaia 47 2 12" xfId="50807" xr:uid="{1486DF3D-C2D0-4495-8260-B545BC58EA62}"/>
    <cellStyle name="Migliaia 47 2 13" xfId="51526" xr:uid="{D8F2B876-6E63-4C13-BB98-2BD423BC8A7F}"/>
    <cellStyle name="Migliaia 47 2 14" xfId="51937" xr:uid="{20964DDA-19C5-4B5A-B439-EAAF7F67943F}"/>
    <cellStyle name="Migliaia 47 2 15" xfId="52512" xr:uid="{1A30166D-BA93-4377-ADDA-0B04A5C87739}"/>
    <cellStyle name="Migliaia 47 2 2" xfId="1292" xr:uid="{A0B5FC93-8087-4620-A888-3256D335F23D}"/>
    <cellStyle name="Migliaia 47 2 2 10" xfId="51082" xr:uid="{44EAA364-0580-4381-A43A-7FC70CA4A86E}"/>
    <cellStyle name="Migliaia 47 2 2 11" xfId="51678" xr:uid="{96D3C967-B837-45C8-8695-15A226A61FC9}"/>
    <cellStyle name="Migliaia 47 2 2 12" xfId="52097" xr:uid="{E1BC6070-B799-45D1-8B33-3D9968A602BB}"/>
    <cellStyle name="Migliaia 47 2 2 13" xfId="52945" xr:uid="{80CCCE65-CAEE-41DA-A7AA-2C569EAD7AF2}"/>
    <cellStyle name="Migliaia 47 2 2 2" xfId="10056" xr:uid="{B8EC2C9D-2DB1-471D-A452-8F7CF1E9D0B0}"/>
    <cellStyle name="Migliaia 47 2 2 2 2" xfId="26377" xr:uid="{9088D4BE-354F-4289-A938-4F99139FBA0A}"/>
    <cellStyle name="Migliaia 47 2 2 2 3" xfId="41345" xr:uid="{1ACEE307-CB79-48F3-AD0B-46C750F3A057}"/>
    <cellStyle name="Migliaia 47 2 2 2 4" xfId="55300" xr:uid="{701E84E4-78EA-4BAB-8A64-8497F5C96473}"/>
    <cellStyle name="Migliaia 47 2 2 3" xfId="18350" xr:uid="{BD9E1073-F67A-4630-9D92-5A1E7F7B6A53}"/>
    <cellStyle name="Migliaia 47 2 2 3 2" xfId="33817" xr:uid="{DD1BA988-0F59-48D1-9435-FCD65D3DFA9D}"/>
    <cellStyle name="Migliaia 47 2 2 3 3" xfId="48778" xr:uid="{B3BB7200-3371-4ACC-95AD-54DCB7F2ECF8}"/>
    <cellStyle name="Migliaia 47 2 2 3 4" xfId="56222" xr:uid="{8534AACE-5E63-43C9-936C-1D8C4FA46199}"/>
    <cellStyle name="Migliaia 47 2 2 4" xfId="19356" xr:uid="{D5FC0DF7-1A97-4071-AC08-200DA6CF698F}"/>
    <cellStyle name="Migliaia 47 2 2 5" xfId="34346" xr:uid="{A4522297-3622-4956-8DDB-5F716FA94FE3}"/>
    <cellStyle name="Migliaia 47 2 2 6" xfId="49298" xr:uid="{F64F5737-BD1A-483A-9ACA-0B58998F481B}"/>
    <cellStyle name="Migliaia 47 2 2 7" xfId="49703" xr:uid="{13FEC670-2B90-40EC-AAB8-EF3D990BC87B}"/>
    <cellStyle name="Migliaia 47 2 2 8" xfId="50112" xr:uid="{191AC71A-8465-4A69-B09B-E559D297E52D}"/>
    <cellStyle name="Migliaia 47 2 2 9" xfId="50517" xr:uid="{A0A9DEF2-95C7-4C61-BF43-6511784FA539}"/>
    <cellStyle name="Migliaia 47 2 3" xfId="9303" xr:uid="{C00FECDD-9776-4EE0-BF03-396C2BBF7C04}"/>
    <cellStyle name="Migliaia 47 2 3 2" xfId="54634" xr:uid="{0A0680F0-E761-4BF8-8474-FB6082B80C6C}"/>
    <cellStyle name="Migliaia 47 2 4" xfId="9904" xr:uid="{161DB58E-5636-400C-B03F-A33B2B34102B}"/>
    <cellStyle name="Migliaia 47 2 4 2" xfId="26230" xr:uid="{332A575F-2BEE-4117-939C-A78CDFB67B6E}"/>
    <cellStyle name="Migliaia 47 2 4 3" xfId="41208" xr:uid="{6AAF4011-B860-45F4-AA18-3C51E09D496E}"/>
    <cellStyle name="Migliaia 47 2 4 4" xfId="55794" xr:uid="{BEAA00A8-F049-4E8C-A3F3-6D61599DFE1C}"/>
    <cellStyle name="Migliaia 47 2 5" xfId="17273" xr:uid="{001CEE6C-3606-4BA2-9DE5-DC6AAAB003F0}"/>
    <cellStyle name="Migliaia 47 2 5 2" xfId="33389" xr:uid="{7A8024D3-7230-4710-A772-E414E6F6877B}"/>
    <cellStyle name="Migliaia 47 2 5 3" xfId="48350" xr:uid="{4F55927D-1348-4E2F-890C-D915CFBD3F1A}"/>
    <cellStyle name="Migliaia 47 2 6" xfId="19211" xr:uid="{4E418A60-C5C8-4EB0-96DB-CA4ABDB2060C}"/>
    <cellStyle name="Migliaia 47 2 7" xfId="34206" xr:uid="{CECD964D-C4F0-4192-8B26-793105E2C80A}"/>
    <cellStyle name="Migliaia 47 2 8" xfId="49146" xr:uid="{A27E9C32-051A-4C91-8AAC-5699105FEB97}"/>
    <cellStyle name="Migliaia 47 2 9" xfId="49551" xr:uid="{5EE6DE72-E59F-420C-898D-89CFF4DD7DD7}"/>
    <cellStyle name="Migliaia 47 3" xfId="493" xr:uid="{CDB07C37-1972-4AC7-BD38-4E24A97847F7}"/>
    <cellStyle name="Migliaia 47 3 10" xfId="49958" xr:uid="{776649E4-6D24-401A-AAB3-71A532B360CC}"/>
    <cellStyle name="Migliaia 47 3 11" xfId="50366" xr:uid="{62BD05CC-6119-4CF2-AA20-762852754612}"/>
    <cellStyle name="Migliaia 47 3 12" xfId="50808" xr:uid="{91BE494D-0933-4D6C-8065-033B582F35F7}"/>
    <cellStyle name="Migliaia 47 3 13" xfId="51527" xr:uid="{6618B886-25E0-462A-BBF8-0EA7A3678A2B}"/>
    <cellStyle name="Migliaia 47 3 14" xfId="51938" xr:uid="{BB4A7F2F-F6F8-4EDC-AF88-0D326D4C58D8}"/>
    <cellStyle name="Migliaia 47 3 15" xfId="52513" xr:uid="{FE462BD4-AFE9-441E-A698-A0B8C425F54E}"/>
    <cellStyle name="Migliaia 47 3 2" xfId="494" xr:uid="{5E742523-46AF-47E3-B192-3A5D29645215}"/>
    <cellStyle name="Migliaia 47 3 2 10" xfId="50367" xr:uid="{4A5ADA64-3700-4F96-ACE9-8B8BFD5B7B20}"/>
    <cellStyle name="Migliaia 47 3 2 11" xfId="50809" xr:uid="{1F62827F-01DE-4468-A069-186507C4DB28}"/>
    <cellStyle name="Migliaia 47 3 2 12" xfId="51528" xr:uid="{E046D434-9D1E-4853-A1AE-88BAC53B3518}"/>
    <cellStyle name="Migliaia 47 3 2 13" xfId="51939" xr:uid="{3C86A057-3707-4DE5-A48D-30979C31F3A1}"/>
    <cellStyle name="Migliaia 47 3 2 14" xfId="52514" xr:uid="{0410C6E7-4866-4104-A8E2-4571209D9F83}"/>
    <cellStyle name="Migliaia 47 3 2 2" xfId="9305" xr:uid="{3FBDD5A1-1F5E-40AA-9C4C-15185F266BEF}"/>
    <cellStyle name="Migliaia 47 3 2 2 2" xfId="54908" xr:uid="{ED311F56-2D38-49D1-8E8B-EF89BBC33D0B}"/>
    <cellStyle name="Migliaia 47 3 2 3" xfId="9906" xr:uid="{EDC91A39-ECFA-4B53-85CE-ECED56791A80}"/>
    <cellStyle name="Migliaia 47 3 2 3 2" xfId="26232" xr:uid="{AF7BBB14-6AA1-4BDA-BD4D-D2035F351427}"/>
    <cellStyle name="Migliaia 47 3 2 3 3" xfId="41210" xr:uid="{C48399A8-947B-4C80-A71E-0E46C428570A}"/>
    <cellStyle name="Migliaia 47 3 2 3 4" xfId="55796" xr:uid="{8D440B67-3D9B-43AB-BF0F-87CC7E5756F5}"/>
    <cellStyle name="Migliaia 47 3 2 4" xfId="17275" xr:uid="{5BE008EF-6050-458D-AB07-2286632EC7AF}"/>
    <cellStyle name="Migliaia 47 3 2 4 2" xfId="33391" xr:uid="{78782B22-E15F-4408-8AF4-929233F41E80}"/>
    <cellStyle name="Migliaia 47 3 2 4 3" xfId="48352" xr:uid="{6A0EC768-5A11-487D-990F-DC2CC729C9C9}"/>
    <cellStyle name="Migliaia 47 3 2 5" xfId="19213" xr:uid="{266816CB-C7F3-4BA9-81F3-95AC3C26FFFA}"/>
    <cellStyle name="Migliaia 47 3 2 6" xfId="34208" xr:uid="{C2D7566E-EE26-41DF-A48D-B20714185BDB}"/>
    <cellStyle name="Migliaia 47 3 2 7" xfId="49148" xr:uid="{6C6AF726-9B11-4F77-8000-B884F3C0E705}"/>
    <cellStyle name="Migliaia 47 3 2 8" xfId="49553" xr:uid="{2029A651-FC1C-4D78-9A7E-3C0F01B811F4}"/>
    <cellStyle name="Migliaia 47 3 2 9" xfId="49959" xr:uid="{52535AAA-662E-4FB6-86CA-C6477FC1C3BF}"/>
    <cellStyle name="Migliaia 47 3 3" xfId="9304" xr:uid="{996D6AED-1F64-4C25-90EE-820E46D7D842}"/>
    <cellStyle name="Migliaia 47 3 3 2" xfId="18352" xr:uid="{FCB8969D-9B3A-4A3D-A41A-81101DDC50F2}"/>
    <cellStyle name="Migliaia 47 3 3 2 2" xfId="33819" xr:uid="{0FE7FFBA-645B-4769-A3FF-5FE577C2F9EB}"/>
    <cellStyle name="Migliaia 47 3 3 2 2 2" xfId="55302" xr:uid="{1769D953-C964-4E14-80ED-77C6E064D861}"/>
    <cellStyle name="Migliaia 47 3 3 2 3" xfId="48780" xr:uid="{3762EB18-6D07-40E7-BD14-D3B4E340B3E6}"/>
    <cellStyle name="Migliaia 47 3 3 2 3 2" xfId="56224" xr:uid="{35B7F090-F043-480D-9246-CE77805EB9CF}"/>
    <cellStyle name="Migliaia 47 3 3 2 4" xfId="52947" xr:uid="{CD642F00-473B-404A-B410-A34F6C934DEE}"/>
    <cellStyle name="Migliaia 47 3 3 3" xfId="17276" xr:uid="{DA6C1D86-05B2-40A3-BEB1-2BE710B9FE98}"/>
    <cellStyle name="Migliaia 47 3 3 3 2" xfId="33392" xr:uid="{3CC4CB96-728F-47E4-B889-E1BA9960802A}"/>
    <cellStyle name="Migliaia 47 3 3 3 3" xfId="48353" xr:uid="{EA36DBC0-3AB0-4B18-8453-DA83E02D8994}"/>
    <cellStyle name="Migliaia 47 3 3 3 4" xfId="54909" xr:uid="{C892D3A8-0E82-4E25-BF6E-A13BE9637C97}"/>
    <cellStyle name="Migliaia 47 3 3 4" xfId="55797" xr:uid="{1925640A-D024-4A99-85E0-BAF70C75EA9E}"/>
    <cellStyle name="Migliaia 47 3 3 5" xfId="52515" xr:uid="{3A389C60-7C9F-4F38-A22E-7D7FDADCF08E}"/>
    <cellStyle name="Migliaia 47 3 4" xfId="9905" xr:uid="{BCBCF40F-8344-4717-9E5B-8E4F152EEF5B}"/>
    <cellStyle name="Migliaia 47 3 4 2" xfId="18351" xr:uid="{355E4173-C48E-4118-8A83-391F4F53094A}"/>
    <cellStyle name="Migliaia 47 3 4 2 2" xfId="33818" xr:uid="{C04AF42C-FC76-4F2F-8213-F5B3FF901DD9}"/>
    <cellStyle name="Migliaia 47 3 4 2 3" xfId="48779" xr:uid="{38FCABB6-AEA7-4BBC-9570-B9F5025585A0}"/>
    <cellStyle name="Migliaia 47 3 4 2 4" xfId="55301" xr:uid="{B813BD18-0791-4C58-A1D4-878AD9689BA5}"/>
    <cellStyle name="Migliaia 47 3 4 3" xfId="26231" xr:uid="{4FD3ADC7-AAF2-4BE9-BB5F-93D679075AB8}"/>
    <cellStyle name="Migliaia 47 3 4 3 2" xfId="56223" xr:uid="{5B630C9C-13E2-4BA0-9661-F32A71127B97}"/>
    <cellStyle name="Migliaia 47 3 4 4" xfId="41209" xr:uid="{B60BCD61-2571-42A3-B7A0-C3738841FB1C}"/>
    <cellStyle name="Migliaia 47 3 4 5" xfId="52946" xr:uid="{B38DD73C-E599-4039-9ED8-30903EA1EFF6}"/>
    <cellStyle name="Migliaia 47 3 5" xfId="17274" xr:uid="{4F1D67BA-9D07-4C1E-A438-E4E7344F175B}"/>
    <cellStyle name="Migliaia 47 3 5 2" xfId="33390" xr:uid="{8433CE3F-6731-4896-93B5-1371D1042434}"/>
    <cellStyle name="Migliaia 47 3 5 3" xfId="48351" xr:uid="{A612DCCC-0F2C-4ABB-A652-E0652CFD2F5A}"/>
    <cellStyle name="Migliaia 47 3 5 4" xfId="54907" xr:uid="{06FB718F-6B29-4E42-831D-9F251CBA26B6}"/>
    <cellStyle name="Migliaia 47 3 6" xfId="19212" xr:uid="{0839F6DB-23A9-40D8-8688-D4CE9958A739}"/>
    <cellStyle name="Migliaia 47 3 6 2" xfId="55795" xr:uid="{49DDED1E-AA41-41FA-BE26-A8D78D2EF133}"/>
    <cellStyle name="Migliaia 47 3 7" xfId="34207" xr:uid="{9143D710-AB8A-450D-9C37-882D1166F5EA}"/>
    <cellStyle name="Migliaia 47 3 8" xfId="49147" xr:uid="{990F0C27-F969-403D-A4D7-E6E79A86E30A}"/>
    <cellStyle name="Migliaia 47 3 9" xfId="49552" xr:uid="{11D13650-6F6C-49CB-B27E-C1C13B8E328D}"/>
    <cellStyle name="Migliaia 47 4" xfId="9306" xr:uid="{2887A2D0-ED7E-4436-B783-3929DF89836B}"/>
    <cellStyle name="Migliaia 47 4 2" xfId="17278" xr:uid="{39C84D7D-5C3F-4AFB-81BB-5D377C5C579A}"/>
    <cellStyle name="Migliaia 47 4 2 2" xfId="18354" xr:uid="{8A61E25C-0290-4647-8BBF-2C6D718E51F2}"/>
    <cellStyle name="Migliaia 47 4 2 2 2" xfId="33821" xr:uid="{9AB81FC6-CA7B-4F0D-B2CF-774A87FE0ED3}"/>
    <cellStyle name="Migliaia 47 4 2 2 2 2" xfId="55304" xr:uid="{05E1396B-3CFD-4AE9-98E7-B48A5E7F5096}"/>
    <cellStyle name="Migliaia 47 4 2 2 3" xfId="48782" xr:uid="{76219FA1-B04B-4858-A639-21EADFCF8F9A}"/>
    <cellStyle name="Migliaia 47 4 2 2 3 2" xfId="56226" xr:uid="{BF35BD89-9FC2-4E78-96DE-A81C95E59B5C}"/>
    <cellStyle name="Migliaia 47 4 2 2 4" xfId="52949" xr:uid="{BC489564-05E9-42EA-8D1A-2C2E15C3EB0E}"/>
    <cellStyle name="Migliaia 47 4 2 3" xfId="33394" xr:uid="{CD232CBE-109B-4D3E-A63F-3228391640D0}"/>
    <cellStyle name="Migliaia 47 4 2 3 2" xfId="54911" xr:uid="{008AB106-A560-4B6B-ABE3-E459ECF97840}"/>
    <cellStyle name="Migliaia 47 4 2 4" xfId="48355" xr:uid="{D60A14B2-D8EA-42FC-8B48-58508F75B242}"/>
    <cellStyle name="Migliaia 47 4 2 4 2" xfId="55799" xr:uid="{5A5CF795-44ED-4D07-B2E0-F9BC5CDB76D7}"/>
    <cellStyle name="Migliaia 47 4 2 5" xfId="52517" xr:uid="{8048D585-BC0C-4F1B-9347-781906AADBB2}"/>
    <cellStyle name="Migliaia 47 4 3" xfId="18353" xr:uid="{9240F21E-C996-4D63-9525-0768386D9301}"/>
    <cellStyle name="Migliaia 47 4 3 2" xfId="33820" xr:uid="{B316D66D-8836-48F2-B6F3-22E5A331C058}"/>
    <cellStyle name="Migliaia 47 4 3 2 2" xfId="55303" xr:uid="{A7E929A5-C96B-46DE-918E-13A12592C73A}"/>
    <cellStyle name="Migliaia 47 4 3 3" xfId="48781" xr:uid="{1EA10BA3-3B7F-4F73-B95D-E5991A1E0B73}"/>
    <cellStyle name="Migliaia 47 4 3 3 2" xfId="56225" xr:uid="{25E638CE-E9AE-41C4-879E-2FD3C4231BE3}"/>
    <cellStyle name="Migliaia 47 4 3 4" xfId="52948" xr:uid="{2DE50683-B0F3-491F-82B7-BB7EE3D57209}"/>
    <cellStyle name="Migliaia 47 4 4" xfId="17277" xr:uid="{6B7A1B37-6979-4620-AA52-2E604DEBB311}"/>
    <cellStyle name="Migliaia 47 4 4 2" xfId="33393" xr:uid="{3593E776-7FEF-480B-9EFF-3CE6B1E061B9}"/>
    <cellStyle name="Migliaia 47 4 4 3" xfId="48354" xr:uid="{F09E351B-4CC8-4AEE-8FB3-5BF1ABBF872A}"/>
    <cellStyle name="Migliaia 47 4 4 4" xfId="54910" xr:uid="{14DCE93F-6E7F-4605-8BDD-41DA71983EA0}"/>
    <cellStyle name="Migliaia 47 4 5" xfId="50910" xr:uid="{92403392-54D4-4EB6-A317-37575ADA1904}"/>
    <cellStyle name="Migliaia 47 4 5 2" xfId="55798" xr:uid="{ADA915FA-E047-4202-B42D-BCEB5114916D}"/>
    <cellStyle name="Migliaia 47 4 6" xfId="52516" xr:uid="{C168C6F6-0EF1-4FB7-9EA6-E3D75C16DD3A}"/>
    <cellStyle name="Migliaia 47 5" xfId="9307" xr:uid="{8E980088-C743-4CA9-9020-B8980024F436}"/>
    <cellStyle name="Migliaia 47 5 2" xfId="17279" xr:uid="{0A6BCA12-474E-431C-9B1F-4254E8D057B1}"/>
    <cellStyle name="Migliaia 47 5 2 2" xfId="33395" xr:uid="{1DD18553-7265-4BAC-9252-6BCFC029B7C4}"/>
    <cellStyle name="Migliaia 47 5 2 3" xfId="48356" xr:uid="{F17895A0-EE89-44C2-A3E2-0E561F7FA42D}"/>
    <cellStyle name="Migliaia 47 5 2 4" xfId="54912" xr:uid="{0424F7B4-AB17-4F08-A476-16FE9B427970}"/>
    <cellStyle name="Migliaia 47 5 3" xfId="51233" xr:uid="{C4DF40E3-9FDE-45AC-92F5-00D5C30262E9}"/>
    <cellStyle name="Migliaia 47 5 3 2" xfId="55800" xr:uid="{3E00DBE7-37E8-4610-ADA6-BC9892E9FDAE}"/>
    <cellStyle name="Migliaia 47 5 4" xfId="52518" xr:uid="{25E38EA0-AF8C-41FE-80F4-173B8F115121}"/>
    <cellStyle name="Migliaia 47 6" xfId="9302" xr:uid="{5AEA3585-C5F1-4507-B94D-65691D819D22}"/>
    <cellStyle name="Migliaia 47 6 2" xfId="51163" xr:uid="{4FB9913A-4CEC-42F3-9A18-150256761124}"/>
    <cellStyle name="Migliaia 47 6 3" xfId="54570" xr:uid="{8FB88565-4A76-4116-814A-70FE31EEEA98}"/>
    <cellStyle name="Migliaia 47 7" xfId="9903" xr:uid="{F3CC4B6A-CD85-4023-80F5-8B15608E9B63}"/>
    <cellStyle name="Migliaia 47 7 2" xfId="26229" xr:uid="{EB5B06D7-4E41-4DED-85A3-75A33A37E4DF}"/>
    <cellStyle name="Migliaia 47 7 3" xfId="41207" xr:uid="{EF1162DA-F8F4-4285-9CA4-775DCBA6BBC2}"/>
    <cellStyle name="Migliaia 47 7 4" xfId="55793" xr:uid="{7748781A-2017-4353-B685-372CC494F031}"/>
    <cellStyle name="Migliaia 47 8" xfId="17272" xr:uid="{7C40FC14-352C-4D45-936F-6503B5C686C8}"/>
    <cellStyle name="Migliaia 47 8 2" xfId="33388" xr:uid="{27B63587-B6AB-4080-963F-F99F6F125F55}"/>
    <cellStyle name="Migliaia 47 8 3" xfId="48349" xr:uid="{01F62A43-241D-4A52-87FD-5AB092D17DE5}"/>
    <cellStyle name="Migliaia 47 9" xfId="19210" xr:uid="{174EBF13-A135-46FD-B430-3CCC0B8D5DB5}"/>
    <cellStyle name="Migliaia 48" xfId="495" xr:uid="{E08CF71E-ABF8-4294-8BF0-D2D25C2A05A0}"/>
    <cellStyle name="Migliaia 48 10" xfId="34209" xr:uid="{223D79A7-075A-46F3-83E4-983A32ACF7E3}"/>
    <cellStyle name="Migliaia 48 11" xfId="49149" xr:uid="{09240551-4FD3-4AC2-ACAA-D268766D77DB}"/>
    <cellStyle name="Migliaia 48 12" xfId="49554" xr:uid="{04EFFC97-351E-445B-AFB2-9731EE93E870}"/>
    <cellStyle name="Migliaia 48 13" xfId="49960" xr:uid="{9F1A18B7-40A0-4C9D-A180-0A370D0E054E}"/>
    <cellStyle name="Migliaia 48 14" xfId="50368" xr:uid="{B9F2F3A7-0A56-4084-8A29-BFCBA98D7BB1}"/>
    <cellStyle name="Migliaia 48 15" xfId="50810" xr:uid="{404C3D30-AC48-4201-9388-9B1B4D933FC6}"/>
    <cellStyle name="Migliaia 48 16" xfId="51529" xr:uid="{E742445B-D5EC-4B91-BB93-507003F765CE}"/>
    <cellStyle name="Migliaia 48 17" xfId="51940" xr:uid="{ACD26B86-62B3-43EA-952C-957CF912A602}"/>
    <cellStyle name="Migliaia 48 18" xfId="52519" xr:uid="{F339A755-9925-4EE9-BD5C-B6A402BBFE3A}"/>
    <cellStyle name="Migliaia 48 2" xfId="496" xr:uid="{76972D64-8072-485C-8E89-29A2CAC70A15}"/>
    <cellStyle name="Migliaia 48 2 10" xfId="49961" xr:uid="{8FCF05E7-57CB-4976-8590-CB9DE2FCBAC2}"/>
    <cellStyle name="Migliaia 48 2 11" xfId="50369" xr:uid="{41CF16CC-5336-470C-B702-450888D9DEA9}"/>
    <cellStyle name="Migliaia 48 2 12" xfId="50811" xr:uid="{24511748-F1FF-4437-94E8-338F8BAE3A77}"/>
    <cellStyle name="Migliaia 48 2 13" xfId="51530" xr:uid="{F7DDC088-D6B0-46F2-8434-4946D47226A3}"/>
    <cellStyle name="Migliaia 48 2 14" xfId="51941" xr:uid="{04A95AE5-09C3-4B2C-BCEB-D59650E9B038}"/>
    <cellStyle name="Migliaia 48 2 15" xfId="52520" xr:uid="{58D12A77-EDA5-482C-B81C-7CDD5A63231F}"/>
    <cellStyle name="Migliaia 48 2 2" xfId="1293" xr:uid="{6D95C50B-00C1-492B-90E2-4ADAF8F0EF08}"/>
    <cellStyle name="Migliaia 48 2 2 10" xfId="51083" xr:uid="{87980CA5-F771-4A75-836F-76143BA492B0}"/>
    <cellStyle name="Migliaia 48 2 2 11" xfId="51679" xr:uid="{E16F3DB1-B972-41B0-882A-F97E339755ED}"/>
    <cellStyle name="Migliaia 48 2 2 12" xfId="52098" xr:uid="{BB50F458-1A14-48B0-9563-DC936AD61F81}"/>
    <cellStyle name="Migliaia 48 2 2 13" xfId="52950" xr:uid="{29C31385-C018-406C-BE50-BBB7AAD2EE75}"/>
    <cellStyle name="Migliaia 48 2 2 2" xfId="10057" xr:uid="{1FA78A1D-64C4-4EB3-BD26-8DB3869F026E}"/>
    <cellStyle name="Migliaia 48 2 2 2 2" xfId="26378" xr:uid="{812D3A6A-C0B3-4597-B79D-D4DA534F3052}"/>
    <cellStyle name="Migliaia 48 2 2 2 3" xfId="41346" xr:uid="{3400305B-BB09-45EA-9884-65D4823709BC}"/>
    <cellStyle name="Migliaia 48 2 2 2 4" xfId="55305" xr:uid="{F96F1C08-8082-4C8E-8483-6CEB7266FD76}"/>
    <cellStyle name="Migliaia 48 2 2 3" xfId="18355" xr:uid="{A8C48158-003B-4C41-8F0C-D35F2B9D2966}"/>
    <cellStyle name="Migliaia 48 2 2 3 2" xfId="33822" xr:uid="{EE0088B5-B508-400E-8E1C-E7E61F8721A3}"/>
    <cellStyle name="Migliaia 48 2 2 3 3" xfId="48783" xr:uid="{BBD607F0-B12C-4389-B90C-4BE506D7750B}"/>
    <cellStyle name="Migliaia 48 2 2 3 4" xfId="56227" xr:uid="{6B1EF536-39D5-4FC9-8AEA-DD761C2AFE1D}"/>
    <cellStyle name="Migliaia 48 2 2 4" xfId="19357" xr:uid="{D8B61E9E-9A01-46ED-BEC4-19F80EA646A6}"/>
    <cellStyle name="Migliaia 48 2 2 5" xfId="34347" xr:uid="{1B36A688-F5A9-4C72-98FB-1D9B91E53447}"/>
    <cellStyle name="Migliaia 48 2 2 6" xfId="49299" xr:uid="{038A0319-EEFF-4B5E-9925-3A46587D3BC9}"/>
    <cellStyle name="Migliaia 48 2 2 7" xfId="49704" xr:uid="{E4E66A62-820F-46ED-AB0A-564A21F93CCE}"/>
    <cellStyle name="Migliaia 48 2 2 8" xfId="50113" xr:uid="{8E3A10B0-B9A2-4D2D-B4BE-D840D264C02B}"/>
    <cellStyle name="Migliaia 48 2 2 9" xfId="50518" xr:uid="{27F27BFB-531A-450F-BE65-F4C25A2884AD}"/>
    <cellStyle name="Migliaia 48 2 3" xfId="9309" xr:uid="{A90DA4E8-89F3-489D-85BF-F7B1CC8B11EE}"/>
    <cellStyle name="Migliaia 48 2 3 2" xfId="54635" xr:uid="{81D52513-5027-4D31-9E48-C932AEBB93B6}"/>
    <cellStyle name="Migliaia 48 2 4" xfId="9908" xr:uid="{741A69FE-309D-4BC9-918A-D2FC76A8B88F}"/>
    <cellStyle name="Migliaia 48 2 4 2" xfId="26234" xr:uid="{228C9701-29FE-43E0-9F73-18C534AF5630}"/>
    <cellStyle name="Migliaia 48 2 4 3" xfId="41212" xr:uid="{EEAC9D99-98EC-40C7-A520-5DE19F1A3350}"/>
    <cellStyle name="Migliaia 48 2 4 4" xfId="55802" xr:uid="{A42CF5C4-8224-4790-8513-22835FD21711}"/>
    <cellStyle name="Migliaia 48 2 5" xfId="17281" xr:uid="{7180ABF2-C472-41F1-B534-41B3040DD84B}"/>
    <cellStyle name="Migliaia 48 2 5 2" xfId="33397" xr:uid="{D104F123-B3FB-4DFE-99D0-29A942EB2288}"/>
    <cellStyle name="Migliaia 48 2 5 3" xfId="48358" xr:uid="{9135380F-AC21-40A2-A827-3CA501495EDE}"/>
    <cellStyle name="Migliaia 48 2 6" xfId="19215" xr:uid="{DD483D14-FBA2-4E1C-9F2E-DA4A699D8380}"/>
    <cellStyle name="Migliaia 48 2 7" xfId="34210" xr:uid="{7D0A6A1E-E551-4102-AB0F-EF1A5E46B7D9}"/>
    <cellStyle name="Migliaia 48 2 8" xfId="49150" xr:uid="{775EE25A-0788-4965-BCE5-437238B455B5}"/>
    <cellStyle name="Migliaia 48 2 9" xfId="49555" xr:uid="{DE9F72C4-29E2-437F-98C3-351B0A59D027}"/>
    <cellStyle name="Migliaia 48 3" xfId="497" xr:uid="{74873970-0789-40E6-BC44-BAA509EB7446}"/>
    <cellStyle name="Migliaia 48 3 10" xfId="49962" xr:uid="{9CE936F2-F048-4859-987B-F74C3803AE23}"/>
    <cellStyle name="Migliaia 48 3 11" xfId="50370" xr:uid="{3ADCB5FF-7834-4761-AEE8-3CA7E03B6582}"/>
    <cellStyle name="Migliaia 48 3 12" xfId="50812" xr:uid="{3A509BFC-71FB-44EA-8E52-485704C82C38}"/>
    <cellStyle name="Migliaia 48 3 13" xfId="51531" xr:uid="{D2C441FD-5CDA-49A9-BE04-119E380CE741}"/>
    <cellStyle name="Migliaia 48 3 14" xfId="51942" xr:uid="{6D072D2B-9567-4C05-8959-F985C3E3038A}"/>
    <cellStyle name="Migliaia 48 3 15" xfId="52521" xr:uid="{6EE722C3-FED1-4DA2-AB40-EFE23E106328}"/>
    <cellStyle name="Migliaia 48 3 2" xfId="498" xr:uid="{652D16BF-A934-4BFC-94AE-7CEC5CFB7890}"/>
    <cellStyle name="Migliaia 48 3 2 10" xfId="50371" xr:uid="{6F238513-DEAC-48AB-B7A5-D7E3C4B52B4A}"/>
    <cellStyle name="Migliaia 48 3 2 11" xfId="50813" xr:uid="{5772683C-6286-4CA4-BF23-76FFABEFCB84}"/>
    <cellStyle name="Migliaia 48 3 2 12" xfId="51532" xr:uid="{CA6D7B19-677C-47A9-B035-E444466B6D4A}"/>
    <cellStyle name="Migliaia 48 3 2 13" xfId="51943" xr:uid="{EDE05199-F12C-41FE-813D-23A0C440CC49}"/>
    <cellStyle name="Migliaia 48 3 2 14" xfId="52522" xr:uid="{013C5C40-394A-499A-9C42-661B29DCB2D1}"/>
    <cellStyle name="Migliaia 48 3 2 2" xfId="9311" xr:uid="{8093CBAA-1EAF-4A52-90B3-1E9B79163950}"/>
    <cellStyle name="Migliaia 48 3 2 2 2" xfId="54914" xr:uid="{5474C652-4057-4C00-BDED-2033EC6CC67B}"/>
    <cellStyle name="Migliaia 48 3 2 3" xfId="9910" xr:uid="{55D035E0-CFDD-4BC3-96B1-ED08AF566C30}"/>
    <cellStyle name="Migliaia 48 3 2 3 2" xfId="26236" xr:uid="{4FFB8CA9-C2F3-4D95-94E1-4FC01DC80ACC}"/>
    <cellStyle name="Migliaia 48 3 2 3 3" xfId="41214" xr:uid="{2715FCB8-6047-44F6-B897-3108DAD8C12B}"/>
    <cellStyle name="Migliaia 48 3 2 3 4" xfId="55804" xr:uid="{74FB5FAB-4EB2-4D0C-BBC1-EA0C72B37D4E}"/>
    <cellStyle name="Migliaia 48 3 2 4" xfId="17283" xr:uid="{43F54177-A583-4541-9080-7FC1F6ED8988}"/>
    <cellStyle name="Migliaia 48 3 2 4 2" xfId="33399" xr:uid="{584859D0-8D3A-4123-821C-9A8D3BE17C8D}"/>
    <cellStyle name="Migliaia 48 3 2 4 3" xfId="48360" xr:uid="{CB9E51AE-7C6F-4796-B77C-D332348C612E}"/>
    <cellStyle name="Migliaia 48 3 2 5" xfId="19217" xr:uid="{22C93B49-97B1-4B87-A7FB-6F161694ADA0}"/>
    <cellStyle name="Migliaia 48 3 2 6" xfId="34212" xr:uid="{51A75387-9918-4835-B636-E74154FF74C0}"/>
    <cellStyle name="Migliaia 48 3 2 7" xfId="49152" xr:uid="{58AC7112-BB9B-4D9C-A77B-E0661D9E9CCD}"/>
    <cellStyle name="Migliaia 48 3 2 8" xfId="49557" xr:uid="{570737A3-6A6A-42FC-BC4E-8B4D558731D0}"/>
    <cellStyle name="Migliaia 48 3 2 9" xfId="49963" xr:uid="{153AC9A5-491D-46CD-9EAE-944F9797EFD2}"/>
    <cellStyle name="Migliaia 48 3 3" xfId="9310" xr:uid="{70B39BA3-CCE7-4592-BD33-6554E468C25E}"/>
    <cellStyle name="Migliaia 48 3 3 2" xfId="18357" xr:uid="{A3181D06-D407-41D2-967E-5EFDB389DA13}"/>
    <cellStyle name="Migliaia 48 3 3 2 2" xfId="33824" xr:uid="{85E90D0A-A3E4-46E9-8637-056965BE9824}"/>
    <cellStyle name="Migliaia 48 3 3 2 2 2" xfId="55307" xr:uid="{EB6F2D12-9BC7-4CB2-94A0-500A17D45C35}"/>
    <cellStyle name="Migliaia 48 3 3 2 3" xfId="48785" xr:uid="{7352B058-8686-416B-93F2-C018DB2CA792}"/>
    <cellStyle name="Migliaia 48 3 3 2 3 2" xfId="56229" xr:uid="{19F3651D-F36C-415E-BCF7-6D6A197AA442}"/>
    <cellStyle name="Migliaia 48 3 3 2 4" xfId="52952" xr:uid="{36D3827F-1817-4622-B372-F57631393D52}"/>
    <cellStyle name="Migliaia 48 3 3 3" xfId="17284" xr:uid="{DCDF4224-5A3E-4E6C-B496-069594AD467C}"/>
    <cellStyle name="Migliaia 48 3 3 3 2" xfId="33400" xr:uid="{8280AE02-828B-4D50-87EB-A8619B6CBFB9}"/>
    <cellStyle name="Migliaia 48 3 3 3 3" xfId="48361" xr:uid="{2BCEA79A-78A1-47A5-AA47-9C2D34EBBAE6}"/>
    <cellStyle name="Migliaia 48 3 3 3 4" xfId="54915" xr:uid="{A9E20C12-4CE3-4C1A-8F7B-EBFB184D75A9}"/>
    <cellStyle name="Migliaia 48 3 3 4" xfId="55805" xr:uid="{CF924DC6-558C-42FC-9BBA-C11DDCB73E7B}"/>
    <cellStyle name="Migliaia 48 3 3 5" xfId="52523" xr:uid="{2AFEB557-F3A9-4D3A-83EF-AC675E90D24D}"/>
    <cellStyle name="Migliaia 48 3 4" xfId="9909" xr:uid="{E83A7E2F-311A-4C13-B708-25ADB0502181}"/>
    <cellStyle name="Migliaia 48 3 4 2" xfId="18356" xr:uid="{EA5A1D01-93EB-4930-9BA0-E0384DEE00DE}"/>
    <cellStyle name="Migliaia 48 3 4 2 2" xfId="33823" xr:uid="{3248B469-A31F-478B-933C-0EF117386CAA}"/>
    <cellStyle name="Migliaia 48 3 4 2 3" xfId="48784" xr:uid="{0BBF5F5C-6168-4602-8A08-F084FAACAB0A}"/>
    <cellStyle name="Migliaia 48 3 4 2 4" xfId="55306" xr:uid="{9F070ED0-D0AE-46FF-90C9-EEF16F22EE7B}"/>
    <cellStyle name="Migliaia 48 3 4 3" xfId="26235" xr:uid="{F24F17CE-1C0A-4473-8B74-812D20B44DD6}"/>
    <cellStyle name="Migliaia 48 3 4 3 2" xfId="56228" xr:uid="{70C86906-4516-47EE-814F-49F6C8D9789C}"/>
    <cellStyle name="Migliaia 48 3 4 4" xfId="41213" xr:uid="{78960C0E-7917-4374-B8ED-66646D3004D3}"/>
    <cellStyle name="Migliaia 48 3 4 5" xfId="52951" xr:uid="{47C81186-EB9F-4DE9-BB29-4EF533658DEA}"/>
    <cellStyle name="Migliaia 48 3 5" xfId="17282" xr:uid="{2AEC2F3F-A0A3-45C0-85AD-98292C3D91AD}"/>
    <cellStyle name="Migliaia 48 3 5 2" xfId="33398" xr:uid="{3A0B9963-11CF-44D1-9C1B-A1F62DD304A1}"/>
    <cellStyle name="Migliaia 48 3 5 3" xfId="48359" xr:uid="{2687BF67-0DFE-473A-8381-4D8D0A3620FD}"/>
    <cellStyle name="Migliaia 48 3 5 4" xfId="54913" xr:uid="{C22D6BF6-8233-41DE-B2CA-BE0F6B6B1AFB}"/>
    <cellStyle name="Migliaia 48 3 6" xfId="19216" xr:uid="{D082655E-3AC1-4955-886D-5035B2CFA9BE}"/>
    <cellStyle name="Migliaia 48 3 6 2" xfId="55803" xr:uid="{7F24687F-7F25-4E7B-9F7D-7431E92C3825}"/>
    <cellStyle name="Migliaia 48 3 7" xfId="34211" xr:uid="{0926BEB4-CAD8-4816-AF73-55AF0B4C92CA}"/>
    <cellStyle name="Migliaia 48 3 8" xfId="49151" xr:uid="{E3C131BB-D019-4CCF-8A33-3F251132B1A1}"/>
    <cellStyle name="Migliaia 48 3 9" xfId="49556" xr:uid="{CB50CF72-8D0C-49B7-ABB7-881B10CD74DC}"/>
    <cellStyle name="Migliaia 48 4" xfId="9312" xr:uid="{2AD9D8FD-A209-4443-8C74-295E796E37B1}"/>
    <cellStyle name="Migliaia 48 4 2" xfId="17286" xr:uid="{9EA90207-9FB5-4036-8C3C-FA146C7E5FF7}"/>
    <cellStyle name="Migliaia 48 4 2 2" xfId="18359" xr:uid="{246A9D31-347D-4D30-914D-F579C608702A}"/>
    <cellStyle name="Migliaia 48 4 2 2 2" xfId="33826" xr:uid="{71B2BF23-BA8F-4BB5-8612-AE68AC0E6DFC}"/>
    <cellStyle name="Migliaia 48 4 2 2 2 2" xfId="55309" xr:uid="{C658063A-13F3-410E-8A10-5706D8CA4072}"/>
    <cellStyle name="Migliaia 48 4 2 2 3" xfId="48787" xr:uid="{9A66EC68-D548-4799-9D01-46C21E889B14}"/>
    <cellStyle name="Migliaia 48 4 2 2 3 2" xfId="56231" xr:uid="{3016847A-2C55-4EAD-A504-B346A90D59F2}"/>
    <cellStyle name="Migliaia 48 4 2 2 4" xfId="52954" xr:uid="{F520CAF0-D1EA-4820-9258-E009ED8BCF99}"/>
    <cellStyle name="Migliaia 48 4 2 3" xfId="33402" xr:uid="{2025C236-2B30-46D1-A435-90766B2AC4C7}"/>
    <cellStyle name="Migliaia 48 4 2 3 2" xfId="54917" xr:uid="{7980FF05-F6AA-49CF-8A67-96CEF88CB2D5}"/>
    <cellStyle name="Migliaia 48 4 2 4" xfId="48363" xr:uid="{95D9D5CB-D28F-4B14-832F-B22857A4876E}"/>
    <cellStyle name="Migliaia 48 4 2 4 2" xfId="55807" xr:uid="{27076BCB-720C-4360-B613-E157F67162F9}"/>
    <cellStyle name="Migliaia 48 4 2 5" xfId="52525" xr:uid="{D68B8C5D-466F-4890-8F44-61319092D347}"/>
    <cellStyle name="Migliaia 48 4 3" xfId="18358" xr:uid="{5BB19480-E380-4391-8C60-3990EED629DD}"/>
    <cellStyle name="Migliaia 48 4 3 2" xfId="33825" xr:uid="{F58F48C6-E62F-4040-8A24-8B5CB14A5A43}"/>
    <cellStyle name="Migliaia 48 4 3 2 2" xfId="55308" xr:uid="{C242E66F-C192-445D-A90A-D89004AB386E}"/>
    <cellStyle name="Migliaia 48 4 3 3" xfId="48786" xr:uid="{74687364-D312-4014-B8B7-ED5549E95401}"/>
    <cellStyle name="Migliaia 48 4 3 3 2" xfId="56230" xr:uid="{1563D170-8ED1-41D9-97DE-A684A62468E5}"/>
    <cellStyle name="Migliaia 48 4 3 4" xfId="52953" xr:uid="{1D56AB48-E565-427E-8832-C8CC248EFB5B}"/>
    <cellStyle name="Migliaia 48 4 4" xfId="17285" xr:uid="{79A74F2C-CD3A-4810-8049-8EBD58A53906}"/>
    <cellStyle name="Migliaia 48 4 4 2" xfId="33401" xr:uid="{85128ADC-64C8-42EF-8959-8DD04AEA64C7}"/>
    <cellStyle name="Migliaia 48 4 4 3" xfId="48362" xr:uid="{045A4669-E545-417F-8C86-1F4534FE2718}"/>
    <cellStyle name="Migliaia 48 4 4 4" xfId="54916" xr:uid="{79E10317-248D-49F6-BE65-0CFBBC62400C}"/>
    <cellStyle name="Migliaia 48 4 5" xfId="50976" xr:uid="{6FBD70D6-724D-4478-95F8-F155C0F9DF3E}"/>
    <cellStyle name="Migliaia 48 4 5 2" xfId="55806" xr:uid="{5C9AF88C-7266-42EA-9428-6E10163F9598}"/>
    <cellStyle name="Migliaia 48 4 6" xfId="52524" xr:uid="{E5BC11C9-7FBA-43F3-B1BD-7E90A628C255}"/>
    <cellStyle name="Migliaia 48 5" xfId="9313" xr:uid="{EBD9002F-F638-4DD9-87A9-7FCC5350B324}"/>
    <cellStyle name="Migliaia 48 5 2" xfId="17287" xr:uid="{E6D2A60D-FC96-4206-9546-DEA64D059776}"/>
    <cellStyle name="Migliaia 48 5 2 2" xfId="33403" xr:uid="{29537FF7-989A-488D-B3AC-2A68844B1F47}"/>
    <cellStyle name="Migliaia 48 5 2 3" xfId="48364" xr:uid="{5D398A75-250A-4888-9A3B-909982C444C2}"/>
    <cellStyle name="Migliaia 48 5 2 4" xfId="54918" xr:uid="{AA201355-4B7D-4EF5-8229-60B33557C0E9}"/>
    <cellStyle name="Migliaia 48 5 3" xfId="50909" xr:uid="{747ADE5F-10CE-40EC-BCAA-54AF47F8EB84}"/>
    <cellStyle name="Migliaia 48 5 3 2" xfId="55808" xr:uid="{D8DF02F9-184E-4AC6-B5EE-4B4F7C2DACB7}"/>
    <cellStyle name="Migliaia 48 5 4" xfId="52526" xr:uid="{72C42922-606B-4F38-9444-218B926BF5B4}"/>
    <cellStyle name="Migliaia 48 6" xfId="9308" xr:uid="{52CC6CA0-D037-46FE-ACFD-313E5CFC4148}"/>
    <cellStyle name="Migliaia 48 6 2" xfId="51125" xr:uid="{94C7794E-060B-484C-9DB4-B46291E8A0FF}"/>
    <cellStyle name="Migliaia 48 6 3" xfId="54571" xr:uid="{15ECECA7-73B7-4FEE-82F6-13F070C06576}"/>
    <cellStyle name="Migliaia 48 7" xfId="9907" xr:uid="{D0150763-9078-474C-898C-0423314A70B4}"/>
    <cellStyle name="Migliaia 48 7 2" xfId="26233" xr:uid="{BF37E508-61DD-40BD-917E-55F9929CABE3}"/>
    <cellStyle name="Migliaia 48 7 3" xfId="41211" xr:uid="{FCED7BFC-4326-44C6-96DA-46E4A9D104AE}"/>
    <cellStyle name="Migliaia 48 7 4" xfId="55801" xr:uid="{229056A8-D32E-4368-B1DD-2BF64CF82151}"/>
    <cellStyle name="Migliaia 48 8" xfId="17280" xr:uid="{539A5C60-E4DD-4AB0-8EEA-6586C035C2B9}"/>
    <cellStyle name="Migliaia 48 8 2" xfId="33396" xr:uid="{13A73D34-C8D8-4E40-9F88-DBCA927D128D}"/>
    <cellStyle name="Migliaia 48 8 3" xfId="48357" xr:uid="{9E6B0ABD-59E8-4C7E-BB12-C46AD1AC2BCB}"/>
    <cellStyle name="Migliaia 48 9" xfId="19214" xr:uid="{767CD1A5-E7FF-4162-83AA-5F79F91A4F78}"/>
    <cellStyle name="Migliaia 49" xfId="499" xr:uid="{E4FE6799-28CC-43E7-B4A6-23D0AF4175AC}"/>
    <cellStyle name="Migliaia 49 10" xfId="34213" xr:uid="{210AA2EB-3778-4565-9200-5075B13BF398}"/>
    <cellStyle name="Migliaia 49 11" xfId="49153" xr:uid="{8D3710CD-8AA4-40E8-9667-84F2EB67D0FA}"/>
    <cellStyle name="Migliaia 49 12" xfId="49558" xr:uid="{033C4A54-ECA4-4936-A375-D6A18B0F007A}"/>
    <cellStyle name="Migliaia 49 13" xfId="49964" xr:uid="{A49F4FB3-FE32-49BD-A885-088ED9E583A2}"/>
    <cellStyle name="Migliaia 49 14" xfId="50372" xr:uid="{78678BA5-FD36-4813-B80E-149B13A1805A}"/>
    <cellStyle name="Migliaia 49 15" xfId="50814" xr:uid="{6E701F05-9067-418C-87F9-A0C6A3CA8C2C}"/>
    <cellStyle name="Migliaia 49 16" xfId="51533" xr:uid="{5D9EF4F7-D89A-4DD1-9529-5A01E639E625}"/>
    <cellStyle name="Migliaia 49 17" xfId="51944" xr:uid="{286DC096-01CA-42FB-8623-80C57A0866A1}"/>
    <cellStyle name="Migliaia 49 18" xfId="52527" xr:uid="{E630492E-57D1-4221-A5D8-DCAA89175188}"/>
    <cellStyle name="Migliaia 49 2" xfId="500" xr:uid="{4E97B06C-6D8D-4EEE-8CE3-E0837D3712E2}"/>
    <cellStyle name="Migliaia 49 2 10" xfId="49965" xr:uid="{7D16AF4E-5C93-4490-A65E-6E9F5753EC3A}"/>
    <cellStyle name="Migliaia 49 2 11" xfId="50373" xr:uid="{A6CE6D9D-EEFD-4192-A60E-CB4938FDECFA}"/>
    <cellStyle name="Migliaia 49 2 12" xfId="50815" xr:uid="{4D606D40-C9D9-42E4-A0D8-04B78E43D24A}"/>
    <cellStyle name="Migliaia 49 2 13" xfId="51534" xr:uid="{EBA7A092-308C-4F04-B52B-B9B145C1137A}"/>
    <cellStyle name="Migliaia 49 2 14" xfId="51945" xr:uid="{14D2B086-47E3-4757-9C67-678FE5A21CD2}"/>
    <cellStyle name="Migliaia 49 2 15" xfId="52528" xr:uid="{0C353E4A-5692-474B-AE8B-07B1C4AA8BBB}"/>
    <cellStyle name="Migliaia 49 2 2" xfId="1294" xr:uid="{78644A02-5344-47B2-8781-CA6AE461B5E2}"/>
    <cellStyle name="Migliaia 49 2 2 10" xfId="51084" xr:uid="{14B3486B-9616-4931-BB39-4B4095025003}"/>
    <cellStyle name="Migliaia 49 2 2 11" xfId="51680" xr:uid="{E51AC821-9590-431B-A212-85DEC9DEA40B}"/>
    <cellStyle name="Migliaia 49 2 2 12" xfId="52099" xr:uid="{974FC8EE-3C2D-4C74-9FB5-CBFF433ADBDF}"/>
    <cellStyle name="Migliaia 49 2 2 13" xfId="52955" xr:uid="{2D3D40B0-353E-4F84-B809-BAEB10C9ACBE}"/>
    <cellStyle name="Migliaia 49 2 2 2" xfId="10058" xr:uid="{C976499C-A274-410E-A508-79EC86423729}"/>
    <cellStyle name="Migliaia 49 2 2 2 2" xfId="26379" xr:uid="{026A95E4-1D94-45C3-8CEA-998593099953}"/>
    <cellStyle name="Migliaia 49 2 2 2 3" xfId="41347" xr:uid="{09B61457-1161-4A6C-B1EE-A5AD19FA1C45}"/>
    <cellStyle name="Migliaia 49 2 2 2 4" xfId="55310" xr:uid="{E531B19C-74BE-42B6-9B41-012E6812E00B}"/>
    <cellStyle name="Migliaia 49 2 2 3" xfId="18360" xr:uid="{AC474363-7350-4AAA-8641-7DA34F3392D0}"/>
    <cellStyle name="Migliaia 49 2 2 3 2" xfId="33827" xr:uid="{3AC27572-33F9-41AC-9D6F-A353F3CA205A}"/>
    <cellStyle name="Migliaia 49 2 2 3 3" xfId="48788" xr:uid="{B82EA1BF-9F1F-4B8E-80B8-02F24B7F82AE}"/>
    <cellStyle name="Migliaia 49 2 2 3 4" xfId="56232" xr:uid="{9EDAEB25-7AAE-44D2-9040-967FDBB99FB3}"/>
    <cellStyle name="Migliaia 49 2 2 4" xfId="19358" xr:uid="{7B552CE7-F147-45AA-93FF-A16EAF24ECB1}"/>
    <cellStyle name="Migliaia 49 2 2 5" xfId="34348" xr:uid="{58D31CE5-5D22-4A48-8AD0-BF511242AF6C}"/>
    <cellStyle name="Migliaia 49 2 2 6" xfId="49300" xr:uid="{8B4B8C8C-8528-475A-9E9B-342688319339}"/>
    <cellStyle name="Migliaia 49 2 2 7" xfId="49705" xr:uid="{1A34443F-0925-49B2-BDFF-3909DAFF76AD}"/>
    <cellStyle name="Migliaia 49 2 2 8" xfId="50114" xr:uid="{6E76B4DA-C792-4250-8A62-FD55870828A4}"/>
    <cellStyle name="Migliaia 49 2 2 9" xfId="50519" xr:uid="{A1834A07-BEDB-4266-8475-16C457DBE137}"/>
    <cellStyle name="Migliaia 49 2 3" xfId="9315" xr:uid="{1615DBFB-755C-432A-B30E-B7833183116D}"/>
    <cellStyle name="Migliaia 49 2 3 2" xfId="54636" xr:uid="{E60F8B12-E2D3-4845-A4AC-B1D38C3F3B8B}"/>
    <cellStyle name="Migliaia 49 2 4" xfId="9912" xr:uid="{8661FF1C-BD1A-468A-8DA3-B66A55F2B97F}"/>
    <cellStyle name="Migliaia 49 2 4 2" xfId="26238" xr:uid="{7C084DB4-9943-4625-A6AE-6398B067362F}"/>
    <cellStyle name="Migliaia 49 2 4 3" xfId="41216" xr:uid="{D2F9EA49-84DA-459F-A207-0BA5E3E53465}"/>
    <cellStyle name="Migliaia 49 2 4 4" xfId="55810" xr:uid="{BF2CDC0D-FA42-4C35-B720-31BD5DE14ADA}"/>
    <cellStyle name="Migliaia 49 2 5" xfId="17289" xr:uid="{78829B1B-6BA2-46B5-8964-153708A43C1C}"/>
    <cellStyle name="Migliaia 49 2 5 2" xfId="33405" xr:uid="{97212493-02C9-4DBD-9738-53BDDBF2548A}"/>
    <cellStyle name="Migliaia 49 2 5 3" xfId="48366" xr:uid="{D903AD2D-89C9-418F-9F36-45E79DDA04F5}"/>
    <cellStyle name="Migliaia 49 2 6" xfId="19219" xr:uid="{E99F729E-59AB-4F94-AC0B-004AC0EAB07C}"/>
    <cellStyle name="Migliaia 49 2 7" xfId="34214" xr:uid="{C305275B-EAF4-426A-8570-2BB89AECAB36}"/>
    <cellStyle name="Migliaia 49 2 8" xfId="49154" xr:uid="{3F6E70B9-2104-45D0-9546-6924E3E4A490}"/>
    <cellStyle name="Migliaia 49 2 9" xfId="49559" xr:uid="{6530528C-FD9E-422D-957A-CFCCF9F7C720}"/>
    <cellStyle name="Migliaia 49 3" xfId="501" xr:uid="{45FCCAE6-9BCD-4731-80E0-05B53432FB34}"/>
    <cellStyle name="Migliaia 49 3 10" xfId="49966" xr:uid="{C37333C3-3231-4794-A8FE-293A39936DFE}"/>
    <cellStyle name="Migliaia 49 3 11" xfId="50374" xr:uid="{A02A5EE3-8B42-4A31-8D81-4BBACE3C1C37}"/>
    <cellStyle name="Migliaia 49 3 12" xfId="50816" xr:uid="{1C6D245D-B9F8-4409-AB0B-8850C9CB9F03}"/>
    <cellStyle name="Migliaia 49 3 13" xfId="51535" xr:uid="{EC22B7FC-EEF7-46EA-B16B-E9D44BB4FED5}"/>
    <cellStyle name="Migliaia 49 3 14" xfId="51946" xr:uid="{E25C98F3-E223-438A-8440-B25A51246DFE}"/>
    <cellStyle name="Migliaia 49 3 15" xfId="52529" xr:uid="{00A0F40E-AD96-47A3-A946-BE1543720472}"/>
    <cellStyle name="Migliaia 49 3 2" xfId="502" xr:uid="{9CF7ED5C-BCD0-423C-B1AC-B85C9BC357D9}"/>
    <cellStyle name="Migliaia 49 3 2 10" xfId="50375" xr:uid="{21ABE85C-A1A5-4324-A0ED-DEAF8F7CE522}"/>
    <cellStyle name="Migliaia 49 3 2 11" xfId="50817" xr:uid="{E3A3B606-C486-4460-AB4E-96F6CE642015}"/>
    <cellStyle name="Migliaia 49 3 2 12" xfId="51536" xr:uid="{BC53C6FB-21CD-49BF-8436-6F9EE9A6F13D}"/>
    <cellStyle name="Migliaia 49 3 2 13" xfId="51947" xr:uid="{BF9F70D0-8103-461F-BE62-E0E8BA65FA5D}"/>
    <cellStyle name="Migliaia 49 3 2 14" xfId="52530" xr:uid="{5C05091A-BA48-4793-9796-78712202C1C2}"/>
    <cellStyle name="Migliaia 49 3 2 2" xfId="9317" xr:uid="{FA7347B4-D8DB-49AD-873B-5B2FC0F24A73}"/>
    <cellStyle name="Migliaia 49 3 2 2 2" xfId="54920" xr:uid="{A8043807-9286-4455-BA1C-80FD835BD419}"/>
    <cellStyle name="Migliaia 49 3 2 3" xfId="9914" xr:uid="{A975ED9D-873D-4863-A016-F6BB89F63669}"/>
    <cellStyle name="Migliaia 49 3 2 3 2" xfId="26240" xr:uid="{CB367862-AEB8-41E0-94D2-03124DF45CC0}"/>
    <cellStyle name="Migliaia 49 3 2 3 3" xfId="41218" xr:uid="{BDE03C6A-EC68-479C-B9AF-E2BED1AA95E5}"/>
    <cellStyle name="Migliaia 49 3 2 3 4" xfId="55812" xr:uid="{0B321150-F02E-4C36-9D44-4487D8419484}"/>
    <cellStyle name="Migliaia 49 3 2 4" xfId="17291" xr:uid="{EFCF132F-AFB2-4DA2-B3E4-C93D51B1E503}"/>
    <cellStyle name="Migliaia 49 3 2 4 2" xfId="33407" xr:uid="{E33079EB-0465-48B1-A8B4-C43268C5DC4A}"/>
    <cellStyle name="Migliaia 49 3 2 4 3" xfId="48368" xr:uid="{A1287D63-2D1F-4BE7-AB1F-4BB8C9EF1098}"/>
    <cellStyle name="Migliaia 49 3 2 5" xfId="19221" xr:uid="{2A3CE30C-7AF8-465A-AEC1-1989C6D56468}"/>
    <cellStyle name="Migliaia 49 3 2 6" xfId="34216" xr:uid="{B37C199C-27EC-4989-9272-D831F7796285}"/>
    <cellStyle name="Migliaia 49 3 2 7" xfId="49156" xr:uid="{40E96060-CBD6-4772-A369-210F09213298}"/>
    <cellStyle name="Migliaia 49 3 2 8" xfId="49561" xr:uid="{56FE180B-F0DE-4078-BB15-E7404FED4E26}"/>
    <cellStyle name="Migliaia 49 3 2 9" xfId="49967" xr:uid="{9C048917-5F99-42D4-8BC3-2FDC5E8331F5}"/>
    <cellStyle name="Migliaia 49 3 3" xfId="9316" xr:uid="{20DBE88F-8860-4395-96ED-F31927102EB8}"/>
    <cellStyle name="Migliaia 49 3 3 2" xfId="18362" xr:uid="{8AD7CB70-53D4-4E5A-A77C-A0A075ACE354}"/>
    <cellStyle name="Migliaia 49 3 3 2 2" xfId="33829" xr:uid="{4F65EF50-45A7-4889-95BF-DAF6F283E128}"/>
    <cellStyle name="Migliaia 49 3 3 2 2 2" xfId="55312" xr:uid="{7FD793BB-BA7B-41D9-9BAC-30343656B02E}"/>
    <cellStyle name="Migliaia 49 3 3 2 3" xfId="48790" xr:uid="{15FAA8C2-636F-4773-B084-A7A0E4178A1E}"/>
    <cellStyle name="Migliaia 49 3 3 2 3 2" xfId="56234" xr:uid="{3CEB667E-8B38-42F5-B2FF-9D82039B7D6C}"/>
    <cellStyle name="Migliaia 49 3 3 2 4" xfId="52957" xr:uid="{47E46BE0-A5C7-4765-9757-A24269F1ABCD}"/>
    <cellStyle name="Migliaia 49 3 3 3" xfId="17292" xr:uid="{F595E4A7-AC52-4587-BEA7-276436CBC564}"/>
    <cellStyle name="Migliaia 49 3 3 3 2" xfId="33408" xr:uid="{B1E8CC7A-98A0-46E7-AA70-E6DC1DF0EF1A}"/>
    <cellStyle name="Migliaia 49 3 3 3 3" xfId="48369" xr:uid="{E140985E-E7B8-4C97-93AF-93D6B28B5015}"/>
    <cellStyle name="Migliaia 49 3 3 3 4" xfId="54921" xr:uid="{1340B0E4-FCFA-41E4-99BF-198C21B7B27B}"/>
    <cellStyle name="Migliaia 49 3 3 4" xfId="55813" xr:uid="{64C3EEC0-A6A8-4049-B098-8D5A5E7CA352}"/>
    <cellStyle name="Migliaia 49 3 3 5" xfId="52531" xr:uid="{1213423D-FF40-4339-BCCE-7D4F907A6E1E}"/>
    <cellStyle name="Migliaia 49 3 4" xfId="9913" xr:uid="{36F85C6A-AB72-4842-8593-FBD99FDA66EC}"/>
    <cellStyle name="Migliaia 49 3 4 2" xfId="18361" xr:uid="{0C29DCB8-608D-4C2B-9222-9E69F5A7FAA2}"/>
    <cellStyle name="Migliaia 49 3 4 2 2" xfId="33828" xr:uid="{211DC440-D5E2-4FD8-8ECF-174E0B670D42}"/>
    <cellStyle name="Migliaia 49 3 4 2 3" xfId="48789" xr:uid="{4081B8FE-8539-4A7B-AF77-A4E55083781D}"/>
    <cellStyle name="Migliaia 49 3 4 2 4" xfId="55311" xr:uid="{DD0FEC2A-3070-4249-B9F2-63F832950BCE}"/>
    <cellStyle name="Migliaia 49 3 4 3" xfId="26239" xr:uid="{7E646556-D162-4373-8AE0-6991666A4240}"/>
    <cellStyle name="Migliaia 49 3 4 3 2" xfId="56233" xr:uid="{A47C744A-0897-47A1-B2D9-644DE55A27F7}"/>
    <cellStyle name="Migliaia 49 3 4 4" xfId="41217" xr:uid="{D1223FAF-BFA8-46DA-9C5F-ED1724B0F7AA}"/>
    <cellStyle name="Migliaia 49 3 4 5" xfId="52956" xr:uid="{AE008B99-7F1B-40EA-B946-3CFA445D5880}"/>
    <cellStyle name="Migliaia 49 3 5" xfId="17290" xr:uid="{66D99E5F-0027-42AD-93FE-4E8D3B09CECC}"/>
    <cellStyle name="Migliaia 49 3 5 2" xfId="33406" xr:uid="{BC564A7A-523F-4261-8E99-EF36C15E265F}"/>
    <cellStyle name="Migliaia 49 3 5 3" xfId="48367" xr:uid="{2A29718F-6A46-4403-8788-B0DA292AA9E2}"/>
    <cellStyle name="Migliaia 49 3 5 4" xfId="54919" xr:uid="{7D5B95EA-AD78-413B-A3C3-BAA5B4258C82}"/>
    <cellStyle name="Migliaia 49 3 6" xfId="19220" xr:uid="{29AADE48-DDE1-45D8-92AC-DCDA6C692FDE}"/>
    <cellStyle name="Migliaia 49 3 6 2" xfId="55811" xr:uid="{021EF004-FFD3-412A-9F9C-F585E1BA1C69}"/>
    <cellStyle name="Migliaia 49 3 7" xfId="34215" xr:uid="{C4B5F6FD-08F2-4C2D-B37E-D002C12E9FBD}"/>
    <cellStyle name="Migliaia 49 3 8" xfId="49155" xr:uid="{7AC4790C-1CA0-4C26-BA3F-F68993E44045}"/>
    <cellStyle name="Migliaia 49 3 9" xfId="49560" xr:uid="{7AA624BF-6E1B-49ED-B7EC-1C737313EA7A}"/>
    <cellStyle name="Migliaia 49 4" xfId="9318" xr:uid="{3F4E52C6-C0D5-43CF-BA66-4C2A98EE09E0}"/>
    <cellStyle name="Migliaia 49 4 2" xfId="17294" xr:uid="{F6846F03-1D97-400E-BDD3-E15561C4989D}"/>
    <cellStyle name="Migliaia 49 4 2 2" xfId="18364" xr:uid="{7233F77C-B923-4F7A-8F9A-DF063897616A}"/>
    <cellStyle name="Migliaia 49 4 2 2 2" xfId="33831" xr:uid="{D143C0EA-8357-4015-9707-EFCEE5944C0D}"/>
    <cellStyle name="Migliaia 49 4 2 2 2 2" xfId="55314" xr:uid="{571A1EB3-3A0E-4684-8F52-E014BE68E184}"/>
    <cellStyle name="Migliaia 49 4 2 2 3" xfId="48792" xr:uid="{FAA2F38E-F68E-4A4B-AD82-DDA47AB43DF7}"/>
    <cellStyle name="Migliaia 49 4 2 2 3 2" xfId="56236" xr:uid="{DCDE8E5C-147F-4D15-AB9A-82F432F7CECE}"/>
    <cellStyle name="Migliaia 49 4 2 2 4" xfId="52959" xr:uid="{EDCCA635-FC08-4D99-B128-F574B36A7E23}"/>
    <cellStyle name="Migliaia 49 4 2 3" xfId="33410" xr:uid="{2FB6A446-520B-492C-B03C-67A4F1C1E167}"/>
    <cellStyle name="Migliaia 49 4 2 3 2" xfId="54923" xr:uid="{316A9B6C-6DC0-4A6E-A12A-F7302BD9FC71}"/>
    <cellStyle name="Migliaia 49 4 2 4" xfId="48371" xr:uid="{E4320EB1-4757-44E6-BA3B-1DA680B49401}"/>
    <cellStyle name="Migliaia 49 4 2 4 2" xfId="55815" xr:uid="{5BBD3DD5-6F78-479C-95D4-7B675C40F8D0}"/>
    <cellStyle name="Migliaia 49 4 2 5" xfId="52533" xr:uid="{F251F5FB-6464-4E37-A2CA-9531023269A8}"/>
    <cellStyle name="Migliaia 49 4 3" xfId="18363" xr:uid="{769733B8-580E-4FF3-9061-83C19D9EE386}"/>
    <cellStyle name="Migliaia 49 4 3 2" xfId="33830" xr:uid="{A9C453A4-797E-41E1-A604-0B232790F08B}"/>
    <cellStyle name="Migliaia 49 4 3 2 2" xfId="55313" xr:uid="{B6C3F2E9-10F0-41C8-B208-09186DD9EEE6}"/>
    <cellStyle name="Migliaia 49 4 3 3" xfId="48791" xr:uid="{1CA4AE27-0C42-477D-B283-FF31863C7285}"/>
    <cellStyle name="Migliaia 49 4 3 3 2" xfId="56235" xr:uid="{1F237F3F-96D8-4031-9E36-739146B99A70}"/>
    <cellStyle name="Migliaia 49 4 3 4" xfId="52958" xr:uid="{FC7E7BB9-0293-4B76-B372-87298669E581}"/>
    <cellStyle name="Migliaia 49 4 4" xfId="17293" xr:uid="{6F018EDC-FFE8-48F1-81EA-33167A96E233}"/>
    <cellStyle name="Migliaia 49 4 4 2" xfId="33409" xr:uid="{08CA4F22-E869-4CBE-9B37-1E6C8742009E}"/>
    <cellStyle name="Migliaia 49 4 4 3" xfId="48370" xr:uid="{17BE1CFC-C423-4C08-AE36-51E8501F3AC7}"/>
    <cellStyle name="Migliaia 49 4 4 4" xfId="54922" xr:uid="{312DD6FC-BEA2-415C-A72A-53C5C0D52EF6}"/>
    <cellStyle name="Migliaia 49 4 5" xfId="51124" xr:uid="{9BC3E0B1-B579-4B1E-991B-4B1DACB48305}"/>
    <cellStyle name="Migliaia 49 4 5 2" xfId="55814" xr:uid="{C05F31CC-122D-4612-AE28-2BD820762432}"/>
    <cellStyle name="Migliaia 49 4 6" xfId="52532" xr:uid="{BA2ACDC5-5A84-4CC5-AC39-A231E5AE3DE9}"/>
    <cellStyle name="Migliaia 49 5" xfId="9319" xr:uid="{A9753DB0-CB38-42F4-8C65-6D2DFE0263F2}"/>
    <cellStyle name="Migliaia 49 5 2" xfId="17295" xr:uid="{DF27885E-61D8-47B9-ACBC-3BA8AEA4FF31}"/>
    <cellStyle name="Migliaia 49 5 2 2" xfId="33411" xr:uid="{6504FDB1-3321-4390-BE91-916D967D1AEE}"/>
    <cellStyle name="Migliaia 49 5 2 3" xfId="48372" xr:uid="{97B14C11-A11F-45D3-B682-EA77DEC45A10}"/>
    <cellStyle name="Migliaia 49 5 2 4" xfId="54924" xr:uid="{DB1F2DC4-C0A3-41B3-A38F-1A010586B26B}"/>
    <cellStyle name="Migliaia 49 5 3" xfId="51177" xr:uid="{8CB45101-3A80-4E72-8F4B-A51A66B1D974}"/>
    <cellStyle name="Migliaia 49 5 3 2" xfId="55816" xr:uid="{D4F44281-C0D2-4215-9D84-93A12FAE0F16}"/>
    <cellStyle name="Migliaia 49 5 4" xfId="52534" xr:uid="{AF983CF0-CAFB-4019-A7FC-682D0AA8E94B}"/>
    <cellStyle name="Migliaia 49 6" xfId="9314" xr:uid="{BEF0E2EF-C32D-4155-907B-D247811A39B3}"/>
    <cellStyle name="Migliaia 49 6 2" xfId="51189" xr:uid="{A4BE6A78-F40D-4A66-8713-02D8C3B885B6}"/>
    <cellStyle name="Migliaia 49 6 3" xfId="54572" xr:uid="{73EEA7D0-39C7-435B-A22D-7411B3B635C1}"/>
    <cellStyle name="Migliaia 49 7" xfId="9911" xr:uid="{DE177DF7-12A6-497F-B52A-9DA4DE2C741C}"/>
    <cellStyle name="Migliaia 49 7 2" xfId="26237" xr:uid="{E971C515-CF80-4416-A5A9-F221BA2C0933}"/>
    <cellStyle name="Migliaia 49 7 3" xfId="41215" xr:uid="{A9C7A9FD-6436-4E6C-B969-7B1979532764}"/>
    <cellStyle name="Migliaia 49 7 4" xfId="55809" xr:uid="{E4005527-EC5B-4C17-B2C1-D0774125DDC7}"/>
    <cellStyle name="Migliaia 49 8" xfId="17288" xr:uid="{B658F4D9-C6A6-469E-BBA5-C09D074A1D70}"/>
    <cellStyle name="Migliaia 49 8 2" xfId="33404" xr:uid="{B076352F-B3EF-4A54-BF34-6CD0A94DA2C0}"/>
    <cellStyle name="Migliaia 49 8 3" xfId="48365" xr:uid="{00B06F68-26F8-458A-B637-39EB17C82B9C}"/>
    <cellStyle name="Migliaia 49 9" xfId="19218" xr:uid="{9163CA89-335E-4932-890E-D96304F98C6D}"/>
    <cellStyle name="Migliaia 5" xfId="503" xr:uid="{EB791B90-B67F-4A8E-9DB6-20D084F99341}"/>
    <cellStyle name="Migliaia 5 10" xfId="34217" xr:uid="{68A28644-9F6C-47DB-9FBB-B085ABCF24E9}"/>
    <cellStyle name="Migliaia 5 11" xfId="49157" xr:uid="{3AB8A947-C656-4F2C-A5DD-A9E79C107498}"/>
    <cellStyle name="Migliaia 5 12" xfId="49562" xr:uid="{BD0917CD-72F1-4DFA-B08E-FACD7C4E83C3}"/>
    <cellStyle name="Migliaia 5 13" xfId="49968" xr:uid="{A9746B39-903F-4716-87DC-83D5B559E72E}"/>
    <cellStyle name="Migliaia 5 14" xfId="50376" xr:uid="{D369F892-EBD4-4FCA-BF61-CB068A4F787F}"/>
    <cellStyle name="Migliaia 5 15" xfId="50818" xr:uid="{DA23E6D8-E846-4516-B02A-80812A8D9DEB}"/>
    <cellStyle name="Migliaia 5 16" xfId="51537" xr:uid="{A45F6CDF-DB15-43CC-A9E2-923F73A640EF}"/>
    <cellStyle name="Migliaia 5 17" xfId="51948" xr:uid="{4AEFAF4B-97DA-4C67-AA66-3FBC3C925EE2}"/>
    <cellStyle name="Migliaia 5 18" xfId="52535" xr:uid="{B2F28B0B-1C91-443D-80AE-C0FD0AEC97FE}"/>
    <cellStyle name="Migliaia 5 2" xfId="504" xr:uid="{4DA2855C-9440-4202-9DC3-1F5C5CC612C0}"/>
    <cellStyle name="Migliaia 5 2 10" xfId="49969" xr:uid="{EB122728-7914-453C-B18D-56F34AA8DA9A}"/>
    <cellStyle name="Migliaia 5 2 11" xfId="50377" xr:uid="{72F9A6A9-676D-45CC-9541-11C6C985C548}"/>
    <cellStyle name="Migliaia 5 2 12" xfId="50819" xr:uid="{9D138D2F-39C8-44DC-B8A4-BADF5F1873CC}"/>
    <cellStyle name="Migliaia 5 2 13" xfId="51538" xr:uid="{9DF689F5-0501-4387-8C5D-A346AA4B686A}"/>
    <cellStyle name="Migliaia 5 2 14" xfId="51949" xr:uid="{5C0AABB0-C61B-4074-882E-FE272B292448}"/>
    <cellStyle name="Migliaia 5 2 15" xfId="52536" xr:uid="{36376621-8977-461A-AD91-5635C56AC9E3}"/>
    <cellStyle name="Migliaia 5 2 2" xfId="1295" xr:uid="{D45EA3D2-6808-4176-9EEC-F5B79EAF3338}"/>
    <cellStyle name="Migliaia 5 2 2 10" xfId="51085" xr:uid="{22325F54-461F-4516-810E-C735381A851B}"/>
    <cellStyle name="Migliaia 5 2 2 11" xfId="51681" xr:uid="{ED67DCC0-20C2-44F7-8A1F-745E125D2040}"/>
    <cellStyle name="Migliaia 5 2 2 12" xfId="52100" xr:uid="{3F0A4DF9-02FD-41B4-947A-1E3B1F28C660}"/>
    <cellStyle name="Migliaia 5 2 2 13" xfId="52960" xr:uid="{2F5132CD-EF24-46AA-AD6E-3D2346B6F068}"/>
    <cellStyle name="Migliaia 5 2 2 2" xfId="10059" xr:uid="{9CB6D24B-1C3F-4C21-82CA-FB5D251BC694}"/>
    <cellStyle name="Migliaia 5 2 2 2 2" xfId="26380" xr:uid="{E8B51AED-4B14-423F-AA5D-D8E612676359}"/>
    <cellStyle name="Migliaia 5 2 2 2 3" xfId="41348" xr:uid="{09F8B02D-C78A-452E-B76B-868BCA6980F2}"/>
    <cellStyle name="Migliaia 5 2 2 2 4" xfId="55315" xr:uid="{14D581F4-86F3-4752-B5F2-7709CA1D650F}"/>
    <cellStyle name="Migliaia 5 2 2 3" xfId="18365" xr:uid="{AFB1B107-31CF-45FD-937C-E9654416E129}"/>
    <cellStyle name="Migliaia 5 2 2 3 2" xfId="33832" xr:uid="{C7C65478-2A72-4FF7-ADAC-1B95CC6D9DCE}"/>
    <cellStyle name="Migliaia 5 2 2 3 3" xfId="48793" xr:uid="{1B1B827F-3D15-48E6-9E0B-478981C6874A}"/>
    <cellStyle name="Migliaia 5 2 2 3 4" xfId="56237" xr:uid="{4446572D-E2A7-48C0-9F74-1651421A376E}"/>
    <cellStyle name="Migliaia 5 2 2 4" xfId="19359" xr:uid="{07DF4767-2985-4073-B5AB-59E395BA7C66}"/>
    <cellStyle name="Migliaia 5 2 2 5" xfId="34349" xr:uid="{F39F4024-C803-4AD4-870F-24358AF6951A}"/>
    <cellStyle name="Migliaia 5 2 2 6" xfId="49301" xr:uid="{6F28BD56-5B6D-44AB-BF52-119A506EA20D}"/>
    <cellStyle name="Migliaia 5 2 2 7" xfId="49706" xr:uid="{6560433F-01EF-4B36-A30A-AFF5E1CFE9EF}"/>
    <cellStyle name="Migliaia 5 2 2 8" xfId="50115" xr:uid="{4C4E9F80-353F-4CBE-9A42-9EBD9BE5F47F}"/>
    <cellStyle name="Migliaia 5 2 2 9" xfId="50520" xr:uid="{0C7E88A2-F03E-46E2-A413-91E6B13A1649}"/>
    <cellStyle name="Migliaia 5 2 3" xfId="9321" xr:uid="{491EC209-D85B-42E4-9FDD-BA23A47950E5}"/>
    <cellStyle name="Migliaia 5 2 3 2" xfId="54637" xr:uid="{67FE91D6-65C5-4BDE-B3E7-7356F6A5D1C3}"/>
    <cellStyle name="Migliaia 5 2 4" xfId="9916" xr:uid="{C936FAAE-492E-4F79-B80C-2D0C82B4D1E8}"/>
    <cellStyle name="Migliaia 5 2 4 2" xfId="26242" xr:uid="{DDA8E84F-054F-468B-B915-137304AB2CED}"/>
    <cellStyle name="Migliaia 5 2 4 3" xfId="41220" xr:uid="{9EDD6208-DFD6-4E57-ACE5-287A459E16DD}"/>
    <cellStyle name="Migliaia 5 2 4 4" xfId="55818" xr:uid="{05ABD77B-E208-4CA4-9D89-8A4B2E69E779}"/>
    <cellStyle name="Migliaia 5 2 5" xfId="17297" xr:uid="{6539F610-036B-4803-9099-C1CD50E8EE7F}"/>
    <cellStyle name="Migliaia 5 2 5 2" xfId="33413" xr:uid="{6D401FB3-8E20-4555-BCC8-2F1DB9CF75A0}"/>
    <cellStyle name="Migliaia 5 2 5 3" xfId="48374" xr:uid="{A77BBE5E-52D6-41B1-9EA3-835C2F8DB6A6}"/>
    <cellStyle name="Migliaia 5 2 6" xfId="19223" xr:uid="{3BF151B6-756F-4498-9E82-E4F6A732B483}"/>
    <cellStyle name="Migliaia 5 2 7" xfId="34218" xr:uid="{30FD4517-B66A-4CA7-9E56-479059169067}"/>
    <cellStyle name="Migliaia 5 2 8" xfId="49158" xr:uid="{DDC9DF0D-1C22-495F-8BA3-3A91846EC9D2}"/>
    <cellStyle name="Migliaia 5 2 9" xfId="49563" xr:uid="{F64A9B54-4C0F-4F61-8793-DD6769224E5F}"/>
    <cellStyle name="Migliaia 5 3" xfId="505" xr:uid="{BC883195-B277-437E-8BFE-AEC2D46A63D7}"/>
    <cellStyle name="Migliaia 5 3 10" xfId="49970" xr:uid="{4C9AA708-43D1-4C1B-969B-EE9ED422C22B}"/>
    <cellStyle name="Migliaia 5 3 11" xfId="50378" xr:uid="{97B4F81F-0259-4FF0-B351-2A07D4CDB3CF}"/>
    <cellStyle name="Migliaia 5 3 12" xfId="50820" xr:uid="{AB60EF45-F669-48A0-BB31-7ABB99DBA9E9}"/>
    <cellStyle name="Migliaia 5 3 13" xfId="51539" xr:uid="{19BE92F8-83C4-439B-A8B8-EA0C842B2AA6}"/>
    <cellStyle name="Migliaia 5 3 14" xfId="51950" xr:uid="{66200C16-BE15-4124-9B21-31CFEBDBC345}"/>
    <cellStyle name="Migliaia 5 3 15" xfId="52537" xr:uid="{12D8B7AB-3BA5-4D6A-8E01-C80A7057818E}"/>
    <cellStyle name="Migliaia 5 3 2" xfId="506" xr:uid="{5D63ADA5-AC43-48A7-A7C9-0E2660AB8F28}"/>
    <cellStyle name="Migliaia 5 3 2 10" xfId="50379" xr:uid="{CB54F78F-4327-45C2-A3D0-16285ECEF987}"/>
    <cellStyle name="Migliaia 5 3 2 11" xfId="50821" xr:uid="{172458D1-2243-4C7E-8307-407B0B222CB1}"/>
    <cellStyle name="Migliaia 5 3 2 12" xfId="51540" xr:uid="{B88914BD-782E-462F-9D73-1AB4FE536111}"/>
    <cellStyle name="Migliaia 5 3 2 13" xfId="51951" xr:uid="{D3E92DD1-EACB-4C7A-9DBF-BD1462B6B9FF}"/>
    <cellStyle name="Migliaia 5 3 2 14" xfId="52538" xr:uid="{5C55D10C-1BE1-4EB9-B8D0-C71B688622B2}"/>
    <cellStyle name="Migliaia 5 3 2 2" xfId="9323" xr:uid="{D4BE9ECF-7F19-45A1-A3C8-D6DB0AA30882}"/>
    <cellStyle name="Migliaia 5 3 2 2 2" xfId="54926" xr:uid="{CF3113FC-580C-4519-9CEA-B249F86A3B02}"/>
    <cellStyle name="Migliaia 5 3 2 3" xfId="9918" xr:uid="{DF707CE0-7DE7-4275-9562-4EFD695685A9}"/>
    <cellStyle name="Migliaia 5 3 2 3 2" xfId="26244" xr:uid="{D38680B3-2C96-4A0F-ACBA-976FB35CB3B6}"/>
    <cellStyle name="Migliaia 5 3 2 3 3" xfId="41222" xr:uid="{EC2C9CB9-C4CE-4445-B595-23E6336132DE}"/>
    <cellStyle name="Migliaia 5 3 2 3 4" xfId="55820" xr:uid="{35E5C052-6C23-4D99-8664-B1F77D4D99EE}"/>
    <cellStyle name="Migliaia 5 3 2 4" xfId="17299" xr:uid="{94BD3150-5E67-4955-B7F2-D8FA98DA1BF2}"/>
    <cellStyle name="Migliaia 5 3 2 4 2" xfId="33415" xr:uid="{BC6BF102-9946-43EB-8C41-00F759A414C0}"/>
    <cellStyle name="Migliaia 5 3 2 4 3" xfId="48376" xr:uid="{FD59D385-459D-4F45-A99D-E6B5D0C9FA97}"/>
    <cellStyle name="Migliaia 5 3 2 5" xfId="19225" xr:uid="{7398471F-A42F-4E14-972B-2065081635FF}"/>
    <cellStyle name="Migliaia 5 3 2 6" xfId="34220" xr:uid="{515663CB-01BA-451A-938D-3788F49B4D7C}"/>
    <cellStyle name="Migliaia 5 3 2 7" xfId="49160" xr:uid="{8F10AD57-3C4D-4FA2-9FF2-2FB01C6C375B}"/>
    <cellStyle name="Migliaia 5 3 2 8" xfId="49565" xr:uid="{9D76696D-BF88-4AF9-9FA5-46D2DD0745DD}"/>
    <cellStyle name="Migliaia 5 3 2 9" xfId="49971" xr:uid="{C735BD83-73E0-4573-B400-4562461EADC4}"/>
    <cellStyle name="Migliaia 5 3 3" xfId="9322" xr:uid="{4109BAFA-9454-423A-8EE1-8D347CFD33D1}"/>
    <cellStyle name="Migliaia 5 3 3 2" xfId="18367" xr:uid="{8D388C03-B3BF-40BB-A5FD-9FB4BB4BCC8E}"/>
    <cellStyle name="Migliaia 5 3 3 2 2" xfId="33834" xr:uid="{41B83320-244E-4893-902A-CB94A6FD1C2F}"/>
    <cellStyle name="Migliaia 5 3 3 2 2 2" xfId="55317" xr:uid="{8FCB73B0-6B02-4D8C-8F60-6B008B5584C9}"/>
    <cellStyle name="Migliaia 5 3 3 2 3" xfId="48795" xr:uid="{48D7A7AB-6BC0-4035-AFC8-16621CFBA167}"/>
    <cellStyle name="Migliaia 5 3 3 2 3 2" xfId="56239" xr:uid="{3C226DFA-6EBB-4BAB-BF5B-6FE733815219}"/>
    <cellStyle name="Migliaia 5 3 3 2 4" xfId="52962" xr:uid="{C96244FA-77FB-4D38-BA19-669E3C3585D1}"/>
    <cellStyle name="Migliaia 5 3 3 3" xfId="17300" xr:uid="{659FF9DB-5753-4252-8507-AEE4FD90D031}"/>
    <cellStyle name="Migliaia 5 3 3 3 2" xfId="33416" xr:uid="{2EAFC136-84E8-4BFB-963E-9DC7F5A86889}"/>
    <cellStyle name="Migliaia 5 3 3 3 3" xfId="48377" xr:uid="{8C50924F-DA06-4A5B-A68B-B4676B8FF96C}"/>
    <cellStyle name="Migliaia 5 3 3 3 4" xfId="54927" xr:uid="{6C88B7D2-AE9B-42D6-8EEB-82308694DDC1}"/>
    <cellStyle name="Migliaia 5 3 3 4" xfId="55821" xr:uid="{D16F528D-0E44-42F0-BA60-E9EB7A7A6810}"/>
    <cellStyle name="Migliaia 5 3 3 5" xfId="52539" xr:uid="{8D1D96E5-012B-4F03-A242-7FA70C7FD0DE}"/>
    <cellStyle name="Migliaia 5 3 4" xfId="9917" xr:uid="{43416981-3DE7-4D54-A9A9-F9B6D2DD95A9}"/>
    <cellStyle name="Migliaia 5 3 4 2" xfId="18366" xr:uid="{FB0649EF-8BE2-4344-AC31-709796B3E3AB}"/>
    <cellStyle name="Migliaia 5 3 4 2 2" xfId="33833" xr:uid="{4A9BA813-2494-4D96-AE1A-011A1A751517}"/>
    <cellStyle name="Migliaia 5 3 4 2 3" xfId="48794" xr:uid="{851283A9-869F-445E-9432-A47670498236}"/>
    <cellStyle name="Migliaia 5 3 4 2 4" xfId="55316" xr:uid="{CD5A4738-F77F-472C-90B4-F0BB64BDFDAC}"/>
    <cellStyle name="Migliaia 5 3 4 3" xfId="26243" xr:uid="{ED5AEB96-EE5B-49EB-BB89-8B7B2AF14082}"/>
    <cellStyle name="Migliaia 5 3 4 3 2" xfId="56238" xr:uid="{933E777D-6CCE-4C63-AAF6-F3787266493E}"/>
    <cellStyle name="Migliaia 5 3 4 4" xfId="41221" xr:uid="{4DD45F3E-F964-4C26-9232-C1634241356F}"/>
    <cellStyle name="Migliaia 5 3 4 5" xfId="52961" xr:uid="{72D89F56-FDE6-4459-8DE0-F177432FD678}"/>
    <cellStyle name="Migliaia 5 3 5" xfId="17298" xr:uid="{EC3C7066-781D-4928-98CE-0EE0684C05E3}"/>
    <cellStyle name="Migliaia 5 3 5 2" xfId="33414" xr:uid="{F2ED2C54-C66C-40BF-A8E1-4D87F63E2582}"/>
    <cellStyle name="Migliaia 5 3 5 3" xfId="48375" xr:uid="{A6AB20B6-470E-455B-AF1F-E44FDAC8B784}"/>
    <cellStyle name="Migliaia 5 3 5 4" xfId="54925" xr:uid="{CFDEC2CF-659F-4FA7-A193-8EAE82B14566}"/>
    <cellStyle name="Migliaia 5 3 6" xfId="19224" xr:uid="{CC016C34-8D74-4826-9DAA-0D2E42070C2B}"/>
    <cellStyle name="Migliaia 5 3 6 2" xfId="55819" xr:uid="{53B2C224-925E-4495-9FAB-C7528481C2DA}"/>
    <cellStyle name="Migliaia 5 3 7" xfId="34219" xr:uid="{5B453295-2877-4A9B-9870-C56B7AB05E06}"/>
    <cellStyle name="Migliaia 5 3 8" xfId="49159" xr:uid="{60C2EFB1-E358-4CDF-8DB6-EA52FBF98D8A}"/>
    <cellStyle name="Migliaia 5 3 9" xfId="49564" xr:uid="{9164DE08-C568-40B6-8303-7BEC0F4B8840}"/>
    <cellStyle name="Migliaia 5 4" xfId="9324" xr:uid="{DD2D58D8-CE56-4EA7-91C0-DA23EBE9AE10}"/>
    <cellStyle name="Migliaia 5 4 2" xfId="17302" xr:uid="{81DD251A-FAA8-407B-ACAC-5703F231879C}"/>
    <cellStyle name="Migliaia 5 4 2 2" xfId="18369" xr:uid="{8EFCDC1D-9813-4807-917C-CF34800FB09D}"/>
    <cellStyle name="Migliaia 5 4 2 2 2" xfId="33836" xr:uid="{239E993E-B7D1-4C1D-80E8-C00CAE2FB4BA}"/>
    <cellStyle name="Migliaia 5 4 2 2 2 2" xfId="55319" xr:uid="{C527A617-A20A-448C-893E-F594BD69F1B1}"/>
    <cellStyle name="Migliaia 5 4 2 2 3" xfId="48797" xr:uid="{F3690CB5-3E1B-4E29-86E5-6E5CA17D67A9}"/>
    <cellStyle name="Migliaia 5 4 2 2 3 2" xfId="56241" xr:uid="{A2FDF832-2EAB-48CD-B175-C43F6ECFD90E}"/>
    <cellStyle name="Migliaia 5 4 2 2 4" xfId="52964" xr:uid="{537AC425-40D1-4B60-8D68-E2A522DBD72E}"/>
    <cellStyle name="Migliaia 5 4 2 3" xfId="33418" xr:uid="{26FE996A-93AD-4C30-A96A-BDE16DFB3505}"/>
    <cellStyle name="Migliaia 5 4 2 3 2" xfId="54929" xr:uid="{7ACBC6FE-3245-4B30-BBE1-CB997B068088}"/>
    <cellStyle name="Migliaia 5 4 2 4" xfId="48379" xr:uid="{5292D6A4-F28D-4CDA-98E3-AE6F5D45A69B}"/>
    <cellStyle name="Migliaia 5 4 2 4 2" xfId="55823" xr:uid="{2463C6C2-A7AB-46D8-AAF1-58548466DF1C}"/>
    <cellStyle name="Migliaia 5 4 2 5" xfId="52541" xr:uid="{0D61F86E-860C-4129-AF30-0F0F0527FE8B}"/>
    <cellStyle name="Migliaia 5 4 3" xfId="18368" xr:uid="{13C04F19-6B3F-48AA-8F51-0A3B1F1B00A7}"/>
    <cellStyle name="Migliaia 5 4 3 2" xfId="33835" xr:uid="{B40F425C-4184-4D88-B034-DC028940D54E}"/>
    <cellStyle name="Migliaia 5 4 3 2 2" xfId="55318" xr:uid="{E6D3D751-478D-4C93-A977-F04D8C6CBAA2}"/>
    <cellStyle name="Migliaia 5 4 3 3" xfId="48796" xr:uid="{B29535F0-F944-499E-8357-45E9C278AB56}"/>
    <cellStyle name="Migliaia 5 4 3 3 2" xfId="56240" xr:uid="{488B17B4-0DD2-45F9-A728-390A8CE1BD0D}"/>
    <cellStyle name="Migliaia 5 4 3 4" xfId="52963" xr:uid="{07EBC14A-B988-4001-AFE4-23760AD30CA7}"/>
    <cellStyle name="Migliaia 5 4 4" xfId="17301" xr:uid="{132449B1-AEB1-446F-8926-D8954E9E9756}"/>
    <cellStyle name="Migliaia 5 4 4 2" xfId="33417" xr:uid="{84AE156D-7619-4173-B5CD-914719B2BE34}"/>
    <cellStyle name="Migliaia 5 4 4 3" xfId="48378" xr:uid="{F7CFA9C3-5E7F-43EE-980E-2240212852C9}"/>
    <cellStyle name="Migliaia 5 4 4 4" xfId="54928" xr:uid="{0F3C3382-5709-4A51-9B22-18CE52A4E359}"/>
    <cellStyle name="Migliaia 5 4 5" xfId="51123" xr:uid="{89BDDD8D-6541-4349-AEDC-350B41C31E26}"/>
    <cellStyle name="Migliaia 5 4 5 2" xfId="55822" xr:uid="{AAB8B0AE-8671-4B51-A09F-0D1EF38C02BB}"/>
    <cellStyle name="Migliaia 5 4 6" xfId="52540" xr:uid="{5F06AF34-D310-4D13-BC6B-DD45D733518E}"/>
    <cellStyle name="Migliaia 5 5" xfId="9325" xr:uid="{35E2650E-4146-4F99-8109-69D7558DD19A}"/>
    <cellStyle name="Migliaia 5 5 2" xfId="17303" xr:uid="{5C8DF0DF-0C82-43DF-B256-0714D80B2260}"/>
    <cellStyle name="Migliaia 5 5 2 2" xfId="33419" xr:uid="{1C0B56F2-E45E-4532-82FE-FE6394F3A94C}"/>
    <cellStyle name="Migliaia 5 5 2 3" xfId="48380" xr:uid="{43C35C5E-2C8F-4EC2-8410-C8158DA076EE}"/>
    <cellStyle name="Migliaia 5 5 2 4" xfId="54930" xr:uid="{E949849C-D96F-4242-BA13-A6FA508357D9}"/>
    <cellStyle name="Migliaia 5 5 3" xfId="50956" xr:uid="{1B9F7D8A-02AB-4A27-AE80-44F10639A853}"/>
    <cellStyle name="Migliaia 5 5 3 2" xfId="55824" xr:uid="{24E69B1C-3EEF-48EC-866B-0678A8809B96}"/>
    <cellStyle name="Migliaia 5 5 4" xfId="52542" xr:uid="{CB288FFA-597B-4F7E-AAA1-9F8184F39D3C}"/>
    <cellStyle name="Migliaia 5 6" xfId="9320" xr:uid="{10E2B97A-2674-466B-9573-68660BE60AB5}"/>
    <cellStyle name="Migliaia 5 6 2" xfId="50908" xr:uid="{34F36702-6FC8-431F-AD9C-720471CB0DEE}"/>
    <cellStyle name="Migliaia 5 6 3" xfId="54573" xr:uid="{86C788CF-7BF1-4F0F-BBC4-BCF61ECF282C}"/>
    <cellStyle name="Migliaia 5 7" xfId="9915" xr:uid="{949F7B01-7E2D-4E5F-8388-0BC5E07E2339}"/>
    <cellStyle name="Migliaia 5 7 2" xfId="26241" xr:uid="{91BCCA30-4556-49DE-9A03-321C1B7D47FD}"/>
    <cellStyle name="Migliaia 5 7 3" xfId="41219" xr:uid="{51D8377C-1C8D-4C1D-A366-27EA71D0A4A5}"/>
    <cellStyle name="Migliaia 5 7 4" xfId="55817" xr:uid="{462089CA-1667-41D3-8205-75D533A9D347}"/>
    <cellStyle name="Migliaia 5 8" xfId="17296" xr:uid="{47ADD3B2-8CF9-410F-9D42-A560F92B3EFD}"/>
    <cellStyle name="Migliaia 5 8 2" xfId="33412" xr:uid="{6A6F9140-D082-4082-8CAD-370AD64A8488}"/>
    <cellStyle name="Migliaia 5 8 3" xfId="48373" xr:uid="{2D2E2352-74BC-4093-9D41-D9B2C75C3E75}"/>
    <cellStyle name="Migliaia 5 9" xfId="19222" xr:uid="{F0783708-3AEA-42A8-954E-542719C0B3A8}"/>
    <cellStyle name="Migliaia 50" xfId="507" xr:uid="{7B80513E-66AC-44B0-BAA0-1DFA22AA1E5A}"/>
    <cellStyle name="Migliaia 50 10" xfId="34221" xr:uid="{9CA715BE-67C3-476C-8C92-CA2A53B50FEE}"/>
    <cellStyle name="Migliaia 50 11" xfId="49161" xr:uid="{04BA007A-F9ED-4D3D-8AD6-9376BA00132D}"/>
    <cellStyle name="Migliaia 50 12" xfId="49566" xr:uid="{5D23D068-A138-4890-8EB6-3ED1FBE65B40}"/>
    <cellStyle name="Migliaia 50 13" xfId="49972" xr:uid="{62BB25B7-A070-4DCA-8479-6F4AB7ED5DEB}"/>
    <cellStyle name="Migliaia 50 14" xfId="50380" xr:uid="{7DF60AB2-3F64-4416-B9AB-8B1951604D81}"/>
    <cellStyle name="Migliaia 50 15" xfId="50822" xr:uid="{16025D25-D22B-4FBB-9EE1-31A3853C68D3}"/>
    <cellStyle name="Migliaia 50 16" xfId="51541" xr:uid="{40D59FBC-6E43-41F5-82CF-7D8B1D7AA8EC}"/>
    <cellStyle name="Migliaia 50 17" xfId="51952" xr:uid="{5E618CFC-AF0B-4AEF-B373-A90D24A683ED}"/>
    <cellStyle name="Migliaia 50 18" xfId="52543" xr:uid="{8918CE9C-4A1E-41FE-A64E-A85BCE982627}"/>
    <cellStyle name="Migliaia 50 2" xfId="508" xr:uid="{C67B6C7C-C709-433E-86BE-89A9F41A5BDC}"/>
    <cellStyle name="Migliaia 50 2 10" xfId="49973" xr:uid="{836699AD-3183-451A-9D92-F0AF0FB2351D}"/>
    <cellStyle name="Migliaia 50 2 11" xfId="50381" xr:uid="{1E9469C7-2A29-4BDA-8545-EE4E978878A6}"/>
    <cellStyle name="Migliaia 50 2 12" xfId="50823" xr:uid="{D26E3B98-2C26-4F9C-B789-7E19A9314255}"/>
    <cellStyle name="Migliaia 50 2 13" xfId="51542" xr:uid="{3861295B-7756-41FA-A09A-6C7BE6EDFAFD}"/>
    <cellStyle name="Migliaia 50 2 14" xfId="51953" xr:uid="{5671B50C-F1EC-450C-8F76-FAC480933B5B}"/>
    <cellStyle name="Migliaia 50 2 15" xfId="52544" xr:uid="{1247A0EF-D343-46BF-BA1D-3BA958892853}"/>
    <cellStyle name="Migliaia 50 2 2" xfId="1296" xr:uid="{1FCE5F34-FF57-471D-BC0A-3A77C56994B7}"/>
    <cellStyle name="Migliaia 50 2 2 10" xfId="51086" xr:uid="{15A40BB4-033F-417A-82D2-4E5754ECF982}"/>
    <cellStyle name="Migliaia 50 2 2 11" xfId="51682" xr:uid="{FF258DA1-284E-4694-A734-3522A2ED6903}"/>
    <cellStyle name="Migliaia 50 2 2 12" xfId="52101" xr:uid="{51F5FBAF-A213-41B3-A138-F3C581247235}"/>
    <cellStyle name="Migliaia 50 2 2 13" xfId="52965" xr:uid="{A04725C2-4F29-4F92-B992-87C1BC58E512}"/>
    <cellStyle name="Migliaia 50 2 2 2" xfId="10060" xr:uid="{A8B79051-99D5-4E45-BBD8-7911AEFC527F}"/>
    <cellStyle name="Migliaia 50 2 2 2 2" xfId="26381" xr:uid="{24D809EE-BD1F-4916-A4BE-075156792AA8}"/>
    <cellStyle name="Migliaia 50 2 2 2 3" xfId="41349" xr:uid="{35675B75-0ED7-4FC6-9DDA-97EBF12B631F}"/>
    <cellStyle name="Migliaia 50 2 2 2 4" xfId="55320" xr:uid="{DC7BC170-FA34-4F6E-9F19-2DD3AA338C9F}"/>
    <cellStyle name="Migliaia 50 2 2 3" xfId="18370" xr:uid="{3B6F5C7B-D6C1-45F5-BED0-C2A814A90C2C}"/>
    <cellStyle name="Migliaia 50 2 2 3 2" xfId="33837" xr:uid="{8F92695C-A61B-4064-A8D6-017F0C27926B}"/>
    <cellStyle name="Migliaia 50 2 2 3 3" xfId="48798" xr:uid="{240767E3-D906-4A51-9963-3572947D0105}"/>
    <cellStyle name="Migliaia 50 2 2 3 4" xfId="56242" xr:uid="{84956F20-2CEF-4DD9-9046-717406EC11CA}"/>
    <cellStyle name="Migliaia 50 2 2 4" xfId="19360" xr:uid="{D8211A76-EA77-4A97-AD5E-73BDE3F754C1}"/>
    <cellStyle name="Migliaia 50 2 2 5" xfId="34350" xr:uid="{606C0958-54F8-4CF0-979B-C3CDF5032957}"/>
    <cellStyle name="Migliaia 50 2 2 6" xfId="49302" xr:uid="{FB667DD7-F69F-40A4-8A44-E6BB21896FDA}"/>
    <cellStyle name="Migliaia 50 2 2 7" xfId="49707" xr:uid="{B25310A3-446E-42F8-8E96-AF273BCF171B}"/>
    <cellStyle name="Migliaia 50 2 2 8" xfId="50116" xr:uid="{95CB7616-662A-46B9-8FEB-1E66DA99EC60}"/>
    <cellStyle name="Migliaia 50 2 2 9" xfId="50521" xr:uid="{90C7C66B-DC28-479B-B8C1-686794D9ABAB}"/>
    <cellStyle name="Migliaia 50 2 3" xfId="9327" xr:uid="{74AE8A03-2317-4E48-A9CC-D275D402DD7D}"/>
    <cellStyle name="Migliaia 50 2 3 2" xfId="54638" xr:uid="{33668DF6-78A1-4CD5-85FF-BF867CF6D695}"/>
    <cellStyle name="Migliaia 50 2 4" xfId="9920" xr:uid="{408316D2-9F6F-4C8F-96EE-C81E46889230}"/>
    <cellStyle name="Migliaia 50 2 4 2" xfId="26246" xr:uid="{81698B78-7512-4645-B69A-4E96A2008436}"/>
    <cellStyle name="Migliaia 50 2 4 3" xfId="41224" xr:uid="{4123B496-B363-4CC4-973F-439C05F621CD}"/>
    <cellStyle name="Migliaia 50 2 4 4" xfId="55826" xr:uid="{D3A80359-0D2C-43F7-8B0D-B714744D0A01}"/>
    <cellStyle name="Migliaia 50 2 5" xfId="17305" xr:uid="{BC002DE0-80DF-4CDB-B62B-A3DA08F9C9D9}"/>
    <cellStyle name="Migliaia 50 2 5 2" xfId="33421" xr:uid="{B4942AF0-22AA-4D7B-85E8-4A3E1D7A8CE5}"/>
    <cellStyle name="Migliaia 50 2 5 3" xfId="48382" xr:uid="{A351B229-EEDC-4CFA-9226-E8CF63DA2BA3}"/>
    <cellStyle name="Migliaia 50 2 6" xfId="19227" xr:uid="{B2155C5B-0DF4-4315-8799-7CCEC8E226AB}"/>
    <cellStyle name="Migliaia 50 2 7" xfId="34222" xr:uid="{9DA2DBA5-4365-4C8A-A125-6F5C448AB98C}"/>
    <cellStyle name="Migliaia 50 2 8" xfId="49162" xr:uid="{0B9D9CCC-410C-418D-BC05-C2E648920462}"/>
    <cellStyle name="Migliaia 50 2 9" xfId="49567" xr:uid="{A0F8C6F2-A9F7-4E06-A06B-66546A8EE9D9}"/>
    <cellStyle name="Migliaia 50 3" xfId="509" xr:uid="{78A37DF4-110A-4CFD-9B31-E1A9A69F204C}"/>
    <cellStyle name="Migliaia 50 3 10" xfId="49974" xr:uid="{C41B2BDE-36B1-4184-AD06-D5E88125C77F}"/>
    <cellStyle name="Migliaia 50 3 11" xfId="50382" xr:uid="{A485DD92-F076-49B3-BF27-2BFB740BD6D5}"/>
    <cellStyle name="Migliaia 50 3 12" xfId="50824" xr:uid="{D0C5212B-D58A-4ACB-86F2-C1822FCDA7F8}"/>
    <cellStyle name="Migliaia 50 3 13" xfId="51543" xr:uid="{CC3BC970-0601-4B83-95A1-6758FB0C9CA2}"/>
    <cellStyle name="Migliaia 50 3 14" xfId="51954" xr:uid="{A4F0BC05-EC59-4F6C-8817-B454FB7E2EA5}"/>
    <cellStyle name="Migliaia 50 3 15" xfId="52545" xr:uid="{2444BFC2-0DFC-41B2-93D4-07803D716210}"/>
    <cellStyle name="Migliaia 50 3 2" xfId="510" xr:uid="{94C9854F-C3FB-44ED-B242-18D0D426B91B}"/>
    <cellStyle name="Migliaia 50 3 2 10" xfId="50383" xr:uid="{92B57F10-2C33-473B-8D2C-3835C294D2CB}"/>
    <cellStyle name="Migliaia 50 3 2 11" xfId="50825" xr:uid="{35DB43BF-4F52-4C8A-BFE0-82916165FCD1}"/>
    <cellStyle name="Migliaia 50 3 2 12" xfId="51544" xr:uid="{B1314203-DBB7-4F16-8E7B-F27ADEC5A42C}"/>
    <cellStyle name="Migliaia 50 3 2 13" xfId="51955" xr:uid="{CEEFA043-AD26-4144-B075-B21E715F75B0}"/>
    <cellStyle name="Migliaia 50 3 2 14" xfId="52546" xr:uid="{8D1CE8B9-2043-4A57-888F-B00F3EDB55D2}"/>
    <cellStyle name="Migliaia 50 3 2 2" xfId="9329" xr:uid="{D6603375-22CC-4C26-B1F1-28778B2B5D40}"/>
    <cellStyle name="Migliaia 50 3 2 2 2" xfId="54932" xr:uid="{8C246D0D-2B31-4626-8EE3-096DD209A7AB}"/>
    <cellStyle name="Migliaia 50 3 2 3" xfId="9922" xr:uid="{55658CFD-741F-46BE-BF3D-410AF12D9B67}"/>
    <cellStyle name="Migliaia 50 3 2 3 2" xfId="26248" xr:uid="{A7C85142-3E23-440C-84FF-A7026244A1B1}"/>
    <cellStyle name="Migliaia 50 3 2 3 3" xfId="41226" xr:uid="{2870F6C9-25F4-4AD3-A75B-7AF7FA5C943F}"/>
    <cellStyle name="Migliaia 50 3 2 3 4" xfId="55828" xr:uid="{9E3048FD-60CB-4DC2-A06D-F6CF2517E212}"/>
    <cellStyle name="Migliaia 50 3 2 4" xfId="17307" xr:uid="{32A3AE2C-2D8D-49EC-BDC1-916E5F365107}"/>
    <cellStyle name="Migliaia 50 3 2 4 2" xfId="33423" xr:uid="{F3CE839A-08C7-4941-B9A8-B045B86F3EFB}"/>
    <cellStyle name="Migliaia 50 3 2 4 3" xfId="48384" xr:uid="{50317062-F92F-40A4-A306-7C798CC3B4EA}"/>
    <cellStyle name="Migliaia 50 3 2 5" xfId="19229" xr:uid="{7FFEBCC7-4105-436B-ACF1-FEA978429023}"/>
    <cellStyle name="Migliaia 50 3 2 6" xfId="34224" xr:uid="{F51EB549-9D0E-473A-809B-4890797B6C2E}"/>
    <cellStyle name="Migliaia 50 3 2 7" xfId="49164" xr:uid="{83DC1BE2-D7EA-474E-B14F-81AEE1326FBA}"/>
    <cellStyle name="Migliaia 50 3 2 8" xfId="49569" xr:uid="{6DB8DE07-6925-41DB-BAD9-832932818A27}"/>
    <cellStyle name="Migliaia 50 3 2 9" xfId="49975" xr:uid="{66629B6B-621C-414E-AE4C-8E48F06C0C29}"/>
    <cellStyle name="Migliaia 50 3 3" xfId="9328" xr:uid="{ED092C8E-79D2-4768-AB04-947BC9AEB2E9}"/>
    <cellStyle name="Migliaia 50 3 3 2" xfId="18372" xr:uid="{2ED339BB-FC28-4A20-B5C6-C850F80539E6}"/>
    <cellStyle name="Migliaia 50 3 3 2 2" xfId="33839" xr:uid="{B8050292-039F-4B65-915A-9DCF6870103F}"/>
    <cellStyle name="Migliaia 50 3 3 2 2 2" xfId="55322" xr:uid="{4E4AED11-5615-4B1C-94FF-538B81E98EC1}"/>
    <cellStyle name="Migliaia 50 3 3 2 3" xfId="48800" xr:uid="{D2595397-F05E-46CD-BF9F-4678D8176E5F}"/>
    <cellStyle name="Migliaia 50 3 3 2 3 2" xfId="56244" xr:uid="{C71773FD-DBBD-4253-9C0A-8F0BF6EA09C2}"/>
    <cellStyle name="Migliaia 50 3 3 2 4" xfId="52967" xr:uid="{1C8D1D66-641C-4007-A84F-78DF9CB50401}"/>
    <cellStyle name="Migliaia 50 3 3 3" xfId="17308" xr:uid="{48498947-B6D9-477D-A01D-C0CD22741780}"/>
    <cellStyle name="Migliaia 50 3 3 3 2" xfId="33424" xr:uid="{5C78FC0D-EEF0-4F7C-B575-9A4BA9B7EBAF}"/>
    <cellStyle name="Migliaia 50 3 3 3 3" xfId="48385" xr:uid="{44BF1A58-6A67-45C9-8FEA-BA5DD2CCA865}"/>
    <cellStyle name="Migliaia 50 3 3 3 4" xfId="54933" xr:uid="{7E34D061-5A80-426F-ABE5-8F28D868DC61}"/>
    <cellStyle name="Migliaia 50 3 3 4" xfId="55829" xr:uid="{AD691828-7F7F-4562-A4FA-880F50D0AB52}"/>
    <cellStyle name="Migliaia 50 3 3 5" xfId="52547" xr:uid="{0B2740B4-9198-4D82-936E-F8FAD4632DB4}"/>
    <cellStyle name="Migliaia 50 3 4" xfId="9921" xr:uid="{B1A8D339-21CB-4E20-BC09-C0241F74440B}"/>
    <cellStyle name="Migliaia 50 3 4 2" xfId="18371" xr:uid="{C2ECCA48-D986-4572-9EE4-0AC3E37A8C5F}"/>
    <cellStyle name="Migliaia 50 3 4 2 2" xfId="33838" xr:uid="{AFA8F92D-3F30-4BF6-BA4B-DD53CEC882D7}"/>
    <cellStyle name="Migliaia 50 3 4 2 3" xfId="48799" xr:uid="{18006EB8-CA1E-4C90-91CB-25BD1360D000}"/>
    <cellStyle name="Migliaia 50 3 4 2 4" xfId="55321" xr:uid="{04FA892A-1973-42FD-A4AE-26938284E652}"/>
    <cellStyle name="Migliaia 50 3 4 3" xfId="26247" xr:uid="{D745647B-384C-4874-99D7-D120A63F12D5}"/>
    <cellStyle name="Migliaia 50 3 4 3 2" xfId="56243" xr:uid="{61F576BA-3EE1-4055-8CF8-7C22FC341508}"/>
    <cellStyle name="Migliaia 50 3 4 4" xfId="41225" xr:uid="{D3E745D5-AFF9-4F99-839F-7CB0B2C69D6B}"/>
    <cellStyle name="Migliaia 50 3 4 5" xfId="52966" xr:uid="{DB54A117-0009-4B32-A52F-B2274946F42E}"/>
    <cellStyle name="Migliaia 50 3 5" xfId="17306" xr:uid="{9FD16187-491B-4E67-9DBB-22AB7B255E7D}"/>
    <cellStyle name="Migliaia 50 3 5 2" xfId="33422" xr:uid="{5C833B10-571E-4A92-B6F9-A79ADCEEBC7F}"/>
    <cellStyle name="Migliaia 50 3 5 3" xfId="48383" xr:uid="{605CF889-9F6C-4CD1-91C6-431051B498CA}"/>
    <cellStyle name="Migliaia 50 3 5 4" xfId="54931" xr:uid="{6CBD8C4C-1042-4AA1-981A-DEC158882629}"/>
    <cellStyle name="Migliaia 50 3 6" xfId="19228" xr:uid="{D97F3F81-CC82-404B-85DA-81AADCCD7178}"/>
    <cellStyle name="Migliaia 50 3 6 2" xfId="55827" xr:uid="{274DF75A-DED0-4FD0-8464-EFB51DF34E7A}"/>
    <cellStyle name="Migliaia 50 3 7" xfId="34223" xr:uid="{F689FC53-16E8-45B2-A4E5-FA28774D7706}"/>
    <cellStyle name="Migliaia 50 3 8" xfId="49163" xr:uid="{962A0584-5642-49EB-B83A-0DF00A64F3E1}"/>
    <cellStyle name="Migliaia 50 3 9" xfId="49568" xr:uid="{B7A7F4A7-C119-49E9-B6D7-006A838E382A}"/>
    <cellStyle name="Migliaia 50 4" xfId="9330" xr:uid="{674D321D-8A74-4A40-B8C5-7F637D163975}"/>
    <cellStyle name="Migliaia 50 4 2" xfId="17310" xr:uid="{B6F50678-E295-4865-8DA0-F27FE38FF46A}"/>
    <cellStyle name="Migliaia 50 4 2 2" xfId="18374" xr:uid="{A6A9081C-75DF-42FE-98F5-45FB6B2B4326}"/>
    <cellStyle name="Migliaia 50 4 2 2 2" xfId="33841" xr:uid="{814052F0-CE02-4340-8716-6B2446E3FC36}"/>
    <cellStyle name="Migliaia 50 4 2 2 2 2" xfId="55324" xr:uid="{78379E51-A1F1-4F3F-93A3-B8F9379B6967}"/>
    <cellStyle name="Migliaia 50 4 2 2 3" xfId="48802" xr:uid="{0FD59FF5-6DEA-4288-92BE-FE324B64BD8C}"/>
    <cellStyle name="Migliaia 50 4 2 2 3 2" xfId="56246" xr:uid="{60005037-3C76-4050-9743-E6A7B32932B5}"/>
    <cellStyle name="Migliaia 50 4 2 2 4" xfId="52969" xr:uid="{317C61ED-A7D9-4C8E-9C71-4DD17A64DDD6}"/>
    <cellStyle name="Migliaia 50 4 2 3" xfId="33426" xr:uid="{DD688D96-2498-48EE-AE03-BB096AD11CB3}"/>
    <cellStyle name="Migliaia 50 4 2 3 2" xfId="54935" xr:uid="{B1BDF168-17EA-44CC-A79D-68486BB3BBEF}"/>
    <cellStyle name="Migliaia 50 4 2 4" xfId="48387" xr:uid="{84B0F19F-C94C-4752-BF24-05B3FF1470B7}"/>
    <cellStyle name="Migliaia 50 4 2 4 2" xfId="55831" xr:uid="{03957E63-AA61-4A13-8E03-982C6770FD26}"/>
    <cellStyle name="Migliaia 50 4 2 5" xfId="52549" xr:uid="{15ED469A-1E3E-4077-800F-A395F8E1C487}"/>
    <cellStyle name="Migliaia 50 4 3" xfId="18373" xr:uid="{E1131F0F-7999-4D55-8359-5B053A9245FE}"/>
    <cellStyle name="Migliaia 50 4 3 2" xfId="33840" xr:uid="{12EF5660-040C-41C5-A3C3-CAA6084107AC}"/>
    <cellStyle name="Migliaia 50 4 3 2 2" xfId="55323" xr:uid="{15275E9C-7A29-4109-8C84-B1138311FF99}"/>
    <cellStyle name="Migliaia 50 4 3 3" xfId="48801" xr:uid="{01778BA1-21AF-4701-A986-8C1786453F3D}"/>
    <cellStyle name="Migliaia 50 4 3 3 2" xfId="56245" xr:uid="{E7502EE0-2491-42C3-AE40-2FDE0EE032B7}"/>
    <cellStyle name="Migliaia 50 4 3 4" xfId="52968" xr:uid="{DC321D47-3F30-4AF8-8AA2-E2DED4DD0806}"/>
    <cellStyle name="Migliaia 50 4 4" xfId="17309" xr:uid="{58220E65-51CC-4E5A-9374-FE162F6BE41B}"/>
    <cellStyle name="Migliaia 50 4 4 2" xfId="33425" xr:uid="{00AC28BB-F2BB-4B24-BF02-5234D52A8473}"/>
    <cellStyle name="Migliaia 50 4 4 3" xfId="48386" xr:uid="{1AFBB109-EE0C-482E-9671-5CB42CB02939}"/>
    <cellStyle name="Migliaia 50 4 4 4" xfId="54934" xr:uid="{C5A54E4B-8545-4CE0-AE08-E7E45A0614D6}"/>
    <cellStyle name="Migliaia 50 4 5" xfId="51122" xr:uid="{CA5EB870-5475-4A1F-A559-61C19249F26C}"/>
    <cellStyle name="Migliaia 50 4 5 2" xfId="55830" xr:uid="{E18AF0D4-72E9-407B-85A8-C9B6D1B1EEAA}"/>
    <cellStyle name="Migliaia 50 4 6" xfId="52548" xr:uid="{CAE00DAF-7D9E-4834-BD35-2EEFA077665B}"/>
    <cellStyle name="Migliaia 50 5" xfId="9331" xr:uid="{A3A22EC3-2C32-422D-924D-4B811FA03338}"/>
    <cellStyle name="Migliaia 50 5 2" xfId="17311" xr:uid="{6679922B-3EA6-475E-9DED-CA94FDF5D576}"/>
    <cellStyle name="Migliaia 50 5 2 2" xfId="33427" xr:uid="{0E6B55BB-07DF-4AB3-8936-82BAD342E5F6}"/>
    <cellStyle name="Migliaia 50 5 2 3" xfId="48388" xr:uid="{79205E42-12CF-4EB5-9EC3-12496397283A}"/>
    <cellStyle name="Migliaia 50 5 2 4" xfId="54936" xr:uid="{4EE6333A-529E-407D-9097-A76C875EB995}"/>
    <cellStyle name="Migliaia 50 5 3" xfId="50907" xr:uid="{372C9E36-740D-4CB4-810A-3E304EBA3BBB}"/>
    <cellStyle name="Migliaia 50 5 3 2" xfId="55832" xr:uid="{C349FFA9-36F1-4BA2-B015-BDCC60433B34}"/>
    <cellStyle name="Migliaia 50 5 4" xfId="52550" xr:uid="{6AB260EB-381E-4257-B582-6FB0E78901F9}"/>
    <cellStyle name="Migliaia 50 6" xfId="9326" xr:uid="{79557CF5-1217-4936-9328-E29F3D29EBDB}"/>
    <cellStyle name="Migliaia 50 6 2" xfId="50975" xr:uid="{95FBF25D-587A-45F6-8669-A1AE7399E2FE}"/>
    <cellStyle name="Migliaia 50 6 3" xfId="54574" xr:uid="{AB7DB350-E423-483E-B9B2-F76392E08292}"/>
    <cellStyle name="Migliaia 50 7" xfId="9919" xr:uid="{CC5535DE-265B-4FFC-A294-9F6D35E61D98}"/>
    <cellStyle name="Migliaia 50 7 2" xfId="26245" xr:uid="{82B97CF5-B5AD-46E6-8B28-3779FA5FEF37}"/>
    <cellStyle name="Migliaia 50 7 3" xfId="41223" xr:uid="{ADAAB8B4-FB25-4DA1-A2DD-8036D8DFF761}"/>
    <cellStyle name="Migliaia 50 7 4" xfId="55825" xr:uid="{806DFF18-946C-4C15-8E9B-A7B92EED85F2}"/>
    <cellStyle name="Migliaia 50 8" xfId="17304" xr:uid="{EC23612D-EF6E-4473-9DFE-C4DFD425C1BD}"/>
    <cellStyle name="Migliaia 50 8 2" xfId="33420" xr:uid="{F65F8BAA-DCCE-447D-8842-3F99E0D6A411}"/>
    <cellStyle name="Migliaia 50 8 3" xfId="48381" xr:uid="{3E3CC4F2-2D89-48CA-9F2E-CD430F6100B0}"/>
    <cellStyle name="Migliaia 50 9" xfId="19226" xr:uid="{F13785B6-5165-471C-A378-A0A9997B8757}"/>
    <cellStyle name="Migliaia 51" xfId="511" xr:uid="{E89A6EC8-2FF5-4C97-A55F-E9E5725A7FBE}"/>
    <cellStyle name="Migliaia 51 10" xfId="34225" xr:uid="{DA3D0F2E-6021-4BCD-BD69-E1F6E915C9B8}"/>
    <cellStyle name="Migliaia 51 11" xfId="49165" xr:uid="{5337B81C-4713-40B5-8BA9-C3A776AD2521}"/>
    <cellStyle name="Migliaia 51 12" xfId="49570" xr:uid="{95C88E55-5F27-44BA-A7C0-E6127B4338FD}"/>
    <cellStyle name="Migliaia 51 13" xfId="49976" xr:uid="{FDCA8FC6-4355-4D27-9B10-90DA2779B4B2}"/>
    <cellStyle name="Migliaia 51 14" xfId="50384" xr:uid="{AEF80743-12DF-4375-8D62-FCC8D55C5529}"/>
    <cellStyle name="Migliaia 51 15" xfId="50826" xr:uid="{064BB8D2-4CF4-461F-9E14-593AF6215115}"/>
    <cellStyle name="Migliaia 51 16" xfId="51545" xr:uid="{C37161DF-8267-480A-A2D7-C12AC3828D2E}"/>
    <cellStyle name="Migliaia 51 17" xfId="51956" xr:uid="{B239AF73-48AE-4FA1-9B55-D312585BABD6}"/>
    <cellStyle name="Migliaia 51 18" xfId="52551" xr:uid="{54A54FF8-D14B-41C1-8049-98A15C803698}"/>
    <cellStyle name="Migliaia 51 2" xfId="512" xr:uid="{C9C2DDD7-C195-42BB-A655-B50EF408BD0E}"/>
    <cellStyle name="Migliaia 51 2 10" xfId="49977" xr:uid="{46E6596D-A8C1-48D2-8893-F98441422FD7}"/>
    <cellStyle name="Migliaia 51 2 11" xfId="50385" xr:uid="{CC350762-1BCE-4B81-B95A-130D63E824AB}"/>
    <cellStyle name="Migliaia 51 2 12" xfId="50827" xr:uid="{D736B14E-7326-4A81-B572-BC8B9B2BCDE8}"/>
    <cellStyle name="Migliaia 51 2 13" xfId="51546" xr:uid="{A8031DF4-096A-4B49-9EC0-7E6E9329D27E}"/>
    <cellStyle name="Migliaia 51 2 14" xfId="51957" xr:uid="{14383936-8DAA-4F5F-8389-86414A046E8E}"/>
    <cellStyle name="Migliaia 51 2 15" xfId="52552" xr:uid="{3A7017C3-49C7-42EE-921C-019A6644C467}"/>
    <cellStyle name="Migliaia 51 2 2" xfId="1297" xr:uid="{37AD008F-CC39-4243-BB6E-79C4C30CDE8C}"/>
    <cellStyle name="Migliaia 51 2 2 10" xfId="51087" xr:uid="{20BBFFC2-B03E-402A-97E3-6A77CDF4A77A}"/>
    <cellStyle name="Migliaia 51 2 2 11" xfId="51683" xr:uid="{5CC7666F-7E7E-4AD0-9F22-831CC3218724}"/>
    <cellStyle name="Migliaia 51 2 2 12" xfId="52102" xr:uid="{4C654566-A1C0-427B-98DE-415FEC85D66B}"/>
    <cellStyle name="Migliaia 51 2 2 13" xfId="52970" xr:uid="{8BF6239F-C480-4899-93D3-C771EA92234B}"/>
    <cellStyle name="Migliaia 51 2 2 2" xfId="10061" xr:uid="{A897303B-7A52-4DF4-AC31-2FBD6959FC3B}"/>
    <cellStyle name="Migliaia 51 2 2 2 2" xfId="26382" xr:uid="{64B0B0D6-BBF6-4F88-B73B-B347C05E9E1A}"/>
    <cellStyle name="Migliaia 51 2 2 2 3" xfId="41350" xr:uid="{5B5B03C1-A8FC-4D46-A02F-BC78C39CFDA8}"/>
    <cellStyle name="Migliaia 51 2 2 2 4" xfId="55325" xr:uid="{1DAFB389-3668-4AB7-B93B-528C1C0907BF}"/>
    <cellStyle name="Migliaia 51 2 2 3" xfId="18375" xr:uid="{658F11BD-636C-4423-83A0-046E470F1431}"/>
    <cellStyle name="Migliaia 51 2 2 3 2" xfId="33842" xr:uid="{B073798F-4207-4456-BC1B-7D0B6591352F}"/>
    <cellStyle name="Migliaia 51 2 2 3 3" xfId="48803" xr:uid="{4F2E3F6E-92A7-4511-9444-11CD1D400A2C}"/>
    <cellStyle name="Migliaia 51 2 2 3 4" xfId="56247" xr:uid="{3E27BD46-B844-49BE-9B8D-420E316ABACA}"/>
    <cellStyle name="Migliaia 51 2 2 4" xfId="19361" xr:uid="{35013A1A-DD93-4172-8B6E-56C795E9ED07}"/>
    <cellStyle name="Migliaia 51 2 2 5" xfId="34351" xr:uid="{CE8CE3F5-3B09-4B60-B95B-EE0C5B54A472}"/>
    <cellStyle name="Migliaia 51 2 2 6" xfId="49303" xr:uid="{472C6D2B-6FFA-455A-B9B0-56DA93F1FD95}"/>
    <cellStyle name="Migliaia 51 2 2 7" xfId="49708" xr:uid="{8AC32050-6B50-451E-94AB-F98B078D70CC}"/>
    <cellStyle name="Migliaia 51 2 2 8" xfId="50117" xr:uid="{5F4FF7BE-ED39-4A30-A961-7E6048C1EEAE}"/>
    <cellStyle name="Migliaia 51 2 2 9" xfId="50522" xr:uid="{07E563B9-1B0D-463F-9EDD-0BEE43138336}"/>
    <cellStyle name="Migliaia 51 2 3" xfId="9333" xr:uid="{CE27876C-2528-41D2-A2F2-A8AF9067DAD0}"/>
    <cellStyle name="Migliaia 51 2 3 2" xfId="54639" xr:uid="{623E5CA9-B316-48EB-B250-6D93B9812427}"/>
    <cellStyle name="Migliaia 51 2 4" xfId="9924" xr:uid="{9C6C099B-9E56-4216-854E-8FB770894E15}"/>
    <cellStyle name="Migliaia 51 2 4 2" xfId="26250" xr:uid="{F8BC933F-6F5B-4CD3-85CD-B94B12E6C4A6}"/>
    <cellStyle name="Migliaia 51 2 4 3" xfId="41228" xr:uid="{59D7919B-2F25-4969-8CE2-FFB77C8812C4}"/>
    <cellStyle name="Migliaia 51 2 4 4" xfId="55834" xr:uid="{2D8767C2-9BD4-40BF-A78C-B34FCD6D55A6}"/>
    <cellStyle name="Migliaia 51 2 5" xfId="17313" xr:uid="{6A4EC93F-7144-4688-9D4E-70C42891C74A}"/>
    <cellStyle name="Migliaia 51 2 5 2" xfId="33429" xr:uid="{5F444556-CBD0-472C-B4D6-9233DD252883}"/>
    <cellStyle name="Migliaia 51 2 5 3" xfId="48390" xr:uid="{4091122F-3E25-48CF-B6F7-9ADBE131BF10}"/>
    <cellStyle name="Migliaia 51 2 6" xfId="19231" xr:uid="{A57EC66C-59FF-4857-A65D-9876E06B7C43}"/>
    <cellStyle name="Migliaia 51 2 7" xfId="34226" xr:uid="{9D76E9E2-79F9-478E-B297-BEFA64299C99}"/>
    <cellStyle name="Migliaia 51 2 8" xfId="49166" xr:uid="{8007B2CC-5122-4B9C-96B7-9E39C5423C74}"/>
    <cellStyle name="Migliaia 51 2 9" xfId="49571" xr:uid="{0E816769-FB64-4B1A-B857-06D1D5949785}"/>
    <cellStyle name="Migliaia 51 3" xfId="513" xr:uid="{77DCDDF3-6AB6-48DB-99E1-3814BCA9D638}"/>
    <cellStyle name="Migliaia 51 3 10" xfId="49978" xr:uid="{82697581-2CD1-4A14-811D-881F3DF4E736}"/>
    <cellStyle name="Migliaia 51 3 11" xfId="50386" xr:uid="{9CCC0AE9-E1F5-416A-887C-92FDE253A8D5}"/>
    <cellStyle name="Migliaia 51 3 12" xfId="50828" xr:uid="{7FAA7420-B10F-4ACF-A42E-19AF53E42BF0}"/>
    <cellStyle name="Migliaia 51 3 13" xfId="51547" xr:uid="{A5212C6A-C3AB-4820-8D1E-29509CD87A8A}"/>
    <cellStyle name="Migliaia 51 3 14" xfId="51958" xr:uid="{56275230-E100-4CF4-9E62-BEE7A96BEC29}"/>
    <cellStyle name="Migliaia 51 3 15" xfId="52553" xr:uid="{E9188321-A275-4C48-B2B3-637097C0A5AD}"/>
    <cellStyle name="Migliaia 51 3 2" xfId="514" xr:uid="{05FD92B4-BDE9-4722-A641-DE0C07DE458A}"/>
    <cellStyle name="Migliaia 51 3 2 10" xfId="50387" xr:uid="{C7603DAC-49ED-4184-BB05-6B61FE7D1B58}"/>
    <cellStyle name="Migliaia 51 3 2 11" xfId="50829" xr:uid="{7D0F24A1-33D4-4AE9-925E-5EB45AA15748}"/>
    <cellStyle name="Migliaia 51 3 2 12" xfId="51548" xr:uid="{52E2AA5D-10F2-4315-9866-01361E78B9F8}"/>
    <cellStyle name="Migliaia 51 3 2 13" xfId="51959" xr:uid="{185E51AF-C804-42D1-83FB-5A73483540FE}"/>
    <cellStyle name="Migliaia 51 3 2 14" xfId="52554" xr:uid="{72EB0B2D-5F3D-4306-8EDA-770865E2CF58}"/>
    <cellStyle name="Migliaia 51 3 2 2" xfId="9335" xr:uid="{E13C35C0-F856-4A2E-BFEC-6D1A1756F000}"/>
    <cellStyle name="Migliaia 51 3 2 2 2" xfId="54938" xr:uid="{FCE4D838-5A29-41DD-9E5C-19CA04C0058D}"/>
    <cellStyle name="Migliaia 51 3 2 3" xfId="9926" xr:uid="{21362CAF-57A5-488F-A15E-0B788CE8783D}"/>
    <cellStyle name="Migliaia 51 3 2 3 2" xfId="26252" xr:uid="{DEB6E94A-B60A-43B7-852A-498FE13674F0}"/>
    <cellStyle name="Migliaia 51 3 2 3 3" xfId="41230" xr:uid="{CF8400B8-0886-4FCD-B9B5-C052889B594C}"/>
    <cellStyle name="Migliaia 51 3 2 3 4" xfId="55836" xr:uid="{A885F38D-BB07-4658-A5E9-F570D1D70AE8}"/>
    <cellStyle name="Migliaia 51 3 2 4" xfId="17315" xr:uid="{BA0F0B64-1256-4993-8ED3-1F8E43199515}"/>
    <cellStyle name="Migliaia 51 3 2 4 2" xfId="33431" xr:uid="{96E34E58-C467-42C8-B95F-5B3AE7D1A5B6}"/>
    <cellStyle name="Migliaia 51 3 2 4 3" xfId="48392" xr:uid="{76C14C8C-B4AE-414B-ABAB-286593E6BC2A}"/>
    <cellStyle name="Migliaia 51 3 2 5" xfId="19233" xr:uid="{BA9D17B9-13DF-4A4B-8D1C-28DD3306D953}"/>
    <cellStyle name="Migliaia 51 3 2 6" xfId="34228" xr:uid="{12C34CC2-B6B5-43BC-ACFA-F7FE1725FF99}"/>
    <cellStyle name="Migliaia 51 3 2 7" xfId="49168" xr:uid="{70F712CD-73BA-464C-9B94-BE7948BA1D4A}"/>
    <cellStyle name="Migliaia 51 3 2 8" xfId="49573" xr:uid="{BE8030AF-BCC6-40F5-89A5-382360144380}"/>
    <cellStyle name="Migliaia 51 3 2 9" xfId="49979" xr:uid="{79AB97A8-3131-4AA6-8A5E-30A41F917B5D}"/>
    <cellStyle name="Migliaia 51 3 3" xfId="9334" xr:uid="{8C6F172D-5936-414E-84C3-F9A0E1BC2D8B}"/>
    <cellStyle name="Migliaia 51 3 3 2" xfId="18377" xr:uid="{AD524077-A544-4B50-B35C-5BB454B0D4A6}"/>
    <cellStyle name="Migliaia 51 3 3 2 2" xfId="33844" xr:uid="{ACEB5C35-7FA7-48C2-8ABD-B95E054EEF50}"/>
    <cellStyle name="Migliaia 51 3 3 2 2 2" xfId="55327" xr:uid="{EA0BBEE1-47AD-4281-B4BF-02D47FD4DA13}"/>
    <cellStyle name="Migliaia 51 3 3 2 3" xfId="48805" xr:uid="{17F78078-7E31-4E7E-98A1-D653919A6790}"/>
    <cellStyle name="Migliaia 51 3 3 2 3 2" xfId="56249" xr:uid="{D26F61D0-3B60-4DCB-B1B1-A829B4546E5C}"/>
    <cellStyle name="Migliaia 51 3 3 2 4" xfId="52972" xr:uid="{04DFD414-0FEE-4F37-BCA5-7FB4ACA48D33}"/>
    <cellStyle name="Migliaia 51 3 3 3" xfId="17316" xr:uid="{E80DDBB3-EA66-41FF-B392-F157BE583360}"/>
    <cellStyle name="Migliaia 51 3 3 3 2" xfId="33432" xr:uid="{B79D7548-126B-4849-BFF5-13E18531061C}"/>
    <cellStyle name="Migliaia 51 3 3 3 3" xfId="48393" xr:uid="{F36F100D-95AD-4B36-AC47-DFE3C99B110E}"/>
    <cellStyle name="Migliaia 51 3 3 3 4" xfId="54939" xr:uid="{5F6B778F-FB09-44B1-A11C-5C504D935E48}"/>
    <cellStyle name="Migliaia 51 3 3 4" xfId="55837" xr:uid="{72AD3916-9A95-4AF6-8909-49802EB67529}"/>
    <cellStyle name="Migliaia 51 3 3 5" xfId="52555" xr:uid="{CAE557E6-4A90-4D1A-A5AE-1FC8B56D5092}"/>
    <cellStyle name="Migliaia 51 3 4" xfId="9925" xr:uid="{AFA65BC2-3FDF-4C63-947B-8B1AD77B328B}"/>
    <cellStyle name="Migliaia 51 3 4 2" xfId="18376" xr:uid="{7F9E58DA-8BBA-4F23-9DDA-B5859DC2E351}"/>
    <cellStyle name="Migliaia 51 3 4 2 2" xfId="33843" xr:uid="{49A733C0-1CA3-4032-9BD7-D5111CE6C81C}"/>
    <cellStyle name="Migliaia 51 3 4 2 3" xfId="48804" xr:uid="{631B116C-F5E0-4033-A82F-4C8225E9D5D2}"/>
    <cellStyle name="Migliaia 51 3 4 2 4" xfId="55326" xr:uid="{18573B41-B7AB-46E1-9995-82ED6CFC4635}"/>
    <cellStyle name="Migliaia 51 3 4 3" xfId="26251" xr:uid="{DD8F5D15-2A40-436D-A981-A8A016A25940}"/>
    <cellStyle name="Migliaia 51 3 4 3 2" xfId="56248" xr:uid="{E9927DCC-DD59-41DF-AEA5-C5A86D659B13}"/>
    <cellStyle name="Migliaia 51 3 4 4" xfId="41229" xr:uid="{ACBDCED0-FA3C-46CB-A7AB-684CE2ABFD10}"/>
    <cellStyle name="Migliaia 51 3 4 5" xfId="52971" xr:uid="{C29E2889-A4E5-4182-83F1-618534EAB54A}"/>
    <cellStyle name="Migliaia 51 3 5" xfId="17314" xr:uid="{747A2ED6-CC4A-4F62-BD5C-D3160B115022}"/>
    <cellStyle name="Migliaia 51 3 5 2" xfId="33430" xr:uid="{E25AE06A-01CA-4AA2-B6F7-3D6CDDC89CB8}"/>
    <cellStyle name="Migliaia 51 3 5 3" xfId="48391" xr:uid="{F7A5C75C-F452-4214-A4E6-F9B506173612}"/>
    <cellStyle name="Migliaia 51 3 5 4" xfId="54937" xr:uid="{9E0C94B0-75B0-4C13-92D7-C48DA23021C7}"/>
    <cellStyle name="Migliaia 51 3 6" xfId="19232" xr:uid="{0F5A577A-5F64-461A-885F-B823DD2A7672}"/>
    <cellStyle name="Migliaia 51 3 6 2" xfId="55835" xr:uid="{EB1718AA-65E2-49B7-AF41-439C3E60878D}"/>
    <cellStyle name="Migliaia 51 3 7" xfId="34227" xr:uid="{9DE0711D-8EA8-4619-94D0-246EBCB10B3D}"/>
    <cellStyle name="Migliaia 51 3 8" xfId="49167" xr:uid="{CB018C0B-F73D-428D-AEB3-D53CA103949C}"/>
    <cellStyle name="Migliaia 51 3 9" xfId="49572" xr:uid="{AF70718A-0518-4875-A857-2DDAB61A2610}"/>
    <cellStyle name="Migliaia 51 4" xfId="9336" xr:uid="{F88BC120-BA0B-4B43-9B56-E7B003F22C75}"/>
    <cellStyle name="Migliaia 51 4 2" xfId="17318" xr:uid="{62F7958A-1AE7-495D-BC2A-F39D0B555F66}"/>
    <cellStyle name="Migliaia 51 4 2 2" xfId="18379" xr:uid="{07BD50BF-8811-4CA9-8CB5-3D010FDAAC32}"/>
    <cellStyle name="Migliaia 51 4 2 2 2" xfId="33846" xr:uid="{7D48AD58-4DD1-4B8E-A94C-C95601F1D161}"/>
    <cellStyle name="Migliaia 51 4 2 2 2 2" xfId="55329" xr:uid="{8A1E7C52-CF70-4F93-B6B3-6919E7427135}"/>
    <cellStyle name="Migliaia 51 4 2 2 3" xfId="48807" xr:uid="{F3468F36-8472-44E1-B03C-729C5510D00E}"/>
    <cellStyle name="Migliaia 51 4 2 2 3 2" xfId="56251" xr:uid="{E8C05B48-0DFA-44CE-B8A3-764A5882A8D6}"/>
    <cellStyle name="Migliaia 51 4 2 2 4" xfId="52974" xr:uid="{6D7D0839-A739-4112-8616-51F3F90659EB}"/>
    <cellStyle name="Migliaia 51 4 2 3" xfId="33434" xr:uid="{D49B0410-AEEA-4E40-A5E4-F64CC4BB7AE1}"/>
    <cellStyle name="Migliaia 51 4 2 3 2" xfId="54941" xr:uid="{6B95EC63-10C0-4B20-97E4-E5D86E4EA8D3}"/>
    <cellStyle name="Migliaia 51 4 2 4" xfId="48395" xr:uid="{F62D258F-C9D2-4738-A714-8CAAB049C141}"/>
    <cellStyle name="Migliaia 51 4 2 4 2" xfId="55839" xr:uid="{2E96E87E-AF8A-4743-A453-1A1A6EC6DE08}"/>
    <cellStyle name="Migliaia 51 4 2 5" xfId="52557" xr:uid="{9CE39630-5FBC-4EB7-A708-13FA63D73CA7}"/>
    <cellStyle name="Migliaia 51 4 3" xfId="18378" xr:uid="{E2154F67-0B57-4AC2-BD94-9C7F0A0C3295}"/>
    <cellStyle name="Migliaia 51 4 3 2" xfId="33845" xr:uid="{CEC0A08F-8579-4C14-A3B6-5F674FAD131C}"/>
    <cellStyle name="Migliaia 51 4 3 2 2" xfId="55328" xr:uid="{E3D9B28B-56DE-4475-8EC9-C9D156C32ABD}"/>
    <cellStyle name="Migliaia 51 4 3 3" xfId="48806" xr:uid="{ECDD2DF8-BA48-4296-933A-912DA668C8F6}"/>
    <cellStyle name="Migliaia 51 4 3 3 2" xfId="56250" xr:uid="{A1012F03-B795-4547-A75B-3DA0A7D56CD9}"/>
    <cellStyle name="Migliaia 51 4 3 4" xfId="52973" xr:uid="{7671764B-CDF2-4774-A543-BDD74364EC6B}"/>
    <cellStyle name="Migliaia 51 4 4" xfId="17317" xr:uid="{A6AC7CAE-AB07-463F-A8E2-14964F79DFF2}"/>
    <cellStyle name="Migliaia 51 4 4 2" xfId="33433" xr:uid="{FDE49B86-190A-404E-AC39-C77F567A8E89}"/>
    <cellStyle name="Migliaia 51 4 4 3" xfId="48394" xr:uid="{472D410A-055E-4657-AC0E-A70FE2C21CB5}"/>
    <cellStyle name="Migliaia 51 4 4 4" xfId="54940" xr:uid="{3D7793FA-636E-4987-8078-93E56062ED3D}"/>
    <cellStyle name="Migliaia 51 4 5" xfId="50974" xr:uid="{3AC6CCEE-18AC-4534-99D2-863413F7ABCD}"/>
    <cellStyle name="Migliaia 51 4 5 2" xfId="55838" xr:uid="{BB273A18-C450-467B-A94B-0E9FDE58D55E}"/>
    <cellStyle name="Migliaia 51 4 6" xfId="52556" xr:uid="{FA5056DC-2A2F-4036-B66A-716DA5215C28}"/>
    <cellStyle name="Migliaia 51 5" xfId="9337" xr:uid="{DA2BCF89-29F6-433E-8B17-267B2237E13F}"/>
    <cellStyle name="Migliaia 51 5 2" xfId="17319" xr:uid="{CE0A14BE-8ADA-4566-B76A-FE4ADA167A17}"/>
    <cellStyle name="Migliaia 51 5 2 2" xfId="33435" xr:uid="{416B3EEB-EDB3-474C-9514-0FAEE513B1C0}"/>
    <cellStyle name="Migliaia 51 5 2 3" xfId="48396" xr:uid="{6B464E59-33AB-46FF-AEB4-043BC2432F66}"/>
    <cellStyle name="Migliaia 51 5 2 4" xfId="54942" xr:uid="{14FA809A-8AA7-4137-B311-2EF35A81EB25}"/>
    <cellStyle name="Migliaia 51 5 3" xfId="51121" xr:uid="{7ABF1697-FCA2-489F-A807-6E949E5009B8}"/>
    <cellStyle name="Migliaia 51 5 3 2" xfId="55840" xr:uid="{966AC2C3-7619-482B-AC97-12A72726FC6F}"/>
    <cellStyle name="Migliaia 51 5 4" xfId="52558" xr:uid="{92BD2771-00C1-466C-9BB7-F57E8711FAEE}"/>
    <cellStyle name="Migliaia 51 6" xfId="9332" xr:uid="{32623D7B-8EAC-47AD-9370-55C0AB99DDA6}"/>
    <cellStyle name="Migliaia 51 6 2" xfId="51234" xr:uid="{CF627200-0A76-4F4D-8F43-F57AD3B1E348}"/>
    <cellStyle name="Migliaia 51 6 3" xfId="54575" xr:uid="{CA0BC281-3F69-4C40-BB16-862947EA0EB4}"/>
    <cellStyle name="Migliaia 51 7" xfId="9923" xr:uid="{AD7A7467-3321-4272-83A2-B33695B59B1E}"/>
    <cellStyle name="Migliaia 51 7 2" xfId="26249" xr:uid="{3C8EA7D3-982B-467D-B60A-85D13D47D040}"/>
    <cellStyle name="Migliaia 51 7 3" xfId="41227" xr:uid="{0F6F87BD-EB54-4670-8E51-6CCDF89271E5}"/>
    <cellStyle name="Migliaia 51 7 4" xfId="55833" xr:uid="{3368D9D3-B820-43DC-853B-13EF1E33CCE8}"/>
    <cellStyle name="Migliaia 51 8" xfId="17312" xr:uid="{A3BBCBDC-7D88-4621-89C9-29E40593024D}"/>
    <cellStyle name="Migliaia 51 8 2" xfId="33428" xr:uid="{361FBA27-7935-4833-BD26-A9C2D81B6E34}"/>
    <cellStyle name="Migliaia 51 8 3" xfId="48389" xr:uid="{A4275863-BC6F-410A-A159-31EE14502628}"/>
    <cellStyle name="Migliaia 51 9" xfId="19230" xr:uid="{E17DAF15-72CC-4028-A22A-F12A6087C5C9}"/>
    <cellStyle name="Migliaia 52" xfId="515" xr:uid="{A70EC12A-B2E8-4A40-9DAD-B481D33E403B}"/>
    <cellStyle name="Migliaia 52 10" xfId="34229" xr:uid="{6F7AB852-A02E-44AA-B273-903E8A62678F}"/>
    <cellStyle name="Migliaia 52 11" xfId="49169" xr:uid="{B2DC3B46-9A41-467D-8C24-90E248761AD0}"/>
    <cellStyle name="Migliaia 52 12" xfId="49574" xr:uid="{2EE74968-10CB-4C39-806F-4F29ABF99148}"/>
    <cellStyle name="Migliaia 52 13" xfId="49980" xr:uid="{CBB2A9C3-8BA0-405C-AA57-B024AA64D9E1}"/>
    <cellStyle name="Migliaia 52 14" xfId="50388" xr:uid="{056FD33A-C52A-4342-BB51-72EFCEC67321}"/>
    <cellStyle name="Migliaia 52 15" xfId="50830" xr:uid="{1EFAD28B-91A0-4D9A-8C6C-3ABF0677855B}"/>
    <cellStyle name="Migliaia 52 16" xfId="51549" xr:uid="{541DB904-4DCA-4B12-A2D2-C11718473B66}"/>
    <cellStyle name="Migliaia 52 17" xfId="51960" xr:uid="{9FEE12B8-2662-4D56-A573-117E827530A6}"/>
    <cellStyle name="Migliaia 52 18" xfId="52559" xr:uid="{1BF17496-647D-48C1-9901-0D5F4A46F896}"/>
    <cellStyle name="Migliaia 52 2" xfId="516" xr:uid="{13B0CE27-6445-43EC-9179-3CCE4C9BDF63}"/>
    <cellStyle name="Migliaia 52 2 10" xfId="49981" xr:uid="{B8A40D04-3012-4140-BBA7-EB2F74207C1C}"/>
    <cellStyle name="Migliaia 52 2 11" xfId="50389" xr:uid="{F3D6C60B-E993-406D-ABAB-F3762E5B86BC}"/>
    <cellStyle name="Migliaia 52 2 12" xfId="50831" xr:uid="{E501E541-1354-4B46-BD90-EDA38E396EB4}"/>
    <cellStyle name="Migliaia 52 2 13" xfId="51550" xr:uid="{42C1EA86-B3C3-42F2-8894-1ED8CE8B0227}"/>
    <cellStyle name="Migliaia 52 2 14" xfId="51961" xr:uid="{2B5993B9-E3F1-4476-809B-B3F9AEEA0646}"/>
    <cellStyle name="Migliaia 52 2 15" xfId="52560" xr:uid="{D25E421E-19D1-4842-9028-6FB78B3E6614}"/>
    <cellStyle name="Migliaia 52 2 2" xfId="1298" xr:uid="{139FE93D-2C0B-418A-8FD3-559C9DC263A8}"/>
    <cellStyle name="Migliaia 52 2 2 10" xfId="51088" xr:uid="{43CACE0E-1CC3-4D69-B7FE-73668B67469A}"/>
    <cellStyle name="Migliaia 52 2 2 11" xfId="51684" xr:uid="{E21C9A5A-A0D3-43CE-8038-8BDA0E292B4A}"/>
    <cellStyle name="Migliaia 52 2 2 12" xfId="52103" xr:uid="{6B3733B5-1E01-46E8-9CC6-D65CB206DD2C}"/>
    <cellStyle name="Migliaia 52 2 2 13" xfId="52975" xr:uid="{FFB93463-2AB6-4C4C-B88A-0B92313CEB75}"/>
    <cellStyle name="Migliaia 52 2 2 2" xfId="10062" xr:uid="{817430AF-2E95-435B-8CA0-11BB0CF34F29}"/>
    <cellStyle name="Migliaia 52 2 2 2 2" xfId="26383" xr:uid="{EBE98D36-AE50-4856-925E-36247A2A1AE5}"/>
    <cellStyle name="Migliaia 52 2 2 2 3" xfId="41351" xr:uid="{20950294-50C8-452A-BC49-CE1A0892B9A0}"/>
    <cellStyle name="Migliaia 52 2 2 2 4" xfId="55330" xr:uid="{31C96537-F9D1-4DAB-8AD6-C8D9A4FAC31F}"/>
    <cellStyle name="Migliaia 52 2 2 3" xfId="18380" xr:uid="{D0DFC063-527D-4D3E-A52B-8D9B6F167EB7}"/>
    <cellStyle name="Migliaia 52 2 2 3 2" xfId="33847" xr:uid="{ED6DF827-FB44-4C22-B531-B62F22E48E56}"/>
    <cellStyle name="Migliaia 52 2 2 3 3" xfId="48808" xr:uid="{E483D476-3E5F-4A98-9E2A-1AEB9CD5C907}"/>
    <cellStyle name="Migliaia 52 2 2 3 4" xfId="56252" xr:uid="{26552157-A5CB-4A5C-983B-C7140CF4E64C}"/>
    <cellStyle name="Migliaia 52 2 2 4" xfId="19362" xr:uid="{C5E007F6-370D-4EE2-B9A6-29FB9110732B}"/>
    <cellStyle name="Migliaia 52 2 2 5" xfId="34352" xr:uid="{B9F43897-C6DD-4D45-9F5F-504424F9A233}"/>
    <cellStyle name="Migliaia 52 2 2 6" xfId="49304" xr:uid="{5BFB529B-C025-4A37-941F-728BB9F61D3F}"/>
    <cellStyle name="Migliaia 52 2 2 7" xfId="49709" xr:uid="{6AC222A4-1026-450E-8708-9452D53BD7A5}"/>
    <cellStyle name="Migliaia 52 2 2 8" xfId="50118" xr:uid="{57203B7B-D0F4-4091-8FBC-678628C8A621}"/>
    <cellStyle name="Migliaia 52 2 2 9" xfId="50523" xr:uid="{E43EC64D-D073-4C01-B616-302C9FDDE671}"/>
    <cellStyle name="Migliaia 52 2 3" xfId="9339" xr:uid="{D3864FB5-FB5A-4E68-BE8D-6663AC67470E}"/>
    <cellStyle name="Migliaia 52 2 3 2" xfId="54640" xr:uid="{B43FF3C2-6673-4F03-BF64-CC8BAFE8C9A6}"/>
    <cellStyle name="Migliaia 52 2 4" xfId="9928" xr:uid="{F037CCBD-09E1-4593-BFD0-D49D9E521EFE}"/>
    <cellStyle name="Migliaia 52 2 4 2" xfId="26254" xr:uid="{64CBE07E-D0E8-4B15-ACFB-204EACB3D03E}"/>
    <cellStyle name="Migliaia 52 2 4 3" xfId="41232" xr:uid="{59763434-D0CF-4B37-8829-DDB6CA871972}"/>
    <cellStyle name="Migliaia 52 2 4 4" xfId="55842" xr:uid="{FAD31179-493D-4578-9637-C35A7907FB6E}"/>
    <cellStyle name="Migliaia 52 2 5" xfId="17321" xr:uid="{D7CB5ACF-3513-44CE-B5FC-04E36D12E760}"/>
    <cellStyle name="Migliaia 52 2 5 2" xfId="33437" xr:uid="{605649EB-D0C2-4A17-8DFA-740FC6B08139}"/>
    <cellStyle name="Migliaia 52 2 5 3" xfId="48398" xr:uid="{80A585AF-0887-4C0D-8B3A-1ED25C877681}"/>
    <cellStyle name="Migliaia 52 2 6" xfId="19235" xr:uid="{9199002C-A6CF-4F05-92AA-3EEA24ABF10E}"/>
    <cellStyle name="Migliaia 52 2 7" xfId="34230" xr:uid="{58453F17-1A9A-450B-8F30-5E3C472DD045}"/>
    <cellStyle name="Migliaia 52 2 8" xfId="49170" xr:uid="{D09C245A-195E-4D83-9FDE-EDA6510BB053}"/>
    <cellStyle name="Migliaia 52 2 9" xfId="49575" xr:uid="{16C647FC-F816-4402-AFEC-A74B5F1960A2}"/>
    <cellStyle name="Migliaia 52 3" xfId="517" xr:uid="{7C1BAE64-7CDA-4FD9-8A13-874096FEA445}"/>
    <cellStyle name="Migliaia 52 3 10" xfId="49982" xr:uid="{93360C3E-0A0D-4520-864D-9DDD1C861E9B}"/>
    <cellStyle name="Migliaia 52 3 11" xfId="50390" xr:uid="{84D85528-C33B-431D-ACF0-4EDFF8EF67D3}"/>
    <cellStyle name="Migliaia 52 3 12" xfId="50832" xr:uid="{681ED073-68EB-4EBB-BEC4-BAC435545DCE}"/>
    <cellStyle name="Migliaia 52 3 13" xfId="51551" xr:uid="{7ECFFA5A-B113-4F2E-8011-6EDDFF8EE771}"/>
    <cellStyle name="Migliaia 52 3 14" xfId="51962" xr:uid="{EA4FE1D7-308C-4C8C-9904-6ECFFD2015C1}"/>
    <cellStyle name="Migliaia 52 3 15" xfId="52561" xr:uid="{757F9AEC-2AFD-4024-869E-D51F82DDD5C0}"/>
    <cellStyle name="Migliaia 52 3 2" xfId="518" xr:uid="{181E23EE-8CFC-4D23-A589-40DE6F38A229}"/>
    <cellStyle name="Migliaia 52 3 2 10" xfId="50391" xr:uid="{7D8731FA-C287-483A-8F0D-FF5748A0F8FC}"/>
    <cellStyle name="Migliaia 52 3 2 11" xfId="50833" xr:uid="{E308F667-A01B-4E79-9046-6ACDB26E30B5}"/>
    <cellStyle name="Migliaia 52 3 2 12" xfId="51552" xr:uid="{8EC3A78B-6EE7-4DAC-B1E3-F79DB9BE642E}"/>
    <cellStyle name="Migliaia 52 3 2 13" xfId="51963" xr:uid="{59EF8A0A-4692-4139-9447-CB7D0B5828B1}"/>
    <cellStyle name="Migliaia 52 3 2 14" xfId="52562" xr:uid="{65A088CE-1E70-4FFD-ACC5-AD7962AA38E9}"/>
    <cellStyle name="Migliaia 52 3 2 2" xfId="9341" xr:uid="{3E7D60F6-A6F0-49B8-BC8D-FE530B279B48}"/>
    <cellStyle name="Migliaia 52 3 2 2 2" xfId="54944" xr:uid="{C6B0D2AE-A750-4C78-BD6A-6C8E269BBC1E}"/>
    <cellStyle name="Migliaia 52 3 2 3" xfId="9930" xr:uid="{7FCF304B-A2AB-4EF9-9C4B-C76B2432205B}"/>
    <cellStyle name="Migliaia 52 3 2 3 2" xfId="26256" xr:uid="{D8A11588-4A15-4B5E-A279-8CBC76339A54}"/>
    <cellStyle name="Migliaia 52 3 2 3 3" xfId="41234" xr:uid="{4A24DC9D-590A-4F2B-8515-36E808198C74}"/>
    <cellStyle name="Migliaia 52 3 2 3 4" xfId="55844" xr:uid="{57D39C4D-2B67-4C35-A5CA-0E46754AC7A0}"/>
    <cellStyle name="Migliaia 52 3 2 4" xfId="17323" xr:uid="{9F33751B-C3FA-488A-85D0-69E1125CD79D}"/>
    <cellStyle name="Migliaia 52 3 2 4 2" xfId="33439" xr:uid="{2F790BAE-D05A-49A1-9E2E-986139D6D64E}"/>
    <cellStyle name="Migliaia 52 3 2 4 3" xfId="48400" xr:uid="{7BF5FEC4-91B1-4646-974B-52C3EC4A1F6B}"/>
    <cellStyle name="Migliaia 52 3 2 5" xfId="19237" xr:uid="{58065D91-2FDA-47CB-81C5-F30314E3E692}"/>
    <cellStyle name="Migliaia 52 3 2 6" xfId="34232" xr:uid="{49A49401-5B96-481E-8D51-C7C8DD81F2D5}"/>
    <cellStyle name="Migliaia 52 3 2 7" xfId="49172" xr:uid="{2C795EE9-A2B3-467A-9897-8B653D1D7883}"/>
    <cellStyle name="Migliaia 52 3 2 8" xfId="49577" xr:uid="{51F5B3EC-CD71-4797-9BE7-376D4DA15363}"/>
    <cellStyle name="Migliaia 52 3 2 9" xfId="49983" xr:uid="{359C8FD6-35B6-405D-A529-B38043B2D495}"/>
    <cellStyle name="Migliaia 52 3 3" xfId="9340" xr:uid="{4E0EE8E3-BCD5-4FB7-B958-68B9B26C7BD3}"/>
    <cellStyle name="Migliaia 52 3 3 2" xfId="18382" xr:uid="{F3B7FE13-FE04-4F29-B763-58386FCDCA5E}"/>
    <cellStyle name="Migliaia 52 3 3 2 2" xfId="33849" xr:uid="{7C7E1628-9DF8-43F6-8416-A7EFB23F4BE1}"/>
    <cellStyle name="Migliaia 52 3 3 2 2 2" xfId="55332" xr:uid="{E97D4605-A995-4874-BD4D-25811418CED0}"/>
    <cellStyle name="Migliaia 52 3 3 2 3" xfId="48810" xr:uid="{97933CCF-6379-452F-B842-967919BF022A}"/>
    <cellStyle name="Migliaia 52 3 3 2 3 2" xfId="56254" xr:uid="{4FB62686-0962-492E-BFC2-00E6E7102C04}"/>
    <cellStyle name="Migliaia 52 3 3 2 4" xfId="52977" xr:uid="{09A15F5E-89F4-4259-A562-6B641096F657}"/>
    <cellStyle name="Migliaia 52 3 3 3" xfId="17324" xr:uid="{C12F96EB-69CF-43ED-B565-6976D8DD75DB}"/>
    <cellStyle name="Migliaia 52 3 3 3 2" xfId="33440" xr:uid="{D389E1EC-F937-4319-B675-220316839C26}"/>
    <cellStyle name="Migliaia 52 3 3 3 3" xfId="48401" xr:uid="{51401C40-E554-4A05-8FD7-0A6CAACD9C9B}"/>
    <cellStyle name="Migliaia 52 3 3 3 4" xfId="54945" xr:uid="{F384416B-FB69-4BF3-91C6-590B801BB035}"/>
    <cellStyle name="Migliaia 52 3 3 4" xfId="55845" xr:uid="{4114E3C3-F1DC-4B77-AAC5-3B00A9F5E726}"/>
    <cellStyle name="Migliaia 52 3 3 5" xfId="52563" xr:uid="{24B8144C-A49C-4DCA-83CD-87B00B0C63AD}"/>
    <cellStyle name="Migliaia 52 3 4" xfId="9929" xr:uid="{A70AD5C4-3593-4DB7-9DF1-117981A7BBAC}"/>
    <cellStyle name="Migliaia 52 3 4 2" xfId="18381" xr:uid="{62C4A5BD-DA5F-40BF-87E0-C14C5C09DD3B}"/>
    <cellStyle name="Migliaia 52 3 4 2 2" xfId="33848" xr:uid="{B010C493-9746-4F29-B663-24C2C2258F0D}"/>
    <cellStyle name="Migliaia 52 3 4 2 3" xfId="48809" xr:uid="{AE975A93-D3D8-4588-BB8B-B6C0886AB7ED}"/>
    <cellStyle name="Migliaia 52 3 4 2 4" xfId="55331" xr:uid="{B5975CF6-F93D-4EFC-B7E3-0554FE2A8C21}"/>
    <cellStyle name="Migliaia 52 3 4 3" xfId="26255" xr:uid="{A8C8D133-0E28-4883-A815-98BE6A3C1D9F}"/>
    <cellStyle name="Migliaia 52 3 4 3 2" xfId="56253" xr:uid="{F863D610-A788-4B4C-80DE-97A71B22E882}"/>
    <cellStyle name="Migliaia 52 3 4 4" xfId="41233" xr:uid="{DF6D7697-6C8F-4AB3-97DC-BC8BE3FB16BE}"/>
    <cellStyle name="Migliaia 52 3 4 5" xfId="52976" xr:uid="{3E24AB97-2372-4DA4-BA29-7A63186FB7EA}"/>
    <cellStyle name="Migliaia 52 3 5" xfId="17322" xr:uid="{2F068441-CDA6-4E0D-AA25-A0A7813C9600}"/>
    <cellStyle name="Migliaia 52 3 5 2" xfId="33438" xr:uid="{E5A437C6-55C6-4540-B8D6-540670DA340B}"/>
    <cellStyle name="Migliaia 52 3 5 3" xfId="48399" xr:uid="{E3346E0B-0C05-417F-A817-E7AB7EDB1FB6}"/>
    <cellStyle name="Migliaia 52 3 5 4" xfId="54943" xr:uid="{2204A356-060B-4F50-BA05-FE69D9A8DB8F}"/>
    <cellStyle name="Migliaia 52 3 6" xfId="19236" xr:uid="{292113CB-1D39-47D5-A432-2D1AC1660D5B}"/>
    <cellStyle name="Migliaia 52 3 6 2" xfId="55843" xr:uid="{54448B74-7D36-4197-90C8-696C4B49620E}"/>
    <cellStyle name="Migliaia 52 3 7" xfId="34231" xr:uid="{806650D5-8D86-40C4-AB7D-0AD2C306C4A5}"/>
    <cellStyle name="Migliaia 52 3 8" xfId="49171" xr:uid="{F5962240-CF69-4D94-B757-208354436B23}"/>
    <cellStyle name="Migliaia 52 3 9" xfId="49576" xr:uid="{D9BC6D5A-CD4D-4321-9B93-7A0290093BAE}"/>
    <cellStyle name="Migliaia 52 4" xfId="9342" xr:uid="{8B73352B-10CA-4C4B-8AF0-EE06B8DB6CF8}"/>
    <cellStyle name="Migliaia 52 4 2" xfId="17326" xr:uid="{7466E6F0-D606-4EC0-9FA7-FF4E09515F9E}"/>
    <cellStyle name="Migliaia 52 4 2 2" xfId="18384" xr:uid="{56CE4FEC-74F4-46D1-B62C-C53A9CF09CFA}"/>
    <cellStyle name="Migliaia 52 4 2 2 2" xfId="33851" xr:uid="{0B0334BE-AD84-47C5-B76D-D7316C0DF144}"/>
    <cellStyle name="Migliaia 52 4 2 2 2 2" xfId="55334" xr:uid="{5604C92C-C218-42F0-BC8C-7D62DA60EEAD}"/>
    <cellStyle name="Migliaia 52 4 2 2 3" xfId="48812" xr:uid="{DF0BB6FC-6AB4-48BD-A611-9BEF6D4F87E1}"/>
    <cellStyle name="Migliaia 52 4 2 2 3 2" xfId="56256" xr:uid="{64144294-F657-4DEE-B4B4-2E09AC0F34F0}"/>
    <cellStyle name="Migliaia 52 4 2 2 4" xfId="52979" xr:uid="{016613DE-F2C4-4018-8EF6-797C7F8F2984}"/>
    <cellStyle name="Migliaia 52 4 2 3" xfId="33442" xr:uid="{A271BABE-3096-4503-84A0-B75B0BBB5B53}"/>
    <cellStyle name="Migliaia 52 4 2 3 2" xfId="54947" xr:uid="{46D89524-ABC1-42C9-BE93-B346A81462B4}"/>
    <cellStyle name="Migliaia 52 4 2 4" xfId="48403" xr:uid="{5EE3F9E9-E97A-4214-A0D0-B719BB9D4675}"/>
    <cellStyle name="Migliaia 52 4 2 4 2" xfId="55847" xr:uid="{0682E560-A17F-4EE5-A198-04E3DD8A9392}"/>
    <cellStyle name="Migliaia 52 4 2 5" xfId="52565" xr:uid="{DC782D7F-987A-4862-A14C-53E9FDDCE35B}"/>
    <cellStyle name="Migliaia 52 4 3" xfId="18383" xr:uid="{AC142F52-7C78-494D-8AE6-08B6AE334F5D}"/>
    <cellStyle name="Migliaia 52 4 3 2" xfId="33850" xr:uid="{5320F2B9-2EA1-4489-B9E8-FBC58338B520}"/>
    <cellStyle name="Migliaia 52 4 3 2 2" xfId="55333" xr:uid="{B037C4C0-C5FD-4349-B8FD-33A5343D52BF}"/>
    <cellStyle name="Migliaia 52 4 3 3" xfId="48811" xr:uid="{B32202C6-A61A-4988-848A-2D09A21A0287}"/>
    <cellStyle name="Migliaia 52 4 3 3 2" xfId="56255" xr:uid="{D145C109-D539-4DC2-93E4-07B617DF5FAA}"/>
    <cellStyle name="Migliaia 52 4 3 4" xfId="52978" xr:uid="{FA162367-5337-4919-9A8B-ADD198AD6D90}"/>
    <cellStyle name="Migliaia 52 4 4" xfId="17325" xr:uid="{2217DAB1-50DA-4327-B6A5-FACBD86F3F8C}"/>
    <cellStyle name="Migliaia 52 4 4 2" xfId="33441" xr:uid="{1AF57260-7CE8-452B-A392-FC74EF73D7D6}"/>
    <cellStyle name="Migliaia 52 4 4 3" xfId="48402" xr:uid="{3682747D-3541-4A33-B557-0A565892FB79}"/>
    <cellStyle name="Migliaia 52 4 4 4" xfId="54946" xr:uid="{EEA8FAAB-1561-4945-8533-D88B9B329421}"/>
    <cellStyle name="Migliaia 52 4 5" xfId="51120" xr:uid="{575EA8D4-870E-494A-A0D6-C68CE0CCA69C}"/>
    <cellStyle name="Migliaia 52 4 5 2" xfId="55846" xr:uid="{72AF77D7-518D-4608-B04E-4EC6AB919118}"/>
    <cellStyle name="Migliaia 52 4 6" xfId="52564" xr:uid="{FACADE63-A45B-4504-B123-5EC96C58F3C1}"/>
    <cellStyle name="Migliaia 52 5" xfId="9343" xr:uid="{7530B060-49BD-4D88-9777-B748DA92E0AE}"/>
    <cellStyle name="Migliaia 52 5 2" xfId="17327" xr:uid="{50DEF055-51A9-4BE8-A144-2693240EF714}"/>
    <cellStyle name="Migliaia 52 5 2 2" xfId="33443" xr:uid="{3903068A-0942-44FD-86DD-D977A91DD29E}"/>
    <cellStyle name="Migliaia 52 5 2 3" xfId="48404" xr:uid="{B48887B2-048D-4D90-91A3-C1B8E8F1F6F7}"/>
    <cellStyle name="Migliaia 52 5 2 4" xfId="54948" xr:uid="{E62973C6-2DA1-466E-970A-AC01F017C883}"/>
    <cellStyle name="Migliaia 52 5 3" xfId="51235" xr:uid="{CD0C98EC-7199-4C31-A6C7-892DC3100A4D}"/>
    <cellStyle name="Migliaia 52 5 3 2" xfId="55848" xr:uid="{70C341FD-4926-49EA-9CBD-6F986918D01E}"/>
    <cellStyle name="Migliaia 52 5 4" xfId="52566" xr:uid="{4A6381A7-79E8-45FA-923E-4783CE7C0653}"/>
    <cellStyle name="Migliaia 52 6" xfId="9338" xr:uid="{381495FB-8339-4E96-9934-C17099322778}"/>
    <cellStyle name="Migliaia 52 6 2" xfId="50906" xr:uid="{A8A6B78A-340E-4E7E-85F8-F352061126B3}"/>
    <cellStyle name="Migliaia 52 6 3" xfId="54576" xr:uid="{91DFDB9B-2D66-4264-BB1C-DB879C4A9D92}"/>
    <cellStyle name="Migliaia 52 7" xfId="9927" xr:uid="{098F8E73-89D2-4ADA-90A3-A8ACD1801F61}"/>
    <cellStyle name="Migliaia 52 7 2" xfId="26253" xr:uid="{06B0E865-C421-4AB2-95D1-3E1681A1A013}"/>
    <cellStyle name="Migliaia 52 7 3" xfId="41231" xr:uid="{EDC0CCCD-87A9-4B03-986E-9814ECFD448B}"/>
    <cellStyle name="Migliaia 52 7 4" xfId="55841" xr:uid="{7ACA4F18-36F7-4437-9C33-68155CFE9E15}"/>
    <cellStyle name="Migliaia 52 8" xfId="17320" xr:uid="{BA190C0A-5BE2-450D-809D-1B9EA1A8FC04}"/>
    <cellStyle name="Migliaia 52 8 2" xfId="33436" xr:uid="{B2B59D21-B811-4FC3-9DAE-6C34CD3CE2BA}"/>
    <cellStyle name="Migliaia 52 8 3" xfId="48397" xr:uid="{A57477C8-FDE3-4323-8A58-50287B44F4F7}"/>
    <cellStyle name="Migliaia 52 9" xfId="19234" xr:uid="{DC5BBCA9-DBF1-4120-91A1-CC0A9FA3BF8F}"/>
    <cellStyle name="Migliaia 53" xfId="519" xr:uid="{05B37DC7-6E13-4A50-838A-E3A51BD58A9D}"/>
    <cellStyle name="Migliaia 53 10" xfId="34233" xr:uid="{D04C476C-0676-4BEA-9BBB-830E74419226}"/>
    <cellStyle name="Migliaia 53 11" xfId="49173" xr:uid="{6416141B-5602-44ED-B3CE-9B487B6C890E}"/>
    <cellStyle name="Migliaia 53 12" xfId="49578" xr:uid="{D3123A84-7750-40F2-9E5C-6102D4586D33}"/>
    <cellStyle name="Migliaia 53 13" xfId="49984" xr:uid="{044F9C57-61F4-40A3-B9EC-F24F37887257}"/>
    <cellStyle name="Migliaia 53 14" xfId="50392" xr:uid="{5B1A9D1A-499B-4237-AD96-F8624BD48B0F}"/>
    <cellStyle name="Migliaia 53 15" xfId="50834" xr:uid="{48F08EAB-026A-41F6-BDE3-7546DEB61D62}"/>
    <cellStyle name="Migliaia 53 16" xfId="51553" xr:uid="{050982D7-0CD0-4899-8F1B-1692D9B3E510}"/>
    <cellStyle name="Migliaia 53 17" xfId="51964" xr:uid="{C97AE0E1-EE60-41A0-90E1-463CC0DE14C3}"/>
    <cellStyle name="Migliaia 53 18" xfId="52567" xr:uid="{86AE5DB8-77A3-4529-968E-B780CFC372F9}"/>
    <cellStyle name="Migliaia 53 2" xfId="520" xr:uid="{0823A377-E472-4478-875C-55EF54F214E5}"/>
    <cellStyle name="Migliaia 53 2 10" xfId="49985" xr:uid="{F81F41D1-36FE-46D5-B130-7957FEEFB815}"/>
    <cellStyle name="Migliaia 53 2 11" xfId="50393" xr:uid="{FB2E588F-83B9-4D1E-BD1D-142070F8A82C}"/>
    <cellStyle name="Migliaia 53 2 12" xfId="50835" xr:uid="{0E089E7C-DEFD-4D38-9490-212733631D3A}"/>
    <cellStyle name="Migliaia 53 2 13" xfId="51554" xr:uid="{7A8E2997-73D5-4E01-A548-E881F24195BD}"/>
    <cellStyle name="Migliaia 53 2 14" xfId="51965" xr:uid="{B7CC061F-BFFE-4893-8574-A06AEB700415}"/>
    <cellStyle name="Migliaia 53 2 15" xfId="52568" xr:uid="{426DEE34-9B7A-496A-A397-72EE4FFA33B8}"/>
    <cellStyle name="Migliaia 53 2 2" xfId="1299" xr:uid="{4056D88A-1FB4-4043-AD09-A39C42F9D298}"/>
    <cellStyle name="Migliaia 53 2 2 10" xfId="51089" xr:uid="{D4A0B1AA-B2CE-45B7-882F-4E10A6C8403E}"/>
    <cellStyle name="Migliaia 53 2 2 11" xfId="51685" xr:uid="{6CAE06A0-2590-44E9-9601-D7DA650A9AC2}"/>
    <cellStyle name="Migliaia 53 2 2 12" xfId="52104" xr:uid="{CDF113A0-FFA6-42F4-933A-6B5AF2FCB4CD}"/>
    <cellStyle name="Migliaia 53 2 2 13" xfId="52980" xr:uid="{4CE72F7F-CCA5-49DE-9856-F5D4896DA9EE}"/>
    <cellStyle name="Migliaia 53 2 2 2" xfId="10063" xr:uid="{D52F3166-E4FF-47CD-BCD9-4FA1C8971E9F}"/>
    <cellStyle name="Migliaia 53 2 2 2 2" xfId="26384" xr:uid="{D134C9FD-9B00-444B-AABC-45E695EE739C}"/>
    <cellStyle name="Migliaia 53 2 2 2 3" xfId="41352" xr:uid="{9F7E6FE1-8790-42FB-9B54-D7647EBD1549}"/>
    <cellStyle name="Migliaia 53 2 2 2 4" xfId="55335" xr:uid="{791152B0-D3EB-4963-BBE9-4C0A2031D8C2}"/>
    <cellStyle name="Migliaia 53 2 2 3" xfId="18385" xr:uid="{3393152C-7374-4FAC-B65F-5059A31FD313}"/>
    <cellStyle name="Migliaia 53 2 2 3 2" xfId="33852" xr:uid="{C8C2C228-4E38-4D3E-B78A-5507DECB8434}"/>
    <cellStyle name="Migliaia 53 2 2 3 3" xfId="48813" xr:uid="{360EEE45-8236-458D-B92E-6FAA1A01E9F1}"/>
    <cellStyle name="Migliaia 53 2 2 3 4" xfId="56257" xr:uid="{2AB534FD-06EA-40D4-8223-B5B9F15C5967}"/>
    <cellStyle name="Migliaia 53 2 2 4" xfId="19363" xr:uid="{64E719F9-2F06-4D2C-B4FE-3795D65A6A41}"/>
    <cellStyle name="Migliaia 53 2 2 5" xfId="34353" xr:uid="{46491AA8-19A6-4F84-B257-0747AB3E2389}"/>
    <cellStyle name="Migliaia 53 2 2 6" xfId="49305" xr:uid="{F7C4A597-E1BB-44CF-86EE-BCBC429626C9}"/>
    <cellStyle name="Migliaia 53 2 2 7" xfId="49710" xr:uid="{D6E9C426-256B-402E-8252-03AF3D27CF5F}"/>
    <cellStyle name="Migliaia 53 2 2 8" xfId="50119" xr:uid="{74AAF019-1260-410D-B324-EF32472FA613}"/>
    <cellStyle name="Migliaia 53 2 2 9" xfId="50524" xr:uid="{79F5FA2D-AE35-403D-AA1C-7283687C0A1E}"/>
    <cellStyle name="Migliaia 53 2 3" xfId="9345" xr:uid="{840AEB68-CF5C-4900-BECA-64B9DD085BA0}"/>
    <cellStyle name="Migliaia 53 2 3 2" xfId="54641" xr:uid="{14088B02-871F-49FB-BAC9-BA3406C394B7}"/>
    <cellStyle name="Migliaia 53 2 4" xfId="9932" xr:uid="{B9D4170D-4651-4537-B3CA-48F3797930F2}"/>
    <cellStyle name="Migliaia 53 2 4 2" xfId="26258" xr:uid="{D94735B5-20BA-4119-BF6E-6C87554B8B82}"/>
    <cellStyle name="Migliaia 53 2 4 3" xfId="41236" xr:uid="{579CC726-0EE7-4C44-9FF3-EF1A6F3642FB}"/>
    <cellStyle name="Migliaia 53 2 4 4" xfId="55850" xr:uid="{B659CD25-B036-49DA-A081-A0570F64C4B1}"/>
    <cellStyle name="Migliaia 53 2 5" xfId="17329" xr:uid="{FAC4C53E-1274-4E91-AB21-32610FF489F9}"/>
    <cellStyle name="Migliaia 53 2 5 2" xfId="33445" xr:uid="{BE4F066A-627E-47D0-A5A2-B367D97257F3}"/>
    <cellStyle name="Migliaia 53 2 5 3" xfId="48406" xr:uid="{7AF2CF26-0D0A-40B1-BE5B-E3E491F4ABBE}"/>
    <cellStyle name="Migliaia 53 2 6" xfId="19239" xr:uid="{33810A51-1C60-40AF-AC53-3635840B97C2}"/>
    <cellStyle name="Migliaia 53 2 7" xfId="34234" xr:uid="{46B619EF-8A40-4A85-96C5-D35D23E4D39F}"/>
    <cellStyle name="Migliaia 53 2 8" xfId="49174" xr:uid="{D33E0E4F-4E29-45BF-81D7-1735708C15A4}"/>
    <cellStyle name="Migliaia 53 2 9" xfId="49579" xr:uid="{382076C0-5C8A-46C0-AEF8-2B93EAFA8F27}"/>
    <cellStyle name="Migliaia 53 3" xfId="521" xr:uid="{9B4764B5-0551-47A1-8EBC-0FBA6354835E}"/>
    <cellStyle name="Migliaia 53 3 10" xfId="49986" xr:uid="{FDD64DAF-F51C-472D-B97A-7AFDEC745713}"/>
    <cellStyle name="Migliaia 53 3 11" xfId="50394" xr:uid="{ACD094EC-160D-49DC-904E-FAA1E862271B}"/>
    <cellStyle name="Migliaia 53 3 12" xfId="50836" xr:uid="{297E40C4-49DB-437D-B324-2154FFA12592}"/>
    <cellStyle name="Migliaia 53 3 13" xfId="51555" xr:uid="{4A4DF1E0-027E-4142-B6B3-AEA5DEC6E166}"/>
    <cellStyle name="Migliaia 53 3 14" xfId="51966" xr:uid="{E439051F-888E-440E-BAA0-8571A36C7903}"/>
    <cellStyle name="Migliaia 53 3 15" xfId="52569" xr:uid="{B46B205F-EC41-433D-AC45-D16741DA3B97}"/>
    <cellStyle name="Migliaia 53 3 2" xfId="522" xr:uid="{4D2B434A-1603-4F84-A764-5858728B85BD}"/>
    <cellStyle name="Migliaia 53 3 2 10" xfId="50395" xr:uid="{E0B01A25-3C2C-40C2-9331-FE6773DD1317}"/>
    <cellStyle name="Migliaia 53 3 2 11" xfId="50837" xr:uid="{E2D0165E-B6F0-499A-8855-F557024B7AE1}"/>
    <cellStyle name="Migliaia 53 3 2 12" xfId="51556" xr:uid="{B3C1939B-EAF3-4813-84FA-70DEF821D3B4}"/>
    <cellStyle name="Migliaia 53 3 2 13" xfId="51967" xr:uid="{0376B3DA-AC0D-464A-A872-C0EED771EF8E}"/>
    <cellStyle name="Migliaia 53 3 2 14" xfId="52570" xr:uid="{2769B28C-3C31-4CF8-90BC-94D8302B5826}"/>
    <cellStyle name="Migliaia 53 3 2 2" xfId="9347" xr:uid="{8B8C45C8-2096-4C16-A7FF-9E21CF82C04C}"/>
    <cellStyle name="Migliaia 53 3 2 2 2" xfId="54950" xr:uid="{CFD265F3-A522-4715-B992-9B3926747B08}"/>
    <cellStyle name="Migliaia 53 3 2 3" xfId="9934" xr:uid="{1DA53DB8-9EB5-48E2-BE9A-EB4D10977DA7}"/>
    <cellStyle name="Migliaia 53 3 2 3 2" xfId="26260" xr:uid="{1245B527-16B4-4BD7-B35D-85CDC3FDB490}"/>
    <cellStyle name="Migliaia 53 3 2 3 3" xfId="41238" xr:uid="{790FAA2A-9C5C-424F-B64C-C9F6EA2FAD3A}"/>
    <cellStyle name="Migliaia 53 3 2 3 4" xfId="55852" xr:uid="{77003376-FC09-4621-B6E5-4713BE007AB4}"/>
    <cellStyle name="Migliaia 53 3 2 4" xfId="17331" xr:uid="{1CA0A056-E8FA-498D-9FDB-0ED3F8CF2A4E}"/>
    <cellStyle name="Migliaia 53 3 2 4 2" xfId="33447" xr:uid="{F78E95D5-B156-4558-8529-99F96461ADF2}"/>
    <cellStyle name="Migliaia 53 3 2 4 3" xfId="48408" xr:uid="{CD7BCC11-A5E7-4481-BE90-9C8663B70B87}"/>
    <cellStyle name="Migliaia 53 3 2 5" xfId="19241" xr:uid="{8FAC211F-987A-4574-9E4C-C5E1536AF3F0}"/>
    <cellStyle name="Migliaia 53 3 2 6" xfId="34236" xr:uid="{B1B24CEE-CC57-4506-8F9E-3AC8261A8BBB}"/>
    <cellStyle name="Migliaia 53 3 2 7" xfId="49176" xr:uid="{5075863D-AC6A-4DAB-B41B-7BBF8A3806F8}"/>
    <cellStyle name="Migliaia 53 3 2 8" xfId="49581" xr:uid="{4F8E4E4C-69D3-4780-80A3-5097B0ABCAE5}"/>
    <cellStyle name="Migliaia 53 3 2 9" xfId="49987" xr:uid="{BAF19A5D-148D-469E-9DEB-FF065341CB4F}"/>
    <cellStyle name="Migliaia 53 3 3" xfId="9346" xr:uid="{F8548B0C-5EC9-43FF-871C-6E382C60E8D3}"/>
    <cellStyle name="Migliaia 53 3 3 2" xfId="18387" xr:uid="{94CEC989-96DC-430A-AEC6-18673E3635E6}"/>
    <cellStyle name="Migliaia 53 3 3 2 2" xfId="33854" xr:uid="{C0AEC7B6-484E-4FEB-9345-B8C260082689}"/>
    <cellStyle name="Migliaia 53 3 3 2 2 2" xfId="55337" xr:uid="{4F89AB46-FFA2-4E2F-B6AE-EC239818F362}"/>
    <cellStyle name="Migliaia 53 3 3 2 3" xfId="48815" xr:uid="{D87B7E8F-C43E-4B36-87B5-DE31F7DDB872}"/>
    <cellStyle name="Migliaia 53 3 3 2 3 2" xfId="56259" xr:uid="{2BBB8CA4-8CC6-45BE-983B-38E892830F8A}"/>
    <cellStyle name="Migliaia 53 3 3 2 4" xfId="52982" xr:uid="{F2628FD1-4432-4B4E-A992-8AB6C7494C70}"/>
    <cellStyle name="Migliaia 53 3 3 3" xfId="17332" xr:uid="{86DBA97E-A2F9-497C-966F-DA4C1FCF311D}"/>
    <cellStyle name="Migliaia 53 3 3 3 2" xfId="33448" xr:uid="{B9279AB3-323E-4021-85B8-170FBF05191F}"/>
    <cellStyle name="Migliaia 53 3 3 3 3" xfId="48409" xr:uid="{9E21F3A8-8BB8-4D3D-B2CE-20291965F78A}"/>
    <cellStyle name="Migliaia 53 3 3 3 4" xfId="54951" xr:uid="{783D55B6-419B-481F-8779-43BF8DEBA322}"/>
    <cellStyle name="Migliaia 53 3 3 4" xfId="55853" xr:uid="{C74CDA83-6BB5-4212-BF01-47EC118A905E}"/>
    <cellStyle name="Migliaia 53 3 3 5" xfId="52571" xr:uid="{8F3526E3-8C56-433D-BFD4-7C2170429B6F}"/>
    <cellStyle name="Migliaia 53 3 4" xfId="9933" xr:uid="{72DB5771-967D-499F-B85E-D3898EFD5880}"/>
    <cellStyle name="Migliaia 53 3 4 2" xfId="18386" xr:uid="{11E655CB-1BB1-4075-8A65-06317AC2B700}"/>
    <cellStyle name="Migliaia 53 3 4 2 2" xfId="33853" xr:uid="{C3F2516D-7745-44A4-9C01-7850698F3DC8}"/>
    <cellStyle name="Migliaia 53 3 4 2 3" xfId="48814" xr:uid="{FF0DCD0F-9E1F-41E7-B626-393CE30F3456}"/>
    <cellStyle name="Migliaia 53 3 4 2 4" xfId="55336" xr:uid="{C93D412B-76F8-46BA-88CD-6659B6824142}"/>
    <cellStyle name="Migliaia 53 3 4 3" xfId="26259" xr:uid="{B1EA3358-848E-4482-A73A-FF225720D676}"/>
    <cellStyle name="Migliaia 53 3 4 3 2" xfId="56258" xr:uid="{B7831527-1888-42B3-BD0C-588B10683237}"/>
    <cellStyle name="Migliaia 53 3 4 4" xfId="41237" xr:uid="{895732E6-7C6B-4BF8-BF55-9319E202214E}"/>
    <cellStyle name="Migliaia 53 3 4 5" xfId="52981" xr:uid="{6EDEC06F-3B9B-42ED-A1B0-C4EB5D5D632B}"/>
    <cellStyle name="Migliaia 53 3 5" xfId="17330" xr:uid="{627CF470-7CF1-4147-BA17-E381A390EA86}"/>
    <cellStyle name="Migliaia 53 3 5 2" xfId="33446" xr:uid="{CD6DC54F-9A8A-47F2-A50F-60C7C952DAF9}"/>
    <cellStyle name="Migliaia 53 3 5 3" xfId="48407" xr:uid="{E8678F08-CAD7-4D8F-A32F-A6C9C9CCBEE0}"/>
    <cellStyle name="Migliaia 53 3 5 4" xfId="54949" xr:uid="{B957C1B3-BCA8-4194-934B-648A83A74500}"/>
    <cellStyle name="Migliaia 53 3 6" xfId="19240" xr:uid="{E6D0A94E-EC36-4776-B57E-8E1405F1D0EF}"/>
    <cellStyle name="Migliaia 53 3 6 2" xfId="55851" xr:uid="{94A20BFF-B64A-4407-A384-D5609A4DD1E0}"/>
    <cellStyle name="Migliaia 53 3 7" xfId="34235" xr:uid="{9BCFB5B6-2238-45CD-BF6C-D9A59181EBC3}"/>
    <cellStyle name="Migliaia 53 3 8" xfId="49175" xr:uid="{F90D265A-B2DF-41B1-9E95-F47D0531E6AA}"/>
    <cellStyle name="Migliaia 53 3 9" xfId="49580" xr:uid="{6BD1B8B7-464D-479C-8B09-D3C206935A9A}"/>
    <cellStyle name="Migliaia 53 4" xfId="9348" xr:uid="{7AC2B20F-E92C-402D-AAF8-F012D82941E2}"/>
    <cellStyle name="Migliaia 53 4 2" xfId="17334" xr:uid="{B0CC9970-0FFE-4BEC-AB1C-0F2260B21131}"/>
    <cellStyle name="Migliaia 53 4 2 2" xfId="18389" xr:uid="{7B38809D-03AA-4B41-B577-5AE8363C4158}"/>
    <cellStyle name="Migliaia 53 4 2 2 2" xfId="33856" xr:uid="{4E63E0C8-FAD6-43A5-BA89-8E02E0504960}"/>
    <cellStyle name="Migliaia 53 4 2 2 2 2" xfId="55339" xr:uid="{3E528FFC-8B38-42E1-81B7-DAECA7666F26}"/>
    <cellStyle name="Migliaia 53 4 2 2 3" xfId="48817" xr:uid="{0ED116E5-DB1F-4419-98AA-D4A50636E893}"/>
    <cellStyle name="Migliaia 53 4 2 2 3 2" xfId="56261" xr:uid="{347DD664-DADA-4386-9F1B-DDDCA44B418A}"/>
    <cellStyle name="Migliaia 53 4 2 2 4" xfId="52984" xr:uid="{BD460097-D291-4EC5-9EF2-9E7303635AB9}"/>
    <cellStyle name="Migliaia 53 4 2 3" xfId="33450" xr:uid="{54DD5155-3260-456E-AEC4-994DD49EEF0C}"/>
    <cellStyle name="Migliaia 53 4 2 3 2" xfId="54953" xr:uid="{4A06D916-358F-478C-BF48-7C8876B8BE29}"/>
    <cellStyle name="Migliaia 53 4 2 4" xfId="48411" xr:uid="{312C66EE-3BCB-4F90-9335-AC990FA25EA0}"/>
    <cellStyle name="Migliaia 53 4 2 4 2" xfId="55855" xr:uid="{1A6F91C9-A441-444A-9559-CF75F3C8C8B5}"/>
    <cellStyle name="Migliaia 53 4 2 5" xfId="52573" xr:uid="{71E4C7C5-415A-421B-91B2-F780351429AA}"/>
    <cellStyle name="Migliaia 53 4 3" xfId="18388" xr:uid="{E55FBA9B-75C8-4E9E-BD8D-18E6361858C5}"/>
    <cellStyle name="Migliaia 53 4 3 2" xfId="33855" xr:uid="{BFB8A2B2-7237-439C-9579-A852208A9F09}"/>
    <cellStyle name="Migliaia 53 4 3 2 2" xfId="55338" xr:uid="{518518DD-5F9C-4809-A53C-EE3D46657066}"/>
    <cellStyle name="Migliaia 53 4 3 3" xfId="48816" xr:uid="{F5C36D8F-CFEE-46F5-AFC6-30F5D248290D}"/>
    <cellStyle name="Migliaia 53 4 3 3 2" xfId="56260" xr:uid="{786BF3C4-2B90-4D6E-A7FB-24FA9010B759}"/>
    <cellStyle name="Migliaia 53 4 3 4" xfId="52983" xr:uid="{36F99C7B-6472-4FF9-A67E-20BFB1634F77}"/>
    <cellStyle name="Migliaia 53 4 4" xfId="17333" xr:uid="{5563972B-4287-4A84-A520-4A83E59C49B1}"/>
    <cellStyle name="Migliaia 53 4 4 2" xfId="33449" xr:uid="{FB540423-E399-4020-B824-67FFBC98564F}"/>
    <cellStyle name="Migliaia 53 4 4 3" xfId="48410" xr:uid="{DFD23231-2979-4833-9CDE-086BCEC49913}"/>
    <cellStyle name="Migliaia 53 4 4 4" xfId="54952" xr:uid="{B9E1E9AA-F68D-4D3B-A1A7-412254C87D61}"/>
    <cellStyle name="Migliaia 53 4 5" xfId="51236" xr:uid="{37C63D97-596C-49CD-A24B-8136A0C99533}"/>
    <cellStyle name="Migliaia 53 4 5 2" xfId="55854" xr:uid="{C6993C19-8737-44C6-A7DD-A0B49EA4ADE5}"/>
    <cellStyle name="Migliaia 53 4 6" xfId="52572" xr:uid="{FE22C8DF-3EDB-49CA-9903-78E881EA542C}"/>
    <cellStyle name="Migliaia 53 5" xfId="9349" xr:uid="{2B534390-5183-4CBF-990A-8FC19F2986D3}"/>
    <cellStyle name="Migliaia 53 5 2" xfId="17335" xr:uid="{6B668DF2-259B-4661-AB65-ADF3AC5CD475}"/>
    <cellStyle name="Migliaia 53 5 2 2" xfId="33451" xr:uid="{5807CD7D-FD2D-494D-8D1A-1D7BD4FE0C34}"/>
    <cellStyle name="Migliaia 53 5 2 3" xfId="48412" xr:uid="{8BABD004-3D04-41DC-91E5-71282131488D}"/>
    <cellStyle name="Migliaia 53 5 2 4" xfId="54954" xr:uid="{A3183704-D8C3-4BF8-AAE6-A2784C639BF4}"/>
    <cellStyle name="Migliaia 53 5 3" xfId="51162" xr:uid="{3A028762-4662-40A8-ABA5-9538A5D6672A}"/>
    <cellStyle name="Migliaia 53 5 3 2" xfId="55856" xr:uid="{0287A873-58A4-4284-9233-257B876F4D0A}"/>
    <cellStyle name="Migliaia 53 5 4" xfId="52574" xr:uid="{CC7093CF-3A97-4428-A276-77B0BB1944E7}"/>
    <cellStyle name="Migliaia 53 6" xfId="9344" xr:uid="{A670C14D-143E-4ECD-936B-C03831A79B1D}"/>
    <cellStyle name="Migliaia 53 6 2" xfId="50905" xr:uid="{CA986E73-CE6F-4A7C-90C9-22619523CDA3}"/>
    <cellStyle name="Migliaia 53 6 3" xfId="54577" xr:uid="{F0B4D72C-112D-469A-8802-39E7FB73A385}"/>
    <cellStyle name="Migliaia 53 7" xfId="9931" xr:uid="{747DA109-53CC-47ED-B1BC-7B52224914C8}"/>
    <cellStyle name="Migliaia 53 7 2" xfId="26257" xr:uid="{1CA2ECE8-B6AC-49DA-9876-468E98E0080B}"/>
    <cellStyle name="Migliaia 53 7 3" xfId="41235" xr:uid="{D7FBB3CD-394A-4FC8-9127-8ED986DD46B4}"/>
    <cellStyle name="Migliaia 53 7 4" xfId="55849" xr:uid="{5B4C8745-18DD-4891-BDDC-C8391A5913D2}"/>
    <cellStyle name="Migliaia 53 8" xfId="17328" xr:uid="{ECE6C533-51D7-480A-BC41-9EC41FFB03E0}"/>
    <cellStyle name="Migliaia 53 8 2" xfId="33444" xr:uid="{12067C04-3D3B-4412-ACCC-2F9FEF6EF03A}"/>
    <cellStyle name="Migliaia 53 8 3" xfId="48405" xr:uid="{A531A01A-0BDF-4FA2-9AC2-F585FD43948D}"/>
    <cellStyle name="Migliaia 53 9" xfId="19238" xr:uid="{63D0CD6E-5E90-453C-980D-E9BC247AE76C}"/>
    <cellStyle name="Migliaia 54" xfId="523" xr:uid="{22264219-BE04-4236-8FAB-E3ACE9645145}"/>
    <cellStyle name="Migliaia 54 10" xfId="34237" xr:uid="{E5AA48D2-3AA3-4BA4-B0A6-E5CF4B8D07DE}"/>
    <cellStyle name="Migliaia 54 11" xfId="49177" xr:uid="{49138E41-5217-49E8-AB45-762495F5CC6F}"/>
    <cellStyle name="Migliaia 54 12" xfId="49582" xr:uid="{B6AC619F-A635-45B6-A04F-6C65384C69CF}"/>
    <cellStyle name="Migliaia 54 13" xfId="49988" xr:uid="{72E23E28-5FF7-47D1-B96B-50AAEF2633C2}"/>
    <cellStyle name="Migliaia 54 14" xfId="50396" xr:uid="{F04662B8-AD8D-4E86-864E-E614343FB3A2}"/>
    <cellStyle name="Migliaia 54 15" xfId="50838" xr:uid="{97D2FA08-9511-47BE-BEC3-F924466FB691}"/>
    <cellStyle name="Migliaia 54 16" xfId="51557" xr:uid="{D6FB0B8D-812C-450C-A50C-BDD5D4F92CB1}"/>
    <cellStyle name="Migliaia 54 17" xfId="51968" xr:uid="{3E753D9D-69C2-44FC-B308-56F3D36448CC}"/>
    <cellStyle name="Migliaia 54 18" xfId="52575" xr:uid="{5223A53D-354F-45B5-8973-209ACF4DACDA}"/>
    <cellStyle name="Migliaia 54 2" xfId="524" xr:uid="{44CA23EC-D61A-4A82-BC62-996093374203}"/>
    <cellStyle name="Migliaia 54 2 10" xfId="49989" xr:uid="{E26C56EB-58E3-4062-8E50-37AEE544677F}"/>
    <cellStyle name="Migliaia 54 2 11" xfId="50397" xr:uid="{BC583D94-FFD7-40FC-A3FF-CC778CFE3A58}"/>
    <cellStyle name="Migliaia 54 2 12" xfId="50839" xr:uid="{DE0477BC-8575-4D09-84A3-4EEEAC0C35B2}"/>
    <cellStyle name="Migliaia 54 2 13" xfId="51558" xr:uid="{59ADF43A-F5C3-4E22-BFD6-BB621C3FD6D0}"/>
    <cellStyle name="Migliaia 54 2 14" xfId="51969" xr:uid="{53E9B878-2F74-48B3-BB6A-DE42892DCAFE}"/>
    <cellStyle name="Migliaia 54 2 15" xfId="52576" xr:uid="{CD57376E-6C86-4979-849C-5CD65914656F}"/>
    <cellStyle name="Migliaia 54 2 2" xfId="1300" xr:uid="{9B918397-D848-45A7-9002-637CB70B815C}"/>
    <cellStyle name="Migliaia 54 2 2 10" xfId="51090" xr:uid="{64282426-35D0-4303-8DC5-F0473A8DD20C}"/>
    <cellStyle name="Migliaia 54 2 2 11" xfId="51686" xr:uid="{910A2A14-AC39-4A3B-8112-D893D4FC8F50}"/>
    <cellStyle name="Migliaia 54 2 2 12" xfId="52105" xr:uid="{5A6847D0-B935-4C57-8CEC-94A3D5B1A9A6}"/>
    <cellStyle name="Migliaia 54 2 2 13" xfId="52985" xr:uid="{55F7F4BD-8087-4FD0-A2E4-A3197AC99A3D}"/>
    <cellStyle name="Migliaia 54 2 2 2" xfId="10064" xr:uid="{905611D1-EF34-4404-B669-456C605FDF59}"/>
    <cellStyle name="Migliaia 54 2 2 2 2" xfId="26385" xr:uid="{A0AC3B03-647E-4438-843C-9B5EDCC18E32}"/>
    <cellStyle name="Migliaia 54 2 2 2 3" xfId="41353" xr:uid="{6517BE85-5403-4D92-B933-AE2EC06AF9D2}"/>
    <cellStyle name="Migliaia 54 2 2 2 4" xfId="55340" xr:uid="{C8C2CF38-F77A-4957-86E6-F1CF32552590}"/>
    <cellStyle name="Migliaia 54 2 2 3" xfId="18390" xr:uid="{7DB0DBA5-C642-4B65-B14E-19B114E24299}"/>
    <cellStyle name="Migliaia 54 2 2 3 2" xfId="33857" xr:uid="{B109A737-C243-43AE-9592-A06151AC9605}"/>
    <cellStyle name="Migliaia 54 2 2 3 3" xfId="48818" xr:uid="{08D4CFBE-6E29-4547-AD22-AC0A994FF9DC}"/>
    <cellStyle name="Migliaia 54 2 2 3 4" xfId="56262" xr:uid="{D3A518DE-BC20-47B4-80A7-498D187B6AFB}"/>
    <cellStyle name="Migliaia 54 2 2 4" xfId="19364" xr:uid="{71F411C0-3D22-4F86-B0BD-72B453633188}"/>
    <cellStyle name="Migliaia 54 2 2 5" xfId="34354" xr:uid="{1C6D0DD8-9329-4C94-B2C2-EE66C42012CC}"/>
    <cellStyle name="Migliaia 54 2 2 6" xfId="49306" xr:uid="{09BBBFA9-C024-4229-955C-258DD3D6B018}"/>
    <cellStyle name="Migliaia 54 2 2 7" xfId="49711" xr:uid="{75216352-9076-4F17-8F0F-002B207BCC60}"/>
    <cellStyle name="Migliaia 54 2 2 8" xfId="50120" xr:uid="{EC4DB164-96EF-47AE-8306-94D252337F63}"/>
    <cellStyle name="Migliaia 54 2 2 9" xfId="50525" xr:uid="{2D0C9168-2DD3-4213-92BF-59FFB8FDDDC5}"/>
    <cellStyle name="Migliaia 54 2 3" xfId="9351" xr:uid="{387E268E-A6FF-49BE-9F17-DC7B11BE8FD6}"/>
    <cellStyle name="Migliaia 54 2 3 2" xfId="54642" xr:uid="{FD24853E-B44E-43EE-A687-C6B4EB1E5B67}"/>
    <cellStyle name="Migliaia 54 2 4" xfId="9936" xr:uid="{F221CD75-B542-42EA-84EA-EACA44FE328E}"/>
    <cellStyle name="Migliaia 54 2 4 2" xfId="26262" xr:uid="{8DA5E6A2-B005-49C4-8649-E371774DFF36}"/>
    <cellStyle name="Migliaia 54 2 4 3" xfId="41240" xr:uid="{D8581C1B-19EC-49E5-A690-5EBF59B8BCCA}"/>
    <cellStyle name="Migliaia 54 2 4 4" xfId="55858" xr:uid="{DE3FBADA-32F8-4793-A3CA-DF0FC683D3FF}"/>
    <cellStyle name="Migliaia 54 2 5" xfId="17337" xr:uid="{D980C526-8EDC-415B-8119-0BD3B971AE65}"/>
    <cellStyle name="Migliaia 54 2 5 2" xfId="33453" xr:uid="{0E8C40F7-44BA-4E2A-8F0D-9DE1BB7E72ED}"/>
    <cellStyle name="Migliaia 54 2 5 3" xfId="48414" xr:uid="{C6A5416C-B727-48C6-8020-5ABF96028CC6}"/>
    <cellStyle name="Migliaia 54 2 6" xfId="19243" xr:uid="{9B127EBB-6F53-4496-84BF-85CBB5B01E90}"/>
    <cellStyle name="Migliaia 54 2 7" xfId="34238" xr:uid="{04D6F8C9-C560-41B0-AC7B-266E2E5A8389}"/>
    <cellStyle name="Migliaia 54 2 8" xfId="49178" xr:uid="{A90AB2BA-C52D-4F8D-B498-676CE1390CEB}"/>
    <cellStyle name="Migliaia 54 2 9" xfId="49583" xr:uid="{C2C57915-EDCE-446C-82A8-C7D6A2314C4A}"/>
    <cellStyle name="Migliaia 54 3" xfId="525" xr:uid="{0436BD91-569C-46D6-8EC4-B3A10DCCD78C}"/>
    <cellStyle name="Migliaia 54 3 10" xfId="49990" xr:uid="{82B49726-55CD-4634-85CF-664C89390436}"/>
    <cellStyle name="Migliaia 54 3 11" xfId="50398" xr:uid="{C51C97D4-B730-4276-94C4-BAC5E038D629}"/>
    <cellStyle name="Migliaia 54 3 12" xfId="50840" xr:uid="{9CBD0E2A-647E-43F7-B96D-8E753161FC1A}"/>
    <cellStyle name="Migliaia 54 3 13" xfId="51559" xr:uid="{1A68E1C7-4493-46FD-B99D-9772DA011E50}"/>
    <cellStyle name="Migliaia 54 3 14" xfId="51970" xr:uid="{19832637-9396-4B2E-B705-2982AFF5BE37}"/>
    <cellStyle name="Migliaia 54 3 15" xfId="52577" xr:uid="{45DB2C42-DF03-474B-9D4A-6592A4096206}"/>
    <cellStyle name="Migliaia 54 3 2" xfId="526" xr:uid="{02538E89-E29A-49DC-820D-6F96C339F069}"/>
    <cellStyle name="Migliaia 54 3 2 10" xfId="50399" xr:uid="{D8073CDE-AAC3-4A39-B83F-8E29C21164B9}"/>
    <cellStyle name="Migliaia 54 3 2 11" xfId="50841" xr:uid="{89208BA8-B6F7-4EC0-BDD3-4EE1EAD370F1}"/>
    <cellStyle name="Migliaia 54 3 2 12" xfId="51560" xr:uid="{759FD250-E867-441E-86CF-7909435ABB99}"/>
    <cellStyle name="Migliaia 54 3 2 13" xfId="51971" xr:uid="{44202B46-4819-4B48-B48F-DEE4D292BA97}"/>
    <cellStyle name="Migliaia 54 3 2 14" xfId="52578" xr:uid="{CB931789-D9EC-43DC-BFA3-32A7E69978C7}"/>
    <cellStyle name="Migliaia 54 3 2 2" xfId="9353" xr:uid="{AC8F56CD-B722-4CDC-A979-49D02A822B19}"/>
    <cellStyle name="Migliaia 54 3 2 2 2" xfId="54956" xr:uid="{23410390-C52E-415F-9DA5-80F95CDE9F6A}"/>
    <cellStyle name="Migliaia 54 3 2 3" xfId="9938" xr:uid="{B5A364CC-873A-464B-8EE3-414A4C1B84B1}"/>
    <cellStyle name="Migliaia 54 3 2 3 2" xfId="26264" xr:uid="{123B2E3B-B67A-4902-A24C-5A0C296894EB}"/>
    <cellStyle name="Migliaia 54 3 2 3 3" xfId="41242" xr:uid="{34A45AD3-F808-4222-B05F-A6748FBC1E87}"/>
    <cellStyle name="Migliaia 54 3 2 3 4" xfId="55860" xr:uid="{4D17F4BA-453B-40F4-B1F7-E8669C40200E}"/>
    <cellStyle name="Migliaia 54 3 2 4" xfId="17339" xr:uid="{8034D0BA-EE9E-4DA0-B725-1087E95D1035}"/>
    <cellStyle name="Migliaia 54 3 2 4 2" xfId="33455" xr:uid="{C09C439D-16B6-4DD9-80D3-B6CE2BA0EACA}"/>
    <cellStyle name="Migliaia 54 3 2 4 3" xfId="48416" xr:uid="{58997DC2-68CB-4A01-9DDE-48634C280314}"/>
    <cellStyle name="Migliaia 54 3 2 5" xfId="19245" xr:uid="{1465895A-379E-494C-A5FC-10D740D1018A}"/>
    <cellStyle name="Migliaia 54 3 2 6" xfId="34240" xr:uid="{D69C5F78-A857-4210-B176-93481854DA9A}"/>
    <cellStyle name="Migliaia 54 3 2 7" xfId="49180" xr:uid="{BC49C7FD-EE8F-4521-9EAF-C5E32C4E10B3}"/>
    <cellStyle name="Migliaia 54 3 2 8" xfId="49585" xr:uid="{82E060C6-3FE2-4071-AAED-8553C9869CE5}"/>
    <cellStyle name="Migliaia 54 3 2 9" xfId="49991" xr:uid="{AA32B5B4-B5E6-4849-A116-291E1BCF21CB}"/>
    <cellStyle name="Migliaia 54 3 3" xfId="9352" xr:uid="{94346400-6931-4575-85AE-3708B3C6E2BA}"/>
    <cellStyle name="Migliaia 54 3 3 2" xfId="18392" xr:uid="{6168CB50-261D-4981-9818-C4E6D1BC4045}"/>
    <cellStyle name="Migliaia 54 3 3 2 2" xfId="33859" xr:uid="{C2D24495-F08D-463F-9217-D25D307AAA4C}"/>
    <cellStyle name="Migliaia 54 3 3 2 2 2" xfId="55342" xr:uid="{73CEE6D4-A103-4585-BFBC-15E1F3DBF7B8}"/>
    <cellStyle name="Migliaia 54 3 3 2 3" xfId="48820" xr:uid="{06B54750-7EB1-4153-AA4E-D26D80A4F50F}"/>
    <cellStyle name="Migliaia 54 3 3 2 3 2" xfId="56264" xr:uid="{86BCA061-24CC-4191-B2A5-BD4D4792FEB7}"/>
    <cellStyle name="Migliaia 54 3 3 2 4" xfId="52987" xr:uid="{9C1C06DE-BE9D-4E37-A152-CACF2BBAE9B7}"/>
    <cellStyle name="Migliaia 54 3 3 3" xfId="17340" xr:uid="{4869F5ED-AD61-4D92-A238-878977E0CCF1}"/>
    <cellStyle name="Migliaia 54 3 3 3 2" xfId="33456" xr:uid="{BD4A91F9-4A73-49BB-B5DF-FFDA8EFA3F61}"/>
    <cellStyle name="Migliaia 54 3 3 3 3" xfId="48417" xr:uid="{8F158C5F-10B9-412B-86D0-97D9ABC47B7B}"/>
    <cellStyle name="Migliaia 54 3 3 3 4" xfId="54957" xr:uid="{D4BEF305-32C6-43DC-AC09-3C78BCA55EF0}"/>
    <cellStyle name="Migliaia 54 3 3 4" xfId="55861" xr:uid="{92AAE817-B42D-4A4D-9E75-6D223B33483B}"/>
    <cellStyle name="Migliaia 54 3 3 5" xfId="52579" xr:uid="{03970520-0261-4DAB-86C5-4BE636E58A4C}"/>
    <cellStyle name="Migliaia 54 3 4" xfId="9937" xr:uid="{96CCB02F-506F-4739-933F-DE631EB0C036}"/>
    <cellStyle name="Migliaia 54 3 4 2" xfId="18391" xr:uid="{E3C5DCAA-0717-4828-B67B-277F1038752C}"/>
    <cellStyle name="Migliaia 54 3 4 2 2" xfId="33858" xr:uid="{65768E61-A16F-470F-A1D9-C36BE6D4D8C9}"/>
    <cellStyle name="Migliaia 54 3 4 2 3" xfId="48819" xr:uid="{42599FDC-DBD3-48A9-9EC1-BB7F63D04A28}"/>
    <cellStyle name="Migliaia 54 3 4 2 4" xfId="55341" xr:uid="{700A4C1A-2EF2-4210-8BAD-0681978C96EC}"/>
    <cellStyle name="Migliaia 54 3 4 3" xfId="26263" xr:uid="{188EDC01-CED5-4047-941C-8A346634E931}"/>
    <cellStyle name="Migliaia 54 3 4 3 2" xfId="56263" xr:uid="{EFF3E4F3-9DE9-4426-87EB-89F8F99C05D0}"/>
    <cellStyle name="Migliaia 54 3 4 4" xfId="41241" xr:uid="{CBDBFFD2-CD92-40E3-A84E-C7528466F78E}"/>
    <cellStyle name="Migliaia 54 3 4 5" xfId="52986" xr:uid="{D9FB6051-0A9A-4239-8428-DCAD1AA4070E}"/>
    <cellStyle name="Migliaia 54 3 5" xfId="17338" xr:uid="{499F6700-1803-4D8C-8EF5-BE7B4F9A6242}"/>
    <cellStyle name="Migliaia 54 3 5 2" xfId="33454" xr:uid="{3A04F0D7-6804-4A77-8650-DC9D8E03CC74}"/>
    <cellStyle name="Migliaia 54 3 5 3" xfId="48415" xr:uid="{2F261933-B735-42E9-B83D-BE15E23FD465}"/>
    <cellStyle name="Migliaia 54 3 5 4" xfId="54955" xr:uid="{86054C5F-129A-4139-A8B5-43E7E5E4DB94}"/>
    <cellStyle name="Migliaia 54 3 6" xfId="19244" xr:uid="{7F9AE76C-4BDA-40F6-85D1-655933261B48}"/>
    <cellStyle name="Migliaia 54 3 6 2" xfId="55859" xr:uid="{96EDCD5D-FF2D-4FC3-B041-96CA46E7F0B9}"/>
    <cellStyle name="Migliaia 54 3 7" xfId="34239" xr:uid="{02DC5496-9903-4F9C-BC75-4DB2BF80A080}"/>
    <cellStyle name="Migliaia 54 3 8" xfId="49179" xr:uid="{558A7085-307A-4D70-8339-936F5D766383}"/>
    <cellStyle name="Migliaia 54 3 9" xfId="49584" xr:uid="{81F1AC9D-0510-4EB2-97DF-104CE339F070}"/>
    <cellStyle name="Migliaia 54 4" xfId="9354" xr:uid="{5C1C0348-B5A4-4CEF-9197-2803EACDC0FF}"/>
    <cellStyle name="Migliaia 54 4 2" xfId="17342" xr:uid="{BFDF390D-7AB1-4EEE-9E9B-E2A2BEFFEDD4}"/>
    <cellStyle name="Migliaia 54 4 2 2" xfId="18394" xr:uid="{913CDE22-0BA6-4B8A-95E2-90B3DEEAB599}"/>
    <cellStyle name="Migliaia 54 4 2 2 2" xfId="33861" xr:uid="{E8D225F6-ED72-4803-8DB6-0CE89871481B}"/>
    <cellStyle name="Migliaia 54 4 2 2 2 2" xfId="55344" xr:uid="{B9F7BBC9-49B4-4267-9211-AC876CF3DD98}"/>
    <cellStyle name="Migliaia 54 4 2 2 3" xfId="48822" xr:uid="{9FA9BE95-C44F-4A96-8643-600ECFA8F1BA}"/>
    <cellStyle name="Migliaia 54 4 2 2 3 2" xfId="56266" xr:uid="{82B7B563-5872-48E5-B1F3-7AE216062752}"/>
    <cellStyle name="Migliaia 54 4 2 2 4" xfId="52989" xr:uid="{1A51D5D3-FF07-42A7-B153-BA5E8AC4AACB}"/>
    <cellStyle name="Migliaia 54 4 2 3" xfId="33458" xr:uid="{6E01A7A7-BF76-406A-9383-2BC04EF010B2}"/>
    <cellStyle name="Migliaia 54 4 2 3 2" xfId="54959" xr:uid="{E206C857-02DC-48FE-8E1E-94F5593D91BE}"/>
    <cellStyle name="Migliaia 54 4 2 4" xfId="48419" xr:uid="{4338576A-7B12-4714-8AB5-81944E1418DD}"/>
    <cellStyle name="Migliaia 54 4 2 4 2" xfId="55863" xr:uid="{6F72150B-2757-4E2A-9098-7DDB1D9037E3}"/>
    <cellStyle name="Migliaia 54 4 2 5" xfId="52581" xr:uid="{734C6E7D-9AAB-49A4-9AF8-4E513EAFB0C8}"/>
    <cellStyle name="Migliaia 54 4 3" xfId="18393" xr:uid="{199C1427-4BA7-4C36-8B83-DF675E892F07}"/>
    <cellStyle name="Migliaia 54 4 3 2" xfId="33860" xr:uid="{591F8BF6-2C7D-4A55-96D0-725EF9027C6B}"/>
    <cellStyle name="Migliaia 54 4 3 2 2" xfId="55343" xr:uid="{C2CA8905-8282-45CD-BEBB-8D58A01CD51A}"/>
    <cellStyle name="Migliaia 54 4 3 3" xfId="48821" xr:uid="{069666AE-E3DA-46E5-9E8C-F09F87ECE68B}"/>
    <cellStyle name="Migliaia 54 4 3 3 2" xfId="56265" xr:uid="{20003740-FDE6-442F-BA35-4874CA03E32E}"/>
    <cellStyle name="Migliaia 54 4 3 4" xfId="52988" xr:uid="{E8A38CA1-A039-4A77-9E61-130863EA4A56}"/>
    <cellStyle name="Migliaia 54 4 4" xfId="17341" xr:uid="{852939DA-013F-4361-902A-984B32DCFE85}"/>
    <cellStyle name="Migliaia 54 4 4 2" xfId="33457" xr:uid="{D8BF8E9D-5470-45F0-83D7-00F6D9BD1059}"/>
    <cellStyle name="Migliaia 54 4 4 3" xfId="48418" xr:uid="{708CA20A-5624-43DA-AC74-A56BCECACE80}"/>
    <cellStyle name="Migliaia 54 4 4 4" xfId="54958" xr:uid="{03B4E8B6-3849-4A57-B574-8EA85D281F68}"/>
    <cellStyle name="Migliaia 54 4 5" xfId="51237" xr:uid="{FC9666CA-2F36-4BE9-AD01-896DD1564B77}"/>
    <cellStyle name="Migliaia 54 4 5 2" xfId="55862" xr:uid="{80B9928C-44A3-4D6E-9412-0EAFC49DDEB0}"/>
    <cellStyle name="Migliaia 54 4 6" xfId="52580" xr:uid="{F463349C-9050-47CD-8EB8-6E2038BAEDBB}"/>
    <cellStyle name="Migliaia 54 5" xfId="9355" xr:uid="{A9351C5F-66F7-49DF-BD77-758C243A8766}"/>
    <cellStyle name="Migliaia 54 5 2" xfId="17343" xr:uid="{1FC32760-46C7-4CFC-B21A-4778BA9DA942}"/>
    <cellStyle name="Migliaia 54 5 2 2" xfId="33459" xr:uid="{A80F107B-C5D4-4515-92DE-AC89A9ACCD88}"/>
    <cellStyle name="Migliaia 54 5 2 3" xfId="48420" xr:uid="{2D53E9EC-E2FF-40A9-ABF2-C4DF3384C5AD}"/>
    <cellStyle name="Migliaia 54 5 2 4" xfId="54960" xr:uid="{EB2BF677-B97F-41A5-A513-6FCE1B482EAF}"/>
    <cellStyle name="Migliaia 54 5 3" xfId="50904" xr:uid="{0361B51D-2A54-45A2-8E96-CB9E28CFA8ED}"/>
    <cellStyle name="Migliaia 54 5 3 2" xfId="55864" xr:uid="{55EC76D5-1219-46DF-81A2-ABAF195F7E41}"/>
    <cellStyle name="Migliaia 54 5 4" xfId="52582" xr:uid="{117AF344-4538-428B-8BA2-B0D9A8C31067}"/>
    <cellStyle name="Migliaia 54 6" xfId="9350" xr:uid="{A1A4950D-4E06-4C30-B7D4-9DDB997FB5BD}"/>
    <cellStyle name="Migliaia 54 6 2" xfId="51119" xr:uid="{53BEFFAD-92E3-48B3-80A2-06F0F90E5C18}"/>
    <cellStyle name="Migliaia 54 6 3" xfId="54578" xr:uid="{364C54D5-D675-4218-930E-096F5F48039B}"/>
    <cellStyle name="Migliaia 54 7" xfId="9935" xr:uid="{95616022-6C0D-4361-A437-3E9B1374A633}"/>
    <cellStyle name="Migliaia 54 7 2" xfId="26261" xr:uid="{8043728C-3503-4DAE-AF9E-D5B0E2BDB767}"/>
    <cellStyle name="Migliaia 54 7 3" xfId="41239" xr:uid="{406F7BA5-BBFE-4734-9EC2-E0952E10AA5E}"/>
    <cellStyle name="Migliaia 54 7 4" xfId="55857" xr:uid="{6AC83924-62D7-42F3-A5F9-F59934F628B2}"/>
    <cellStyle name="Migliaia 54 8" xfId="17336" xr:uid="{049DE343-4E18-495C-ADE7-2D0FAA511FB7}"/>
    <cellStyle name="Migliaia 54 8 2" xfId="33452" xr:uid="{A922A5FD-6EE7-420B-8095-0F4AF3A1D939}"/>
    <cellStyle name="Migliaia 54 8 3" xfId="48413" xr:uid="{C47F5134-7D0C-4550-8B2A-C50905F810D6}"/>
    <cellStyle name="Migliaia 54 9" xfId="19242" xr:uid="{E367D82E-96DB-4D33-A58A-F29C8C4AF4B2}"/>
    <cellStyle name="Migliaia 55" xfId="527" xr:uid="{A9756FF4-04A9-4AC4-96A0-298ED08AD364}"/>
    <cellStyle name="Migliaia 55 10" xfId="34241" xr:uid="{6EAB2F13-7E5A-46F9-BD6F-F6BB23FFFC1B}"/>
    <cellStyle name="Migliaia 55 11" xfId="49181" xr:uid="{68D0DCAA-EF3A-4C09-B704-1C23B0F71338}"/>
    <cellStyle name="Migliaia 55 12" xfId="49586" xr:uid="{A5BE0533-D896-44FD-9482-DED69D1499D7}"/>
    <cellStyle name="Migliaia 55 13" xfId="49992" xr:uid="{7C55F906-8E2E-4316-BBAD-E1E23BB372BC}"/>
    <cellStyle name="Migliaia 55 14" xfId="50400" xr:uid="{1E113A74-0A71-4A30-8331-CEA27CDE20E5}"/>
    <cellStyle name="Migliaia 55 15" xfId="50842" xr:uid="{9D3A11EC-305F-47F1-BCF4-3DE65388FDF1}"/>
    <cellStyle name="Migliaia 55 16" xfId="51561" xr:uid="{D641D79D-62EE-47DB-BCE1-25F601664E73}"/>
    <cellStyle name="Migliaia 55 17" xfId="51972" xr:uid="{47041405-9112-42C9-B608-9DB30DF99D4F}"/>
    <cellStyle name="Migliaia 55 18" xfId="52583" xr:uid="{174BA4B7-9CF7-4E5E-B32F-7476891A9C8B}"/>
    <cellStyle name="Migliaia 55 2" xfId="528" xr:uid="{C5345C46-308F-4A6A-B12B-D9407DC6C1C0}"/>
    <cellStyle name="Migliaia 55 2 10" xfId="49993" xr:uid="{69DE277F-D401-4B92-9D68-3CB7109B3C23}"/>
    <cellStyle name="Migliaia 55 2 11" xfId="50401" xr:uid="{8E584BE0-4F51-4703-A095-CBF36E9CA3BB}"/>
    <cellStyle name="Migliaia 55 2 12" xfId="50843" xr:uid="{51945752-330B-4EA2-8842-0FBB87BB252F}"/>
    <cellStyle name="Migliaia 55 2 13" xfId="51562" xr:uid="{68AE2B1B-30DE-48E3-A807-9312D4E3400F}"/>
    <cellStyle name="Migliaia 55 2 14" xfId="51973" xr:uid="{EDA463B5-D9D1-415B-BE9F-ECAA07C14E22}"/>
    <cellStyle name="Migliaia 55 2 15" xfId="52584" xr:uid="{CF30CD6C-2AAC-4837-9A2B-4136E55035B1}"/>
    <cellStyle name="Migliaia 55 2 2" xfId="1301" xr:uid="{8577286A-3961-44BD-A790-422040AA2572}"/>
    <cellStyle name="Migliaia 55 2 2 10" xfId="51091" xr:uid="{E9A69393-970A-4743-9C9F-8EAD448E3726}"/>
    <cellStyle name="Migliaia 55 2 2 11" xfId="51687" xr:uid="{764DB0FB-ACAB-4F0D-A041-1AAB9A7B77F1}"/>
    <cellStyle name="Migliaia 55 2 2 12" xfId="52106" xr:uid="{38E40D7C-F242-4B26-9DAB-27A509E1488F}"/>
    <cellStyle name="Migliaia 55 2 2 13" xfId="52990" xr:uid="{AC547FE8-1755-4796-B084-01A0752B35C3}"/>
    <cellStyle name="Migliaia 55 2 2 2" xfId="10065" xr:uid="{4ECA7545-BCE1-4C00-82CF-F2F853A2A1BF}"/>
    <cellStyle name="Migliaia 55 2 2 2 2" xfId="26386" xr:uid="{E82ACA92-C430-4BB0-9D55-EA367D53A924}"/>
    <cellStyle name="Migliaia 55 2 2 2 3" xfId="41354" xr:uid="{E83B9390-3D1A-48BE-A0CB-1FA5C44E632E}"/>
    <cellStyle name="Migliaia 55 2 2 2 4" xfId="55345" xr:uid="{044FF0E5-D42C-40BB-B01E-ECB0D24D5BB7}"/>
    <cellStyle name="Migliaia 55 2 2 3" xfId="18395" xr:uid="{F2BED625-AD50-4B01-8149-EECA5D8538FB}"/>
    <cellStyle name="Migliaia 55 2 2 3 2" xfId="33862" xr:uid="{B56AE224-0FF7-41C2-9E90-EAC96AD29596}"/>
    <cellStyle name="Migliaia 55 2 2 3 3" xfId="48823" xr:uid="{9C505D54-C65A-422F-9740-F03FBC831341}"/>
    <cellStyle name="Migliaia 55 2 2 3 4" xfId="56267" xr:uid="{7562515C-A789-4EB9-90CA-00097547F90F}"/>
    <cellStyle name="Migliaia 55 2 2 4" xfId="19365" xr:uid="{A7F37397-2DFD-4B8C-A64D-E8F7E7028500}"/>
    <cellStyle name="Migliaia 55 2 2 5" xfId="34355" xr:uid="{A909C701-7219-4942-BB21-E92A69B89BC0}"/>
    <cellStyle name="Migliaia 55 2 2 6" xfId="49307" xr:uid="{C8F00C07-3537-401B-8804-015A8A170F61}"/>
    <cellStyle name="Migliaia 55 2 2 7" xfId="49712" xr:uid="{5F44098D-F53E-4C60-933A-3CEA77347E15}"/>
    <cellStyle name="Migliaia 55 2 2 8" xfId="50121" xr:uid="{D85557B9-4297-4B30-B2AC-6BEAAA9C39B1}"/>
    <cellStyle name="Migliaia 55 2 2 9" xfId="50526" xr:uid="{988F2ACC-C6CB-477B-961D-ADA684B6471E}"/>
    <cellStyle name="Migliaia 55 2 3" xfId="9357" xr:uid="{2A1A2F3C-9EDE-417D-8F2A-323C667A7435}"/>
    <cellStyle name="Migliaia 55 2 3 2" xfId="54643" xr:uid="{5DCD356C-2AC6-4E04-9BC1-B351C16A643D}"/>
    <cellStyle name="Migliaia 55 2 4" xfId="9940" xr:uid="{7627AF3C-E70B-40FE-9DB9-73395B9AAF6F}"/>
    <cellStyle name="Migliaia 55 2 4 2" xfId="26266" xr:uid="{1279E4A9-FA31-4B51-832E-1566C5BD6996}"/>
    <cellStyle name="Migliaia 55 2 4 3" xfId="41244" xr:uid="{A2EFBE83-525D-4579-A655-E2265B5EE3E4}"/>
    <cellStyle name="Migliaia 55 2 4 4" xfId="55866" xr:uid="{40D6D19B-543C-42AF-9BB1-692E83163FC6}"/>
    <cellStyle name="Migliaia 55 2 5" xfId="17345" xr:uid="{58A9D619-6BCF-41E8-A6FD-5C6EB68891FD}"/>
    <cellStyle name="Migliaia 55 2 5 2" xfId="33461" xr:uid="{AEDE4D84-0706-4C8B-B176-6FE146ADF3CC}"/>
    <cellStyle name="Migliaia 55 2 5 3" xfId="48422" xr:uid="{1FE259DE-D470-446F-A9B5-AED525C5795D}"/>
    <cellStyle name="Migliaia 55 2 6" xfId="19247" xr:uid="{262C09D4-8BA4-4DE7-B5E4-6C496CB6F77A}"/>
    <cellStyle name="Migliaia 55 2 7" xfId="34242" xr:uid="{8CC71390-7E1E-46A1-ACEB-8D18300D51A8}"/>
    <cellStyle name="Migliaia 55 2 8" xfId="49182" xr:uid="{219CA96E-2F0A-4C6A-BC49-E119BAA0D2C3}"/>
    <cellStyle name="Migliaia 55 2 9" xfId="49587" xr:uid="{4A315601-FEF3-41F4-A37C-2E2403E60A2B}"/>
    <cellStyle name="Migliaia 55 3" xfId="529" xr:uid="{55346165-8A0F-47A2-AC9B-D832DA88AF39}"/>
    <cellStyle name="Migliaia 55 3 10" xfId="49994" xr:uid="{1DD34E96-AFBB-47DA-98A9-A1A8C1DCE9DC}"/>
    <cellStyle name="Migliaia 55 3 11" xfId="50402" xr:uid="{BDA1ABD8-49C4-494A-9D1A-4A6CA33ACED9}"/>
    <cellStyle name="Migliaia 55 3 12" xfId="50844" xr:uid="{12AFE992-8A6B-4C8E-9E2B-DCDEB13A4937}"/>
    <cellStyle name="Migliaia 55 3 13" xfId="51563" xr:uid="{AE76E569-741C-4DF4-80A0-FE704C485F8C}"/>
    <cellStyle name="Migliaia 55 3 14" xfId="51974" xr:uid="{BC362F30-3440-43DA-963D-37D73CFFE362}"/>
    <cellStyle name="Migliaia 55 3 15" xfId="52585" xr:uid="{92573F8E-62E3-42D7-85F4-845099FC9B88}"/>
    <cellStyle name="Migliaia 55 3 2" xfId="530" xr:uid="{7AA0639E-FFFB-444F-A77F-268ABA4DC282}"/>
    <cellStyle name="Migliaia 55 3 2 10" xfId="50403" xr:uid="{41DBDE72-07AE-42DC-8A1B-E092ADB6275E}"/>
    <cellStyle name="Migliaia 55 3 2 11" xfId="50845" xr:uid="{8E166A82-8C33-477E-9BF1-5EC6BC640D30}"/>
    <cellStyle name="Migliaia 55 3 2 12" xfId="51564" xr:uid="{778D5C0A-CFA9-4246-98D8-4E8E5EAB4F61}"/>
    <cellStyle name="Migliaia 55 3 2 13" xfId="51975" xr:uid="{3C7E099D-21D1-4051-A1FE-EACC2510851D}"/>
    <cellStyle name="Migliaia 55 3 2 14" xfId="52586" xr:uid="{6479B7C9-EE6F-488B-AF05-FAB5F0DDEF44}"/>
    <cellStyle name="Migliaia 55 3 2 2" xfId="9359" xr:uid="{D6B526EF-F74E-409C-953C-2CC4FA90ACEF}"/>
    <cellStyle name="Migliaia 55 3 2 2 2" xfId="54962" xr:uid="{B5246954-A8E1-402C-A970-94E43827DC88}"/>
    <cellStyle name="Migliaia 55 3 2 3" xfId="9942" xr:uid="{4B14B569-8AF3-443C-8927-B80F8DAD7687}"/>
    <cellStyle name="Migliaia 55 3 2 3 2" xfId="26268" xr:uid="{694631EE-5CD9-4159-B54D-EF4457DA4F3E}"/>
    <cellStyle name="Migliaia 55 3 2 3 3" xfId="41246" xr:uid="{BBFFDFE5-E8A6-4133-9FF4-044A781F918E}"/>
    <cellStyle name="Migliaia 55 3 2 3 4" xfId="55868" xr:uid="{97F3A82F-DED7-4BED-B7AB-A14549CEBAA0}"/>
    <cellStyle name="Migliaia 55 3 2 4" xfId="17347" xr:uid="{42957F53-B47D-42A1-96A6-5C57C6220C35}"/>
    <cellStyle name="Migliaia 55 3 2 4 2" xfId="33463" xr:uid="{4B98C276-75CC-47AB-B818-6734EC63DEA5}"/>
    <cellStyle name="Migliaia 55 3 2 4 3" xfId="48424" xr:uid="{055D2E7E-9319-43F6-B558-FDB292BA2B78}"/>
    <cellStyle name="Migliaia 55 3 2 5" xfId="19249" xr:uid="{E711309B-6AA0-4FEE-8C09-219971D74684}"/>
    <cellStyle name="Migliaia 55 3 2 6" xfId="34244" xr:uid="{B3034B3A-4B68-47E2-A736-99A57DD02DCE}"/>
    <cellStyle name="Migliaia 55 3 2 7" xfId="49184" xr:uid="{C227E414-101C-4E93-BDA4-6A0D01A1FD08}"/>
    <cellStyle name="Migliaia 55 3 2 8" xfId="49589" xr:uid="{3C40C2EC-7A11-43B7-9E3F-1127C10EF6D4}"/>
    <cellStyle name="Migliaia 55 3 2 9" xfId="49995" xr:uid="{B8BDAD82-783A-4B3E-8571-36180C5F1FB3}"/>
    <cellStyle name="Migliaia 55 3 3" xfId="9358" xr:uid="{6E3E78F5-EB3D-451F-82F9-F83E90BE332D}"/>
    <cellStyle name="Migliaia 55 3 3 2" xfId="18397" xr:uid="{8EE877DF-BB66-418F-8C2C-186E4FE39665}"/>
    <cellStyle name="Migliaia 55 3 3 2 2" xfId="33864" xr:uid="{55FB4A80-2E9A-4C68-A9B8-B230DD2F01CE}"/>
    <cellStyle name="Migliaia 55 3 3 2 2 2" xfId="55347" xr:uid="{467695D7-7648-4413-8733-5C49056E0ED4}"/>
    <cellStyle name="Migliaia 55 3 3 2 3" xfId="48825" xr:uid="{2EE03335-BEFF-430B-B95C-62B731CDD23C}"/>
    <cellStyle name="Migliaia 55 3 3 2 3 2" xfId="56269" xr:uid="{541A35F0-F409-4E4E-A839-53F0F5CC5CDD}"/>
    <cellStyle name="Migliaia 55 3 3 2 4" xfId="52992" xr:uid="{FC037D3A-599A-4351-8FDD-AF0B8D9976FF}"/>
    <cellStyle name="Migliaia 55 3 3 3" xfId="17348" xr:uid="{C3009FF0-EFD1-4CBF-BB0E-75C500918FA3}"/>
    <cellStyle name="Migliaia 55 3 3 3 2" xfId="33464" xr:uid="{55326038-9073-47C3-B8D5-704E301CE39B}"/>
    <cellStyle name="Migliaia 55 3 3 3 3" xfId="48425" xr:uid="{239FDD74-56EB-4CD2-92EE-C436D77815D5}"/>
    <cellStyle name="Migliaia 55 3 3 3 4" xfId="54963" xr:uid="{3AF30FCC-E18B-4DD6-AEF8-329343400B28}"/>
    <cellStyle name="Migliaia 55 3 3 4" xfId="55869" xr:uid="{9FC932E6-9567-4B30-804C-7F83A7E61DB9}"/>
    <cellStyle name="Migliaia 55 3 3 5" xfId="52587" xr:uid="{272EF176-3E75-4C75-8CA4-0C2961EAB428}"/>
    <cellStyle name="Migliaia 55 3 4" xfId="9941" xr:uid="{EFF88F90-BAEF-4F3C-BC6A-B3386602DCF8}"/>
    <cellStyle name="Migliaia 55 3 4 2" xfId="18396" xr:uid="{38B842B7-F81E-4302-90BB-9257879F8F67}"/>
    <cellStyle name="Migliaia 55 3 4 2 2" xfId="33863" xr:uid="{15EB8348-A174-4450-92DD-E3C129305353}"/>
    <cellStyle name="Migliaia 55 3 4 2 3" xfId="48824" xr:uid="{EF6AFC34-4554-41DE-BB3B-B5FAD48E4C90}"/>
    <cellStyle name="Migliaia 55 3 4 2 4" xfId="55346" xr:uid="{AD4D16AD-B62F-4FC4-A7E7-8C9B85B18A68}"/>
    <cellStyle name="Migliaia 55 3 4 3" xfId="26267" xr:uid="{F79E1955-59DA-4B32-927A-64136BC293CF}"/>
    <cellStyle name="Migliaia 55 3 4 3 2" xfId="56268" xr:uid="{542AF36A-8543-4BFA-9852-92C142FE3500}"/>
    <cellStyle name="Migliaia 55 3 4 4" xfId="41245" xr:uid="{B734A1CA-FE57-4215-8B53-864318D46255}"/>
    <cellStyle name="Migliaia 55 3 4 5" xfId="52991" xr:uid="{0CEB92E6-A003-4837-B1EF-D99CC64050B7}"/>
    <cellStyle name="Migliaia 55 3 5" xfId="17346" xr:uid="{1D483A19-D53D-406F-9257-6B7CA7685A6D}"/>
    <cellStyle name="Migliaia 55 3 5 2" xfId="33462" xr:uid="{AC61FCB0-F56D-4D6A-AC95-6A268CD4E945}"/>
    <cellStyle name="Migliaia 55 3 5 3" xfId="48423" xr:uid="{F46EC198-D06A-480C-803A-636E755B18C5}"/>
    <cellStyle name="Migliaia 55 3 5 4" xfId="54961" xr:uid="{4799175E-33DC-4AA9-8740-622081CD9398}"/>
    <cellStyle name="Migliaia 55 3 6" xfId="19248" xr:uid="{534453F9-E568-47C4-963C-18973CFB5E9D}"/>
    <cellStyle name="Migliaia 55 3 6 2" xfId="55867" xr:uid="{7B7ACE34-1B40-4299-B322-847B4A112B00}"/>
    <cellStyle name="Migliaia 55 3 7" xfId="34243" xr:uid="{C667BF26-221F-4312-AA92-80FF3A16F6CF}"/>
    <cellStyle name="Migliaia 55 3 8" xfId="49183" xr:uid="{71AE9EC6-498E-49B6-9355-3173D7BB4DB9}"/>
    <cellStyle name="Migliaia 55 3 9" xfId="49588" xr:uid="{2A2B9D9E-BC18-42E5-89B5-43D7517CBD10}"/>
    <cellStyle name="Migliaia 55 4" xfId="9360" xr:uid="{871ABC46-6D14-46BC-BE5A-EC1A84DE78E6}"/>
    <cellStyle name="Migliaia 55 4 2" xfId="17350" xr:uid="{0536A30F-3F34-4438-ACCC-7B95F65B2DA5}"/>
    <cellStyle name="Migliaia 55 4 2 2" xfId="18399" xr:uid="{705BE7B2-CCEC-4D1B-B869-0A1BCEE62E7B}"/>
    <cellStyle name="Migliaia 55 4 2 2 2" xfId="33866" xr:uid="{2A997951-DFF3-461F-B743-B7A23BC7C392}"/>
    <cellStyle name="Migliaia 55 4 2 2 2 2" xfId="55349" xr:uid="{9B69626E-B916-437A-9F04-CB9FAF59BF77}"/>
    <cellStyle name="Migliaia 55 4 2 2 3" xfId="48827" xr:uid="{F0C9392E-14DF-4130-B40F-12A9C542F99F}"/>
    <cellStyle name="Migliaia 55 4 2 2 3 2" xfId="56271" xr:uid="{481CCE8C-9A11-4F06-ADC0-E709876C346C}"/>
    <cellStyle name="Migliaia 55 4 2 2 4" xfId="52994" xr:uid="{B989133B-5F88-4FA8-B07B-7D7DCC865098}"/>
    <cellStyle name="Migliaia 55 4 2 3" xfId="33466" xr:uid="{25B2574A-C273-41F1-96A2-A1834003E82A}"/>
    <cellStyle name="Migliaia 55 4 2 3 2" xfId="54965" xr:uid="{037CC92B-557A-4BB8-801A-926A4F184932}"/>
    <cellStyle name="Migliaia 55 4 2 4" xfId="48427" xr:uid="{E8FEC274-C920-41F2-9986-65E381F7C26B}"/>
    <cellStyle name="Migliaia 55 4 2 4 2" xfId="55871" xr:uid="{52F9CE9B-E115-4FEA-8092-4E1522596528}"/>
    <cellStyle name="Migliaia 55 4 2 5" xfId="52589" xr:uid="{5860DB4A-69DC-47A7-8314-D6256063D19F}"/>
    <cellStyle name="Migliaia 55 4 3" xfId="18398" xr:uid="{81D9F990-D970-4857-8AB5-73A3E512CBAE}"/>
    <cellStyle name="Migliaia 55 4 3 2" xfId="33865" xr:uid="{0EF4DA61-ECA2-4B1D-A92C-2076E699DDCD}"/>
    <cellStyle name="Migliaia 55 4 3 2 2" xfId="55348" xr:uid="{AF0F3547-CCBA-4631-8212-09440DD1593E}"/>
    <cellStyle name="Migliaia 55 4 3 3" xfId="48826" xr:uid="{B6F292F9-D9C1-4B13-982F-0307A733AC0F}"/>
    <cellStyle name="Migliaia 55 4 3 3 2" xfId="56270" xr:uid="{041500F7-8E1D-43D7-BC0D-8C1F6D6B67B6}"/>
    <cellStyle name="Migliaia 55 4 3 4" xfId="52993" xr:uid="{80CB4B4F-033F-4521-9C71-C296EC0030CC}"/>
    <cellStyle name="Migliaia 55 4 4" xfId="17349" xr:uid="{510F9B46-D82D-4862-9D20-3B1F072D5AF9}"/>
    <cellStyle name="Migliaia 55 4 4 2" xfId="33465" xr:uid="{844601B2-04CC-4D03-9D9D-563D2B305552}"/>
    <cellStyle name="Migliaia 55 4 4 3" xfId="48426" xr:uid="{30727C6E-3F78-4BD4-AC35-403DA860DCA1}"/>
    <cellStyle name="Migliaia 55 4 4 4" xfId="54964" xr:uid="{873F99AF-A0F7-40B2-88DC-C9B26CFE33F3}"/>
    <cellStyle name="Migliaia 55 4 5" xfId="50903" xr:uid="{AE49DF51-D4A9-4199-9E7D-82E80254E99A}"/>
    <cellStyle name="Migliaia 55 4 5 2" xfId="55870" xr:uid="{464756F8-05A9-4626-8C58-D0DE047BCA60}"/>
    <cellStyle name="Migliaia 55 4 6" xfId="52588" xr:uid="{CA906E81-31B0-473C-9950-205903E98660}"/>
    <cellStyle name="Migliaia 55 5" xfId="9361" xr:uid="{FCE9B7C8-0D0C-443A-B17F-5A8290981EFC}"/>
    <cellStyle name="Migliaia 55 5 2" xfId="17351" xr:uid="{5433B581-0FE8-4E0D-925B-1FC4649070CC}"/>
    <cellStyle name="Migliaia 55 5 2 2" xfId="33467" xr:uid="{F7F0F457-E802-4E86-8BA0-4A071602ED88}"/>
    <cellStyle name="Migliaia 55 5 2 3" xfId="48428" xr:uid="{F6A08349-2A61-422E-B471-A5915E3D32FE}"/>
    <cellStyle name="Migliaia 55 5 2 4" xfId="54966" xr:uid="{E4C15E92-6166-4C1D-98EC-003F1D8685F4}"/>
    <cellStyle name="Migliaia 55 5 3" xfId="51118" xr:uid="{AA801541-CFDB-4B1E-9CB2-D2F08A619DEC}"/>
    <cellStyle name="Migliaia 55 5 3 2" xfId="55872" xr:uid="{CA0CD446-AA92-4591-99EA-3491E2915DED}"/>
    <cellStyle name="Migliaia 55 5 4" xfId="52590" xr:uid="{F3F2565A-E12F-404A-9CB7-90CFA529463A}"/>
    <cellStyle name="Migliaia 55 6" xfId="9356" xr:uid="{FDC60154-3D62-41F3-AD4C-014264928604}"/>
    <cellStyle name="Migliaia 55 6 2" xfId="50973" xr:uid="{87BC6584-64CF-4AE6-84D8-03A4AD48CD73}"/>
    <cellStyle name="Migliaia 55 6 3" xfId="54579" xr:uid="{3E3B4EF8-27EE-4A26-BA4B-40FD1F17044D}"/>
    <cellStyle name="Migliaia 55 7" xfId="9939" xr:uid="{0E4493D9-664F-42E7-A0A9-8BB0DBF89576}"/>
    <cellStyle name="Migliaia 55 7 2" xfId="26265" xr:uid="{82EA7242-AFEC-42F5-96D6-587776D09AF1}"/>
    <cellStyle name="Migliaia 55 7 3" xfId="41243" xr:uid="{771BA118-D822-4347-AE57-C64A09E6CF74}"/>
    <cellStyle name="Migliaia 55 7 4" xfId="55865" xr:uid="{43586029-C3B3-460B-84AE-55F02203DDE2}"/>
    <cellStyle name="Migliaia 55 8" xfId="17344" xr:uid="{26909908-3863-4986-9EE4-8D3B356F9940}"/>
    <cellStyle name="Migliaia 55 8 2" xfId="33460" xr:uid="{F0C85987-EC6C-4227-B871-7EBC848FE46D}"/>
    <cellStyle name="Migliaia 55 8 3" xfId="48421" xr:uid="{75D3B4DF-560E-47FE-B6A7-1139585034EA}"/>
    <cellStyle name="Migliaia 55 9" xfId="19246" xr:uid="{ABAEB8E0-D6F5-4032-A8F4-5DC158FA0839}"/>
    <cellStyle name="Migliaia 56" xfId="531" xr:uid="{ACCCEA1F-0F17-40C4-921C-FA8DB4F40B2A}"/>
    <cellStyle name="Migliaia 56 10" xfId="34245" xr:uid="{0CEB8421-D476-4DDB-8205-F7A92871A1DC}"/>
    <cellStyle name="Migliaia 56 11" xfId="49185" xr:uid="{9A12F2D6-A2EA-451F-9870-53972FF04276}"/>
    <cellStyle name="Migliaia 56 12" xfId="49590" xr:uid="{A46C1CFC-BB5B-4BB2-829A-4E6FC7723492}"/>
    <cellStyle name="Migliaia 56 13" xfId="49996" xr:uid="{FE27ADA9-2DDA-4B4A-BD9B-EC41F0CEF722}"/>
    <cellStyle name="Migliaia 56 14" xfId="50404" xr:uid="{D8D2E29B-3471-4D65-9965-E69207C9F529}"/>
    <cellStyle name="Migliaia 56 15" xfId="50846" xr:uid="{0868AC87-33BF-47C8-B668-0815ADE35998}"/>
    <cellStyle name="Migliaia 56 16" xfId="51565" xr:uid="{053688D8-E1FA-4AB0-82B5-DFD35D56C12D}"/>
    <cellStyle name="Migliaia 56 17" xfId="51976" xr:uid="{C9CE8C6A-7075-466F-823A-53F1EE2A0155}"/>
    <cellStyle name="Migliaia 56 18" xfId="52591" xr:uid="{8A16056C-28C1-47B6-96C4-191E79E37D71}"/>
    <cellStyle name="Migliaia 56 2" xfId="532" xr:uid="{A5A71CC8-586A-4150-BD06-E3A47747E028}"/>
    <cellStyle name="Migliaia 56 2 10" xfId="49997" xr:uid="{6CEAD678-F548-463E-8A23-6A8F3836F3ED}"/>
    <cellStyle name="Migliaia 56 2 11" xfId="50405" xr:uid="{78538167-7DE8-4CEF-B100-E1FE062B6A1F}"/>
    <cellStyle name="Migliaia 56 2 12" xfId="50847" xr:uid="{B0997D1F-798D-4051-80CA-920D5E7224DC}"/>
    <cellStyle name="Migliaia 56 2 13" xfId="51566" xr:uid="{6FC80FBE-57EC-4CC8-AAC1-26696DEA656D}"/>
    <cellStyle name="Migliaia 56 2 14" xfId="51977" xr:uid="{87087F24-9B09-4867-94BF-8270B65709A6}"/>
    <cellStyle name="Migliaia 56 2 15" xfId="52592" xr:uid="{77C72E7E-CD87-48CF-B064-943CCBE07140}"/>
    <cellStyle name="Migliaia 56 2 2" xfId="1302" xr:uid="{DB47C208-6037-4CAA-ACA9-917B88151CF2}"/>
    <cellStyle name="Migliaia 56 2 2 10" xfId="51092" xr:uid="{E65DE6CA-15EC-4E6A-8C2C-FAE0805212FA}"/>
    <cellStyle name="Migliaia 56 2 2 11" xfId="51688" xr:uid="{D9C2F013-D7AB-4F35-B336-1EF7AED16F62}"/>
    <cellStyle name="Migliaia 56 2 2 12" xfId="52107" xr:uid="{95450B6F-C311-4E0F-A635-20CDBD64FB8D}"/>
    <cellStyle name="Migliaia 56 2 2 13" xfId="52995" xr:uid="{D62CAAE6-8C93-4D4D-9364-72C95B69391D}"/>
    <cellStyle name="Migliaia 56 2 2 2" xfId="10066" xr:uid="{0D51C463-94D0-4895-AE74-88F10BED39B4}"/>
    <cellStyle name="Migliaia 56 2 2 2 2" xfId="26387" xr:uid="{E2B101E6-8EBB-4D65-A2FE-5E8DCDCC2462}"/>
    <cellStyle name="Migliaia 56 2 2 2 3" xfId="41355" xr:uid="{6BFA265D-68EF-4512-A793-6B938AF6FDCF}"/>
    <cellStyle name="Migliaia 56 2 2 2 4" xfId="55350" xr:uid="{A67CBA27-2B77-49AD-9556-4DABF2B8B36D}"/>
    <cellStyle name="Migliaia 56 2 2 3" xfId="18400" xr:uid="{AF6BFE76-53B9-4109-AED6-EB34876B18D1}"/>
    <cellStyle name="Migliaia 56 2 2 3 2" xfId="33867" xr:uid="{0B924B2E-4F07-4EA0-B1D4-104056E47A09}"/>
    <cellStyle name="Migliaia 56 2 2 3 3" xfId="48828" xr:uid="{07DC4143-588E-4EFC-8CF8-5E9B545B76F1}"/>
    <cellStyle name="Migliaia 56 2 2 3 4" xfId="56272" xr:uid="{4C88729E-1988-42A7-BB4E-411CF55EA9AF}"/>
    <cellStyle name="Migliaia 56 2 2 4" xfId="19366" xr:uid="{D470B6BA-3A0D-41D6-8961-1873D9775A8E}"/>
    <cellStyle name="Migliaia 56 2 2 5" xfId="34356" xr:uid="{CC721A83-7415-4AC7-8097-32121225D146}"/>
    <cellStyle name="Migliaia 56 2 2 6" xfId="49308" xr:uid="{E9BA0E24-76BB-4787-A818-9EAFD6770807}"/>
    <cellStyle name="Migliaia 56 2 2 7" xfId="49713" xr:uid="{F6CAB393-2E27-4F9A-9635-1D1F5FEF39BE}"/>
    <cellStyle name="Migliaia 56 2 2 8" xfId="50122" xr:uid="{8E78BF4D-F916-4B38-BEB4-A8E59A61A5F5}"/>
    <cellStyle name="Migliaia 56 2 2 9" xfId="50527" xr:uid="{88A96BF0-6369-471D-BD8A-C1AA550842BC}"/>
    <cellStyle name="Migliaia 56 2 3" xfId="9363" xr:uid="{F2D8BE5B-453B-448D-9844-78BF3704B201}"/>
    <cellStyle name="Migliaia 56 2 3 2" xfId="54644" xr:uid="{88F8B4FD-72DD-48A0-9731-558358413DDA}"/>
    <cellStyle name="Migliaia 56 2 4" xfId="9944" xr:uid="{61529256-9FA6-496D-913A-D01CAB692E98}"/>
    <cellStyle name="Migliaia 56 2 4 2" xfId="26270" xr:uid="{74941ECA-D7D9-45DD-9BC4-FA75D760133E}"/>
    <cellStyle name="Migliaia 56 2 4 3" xfId="41248" xr:uid="{F4496906-CE08-4D17-B144-52820664CDF1}"/>
    <cellStyle name="Migliaia 56 2 4 4" xfId="55874" xr:uid="{CA23CB54-E2CE-4412-8927-EA3E5B2AA4C0}"/>
    <cellStyle name="Migliaia 56 2 5" xfId="17353" xr:uid="{C32C47C8-BCCA-4423-A95C-A5E924C269EF}"/>
    <cellStyle name="Migliaia 56 2 5 2" xfId="33469" xr:uid="{A6CEDE7B-197E-4410-B948-A6FAB8A6425F}"/>
    <cellStyle name="Migliaia 56 2 5 3" xfId="48430" xr:uid="{E17C2B4E-7CC8-4C2F-91DA-CAE27F3ACC67}"/>
    <cellStyle name="Migliaia 56 2 6" xfId="19251" xr:uid="{2BE45587-70E8-40C9-BD48-CFCE54406BD0}"/>
    <cellStyle name="Migliaia 56 2 7" xfId="34246" xr:uid="{0C29C503-138E-4B00-A973-D89AFA977334}"/>
    <cellStyle name="Migliaia 56 2 8" xfId="49186" xr:uid="{97254FC2-B154-4625-AF2C-67F0170995DD}"/>
    <cellStyle name="Migliaia 56 2 9" xfId="49591" xr:uid="{9D1B3D54-A120-457B-89A6-E51BFE5FFAC6}"/>
    <cellStyle name="Migliaia 56 3" xfId="533" xr:uid="{4EE20AAD-D9C6-4FDF-B52D-6F067C54C237}"/>
    <cellStyle name="Migliaia 56 3 10" xfId="49998" xr:uid="{2C5C7FBD-EA1A-407D-8DDF-103A46C16207}"/>
    <cellStyle name="Migliaia 56 3 11" xfId="50406" xr:uid="{8182D725-EA57-49DE-8F85-36C59152D410}"/>
    <cellStyle name="Migliaia 56 3 12" xfId="50848" xr:uid="{4FCF6B6C-0E9C-4F9A-8F6D-070D2273192B}"/>
    <cellStyle name="Migliaia 56 3 13" xfId="51567" xr:uid="{2CCBE372-A042-4404-B246-53752CB272E2}"/>
    <cellStyle name="Migliaia 56 3 14" xfId="51978" xr:uid="{BCDA32B8-9A2E-4033-93A8-5AE9BC146532}"/>
    <cellStyle name="Migliaia 56 3 15" xfId="52593" xr:uid="{4DF2CB22-3136-4F76-9335-28EFF84A6881}"/>
    <cellStyle name="Migliaia 56 3 2" xfId="534" xr:uid="{4351E7F2-5A49-4F74-B044-9BCD1327FC20}"/>
    <cellStyle name="Migliaia 56 3 2 10" xfId="50407" xr:uid="{ACA826E2-F902-40B8-A9A4-00CB2B2FFD7D}"/>
    <cellStyle name="Migliaia 56 3 2 11" xfId="50849" xr:uid="{B91BC658-A216-47FB-9711-0556D1A464FE}"/>
    <cellStyle name="Migliaia 56 3 2 12" xfId="51568" xr:uid="{28A78DFE-054F-4120-B2AE-411D61CA14A7}"/>
    <cellStyle name="Migliaia 56 3 2 13" xfId="51979" xr:uid="{7CB10A89-0263-4202-BAE7-8CB5CD4AAA40}"/>
    <cellStyle name="Migliaia 56 3 2 14" xfId="52594" xr:uid="{A184FB22-0898-457D-A751-C925B870C795}"/>
    <cellStyle name="Migliaia 56 3 2 2" xfId="9365" xr:uid="{C63723A4-AE00-448E-A8D0-B4E2B076C260}"/>
    <cellStyle name="Migliaia 56 3 2 2 2" xfId="54968" xr:uid="{D3C412F3-60BB-4268-940E-0A914A30A6FC}"/>
    <cellStyle name="Migliaia 56 3 2 3" xfId="9946" xr:uid="{DE887059-2D70-4CD7-9DD3-050C027D772F}"/>
    <cellStyle name="Migliaia 56 3 2 3 2" xfId="26272" xr:uid="{1E398D21-02BC-461F-AA62-A4F59A810751}"/>
    <cellStyle name="Migliaia 56 3 2 3 3" xfId="41250" xr:uid="{BDCC3FC3-2CFC-4DD8-8E36-89A124994894}"/>
    <cellStyle name="Migliaia 56 3 2 3 4" xfId="55876" xr:uid="{71EAA99F-DDDA-4CFD-A6FE-0BC26159F2BF}"/>
    <cellStyle name="Migliaia 56 3 2 4" xfId="17355" xr:uid="{6303BC4D-5FCC-46A1-9DFA-67287A3D57D0}"/>
    <cellStyle name="Migliaia 56 3 2 4 2" xfId="33471" xr:uid="{44DBC55A-FFBC-41D6-9AD8-F63F985BF2F0}"/>
    <cellStyle name="Migliaia 56 3 2 4 3" xfId="48432" xr:uid="{D18B1BDD-EEF2-483E-8FB8-763F1453599F}"/>
    <cellStyle name="Migliaia 56 3 2 5" xfId="19253" xr:uid="{BEE154B9-3CBD-4EBD-9523-75FD20189B15}"/>
    <cellStyle name="Migliaia 56 3 2 6" xfId="34248" xr:uid="{A7A9FB90-C8D0-40BB-8981-6A72D1532AF6}"/>
    <cellStyle name="Migliaia 56 3 2 7" xfId="49188" xr:uid="{2AECA43B-BF23-4FC1-9478-F44F071A477E}"/>
    <cellStyle name="Migliaia 56 3 2 8" xfId="49593" xr:uid="{B4F01D29-D635-469D-A497-1E968C910B8C}"/>
    <cellStyle name="Migliaia 56 3 2 9" xfId="49999" xr:uid="{198465E4-7DA5-4777-846D-C4ADF0A8E641}"/>
    <cellStyle name="Migliaia 56 3 3" xfId="9364" xr:uid="{2C5D5902-D148-4245-8A57-D923B773A5AD}"/>
    <cellStyle name="Migliaia 56 3 3 2" xfId="18402" xr:uid="{6588244F-E6CE-4C0A-9EBC-44D13CFEB74F}"/>
    <cellStyle name="Migliaia 56 3 3 2 2" xfId="33869" xr:uid="{16E65F75-26E5-4476-B8E7-B266B733401B}"/>
    <cellStyle name="Migliaia 56 3 3 2 2 2" xfId="55352" xr:uid="{1D09CE84-37DD-453A-91BC-26471C71E824}"/>
    <cellStyle name="Migliaia 56 3 3 2 3" xfId="48830" xr:uid="{A957D2E1-754D-4842-9004-6EE2570FCE00}"/>
    <cellStyle name="Migliaia 56 3 3 2 3 2" xfId="56274" xr:uid="{44F4F37B-34E6-4B95-BF8A-D742E0FA2B6D}"/>
    <cellStyle name="Migliaia 56 3 3 2 4" xfId="52997" xr:uid="{72FF3391-AAA0-4D8C-B33B-1BE841DA1E91}"/>
    <cellStyle name="Migliaia 56 3 3 3" xfId="17356" xr:uid="{813C7ED6-BA21-40FB-8762-ADB42A3B3B9F}"/>
    <cellStyle name="Migliaia 56 3 3 3 2" xfId="33472" xr:uid="{B569AA45-49CC-47B4-9620-20590E92D7FA}"/>
    <cellStyle name="Migliaia 56 3 3 3 3" xfId="48433" xr:uid="{814FC0E2-45A4-408D-A352-BEA7042CCB30}"/>
    <cellStyle name="Migliaia 56 3 3 3 4" xfId="54969" xr:uid="{739E04B5-3963-4FF4-B414-E93125F3AE5D}"/>
    <cellStyle name="Migliaia 56 3 3 4" xfId="55877" xr:uid="{7E0E3DB2-F168-4C19-9833-BA1EC2EFAD2F}"/>
    <cellStyle name="Migliaia 56 3 3 5" xfId="52595" xr:uid="{F9ADB914-EA0C-41DE-BB95-94B60B3610F7}"/>
    <cellStyle name="Migliaia 56 3 4" xfId="9945" xr:uid="{239D31D7-D92B-4657-9B49-102CF84141AB}"/>
    <cellStyle name="Migliaia 56 3 4 2" xfId="18401" xr:uid="{30EF7800-9312-4D48-9B20-3AA9DCD73CA2}"/>
    <cellStyle name="Migliaia 56 3 4 2 2" xfId="33868" xr:uid="{0E9B762A-DD3C-4149-88BB-C83310B0FCD0}"/>
    <cellStyle name="Migliaia 56 3 4 2 3" xfId="48829" xr:uid="{96AE5808-9060-4CC1-B050-E0CB3A148A81}"/>
    <cellStyle name="Migliaia 56 3 4 2 4" xfId="55351" xr:uid="{B18F23C6-7C14-4F73-89FC-7617F96CB46A}"/>
    <cellStyle name="Migliaia 56 3 4 3" xfId="26271" xr:uid="{DCF25674-A269-44D4-8606-079607A11EBF}"/>
    <cellStyle name="Migliaia 56 3 4 3 2" xfId="56273" xr:uid="{D0C0B588-B42F-42C9-B606-AA67EF173D80}"/>
    <cellStyle name="Migliaia 56 3 4 4" xfId="41249" xr:uid="{98C421EE-982C-4DBC-832C-4E986AD27B00}"/>
    <cellStyle name="Migliaia 56 3 4 5" xfId="52996" xr:uid="{8BB580D4-331F-4A14-B08C-6422BB9EAFD8}"/>
    <cellStyle name="Migliaia 56 3 5" xfId="17354" xr:uid="{4C0C41E5-7155-4873-A5A2-559E6300E907}"/>
    <cellStyle name="Migliaia 56 3 5 2" xfId="33470" xr:uid="{7B6ABDDD-F684-4F56-B0EC-407C6B5CFFA2}"/>
    <cellStyle name="Migliaia 56 3 5 3" xfId="48431" xr:uid="{762313F7-3792-4D93-AEF2-8484957B25EF}"/>
    <cellStyle name="Migliaia 56 3 5 4" xfId="54967" xr:uid="{2E792557-56F9-4FCA-9980-FA6C7B3E45CB}"/>
    <cellStyle name="Migliaia 56 3 6" xfId="19252" xr:uid="{60D8E37F-86ED-4814-B7F6-C77697E1D313}"/>
    <cellStyle name="Migliaia 56 3 6 2" xfId="55875" xr:uid="{C19BF527-E5B2-4060-BCC9-75FE2F7F2499}"/>
    <cellStyle name="Migliaia 56 3 7" xfId="34247" xr:uid="{E5C6FFDE-00A6-4EF7-B890-EA8C40041DB6}"/>
    <cellStyle name="Migliaia 56 3 8" xfId="49187" xr:uid="{1E74D453-6D99-4E8E-9A8D-B9F32A689C8A}"/>
    <cellStyle name="Migliaia 56 3 9" xfId="49592" xr:uid="{D53D5442-019E-4C98-8376-7984697CDA2A}"/>
    <cellStyle name="Migliaia 56 4" xfId="9366" xr:uid="{FBB6C61F-F250-4A4A-B1EC-F571DC2C6C2A}"/>
    <cellStyle name="Migliaia 56 4 2" xfId="17358" xr:uid="{9261D201-7BEC-4276-8345-39097DD8998A}"/>
    <cellStyle name="Migliaia 56 4 2 2" xfId="18404" xr:uid="{7FA0F5D1-2572-4DA7-82F9-F19EC53D6959}"/>
    <cellStyle name="Migliaia 56 4 2 2 2" xfId="33871" xr:uid="{A8C567F2-25EA-4398-AD68-145D43006EDE}"/>
    <cellStyle name="Migliaia 56 4 2 2 2 2" xfId="55354" xr:uid="{65480E71-A141-4970-A1C0-142B96D54298}"/>
    <cellStyle name="Migliaia 56 4 2 2 3" xfId="48832" xr:uid="{53F24543-9474-4411-AD70-FBED641E28A3}"/>
    <cellStyle name="Migliaia 56 4 2 2 3 2" xfId="56276" xr:uid="{1C909288-3C3C-4825-BFDD-6FD1F65F2FBD}"/>
    <cellStyle name="Migliaia 56 4 2 2 4" xfId="52999" xr:uid="{EF8C91AA-211E-4742-B606-8BAFEBA23FAC}"/>
    <cellStyle name="Migliaia 56 4 2 3" xfId="33474" xr:uid="{89EF7EC3-A357-42F7-A72E-8CEE8F907FE1}"/>
    <cellStyle name="Migliaia 56 4 2 3 2" xfId="54971" xr:uid="{D0281B53-AC62-4F8C-B53E-798306588C05}"/>
    <cellStyle name="Migliaia 56 4 2 4" xfId="48435" xr:uid="{AFDACD56-AE47-481E-9FF9-24D9CF7FA7E1}"/>
    <cellStyle name="Migliaia 56 4 2 4 2" xfId="55879" xr:uid="{BB84A892-8BDE-4ED4-9376-5251198F5C2D}"/>
    <cellStyle name="Migliaia 56 4 2 5" xfId="52597" xr:uid="{1B4D0686-BF06-4FB4-8D7E-B5B354EC9E5F}"/>
    <cellStyle name="Migliaia 56 4 3" xfId="18403" xr:uid="{DD3880A0-25AA-43D3-9A47-000E5CB08EAC}"/>
    <cellStyle name="Migliaia 56 4 3 2" xfId="33870" xr:uid="{7BC9CF6D-1ECB-4B7E-A434-2AC40C44DF9C}"/>
    <cellStyle name="Migliaia 56 4 3 2 2" xfId="55353" xr:uid="{19BB3A02-D17E-4E8F-809E-C38F54B1C74C}"/>
    <cellStyle name="Migliaia 56 4 3 3" xfId="48831" xr:uid="{1BA67A0A-074A-49D5-ACFD-114D0C4E91A7}"/>
    <cellStyle name="Migliaia 56 4 3 3 2" xfId="56275" xr:uid="{8932C929-4CFE-4830-ACCC-A5E97D3F00E1}"/>
    <cellStyle name="Migliaia 56 4 3 4" xfId="52998" xr:uid="{01FEC2E4-4E58-4F89-AF79-C9821B83EC6F}"/>
    <cellStyle name="Migliaia 56 4 4" xfId="17357" xr:uid="{ADE8816A-CCF6-47D0-AD14-284BAC8E0236}"/>
    <cellStyle name="Migliaia 56 4 4 2" xfId="33473" xr:uid="{468E31D6-0E97-45F1-BB31-92A6DEF3A9E2}"/>
    <cellStyle name="Migliaia 56 4 4 3" xfId="48434" xr:uid="{D8E3855B-97E4-4CFA-84A4-0976D0A3EC0A}"/>
    <cellStyle name="Migliaia 56 4 4 4" xfId="54970" xr:uid="{86F0DC8D-D68A-4163-9E1C-92D1980E0739}"/>
    <cellStyle name="Migliaia 56 4 5" xfId="51190" xr:uid="{5CDD1DBD-9EE3-4FD6-8BA4-0C020333E69F}"/>
    <cellStyle name="Migliaia 56 4 5 2" xfId="55878" xr:uid="{8DCD8D4D-BEAC-4D70-86D1-55B352C78C2B}"/>
    <cellStyle name="Migliaia 56 4 6" xfId="52596" xr:uid="{E6B07630-6087-493C-917C-D615A3211268}"/>
    <cellStyle name="Migliaia 56 5" xfId="9367" xr:uid="{ABCFFD2A-8C2E-4CF4-A1EB-F5729C839E10}"/>
    <cellStyle name="Migliaia 56 5 2" xfId="17359" xr:uid="{1AE13310-5F53-4C62-9349-78418778019F}"/>
    <cellStyle name="Migliaia 56 5 2 2" xfId="33475" xr:uid="{4265A7BD-43E1-4BA6-96D4-17710A70FAE9}"/>
    <cellStyle name="Migliaia 56 5 2 3" xfId="48436" xr:uid="{D616BBC0-6144-4A75-873D-EABDCA08E705}"/>
    <cellStyle name="Migliaia 56 5 2 4" xfId="54972" xr:uid="{196C85F6-57B4-4584-BD77-AAEC284DFE83}"/>
    <cellStyle name="Migliaia 56 5 3" xfId="51117" xr:uid="{1E8FCCD7-D514-40A4-8102-7D7D652CC2F5}"/>
    <cellStyle name="Migliaia 56 5 3 2" xfId="55880" xr:uid="{EEEE7EEF-134C-4F7D-83A7-569BCB50CE0D}"/>
    <cellStyle name="Migliaia 56 5 4" xfId="52598" xr:uid="{1B372287-1A9C-429A-9C15-A18BF4C997ED}"/>
    <cellStyle name="Migliaia 56 6" xfId="9362" xr:uid="{7A746DFF-F5CD-46F5-BC04-2F023784F43A}"/>
    <cellStyle name="Migliaia 56 6 2" xfId="50902" xr:uid="{659B67FB-85A0-4903-980A-E3CF3A350B25}"/>
    <cellStyle name="Migliaia 56 6 3" xfId="54580" xr:uid="{937054D6-262E-4C11-A732-1071B64EBDC9}"/>
    <cellStyle name="Migliaia 56 7" xfId="9943" xr:uid="{E010A62D-6E0E-4825-8DB1-079306138788}"/>
    <cellStyle name="Migliaia 56 7 2" xfId="26269" xr:uid="{D9269070-AD95-402C-B0A1-0D4F4DAC4D9B}"/>
    <cellStyle name="Migliaia 56 7 3" xfId="41247" xr:uid="{555C4B1D-6F26-4109-9299-C27795C533EF}"/>
    <cellStyle name="Migliaia 56 7 4" xfId="55873" xr:uid="{28679593-0782-40A7-B3FB-78A9E8A77F06}"/>
    <cellStyle name="Migliaia 56 8" xfId="17352" xr:uid="{0805855D-5F65-4385-9612-8AC434AEA48B}"/>
    <cellStyle name="Migliaia 56 8 2" xfId="33468" xr:uid="{6DDF2302-4CB1-40CB-B53F-EFCFE1103969}"/>
    <cellStyle name="Migliaia 56 8 3" xfId="48429" xr:uid="{AF6669AD-D21A-43D0-AB36-D293336CE04B}"/>
    <cellStyle name="Migliaia 56 9" xfId="19250" xr:uid="{8F3399ED-405F-454C-9C9C-9D0BCAC43D88}"/>
    <cellStyle name="Migliaia 57" xfId="535" xr:uid="{F487078B-A319-4C65-B13F-B7B09A65A64D}"/>
    <cellStyle name="Migliaia 57 10" xfId="34249" xr:uid="{EAFD9E8B-A23B-4A42-96DF-0F2E74AAC6FE}"/>
    <cellStyle name="Migliaia 57 11" xfId="49189" xr:uid="{995A1F18-7C44-4918-A340-46567533DDF9}"/>
    <cellStyle name="Migliaia 57 12" xfId="49594" xr:uid="{8AA0C2CE-0942-4284-98AB-0650A1C4288A}"/>
    <cellStyle name="Migliaia 57 13" xfId="50000" xr:uid="{D1C156F0-F729-442C-B808-BB451740E102}"/>
    <cellStyle name="Migliaia 57 14" xfId="50408" xr:uid="{208C1AE8-88C5-4C4E-B0DF-70A6DCF459B8}"/>
    <cellStyle name="Migliaia 57 15" xfId="50850" xr:uid="{88562EA5-DE7A-4D3E-BBCE-D76230ED85A2}"/>
    <cellStyle name="Migliaia 57 16" xfId="51569" xr:uid="{59D9ED45-26A4-4577-A712-310C2D1A6B72}"/>
    <cellStyle name="Migliaia 57 17" xfId="51980" xr:uid="{0BAD2A61-A037-46CD-805D-0898BC0C9636}"/>
    <cellStyle name="Migliaia 57 18" xfId="52599" xr:uid="{33D3C080-D630-4A68-B17B-DB707D113E9A}"/>
    <cellStyle name="Migliaia 57 2" xfId="536" xr:uid="{2973AFFF-1687-4666-BDF6-7ACBBBDD8997}"/>
    <cellStyle name="Migliaia 57 2 10" xfId="50001" xr:uid="{FEBC9047-F481-4A90-8C81-3FB21A205581}"/>
    <cellStyle name="Migliaia 57 2 11" xfId="50409" xr:uid="{C7D9C808-99A9-4636-8812-DCE7FBA03B6C}"/>
    <cellStyle name="Migliaia 57 2 12" xfId="50851" xr:uid="{C852A6E7-43F5-4223-B6E8-14879F4D4D6E}"/>
    <cellStyle name="Migliaia 57 2 13" xfId="51570" xr:uid="{5CC289D4-153A-4BC0-8BC4-1A026D1533AB}"/>
    <cellStyle name="Migliaia 57 2 14" xfId="51981" xr:uid="{9B924A4B-04BE-4DBC-B6D9-FD59421509DC}"/>
    <cellStyle name="Migliaia 57 2 15" xfId="52600" xr:uid="{3D781401-56F8-4F54-A2FD-7E7B63F5B510}"/>
    <cellStyle name="Migliaia 57 2 2" xfId="1303" xr:uid="{629F3AAE-44BD-4469-894E-C6BC5854A9D5}"/>
    <cellStyle name="Migliaia 57 2 2 10" xfId="51093" xr:uid="{1DCA0389-0AF4-43E4-AF08-E05E2A3833A7}"/>
    <cellStyle name="Migliaia 57 2 2 11" xfId="51689" xr:uid="{EC32A944-A597-4470-B418-B19FA8E1F6D8}"/>
    <cellStyle name="Migliaia 57 2 2 12" xfId="52108" xr:uid="{688DA462-EDFD-4CFD-A012-815923C82FB7}"/>
    <cellStyle name="Migliaia 57 2 2 13" xfId="53000" xr:uid="{C8CB8F04-74AC-48D8-B224-4FD03B8DD862}"/>
    <cellStyle name="Migliaia 57 2 2 2" xfId="10067" xr:uid="{0CF7800B-8430-4BE7-BBF9-FA99FD40F9C5}"/>
    <cellStyle name="Migliaia 57 2 2 2 2" xfId="26388" xr:uid="{5031FB40-A128-495B-84ED-465AAC2B0B42}"/>
    <cellStyle name="Migliaia 57 2 2 2 3" xfId="41356" xr:uid="{1AAA0062-FFBD-42FD-80F5-160ABE112EFD}"/>
    <cellStyle name="Migliaia 57 2 2 2 4" xfId="55355" xr:uid="{37AF9984-7CB9-458A-BD04-433C2D7120DB}"/>
    <cellStyle name="Migliaia 57 2 2 3" xfId="18405" xr:uid="{34035E49-9F5F-4B1A-98BB-2D8B2B9FEFBB}"/>
    <cellStyle name="Migliaia 57 2 2 3 2" xfId="33872" xr:uid="{BCA51B29-1F6B-4550-99D0-7ACEF59271A1}"/>
    <cellStyle name="Migliaia 57 2 2 3 3" xfId="48833" xr:uid="{A365C074-22C3-43FB-B293-D1BE748C359F}"/>
    <cellStyle name="Migliaia 57 2 2 3 4" xfId="56277" xr:uid="{C504D018-7911-45BC-BDC4-63EF64F3FE85}"/>
    <cellStyle name="Migliaia 57 2 2 4" xfId="19367" xr:uid="{C17CA62F-F2CE-4064-B907-D24FABEEA646}"/>
    <cellStyle name="Migliaia 57 2 2 5" xfId="34357" xr:uid="{4A1F93F7-88B4-454E-9C67-A831EBD26720}"/>
    <cellStyle name="Migliaia 57 2 2 6" xfId="49309" xr:uid="{C1F6860C-0225-4F90-83E0-474C14D6AEA8}"/>
    <cellStyle name="Migliaia 57 2 2 7" xfId="49714" xr:uid="{29782899-A218-462C-93AC-514B2E2D371B}"/>
    <cellStyle name="Migliaia 57 2 2 8" xfId="50123" xr:uid="{51DDF1B1-C63F-468F-A633-5FD12EFEAA86}"/>
    <cellStyle name="Migliaia 57 2 2 9" xfId="50528" xr:uid="{D9E3E9F6-9329-4EDC-87E2-95E5BC0C632F}"/>
    <cellStyle name="Migliaia 57 2 3" xfId="9369" xr:uid="{4B501279-99B3-41CD-A2D8-46E30BA61822}"/>
    <cellStyle name="Migliaia 57 2 3 2" xfId="54645" xr:uid="{9804E6FD-720A-4A2C-8BB9-599F1097C9D1}"/>
    <cellStyle name="Migliaia 57 2 4" xfId="9948" xr:uid="{92CB582B-046D-4B2A-8980-419C08EF2783}"/>
    <cellStyle name="Migliaia 57 2 4 2" xfId="26274" xr:uid="{3AC0D0A3-D9E2-4665-B8D1-F7F943251321}"/>
    <cellStyle name="Migliaia 57 2 4 3" xfId="41252" xr:uid="{8EDF623F-3F72-47A2-B189-5A7A31071312}"/>
    <cellStyle name="Migliaia 57 2 4 4" xfId="55882" xr:uid="{38BC573B-D665-4D6D-8EF8-3AC7BC479D9F}"/>
    <cellStyle name="Migliaia 57 2 5" xfId="17361" xr:uid="{4088B787-0FD5-4261-B277-BCB2B255A9BD}"/>
    <cellStyle name="Migliaia 57 2 5 2" xfId="33477" xr:uid="{A046A7D2-9301-4F57-8480-71B0DA0AFB4D}"/>
    <cellStyle name="Migliaia 57 2 5 3" xfId="48438" xr:uid="{35C6046D-B21D-4C3B-B6AB-D09411D03066}"/>
    <cellStyle name="Migliaia 57 2 6" xfId="19255" xr:uid="{67F2BBA8-47F1-470B-BE5E-6117BB5EE304}"/>
    <cellStyle name="Migliaia 57 2 7" xfId="34250" xr:uid="{A616E1AA-91CC-44B3-B4BA-B90865EB5B84}"/>
    <cellStyle name="Migliaia 57 2 8" xfId="49190" xr:uid="{6CD27C8B-F844-423C-9B7A-2A11AF2FA0A1}"/>
    <cellStyle name="Migliaia 57 2 9" xfId="49595" xr:uid="{0D4C758A-02DB-4117-A3A5-6798E21F91FA}"/>
    <cellStyle name="Migliaia 57 3" xfId="537" xr:uid="{5B4347D3-B700-405C-9BC2-A4E3C6B19BFA}"/>
    <cellStyle name="Migliaia 57 3 10" xfId="50002" xr:uid="{D18EE405-1F2E-4253-A7EF-84C4C1645FCA}"/>
    <cellStyle name="Migliaia 57 3 11" xfId="50410" xr:uid="{C08A7030-8C81-435D-B340-D3986AC641D4}"/>
    <cellStyle name="Migliaia 57 3 12" xfId="50852" xr:uid="{1C7BAE47-A01B-4D61-B5D3-C46460AFD4B8}"/>
    <cellStyle name="Migliaia 57 3 13" xfId="51571" xr:uid="{D687D336-1347-4FF7-B1F4-D890817C622A}"/>
    <cellStyle name="Migliaia 57 3 14" xfId="51982" xr:uid="{39D54A6F-F5CC-428F-85E2-CDD3ADA960F1}"/>
    <cellStyle name="Migliaia 57 3 15" xfId="52601" xr:uid="{6EEF44FA-220E-4F26-ACE7-F3D712302942}"/>
    <cellStyle name="Migliaia 57 3 2" xfId="538" xr:uid="{D51C2AA5-5402-412C-ADEB-67FC4CEFE8F3}"/>
    <cellStyle name="Migliaia 57 3 2 10" xfId="50411" xr:uid="{C9395ACA-78FD-47E8-A2F4-8B98BD6B7D64}"/>
    <cellStyle name="Migliaia 57 3 2 11" xfId="50853" xr:uid="{93F7D0A3-BF88-45E9-98C9-7D44CB378C24}"/>
    <cellStyle name="Migliaia 57 3 2 12" xfId="51572" xr:uid="{8E94DFDA-E384-4CC4-B088-5E5622B5A754}"/>
    <cellStyle name="Migliaia 57 3 2 13" xfId="51983" xr:uid="{4C1F6D21-0CCC-4ACB-8E1A-C4713820916F}"/>
    <cellStyle name="Migliaia 57 3 2 14" xfId="52602" xr:uid="{335E552C-6873-434B-8991-BD0BA7ECF5A1}"/>
    <cellStyle name="Migliaia 57 3 2 2" xfId="9371" xr:uid="{49632EC3-332C-4E3A-B704-E1C68A2E1EAC}"/>
    <cellStyle name="Migliaia 57 3 2 2 2" xfId="54974" xr:uid="{06502BEB-75EF-4097-942C-E46D049964E9}"/>
    <cellStyle name="Migliaia 57 3 2 3" xfId="9950" xr:uid="{257EC96D-AB43-4981-B0AC-CE01E358289E}"/>
    <cellStyle name="Migliaia 57 3 2 3 2" xfId="26276" xr:uid="{8DBA40CE-C7DE-4A94-9395-210F35864552}"/>
    <cellStyle name="Migliaia 57 3 2 3 3" xfId="41254" xr:uid="{4001D957-44F0-4EE1-BF81-946BCF0E1055}"/>
    <cellStyle name="Migliaia 57 3 2 3 4" xfId="55884" xr:uid="{A7C35B0F-7488-4FA0-BE2A-077BD07FFD70}"/>
    <cellStyle name="Migliaia 57 3 2 4" xfId="17363" xr:uid="{4F7F3564-5450-49AC-8ED5-9657B1DDBEA4}"/>
    <cellStyle name="Migliaia 57 3 2 4 2" xfId="33479" xr:uid="{0354D3CB-66B5-48B7-A935-F076FCBA7A84}"/>
    <cellStyle name="Migliaia 57 3 2 4 3" xfId="48440" xr:uid="{CB8E4A09-04D4-4A56-9246-678CDDA55DCF}"/>
    <cellStyle name="Migliaia 57 3 2 5" xfId="19257" xr:uid="{5CFB62D0-AA40-4991-A7F6-6F5806F98D64}"/>
    <cellStyle name="Migliaia 57 3 2 6" xfId="34252" xr:uid="{652E162B-E9D6-4D3B-91DC-3C6F039A8B8A}"/>
    <cellStyle name="Migliaia 57 3 2 7" xfId="49192" xr:uid="{E5716800-3DE5-4678-9317-97A7E71E5EB3}"/>
    <cellStyle name="Migliaia 57 3 2 8" xfId="49597" xr:uid="{EB63D6A3-A73F-401A-B3D2-B8C14C8F8CD3}"/>
    <cellStyle name="Migliaia 57 3 2 9" xfId="50003" xr:uid="{903E3AA7-3A63-41D2-BDAA-C95140B711F4}"/>
    <cellStyle name="Migliaia 57 3 3" xfId="9370" xr:uid="{55ACC6B8-A5D9-4029-B2B8-3EC6F4B7C0C3}"/>
    <cellStyle name="Migliaia 57 3 3 2" xfId="18407" xr:uid="{DA76C128-B30D-42A4-95FF-8CABBA7CF29C}"/>
    <cellStyle name="Migliaia 57 3 3 2 2" xfId="33874" xr:uid="{A87E831D-18F6-4CFA-A393-A6736F156555}"/>
    <cellStyle name="Migliaia 57 3 3 2 2 2" xfId="55357" xr:uid="{AC9FF947-E95B-4769-9774-19997B7A9B8B}"/>
    <cellStyle name="Migliaia 57 3 3 2 3" xfId="48835" xr:uid="{6DC5707B-097B-4CB3-9ECB-6441C1DA6EE2}"/>
    <cellStyle name="Migliaia 57 3 3 2 3 2" xfId="56279" xr:uid="{B1F7AE63-553E-435B-8DF9-D33674ED7D4F}"/>
    <cellStyle name="Migliaia 57 3 3 2 4" xfId="53002" xr:uid="{39C6EED0-6EC8-4031-B5BA-0961DEA6AFD3}"/>
    <cellStyle name="Migliaia 57 3 3 3" xfId="17364" xr:uid="{2CDD707C-5F89-4E2C-B6CC-33FE47174915}"/>
    <cellStyle name="Migliaia 57 3 3 3 2" xfId="33480" xr:uid="{87F5F00A-ABF5-42B3-8540-C6B6FD6EA86B}"/>
    <cellStyle name="Migliaia 57 3 3 3 3" xfId="48441" xr:uid="{7E9A96A2-D3F3-429A-B507-4DFF3956DD8B}"/>
    <cellStyle name="Migliaia 57 3 3 3 4" xfId="54975" xr:uid="{7C872A56-3AA3-4115-87C6-5F12B61E453E}"/>
    <cellStyle name="Migliaia 57 3 3 4" xfId="55885" xr:uid="{2CD873CF-7562-4A75-954D-31678B02B44B}"/>
    <cellStyle name="Migliaia 57 3 3 5" xfId="52603" xr:uid="{CC96DD54-2680-4BFC-A4AB-56AF455D6F86}"/>
    <cellStyle name="Migliaia 57 3 4" xfId="9949" xr:uid="{CDBBC2E1-71CA-4A2C-A930-D2D158A08B6F}"/>
    <cellStyle name="Migliaia 57 3 4 2" xfId="18406" xr:uid="{31B7419A-A3B5-4184-B019-CE6FE1EF00FA}"/>
    <cellStyle name="Migliaia 57 3 4 2 2" xfId="33873" xr:uid="{689DC86E-6C11-4F14-BC53-2965AFC45A6F}"/>
    <cellStyle name="Migliaia 57 3 4 2 3" xfId="48834" xr:uid="{A2715355-C4E0-48C8-9BAB-D6E8748303EE}"/>
    <cellStyle name="Migliaia 57 3 4 2 4" xfId="55356" xr:uid="{BFE406F3-033F-4E5F-A15E-A48C8EA3B1F1}"/>
    <cellStyle name="Migliaia 57 3 4 3" xfId="26275" xr:uid="{BFBB0F3D-C6BF-4198-9EF5-88EF90E8FE86}"/>
    <cellStyle name="Migliaia 57 3 4 3 2" xfId="56278" xr:uid="{A42B85C0-1CE4-424D-AAD8-F96689D34049}"/>
    <cellStyle name="Migliaia 57 3 4 4" xfId="41253" xr:uid="{7AAE15C3-D427-4AAB-B527-A2D22308BA40}"/>
    <cellStyle name="Migliaia 57 3 4 5" xfId="53001" xr:uid="{CBF7023B-DF99-43ED-B202-D684CE50A868}"/>
    <cellStyle name="Migliaia 57 3 5" xfId="17362" xr:uid="{22F8201F-F458-4003-ADBC-83107F37FCE0}"/>
    <cellStyle name="Migliaia 57 3 5 2" xfId="33478" xr:uid="{299F79CB-8874-401D-850D-C006DC47A96F}"/>
    <cellStyle name="Migliaia 57 3 5 3" xfId="48439" xr:uid="{B96052CF-EF2E-43DD-A48C-6509CADC1060}"/>
    <cellStyle name="Migliaia 57 3 5 4" xfId="54973" xr:uid="{CAEFB353-024E-400E-9C18-7CD51F69EBE5}"/>
    <cellStyle name="Migliaia 57 3 6" xfId="19256" xr:uid="{8918466B-40ED-47E7-9EE0-68BA4FCE0127}"/>
    <cellStyle name="Migliaia 57 3 6 2" xfId="55883" xr:uid="{11F191A9-B315-4DA9-8CA8-81A3CE8D28DD}"/>
    <cellStyle name="Migliaia 57 3 7" xfId="34251" xr:uid="{A9A29C2B-CF01-4155-B09B-A273963F6B13}"/>
    <cellStyle name="Migliaia 57 3 8" xfId="49191" xr:uid="{6818A8A2-CAD3-4B95-9012-AD626646F217}"/>
    <cellStyle name="Migliaia 57 3 9" xfId="49596" xr:uid="{F4929042-A31B-492A-BD57-54095E92A175}"/>
    <cellStyle name="Migliaia 57 4" xfId="9372" xr:uid="{F1976D99-A180-4558-87F2-B2C481BDDE50}"/>
    <cellStyle name="Migliaia 57 4 2" xfId="17366" xr:uid="{B85FF984-36E3-4A45-85C4-065C33B653A2}"/>
    <cellStyle name="Migliaia 57 4 2 2" xfId="18409" xr:uid="{88207BDF-0CF4-4CEF-83DA-5EEB1A243C14}"/>
    <cellStyle name="Migliaia 57 4 2 2 2" xfId="33876" xr:uid="{B06B03B4-E48B-44B5-90F0-2D457A953B67}"/>
    <cellStyle name="Migliaia 57 4 2 2 2 2" xfId="55359" xr:uid="{A4B5FF1D-947D-40E8-8CC1-BC8800F870D6}"/>
    <cellStyle name="Migliaia 57 4 2 2 3" xfId="48837" xr:uid="{B09A0296-90CA-43BD-9D97-E723DBCC557C}"/>
    <cellStyle name="Migliaia 57 4 2 2 3 2" xfId="56281" xr:uid="{09B4A0E5-29FB-4238-81F4-2434BEEFABCE}"/>
    <cellStyle name="Migliaia 57 4 2 2 4" xfId="53004" xr:uid="{78F96ED5-ECCD-432F-81AE-C18CEE40CE7C}"/>
    <cellStyle name="Migliaia 57 4 2 3" xfId="33482" xr:uid="{EE15AB43-0938-48CF-8192-E5F780C0D3E3}"/>
    <cellStyle name="Migliaia 57 4 2 3 2" xfId="54977" xr:uid="{01A55AAC-7910-4C90-81D0-310A49A2F794}"/>
    <cellStyle name="Migliaia 57 4 2 4" xfId="48443" xr:uid="{845305FE-2411-49A0-BD0A-8E2EB2A467F0}"/>
    <cellStyle name="Migliaia 57 4 2 4 2" xfId="55887" xr:uid="{7A70162D-E2D8-43F2-AFDE-E07AA7AF44CE}"/>
    <cellStyle name="Migliaia 57 4 2 5" xfId="52605" xr:uid="{271DDF19-B99B-4A80-AB0B-CB4A24E6058E}"/>
    <cellStyle name="Migliaia 57 4 3" xfId="18408" xr:uid="{99F4695D-462D-4A3C-A913-3FDFBE194B60}"/>
    <cellStyle name="Migliaia 57 4 3 2" xfId="33875" xr:uid="{827354CC-6B9D-44D3-BC8F-586A79757AF1}"/>
    <cellStyle name="Migliaia 57 4 3 2 2" xfId="55358" xr:uid="{19EDC3CC-200B-4BF3-8F50-AA8357EA84EC}"/>
    <cellStyle name="Migliaia 57 4 3 3" xfId="48836" xr:uid="{A66EBBDA-02A0-4AC6-B8B2-A4152A1C9D74}"/>
    <cellStyle name="Migliaia 57 4 3 3 2" xfId="56280" xr:uid="{2D77DB88-EE0A-4C1E-94A4-56917F9AD069}"/>
    <cellStyle name="Migliaia 57 4 3 4" xfId="53003" xr:uid="{052DB7F8-2EE2-4A38-8853-74FD32F4DBCF}"/>
    <cellStyle name="Migliaia 57 4 4" xfId="17365" xr:uid="{6FAD8E49-19FA-4366-B14F-3D61152B2892}"/>
    <cellStyle name="Migliaia 57 4 4 2" xfId="33481" xr:uid="{2B3B2A11-4B7F-4770-9591-8A792FB562BD}"/>
    <cellStyle name="Migliaia 57 4 4 3" xfId="48442" xr:uid="{BC1FC088-B10A-420F-97D0-4C10D4CAD713}"/>
    <cellStyle name="Migliaia 57 4 4 4" xfId="54976" xr:uid="{E63B3C61-02DB-41B7-BF7B-86F37D26FB45}"/>
    <cellStyle name="Migliaia 57 4 5" xfId="50901" xr:uid="{A27D7F34-0EE5-4607-879A-495EA6F2FAC6}"/>
    <cellStyle name="Migliaia 57 4 5 2" xfId="55886" xr:uid="{19433D3B-EE22-445B-A4B0-6FCB0D100727}"/>
    <cellStyle name="Migliaia 57 4 6" xfId="52604" xr:uid="{A102A833-C508-4208-B0C2-A25A797C1307}"/>
    <cellStyle name="Migliaia 57 5" xfId="9373" xr:uid="{7A61057C-40D1-4D89-8184-7B8B5FB850E6}"/>
    <cellStyle name="Migliaia 57 5 2" xfId="17367" xr:uid="{2E40E701-68A6-4AB2-AA8F-5C7D501F4F4D}"/>
    <cellStyle name="Migliaia 57 5 2 2" xfId="33483" xr:uid="{0DF629B8-ACFD-413B-A98B-65C06D300BEB}"/>
    <cellStyle name="Migliaia 57 5 2 3" xfId="48444" xr:uid="{F7BF7E2A-59D4-4C56-9D1A-4808BAD9BD47}"/>
    <cellStyle name="Migliaia 57 5 2 4" xfId="54978" xr:uid="{1EBEDABF-877F-49C3-ABC4-C0FD8D0C6D47}"/>
    <cellStyle name="Migliaia 57 5 3" xfId="51116" xr:uid="{8B0FFA89-4F8B-4D2D-BDB7-6B08D77D1F1A}"/>
    <cellStyle name="Migliaia 57 5 3 2" xfId="55888" xr:uid="{7008F2D1-17AA-492D-8793-C56126F24E96}"/>
    <cellStyle name="Migliaia 57 5 4" xfId="52606" xr:uid="{546402E4-E626-4F2B-9C80-59C14FE67BDE}"/>
    <cellStyle name="Migliaia 57 6" xfId="9368" xr:uid="{37FED3EE-E42C-4EFF-A41A-A288116230EB}"/>
    <cellStyle name="Migliaia 57 6 2" xfId="50900" xr:uid="{C1C6BB7B-C91E-4080-9781-D6F4104E4DBB}"/>
    <cellStyle name="Migliaia 57 6 3" xfId="54581" xr:uid="{6F5FF302-A93F-44D9-A4B4-3CB2F8DB43D9}"/>
    <cellStyle name="Migliaia 57 7" xfId="9947" xr:uid="{B455C607-4955-4399-9544-3EF036D8B598}"/>
    <cellStyle name="Migliaia 57 7 2" xfId="26273" xr:uid="{B19B70CA-C521-4351-AC9E-1B64352C64E4}"/>
    <cellStyle name="Migliaia 57 7 3" xfId="41251" xr:uid="{8B310D41-6344-4AC9-9E8D-141180470AB2}"/>
    <cellStyle name="Migliaia 57 7 4" xfId="55881" xr:uid="{13800D58-FF60-47F3-93A4-D80D14875FBD}"/>
    <cellStyle name="Migliaia 57 8" xfId="17360" xr:uid="{54DF2D75-9E9C-4E7C-A138-FBDFE2732141}"/>
    <cellStyle name="Migliaia 57 8 2" xfId="33476" xr:uid="{728E6123-C16C-464E-A5C6-543F6A1C2EDF}"/>
    <cellStyle name="Migliaia 57 8 3" xfId="48437" xr:uid="{9508582E-BD9C-455D-9F47-9631D663E903}"/>
    <cellStyle name="Migliaia 57 9" xfId="19254" xr:uid="{0ECA9DB4-1900-425B-A237-7A7981C551C7}"/>
    <cellStyle name="Migliaia 58" xfId="539" xr:uid="{56AE21CD-337E-425B-9317-EB5A0B52DDE1}"/>
    <cellStyle name="Migliaia 58 10" xfId="34253" xr:uid="{1C6023B9-69FE-4B5B-897E-47174155B470}"/>
    <cellStyle name="Migliaia 58 11" xfId="49193" xr:uid="{2BE7C04B-8D40-4896-9780-0411EEB2329D}"/>
    <cellStyle name="Migliaia 58 12" xfId="49598" xr:uid="{7F73B710-1D83-4257-BB08-4701F2006F3A}"/>
    <cellStyle name="Migliaia 58 13" xfId="50004" xr:uid="{C35EE579-C74E-47AE-88D6-00A4CE5216CF}"/>
    <cellStyle name="Migliaia 58 14" xfId="50412" xr:uid="{582E75EF-C0B2-4BBF-9EF4-10B71D9D7188}"/>
    <cellStyle name="Migliaia 58 15" xfId="50854" xr:uid="{A89E64AB-2961-4D9C-A630-7278ACFD4C2A}"/>
    <cellStyle name="Migliaia 58 16" xfId="51573" xr:uid="{A83E5F4E-F681-4D58-8BFE-B9CE4797DA77}"/>
    <cellStyle name="Migliaia 58 17" xfId="51984" xr:uid="{96154A52-3452-4C9C-A419-2E2208FE7E46}"/>
    <cellStyle name="Migliaia 58 18" xfId="52607" xr:uid="{4E8AACE8-7FE5-4ECB-A1A1-2EE72F81034D}"/>
    <cellStyle name="Migliaia 58 2" xfId="540" xr:uid="{B6AD980F-FBE8-4698-A276-B63BA1EEE465}"/>
    <cellStyle name="Migliaia 58 2 10" xfId="50005" xr:uid="{A88CE0D9-F84D-499D-8315-6E5D6AD0F4B0}"/>
    <cellStyle name="Migliaia 58 2 11" xfId="50413" xr:uid="{370EB55A-0EB9-4A1E-941C-A12F40441B79}"/>
    <cellStyle name="Migliaia 58 2 12" xfId="50855" xr:uid="{DE5C1327-B1AA-46B8-AAFD-D3654F3CCAC8}"/>
    <cellStyle name="Migliaia 58 2 13" xfId="51574" xr:uid="{C8DDC153-B7DA-4E75-9707-FA61D1A4C090}"/>
    <cellStyle name="Migliaia 58 2 14" xfId="51985" xr:uid="{AB7F8CFD-7C1D-44B5-A38E-E57753A8D908}"/>
    <cellStyle name="Migliaia 58 2 15" xfId="52608" xr:uid="{A99EE5FD-EC34-4839-B920-59B25BB3B9D5}"/>
    <cellStyle name="Migliaia 58 2 2" xfId="1304" xr:uid="{44682F79-47E9-498B-851F-E767DB4F25EA}"/>
    <cellStyle name="Migliaia 58 2 2 10" xfId="51094" xr:uid="{86AC4DAC-984E-4FE7-84D4-5EB9E59C0557}"/>
    <cellStyle name="Migliaia 58 2 2 11" xfId="51690" xr:uid="{5659D8AA-EA00-46A5-B535-81DA9F297CF9}"/>
    <cellStyle name="Migliaia 58 2 2 12" xfId="52109" xr:uid="{2BAE11EA-5EC2-48B0-8A4D-685FF029FEBF}"/>
    <cellStyle name="Migliaia 58 2 2 13" xfId="53005" xr:uid="{56BB1DA1-AC10-4CD3-A605-C26CE7E159D7}"/>
    <cellStyle name="Migliaia 58 2 2 2" xfId="10068" xr:uid="{3C0D542F-3FAB-430B-9B27-7CAEC6EE20FD}"/>
    <cellStyle name="Migliaia 58 2 2 2 2" xfId="26389" xr:uid="{32C2A45E-9DA3-49E1-A17E-894695DA3A9E}"/>
    <cellStyle name="Migliaia 58 2 2 2 3" xfId="41357" xr:uid="{2778BC18-0C62-477C-9F61-E58473C704A9}"/>
    <cellStyle name="Migliaia 58 2 2 2 4" xfId="55360" xr:uid="{C5168A55-802B-4137-A69B-F0EF3FF6D679}"/>
    <cellStyle name="Migliaia 58 2 2 3" xfId="18410" xr:uid="{69AC97D4-B653-4935-84CD-2F7D056F05D0}"/>
    <cellStyle name="Migliaia 58 2 2 3 2" xfId="33877" xr:uid="{6FF4379F-BC9B-414B-890E-125B044AEE01}"/>
    <cellStyle name="Migliaia 58 2 2 3 3" xfId="48838" xr:uid="{CED1FE39-175E-4E58-BD01-5016332B127E}"/>
    <cellStyle name="Migliaia 58 2 2 3 4" xfId="56282" xr:uid="{B22F88D7-790A-4C68-B7F7-8E989C718EF8}"/>
    <cellStyle name="Migliaia 58 2 2 4" xfId="19368" xr:uid="{D3E054E8-D804-4151-94D9-9F9CF632EBBB}"/>
    <cellStyle name="Migliaia 58 2 2 5" xfId="34358" xr:uid="{DB1F2CCE-669D-4FD9-8DA1-402129970B69}"/>
    <cellStyle name="Migliaia 58 2 2 6" xfId="49310" xr:uid="{7B6DAD29-22C7-42DC-975F-E54300CA74B6}"/>
    <cellStyle name="Migliaia 58 2 2 7" xfId="49715" xr:uid="{4BC91C5C-B7B6-4E07-8603-792AA718F417}"/>
    <cellStyle name="Migliaia 58 2 2 8" xfId="50124" xr:uid="{014FD7B3-6E12-4699-BBA8-551479B7EAA5}"/>
    <cellStyle name="Migliaia 58 2 2 9" xfId="50529" xr:uid="{1C42CE81-88D1-4C9C-AFFB-9F262B6495A2}"/>
    <cellStyle name="Migliaia 58 2 3" xfId="9375" xr:uid="{7C731B2A-4769-4669-81D6-4315B0B8ACC4}"/>
    <cellStyle name="Migliaia 58 2 3 2" xfId="54646" xr:uid="{B6816AED-A2EE-476C-B833-0488A11EF221}"/>
    <cellStyle name="Migliaia 58 2 4" xfId="9952" xr:uid="{ED1C3B89-38A7-44FA-AE09-5E885BACE3E7}"/>
    <cellStyle name="Migliaia 58 2 4 2" xfId="26278" xr:uid="{F36F7901-B1A1-4D7C-ABCB-21EA7D49D471}"/>
    <cellStyle name="Migliaia 58 2 4 3" xfId="41256" xr:uid="{71B3E9A9-27F8-4E89-A815-0EE3D62B44B9}"/>
    <cellStyle name="Migliaia 58 2 4 4" xfId="55890" xr:uid="{6F7D22AC-A7D3-4AD0-8089-228B8A42E920}"/>
    <cellStyle name="Migliaia 58 2 5" xfId="17369" xr:uid="{CF09F52F-C9C1-40D0-8CC7-8F8D1EB06720}"/>
    <cellStyle name="Migliaia 58 2 5 2" xfId="33485" xr:uid="{E1829C1A-3135-4652-AC52-8089CFA17A5B}"/>
    <cellStyle name="Migliaia 58 2 5 3" xfId="48446" xr:uid="{93DE349F-9665-41E4-9709-DC1F8D5629F1}"/>
    <cellStyle name="Migliaia 58 2 6" xfId="19259" xr:uid="{5B0DAF4D-598F-4E44-98A4-5455B0C415D4}"/>
    <cellStyle name="Migliaia 58 2 7" xfId="34254" xr:uid="{8517DBD8-26FD-41F3-9406-BD523A85A500}"/>
    <cellStyle name="Migliaia 58 2 8" xfId="49194" xr:uid="{218D4A74-1DA0-4B44-8C9A-FFE4DDB51729}"/>
    <cellStyle name="Migliaia 58 2 9" xfId="49599" xr:uid="{2C0DB58F-2834-452F-88C1-0360AB1D9CD2}"/>
    <cellStyle name="Migliaia 58 3" xfId="541" xr:uid="{361CCECF-BF58-4204-A744-C1197A4D54A7}"/>
    <cellStyle name="Migliaia 58 3 10" xfId="50006" xr:uid="{EE202E90-587F-4E4F-9374-706871DE5F1A}"/>
    <cellStyle name="Migliaia 58 3 11" xfId="50414" xr:uid="{AF59A1AD-E4A5-4E10-B92C-4CE74C58FAF9}"/>
    <cellStyle name="Migliaia 58 3 12" xfId="50856" xr:uid="{8A3104BA-7F08-4BC1-94F7-206E55BC604C}"/>
    <cellStyle name="Migliaia 58 3 13" xfId="51575" xr:uid="{977F4EEA-11B5-453D-9576-59D73F660CA8}"/>
    <cellStyle name="Migliaia 58 3 14" xfId="51986" xr:uid="{0A26A90F-1BD2-4F9E-84EE-E20FB027A966}"/>
    <cellStyle name="Migliaia 58 3 15" xfId="52609" xr:uid="{BFE09CD1-3F6A-4AC5-A134-820384F09C42}"/>
    <cellStyle name="Migliaia 58 3 2" xfId="542" xr:uid="{C24665E7-C0D8-441E-B2D9-1BC6359FAC43}"/>
    <cellStyle name="Migliaia 58 3 2 10" xfId="50415" xr:uid="{58540E7D-CDC8-481E-91B2-DA738B7C17E4}"/>
    <cellStyle name="Migliaia 58 3 2 11" xfId="50857" xr:uid="{9B60032F-40B1-4D2E-8C3A-23519749A84E}"/>
    <cellStyle name="Migliaia 58 3 2 12" xfId="51576" xr:uid="{DBE458B3-7061-4542-8B02-38FFD6FAC7BC}"/>
    <cellStyle name="Migliaia 58 3 2 13" xfId="51987" xr:uid="{9A2F989C-8948-4DBE-9254-CA4A86F86876}"/>
    <cellStyle name="Migliaia 58 3 2 14" xfId="52610" xr:uid="{BF7BA815-5361-4C35-B0AF-06F2CB509006}"/>
    <cellStyle name="Migliaia 58 3 2 2" xfId="9377" xr:uid="{A56B55C3-EE14-4439-A194-9B1C8EC1795D}"/>
    <cellStyle name="Migliaia 58 3 2 2 2" xfId="54980" xr:uid="{CEF1DF0B-2E78-498B-856B-C8DFFF422004}"/>
    <cellStyle name="Migliaia 58 3 2 3" xfId="9954" xr:uid="{1A06E466-E892-4252-9528-3A3C7EA9B895}"/>
    <cellStyle name="Migliaia 58 3 2 3 2" xfId="26280" xr:uid="{16865CDA-3815-4C52-B2F6-7579C8F6BCBA}"/>
    <cellStyle name="Migliaia 58 3 2 3 3" xfId="41258" xr:uid="{CB259775-30F8-433C-981D-986D55FEB167}"/>
    <cellStyle name="Migliaia 58 3 2 3 4" xfId="55892" xr:uid="{0FD0D992-F1D5-4C47-A6C1-B4F01A49A422}"/>
    <cellStyle name="Migliaia 58 3 2 4" xfId="17371" xr:uid="{AB19E2C9-E5BD-4876-8E04-ABCC67D0D29F}"/>
    <cellStyle name="Migliaia 58 3 2 4 2" xfId="33487" xr:uid="{535CD925-138A-47CE-BE94-4228CE2DECC4}"/>
    <cellStyle name="Migliaia 58 3 2 4 3" xfId="48448" xr:uid="{B191ED74-EEAF-4159-9235-298726ABE257}"/>
    <cellStyle name="Migliaia 58 3 2 5" xfId="19261" xr:uid="{52689351-8F22-4638-B55B-CF10CCE9A734}"/>
    <cellStyle name="Migliaia 58 3 2 6" xfId="34256" xr:uid="{3222D747-E9EE-42C5-BC59-6362D8517083}"/>
    <cellStyle name="Migliaia 58 3 2 7" xfId="49196" xr:uid="{8C6DFEF6-4FCB-468D-A7EB-D0EF60F85A7A}"/>
    <cellStyle name="Migliaia 58 3 2 8" xfId="49601" xr:uid="{BBA938C0-ABC6-40B9-9B0C-EA6C1B8A6ED2}"/>
    <cellStyle name="Migliaia 58 3 2 9" xfId="50007" xr:uid="{AC73851B-DB4E-4481-A038-C92051C13F47}"/>
    <cellStyle name="Migliaia 58 3 3" xfId="9376" xr:uid="{6DA2F83B-E2B3-4ACB-A8A2-56574A4B03F0}"/>
    <cellStyle name="Migliaia 58 3 3 2" xfId="18412" xr:uid="{2640E538-DA7B-4D42-BD0A-05E767EC0043}"/>
    <cellStyle name="Migliaia 58 3 3 2 2" xfId="33879" xr:uid="{1D30AF62-57EC-45FD-A7A0-0D5773CB0751}"/>
    <cellStyle name="Migliaia 58 3 3 2 2 2" xfId="55362" xr:uid="{339C094A-8AB7-485C-A54E-E5DE1EEEC7B8}"/>
    <cellStyle name="Migliaia 58 3 3 2 3" xfId="48840" xr:uid="{E9A1C688-D19B-4061-80DC-A6898CC0A2AD}"/>
    <cellStyle name="Migliaia 58 3 3 2 3 2" xfId="56284" xr:uid="{496C7D3F-853B-49EB-9028-487F3AC368BB}"/>
    <cellStyle name="Migliaia 58 3 3 2 4" xfId="53007" xr:uid="{ACA04B54-3ED4-4381-9E8C-3A1B811A5F2E}"/>
    <cellStyle name="Migliaia 58 3 3 3" xfId="17372" xr:uid="{60474E73-DC38-45D8-A1C0-659C8011D3E1}"/>
    <cellStyle name="Migliaia 58 3 3 3 2" xfId="33488" xr:uid="{E4E01AF4-988E-4F26-8F98-BAA20E1AE8C6}"/>
    <cellStyle name="Migliaia 58 3 3 3 3" xfId="48449" xr:uid="{B168D3A9-1CAD-4BD0-AC4C-DE23DF8A45D4}"/>
    <cellStyle name="Migliaia 58 3 3 3 4" xfId="54981" xr:uid="{CCDF1002-70B1-4392-B3D5-F3139374CAC1}"/>
    <cellStyle name="Migliaia 58 3 3 4" xfId="55893" xr:uid="{C031C9A4-D6B8-44B3-9845-9E19DB595E58}"/>
    <cellStyle name="Migliaia 58 3 3 5" xfId="52611" xr:uid="{27B17B1F-8B12-4447-B633-011B7FB5187D}"/>
    <cellStyle name="Migliaia 58 3 4" xfId="9953" xr:uid="{F8A65F45-CE53-4A7D-B5C7-0E38C736A049}"/>
    <cellStyle name="Migliaia 58 3 4 2" xfId="18411" xr:uid="{4C453636-BCE3-447E-B866-87364AA18D81}"/>
    <cellStyle name="Migliaia 58 3 4 2 2" xfId="33878" xr:uid="{629FD6DC-7539-4D40-8287-941B4B6276B4}"/>
    <cellStyle name="Migliaia 58 3 4 2 3" xfId="48839" xr:uid="{5E66B9FC-83FC-4978-A8F2-0FFB32039287}"/>
    <cellStyle name="Migliaia 58 3 4 2 4" xfId="55361" xr:uid="{969B4221-BE16-4551-AE38-3F3B5E937134}"/>
    <cellStyle name="Migliaia 58 3 4 3" xfId="26279" xr:uid="{8A6B38D1-2406-4812-8DD9-349635439EA5}"/>
    <cellStyle name="Migliaia 58 3 4 3 2" xfId="56283" xr:uid="{E3F8A603-3FF0-497D-B147-8DCEFEE73439}"/>
    <cellStyle name="Migliaia 58 3 4 4" xfId="41257" xr:uid="{D3F4B653-B417-4C7C-BC7E-F195DD15B846}"/>
    <cellStyle name="Migliaia 58 3 4 5" xfId="53006" xr:uid="{6E67EC06-F17B-47B9-8753-5C9377C97D32}"/>
    <cellStyle name="Migliaia 58 3 5" xfId="17370" xr:uid="{D3EEF8B3-67B3-48FE-AE62-26F0E537AC7D}"/>
    <cellStyle name="Migliaia 58 3 5 2" xfId="33486" xr:uid="{6361B70D-8B33-4BE7-A4F2-9191C58F3D3A}"/>
    <cellStyle name="Migliaia 58 3 5 3" xfId="48447" xr:uid="{E2C80890-038B-4903-941D-05D93273A8D9}"/>
    <cellStyle name="Migliaia 58 3 5 4" xfId="54979" xr:uid="{8EEB87F2-62AC-4170-BEE7-08AF850AA326}"/>
    <cellStyle name="Migliaia 58 3 6" xfId="19260" xr:uid="{7A18B2AA-89A6-4C79-A54B-D1D21E352CF0}"/>
    <cellStyle name="Migliaia 58 3 6 2" xfId="55891" xr:uid="{4B3212A2-B30C-4274-AF89-BA3EF9D540EE}"/>
    <cellStyle name="Migliaia 58 3 7" xfId="34255" xr:uid="{6DDE1F52-4146-4444-87EB-36FF955CD20E}"/>
    <cellStyle name="Migliaia 58 3 8" xfId="49195" xr:uid="{CF75E5EA-22D2-48CD-868B-D7F46D59054B}"/>
    <cellStyle name="Migliaia 58 3 9" xfId="49600" xr:uid="{6CDC84E9-185A-45B0-9E62-230CAFD16A47}"/>
    <cellStyle name="Migliaia 58 4" xfId="9378" xr:uid="{E451B43F-18B0-436E-B70E-4C5C84521602}"/>
    <cellStyle name="Migliaia 58 4 2" xfId="17374" xr:uid="{1B0CFEFD-97CF-4FE2-93A3-AC9D9288CA11}"/>
    <cellStyle name="Migliaia 58 4 2 2" xfId="18414" xr:uid="{04B037AF-8416-41A8-90EE-7B35ECF5BED8}"/>
    <cellStyle name="Migliaia 58 4 2 2 2" xfId="33881" xr:uid="{246A15A2-F9AE-4703-824B-3DAEAD50AE8B}"/>
    <cellStyle name="Migliaia 58 4 2 2 2 2" xfId="55364" xr:uid="{FFE97166-F90A-4AF4-B3C0-E17EFC367BEA}"/>
    <cellStyle name="Migliaia 58 4 2 2 3" xfId="48842" xr:uid="{940AE9CE-696F-4679-B931-B3D327568E67}"/>
    <cellStyle name="Migliaia 58 4 2 2 3 2" xfId="56286" xr:uid="{2295E1FC-C411-4C87-ACCF-0C163F015FC1}"/>
    <cellStyle name="Migliaia 58 4 2 2 4" xfId="53009" xr:uid="{C506DD5A-68AF-4F6C-A727-38AC44AE7CD6}"/>
    <cellStyle name="Migliaia 58 4 2 3" xfId="33490" xr:uid="{A274D8D3-2548-42ED-93C9-17F8CA1B4643}"/>
    <cellStyle name="Migliaia 58 4 2 3 2" xfId="54983" xr:uid="{092FDE19-940A-4F34-9DCF-3109632FCE91}"/>
    <cellStyle name="Migliaia 58 4 2 4" xfId="48451" xr:uid="{D5CF47D0-275E-49EA-A5AB-993617641BCE}"/>
    <cellStyle name="Migliaia 58 4 2 4 2" xfId="55895" xr:uid="{7BF9234A-CE35-473E-B647-DAC94CEB5318}"/>
    <cellStyle name="Migliaia 58 4 2 5" xfId="52613" xr:uid="{2EC5D66F-1AC9-41B7-B613-4EFF08847713}"/>
    <cellStyle name="Migliaia 58 4 3" xfId="18413" xr:uid="{FBEE1535-579E-4CBF-B9B3-E9E17B40E3CA}"/>
    <cellStyle name="Migliaia 58 4 3 2" xfId="33880" xr:uid="{57C469FB-E2DB-41FF-8801-4D7F0062E132}"/>
    <cellStyle name="Migliaia 58 4 3 2 2" xfId="55363" xr:uid="{79164C9F-2C8A-45A9-BC44-08FEEF2BEDF0}"/>
    <cellStyle name="Migliaia 58 4 3 3" xfId="48841" xr:uid="{1821EFE2-EF92-43F2-8784-0BB2AF12302A}"/>
    <cellStyle name="Migliaia 58 4 3 3 2" xfId="56285" xr:uid="{84E964ED-91C6-4691-B422-CCD1381CD69C}"/>
    <cellStyle name="Migliaia 58 4 3 4" xfId="53008" xr:uid="{375C4B6F-AD07-411E-94FE-E67CE60FF3F3}"/>
    <cellStyle name="Migliaia 58 4 4" xfId="17373" xr:uid="{FBE86E8E-B876-4FA8-9ACF-58F86A7B8F69}"/>
    <cellStyle name="Migliaia 58 4 4 2" xfId="33489" xr:uid="{25522A47-A6EE-4790-A206-C478A2ADC122}"/>
    <cellStyle name="Migliaia 58 4 4 3" xfId="48450" xr:uid="{BDCBC05B-A2E6-484D-B34F-1B8AB7C40FF6}"/>
    <cellStyle name="Migliaia 58 4 4 4" xfId="54982" xr:uid="{F71FAAA7-A1BD-4020-ABE7-9E62F1CA9D4C}"/>
    <cellStyle name="Migliaia 58 4 5" xfId="50899" xr:uid="{ECAC0B77-A1A3-4800-88EE-ED9077A8511C}"/>
    <cellStyle name="Migliaia 58 4 5 2" xfId="55894" xr:uid="{DF5DF6BC-15A5-45E8-8F69-A886CA4D31B9}"/>
    <cellStyle name="Migliaia 58 4 6" xfId="52612" xr:uid="{B31B3D49-5644-4180-9129-9AE501C4553E}"/>
    <cellStyle name="Migliaia 58 5" xfId="9379" xr:uid="{07F9FEE8-2E32-40CC-A8DB-495E3347F34B}"/>
    <cellStyle name="Migliaia 58 5 2" xfId="17375" xr:uid="{3241190C-CDC0-4251-9901-19ECD32A64BF}"/>
    <cellStyle name="Migliaia 58 5 2 2" xfId="33491" xr:uid="{6E5F1BF2-3ABD-479F-B159-C217AC28A567}"/>
    <cellStyle name="Migliaia 58 5 2 3" xfId="48452" xr:uid="{B02BAF0A-8EB5-4AB3-953A-8D1B64ECA4D0}"/>
    <cellStyle name="Migliaia 58 5 2 4" xfId="54984" xr:uid="{10CB5757-D9C8-405D-AC48-72908F3438ED}"/>
    <cellStyle name="Migliaia 58 5 3" xfId="50972" xr:uid="{F4CB7D35-D90D-44A6-AB61-91E4D5345677}"/>
    <cellStyle name="Migliaia 58 5 3 2" xfId="55896" xr:uid="{1F260F63-3B99-4AED-92FB-6A2F1F119C47}"/>
    <cellStyle name="Migliaia 58 5 4" xfId="52614" xr:uid="{EB78C16F-A715-4147-B056-8E0DE326D756}"/>
    <cellStyle name="Migliaia 58 6" xfId="9374" xr:uid="{CFE15A49-D89A-42E3-9ABD-74B590CA5F2D}"/>
    <cellStyle name="Migliaia 58 6 2" xfId="51114" xr:uid="{229DB16F-0A6E-418A-9494-ED909FA3B0DE}"/>
    <cellStyle name="Migliaia 58 6 3" xfId="54582" xr:uid="{4C53A571-C5BC-4D10-B3D4-104A7D3E87AB}"/>
    <cellStyle name="Migliaia 58 7" xfId="9951" xr:uid="{E988754C-9378-407C-ADCD-8C4B12A2A6E2}"/>
    <cellStyle name="Migliaia 58 7 2" xfId="26277" xr:uid="{276FB964-76FB-4A60-8DEA-967CA4E582A6}"/>
    <cellStyle name="Migliaia 58 7 3" xfId="41255" xr:uid="{CB3A68DE-3614-49B2-AE8A-C9CE78CD42AE}"/>
    <cellStyle name="Migliaia 58 7 4" xfId="55889" xr:uid="{9F28D281-250C-443D-98BC-C6A2E9AAFEB4}"/>
    <cellStyle name="Migliaia 58 8" xfId="17368" xr:uid="{52A9A3D4-4B4C-4EF9-8244-2FC68487F69D}"/>
    <cellStyle name="Migliaia 58 8 2" xfId="33484" xr:uid="{9D1E249B-DB85-47AA-88E8-A73414EF442A}"/>
    <cellStyle name="Migliaia 58 8 3" xfId="48445" xr:uid="{56CAEAFF-381A-4D2D-9D4E-FA8C7D9837E1}"/>
    <cellStyle name="Migliaia 58 9" xfId="19258" xr:uid="{BBA48AB5-3512-41DF-B7FA-86A6443FB818}"/>
    <cellStyle name="Migliaia 59" xfId="543" xr:uid="{6BC9BDE1-D6AE-4C5C-B77F-70C8AC499B37}"/>
    <cellStyle name="Migliaia 59 10" xfId="34257" xr:uid="{C0A82E9F-EE67-492D-BD98-D178FB41F434}"/>
    <cellStyle name="Migliaia 59 11" xfId="49197" xr:uid="{B150FBED-428F-4F43-A297-4CC2FB45B135}"/>
    <cellStyle name="Migliaia 59 12" xfId="49602" xr:uid="{7876F026-0974-461A-AD8A-6BCC6F8B58D8}"/>
    <cellStyle name="Migliaia 59 13" xfId="50008" xr:uid="{AAEC22A4-2D99-4014-9215-64248E957D0E}"/>
    <cellStyle name="Migliaia 59 14" xfId="50416" xr:uid="{01AC6EC7-2D92-469C-BDA8-B063D7032A57}"/>
    <cellStyle name="Migliaia 59 15" xfId="50858" xr:uid="{4CB6ACCE-06B6-4841-AFC3-B12D5E81FD0E}"/>
    <cellStyle name="Migliaia 59 16" xfId="51577" xr:uid="{03E85B47-FF0B-403E-BD43-B2DC074BD1DC}"/>
    <cellStyle name="Migliaia 59 17" xfId="51988" xr:uid="{077E7C61-B2F8-4AEB-A1D2-1743D7001730}"/>
    <cellStyle name="Migliaia 59 18" xfId="52615" xr:uid="{CCD01F99-F32C-4D27-B538-52DD9FEB39F2}"/>
    <cellStyle name="Migliaia 59 2" xfId="544" xr:uid="{FD5CA10C-3CA5-4F27-9896-99797761212F}"/>
    <cellStyle name="Migliaia 59 2 10" xfId="50009" xr:uid="{1CC4A5A9-46C3-436E-BEFA-DD81480C67A1}"/>
    <cellStyle name="Migliaia 59 2 11" xfId="50417" xr:uid="{26B53A76-76BC-45F9-9A1F-5946F77472C5}"/>
    <cellStyle name="Migliaia 59 2 12" xfId="50859" xr:uid="{C169AF63-56FA-48CE-8AAF-DB56AA0443DB}"/>
    <cellStyle name="Migliaia 59 2 13" xfId="51578" xr:uid="{2A4A4563-5C75-4D70-B5CA-789ABB551B42}"/>
    <cellStyle name="Migliaia 59 2 14" xfId="51989" xr:uid="{EF6DDD42-13A2-460B-80B0-793D0EC4A3C6}"/>
    <cellStyle name="Migliaia 59 2 15" xfId="52616" xr:uid="{6A831CC3-7264-4749-9404-003102203695}"/>
    <cellStyle name="Migliaia 59 2 2" xfId="1305" xr:uid="{9BF44910-ADAD-4727-8861-FBDA4322C96F}"/>
    <cellStyle name="Migliaia 59 2 2 10" xfId="51095" xr:uid="{B0B57FB8-0BF5-495E-9F1B-2B130087AF68}"/>
    <cellStyle name="Migliaia 59 2 2 11" xfId="51691" xr:uid="{C8FB4ED5-4763-42C1-ACBC-AD2E0ACF06BB}"/>
    <cellStyle name="Migliaia 59 2 2 12" xfId="52110" xr:uid="{D2047E98-C702-4E73-808C-1A4DBB1FA5DC}"/>
    <cellStyle name="Migliaia 59 2 2 13" xfId="53010" xr:uid="{0D529095-E104-4920-B7B2-E4F931F3B9AE}"/>
    <cellStyle name="Migliaia 59 2 2 2" xfId="10069" xr:uid="{890CDCF9-62A9-4F9B-9C07-6D32A600161E}"/>
    <cellStyle name="Migliaia 59 2 2 2 2" xfId="26390" xr:uid="{B6E24FDD-5052-4BCD-BF40-7B03F58D6318}"/>
    <cellStyle name="Migliaia 59 2 2 2 3" xfId="41358" xr:uid="{FA33C7A9-B18F-4EF3-B665-12A8B056322C}"/>
    <cellStyle name="Migliaia 59 2 2 2 4" xfId="55365" xr:uid="{08EA2237-D704-4996-866E-AD7E7E52423C}"/>
    <cellStyle name="Migliaia 59 2 2 3" xfId="18415" xr:uid="{FCCE06A5-4D8E-4B47-AE99-379683135614}"/>
    <cellStyle name="Migliaia 59 2 2 3 2" xfId="33882" xr:uid="{408E7B72-DE57-4DB4-806F-6CEBC0A410B4}"/>
    <cellStyle name="Migliaia 59 2 2 3 3" xfId="48843" xr:uid="{506FE30E-DEF1-4105-B97E-D177B6B3A8B7}"/>
    <cellStyle name="Migliaia 59 2 2 3 4" xfId="56287" xr:uid="{164F152A-5282-4F5C-86BC-2AE87B53FB6E}"/>
    <cellStyle name="Migliaia 59 2 2 4" xfId="19369" xr:uid="{8DE8A596-917E-477F-87BA-18435C27FCB1}"/>
    <cellStyle name="Migliaia 59 2 2 5" xfId="34359" xr:uid="{C37FFE72-E5BE-4B49-84E9-339D530D130B}"/>
    <cellStyle name="Migliaia 59 2 2 6" xfId="49311" xr:uid="{A73C65F7-0BED-437B-8803-B1ADD7A886D3}"/>
    <cellStyle name="Migliaia 59 2 2 7" xfId="49716" xr:uid="{5900B897-6FFD-415D-8F10-262EF4D6DB51}"/>
    <cellStyle name="Migliaia 59 2 2 8" xfId="50125" xr:uid="{60E90C35-CBD3-4B74-BE99-424CBE09C49F}"/>
    <cellStyle name="Migliaia 59 2 2 9" xfId="50530" xr:uid="{B7460BAD-2E98-408A-B113-E8E826340E87}"/>
    <cellStyle name="Migliaia 59 2 3" xfId="9381" xr:uid="{0D05D758-8009-401C-A0F8-8E5FBA8A1638}"/>
    <cellStyle name="Migliaia 59 2 3 2" xfId="54647" xr:uid="{C9915AEC-4E7C-414A-BD18-E99D7885E3EE}"/>
    <cellStyle name="Migliaia 59 2 4" xfId="9956" xr:uid="{A2E3240F-E13A-4B08-A24E-0950BE4FC3C5}"/>
    <cellStyle name="Migliaia 59 2 4 2" xfId="26282" xr:uid="{353CEC25-87B3-4CB2-A3FF-EE79DFBFDA49}"/>
    <cellStyle name="Migliaia 59 2 4 3" xfId="41260" xr:uid="{E9A2BB6F-B24A-4B95-A485-ABDCD3E4B774}"/>
    <cellStyle name="Migliaia 59 2 4 4" xfId="55898" xr:uid="{7A0DCDF9-4431-4184-AD53-EAE8C2E1EB10}"/>
    <cellStyle name="Migliaia 59 2 5" xfId="17377" xr:uid="{9DD9726D-0538-4C70-A470-4CFE19B4F25F}"/>
    <cellStyle name="Migliaia 59 2 5 2" xfId="33493" xr:uid="{4FEB62A7-9B95-435B-835E-79A7AFA2E621}"/>
    <cellStyle name="Migliaia 59 2 5 3" xfId="48454" xr:uid="{C8DA10FA-D1FB-4765-ABFC-B296BEBDB5F6}"/>
    <cellStyle name="Migliaia 59 2 6" xfId="19263" xr:uid="{18E63B86-E21D-46D8-A30D-D9842A0DFAF1}"/>
    <cellStyle name="Migliaia 59 2 7" xfId="34258" xr:uid="{C35783C7-2DA2-4EDA-8287-77505E3DBEAA}"/>
    <cellStyle name="Migliaia 59 2 8" xfId="49198" xr:uid="{CA0CA2EC-52B3-4381-88D6-31E1AD415886}"/>
    <cellStyle name="Migliaia 59 2 9" xfId="49603" xr:uid="{B26F6936-9997-4AC5-A22D-A07F96AC68FC}"/>
    <cellStyle name="Migliaia 59 3" xfId="545" xr:uid="{81F96E27-57F9-4AF0-8340-E70796883E79}"/>
    <cellStyle name="Migliaia 59 3 10" xfId="50010" xr:uid="{30B66F4E-F9AF-4451-A36D-0467813EA796}"/>
    <cellStyle name="Migliaia 59 3 11" xfId="50418" xr:uid="{89EE0DB3-8E7A-4035-93E8-68023FF2670E}"/>
    <cellStyle name="Migliaia 59 3 12" xfId="50860" xr:uid="{96FB8356-C19A-495D-B9D8-C02732A51EAB}"/>
    <cellStyle name="Migliaia 59 3 13" xfId="51579" xr:uid="{DB2B29F2-959F-4DE7-8315-92B1EEC0C5D4}"/>
    <cellStyle name="Migliaia 59 3 14" xfId="51990" xr:uid="{3B116491-AA3F-47E9-A976-6F462EDDFB47}"/>
    <cellStyle name="Migliaia 59 3 15" xfId="52617" xr:uid="{05D92919-04A2-40CB-A3D7-0657C2E920AE}"/>
    <cellStyle name="Migliaia 59 3 2" xfId="546" xr:uid="{8AEC77C3-7B3E-4EFE-85B7-5016A40B798D}"/>
    <cellStyle name="Migliaia 59 3 2 10" xfId="50419" xr:uid="{5BF07AE0-054B-43D5-AB69-A293FA2A31E0}"/>
    <cellStyle name="Migliaia 59 3 2 11" xfId="50861" xr:uid="{5BDC0F36-0390-4399-860C-0F2D7E5AAAA3}"/>
    <cellStyle name="Migliaia 59 3 2 12" xfId="51580" xr:uid="{93A92A4B-924C-4B05-BCBB-128248D167FD}"/>
    <cellStyle name="Migliaia 59 3 2 13" xfId="51991" xr:uid="{19C1F5CB-54D2-4E51-9F55-E3A25965F39F}"/>
    <cellStyle name="Migliaia 59 3 2 14" xfId="52618" xr:uid="{CD66F5DB-895F-4324-A2DB-36EBC863A969}"/>
    <cellStyle name="Migliaia 59 3 2 2" xfId="9383" xr:uid="{07972C0D-40B6-4323-BCA3-D9EDE895C8DA}"/>
    <cellStyle name="Migliaia 59 3 2 2 2" xfId="54986" xr:uid="{5F1C538B-373D-4EB6-9D3B-14C5B2F340C7}"/>
    <cellStyle name="Migliaia 59 3 2 3" xfId="9958" xr:uid="{F0E1BD0E-009F-4C4B-9BAB-E481C40F66BD}"/>
    <cellStyle name="Migliaia 59 3 2 3 2" xfId="26284" xr:uid="{3FFD2B91-1752-4E94-9AE4-7A50623A7355}"/>
    <cellStyle name="Migliaia 59 3 2 3 3" xfId="41262" xr:uid="{C867154E-FC23-409F-B8D5-AF2CE825380C}"/>
    <cellStyle name="Migliaia 59 3 2 3 4" xfId="55900" xr:uid="{60CBDEAE-2BD0-40A0-8332-19AA9D8C7C50}"/>
    <cellStyle name="Migliaia 59 3 2 4" xfId="17379" xr:uid="{7596041D-C008-4407-B6A3-193BE62DEB88}"/>
    <cellStyle name="Migliaia 59 3 2 4 2" xfId="33495" xr:uid="{17D1A8EF-19A9-487A-81EE-DB35C56D6EF9}"/>
    <cellStyle name="Migliaia 59 3 2 4 3" xfId="48456" xr:uid="{C7BBE341-E08C-4E84-A656-14B43F2A5474}"/>
    <cellStyle name="Migliaia 59 3 2 5" xfId="19265" xr:uid="{F2736195-A289-42F8-83E1-2C47B91F3F22}"/>
    <cellStyle name="Migliaia 59 3 2 6" xfId="34260" xr:uid="{19F5C5BA-445B-4D45-8C73-5DD3DE4CF44F}"/>
    <cellStyle name="Migliaia 59 3 2 7" xfId="49200" xr:uid="{214A7A20-6A79-4EDE-8423-14AEF2CC923A}"/>
    <cellStyle name="Migliaia 59 3 2 8" xfId="49605" xr:uid="{4DA66504-A25B-4795-A76C-998773107AD9}"/>
    <cellStyle name="Migliaia 59 3 2 9" xfId="50011" xr:uid="{E036096D-226A-4264-941A-DA7CB3A3B195}"/>
    <cellStyle name="Migliaia 59 3 3" xfId="9382" xr:uid="{22E3F596-555B-4809-830E-4B995B33FF7F}"/>
    <cellStyle name="Migliaia 59 3 3 2" xfId="18417" xr:uid="{CE2AD510-0322-45DA-8710-F08C0A166799}"/>
    <cellStyle name="Migliaia 59 3 3 2 2" xfId="33884" xr:uid="{8291E9F1-2CD8-4CF3-B1A7-ED8C272B39E6}"/>
    <cellStyle name="Migliaia 59 3 3 2 2 2" xfId="55367" xr:uid="{264B33C7-FA3B-4B3B-AD14-6386B7B14840}"/>
    <cellStyle name="Migliaia 59 3 3 2 3" xfId="48845" xr:uid="{DAED5529-EDBA-40FD-B997-9FE72D57F29C}"/>
    <cellStyle name="Migliaia 59 3 3 2 3 2" xfId="56289" xr:uid="{51F060D2-E577-4107-A39B-31BF74A467C7}"/>
    <cellStyle name="Migliaia 59 3 3 2 4" xfId="53012" xr:uid="{A117E688-7C88-40D0-BE7F-4EC948ED6B28}"/>
    <cellStyle name="Migliaia 59 3 3 3" xfId="17380" xr:uid="{7E53C51C-95B3-414D-9A85-2F662078DC29}"/>
    <cellStyle name="Migliaia 59 3 3 3 2" xfId="33496" xr:uid="{B6C00325-8980-4960-AAA7-5CB74D56B82B}"/>
    <cellStyle name="Migliaia 59 3 3 3 3" xfId="48457" xr:uid="{9C839F3F-6A2F-400D-8923-269A3E8C0D66}"/>
    <cellStyle name="Migliaia 59 3 3 3 4" xfId="54987" xr:uid="{13D2C226-6F1C-4F04-8D03-EE2AA2F16C66}"/>
    <cellStyle name="Migliaia 59 3 3 4" xfId="55901" xr:uid="{5434A751-4A38-4043-A8E9-E4DC1F31E1C7}"/>
    <cellStyle name="Migliaia 59 3 3 5" xfId="52619" xr:uid="{EED7402A-BD45-42E4-9BDD-04C5212E3A0F}"/>
    <cellStyle name="Migliaia 59 3 4" xfId="9957" xr:uid="{50EE6C48-F759-40B6-A9F1-8162CF7DBCFB}"/>
    <cellStyle name="Migliaia 59 3 4 2" xfId="18416" xr:uid="{A77BACEA-080D-4278-9F6C-5367D5E7EF72}"/>
    <cellStyle name="Migliaia 59 3 4 2 2" xfId="33883" xr:uid="{F64B0A60-DF10-48E8-B944-AF5F6C785052}"/>
    <cellStyle name="Migliaia 59 3 4 2 3" xfId="48844" xr:uid="{FF14B526-61F7-4933-979C-8EA163A047FC}"/>
    <cellStyle name="Migliaia 59 3 4 2 4" xfId="55366" xr:uid="{8955DECB-1A03-49F7-836C-4B50A07B8A2B}"/>
    <cellStyle name="Migliaia 59 3 4 3" xfId="26283" xr:uid="{74F55F8B-5718-4689-83B0-F5ABC48787C2}"/>
    <cellStyle name="Migliaia 59 3 4 3 2" xfId="56288" xr:uid="{59AAFB7F-87FE-4A10-B1FA-3A47116CA1C7}"/>
    <cellStyle name="Migliaia 59 3 4 4" xfId="41261" xr:uid="{79999766-1124-4CF8-A730-6BF100F0F9AD}"/>
    <cellStyle name="Migliaia 59 3 4 5" xfId="53011" xr:uid="{6D960084-D1AE-45E7-8FC4-EA04ED588665}"/>
    <cellStyle name="Migliaia 59 3 5" xfId="17378" xr:uid="{96FFB86A-E8FE-46A5-9577-026B8C4DB1C5}"/>
    <cellStyle name="Migliaia 59 3 5 2" xfId="33494" xr:uid="{53FCFAB6-EA4A-40C5-B54D-EE3EA67D6C76}"/>
    <cellStyle name="Migliaia 59 3 5 3" xfId="48455" xr:uid="{C1EE19BB-E76A-4FED-9456-1A47DA01B4D3}"/>
    <cellStyle name="Migliaia 59 3 5 4" xfId="54985" xr:uid="{0107C360-4A44-47BD-B66A-78A2A78165FC}"/>
    <cellStyle name="Migliaia 59 3 6" xfId="19264" xr:uid="{E7B2B8AC-4F20-4A1F-8AF1-ACFAFDA60173}"/>
    <cellStyle name="Migliaia 59 3 6 2" xfId="55899" xr:uid="{A877D65B-AAC7-4D8A-92BD-6E1E2C9D0F3B}"/>
    <cellStyle name="Migliaia 59 3 7" xfId="34259" xr:uid="{FC253D7C-E189-4E60-AB4C-95EA0E3128C6}"/>
    <cellStyle name="Migliaia 59 3 8" xfId="49199" xr:uid="{7BEA3794-2306-4A63-9716-473F576D5794}"/>
    <cellStyle name="Migliaia 59 3 9" xfId="49604" xr:uid="{F45CD6AF-1833-45EF-A097-DAA6F0078D7A}"/>
    <cellStyle name="Migliaia 59 4" xfId="9384" xr:uid="{E070A418-DA3D-49D0-A7A0-FA64C775377E}"/>
    <cellStyle name="Migliaia 59 4 2" xfId="17382" xr:uid="{665A65FF-19E3-4334-8FDD-9F1C9F1409A8}"/>
    <cellStyle name="Migliaia 59 4 2 2" xfId="18419" xr:uid="{F3F3E96B-F2CD-4531-B880-BA6105E8159F}"/>
    <cellStyle name="Migliaia 59 4 2 2 2" xfId="33886" xr:uid="{E218A1CB-844E-42F9-92BF-D8F6D504C53A}"/>
    <cellStyle name="Migliaia 59 4 2 2 2 2" xfId="55369" xr:uid="{6EBDE2C3-F20C-4537-80EE-1F60DA02DD2E}"/>
    <cellStyle name="Migliaia 59 4 2 2 3" xfId="48847" xr:uid="{2D8CBCFF-D451-4A45-A5BB-64486C34C46A}"/>
    <cellStyle name="Migliaia 59 4 2 2 3 2" xfId="56291" xr:uid="{9CD93006-4409-4D43-B10A-DAD4DDAB5381}"/>
    <cellStyle name="Migliaia 59 4 2 2 4" xfId="53014" xr:uid="{A52D87A5-AC89-40BC-9C98-F480083F2CA1}"/>
    <cellStyle name="Migliaia 59 4 2 3" xfId="33498" xr:uid="{0BEB0E68-F3ED-408B-BA32-AAB35207FFDC}"/>
    <cellStyle name="Migliaia 59 4 2 3 2" xfId="54989" xr:uid="{92829A60-9BF4-4CEF-A2D2-9B47494344FE}"/>
    <cellStyle name="Migliaia 59 4 2 4" xfId="48459" xr:uid="{BC7F242B-4E78-47FD-BBCC-D3B7ECA8C74F}"/>
    <cellStyle name="Migliaia 59 4 2 4 2" xfId="55903" xr:uid="{6DECCE51-6058-4068-9ACA-9F84E22D16DE}"/>
    <cellStyle name="Migliaia 59 4 2 5" xfId="52621" xr:uid="{47D9D31D-0A04-464A-B851-387341DF3115}"/>
    <cellStyle name="Migliaia 59 4 3" xfId="18418" xr:uid="{C419DFDF-E89C-4E71-ADAB-AE0164E0E809}"/>
    <cellStyle name="Migliaia 59 4 3 2" xfId="33885" xr:uid="{AE20440C-F081-4C3E-A254-1B5C6950E00A}"/>
    <cellStyle name="Migliaia 59 4 3 2 2" xfId="55368" xr:uid="{97F94671-C3FD-420B-AA25-F99D5CBDADA5}"/>
    <cellStyle name="Migliaia 59 4 3 3" xfId="48846" xr:uid="{B65847B6-1235-4163-8B1B-D8142FE25818}"/>
    <cellStyle name="Migliaia 59 4 3 3 2" xfId="56290" xr:uid="{2F0FE6B8-F10E-470D-8F7D-C4154A29AF16}"/>
    <cellStyle name="Migliaia 59 4 3 4" xfId="53013" xr:uid="{FBF7E22B-5075-4278-B06C-83B2CC9C012D}"/>
    <cellStyle name="Migliaia 59 4 4" xfId="17381" xr:uid="{CBFE8E94-3095-447E-B980-EDB123A30AC1}"/>
    <cellStyle name="Migliaia 59 4 4 2" xfId="33497" xr:uid="{F47BC836-6D53-4CAB-BB8F-FCA89C2B6556}"/>
    <cellStyle name="Migliaia 59 4 4 3" xfId="48458" xr:uid="{B9A8BB04-6374-415B-AADB-ED16F379A4F5}"/>
    <cellStyle name="Migliaia 59 4 4 4" xfId="54988" xr:uid="{2E961773-7CD1-4549-879B-508915F018CD}"/>
    <cellStyle name="Migliaia 59 4 5" xfId="51115" xr:uid="{8A6D14D6-29D7-4F42-A2FB-09B5B441FB04}"/>
    <cellStyle name="Migliaia 59 4 5 2" xfId="55902" xr:uid="{A17ADF62-9136-4D74-B2EB-C461983E2AFB}"/>
    <cellStyle name="Migliaia 59 4 6" xfId="52620" xr:uid="{D61F60A6-3DD5-4AA0-932A-6E22593A5938}"/>
    <cellStyle name="Migliaia 59 5" xfId="9385" xr:uid="{681AB16D-8A60-487E-92B1-EB06C5CA137F}"/>
    <cellStyle name="Migliaia 59 5 2" xfId="17383" xr:uid="{59DF92D4-856B-44BD-9A53-F9AE52EDF4C2}"/>
    <cellStyle name="Migliaia 59 5 2 2" xfId="33499" xr:uid="{13B22AAD-AD46-4B70-BF93-883AD1BB8F24}"/>
    <cellStyle name="Migliaia 59 5 2 3" xfId="48460" xr:uid="{CFB975C3-3F73-4F23-90B2-3A113EB76FCC}"/>
    <cellStyle name="Migliaia 59 5 2 4" xfId="54990" xr:uid="{5EDA7F82-C8D2-4232-A0D3-8FBF3DB53853}"/>
    <cellStyle name="Migliaia 59 5 3" xfId="50898" xr:uid="{D6860C17-8193-4E81-9ECA-162F51061705}"/>
    <cellStyle name="Migliaia 59 5 3 2" xfId="55904" xr:uid="{9D34B354-B862-4B44-8265-203C73C6F962}"/>
    <cellStyle name="Migliaia 59 5 4" xfId="52622" xr:uid="{B9F00EAF-DB0B-4380-84CD-43A82E66A7DD}"/>
    <cellStyle name="Migliaia 59 6" xfId="9380" xr:uid="{457E8ABC-57C5-43D9-8E74-043C2F7061D4}"/>
    <cellStyle name="Migliaia 59 6 2" xfId="51238" xr:uid="{FC270FF4-1225-4105-AEFC-E45846CAC7AF}"/>
    <cellStyle name="Migliaia 59 6 3" xfId="54583" xr:uid="{9DED780A-D4E6-4F33-B163-7812FD177077}"/>
    <cellStyle name="Migliaia 59 7" xfId="9955" xr:uid="{9BF4335A-8EE7-4D94-A1CB-EE12BF7C27BB}"/>
    <cellStyle name="Migliaia 59 7 2" xfId="26281" xr:uid="{FD21D155-44E8-4330-B246-D415D25EE870}"/>
    <cellStyle name="Migliaia 59 7 3" xfId="41259" xr:uid="{E02A6CC7-A2F9-47B9-8844-8F49EF4C0180}"/>
    <cellStyle name="Migliaia 59 7 4" xfId="55897" xr:uid="{977A6D32-C1CE-4554-B42C-198D1939574B}"/>
    <cellStyle name="Migliaia 59 8" xfId="17376" xr:uid="{51E19896-06BC-4CAB-BF73-63298A2F7731}"/>
    <cellStyle name="Migliaia 59 8 2" xfId="33492" xr:uid="{3F7811FD-8C2C-45CE-AED0-5BA8C0068ABF}"/>
    <cellStyle name="Migliaia 59 8 3" xfId="48453" xr:uid="{02B4EF36-B432-4C66-984B-091DBEDBE9E9}"/>
    <cellStyle name="Migliaia 59 9" xfId="19262" xr:uid="{4D9080D1-62CC-4EDE-8191-14E6330DF1A2}"/>
    <cellStyle name="Migliaia 6" xfId="547" xr:uid="{C0DDBA9A-48EB-44E8-98C7-A6AFCB7B1702}"/>
    <cellStyle name="Migliaia 6 10" xfId="34261" xr:uid="{A9AB9AF7-FDA0-4B0D-BDA2-053CE9068ECF}"/>
    <cellStyle name="Migliaia 6 11" xfId="49201" xr:uid="{8B92E9C6-67A5-4014-9C00-9E1BEDA9F0E0}"/>
    <cellStyle name="Migliaia 6 12" xfId="49606" xr:uid="{5C001B3F-5354-4EAC-8D83-7A3007E640B5}"/>
    <cellStyle name="Migliaia 6 13" xfId="50012" xr:uid="{6015017C-6A27-45A5-8378-45A33CA21174}"/>
    <cellStyle name="Migliaia 6 14" xfId="50420" xr:uid="{4731561E-1A24-4357-90FF-D696E2A09A78}"/>
    <cellStyle name="Migliaia 6 15" xfId="50862" xr:uid="{B680C4C1-52F8-4D5B-8A2B-1237770779B1}"/>
    <cellStyle name="Migliaia 6 16" xfId="51581" xr:uid="{687E7B5E-D59E-4573-831F-5C1DBB5441B7}"/>
    <cellStyle name="Migliaia 6 17" xfId="51992" xr:uid="{75A70EEC-4287-4C8C-8EE2-BC5D2E19600B}"/>
    <cellStyle name="Migliaia 6 18" xfId="52623" xr:uid="{BF5AD268-1F3D-4847-B83E-8CD7E35BD2FA}"/>
    <cellStyle name="Migliaia 6 2" xfId="548" xr:uid="{1D0B3CEF-9B38-4F14-BD8B-174ECC2E1F14}"/>
    <cellStyle name="Migliaia 6 2 10" xfId="50013" xr:uid="{8C183EB5-B9ED-4CF8-B856-B57764836A27}"/>
    <cellStyle name="Migliaia 6 2 11" xfId="50421" xr:uid="{EF844216-8A1F-463F-A12B-16DF418CD48C}"/>
    <cellStyle name="Migliaia 6 2 12" xfId="50863" xr:uid="{CA66C0D2-9C1F-4A61-A8CF-B0BA619C7841}"/>
    <cellStyle name="Migliaia 6 2 13" xfId="51582" xr:uid="{7E5FBA10-7AB6-41C9-9150-D03F91BD99C9}"/>
    <cellStyle name="Migliaia 6 2 14" xfId="51993" xr:uid="{4EEE8287-689D-4EDE-9F9D-E7031775E43D}"/>
    <cellStyle name="Migliaia 6 2 15" xfId="52624" xr:uid="{22B97436-EE38-41B9-BBEC-E6BDE9F63441}"/>
    <cellStyle name="Migliaia 6 2 2" xfId="1306" xr:uid="{B3FDEBEE-DBD4-4AC9-9715-385988C1DF4A}"/>
    <cellStyle name="Migliaia 6 2 2 10" xfId="51096" xr:uid="{4852C502-5E8A-45AA-8175-485ECEAEF701}"/>
    <cellStyle name="Migliaia 6 2 2 11" xfId="51692" xr:uid="{1C74BDCA-CAB6-49F7-A054-B7F1D54919EB}"/>
    <cellStyle name="Migliaia 6 2 2 12" xfId="52111" xr:uid="{986F62CA-90E4-4C4D-ADCB-B43AB0B6C108}"/>
    <cellStyle name="Migliaia 6 2 2 13" xfId="53015" xr:uid="{4D9F3E7D-4B71-4F21-8E5F-DF6AB71FE38D}"/>
    <cellStyle name="Migliaia 6 2 2 2" xfId="10070" xr:uid="{454B1D78-BEDD-4D29-94B5-49A2A95DE356}"/>
    <cellStyle name="Migliaia 6 2 2 2 2" xfId="26391" xr:uid="{6CFF2149-DAF7-459C-95B4-25A6CA45BDE8}"/>
    <cellStyle name="Migliaia 6 2 2 2 3" xfId="41359" xr:uid="{FA7F3291-04E9-4FAC-8F4D-904E7A0B5336}"/>
    <cellStyle name="Migliaia 6 2 2 2 4" xfId="55370" xr:uid="{02A766C9-604A-4D38-B839-68AF212D713E}"/>
    <cellStyle name="Migliaia 6 2 2 3" xfId="18420" xr:uid="{89059CA9-0A24-4E07-A7F2-E8FDF532D863}"/>
    <cellStyle name="Migliaia 6 2 2 3 2" xfId="33887" xr:uid="{4D451334-8FD4-4D8E-AA10-5210F4AD408D}"/>
    <cellStyle name="Migliaia 6 2 2 3 3" xfId="48848" xr:uid="{34BA4EEA-CF66-4174-9265-3DE51D15A1E9}"/>
    <cellStyle name="Migliaia 6 2 2 3 4" xfId="56292" xr:uid="{A3B01DC9-01F0-4BE2-8D03-328D0C0BB67C}"/>
    <cellStyle name="Migliaia 6 2 2 4" xfId="19370" xr:uid="{DDA54648-2375-49A0-9CD6-A3485CCD5629}"/>
    <cellStyle name="Migliaia 6 2 2 5" xfId="34360" xr:uid="{78D50B53-EB28-4922-8F2B-685392076BE2}"/>
    <cellStyle name="Migliaia 6 2 2 6" xfId="49312" xr:uid="{740402C5-833A-4D36-8560-C99956C92302}"/>
    <cellStyle name="Migliaia 6 2 2 7" xfId="49717" xr:uid="{215440E8-26E6-4AD7-81D9-AAE0966729F6}"/>
    <cellStyle name="Migliaia 6 2 2 8" xfId="50126" xr:uid="{AB171F27-D86F-4411-9E87-4D5D8D7E4517}"/>
    <cellStyle name="Migliaia 6 2 2 9" xfId="50531" xr:uid="{524F2AD4-E172-4C79-8A21-13479436FFDE}"/>
    <cellStyle name="Migliaia 6 2 3" xfId="9387" xr:uid="{F06963CC-46DD-4F21-A56B-A0C3ADABA938}"/>
    <cellStyle name="Migliaia 6 2 3 2" xfId="54648" xr:uid="{266BA18F-560A-461A-8611-84D7226118FE}"/>
    <cellStyle name="Migliaia 6 2 4" xfId="9960" xr:uid="{9B8E9D5C-36F6-4D10-80DA-6A8C3025A261}"/>
    <cellStyle name="Migliaia 6 2 4 2" xfId="26286" xr:uid="{39AA9C49-D4C7-41F1-9646-DC375877B88F}"/>
    <cellStyle name="Migliaia 6 2 4 3" xfId="41264" xr:uid="{66050130-185D-4AD5-A285-6586CB55B509}"/>
    <cellStyle name="Migliaia 6 2 4 4" xfId="55906" xr:uid="{5FD07B53-3B60-4B8A-A241-F92DB2DC291D}"/>
    <cellStyle name="Migliaia 6 2 5" xfId="17385" xr:uid="{42DEBDA7-0AAD-47A3-A62B-81A5E81C308B}"/>
    <cellStyle name="Migliaia 6 2 5 2" xfId="33501" xr:uid="{5C16DF5C-E595-415A-B8DF-177986A9FE78}"/>
    <cellStyle name="Migliaia 6 2 5 3" xfId="48462" xr:uid="{B076325A-0924-4AB6-AB7B-A0824793884B}"/>
    <cellStyle name="Migliaia 6 2 6" xfId="19267" xr:uid="{D0037F5F-A897-488A-B057-320706516D43}"/>
    <cellStyle name="Migliaia 6 2 7" xfId="34262" xr:uid="{FF9D6C94-DA29-4463-B3EC-20D5C9184CEE}"/>
    <cellStyle name="Migliaia 6 2 8" xfId="49202" xr:uid="{D87DF04E-6526-4DFB-BDA6-08C6AA20F1C3}"/>
    <cellStyle name="Migliaia 6 2 9" xfId="49607" xr:uid="{98B6E7A4-C459-4130-97BA-CCACAFEC78F9}"/>
    <cellStyle name="Migliaia 6 3" xfId="549" xr:uid="{8C294932-9BF3-4B78-B45E-217EC825927A}"/>
    <cellStyle name="Migliaia 6 3 10" xfId="50014" xr:uid="{0490BB67-E037-410D-90EA-862C633D1C9B}"/>
    <cellStyle name="Migliaia 6 3 11" xfId="50422" xr:uid="{5ADB79BD-BFC9-4558-B01F-72A0F918D1CC}"/>
    <cellStyle name="Migliaia 6 3 12" xfId="50864" xr:uid="{FDF5FE89-EA66-4396-AFE3-1334FA176237}"/>
    <cellStyle name="Migliaia 6 3 13" xfId="51583" xr:uid="{646DE005-B917-445D-A480-DBBD569DFD3F}"/>
    <cellStyle name="Migliaia 6 3 14" xfId="51994" xr:uid="{F82C0D9F-1BCC-4156-929F-1C2F67556564}"/>
    <cellStyle name="Migliaia 6 3 15" xfId="52625" xr:uid="{963E6CB7-82F8-4D67-91EA-826C9B9D4B87}"/>
    <cellStyle name="Migliaia 6 3 2" xfId="550" xr:uid="{B3545A76-2979-478C-A685-7C4C67D6661A}"/>
    <cellStyle name="Migliaia 6 3 2 10" xfId="50423" xr:uid="{21B3EE13-78AF-491E-941F-84401918544F}"/>
    <cellStyle name="Migliaia 6 3 2 11" xfId="50865" xr:uid="{9EDABB46-784C-404B-9B14-5D17EE421E70}"/>
    <cellStyle name="Migliaia 6 3 2 12" xfId="51584" xr:uid="{AAC14BFA-7278-4D23-BE34-96365EB59075}"/>
    <cellStyle name="Migliaia 6 3 2 13" xfId="51995" xr:uid="{2462D765-9FBB-48CC-9C66-B0BD0EE0BF42}"/>
    <cellStyle name="Migliaia 6 3 2 14" xfId="52626" xr:uid="{7BF15DD6-F56D-4E19-A87C-7DC759FCA845}"/>
    <cellStyle name="Migliaia 6 3 2 2" xfId="9389" xr:uid="{14BB1851-536E-4A91-85B2-A6F921C7200D}"/>
    <cellStyle name="Migliaia 6 3 2 2 2" xfId="54992" xr:uid="{E6920065-85AE-4C95-B759-D33B7859D3B9}"/>
    <cellStyle name="Migliaia 6 3 2 3" xfId="9962" xr:uid="{7DDA8834-4752-4EFB-B0F3-897A840B821E}"/>
    <cellStyle name="Migliaia 6 3 2 3 2" xfId="26288" xr:uid="{D1B0F4AE-759D-4BA3-8510-7660F2406303}"/>
    <cellStyle name="Migliaia 6 3 2 3 3" xfId="41266" xr:uid="{8104CF4A-4D2B-4AD7-8E07-AEF1D2D11408}"/>
    <cellStyle name="Migliaia 6 3 2 3 4" xfId="55908" xr:uid="{D47BD7E8-F708-4373-9ABB-8D497F35F229}"/>
    <cellStyle name="Migliaia 6 3 2 4" xfId="17387" xr:uid="{D07F0872-515F-4020-8BCD-DB08CCEDCCDC}"/>
    <cellStyle name="Migliaia 6 3 2 4 2" xfId="33503" xr:uid="{4EE4A357-AFD8-44B3-8BD8-16DD94DA015F}"/>
    <cellStyle name="Migliaia 6 3 2 4 3" xfId="48464" xr:uid="{6D5893B9-7FBC-4686-9B6D-ED87F1C4681A}"/>
    <cellStyle name="Migliaia 6 3 2 5" xfId="19269" xr:uid="{D19C6C7D-780C-448A-893C-6BD66E469126}"/>
    <cellStyle name="Migliaia 6 3 2 6" xfId="34264" xr:uid="{BD94FA79-C490-455A-9548-E160E6E40E44}"/>
    <cellStyle name="Migliaia 6 3 2 7" xfId="49204" xr:uid="{24EFD625-8631-4701-A733-1399E04F3640}"/>
    <cellStyle name="Migliaia 6 3 2 8" xfId="49609" xr:uid="{6B5D2204-8BA7-4B9E-BDC3-E8A646E64C72}"/>
    <cellStyle name="Migliaia 6 3 2 9" xfId="50015" xr:uid="{5C32BB5D-A8EB-4742-9C1E-7EC16DA7F904}"/>
    <cellStyle name="Migliaia 6 3 3" xfId="9388" xr:uid="{59C1C66B-965B-4067-B95C-1754D0CEC0E9}"/>
    <cellStyle name="Migliaia 6 3 3 2" xfId="18422" xr:uid="{F8116D9C-B222-4CD1-965B-3671ED24FEED}"/>
    <cellStyle name="Migliaia 6 3 3 2 2" xfId="33889" xr:uid="{5EC7378D-B57F-4D9D-9AE3-5F182F456CD1}"/>
    <cellStyle name="Migliaia 6 3 3 2 2 2" xfId="55372" xr:uid="{2E68AF3A-5B4A-4DBA-BF3E-729A9B71E957}"/>
    <cellStyle name="Migliaia 6 3 3 2 3" xfId="48850" xr:uid="{4C5CBB81-1B0C-4D46-B986-D684997DE6FA}"/>
    <cellStyle name="Migliaia 6 3 3 2 3 2" xfId="56294" xr:uid="{5CD87ABF-97DB-446C-9EDD-CCD988B04250}"/>
    <cellStyle name="Migliaia 6 3 3 2 4" xfId="53017" xr:uid="{8F256126-101D-49D1-8098-F83346A0271C}"/>
    <cellStyle name="Migliaia 6 3 3 3" xfId="17388" xr:uid="{BC2FE65A-CF49-48D8-BABF-0611707AA630}"/>
    <cellStyle name="Migliaia 6 3 3 3 2" xfId="33504" xr:uid="{A32EAFA6-71FE-4EBE-91BA-F9BDA21592F3}"/>
    <cellStyle name="Migliaia 6 3 3 3 3" xfId="48465" xr:uid="{C475D73A-C00C-4E70-B1FF-83370F2EED79}"/>
    <cellStyle name="Migliaia 6 3 3 3 4" xfId="54993" xr:uid="{5B3BD135-B81A-4AC5-B027-04551E7242BA}"/>
    <cellStyle name="Migliaia 6 3 3 4" xfId="55909" xr:uid="{5825BDD3-7C0F-4107-958B-6B52CD372A09}"/>
    <cellStyle name="Migliaia 6 3 3 5" xfId="52627" xr:uid="{7410CB67-F0B3-474A-8B31-FCB957999AC3}"/>
    <cellStyle name="Migliaia 6 3 4" xfId="9961" xr:uid="{5B77D171-6595-40E7-BEE2-DCD296BB7B3E}"/>
    <cellStyle name="Migliaia 6 3 4 2" xfId="18421" xr:uid="{40A6D755-FC5E-4C36-9533-4ABD1C70D894}"/>
    <cellStyle name="Migliaia 6 3 4 2 2" xfId="33888" xr:uid="{3CD59E9E-F4F4-4091-8AEB-73C3C2176367}"/>
    <cellStyle name="Migliaia 6 3 4 2 3" xfId="48849" xr:uid="{437824D1-3975-4AA2-B055-48400BD275B9}"/>
    <cellStyle name="Migliaia 6 3 4 2 4" xfId="55371" xr:uid="{AC4CAA21-D596-4998-9C9E-17E8FFD445C2}"/>
    <cellStyle name="Migliaia 6 3 4 3" xfId="26287" xr:uid="{3629070F-79CA-4E46-9873-9247FA72CB9F}"/>
    <cellStyle name="Migliaia 6 3 4 3 2" xfId="56293" xr:uid="{C2EC30F4-AD10-4FDF-8192-31A90D2A42F3}"/>
    <cellStyle name="Migliaia 6 3 4 4" xfId="41265" xr:uid="{D1A71E5F-9500-4DFD-B37A-224A1F8C9E9E}"/>
    <cellStyle name="Migliaia 6 3 4 5" xfId="53016" xr:uid="{13F15FD2-7C66-4D6B-B999-B4C8360E602B}"/>
    <cellStyle name="Migliaia 6 3 5" xfId="17386" xr:uid="{CE964C96-D571-4654-9931-B4AE5C6E3EDB}"/>
    <cellStyle name="Migliaia 6 3 5 2" xfId="33502" xr:uid="{F2CEBAAB-9ED4-4109-BFBA-CB092911B35A}"/>
    <cellStyle name="Migliaia 6 3 5 3" xfId="48463" xr:uid="{BF7BBA09-E7E6-4DAB-8F05-2FB4B207544D}"/>
    <cellStyle name="Migliaia 6 3 5 4" xfId="54991" xr:uid="{28E93C58-F028-427B-B258-C913BC053E71}"/>
    <cellStyle name="Migliaia 6 3 6" xfId="19268" xr:uid="{0D74D95E-344F-4D93-B043-E5CAFF99A456}"/>
    <cellStyle name="Migliaia 6 3 6 2" xfId="55907" xr:uid="{3F20378A-9353-4754-9FD8-C069864353B8}"/>
    <cellStyle name="Migliaia 6 3 7" xfId="34263" xr:uid="{72B526D0-5CAF-4E44-80C0-F7BAD3C8FE46}"/>
    <cellStyle name="Migliaia 6 3 8" xfId="49203" xr:uid="{AE4C7B76-06DA-4359-8C74-048A339C357B}"/>
    <cellStyle name="Migliaia 6 3 9" xfId="49608" xr:uid="{4A73F2A2-506C-44FE-8138-CFAC9E4734D0}"/>
    <cellStyle name="Migliaia 6 4" xfId="9390" xr:uid="{F91DEFF6-D7D5-4BA5-9E1E-C45618B63317}"/>
    <cellStyle name="Migliaia 6 4 2" xfId="17390" xr:uid="{2D94159C-CD2F-4559-AA6C-978F11E0AD4F}"/>
    <cellStyle name="Migliaia 6 4 2 2" xfId="18424" xr:uid="{8223C578-66D9-4873-B360-57CB10380A1F}"/>
    <cellStyle name="Migliaia 6 4 2 2 2" xfId="33891" xr:uid="{1E21F399-1A5C-4755-9C1B-9B2C166E17A7}"/>
    <cellStyle name="Migliaia 6 4 2 2 2 2" xfId="55374" xr:uid="{2BF59413-A13D-4485-B641-20F4DBE5F08F}"/>
    <cellStyle name="Migliaia 6 4 2 2 3" xfId="48852" xr:uid="{E25A07F2-EBA5-4BF0-B8D9-85A9694B28D3}"/>
    <cellStyle name="Migliaia 6 4 2 2 3 2" xfId="56296" xr:uid="{ACBC3015-8808-489B-A69C-11086B050DA4}"/>
    <cellStyle name="Migliaia 6 4 2 2 4" xfId="53019" xr:uid="{807D7AF3-D8FE-4A6A-918B-AF952470FE02}"/>
    <cellStyle name="Migliaia 6 4 2 3" xfId="33506" xr:uid="{0231C2CB-2090-4972-9112-DE213195F1DD}"/>
    <cellStyle name="Migliaia 6 4 2 3 2" xfId="54995" xr:uid="{0F4C24F7-C97A-4694-965E-9E4FAD62EB45}"/>
    <cellStyle name="Migliaia 6 4 2 4" xfId="48467" xr:uid="{91822E07-7FA3-4988-88C6-A6DFD062840A}"/>
    <cellStyle name="Migliaia 6 4 2 4 2" xfId="55911" xr:uid="{F3048FAF-8DBD-4DF9-9ADD-81A02E27FF82}"/>
    <cellStyle name="Migliaia 6 4 2 5" xfId="52629" xr:uid="{6DE1D4F7-3405-41DD-A25C-9B82D67A0109}"/>
    <cellStyle name="Migliaia 6 4 3" xfId="18423" xr:uid="{57D9440C-ABAB-4BE9-8F4E-4106DC422507}"/>
    <cellStyle name="Migliaia 6 4 3 2" xfId="33890" xr:uid="{6A621486-5482-4D5D-B796-1F4B296B1818}"/>
    <cellStyle name="Migliaia 6 4 3 2 2" xfId="55373" xr:uid="{C115F242-6903-4AA1-91AA-C0382C1F90BE}"/>
    <cellStyle name="Migliaia 6 4 3 3" xfId="48851" xr:uid="{F364FEA9-C07D-4211-84B0-60E4CDB03FA6}"/>
    <cellStyle name="Migliaia 6 4 3 3 2" xfId="56295" xr:uid="{0D91E49E-65D9-44EE-A5C0-977928DCD04D}"/>
    <cellStyle name="Migliaia 6 4 3 4" xfId="53018" xr:uid="{648317BE-5AC0-4E0A-8802-D770EF120539}"/>
    <cellStyle name="Migliaia 6 4 4" xfId="17389" xr:uid="{C25E7DDC-9584-41C3-AD8E-86B6BE8412D0}"/>
    <cellStyle name="Migliaia 6 4 4 2" xfId="33505" xr:uid="{2EFCF28A-FCBE-4F54-8118-EFF4B2C325CF}"/>
    <cellStyle name="Migliaia 6 4 4 3" xfId="48466" xr:uid="{8F458CA5-B137-47D3-94FC-A38720709B7F}"/>
    <cellStyle name="Migliaia 6 4 4 4" xfId="54994" xr:uid="{50EC30F9-9595-4BF9-90A6-587A390BEA40}"/>
    <cellStyle name="Migliaia 6 4 5" xfId="51113" xr:uid="{7DA9D82C-E729-42AA-B083-9210A0D52845}"/>
    <cellStyle name="Migliaia 6 4 5 2" xfId="55910" xr:uid="{96D115F1-464C-4271-892F-B0077F71E336}"/>
    <cellStyle name="Migliaia 6 4 6" xfId="52628" xr:uid="{3D20D529-6D77-4CC1-A721-679B75487E1E}"/>
    <cellStyle name="Migliaia 6 5" xfId="9391" xr:uid="{30296DAF-12DB-42D5-AA0A-63A0FF7CEB44}"/>
    <cellStyle name="Migliaia 6 5 2" xfId="17391" xr:uid="{6891A758-02B4-4C22-8325-BF12598BC5EA}"/>
    <cellStyle name="Migliaia 6 5 2 2" xfId="33507" xr:uid="{FCD1090D-D201-4B97-9C94-5C88BF52A7C8}"/>
    <cellStyle name="Migliaia 6 5 2 3" xfId="48468" xr:uid="{DE2FB87F-1C88-4770-AA49-E7A4C08E1D54}"/>
    <cellStyle name="Migliaia 6 5 2 4" xfId="54996" xr:uid="{74B98888-785B-4785-A22B-8973EBCEF862}"/>
    <cellStyle name="Migliaia 6 5 3" xfId="51239" xr:uid="{6DAD3FDD-0E75-4433-8569-AF49A2161E5E}"/>
    <cellStyle name="Migliaia 6 5 3 2" xfId="55912" xr:uid="{7B2C115F-49EE-4C0B-9109-8FABAB48BE7A}"/>
    <cellStyle name="Migliaia 6 5 4" xfId="52630" xr:uid="{4C81946B-5E1E-45EF-8B42-617F2DAD285C}"/>
    <cellStyle name="Migliaia 6 6" xfId="9386" xr:uid="{4D0C043E-5CE5-414F-BECC-F77A9C6FA43C}"/>
    <cellStyle name="Migliaia 6 6 2" xfId="50971" xr:uid="{B51D8773-9275-4207-B0C3-30870CAD6E48}"/>
    <cellStyle name="Migliaia 6 6 3" xfId="54584" xr:uid="{B4566D5C-BC59-4ECC-817E-921254A46DE9}"/>
    <cellStyle name="Migliaia 6 7" xfId="9959" xr:uid="{212D75EE-87D0-4E4D-B118-1B371F70C82B}"/>
    <cellStyle name="Migliaia 6 7 2" xfId="26285" xr:uid="{2242E67C-F2AE-4CEA-A5C2-4FEA798AAB71}"/>
    <cellStyle name="Migliaia 6 7 3" xfId="41263" xr:uid="{BE64DFFA-6878-4970-AC75-7A5125C3B302}"/>
    <cellStyle name="Migliaia 6 7 4" xfId="55905" xr:uid="{2F47AE81-BEC5-4468-99F2-171B28AFE405}"/>
    <cellStyle name="Migliaia 6 8" xfId="17384" xr:uid="{3A07AAD8-2CF8-4365-9DA9-C953D6F9A2B9}"/>
    <cellStyle name="Migliaia 6 8 2" xfId="33500" xr:uid="{CE6298FD-D41B-4A43-9294-DAE614208AAE}"/>
    <cellStyle name="Migliaia 6 8 3" xfId="48461" xr:uid="{ABFEB29B-014D-4B93-AECF-B34F82826063}"/>
    <cellStyle name="Migliaia 6 9" xfId="19266" xr:uid="{1F040594-A94C-46F0-99B7-04AFBF32EE8F}"/>
    <cellStyle name="Migliaia 60" xfId="551" xr:uid="{89114B3E-C942-4657-967D-E149C859FC07}"/>
    <cellStyle name="Migliaia 60 10" xfId="34265" xr:uid="{C00E1E26-8EA8-4534-9C0D-0148FD08F4FD}"/>
    <cellStyle name="Migliaia 60 11" xfId="49205" xr:uid="{A53163FD-BF68-4340-B550-CE0C5103A749}"/>
    <cellStyle name="Migliaia 60 12" xfId="49610" xr:uid="{0A84D801-6FC1-4B4F-AF66-5ABFBA855114}"/>
    <cellStyle name="Migliaia 60 13" xfId="50016" xr:uid="{1FAE9307-5320-407C-B5FE-61AA18A39251}"/>
    <cellStyle name="Migliaia 60 14" xfId="50424" xr:uid="{819DB535-7BD4-4EB0-B89E-B692A53CEBF2}"/>
    <cellStyle name="Migliaia 60 15" xfId="50866" xr:uid="{7999D864-B124-4E29-9B79-93FA17734429}"/>
    <cellStyle name="Migliaia 60 16" xfId="51585" xr:uid="{9A7E5F8E-1BB9-4F9E-9887-0EC58F594BDE}"/>
    <cellStyle name="Migliaia 60 17" xfId="51996" xr:uid="{63C96F4C-FEC1-44AD-9031-46DC238C971D}"/>
    <cellStyle name="Migliaia 60 18" xfId="52631" xr:uid="{E35AD2C0-999F-4BEE-9402-4483629D89A4}"/>
    <cellStyle name="Migliaia 60 2" xfId="552" xr:uid="{CF17E8F2-0747-4965-8AC1-8C3322BDB091}"/>
    <cellStyle name="Migliaia 60 2 10" xfId="50017" xr:uid="{C370522A-6F72-43C9-947B-3466F467FD19}"/>
    <cellStyle name="Migliaia 60 2 11" xfId="50425" xr:uid="{412B4BF2-3B86-41F3-BB88-E5BCCA7A0B41}"/>
    <cellStyle name="Migliaia 60 2 12" xfId="50867" xr:uid="{E5C65C7F-D641-4F7C-863E-61F7AB72AEF1}"/>
    <cellStyle name="Migliaia 60 2 13" xfId="51586" xr:uid="{F667FD1A-E903-4590-B557-B810E19D076A}"/>
    <cellStyle name="Migliaia 60 2 14" xfId="51997" xr:uid="{BCA93FD8-982F-4994-821E-BB5EE25C0254}"/>
    <cellStyle name="Migliaia 60 2 15" xfId="52632" xr:uid="{322DC8E5-6CF4-4EA9-AC31-5EA37A161CE8}"/>
    <cellStyle name="Migliaia 60 2 2" xfId="1307" xr:uid="{C0AA60E6-86B8-47C7-88EC-DC02A448056C}"/>
    <cellStyle name="Migliaia 60 2 2 10" xfId="51097" xr:uid="{33D00086-6D1C-4DD1-8E8F-F86C5F2974F3}"/>
    <cellStyle name="Migliaia 60 2 2 11" xfId="51693" xr:uid="{EA3CF2F7-F356-4ED4-8A72-5FC58D80BD78}"/>
    <cellStyle name="Migliaia 60 2 2 12" xfId="52112" xr:uid="{4676B706-BCCF-4301-B04F-03A1F88A1BC7}"/>
    <cellStyle name="Migliaia 60 2 2 13" xfId="53020" xr:uid="{479A5655-E223-4B3C-95CA-4B39FC6E9D8A}"/>
    <cellStyle name="Migliaia 60 2 2 2" xfId="10071" xr:uid="{F061662C-E8D9-4884-8D71-23F5354BEACC}"/>
    <cellStyle name="Migliaia 60 2 2 2 2" xfId="26392" xr:uid="{B33C7130-577B-4B6D-BB32-503276DD5EC5}"/>
    <cellStyle name="Migliaia 60 2 2 2 3" xfId="41360" xr:uid="{D9EE40A9-3248-457F-A4C2-57F05213C694}"/>
    <cellStyle name="Migliaia 60 2 2 2 4" xfId="55375" xr:uid="{94CB6648-6CFB-4406-9A80-C3A3A55733FB}"/>
    <cellStyle name="Migliaia 60 2 2 3" xfId="18425" xr:uid="{6680EC19-8D28-4688-80BA-3792FB045557}"/>
    <cellStyle name="Migliaia 60 2 2 3 2" xfId="33892" xr:uid="{EAF6FEB1-382E-499C-A90A-7C64E9F6EE81}"/>
    <cellStyle name="Migliaia 60 2 2 3 3" xfId="48853" xr:uid="{95FBC61B-39C2-42E7-8783-2B0B8B9B34A2}"/>
    <cellStyle name="Migliaia 60 2 2 3 4" xfId="56297" xr:uid="{73BD92E2-1C45-4838-80A5-EB290F4C7F57}"/>
    <cellStyle name="Migliaia 60 2 2 4" xfId="19371" xr:uid="{4E74DADA-4AD5-4846-A62F-577846C52C01}"/>
    <cellStyle name="Migliaia 60 2 2 5" xfId="34361" xr:uid="{722DA876-55B1-4424-86BC-2FE4CBB2B63F}"/>
    <cellStyle name="Migliaia 60 2 2 6" xfId="49313" xr:uid="{41C80F26-25C0-4041-86A4-46905C4E5399}"/>
    <cellStyle name="Migliaia 60 2 2 7" xfId="49718" xr:uid="{79C23902-29AF-4CAC-BD5C-B3B192E9AD6C}"/>
    <cellStyle name="Migliaia 60 2 2 8" xfId="50127" xr:uid="{03AB1393-EE9B-4D17-B65B-70E78A47E0E4}"/>
    <cellStyle name="Migliaia 60 2 2 9" xfId="50532" xr:uid="{11CCD822-0000-4A3C-82E2-EB7EA5ACEAD9}"/>
    <cellStyle name="Migliaia 60 2 3" xfId="9393" xr:uid="{1D370C8E-C804-4008-B6E6-004FD4DF85C4}"/>
    <cellStyle name="Migliaia 60 2 3 2" xfId="54649" xr:uid="{6C67F097-9623-47CA-80CD-A085C6B67467}"/>
    <cellStyle name="Migliaia 60 2 4" xfId="9964" xr:uid="{6B9264C6-0FD3-4931-BA39-64ED34340636}"/>
    <cellStyle name="Migliaia 60 2 4 2" xfId="26290" xr:uid="{15291942-D284-4740-9B26-05D9A0D577F1}"/>
    <cellStyle name="Migliaia 60 2 4 3" xfId="41268" xr:uid="{D9A3263F-403A-4C6B-8979-E6D273AEBF4E}"/>
    <cellStyle name="Migliaia 60 2 4 4" xfId="55914" xr:uid="{67E85CDB-8B40-4C9B-8A82-65FE2FFEE895}"/>
    <cellStyle name="Migliaia 60 2 5" xfId="17393" xr:uid="{476900F9-3EA0-42F8-AA0E-A7553D0FEE9D}"/>
    <cellStyle name="Migliaia 60 2 5 2" xfId="33509" xr:uid="{E7574C32-4E84-4B6F-ADC0-5C31B0382C07}"/>
    <cellStyle name="Migliaia 60 2 5 3" xfId="48470" xr:uid="{83B2647A-86E0-4D53-9238-199DA656CF4D}"/>
    <cellStyle name="Migliaia 60 2 6" xfId="19271" xr:uid="{1793F621-BE0B-487D-8BE5-E8E9ABE4B248}"/>
    <cellStyle name="Migliaia 60 2 7" xfId="34266" xr:uid="{48D48D9E-2886-4056-902D-42DCACC25320}"/>
    <cellStyle name="Migliaia 60 2 8" xfId="49206" xr:uid="{FB54682F-0247-4A29-939B-9A20AA858CCA}"/>
    <cellStyle name="Migliaia 60 2 9" xfId="49611" xr:uid="{8B00CC90-3807-4509-AB4C-5A91CD38D708}"/>
    <cellStyle name="Migliaia 60 3" xfId="553" xr:uid="{3DFD1C9F-ECA4-4507-B00B-F34E599881AE}"/>
    <cellStyle name="Migliaia 60 3 10" xfId="50018" xr:uid="{5A35B792-0534-46AF-B789-E546BF476AE8}"/>
    <cellStyle name="Migliaia 60 3 11" xfId="50426" xr:uid="{63D4F0BB-02A0-480B-926A-1BFF7E268C6D}"/>
    <cellStyle name="Migliaia 60 3 12" xfId="50868" xr:uid="{32374105-FA4E-4AFE-8F83-48EF0C2A63A4}"/>
    <cellStyle name="Migliaia 60 3 13" xfId="51587" xr:uid="{A1263EDC-2058-45D3-9609-A1E0CD722112}"/>
    <cellStyle name="Migliaia 60 3 14" xfId="51998" xr:uid="{B3186964-16AB-4C1A-A6B2-E458B8B053D4}"/>
    <cellStyle name="Migliaia 60 3 15" xfId="52633" xr:uid="{F43B94D1-E854-480B-836F-98772DE4861E}"/>
    <cellStyle name="Migliaia 60 3 2" xfId="554" xr:uid="{11B306FC-DBA2-4308-8782-50D6BD0E31D1}"/>
    <cellStyle name="Migliaia 60 3 2 10" xfId="50427" xr:uid="{33B4662A-AF36-434C-85C4-D98C3927AB61}"/>
    <cellStyle name="Migliaia 60 3 2 11" xfId="50869" xr:uid="{51EFDD0D-C483-46E5-BDE0-44FE34086AEA}"/>
    <cellStyle name="Migliaia 60 3 2 12" xfId="51588" xr:uid="{F7B4A21C-81E7-4C1D-9202-5D408EA08DD1}"/>
    <cellStyle name="Migliaia 60 3 2 13" xfId="51999" xr:uid="{1B9D8552-2BCC-450F-BF0B-78AB38D9709A}"/>
    <cellStyle name="Migliaia 60 3 2 14" xfId="52634" xr:uid="{BE9C15F7-CD10-45AC-BCA8-1184408435DA}"/>
    <cellStyle name="Migliaia 60 3 2 2" xfId="9395" xr:uid="{4EB7DACA-C550-432A-AEF8-50CEEE517D9A}"/>
    <cellStyle name="Migliaia 60 3 2 2 2" xfId="54998" xr:uid="{E829C187-C7E3-4FFC-84D1-0FFB545BCB8F}"/>
    <cellStyle name="Migliaia 60 3 2 3" xfId="9966" xr:uid="{EBA074B3-9C93-4429-AABD-B8C45664B650}"/>
    <cellStyle name="Migliaia 60 3 2 3 2" xfId="26292" xr:uid="{E63C28C3-2FDA-4D49-A2B9-FDC76394F5CA}"/>
    <cellStyle name="Migliaia 60 3 2 3 3" xfId="41270" xr:uid="{D00261AB-5A18-4BA6-AE86-563A6922D414}"/>
    <cellStyle name="Migliaia 60 3 2 3 4" xfId="55916" xr:uid="{45528638-BAB8-4A0A-B2FE-54DD90E738A9}"/>
    <cellStyle name="Migliaia 60 3 2 4" xfId="17395" xr:uid="{2FDB34DE-C198-487A-91A2-45F82690022A}"/>
    <cellStyle name="Migliaia 60 3 2 4 2" xfId="33511" xr:uid="{4BA35C59-935A-467D-9C59-6A2F396C32FB}"/>
    <cellStyle name="Migliaia 60 3 2 4 3" xfId="48472" xr:uid="{EDD46599-2989-4EFA-8271-04AF4AEB4A1A}"/>
    <cellStyle name="Migliaia 60 3 2 5" xfId="19273" xr:uid="{EC484437-056C-4927-BDEF-B11C5729E7BD}"/>
    <cellStyle name="Migliaia 60 3 2 6" xfId="34268" xr:uid="{A152DE6F-444B-43D9-AE6B-B28C89A9E281}"/>
    <cellStyle name="Migliaia 60 3 2 7" xfId="49208" xr:uid="{1399CE77-6E59-43D3-9216-8D6FBD5BC517}"/>
    <cellStyle name="Migliaia 60 3 2 8" xfId="49613" xr:uid="{8027430B-262B-42B3-89F0-5D7D98360001}"/>
    <cellStyle name="Migliaia 60 3 2 9" xfId="50019" xr:uid="{9F5503B3-FE38-46DA-9894-62C24F0AF187}"/>
    <cellStyle name="Migliaia 60 3 3" xfId="9394" xr:uid="{07B119F6-F79D-4353-8120-847B450118A8}"/>
    <cellStyle name="Migliaia 60 3 3 2" xfId="18427" xr:uid="{38CFA188-9831-44D6-AF37-F84E60AB5E8A}"/>
    <cellStyle name="Migliaia 60 3 3 2 2" xfId="33894" xr:uid="{105A23A3-F04A-440A-BB50-C53F0BFBC64D}"/>
    <cellStyle name="Migliaia 60 3 3 2 2 2" xfId="55377" xr:uid="{7D43B8E7-29BB-4F76-991C-AB81B3AB6646}"/>
    <cellStyle name="Migliaia 60 3 3 2 3" xfId="48855" xr:uid="{390D6A2F-867C-4CBB-9390-EE666EF783B7}"/>
    <cellStyle name="Migliaia 60 3 3 2 3 2" xfId="56299" xr:uid="{6753333B-9843-48FE-AAD4-F9CC3A73A174}"/>
    <cellStyle name="Migliaia 60 3 3 2 4" xfId="53022" xr:uid="{1931384C-898D-4837-A299-7D1260B6D6CB}"/>
    <cellStyle name="Migliaia 60 3 3 3" xfId="17396" xr:uid="{DAF8CF52-60A9-4969-9006-52D3604AA2B5}"/>
    <cellStyle name="Migliaia 60 3 3 3 2" xfId="33512" xr:uid="{25C5E5E6-20EC-4B9B-84D3-B007F92A7EBC}"/>
    <cellStyle name="Migliaia 60 3 3 3 3" xfId="48473" xr:uid="{8B8E5320-83E0-4CBC-92E1-5AE68019A02A}"/>
    <cellStyle name="Migliaia 60 3 3 3 4" xfId="54999" xr:uid="{18474DE8-9923-4BF0-BF26-265A93125A46}"/>
    <cellStyle name="Migliaia 60 3 3 4" xfId="55917" xr:uid="{F754EF58-E638-4556-B83B-4DEFC08F8159}"/>
    <cellStyle name="Migliaia 60 3 3 5" xfId="52635" xr:uid="{E7A7101A-EEE8-4282-BA31-61D22D2FCECA}"/>
    <cellStyle name="Migliaia 60 3 4" xfId="9965" xr:uid="{D8C58F04-3A61-493B-AB20-4F8E342A7462}"/>
    <cellStyle name="Migliaia 60 3 4 2" xfId="18426" xr:uid="{9F1A52AA-E06C-42A4-8517-D3C9C43E1B74}"/>
    <cellStyle name="Migliaia 60 3 4 2 2" xfId="33893" xr:uid="{6F1767F7-4B9D-4DBF-A169-AAC7FD615AC0}"/>
    <cellStyle name="Migliaia 60 3 4 2 3" xfId="48854" xr:uid="{6BCA8CFE-6FD9-4AF6-9594-470C6535AB91}"/>
    <cellStyle name="Migliaia 60 3 4 2 4" xfId="55376" xr:uid="{C26228E7-99F6-4701-A618-B6F82DD97803}"/>
    <cellStyle name="Migliaia 60 3 4 3" xfId="26291" xr:uid="{591A2EF5-E914-45AF-8708-6D7C4C64C4BC}"/>
    <cellStyle name="Migliaia 60 3 4 3 2" xfId="56298" xr:uid="{727E1BBE-6CBC-48E0-8665-20F1A7CF5CDF}"/>
    <cellStyle name="Migliaia 60 3 4 4" xfId="41269" xr:uid="{45A7618F-72F0-4738-8024-2AC04731262B}"/>
    <cellStyle name="Migliaia 60 3 4 5" xfId="53021" xr:uid="{3D1B47A1-CCE1-40A6-82B2-4590E2126C3E}"/>
    <cellStyle name="Migliaia 60 3 5" xfId="17394" xr:uid="{3663C43D-8798-498B-BE22-2B0158BCB6DF}"/>
    <cellStyle name="Migliaia 60 3 5 2" xfId="33510" xr:uid="{2EA8CE1B-53C1-49A0-BA91-ADE9937487A3}"/>
    <cellStyle name="Migliaia 60 3 5 3" xfId="48471" xr:uid="{5797059A-EAF6-4A31-8215-FA395FAECC6F}"/>
    <cellStyle name="Migliaia 60 3 5 4" xfId="54997" xr:uid="{170F4F00-804E-4D89-BAE5-E63047E4BC36}"/>
    <cellStyle name="Migliaia 60 3 6" xfId="19272" xr:uid="{8396E826-D675-4743-B987-4542118343A3}"/>
    <cellStyle name="Migliaia 60 3 6 2" xfId="55915" xr:uid="{540752BA-55A9-4970-B91F-EF3AE9DA6017}"/>
    <cellStyle name="Migliaia 60 3 7" xfId="34267" xr:uid="{BFDCCB78-54D8-4FA1-A134-D9EDF3325AF3}"/>
    <cellStyle name="Migliaia 60 3 8" xfId="49207" xr:uid="{CEC833C4-5966-43B2-980C-AF44F567E51A}"/>
    <cellStyle name="Migliaia 60 3 9" xfId="49612" xr:uid="{E8F87818-3982-4A24-BCD5-0F70BB391D0B}"/>
    <cellStyle name="Migliaia 60 4" xfId="9396" xr:uid="{8D3D0A2A-1F9E-4506-984E-6CAF48ECE174}"/>
    <cellStyle name="Migliaia 60 4 2" xfId="17398" xr:uid="{01E4FCE6-A6C7-4FC5-9AEF-5D9F2802E000}"/>
    <cellStyle name="Migliaia 60 4 2 2" xfId="18429" xr:uid="{D708ECCA-75B8-492E-9CF4-DAE3E0BA6427}"/>
    <cellStyle name="Migliaia 60 4 2 2 2" xfId="33896" xr:uid="{685F6826-7589-4D77-B561-202D59F03DE9}"/>
    <cellStyle name="Migliaia 60 4 2 2 2 2" xfId="55379" xr:uid="{9D81119A-151C-491C-BF6F-A811AA6ABCB7}"/>
    <cellStyle name="Migliaia 60 4 2 2 3" xfId="48857" xr:uid="{8F14AC1B-94D8-43CB-9032-A7D562EA07C3}"/>
    <cellStyle name="Migliaia 60 4 2 2 3 2" xfId="56301" xr:uid="{EF8BF3B5-98A5-4656-AC59-F51E738505C7}"/>
    <cellStyle name="Migliaia 60 4 2 2 4" xfId="53024" xr:uid="{CEE8F297-8D25-41FA-B9E8-0EF863208BF4}"/>
    <cellStyle name="Migliaia 60 4 2 3" xfId="33514" xr:uid="{83E01A36-09E9-4AB4-96EF-8E7531ABD841}"/>
    <cellStyle name="Migliaia 60 4 2 3 2" xfId="55001" xr:uid="{B956B9C5-3372-4DCA-A5DE-470EDA3CE160}"/>
    <cellStyle name="Migliaia 60 4 2 4" xfId="48475" xr:uid="{041B23C5-9A48-4BC1-A23F-E0506B3F8B35}"/>
    <cellStyle name="Migliaia 60 4 2 4 2" xfId="55919" xr:uid="{F4213E71-D98D-4B45-940D-CD472E039700}"/>
    <cellStyle name="Migliaia 60 4 2 5" xfId="52637" xr:uid="{ECA1512E-1712-4075-B28F-23361E91A892}"/>
    <cellStyle name="Migliaia 60 4 3" xfId="18428" xr:uid="{F7E02761-A241-4604-AE21-17315E9D33C1}"/>
    <cellStyle name="Migliaia 60 4 3 2" xfId="33895" xr:uid="{EEED333A-B040-4BE7-A730-24BB1F5F0FB8}"/>
    <cellStyle name="Migliaia 60 4 3 2 2" xfId="55378" xr:uid="{E5BF3F5F-1F2E-47C3-AA12-2D57BFE2AA76}"/>
    <cellStyle name="Migliaia 60 4 3 3" xfId="48856" xr:uid="{47513CCF-3A0A-4620-A521-253DB1BFAA9E}"/>
    <cellStyle name="Migliaia 60 4 3 3 2" xfId="56300" xr:uid="{E623698B-D368-466A-9009-ACBE004D271E}"/>
    <cellStyle name="Migliaia 60 4 3 4" xfId="53023" xr:uid="{C9C3428F-ACE2-4B29-8C20-767886AA4040}"/>
    <cellStyle name="Migliaia 60 4 4" xfId="17397" xr:uid="{D1F2C588-07A9-470C-A361-F6F56F347F05}"/>
    <cellStyle name="Migliaia 60 4 4 2" xfId="33513" xr:uid="{6ADE64A4-A0A7-4316-AFCB-0554FDB8C618}"/>
    <cellStyle name="Migliaia 60 4 4 3" xfId="48474" xr:uid="{43E0119A-7187-4FC8-A3B8-32CB1BD342B0}"/>
    <cellStyle name="Migliaia 60 4 4 4" xfId="55000" xr:uid="{9B080285-EA6B-428E-BF3F-DE8A9E86D515}"/>
    <cellStyle name="Migliaia 60 4 5" xfId="50970" xr:uid="{2099FB28-5273-4FB0-AA7F-682A4F31A603}"/>
    <cellStyle name="Migliaia 60 4 5 2" xfId="55918" xr:uid="{1894F97D-9AB0-4ACA-9EDA-CC1537C3AC4E}"/>
    <cellStyle name="Migliaia 60 4 6" xfId="52636" xr:uid="{8400714B-9D00-4BE6-87CA-53D427529822}"/>
    <cellStyle name="Migliaia 60 5" xfId="9397" xr:uid="{BFC76B1D-7951-49E3-85FA-90EAC3957FD2}"/>
    <cellStyle name="Migliaia 60 5 2" xfId="17399" xr:uid="{4FA57A1C-31AC-4729-B1EB-C1E4263C9218}"/>
    <cellStyle name="Migliaia 60 5 2 2" xfId="33515" xr:uid="{3E83D370-B3F7-43E2-A4A0-CD68E0CE8A31}"/>
    <cellStyle name="Migliaia 60 5 2 3" xfId="48476" xr:uid="{FE16147D-F80A-4845-A779-13D2A373F137}"/>
    <cellStyle name="Migliaia 60 5 2 4" xfId="55002" xr:uid="{681F64E2-1C61-47EA-A836-A3B88B7A3E52}"/>
    <cellStyle name="Migliaia 60 5 3" xfId="51240" xr:uid="{16C8672E-C952-47C7-9083-4D7EB0F20BC6}"/>
    <cellStyle name="Migliaia 60 5 3 2" xfId="55920" xr:uid="{4AAD99C1-F5D6-43F1-B07A-96C1880D8301}"/>
    <cellStyle name="Migliaia 60 5 4" xfId="52638" xr:uid="{1B697EEA-FB1D-40FF-BBA9-8D904064645B}"/>
    <cellStyle name="Migliaia 60 6" xfId="9392" xr:uid="{45F1BCE4-AAFE-4F1F-AA71-87EC83AEE968}"/>
    <cellStyle name="Migliaia 60 6 2" xfId="50897" xr:uid="{B86D49BA-893A-4632-B5CC-CC7A41B2CC90}"/>
    <cellStyle name="Migliaia 60 6 3" xfId="54585" xr:uid="{1ABD0339-9A92-414D-97E9-D11601D9E8DD}"/>
    <cellStyle name="Migliaia 60 7" xfId="9963" xr:uid="{4BE4BCA9-4C63-45A4-8EA4-788439D10550}"/>
    <cellStyle name="Migliaia 60 7 2" xfId="26289" xr:uid="{FF212991-4D8F-4373-BA25-5927E21E163A}"/>
    <cellStyle name="Migliaia 60 7 3" xfId="41267" xr:uid="{F9BDBF2A-1233-4AFD-8159-4E635C56E347}"/>
    <cellStyle name="Migliaia 60 7 4" xfId="55913" xr:uid="{D1BD56C7-07E5-4FE1-A9E0-D434047FD85D}"/>
    <cellStyle name="Migliaia 60 8" xfId="17392" xr:uid="{F4F4BC66-E18D-4812-AC1B-2AC1CFAC0AD0}"/>
    <cellStyle name="Migliaia 60 8 2" xfId="33508" xr:uid="{DB6130FC-3F1F-4BD0-88ED-2022DA1A59AB}"/>
    <cellStyle name="Migliaia 60 8 3" xfId="48469" xr:uid="{6838317A-1DF5-4058-A08D-9B7CE5B5A4E6}"/>
    <cellStyle name="Migliaia 60 9" xfId="19270" xr:uid="{534DF2E4-B9D6-43B4-A92F-5BE18E4D0532}"/>
    <cellStyle name="Migliaia 61" xfId="555" xr:uid="{F69DAEB1-D334-44D7-A952-DCB8D37882B0}"/>
    <cellStyle name="Migliaia 61 10" xfId="34269" xr:uid="{8168B9E4-9643-4A3F-B2BB-F7F8ED416558}"/>
    <cellStyle name="Migliaia 61 11" xfId="49209" xr:uid="{F9604E6B-DC99-465A-8514-B7973D0587D4}"/>
    <cellStyle name="Migliaia 61 12" xfId="49614" xr:uid="{62ABCC84-9FEC-403E-8607-8DCA4EF34543}"/>
    <cellStyle name="Migliaia 61 13" xfId="50020" xr:uid="{04DE456A-1618-4A1B-9575-05EDE6A8654B}"/>
    <cellStyle name="Migliaia 61 14" xfId="50428" xr:uid="{656B2702-B23A-4CEF-AB44-E39B119CEF79}"/>
    <cellStyle name="Migliaia 61 15" xfId="50870" xr:uid="{81189A29-091C-44C0-875A-3982AF1FF7E6}"/>
    <cellStyle name="Migliaia 61 16" xfId="51589" xr:uid="{382F9A5E-2F80-4D85-B6C3-12A5C70A32D0}"/>
    <cellStyle name="Migliaia 61 17" xfId="52000" xr:uid="{34FDE90C-8404-4F3F-B21A-71FC773B2E1A}"/>
    <cellStyle name="Migliaia 61 18" xfId="52639" xr:uid="{261300B4-F356-45F9-B0D7-8E0D6C353362}"/>
    <cellStyle name="Migliaia 61 2" xfId="556" xr:uid="{BDEC7163-2C54-4C13-9BE3-09E073FA23AC}"/>
    <cellStyle name="Migliaia 61 2 10" xfId="50021" xr:uid="{271A8287-7BE7-43AB-BFB0-2DE8E28573F4}"/>
    <cellStyle name="Migliaia 61 2 11" xfId="50429" xr:uid="{81C22EB3-8251-4CD0-A3D6-A20E22116A4F}"/>
    <cellStyle name="Migliaia 61 2 12" xfId="50871" xr:uid="{9C43F781-BEA5-4FC4-91A9-EF0B739707A1}"/>
    <cellStyle name="Migliaia 61 2 13" xfId="51590" xr:uid="{FE56B317-D714-47E2-9771-F4984CE835B0}"/>
    <cellStyle name="Migliaia 61 2 14" xfId="52001" xr:uid="{B02BE607-A533-4572-BD71-7D4914C270B0}"/>
    <cellStyle name="Migliaia 61 2 15" xfId="52640" xr:uid="{73783A7E-C29F-4B48-83A4-031DD07ECA51}"/>
    <cellStyle name="Migliaia 61 2 2" xfId="1308" xr:uid="{4AE85616-8668-4FD3-8634-0767C4DC7A39}"/>
    <cellStyle name="Migliaia 61 2 2 10" xfId="51098" xr:uid="{4EA7FFD6-16BE-48AF-AC94-82A5F2EB0EDC}"/>
    <cellStyle name="Migliaia 61 2 2 11" xfId="51694" xr:uid="{10B3A8B5-E7DA-4FAC-B60A-3B9F61A7969F}"/>
    <cellStyle name="Migliaia 61 2 2 12" xfId="52113" xr:uid="{01D96F9D-0FFA-4EBF-A121-915A3D4C2D55}"/>
    <cellStyle name="Migliaia 61 2 2 13" xfId="53025" xr:uid="{520B0241-2B9C-468A-AF77-5BD378DB8255}"/>
    <cellStyle name="Migliaia 61 2 2 2" xfId="10072" xr:uid="{E31AEAF4-53B2-494A-B383-181C69895F1D}"/>
    <cellStyle name="Migliaia 61 2 2 2 2" xfId="26393" xr:uid="{DF426C24-FFDF-4E0F-9DB6-494D0E9ECEDF}"/>
    <cellStyle name="Migliaia 61 2 2 2 3" xfId="41361" xr:uid="{E09F5AA0-958C-400D-85A4-A2590AAAE0DE}"/>
    <cellStyle name="Migliaia 61 2 2 2 4" xfId="55380" xr:uid="{3596B39E-E5A9-4D08-9460-02A398DC53D6}"/>
    <cellStyle name="Migliaia 61 2 2 3" xfId="18430" xr:uid="{C89CD8E6-885A-41EA-88AE-B1AF449FD631}"/>
    <cellStyle name="Migliaia 61 2 2 3 2" xfId="33897" xr:uid="{E81E070A-3C65-46EE-A097-D2584F53695F}"/>
    <cellStyle name="Migliaia 61 2 2 3 3" xfId="48858" xr:uid="{A5A3636A-13CC-4198-B16C-3CFDBCE2AABB}"/>
    <cellStyle name="Migliaia 61 2 2 3 4" xfId="56302" xr:uid="{E24B6965-51E0-4C59-9DD2-3EFB5926BA64}"/>
    <cellStyle name="Migliaia 61 2 2 4" xfId="19372" xr:uid="{26B5907B-F255-4D52-834E-4D0044EF8877}"/>
    <cellStyle name="Migliaia 61 2 2 5" xfId="34362" xr:uid="{7B81761E-9672-4A79-89E2-1846D03616BA}"/>
    <cellStyle name="Migliaia 61 2 2 6" xfId="49314" xr:uid="{D56A13D0-81DD-4ED4-97A4-C506789C14F9}"/>
    <cellStyle name="Migliaia 61 2 2 7" xfId="49719" xr:uid="{62E0E65E-4C83-460E-90AC-03BCAADB34E8}"/>
    <cellStyle name="Migliaia 61 2 2 8" xfId="50128" xr:uid="{E1975B78-B709-4378-87AA-099C6FECA27F}"/>
    <cellStyle name="Migliaia 61 2 2 9" xfId="50533" xr:uid="{EE6C2EC5-7052-4CD7-A18E-B15EA27B35FF}"/>
    <cellStyle name="Migliaia 61 2 3" xfId="9399" xr:uid="{D0AB491A-273B-491A-AAEC-DF686C37F996}"/>
    <cellStyle name="Migliaia 61 2 3 2" xfId="54650" xr:uid="{92342AF2-ACE7-4A57-A4FC-AF567E49E59C}"/>
    <cellStyle name="Migliaia 61 2 4" xfId="9968" xr:uid="{0893999F-0DAD-48FD-8CDE-8BF78A5CE8D7}"/>
    <cellStyle name="Migliaia 61 2 4 2" xfId="26294" xr:uid="{29537AEA-E2F8-4C43-9EB9-E8952E1DFDDB}"/>
    <cellStyle name="Migliaia 61 2 4 3" xfId="41272" xr:uid="{098275A4-2632-458A-BEBE-1304A150D8FB}"/>
    <cellStyle name="Migliaia 61 2 4 4" xfId="55922" xr:uid="{CC356B11-98D6-4EC9-879D-53F44E8B03DD}"/>
    <cellStyle name="Migliaia 61 2 5" xfId="17401" xr:uid="{1C9884EC-B38A-465D-AA9D-E2CC323EE10F}"/>
    <cellStyle name="Migliaia 61 2 5 2" xfId="33517" xr:uid="{0AF053FB-9DE6-4C78-AE39-2283115042C6}"/>
    <cellStyle name="Migliaia 61 2 5 3" xfId="48478" xr:uid="{131648E1-49C7-4AAC-A06A-8A2D6C632E49}"/>
    <cellStyle name="Migliaia 61 2 6" xfId="19275" xr:uid="{E9051A24-0201-4A64-99B7-D004C092B145}"/>
    <cellStyle name="Migliaia 61 2 7" xfId="34270" xr:uid="{DDC61AFC-B823-4951-8CCC-79DDFAFF90BC}"/>
    <cellStyle name="Migliaia 61 2 8" xfId="49210" xr:uid="{73237E4D-A427-4321-B4A0-763F59D928E9}"/>
    <cellStyle name="Migliaia 61 2 9" xfId="49615" xr:uid="{59BC9E34-88DF-416A-BD19-FDB7B50C287A}"/>
    <cellStyle name="Migliaia 61 3" xfId="557" xr:uid="{A8D37B7E-4665-4697-97AC-D5B5A08AB677}"/>
    <cellStyle name="Migliaia 61 3 10" xfId="50022" xr:uid="{B8A6FE77-0192-4091-B70E-0080CEE8D5AD}"/>
    <cellStyle name="Migliaia 61 3 11" xfId="50430" xr:uid="{D7291222-5F92-4970-9CF5-9EBA5EE4FC61}"/>
    <cellStyle name="Migliaia 61 3 12" xfId="50872" xr:uid="{C75D09A7-7E59-4BA6-A211-C31729CE6E17}"/>
    <cellStyle name="Migliaia 61 3 13" xfId="51591" xr:uid="{FA98015E-D1E6-4475-A7E5-C46555B26719}"/>
    <cellStyle name="Migliaia 61 3 14" xfId="52002" xr:uid="{C34839BD-2FF8-474F-9E5F-A4A5AC94E48B}"/>
    <cellStyle name="Migliaia 61 3 15" xfId="52641" xr:uid="{F6B06B68-BAF2-4418-AF56-97D3984751EE}"/>
    <cellStyle name="Migliaia 61 3 2" xfId="558" xr:uid="{23BE72FB-6432-4922-AB28-1BB1EABDB28D}"/>
    <cellStyle name="Migliaia 61 3 2 10" xfId="50431" xr:uid="{0C074C7E-4F0A-4A83-95B0-84AC208E1D3F}"/>
    <cellStyle name="Migliaia 61 3 2 11" xfId="50873" xr:uid="{2C58D270-DFDD-4298-9566-A3A86AA9E218}"/>
    <cellStyle name="Migliaia 61 3 2 12" xfId="51592" xr:uid="{E5B8218E-7770-4BC0-BEAE-DE1F16414F36}"/>
    <cellStyle name="Migliaia 61 3 2 13" xfId="52003" xr:uid="{C35AC29F-4720-46F4-BF6B-3814B4926520}"/>
    <cellStyle name="Migliaia 61 3 2 14" xfId="52642" xr:uid="{CCDEDEC7-6656-4DE1-AB1D-08CE0A478320}"/>
    <cellStyle name="Migliaia 61 3 2 2" xfId="9401" xr:uid="{3BA8F570-0B29-4BCA-91C8-BD2DDB0B796D}"/>
    <cellStyle name="Migliaia 61 3 2 2 2" xfId="55004" xr:uid="{02BC162F-D604-4284-89A0-D6C7792B9899}"/>
    <cellStyle name="Migliaia 61 3 2 3" xfId="9970" xr:uid="{A5EB851C-DC46-47FD-8C86-7006C64F9FC9}"/>
    <cellStyle name="Migliaia 61 3 2 3 2" xfId="26296" xr:uid="{ABD054A8-AFCE-4968-AFFD-9B72153F673A}"/>
    <cellStyle name="Migliaia 61 3 2 3 3" xfId="41274" xr:uid="{6DD7EC94-E76A-4A9D-9C8E-8CFACAEC81AA}"/>
    <cellStyle name="Migliaia 61 3 2 3 4" xfId="55924" xr:uid="{EA7D417F-52B6-4A83-8C77-C01A0A987811}"/>
    <cellStyle name="Migliaia 61 3 2 4" xfId="17403" xr:uid="{376CB4C1-A50E-4A7A-A77A-8CEB89A4751D}"/>
    <cellStyle name="Migliaia 61 3 2 4 2" xfId="33519" xr:uid="{DE5FE8A8-22D9-469A-9421-BD7613B7315A}"/>
    <cellStyle name="Migliaia 61 3 2 4 3" xfId="48480" xr:uid="{D3093ADD-3F00-4BD1-AE77-F832C5E9BDDF}"/>
    <cellStyle name="Migliaia 61 3 2 5" xfId="19277" xr:uid="{4957511A-FA97-4183-8BF8-ACF0E92AE158}"/>
    <cellStyle name="Migliaia 61 3 2 6" xfId="34272" xr:uid="{B2419086-B662-448E-9808-8DFBF9201D0F}"/>
    <cellStyle name="Migliaia 61 3 2 7" xfId="49212" xr:uid="{74F9C5F0-3F55-4595-8026-7B57F6CA7244}"/>
    <cellStyle name="Migliaia 61 3 2 8" xfId="49617" xr:uid="{431A561F-6E83-4F33-A9CF-DBEF2D71CEEA}"/>
    <cellStyle name="Migliaia 61 3 2 9" xfId="50023" xr:uid="{8E65A698-1135-4E9A-8318-4D7C6668C7EB}"/>
    <cellStyle name="Migliaia 61 3 3" xfId="9400" xr:uid="{C840500B-A4C3-4990-8D0F-A3A469B951D4}"/>
    <cellStyle name="Migliaia 61 3 3 2" xfId="18432" xr:uid="{EC12B9F7-2EEC-4FB8-879E-656B9039D4C3}"/>
    <cellStyle name="Migliaia 61 3 3 2 2" xfId="33899" xr:uid="{7DFA5431-73B7-470F-9BCE-13C371EAE1A5}"/>
    <cellStyle name="Migliaia 61 3 3 2 2 2" xfId="55382" xr:uid="{42F8478B-2394-4E69-8C0A-C14BD3008AC4}"/>
    <cellStyle name="Migliaia 61 3 3 2 3" xfId="48860" xr:uid="{83078B18-0A60-45FD-806D-C14884981D9C}"/>
    <cellStyle name="Migliaia 61 3 3 2 3 2" xfId="56304" xr:uid="{14183639-911E-456B-BBEA-2FCB702A9A9B}"/>
    <cellStyle name="Migliaia 61 3 3 2 4" xfId="53027" xr:uid="{AE021203-E814-4CE0-8F7A-0A4DD669FFF1}"/>
    <cellStyle name="Migliaia 61 3 3 3" xfId="17404" xr:uid="{00BD9DC1-2B48-481D-B0AD-B2AA4E996C4D}"/>
    <cellStyle name="Migliaia 61 3 3 3 2" xfId="33520" xr:uid="{17874656-236D-4916-9159-ED1EE825DB4B}"/>
    <cellStyle name="Migliaia 61 3 3 3 3" xfId="48481" xr:uid="{C70FE97B-823A-4F97-AA66-B402F716C7D3}"/>
    <cellStyle name="Migliaia 61 3 3 3 4" xfId="55005" xr:uid="{131CA6F8-06F1-4870-94EB-0D0A47FC3FE3}"/>
    <cellStyle name="Migliaia 61 3 3 4" xfId="55925" xr:uid="{F15CAC53-247E-4F7A-992D-1C9B49572D4D}"/>
    <cellStyle name="Migliaia 61 3 3 5" xfId="52643" xr:uid="{E3D69125-E0DD-49F8-BEE4-147D09264CA3}"/>
    <cellStyle name="Migliaia 61 3 4" xfId="9969" xr:uid="{4AD83552-41AD-400F-9F3A-855DF8C59C62}"/>
    <cellStyle name="Migliaia 61 3 4 2" xfId="18431" xr:uid="{700DCD14-3630-4DEC-BD78-DF650C09ECB4}"/>
    <cellStyle name="Migliaia 61 3 4 2 2" xfId="33898" xr:uid="{0AAB0D5C-A732-4EEE-9813-2349EDF60ADF}"/>
    <cellStyle name="Migliaia 61 3 4 2 3" xfId="48859" xr:uid="{A7DBC844-D524-4495-AFD6-9FDF4AE80CEE}"/>
    <cellStyle name="Migliaia 61 3 4 2 4" xfId="55381" xr:uid="{771A9AFA-7948-4D54-A63A-9F800AB177FE}"/>
    <cellStyle name="Migliaia 61 3 4 3" xfId="26295" xr:uid="{7B9B4878-93B8-4F20-9E7C-FD90DD64B6C2}"/>
    <cellStyle name="Migliaia 61 3 4 3 2" xfId="56303" xr:uid="{F7FFEEBC-E0CA-42E5-A307-8E47FE464A9E}"/>
    <cellStyle name="Migliaia 61 3 4 4" xfId="41273" xr:uid="{A9DD8E21-944C-49DE-A8AD-2B7199644012}"/>
    <cellStyle name="Migliaia 61 3 4 5" xfId="53026" xr:uid="{DBDE4315-718E-43E7-8603-9C0D0E37F669}"/>
    <cellStyle name="Migliaia 61 3 5" xfId="17402" xr:uid="{876579C7-FA94-4B81-939F-4AA1EE89FD76}"/>
    <cellStyle name="Migliaia 61 3 5 2" xfId="33518" xr:uid="{397299CE-3EB8-4694-8861-23BCA69E46D6}"/>
    <cellStyle name="Migliaia 61 3 5 3" xfId="48479" xr:uid="{24583533-5887-4079-A153-70952B01D684}"/>
    <cellStyle name="Migliaia 61 3 5 4" xfId="55003" xr:uid="{09CFF556-2DC1-4D04-9622-9A50E9311AFA}"/>
    <cellStyle name="Migliaia 61 3 6" xfId="19276" xr:uid="{D22E5602-F1A5-4DCE-ACA6-4147DCE54279}"/>
    <cellStyle name="Migliaia 61 3 6 2" xfId="55923" xr:uid="{1C19D2BD-F3E5-43C6-88BF-AC3A52AC8077}"/>
    <cellStyle name="Migliaia 61 3 7" xfId="34271" xr:uid="{BE03B99B-4FBC-4298-82CD-0994386B5BD3}"/>
    <cellStyle name="Migliaia 61 3 8" xfId="49211" xr:uid="{7320DA03-0FB0-4794-9F7A-64B4C4A58303}"/>
    <cellStyle name="Migliaia 61 3 9" xfId="49616" xr:uid="{3C6A4DE8-701D-4F76-8FD1-96C14635FF43}"/>
    <cellStyle name="Migliaia 61 4" xfId="9402" xr:uid="{EC9B692B-D68E-4CEB-B17D-00FC7BD4E8DA}"/>
    <cellStyle name="Migliaia 61 4 2" xfId="17406" xr:uid="{9588BE63-CEED-42A2-AEC0-0406CB8CD25E}"/>
    <cellStyle name="Migliaia 61 4 2 2" xfId="18434" xr:uid="{2341E6C3-BAA8-4ECB-80BA-2F395F0639F2}"/>
    <cellStyle name="Migliaia 61 4 2 2 2" xfId="33901" xr:uid="{C6F34D6E-3F92-4A77-B89E-85A589D96A7D}"/>
    <cellStyle name="Migliaia 61 4 2 2 2 2" xfId="55384" xr:uid="{E5B52B8E-018E-4273-A883-4CC8C987D651}"/>
    <cellStyle name="Migliaia 61 4 2 2 3" xfId="48862" xr:uid="{CEBE599E-2A99-4F26-9EA1-1429911D4817}"/>
    <cellStyle name="Migliaia 61 4 2 2 3 2" xfId="56306" xr:uid="{B18C9F24-07C2-4298-8809-F64B46A6BE71}"/>
    <cellStyle name="Migliaia 61 4 2 2 4" xfId="53029" xr:uid="{3D4B3664-93E0-425A-8835-2D9D6A892847}"/>
    <cellStyle name="Migliaia 61 4 2 3" xfId="33522" xr:uid="{D3091CF2-D1F0-46A4-94ED-5FBB89127808}"/>
    <cellStyle name="Migliaia 61 4 2 3 2" xfId="55007" xr:uid="{99E1B060-CCC2-4D5C-ACD4-50BD11CCB889}"/>
    <cellStyle name="Migliaia 61 4 2 4" xfId="48483" xr:uid="{449D3A95-06F1-47B8-9607-AE28C59930A2}"/>
    <cellStyle name="Migliaia 61 4 2 4 2" xfId="55927" xr:uid="{5C2C7518-D68E-4A59-A075-859E4CE4526B}"/>
    <cellStyle name="Migliaia 61 4 2 5" xfId="52645" xr:uid="{4FFEA880-F1DA-48B4-86A0-B57225D30A5A}"/>
    <cellStyle name="Migliaia 61 4 3" xfId="18433" xr:uid="{24CAB655-C149-4F07-9532-BEAED2B9E3C4}"/>
    <cellStyle name="Migliaia 61 4 3 2" xfId="33900" xr:uid="{2FDAF4E6-44B7-4B57-8711-6DFCD7A97A2B}"/>
    <cellStyle name="Migliaia 61 4 3 2 2" xfId="55383" xr:uid="{E869C713-43F2-4084-92C4-68BAEB7E8B11}"/>
    <cellStyle name="Migliaia 61 4 3 3" xfId="48861" xr:uid="{55DC8213-A031-40F4-86CB-68DF050B9838}"/>
    <cellStyle name="Migliaia 61 4 3 3 2" xfId="56305" xr:uid="{32D38E73-0C9C-4CF5-8E75-F3EAC926DC16}"/>
    <cellStyle name="Migliaia 61 4 3 4" xfId="53028" xr:uid="{0D4DFF8B-E54E-4501-BDC6-B9797DD5AEA2}"/>
    <cellStyle name="Migliaia 61 4 4" xfId="17405" xr:uid="{2788A42C-EDBE-452F-9D15-16515B245A0D}"/>
    <cellStyle name="Migliaia 61 4 4 2" xfId="33521" xr:uid="{0D330493-2B48-4D34-9EBB-6719B64E230C}"/>
    <cellStyle name="Migliaia 61 4 4 3" xfId="48482" xr:uid="{B854281C-692B-4B7E-9FD0-5088C18A95BC}"/>
    <cellStyle name="Migliaia 61 4 4 4" xfId="55006" xr:uid="{D4309EF0-10DA-4281-96EE-0ABF3A94706A}"/>
    <cellStyle name="Migliaia 61 4 5" xfId="51241" xr:uid="{00184B0F-CD14-47B2-AE03-85E794A70B14}"/>
    <cellStyle name="Migliaia 61 4 5 2" xfId="55926" xr:uid="{6A6013A5-410E-48DA-82F6-4E0EA01B1632}"/>
    <cellStyle name="Migliaia 61 4 6" xfId="52644" xr:uid="{7DE60CF0-3158-478D-BC73-7BCF73544083}"/>
    <cellStyle name="Migliaia 61 5" xfId="9403" xr:uid="{44E91018-0F30-4DD8-8D2A-2B4F56277A00}"/>
    <cellStyle name="Migliaia 61 5 2" xfId="17407" xr:uid="{70B853C1-BA88-46CD-B86C-D2CD565E5EA5}"/>
    <cellStyle name="Migliaia 61 5 2 2" xfId="33523" xr:uid="{6E1FE2BD-2DC8-4DC3-99A3-6EEFAC9C22F9}"/>
    <cellStyle name="Migliaia 61 5 2 3" xfId="48484" xr:uid="{3A59F8A0-AAF5-4A0B-9665-B7AD0DD49CEE}"/>
    <cellStyle name="Migliaia 61 5 2 4" xfId="55008" xr:uid="{8D08921B-725B-45C4-B7E2-5E133D80110D}"/>
    <cellStyle name="Migliaia 61 5 3" xfId="51112" xr:uid="{6494D017-ECD5-4C32-AF5B-58D4CDB5B627}"/>
    <cellStyle name="Migliaia 61 5 3 2" xfId="55928" xr:uid="{51027ADA-2F8C-48F5-9B0F-A9AD54E7BD0C}"/>
    <cellStyle name="Migliaia 61 5 4" xfId="52646" xr:uid="{9C4BEF29-1DAE-4DE8-A259-1649EEE72E94}"/>
    <cellStyle name="Migliaia 61 6" xfId="9398" xr:uid="{5EC1C83F-D4D4-4EE4-A92F-23ED0BFCAADF}"/>
    <cellStyle name="Migliaia 61 6 2" xfId="50896" xr:uid="{2E9C6C1E-8F0F-44B6-B9FE-400BBE8131DD}"/>
    <cellStyle name="Migliaia 61 6 3" xfId="54586" xr:uid="{073F0A07-BB41-4D7A-9C10-85C8F40E0ED0}"/>
    <cellStyle name="Migliaia 61 7" xfId="9967" xr:uid="{1A1C9AAC-C442-4FDB-9305-D1989352A189}"/>
    <cellStyle name="Migliaia 61 7 2" xfId="26293" xr:uid="{2A693029-7D49-4520-A333-E753D94C3AFF}"/>
    <cellStyle name="Migliaia 61 7 3" xfId="41271" xr:uid="{52B7E187-415F-4059-822B-175CD8B7268E}"/>
    <cellStyle name="Migliaia 61 7 4" xfId="55921" xr:uid="{BA96F6BE-5FD0-47A8-A0AB-4DFD11BCA8AF}"/>
    <cellStyle name="Migliaia 61 8" xfId="17400" xr:uid="{B3B5760B-1CB5-40F9-A305-8E543F8A5926}"/>
    <cellStyle name="Migliaia 61 8 2" xfId="33516" xr:uid="{FD7CAE5E-1EAC-4553-B4B0-2550BF756D99}"/>
    <cellStyle name="Migliaia 61 8 3" xfId="48477" xr:uid="{A6DD8A03-3ED6-4166-82D5-82509D795F56}"/>
    <cellStyle name="Migliaia 61 9" xfId="19274" xr:uid="{D5411105-35CE-4B1D-B1F3-600C2A4DB23E}"/>
    <cellStyle name="Migliaia 7" xfId="559" xr:uid="{4F04FFF5-2B6E-4ED4-8A3E-78C95F352B21}"/>
    <cellStyle name="Migliaia 7 10" xfId="34273" xr:uid="{5F7932BE-C075-4A4A-B769-1DC46B86E041}"/>
    <cellStyle name="Migliaia 7 11" xfId="49213" xr:uid="{082463EB-E1D8-4306-B312-003204DB71C6}"/>
    <cellStyle name="Migliaia 7 12" xfId="49618" xr:uid="{E0F2620A-2207-423E-966F-4F42FB4792BD}"/>
    <cellStyle name="Migliaia 7 13" xfId="50024" xr:uid="{FC6A2DC9-F28B-4F20-814F-F3BC33F906E0}"/>
    <cellStyle name="Migliaia 7 14" xfId="50432" xr:uid="{2A15EA35-CD55-4C59-85A1-85B24023268C}"/>
    <cellStyle name="Migliaia 7 15" xfId="50874" xr:uid="{30F2F322-652C-4FC7-9932-6E28DD37581D}"/>
    <cellStyle name="Migliaia 7 16" xfId="51593" xr:uid="{2D431983-E45F-4DE9-9CC4-DDE0834BEF7E}"/>
    <cellStyle name="Migliaia 7 17" xfId="52004" xr:uid="{942F354B-FFC8-4024-A2E4-7892184A754C}"/>
    <cellStyle name="Migliaia 7 18" xfId="52647" xr:uid="{B0F6FABF-65BB-4E6E-A708-DA9D43EB6199}"/>
    <cellStyle name="Migliaia 7 2" xfId="560" xr:uid="{1B71CFB8-69C4-4A1B-8E96-F0FEB791FE1D}"/>
    <cellStyle name="Migliaia 7 2 10" xfId="50025" xr:uid="{7B425261-2DCD-4F8B-90B3-364CF19D74EF}"/>
    <cellStyle name="Migliaia 7 2 11" xfId="50433" xr:uid="{6C6BE078-86EA-46DF-AC11-6F44B53E2C0D}"/>
    <cellStyle name="Migliaia 7 2 12" xfId="50875" xr:uid="{C09B66B8-A38C-47D2-8019-F69CCDE69E6C}"/>
    <cellStyle name="Migliaia 7 2 13" xfId="51594" xr:uid="{27A2E8E8-4C8E-40AE-95E6-28DBD7B157CA}"/>
    <cellStyle name="Migliaia 7 2 14" xfId="52005" xr:uid="{15539C99-B2FA-415F-868C-5E4747B437DF}"/>
    <cellStyle name="Migliaia 7 2 15" xfId="52648" xr:uid="{BD26B745-9625-4108-9583-C96F04C2A80A}"/>
    <cellStyle name="Migliaia 7 2 2" xfId="1309" xr:uid="{32EAE499-76BC-4F93-B15B-182BBDB9621F}"/>
    <cellStyle name="Migliaia 7 2 2 10" xfId="51099" xr:uid="{9C07F72A-EF9B-4726-97D6-1A43F759D2BF}"/>
    <cellStyle name="Migliaia 7 2 2 11" xfId="51695" xr:uid="{FA6C9B4B-196C-4F02-B0BA-6A000A1B7714}"/>
    <cellStyle name="Migliaia 7 2 2 12" xfId="52114" xr:uid="{6848F630-85D1-461F-86BC-6F52BEF7E6D6}"/>
    <cellStyle name="Migliaia 7 2 2 13" xfId="53030" xr:uid="{1561D549-A2B0-4C58-A9FE-60FA479DF292}"/>
    <cellStyle name="Migliaia 7 2 2 2" xfId="10073" xr:uid="{94E4ABB9-489F-45CB-8D98-D9024BDD1201}"/>
    <cellStyle name="Migliaia 7 2 2 2 2" xfId="26394" xr:uid="{80D76BA3-2848-4065-8DD0-4740EEB5A3B4}"/>
    <cellStyle name="Migliaia 7 2 2 2 3" xfId="41362" xr:uid="{9EC252EB-6563-4117-913F-8157CE9D6038}"/>
    <cellStyle name="Migliaia 7 2 2 2 4" xfId="55385" xr:uid="{8976BB47-ED48-4D99-AFAA-2E886142F51A}"/>
    <cellStyle name="Migliaia 7 2 2 3" xfId="18435" xr:uid="{B502948E-7DBA-4B44-9BB4-37783E58843F}"/>
    <cellStyle name="Migliaia 7 2 2 3 2" xfId="33902" xr:uid="{EA9DCD88-8E9A-4ADA-98E3-61320F22C768}"/>
    <cellStyle name="Migliaia 7 2 2 3 3" xfId="48863" xr:uid="{6D07442D-BECE-4C4A-90BB-3E01FFA11084}"/>
    <cellStyle name="Migliaia 7 2 2 3 4" xfId="56307" xr:uid="{66525BB7-C38F-4EC2-A924-12B895454544}"/>
    <cellStyle name="Migliaia 7 2 2 4" xfId="19373" xr:uid="{AA031011-7237-46B1-8CA7-866D97A26498}"/>
    <cellStyle name="Migliaia 7 2 2 5" xfId="34363" xr:uid="{3ACF35F2-BCB2-4B2C-8A92-268559195178}"/>
    <cellStyle name="Migliaia 7 2 2 6" xfId="49315" xr:uid="{6F6839D6-4B33-451F-B2FF-2D25931F0C91}"/>
    <cellStyle name="Migliaia 7 2 2 7" xfId="49720" xr:uid="{B3648DC9-6AF8-48AD-917B-CA00F50CECEB}"/>
    <cellStyle name="Migliaia 7 2 2 8" xfId="50129" xr:uid="{9F69D0F3-662E-47D8-BF8A-00F80DF28281}"/>
    <cellStyle name="Migliaia 7 2 2 9" xfId="50534" xr:uid="{2B27633F-340B-495F-B277-185409B233DF}"/>
    <cellStyle name="Migliaia 7 2 3" xfId="9405" xr:uid="{8443C57D-711C-4AF7-B09E-5177DBB7A6C7}"/>
    <cellStyle name="Migliaia 7 2 3 2" xfId="54651" xr:uid="{3BE3A407-5254-458A-AD18-1923434929ED}"/>
    <cellStyle name="Migliaia 7 2 4" xfId="9972" xr:uid="{FB4519C3-3C84-4917-985A-6058FFAE6352}"/>
    <cellStyle name="Migliaia 7 2 4 2" xfId="26298" xr:uid="{87419245-1924-4C30-B9B4-DE3025FBEC10}"/>
    <cellStyle name="Migliaia 7 2 4 3" xfId="41276" xr:uid="{2D9E7B64-56D4-42BB-90CC-E5A3713C356D}"/>
    <cellStyle name="Migliaia 7 2 4 4" xfId="55930" xr:uid="{23FEB513-F945-4037-BDA9-F1907DB70066}"/>
    <cellStyle name="Migliaia 7 2 5" xfId="17409" xr:uid="{0E368754-4F1A-4767-B530-EF80D50135CE}"/>
    <cellStyle name="Migliaia 7 2 5 2" xfId="33525" xr:uid="{5D1F1472-FE88-4143-9EA4-B7673CD198F4}"/>
    <cellStyle name="Migliaia 7 2 5 3" xfId="48486" xr:uid="{7CD7A474-3E20-40E0-90C8-C22A7F132610}"/>
    <cellStyle name="Migliaia 7 2 6" xfId="19279" xr:uid="{0EBF2551-0926-4887-B01A-76B4EE79F7B6}"/>
    <cellStyle name="Migliaia 7 2 7" xfId="34274" xr:uid="{40E351FA-E5CA-4C2E-939F-7DFBB936E304}"/>
    <cellStyle name="Migliaia 7 2 8" xfId="49214" xr:uid="{8D0A241E-425F-466B-920F-03503D0D4883}"/>
    <cellStyle name="Migliaia 7 2 9" xfId="49619" xr:uid="{3AA94772-F367-453D-B651-5DBC35F6D3BD}"/>
    <cellStyle name="Migliaia 7 3" xfId="561" xr:uid="{11576B11-E6C0-481F-99A5-7DAC75BF0549}"/>
    <cellStyle name="Migliaia 7 3 10" xfId="50026" xr:uid="{FA79B900-9168-4222-AD5C-27FDEE56072F}"/>
    <cellStyle name="Migliaia 7 3 11" xfId="50434" xr:uid="{FE965F24-0E6B-454C-9AD9-C68558AC2F43}"/>
    <cellStyle name="Migliaia 7 3 12" xfId="50876" xr:uid="{0B74924B-C090-4B41-91BB-EFA4025F758D}"/>
    <cellStyle name="Migliaia 7 3 13" xfId="51595" xr:uid="{480C2197-98E8-4E57-9426-07CF1C1E4F44}"/>
    <cellStyle name="Migliaia 7 3 14" xfId="52006" xr:uid="{C85BBAE9-3DCC-4B3B-82D4-AE2B13DA547B}"/>
    <cellStyle name="Migliaia 7 3 15" xfId="52649" xr:uid="{A097A032-1419-4D11-BE5E-AEA973508A36}"/>
    <cellStyle name="Migliaia 7 3 2" xfId="562" xr:uid="{03BE57CE-BEFE-450C-8C25-C69A74B7AD42}"/>
    <cellStyle name="Migliaia 7 3 2 10" xfId="50435" xr:uid="{582D305C-9580-4A7F-8438-C5D52EB802D8}"/>
    <cellStyle name="Migliaia 7 3 2 11" xfId="50877" xr:uid="{8FB39DD0-EA7F-439F-84AD-CF9AB6C8D264}"/>
    <cellStyle name="Migliaia 7 3 2 12" xfId="51596" xr:uid="{8E034E59-5960-49FA-8B76-FB2E61C21287}"/>
    <cellStyle name="Migliaia 7 3 2 13" xfId="52007" xr:uid="{1B91BF0E-94B6-47C3-B3E1-B7E939B19556}"/>
    <cellStyle name="Migliaia 7 3 2 14" xfId="52650" xr:uid="{CE47F473-968C-490D-95F6-F26DFC5DC632}"/>
    <cellStyle name="Migliaia 7 3 2 2" xfId="9407" xr:uid="{18B80057-204F-4531-B7F3-FA4494AA0673}"/>
    <cellStyle name="Migliaia 7 3 2 2 2" xfId="55010" xr:uid="{52F50C9E-4480-4084-9C14-B0F90CF32B3F}"/>
    <cellStyle name="Migliaia 7 3 2 3" xfId="9974" xr:uid="{C0BDD33F-3BA4-49D0-88EA-3AE7F897CEA1}"/>
    <cellStyle name="Migliaia 7 3 2 3 2" xfId="26300" xr:uid="{48049A48-22EF-494E-9943-B0BE80E3EED8}"/>
    <cellStyle name="Migliaia 7 3 2 3 3" xfId="41278" xr:uid="{19FC24F9-4281-41F7-AD78-3022B70BFB50}"/>
    <cellStyle name="Migliaia 7 3 2 3 4" xfId="55932" xr:uid="{9EEA3C07-72EE-41C3-BF7C-63E2FF6FB26D}"/>
    <cellStyle name="Migliaia 7 3 2 4" xfId="17411" xr:uid="{C37506F1-E690-4B37-B53A-0BCA4564A8DA}"/>
    <cellStyle name="Migliaia 7 3 2 4 2" xfId="33527" xr:uid="{4C795C20-4F31-438F-998A-32790B7D3C8B}"/>
    <cellStyle name="Migliaia 7 3 2 4 3" xfId="48488" xr:uid="{2BA7E2DF-2885-4203-83D8-15B9C1E27F2F}"/>
    <cellStyle name="Migliaia 7 3 2 5" xfId="19281" xr:uid="{E4AC167B-3AFA-42FC-8838-504A40131C85}"/>
    <cellStyle name="Migliaia 7 3 2 6" xfId="34276" xr:uid="{D9B346BA-6B5C-4529-AF8B-6473635FB1CF}"/>
    <cellStyle name="Migliaia 7 3 2 7" xfId="49216" xr:uid="{67094A9B-FFD0-4B13-B836-514E5A8680F4}"/>
    <cellStyle name="Migliaia 7 3 2 8" xfId="49621" xr:uid="{055F2B3E-38C4-4A2E-92D1-8067FE35ECBB}"/>
    <cellStyle name="Migliaia 7 3 2 9" xfId="50027" xr:uid="{95931AF8-A493-46F5-AC76-4D499339A8D2}"/>
    <cellStyle name="Migliaia 7 3 3" xfId="9406" xr:uid="{13143B29-D4A9-4512-9917-051BA519AD1E}"/>
    <cellStyle name="Migliaia 7 3 3 2" xfId="18437" xr:uid="{940C9CCE-B0CB-404F-8830-A796FFFB63BE}"/>
    <cellStyle name="Migliaia 7 3 3 2 2" xfId="33904" xr:uid="{C3DEE625-ABA7-4009-8A8F-0DFA1A766C7A}"/>
    <cellStyle name="Migliaia 7 3 3 2 2 2" xfId="55387" xr:uid="{6DD12A84-03F5-483B-9AE1-10C809A28AE7}"/>
    <cellStyle name="Migliaia 7 3 3 2 3" xfId="48865" xr:uid="{0FB55314-BE97-4EC8-9025-C5C71DEBDE1B}"/>
    <cellStyle name="Migliaia 7 3 3 2 3 2" xfId="56309" xr:uid="{65E1932D-3D0F-4053-B50D-5903B2674A02}"/>
    <cellStyle name="Migliaia 7 3 3 2 4" xfId="53032" xr:uid="{421D01EC-7A4E-4CCC-8F71-9DF36B74C044}"/>
    <cellStyle name="Migliaia 7 3 3 3" xfId="17412" xr:uid="{C6DFD8EA-403B-47D0-9F6D-EC01A1CEBD41}"/>
    <cellStyle name="Migliaia 7 3 3 3 2" xfId="33528" xr:uid="{42C7A695-0C15-4C48-8439-28CCF6FAD148}"/>
    <cellStyle name="Migliaia 7 3 3 3 3" xfId="48489" xr:uid="{45EA72C3-4AAD-4EF0-9312-4FA6DFD3D79E}"/>
    <cellStyle name="Migliaia 7 3 3 3 4" xfId="55011" xr:uid="{337B3406-385E-4CE8-8438-BC047B92D0EA}"/>
    <cellStyle name="Migliaia 7 3 3 4" xfId="55933" xr:uid="{46DC5008-8F7D-4C7C-860C-E5A092C87C4A}"/>
    <cellStyle name="Migliaia 7 3 3 5" xfId="52651" xr:uid="{2F24727D-42C1-4F38-8E71-248B4C46E6AA}"/>
    <cellStyle name="Migliaia 7 3 4" xfId="9973" xr:uid="{55E36277-8E02-4E55-AFDF-4B002A5B49DE}"/>
    <cellStyle name="Migliaia 7 3 4 2" xfId="18436" xr:uid="{A0D2A01B-78FC-4C58-A159-407170A70F95}"/>
    <cellStyle name="Migliaia 7 3 4 2 2" xfId="33903" xr:uid="{6FCECB1E-6EA2-472B-9BA8-35D07527DD8D}"/>
    <cellStyle name="Migliaia 7 3 4 2 3" xfId="48864" xr:uid="{A3006DC9-500F-41E2-808D-304F4EBB66F1}"/>
    <cellStyle name="Migliaia 7 3 4 2 4" xfId="55386" xr:uid="{7EB4D8BD-E200-4CF3-A5F9-75C853BCCD4F}"/>
    <cellStyle name="Migliaia 7 3 4 3" xfId="26299" xr:uid="{22AA8D5C-4D05-4DCA-8AAE-808548693DD1}"/>
    <cellStyle name="Migliaia 7 3 4 3 2" xfId="56308" xr:uid="{7057EB37-7AA5-43DE-97AB-EFB7D6D2A1AD}"/>
    <cellStyle name="Migliaia 7 3 4 4" xfId="41277" xr:uid="{E05AB859-66AF-4833-97F0-CF542B9AC6CA}"/>
    <cellStyle name="Migliaia 7 3 4 5" xfId="53031" xr:uid="{36790073-4FA6-4FAB-85E1-5B701A9F8D72}"/>
    <cellStyle name="Migliaia 7 3 5" xfId="17410" xr:uid="{2B2743DA-3404-42C0-9FB8-5C5A90DCFA68}"/>
    <cellStyle name="Migliaia 7 3 5 2" xfId="33526" xr:uid="{220ABA06-CB29-45DA-BD83-93AA09CFA018}"/>
    <cellStyle name="Migliaia 7 3 5 3" xfId="48487" xr:uid="{0593F7AC-47BB-4CE3-B6B3-6E3643A52BE7}"/>
    <cellStyle name="Migliaia 7 3 5 4" xfId="55009" xr:uid="{75957722-CF98-410E-ABE2-5F2E4481D700}"/>
    <cellStyle name="Migliaia 7 3 6" xfId="19280" xr:uid="{4AB66E8C-4DF8-4A69-973F-2525C2043DB2}"/>
    <cellStyle name="Migliaia 7 3 6 2" xfId="55931" xr:uid="{D47D0B66-6CFD-417E-BB01-B714F6D073AB}"/>
    <cellStyle name="Migliaia 7 3 7" xfId="34275" xr:uid="{46A35B76-2AC4-4520-A508-D2004F4A609E}"/>
    <cellStyle name="Migliaia 7 3 8" xfId="49215" xr:uid="{7EADCC0C-E9AC-41CD-A4E8-28143F5F8A33}"/>
    <cellStyle name="Migliaia 7 3 9" xfId="49620" xr:uid="{83E1CA40-2FCC-4BFE-8C36-60333EAC5075}"/>
    <cellStyle name="Migliaia 7 4" xfId="9408" xr:uid="{DC2EC5EC-C8D6-4001-9EB2-91C3280EC7A2}"/>
    <cellStyle name="Migliaia 7 4 2" xfId="17414" xr:uid="{5608FCFC-F46C-4D99-A79B-6D7E0C89F317}"/>
    <cellStyle name="Migliaia 7 4 2 2" xfId="18439" xr:uid="{5B80CB0B-E83B-4E82-BB1E-6B091C1981A4}"/>
    <cellStyle name="Migliaia 7 4 2 2 2" xfId="33906" xr:uid="{0E3CB45B-7E90-4081-84B9-C1769D11AFE9}"/>
    <cellStyle name="Migliaia 7 4 2 2 2 2" xfId="55389" xr:uid="{3F6AD0F8-71F4-434B-B048-2CE9A19475A8}"/>
    <cellStyle name="Migliaia 7 4 2 2 3" xfId="48867" xr:uid="{5FBB759E-3916-4E5D-BCC6-8065D18B619F}"/>
    <cellStyle name="Migliaia 7 4 2 2 3 2" xfId="56311" xr:uid="{7239DF31-F70B-4C32-A01C-C43FB4CAF99F}"/>
    <cellStyle name="Migliaia 7 4 2 2 4" xfId="53034" xr:uid="{335F256A-32C8-4136-B1A2-02CAFF8E3515}"/>
    <cellStyle name="Migliaia 7 4 2 3" xfId="33530" xr:uid="{489B63EE-964D-4584-BB57-ECFCA811882E}"/>
    <cellStyle name="Migliaia 7 4 2 3 2" xfId="55013" xr:uid="{9A85BBFC-0541-40CE-8832-E864C1FB622D}"/>
    <cellStyle name="Migliaia 7 4 2 4" xfId="48491" xr:uid="{E8265933-C234-4C56-94B9-5B19A80D4281}"/>
    <cellStyle name="Migliaia 7 4 2 4 2" xfId="55935" xr:uid="{704D70DC-0D85-44CC-B723-AFF608BA2A74}"/>
    <cellStyle name="Migliaia 7 4 2 5" xfId="52653" xr:uid="{937B0B4D-55D8-433B-8E1D-A2B482AA5325}"/>
    <cellStyle name="Migliaia 7 4 3" xfId="18438" xr:uid="{49DA24C6-F70E-4545-9123-008727059A7B}"/>
    <cellStyle name="Migliaia 7 4 3 2" xfId="33905" xr:uid="{5F9878AA-6E97-4E63-979B-861124876BEE}"/>
    <cellStyle name="Migliaia 7 4 3 2 2" xfId="55388" xr:uid="{08CE49C5-EA39-47A4-B49C-A2FE1F073B77}"/>
    <cellStyle name="Migliaia 7 4 3 3" xfId="48866" xr:uid="{608414BA-4906-431C-8E88-77ECA3531ADD}"/>
    <cellStyle name="Migliaia 7 4 3 3 2" xfId="56310" xr:uid="{516BF2EB-4D09-4DC0-B0BD-6F13025B2167}"/>
    <cellStyle name="Migliaia 7 4 3 4" xfId="53033" xr:uid="{EEB2989C-05AF-4D0F-A399-EBB9C552F36A}"/>
    <cellStyle name="Migliaia 7 4 4" xfId="17413" xr:uid="{479A2E1F-2CAB-473B-8ACF-AC8E30AABF13}"/>
    <cellStyle name="Migliaia 7 4 4 2" xfId="33529" xr:uid="{3DB79C2C-D54C-4357-BF56-03D8AEF250EB}"/>
    <cellStyle name="Migliaia 7 4 4 3" xfId="48490" xr:uid="{C6E7D7D7-B8FA-43DA-9982-19B4D29CA771}"/>
    <cellStyle name="Migliaia 7 4 4 4" xfId="55012" xr:uid="{C144745D-5BE5-4B42-98D1-1621806AE96F}"/>
    <cellStyle name="Migliaia 7 4 5" xfId="51110" xr:uid="{13606CEE-390F-445C-B516-23B704236AB8}"/>
    <cellStyle name="Migliaia 7 4 5 2" xfId="55934" xr:uid="{10842E82-A8C4-44F7-9CC5-F627F15776FD}"/>
    <cellStyle name="Migliaia 7 4 6" xfId="52652" xr:uid="{DD240E07-3478-40D3-A9AD-BCB15744EA40}"/>
    <cellStyle name="Migliaia 7 5" xfId="9409" xr:uid="{FDCAFEAA-4FBF-4C40-81EF-CA442D45F1DF}"/>
    <cellStyle name="Migliaia 7 5 2" xfId="17415" xr:uid="{FB02D7C8-5C5A-45CC-A910-1AEC2E2C9055}"/>
    <cellStyle name="Migliaia 7 5 2 2" xfId="33531" xr:uid="{9D994F64-94E2-4815-87BF-9BD242EF76BD}"/>
    <cellStyle name="Migliaia 7 5 2 3" xfId="48492" xr:uid="{742FFC00-B2EA-4541-969D-D2692548741B}"/>
    <cellStyle name="Migliaia 7 5 2 4" xfId="55014" xr:uid="{50FE66E3-4470-4696-B371-3F6795EF8CBD}"/>
    <cellStyle name="Migliaia 7 5 3" xfId="51191" xr:uid="{B7A78466-F90B-4884-AF4F-58A038FFDEB9}"/>
    <cellStyle name="Migliaia 7 5 3 2" xfId="55936" xr:uid="{69E1A3EE-CF24-451C-8029-58A3904AC815}"/>
    <cellStyle name="Migliaia 7 5 4" xfId="52654" xr:uid="{66585D40-76D4-4A45-9EE9-5BB2980F4E82}"/>
    <cellStyle name="Migliaia 7 6" xfId="9404" xr:uid="{95EA1643-6F76-4560-AF8A-D598FA108E01}"/>
    <cellStyle name="Migliaia 7 6 2" xfId="51111" xr:uid="{E6253661-94EF-4216-B1E6-86BCF95AE8C4}"/>
    <cellStyle name="Migliaia 7 6 3" xfId="54587" xr:uid="{8CBCA350-97E5-4D85-AF46-9F9AF053E447}"/>
    <cellStyle name="Migliaia 7 7" xfId="9971" xr:uid="{F1B5D9D9-0803-4155-B290-970B4977AC06}"/>
    <cellStyle name="Migliaia 7 7 2" xfId="26297" xr:uid="{4C142013-754B-4637-92F9-922672394A6B}"/>
    <cellStyle name="Migliaia 7 7 3" xfId="41275" xr:uid="{FB895DF4-08E3-4975-A07B-077FE9422B37}"/>
    <cellStyle name="Migliaia 7 7 4" xfId="55929" xr:uid="{67FDC205-7110-4F10-9208-0D44246E9F71}"/>
    <cellStyle name="Migliaia 7 8" xfId="17408" xr:uid="{2058EE5C-46DC-4468-A94B-674D17604B55}"/>
    <cellStyle name="Migliaia 7 8 2" xfId="33524" xr:uid="{7BCBB999-8AE8-493F-8819-2EEB59D55D1C}"/>
    <cellStyle name="Migliaia 7 8 3" xfId="48485" xr:uid="{1DA840F4-795E-42AF-81DC-95C4690AF41F}"/>
    <cellStyle name="Migliaia 7 9" xfId="19278" xr:uid="{A8EE32DE-04E7-417C-9E3A-2FB234038194}"/>
    <cellStyle name="Migliaia 8" xfId="563" xr:uid="{0F516BB0-BB9C-4EDB-B18E-3A23CA6CAC28}"/>
    <cellStyle name="Migliaia 8 10" xfId="34277" xr:uid="{83BE681B-CFCE-4CBF-8422-6081E2873662}"/>
    <cellStyle name="Migliaia 8 11" xfId="49217" xr:uid="{1869655D-1A22-4F27-AD3A-42A29A214E95}"/>
    <cellStyle name="Migliaia 8 12" xfId="49622" xr:uid="{EB5C6634-5380-488A-8D6B-0E8AD0D798AA}"/>
    <cellStyle name="Migliaia 8 13" xfId="50028" xr:uid="{3468B64B-8FE2-46E5-BAEF-C2E62674270A}"/>
    <cellStyle name="Migliaia 8 14" xfId="50436" xr:uid="{16F2C635-1BCA-4263-A3C1-024F88BA4842}"/>
    <cellStyle name="Migliaia 8 15" xfId="50878" xr:uid="{CC72ACD9-863C-4A19-836A-067BAFDEFDE4}"/>
    <cellStyle name="Migliaia 8 16" xfId="51597" xr:uid="{896FE111-2319-4B1C-95DD-72A4B5EE9511}"/>
    <cellStyle name="Migliaia 8 17" xfId="52008" xr:uid="{55B250A7-2449-42F2-B0AA-86B8D2FE991F}"/>
    <cellStyle name="Migliaia 8 18" xfId="52655" xr:uid="{68541831-E484-4602-A8E6-3D9E65340552}"/>
    <cellStyle name="Migliaia 8 2" xfId="564" xr:uid="{9F5A8486-EEED-4068-B517-129BDF4BC91B}"/>
    <cellStyle name="Migliaia 8 2 10" xfId="50029" xr:uid="{D190A7C9-15E8-43A1-A58D-CE2B14CE3C57}"/>
    <cellStyle name="Migliaia 8 2 11" xfId="50437" xr:uid="{1BC6A97E-9361-425A-95AE-2A48A943B143}"/>
    <cellStyle name="Migliaia 8 2 12" xfId="50879" xr:uid="{C6481F83-EB77-4968-BEF0-FC57DFF92B64}"/>
    <cellStyle name="Migliaia 8 2 13" xfId="51598" xr:uid="{D889C559-E248-4A0E-BBF8-B4AF66FC1A4B}"/>
    <cellStyle name="Migliaia 8 2 14" xfId="52009" xr:uid="{4046DE09-541C-4826-84E6-922850C95BCE}"/>
    <cellStyle name="Migliaia 8 2 15" xfId="52656" xr:uid="{A5D28064-D0A1-44FB-83CC-4E87BB546B20}"/>
    <cellStyle name="Migliaia 8 2 2" xfId="1310" xr:uid="{186B3172-871D-465B-82CE-4D44EED6EBE5}"/>
    <cellStyle name="Migliaia 8 2 2 10" xfId="51100" xr:uid="{0A227939-9B9B-49A2-A6DC-45F41E828C75}"/>
    <cellStyle name="Migliaia 8 2 2 11" xfId="51696" xr:uid="{75F04D18-99A8-4007-9246-9892FC016985}"/>
    <cellStyle name="Migliaia 8 2 2 12" xfId="52115" xr:uid="{30162BAD-147F-45E9-87A3-4FC40F4F8C4C}"/>
    <cellStyle name="Migliaia 8 2 2 13" xfId="53035" xr:uid="{A2C0F8DF-C8EB-43FE-AC9A-E32BAB2DC9DF}"/>
    <cellStyle name="Migliaia 8 2 2 2" xfId="10074" xr:uid="{EBFD6E68-33F1-4462-B75D-5F69829FBC7B}"/>
    <cellStyle name="Migliaia 8 2 2 2 2" xfId="26395" xr:uid="{2D8475C8-9359-47A6-9BF2-D120CCFC9B23}"/>
    <cellStyle name="Migliaia 8 2 2 2 3" xfId="41363" xr:uid="{27908923-6EFF-461F-B8E0-BB0A20DA61DB}"/>
    <cellStyle name="Migliaia 8 2 2 2 4" xfId="55390" xr:uid="{B8018697-5C36-4347-9192-5D8711D2EB28}"/>
    <cellStyle name="Migliaia 8 2 2 3" xfId="18440" xr:uid="{AC7F9E16-F479-4AF5-BA14-A4C42BA67A5E}"/>
    <cellStyle name="Migliaia 8 2 2 3 2" xfId="33907" xr:uid="{B8B55265-D629-4265-B438-01D166C87C60}"/>
    <cellStyle name="Migliaia 8 2 2 3 3" xfId="48868" xr:uid="{71986D53-BC92-40B1-8F94-95647B7F3E89}"/>
    <cellStyle name="Migliaia 8 2 2 3 4" xfId="56312" xr:uid="{2088AABE-41A8-40A9-B601-A73961FE8051}"/>
    <cellStyle name="Migliaia 8 2 2 4" xfId="19374" xr:uid="{30A7BD70-A686-4ADD-9BCC-7C249374A070}"/>
    <cellStyle name="Migliaia 8 2 2 5" xfId="34364" xr:uid="{F15681DA-7574-43DC-AB92-1F4A3AC53AEB}"/>
    <cellStyle name="Migliaia 8 2 2 6" xfId="49316" xr:uid="{41276645-4D99-4D6B-A736-BB1E6AF89C9B}"/>
    <cellStyle name="Migliaia 8 2 2 7" xfId="49721" xr:uid="{4078C4CB-590B-4D79-9445-818766B143D5}"/>
    <cellStyle name="Migliaia 8 2 2 8" xfId="50130" xr:uid="{B778BA37-98CD-4D61-A17E-F109386126DF}"/>
    <cellStyle name="Migliaia 8 2 2 9" xfId="50535" xr:uid="{7E651E2A-E645-4E9B-9808-41E7C2832CD3}"/>
    <cellStyle name="Migliaia 8 2 3" xfId="9411" xr:uid="{B29C9C8E-7085-4249-8BC9-E387098148D9}"/>
    <cellStyle name="Migliaia 8 2 3 2" xfId="54652" xr:uid="{75610ACA-0C79-4721-B454-3AFAB72CAC8F}"/>
    <cellStyle name="Migliaia 8 2 4" xfId="9976" xr:uid="{66CA7A4D-40CB-49A4-9AF6-DCB80BBA9929}"/>
    <cellStyle name="Migliaia 8 2 4 2" xfId="26302" xr:uid="{BAF52FF2-1462-4938-B326-CE3C77923F41}"/>
    <cellStyle name="Migliaia 8 2 4 3" xfId="41280" xr:uid="{7BBB8BF5-1B32-4F39-905B-5DE98B1BFE89}"/>
    <cellStyle name="Migliaia 8 2 4 4" xfId="55938" xr:uid="{6D30AB09-D087-4EA1-9E8A-29521BD5A1D8}"/>
    <cellStyle name="Migliaia 8 2 5" xfId="17417" xr:uid="{CECAC762-5E56-4331-89D8-5CFB47A2562D}"/>
    <cellStyle name="Migliaia 8 2 5 2" xfId="33533" xr:uid="{27E29924-4A43-444A-B676-6141E91F659B}"/>
    <cellStyle name="Migliaia 8 2 5 3" xfId="48494" xr:uid="{7C790EBD-6591-4850-8DEE-CB2A5E65927D}"/>
    <cellStyle name="Migliaia 8 2 6" xfId="19283" xr:uid="{B4672DA3-46CE-4D8D-B341-6BD4AC33895F}"/>
    <cellStyle name="Migliaia 8 2 7" xfId="34278" xr:uid="{FF7713F3-EBD8-4174-92C2-46CC01E1CBF7}"/>
    <cellStyle name="Migliaia 8 2 8" xfId="49218" xr:uid="{AA03243B-6EEB-4013-B734-13F7632D163B}"/>
    <cellStyle name="Migliaia 8 2 9" xfId="49623" xr:uid="{AA4E5F73-94AC-44C4-9046-1136E705146B}"/>
    <cellStyle name="Migliaia 8 3" xfId="565" xr:uid="{C021AA38-DC28-4E44-8984-A686250E073E}"/>
    <cellStyle name="Migliaia 8 3 10" xfId="50030" xr:uid="{E887DB73-9CAA-477A-8530-EDE55F8EC6C6}"/>
    <cellStyle name="Migliaia 8 3 11" xfId="50438" xr:uid="{BD803FB8-CA38-496D-BB47-7FB73FE7873B}"/>
    <cellStyle name="Migliaia 8 3 12" xfId="50880" xr:uid="{DE713274-2903-4C9C-B372-4B55E6A73019}"/>
    <cellStyle name="Migliaia 8 3 13" xfId="51599" xr:uid="{CD33750F-2949-48E4-A62F-269C3BA167B4}"/>
    <cellStyle name="Migliaia 8 3 14" xfId="52010" xr:uid="{2E76D9CF-1BA5-4079-9D7E-033A32B09764}"/>
    <cellStyle name="Migliaia 8 3 15" xfId="52657" xr:uid="{7821D66E-55F0-4C26-B03F-BA18D1ADE266}"/>
    <cellStyle name="Migliaia 8 3 2" xfId="566" xr:uid="{463585EA-2149-4866-9F6B-E2427F629C46}"/>
    <cellStyle name="Migliaia 8 3 2 10" xfId="50439" xr:uid="{E11073F1-FF92-441C-980D-4E5B4BEF753E}"/>
    <cellStyle name="Migliaia 8 3 2 11" xfId="50881" xr:uid="{D9596CCB-2C0A-440F-8B04-6A8594A9EEF8}"/>
    <cellStyle name="Migliaia 8 3 2 12" xfId="51600" xr:uid="{09E833C5-B87D-480A-B9B3-6316C08B9C36}"/>
    <cellStyle name="Migliaia 8 3 2 13" xfId="52011" xr:uid="{09D033F0-122D-4F3B-8B07-A7E01484CE8E}"/>
    <cellStyle name="Migliaia 8 3 2 14" xfId="52658" xr:uid="{F4AD2FA5-0794-482E-A139-C7509B0A8849}"/>
    <cellStyle name="Migliaia 8 3 2 2" xfId="9413" xr:uid="{08AF6585-8EBD-4E24-A9AC-D86C5602B185}"/>
    <cellStyle name="Migliaia 8 3 2 2 2" xfId="55016" xr:uid="{4D2E044E-CDF5-45B9-AF83-9DFEAA32C6CA}"/>
    <cellStyle name="Migliaia 8 3 2 3" xfId="9978" xr:uid="{40E9DF0F-A041-49B5-8338-790A8AF4F5D9}"/>
    <cellStyle name="Migliaia 8 3 2 3 2" xfId="26304" xr:uid="{C09CCEFA-0A2C-408F-929E-419830281319}"/>
    <cellStyle name="Migliaia 8 3 2 3 3" xfId="41282" xr:uid="{67237631-A351-4B1B-98FE-D30B6DB696E9}"/>
    <cellStyle name="Migliaia 8 3 2 3 4" xfId="55940" xr:uid="{57290D3D-3F55-4C3A-B205-9739311EF0E1}"/>
    <cellStyle name="Migliaia 8 3 2 4" xfId="17419" xr:uid="{6111331F-3904-4687-A4A2-74934E195C2C}"/>
    <cellStyle name="Migliaia 8 3 2 4 2" xfId="33535" xr:uid="{D2EB72A4-D899-4EFD-A5AF-6C58B41A9059}"/>
    <cellStyle name="Migliaia 8 3 2 4 3" xfId="48496" xr:uid="{FF24D1F6-3E86-43F4-9311-C7FA52E731E7}"/>
    <cellStyle name="Migliaia 8 3 2 5" xfId="19285" xr:uid="{B0E51C09-22F9-4E1C-880B-2A53C35833CF}"/>
    <cellStyle name="Migliaia 8 3 2 6" xfId="34280" xr:uid="{0F87E411-562A-4A1B-9DBF-4ECA0708E0AC}"/>
    <cellStyle name="Migliaia 8 3 2 7" xfId="49220" xr:uid="{DE13A29A-55E9-4410-87B0-A686EDFA241F}"/>
    <cellStyle name="Migliaia 8 3 2 8" xfId="49625" xr:uid="{25AA4839-A0E0-4020-B3F7-ADBD237AB6EB}"/>
    <cellStyle name="Migliaia 8 3 2 9" xfId="50031" xr:uid="{1D0C688E-FD1B-47EE-AB60-F29F632D9E1A}"/>
    <cellStyle name="Migliaia 8 3 3" xfId="9412" xr:uid="{CE4222B9-E658-4FF5-A3CE-23F7BE7C4D57}"/>
    <cellStyle name="Migliaia 8 3 3 2" xfId="18442" xr:uid="{57852FD7-2BEB-4A60-9CBF-7F9503A57851}"/>
    <cellStyle name="Migliaia 8 3 3 2 2" xfId="33909" xr:uid="{53DD6CEA-92F7-4653-8A00-87B8CF601A43}"/>
    <cellStyle name="Migliaia 8 3 3 2 2 2" xfId="55392" xr:uid="{C22629FD-B9B6-462F-86CF-9EA28938F3C0}"/>
    <cellStyle name="Migliaia 8 3 3 2 3" xfId="48870" xr:uid="{F122A5E0-798A-43F8-B7EF-50D659A00781}"/>
    <cellStyle name="Migliaia 8 3 3 2 3 2" xfId="56314" xr:uid="{8AE98DA3-DE73-4AD9-91B0-E28C220CEF8E}"/>
    <cellStyle name="Migliaia 8 3 3 2 4" xfId="53037" xr:uid="{AF524D01-2D2D-4D99-B4B0-95805DD53612}"/>
    <cellStyle name="Migliaia 8 3 3 3" xfId="17420" xr:uid="{476B2883-1E6C-46A0-B1C4-C44F0B52AA67}"/>
    <cellStyle name="Migliaia 8 3 3 3 2" xfId="33536" xr:uid="{916E4532-61CA-4535-BFA8-F86A4D35CA56}"/>
    <cellStyle name="Migliaia 8 3 3 3 3" xfId="48497" xr:uid="{28638F88-5A7D-49DD-9EDB-04C975CD8310}"/>
    <cellStyle name="Migliaia 8 3 3 3 4" xfId="55017" xr:uid="{0FA6C688-42B1-43F2-89EE-19137190AACC}"/>
    <cellStyle name="Migliaia 8 3 3 4" xfId="55941" xr:uid="{F9F9D4A4-B926-4EB3-B790-3BDDC7BB4223}"/>
    <cellStyle name="Migliaia 8 3 3 5" xfId="52659" xr:uid="{092563D3-3820-4F72-A336-5F66E0F72F48}"/>
    <cellStyle name="Migliaia 8 3 4" xfId="9977" xr:uid="{5145E54C-AF0E-478E-AB87-63E9A0720B63}"/>
    <cellStyle name="Migliaia 8 3 4 2" xfId="18441" xr:uid="{1C1B352F-AC32-4B12-8916-53F31634EA3F}"/>
    <cellStyle name="Migliaia 8 3 4 2 2" xfId="33908" xr:uid="{92A41998-081F-4579-B16C-E0414DD333A4}"/>
    <cellStyle name="Migliaia 8 3 4 2 3" xfId="48869" xr:uid="{38B16823-8FDB-403F-97FD-23D4F4FE4D0C}"/>
    <cellStyle name="Migliaia 8 3 4 2 4" xfId="55391" xr:uid="{B9433949-550A-4B9B-BCD9-A8DF0539DEDF}"/>
    <cellStyle name="Migliaia 8 3 4 3" xfId="26303" xr:uid="{88EC7BBF-ADA6-4D03-8C71-186BD67E4CC1}"/>
    <cellStyle name="Migliaia 8 3 4 3 2" xfId="56313" xr:uid="{DED9BF74-7BE3-4097-A0B7-3428A101C827}"/>
    <cellStyle name="Migliaia 8 3 4 4" xfId="41281" xr:uid="{30ECB4C0-84B9-42B0-8BC2-421B7A523869}"/>
    <cellStyle name="Migliaia 8 3 4 5" xfId="53036" xr:uid="{F9AA24B7-FA24-45CB-9E15-EC41E1CB1EBC}"/>
    <cellStyle name="Migliaia 8 3 5" xfId="17418" xr:uid="{4C5949ED-516F-45FE-B900-D1B50EFE18A8}"/>
    <cellStyle name="Migliaia 8 3 5 2" xfId="33534" xr:uid="{7B63FE06-61C5-4682-ACD6-630993BF1B0D}"/>
    <cellStyle name="Migliaia 8 3 5 3" xfId="48495" xr:uid="{A6D6A30A-5168-477A-9F72-0D7CF3BF78E9}"/>
    <cellStyle name="Migliaia 8 3 5 4" xfId="55015" xr:uid="{65E26E66-A7AC-4BC6-A103-0725A0FF971E}"/>
    <cellStyle name="Migliaia 8 3 6" xfId="19284" xr:uid="{0EE98D8D-9500-49BD-8D09-37B6B2D957FD}"/>
    <cellStyle name="Migliaia 8 3 6 2" xfId="55939" xr:uid="{4B7408AE-1E80-4BCC-A4CE-98C4E26504A9}"/>
    <cellStyle name="Migliaia 8 3 7" xfId="34279" xr:uid="{7E028CE1-26BC-463C-B922-E74D61C6A19B}"/>
    <cellStyle name="Migliaia 8 3 8" xfId="49219" xr:uid="{968A5A73-5FF8-417E-97B0-607647061B17}"/>
    <cellStyle name="Migliaia 8 3 9" xfId="49624" xr:uid="{D2D00BA8-5E58-41D4-96B7-66C0900276C5}"/>
    <cellStyle name="Migliaia 8 4" xfId="9414" xr:uid="{241E3A33-DCED-4BC2-9D60-06C353DCF4BE}"/>
    <cellStyle name="Migliaia 8 4 2" xfId="17422" xr:uid="{5E861E1A-0256-4D0D-BE5D-C75BC4C19F67}"/>
    <cellStyle name="Migliaia 8 4 2 2" xfId="18444" xr:uid="{DEF44DCC-CF17-4F38-B96E-098F14D00B68}"/>
    <cellStyle name="Migliaia 8 4 2 2 2" xfId="33911" xr:uid="{A81C7CFB-734B-4CB4-A213-C933CC1A4D5E}"/>
    <cellStyle name="Migliaia 8 4 2 2 2 2" xfId="55394" xr:uid="{84242213-4F9F-4607-A8B0-9382F6C41656}"/>
    <cellStyle name="Migliaia 8 4 2 2 3" xfId="48872" xr:uid="{55354159-3E66-4B10-8BD0-9C0F4F1F5ABF}"/>
    <cellStyle name="Migliaia 8 4 2 2 3 2" xfId="56316" xr:uid="{CA857808-A586-4B1A-8C7D-8144EB489DA8}"/>
    <cellStyle name="Migliaia 8 4 2 2 4" xfId="53039" xr:uid="{18DBBAAA-128D-4111-832D-E2CEC8A89DF4}"/>
    <cellStyle name="Migliaia 8 4 2 3" xfId="33538" xr:uid="{E7B7D29E-5B38-42C7-A131-137E6F61C6D9}"/>
    <cellStyle name="Migliaia 8 4 2 3 2" xfId="55019" xr:uid="{D358C577-54A1-4FF1-AF08-880635C7D5F8}"/>
    <cellStyle name="Migliaia 8 4 2 4" xfId="48499" xr:uid="{0452D3CF-55CA-48BB-AA6D-1E54B74BFC1E}"/>
    <cellStyle name="Migliaia 8 4 2 4 2" xfId="55943" xr:uid="{57B75CB7-70D9-4A73-8734-7E838AF40C3C}"/>
    <cellStyle name="Migliaia 8 4 2 5" xfId="52661" xr:uid="{832E68DE-5135-4D0E-9E4A-AF6A53F036EA}"/>
    <cellStyle name="Migliaia 8 4 3" xfId="18443" xr:uid="{4B21F052-94C7-4EB7-9A9A-FA03E580CBE9}"/>
    <cellStyle name="Migliaia 8 4 3 2" xfId="33910" xr:uid="{BAC8E421-CE2F-456C-98D7-DD6F1561D19B}"/>
    <cellStyle name="Migliaia 8 4 3 2 2" xfId="55393" xr:uid="{188F2000-5456-4969-86EF-91903F2583CA}"/>
    <cellStyle name="Migliaia 8 4 3 3" xfId="48871" xr:uid="{CF8698EC-5138-47AD-B61D-01824B8F3C01}"/>
    <cellStyle name="Migliaia 8 4 3 3 2" xfId="56315" xr:uid="{A0581726-4AAE-481F-A06B-2638976F4808}"/>
    <cellStyle name="Migliaia 8 4 3 4" xfId="53038" xr:uid="{18CB0B63-B8D5-4875-901C-38AF3A990F65}"/>
    <cellStyle name="Migliaia 8 4 4" xfId="17421" xr:uid="{E50F1D79-A4A2-49CA-A3F3-845142E6D564}"/>
    <cellStyle name="Migliaia 8 4 4 2" xfId="33537" xr:uid="{76E1338E-4ADF-4857-B69C-ADA475CF4993}"/>
    <cellStyle name="Migliaia 8 4 4 3" xfId="48498" xr:uid="{94415F0A-EF49-44E6-89A8-F8195078F9F9}"/>
    <cellStyle name="Migliaia 8 4 4 4" xfId="55018" xr:uid="{FE24553F-094F-4F11-AF67-62E136870559}"/>
    <cellStyle name="Migliaia 8 4 5" xfId="50895" xr:uid="{25B36CA3-E753-4476-A093-CA6899114192}"/>
    <cellStyle name="Migliaia 8 4 5 2" xfId="55942" xr:uid="{C7E2517C-12B9-4EE7-A9A3-D865DCF7344A}"/>
    <cellStyle name="Migliaia 8 4 6" xfId="52660" xr:uid="{5AF537E3-9218-4A9F-A2BA-CAA7079F5816}"/>
    <cellStyle name="Migliaia 8 5" xfId="9415" xr:uid="{C39AA4D1-3310-4192-AEE8-90259D0D2F72}"/>
    <cellStyle name="Migliaia 8 5 2" xfId="17423" xr:uid="{94D82B84-BC2F-4C4E-ABCC-4B5FBDEDF2B1}"/>
    <cellStyle name="Migliaia 8 5 2 2" xfId="33539" xr:uid="{909036DE-2663-483B-9A24-932A0BFCF0B0}"/>
    <cellStyle name="Migliaia 8 5 2 3" xfId="48500" xr:uid="{64AACBD9-AAC6-4E62-9DF2-B79B48414CC9}"/>
    <cellStyle name="Migliaia 8 5 2 4" xfId="55020" xr:uid="{7E0E4566-0E87-425F-984F-C214A734B9CF}"/>
    <cellStyle name="Migliaia 8 5 3" xfId="50894" xr:uid="{ADC0C74C-CBE4-4991-8636-EB2C1B691899}"/>
    <cellStyle name="Migliaia 8 5 3 2" xfId="55944" xr:uid="{8ECBD1F2-490C-474A-BC3F-207F9C409D66}"/>
    <cellStyle name="Migliaia 8 5 4" xfId="52662" xr:uid="{DB1FCB08-07D2-46E5-BF80-B2885F16829D}"/>
    <cellStyle name="Migliaia 8 6" xfId="9410" xr:uid="{FDE6EF4D-FD30-440C-84E8-8B9FB6BDEEFB}"/>
    <cellStyle name="Migliaia 8 6 2" xfId="50893" xr:uid="{7809A0A8-83B1-4FD5-B023-34AFCAC43ABA}"/>
    <cellStyle name="Migliaia 8 6 3" xfId="54588" xr:uid="{86CBFD93-E4CB-484E-8A1F-F2C03771E8DC}"/>
    <cellStyle name="Migliaia 8 7" xfId="9975" xr:uid="{368414B6-6E51-43AC-806B-22A50261E772}"/>
    <cellStyle name="Migliaia 8 7 2" xfId="26301" xr:uid="{64FC5DF3-F4DB-45FD-8982-812057BCE80E}"/>
    <cellStyle name="Migliaia 8 7 3" xfId="41279" xr:uid="{5529F9FF-C454-4BF7-84F4-E32EE0C34831}"/>
    <cellStyle name="Migliaia 8 7 4" xfId="55937" xr:uid="{F4FA0CA8-46A1-42C6-84AD-611A15F7222A}"/>
    <cellStyle name="Migliaia 8 8" xfId="17416" xr:uid="{3F6A7ACB-540A-40BB-AF7C-757BF0282C7B}"/>
    <cellStyle name="Migliaia 8 8 2" xfId="33532" xr:uid="{5C8F4425-18E5-46FA-BBF1-7DF58F5CE563}"/>
    <cellStyle name="Migliaia 8 8 3" xfId="48493" xr:uid="{0AE8DB1C-D76C-4C6D-BA8D-2D4FAC518EE2}"/>
    <cellStyle name="Migliaia 8 9" xfId="19282" xr:uid="{0564DD05-0230-472D-9658-725B2B9A4F54}"/>
    <cellStyle name="Migliaia 9" xfId="567" xr:uid="{6BEEC15B-6124-4ACA-B3CE-A286D3089A74}"/>
    <cellStyle name="Migliaia 9 10" xfId="34281" xr:uid="{301435EE-7BFD-4B40-9CF0-CF3A54141071}"/>
    <cellStyle name="Migliaia 9 11" xfId="49221" xr:uid="{921DAE9E-3AD1-4B62-B465-473641169586}"/>
    <cellStyle name="Migliaia 9 12" xfId="49626" xr:uid="{AB87FF44-E566-4543-B650-49BE3AABB4AD}"/>
    <cellStyle name="Migliaia 9 13" xfId="50032" xr:uid="{2DCF4426-2839-4186-8B5A-57553E29A9E3}"/>
    <cellStyle name="Migliaia 9 14" xfId="50440" xr:uid="{761D612C-4D51-42EA-A3D2-3B6A6C14E9C0}"/>
    <cellStyle name="Migliaia 9 15" xfId="50882" xr:uid="{6A1E9C50-7D8F-4190-80C1-A5A7A44E4437}"/>
    <cellStyle name="Migliaia 9 16" xfId="51601" xr:uid="{C9A52E54-BD95-4CD1-865C-14E27D397A30}"/>
    <cellStyle name="Migliaia 9 17" xfId="52012" xr:uid="{8012B28A-AF23-4885-93E5-4DD2A2745641}"/>
    <cellStyle name="Migliaia 9 18" xfId="52663" xr:uid="{51CD2324-D3DE-465E-B920-FCC026A901F0}"/>
    <cellStyle name="Migliaia 9 2" xfId="568" xr:uid="{9622C5FF-3543-4C71-8FD9-16BAEBE9AB58}"/>
    <cellStyle name="Migliaia 9 2 10" xfId="50033" xr:uid="{2F475F3B-479A-4B62-BE7B-CF81F242BC86}"/>
    <cellStyle name="Migliaia 9 2 11" xfId="50441" xr:uid="{C9178239-AD24-4399-AAB1-ADF01650F82A}"/>
    <cellStyle name="Migliaia 9 2 12" xfId="50883" xr:uid="{B0E061F1-4312-4AC3-B156-49C591867DA4}"/>
    <cellStyle name="Migliaia 9 2 13" xfId="51602" xr:uid="{20DC1AFB-B5FE-4CC8-AAD4-E5589B83A859}"/>
    <cellStyle name="Migliaia 9 2 14" xfId="52013" xr:uid="{63D32800-91F1-4F3D-872E-DA62DED19D6A}"/>
    <cellStyle name="Migliaia 9 2 15" xfId="52664" xr:uid="{56A8F6B7-ED66-4705-AE2F-A5D662DC88FD}"/>
    <cellStyle name="Migliaia 9 2 2" xfId="1311" xr:uid="{A35E5742-A14C-4291-A096-2B32BC5AD5B6}"/>
    <cellStyle name="Migliaia 9 2 2 10" xfId="51101" xr:uid="{791BF68C-2A4A-4E7A-A838-5A38364650A2}"/>
    <cellStyle name="Migliaia 9 2 2 11" xfId="51697" xr:uid="{80C7A28A-80DF-49FF-8C4A-DB5E079DA709}"/>
    <cellStyle name="Migliaia 9 2 2 12" xfId="52116" xr:uid="{C4483E01-FDD4-4B9D-9BBD-03A707FCBF99}"/>
    <cellStyle name="Migliaia 9 2 2 13" xfId="53040" xr:uid="{CB64CAFC-CAC9-4927-8162-23729F2ED5E8}"/>
    <cellStyle name="Migliaia 9 2 2 2" xfId="10075" xr:uid="{62D5E254-31AE-4134-A02A-407D00520805}"/>
    <cellStyle name="Migliaia 9 2 2 2 2" xfId="26396" xr:uid="{93CAC293-A9CA-4665-9DD7-1D49DB42BC28}"/>
    <cellStyle name="Migliaia 9 2 2 2 3" xfId="41364" xr:uid="{00073D28-E941-4B41-BF81-96B67167C86B}"/>
    <cellStyle name="Migliaia 9 2 2 2 4" xfId="55395" xr:uid="{FEEF2D1F-92C5-4553-8801-26B42D0F370E}"/>
    <cellStyle name="Migliaia 9 2 2 3" xfId="18445" xr:uid="{9E29BAD8-3A77-4F70-8598-DC0675D3D3A8}"/>
    <cellStyle name="Migliaia 9 2 2 3 2" xfId="33912" xr:uid="{2DDA3365-7D1B-4095-8463-1E9A4C27C06A}"/>
    <cellStyle name="Migliaia 9 2 2 3 3" xfId="48873" xr:uid="{4139E519-4235-43A8-8415-96D8EF34870C}"/>
    <cellStyle name="Migliaia 9 2 2 3 4" xfId="56317" xr:uid="{BF2BA393-728F-472D-909F-CB5230678A8D}"/>
    <cellStyle name="Migliaia 9 2 2 4" xfId="19375" xr:uid="{30275EF1-5019-4ADE-9DAF-C7B198621AA5}"/>
    <cellStyle name="Migliaia 9 2 2 5" xfId="34365" xr:uid="{D62AD9C6-0F2E-432C-8842-F1EB0CB6AD93}"/>
    <cellStyle name="Migliaia 9 2 2 6" xfId="49317" xr:uid="{2F79532A-7A08-4AB0-9655-64415DD72243}"/>
    <cellStyle name="Migliaia 9 2 2 7" xfId="49722" xr:uid="{8BD48DC8-17C0-4209-9F6D-6F4379419137}"/>
    <cellStyle name="Migliaia 9 2 2 8" xfId="50131" xr:uid="{A64BE73E-BAED-4360-8AA9-500357ACF064}"/>
    <cellStyle name="Migliaia 9 2 2 9" xfId="50536" xr:uid="{36E36884-5BCF-4859-8006-811C50417130}"/>
    <cellStyle name="Migliaia 9 2 3" xfId="9417" xr:uid="{A03F7D36-9695-4707-8E5F-065221766322}"/>
    <cellStyle name="Migliaia 9 2 3 2" xfId="54653" xr:uid="{66746031-9607-424F-8E9C-53116013AA2D}"/>
    <cellStyle name="Migliaia 9 2 4" xfId="9980" xr:uid="{761C23F9-83B9-4FC5-B92E-64C7ADAEE5E0}"/>
    <cellStyle name="Migliaia 9 2 4 2" xfId="26306" xr:uid="{550C3B45-9C96-4774-9FA3-34C44F62B67F}"/>
    <cellStyle name="Migliaia 9 2 4 3" xfId="41284" xr:uid="{47A42E67-D5E1-4B9F-99CD-24BB7A763F33}"/>
    <cellStyle name="Migliaia 9 2 4 4" xfId="55946" xr:uid="{0DB50740-B811-4241-BE18-3498B4E81181}"/>
    <cellStyle name="Migliaia 9 2 5" xfId="17425" xr:uid="{6C2C0B57-EFA2-4205-8C01-9363E98BD383}"/>
    <cellStyle name="Migliaia 9 2 5 2" xfId="33541" xr:uid="{B036F013-73A4-4E19-84B0-6F90952BFFDE}"/>
    <cellStyle name="Migliaia 9 2 5 3" xfId="48502" xr:uid="{A20A3D27-7752-4B0F-A8D4-9323CC11C8F6}"/>
    <cellStyle name="Migliaia 9 2 6" xfId="19287" xr:uid="{AB0CC1E7-FD03-4ED5-9770-662E4F104B8A}"/>
    <cellStyle name="Migliaia 9 2 7" xfId="34282" xr:uid="{A27DEE37-0FA4-4F9C-A367-BE6FF3066DCD}"/>
    <cellStyle name="Migliaia 9 2 8" xfId="49222" xr:uid="{D0089390-DC20-40FD-A849-4AC956524544}"/>
    <cellStyle name="Migliaia 9 2 9" xfId="49627" xr:uid="{50533ED3-96E9-4021-A836-48E4398FD49E}"/>
    <cellStyle name="Migliaia 9 3" xfId="569" xr:uid="{D0051642-DD0F-4D18-BA37-2CC54AEC48C2}"/>
    <cellStyle name="Migliaia 9 3 10" xfId="50034" xr:uid="{64856D0A-E36C-4034-9E09-D42D9F73D0FF}"/>
    <cellStyle name="Migliaia 9 3 11" xfId="50442" xr:uid="{EBF03FD1-A817-4365-8B59-1A170F208205}"/>
    <cellStyle name="Migliaia 9 3 12" xfId="50884" xr:uid="{052036CC-0152-4D0F-A1A7-7D904AEE0A10}"/>
    <cellStyle name="Migliaia 9 3 13" xfId="51603" xr:uid="{84A1313A-A7EC-47D1-A4C8-727AD2E1CF7B}"/>
    <cellStyle name="Migliaia 9 3 14" xfId="52014" xr:uid="{6259E776-1FFE-4FE5-AEDF-F94EB86E280B}"/>
    <cellStyle name="Migliaia 9 3 15" xfId="52665" xr:uid="{372CC430-A2F9-45DA-B4F2-B4BDCF6DD95E}"/>
    <cellStyle name="Migliaia 9 3 2" xfId="570" xr:uid="{AE6863B1-1FE7-4C43-A4C2-C304848678DA}"/>
    <cellStyle name="Migliaia 9 3 2 10" xfId="50443" xr:uid="{2CA9F85E-7873-4C51-9F80-6A53985DBC4E}"/>
    <cellStyle name="Migliaia 9 3 2 11" xfId="50885" xr:uid="{41504042-C86C-459F-BF83-DA7479E2A185}"/>
    <cellStyle name="Migliaia 9 3 2 12" xfId="51604" xr:uid="{816AAD57-A5A2-4170-8485-3A0373163957}"/>
    <cellStyle name="Migliaia 9 3 2 13" xfId="52015" xr:uid="{C3992DD7-1B58-4E5B-B79C-DE9CFB5F59E0}"/>
    <cellStyle name="Migliaia 9 3 2 14" xfId="52666" xr:uid="{B9521B64-B7EF-47BF-B6E3-D4B234CDDE1E}"/>
    <cellStyle name="Migliaia 9 3 2 2" xfId="9419" xr:uid="{CD826AAD-82B2-4C0C-AAB4-CD84FD0C31E3}"/>
    <cellStyle name="Migliaia 9 3 2 2 2" xfId="55022" xr:uid="{9F71FC81-936B-427E-8A75-73C450CC5B71}"/>
    <cellStyle name="Migliaia 9 3 2 3" xfId="9982" xr:uid="{146664B7-2D4F-4DDE-8E48-67C9B4AF279B}"/>
    <cellStyle name="Migliaia 9 3 2 3 2" xfId="26308" xr:uid="{13215D23-C5D2-464A-BDFF-7FC4C66256D0}"/>
    <cellStyle name="Migliaia 9 3 2 3 3" xfId="41286" xr:uid="{8597A626-8606-4FF6-8CE9-8338965980DB}"/>
    <cellStyle name="Migliaia 9 3 2 3 4" xfId="55948" xr:uid="{005E8499-FE80-40E0-A6B1-C6666F48F0AB}"/>
    <cellStyle name="Migliaia 9 3 2 4" xfId="17427" xr:uid="{CD8DB068-8118-4BBA-9FD6-5675E530A828}"/>
    <cellStyle name="Migliaia 9 3 2 4 2" xfId="33543" xr:uid="{AEEF000F-9B95-4514-B882-7B56B46309A1}"/>
    <cellStyle name="Migliaia 9 3 2 4 3" xfId="48504" xr:uid="{9DF73E0C-E911-4A39-ACC7-9A7E231D5A2A}"/>
    <cellStyle name="Migliaia 9 3 2 5" xfId="19289" xr:uid="{E27E4735-915B-460D-A8E8-85A1E8EF0F04}"/>
    <cellStyle name="Migliaia 9 3 2 6" xfId="34284" xr:uid="{B686FDC0-B0FE-4D70-B3D0-B1EB0B489FF8}"/>
    <cellStyle name="Migliaia 9 3 2 7" xfId="49224" xr:uid="{6ECD7F40-AA0A-4797-81D5-8C596DE71285}"/>
    <cellStyle name="Migliaia 9 3 2 8" xfId="49629" xr:uid="{7A8E94B0-4723-4BE9-9AFE-826391CA30D1}"/>
    <cellStyle name="Migliaia 9 3 2 9" xfId="50035" xr:uid="{C1CF7D5E-00F6-440A-B22E-3253653CE40A}"/>
    <cellStyle name="Migliaia 9 3 3" xfId="9418" xr:uid="{D9375DAE-42F3-4388-9BB0-4DCA1B3AA9A6}"/>
    <cellStyle name="Migliaia 9 3 3 2" xfId="18447" xr:uid="{3E4D4BE8-EF5C-44ED-8094-ECBE5112D810}"/>
    <cellStyle name="Migliaia 9 3 3 2 2" xfId="33914" xr:uid="{A71C1260-1076-44BE-8DB6-41267E9FA047}"/>
    <cellStyle name="Migliaia 9 3 3 2 2 2" xfId="55397" xr:uid="{AE13E2CA-ACCD-4834-A32A-528DCD06C53D}"/>
    <cellStyle name="Migliaia 9 3 3 2 3" xfId="48875" xr:uid="{49B5EC2F-7FD8-4EEA-B399-83D609235ABB}"/>
    <cellStyle name="Migliaia 9 3 3 2 3 2" xfId="56319" xr:uid="{B336E12A-4FDE-4E9E-8308-0B7358227D31}"/>
    <cellStyle name="Migliaia 9 3 3 2 4" xfId="53042" xr:uid="{A54368EC-624B-4E7F-A7A2-F9CB9A50C622}"/>
    <cellStyle name="Migliaia 9 3 3 3" xfId="17428" xr:uid="{C7A82638-9FCC-4E5A-B5F3-5A21B550AC8B}"/>
    <cellStyle name="Migliaia 9 3 3 3 2" xfId="33544" xr:uid="{A151DF59-B63C-436D-8BEF-CC8CD6713CB8}"/>
    <cellStyle name="Migliaia 9 3 3 3 3" xfId="48505" xr:uid="{AC2D80E7-3004-4EF6-98A3-08546F0D92D8}"/>
    <cellStyle name="Migliaia 9 3 3 3 4" xfId="55023" xr:uid="{70DDEC81-E11C-4818-8742-95CB066CF21B}"/>
    <cellStyle name="Migliaia 9 3 3 4" xfId="55949" xr:uid="{0EF13EC1-3D15-415D-893C-9F1E374512DF}"/>
    <cellStyle name="Migliaia 9 3 3 5" xfId="52667" xr:uid="{67007B75-9EA0-41E3-9130-8D99A15CF754}"/>
    <cellStyle name="Migliaia 9 3 4" xfId="9981" xr:uid="{463C45C0-1F86-48F0-A575-657B427988F3}"/>
    <cellStyle name="Migliaia 9 3 4 2" xfId="18446" xr:uid="{8DDA4C0B-8BA4-4403-9646-61F916CC6005}"/>
    <cellStyle name="Migliaia 9 3 4 2 2" xfId="33913" xr:uid="{BC69403C-5DCC-4240-B927-6B0DA267389D}"/>
    <cellStyle name="Migliaia 9 3 4 2 3" xfId="48874" xr:uid="{2281BE58-0590-4B19-92A1-5A8BA80A2100}"/>
    <cellStyle name="Migliaia 9 3 4 2 4" xfId="55396" xr:uid="{A062A4D0-CA73-4603-8C81-96CF4118F1FA}"/>
    <cellStyle name="Migliaia 9 3 4 3" xfId="26307" xr:uid="{6B540A8F-83FF-4287-92ED-0EEE47CCA059}"/>
    <cellStyle name="Migliaia 9 3 4 3 2" xfId="56318" xr:uid="{1CAE1E68-2B06-4A93-A518-605F831B96D0}"/>
    <cellStyle name="Migliaia 9 3 4 4" xfId="41285" xr:uid="{37EAEA73-4159-4FFF-AA5D-4600B40C17CD}"/>
    <cellStyle name="Migliaia 9 3 4 5" xfId="53041" xr:uid="{2969AB75-3C88-4B32-9744-6D5A4739A8AA}"/>
    <cellStyle name="Migliaia 9 3 5" xfId="17426" xr:uid="{35C91AF2-DD71-4971-937D-7721EEC3EB58}"/>
    <cellStyle name="Migliaia 9 3 5 2" xfId="33542" xr:uid="{DF85BD3B-D2E3-43F6-A74C-A660E4E78240}"/>
    <cellStyle name="Migliaia 9 3 5 3" xfId="48503" xr:uid="{69CAEB32-ACFA-404E-8F7C-08CA3A029901}"/>
    <cellStyle name="Migliaia 9 3 5 4" xfId="55021" xr:uid="{5D32F2BB-D608-43CF-8718-E496C68C0E5E}"/>
    <cellStyle name="Migliaia 9 3 6" xfId="19288" xr:uid="{91600575-DB49-49AA-88AB-41381A25941C}"/>
    <cellStyle name="Migliaia 9 3 6 2" xfId="55947" xr:uid="{ECBC39B9-E054-4D1F-84EF-CE5CB335FA99}"/>
    <cellStyle name="Migliaia 9 3 7" xfId="34283" xr:uid="{CB198E5D-F9A4-4FCD-BBCD-E48CA5ADB72F}"/>
    <cellStyle name="Migliaia 9 3 8" xfId="49223" xr:uid="{4047528A-BB09-4564-A7E6-FE1F9C33F57D}"/>
    <cellStyle name="Migliaia 9 3 9" xfId="49628" xr:uid="{D4662E14-02DB-441C-A792-AF0AE9824151}"/>
    <cellStyle name="Migliaia 9 4" xfId="9420" xr:uid="{89A8C05A-73BA-4651-94C7-C349AF3F4ED6}"/>
    <cellStyle name="Migliaia 9 4 2" xfId="17430" xr:uid="{95306C7D-F386-42D8-8E0D-8D6B7D70B62C}"/>
    <cellStyle name="Migliaia 9 4 2 2" xfId="18449" xr:uid="{970CF246-CA77-4618-81BA-991BEF2DD9E0}"/>
    <cellStyle name="Migliaia 9 4 2 2 2" xfId="33916" xr:uid="{1CB2F923-3C35-46E2-97E0-607F88E9C9CE}"/>
    <cellStyle name="Migliaia 9 4 2 2 2 2" xfId="55399" xr:uid="{171FB389-9CF7-4D70-A91A-6BF787585A91}"/>
    <cellStyle name="Migliaia 9 4 2 2 3" xfId="48877" xr:uid="{1D644799-C56A-48DD-A63E-1AC6E7C631B0}"/>
    <cellStyle name="Migliaia 9 4 2 2 3 2" xfId="56321" xr:uid="{C045681C-A79A-4917-A407-F858561234E4}"/>
    <cellStyle name="Migliaia 9 4 2 2 4" xfId="53044" xr:uid="{213B478D-E85A-4189-B15D-6F197784080C}"/>
    <cellStyle name="Migliaia 9 4 2 3" xfId="33546" xr:uid="{95C03BBF-B40A-46F1-9664-244648B412E7}"/>
    <cellStyle name="Migliaia 9 4 2 3 2" xfId="55025" xr:uid="{F3B78F00-314D-4638-AAAA-7E00BECB7ABC}"/>
    <cellStyle name="Migliaia 9 4 2 4" xfId="48507" xr:uid="{D310AF75-7450-4FD3-B560-05BE0B2173E0}"/>
    <cellStyle name="Migliaia 9 4 2 4 2" xfId="55951" xr:uid="{E76DAAEC-A162-4BC4-AEB6-DD3F78D11D33}"/>
    <cellStyle name="Migliaia 9 4 2 5" xfId="52669" xr:uid="{59C4E1FA-284F-453C-AC73-147C5C873A12}"/>
    <cellStyle name="Migliaia 9 4 3" xfId="18448" xr:uid="{4159E284-5108-4712-B8DB-D8D6B5D04902}"/>
    <cellStyle name="Migliaia 9 4 3 2" xfId="33915" xr:uid="{0B997F6C-F39E-4A35-B7ED-DC2D37EF2D75}"/>
    <cellStyle name="Migliaia 9 4 3 2 2" xfId="55398" xr:uid="{C7D91BEA-6B60-4F48-AF5B-D853ED0A6E3F}"/>
    <cellStyle name="Migliaia 9 4 3 3" xfId="48876" xr:uid="{DD481914-40B0-4EDC-89E6-66E466E09720}"/>
    <cellStyle name="Migliaia 9 4 3 3 2" xfId="56320" xr:uid="{F98CAB56-DC29-44BB-B56D-C014E9114609}"/>
    <cellStyle name="Migliaia 9 4 3 4" xfId="53043" xr:uid="{769F80F7-3201-4DBA-A4FA-40398F0DE425}"/>
    <cellStyle name="Migliaia 9 4 4" xfId="17429" xr:uid="{4A5B07A7-FA4C-4D7A-8F50-B5040B04801A}"/>
    <cellStyle name="Migliaia 9 4 4 2" xfId="33545" xr:uid="{9CC741AD-40EF-4032-8706-9953A9BD010A}"/>
    <cellStyle name="Migliaia 9 4 4 3" xfId="48506" xr:uid="{9E891475-28B6-4264-B630-88F20A68D485}"/>
    <cellStyle name="Migliaia 9 4 4 4" xfId="55024" xr:uid="{5435A7F3-E44D-4DA2-A658-A34BDCBBE0D8}"/>
    <cellStyle name="Migliaia 9 4 5" xfId="50892" xr:uid="{20E1B6EF-229B-4594-ADA7-342A92CB1706}"/>
    <cellStyle name="Migliaia 9 4 5 2" xfId="55950" xr:uid="{96348EF5-FADD-47EC-B215-930EA1C5B0F2}"/>
    <cellStyle name="Migliaia 9 4 6" xfId="52668" xr:uid="{81651354-D24D-4866-97A2-F4CC644BDB42}"/>
    <cellStyle name="Migliaia 9 5" xfId="9421" xr:uid="{E1B04ED0-0762-4688-BAE7-4BDD1EE55A11}"/>
    <cellStyle name="Migliaia 9 5 2" xfId="17431" xr:uid="{193D34B4-F12A-4621-97C3-DF0AA5FD72DF}"/>
    <cellStyle name="Migliaia 9 5 2 2" xfId="33547" xr:uid="{BEA097A8-03E3-447B-A802-041CDC0FABBB}"/>
    <cellStyle name="Migliaia 9 5 2 3" xfId="48508" xr:uid="{6ABAC34B-3B20-423A-A24F-E7D4B021232F}"/>
    <cellStyle name="Migliaia 9 5 2 4" xfId="55026" xr:uid="{938EAC6A-2B6A-4C98-87A9-C86215183D79}"/>
    <cellStyle name="Migliaia 9 5 3" xfId="51109" xr:uid="{01690603-C1F1-4182-8E23-C9D7E4701038}"/>
    <cellStyle name="Migliaia 9 5 3 2" xfId="55952" xr:uid="{761E029B-3E96-48B1-9748-D4E9AF6C0E1C}"/>
    <cellStyle name="Migliaia 9 5 4" xfId="52670" xr:uid="{0C7A0C03-95B1-4D74-86D9-F3AE30486E54}"/>
    <cellStyle name="Migliaia 9 6" xfId="9416" xr:uid="{05F29239-0706-4FD1-947C-C87BF1B61A6A}"/>
    <cellStyle name="Migliaia 9 6 2" xfId="50969" xr:uid="{541A61C7-1A2A-4C09-ACF3-F5A5AD0523DC}"/>
    <cellStyle name="Migliaia 9 6 3" xfId="54589" xr:uid="{07C8DA3D-758D-4C75-B8D8-B70E4091CFA8}"/>
    <cellStyle name="Migliaia 9 7" xfId="9979" xr:uid="{1BDFF089-7EB6-46DF-A095-B5FCB78583C4}"/>
    <cellStyle name="Migliaia 9 7 2" xfId="26305" xr:uid="{7B8A850F-B903-486A-83C6-E16639E6EAD6}"/>
    <cellStyle name="Migliaia 9 7 3" xfId="41283" xr:uid="{F7A61155-8F8C-4A54-9F5C-23DE405CE078}"/>
    <cellStyle name="Migliaia 9 7 4" xfId="55945" xr:uid="{5DDF5DEE-E06F-431D-BC6C-D17E9248A9FF}"/>
    <cellStyle name="Migliaia 9 8" xfId="17424" xr:uid="{C0A14D87-C651-4F9E-B428-2182AA77B670}"/>
    <cellStyle name="Migliaia 9 8 2" xfId="33540" xr:uid="{276A8728-4E98-4377-9BFC-B3BE9CD06797}"/>
    <cellStyle name="Migliaia 9 8 3" xfId="48501" xr:uid="{39E7C62C-8D53-46E5-AE47-6AC46ADE4CEB}"/>
    <cellStyle name="Migliaia 9 9" xfId="19286" xr:uid="{89382418-C3A3-46D6-8E8D-33059159CE29}"/>
    <cellStyle name="Neutral 2" xfId="5090" xr:uid="{7CC1BA13-96D5-4DC4-8893-B6A2A316A3AA}"/>
    <cellStyle name="Neutral 2 2" xfId="53183" xr:uid="{72520E45-6157-45E9-889A-E74370B20B54}"/>
    <cellStyle name="Neutral 3" xfId="5091" xr:uid="{7D136861-81A8-48C8-98D0-A2E720BE7D3E}"/>
    <cellStyle name="Neutral 4" xfId="5092" xr:uid="{64CFF612-2F30-49F3-8267-B149E188ACE4}"/>
    <cellStyle name="Neutral 5" xfId="5093" xr:uid="{D6CB989C-E43E-48E2-BAFF-FD10EEE433DE}"/>
    <cellStyle name="Neutral 5 2" xfId="7033" xr:uid="{CCCF5642-311B-4CB3-88D8-7CDDDCA9F88F}"/>
    <cellStyle name="Neutral 6" xfId="5322" xr:uid="{B1531520-615A-4390-89A3-8F9D489D2DBA}"/>
    <cellStyle name="Neutral 7" xfId="5089" xr:uid="{336CA482-72B5-4238-B544-038FE412AEF1}"/>
    <cellStyle name="Neutral 8" xfId="1156" xr:uid="{C415163B-227F-43AD-A440-64B638438E21}"/>
    <cellStyle name="Neutrale" xfId="571" xr:uid="{7A750FBE-83FE-4F81-B2CD-D49409F227CE}"/>
    <cellStyle name="New prices" xfId="1166" xr:uid="{52179ECA-7486-49CC-AA68-34CA79260B08}"/>
    <cellStyle name="Normal" xfId="0" builtinId="0"/>
    <cellStyle name="Normal 10" xfId="572" xr:uid="{44F00310-54F6-466E-A98D-89E56EB5BF3F}"/>
    <cellStyle name="Normal 10 2" xfId="1183" xr:uid="{C997FB30-57CA-4192-AABE-E49BE0F3A040}"/>
    <cellStyle name="Normal 10 2 10" xfId="50066" xr:uid="{500E5CAD-315F-4FC8-9CC0-9C56D2470E08}"/>
    <cellStyle name="Normal 10 2 11" xfId="50471" xr:uid="{A2A46C16-5EAD-4EA7-B3A8-869E205987FD}"/>
    <cellStyle name="Normal 10 2 12" xfId="51031" xr:uid="{605D2765-DBD5-4A6D-A8BC-A3BE64FC9EE8}"/>
    <cellStyle name="Normal 10 2 13" xfId="51632" xr:uid="{6F98EEC4-3557-4F5A-9A02-6F01CA7AFE40}"/>
    <cellStyle name="Normal 10 2 14" xfId="52050" xr:uid="{DBD28F13-420C-4E4E-A204-0878BC3233E0}"/>
    <cellStyle name="Normal 10 2 2" xfId="5" xr:uid="{3A227374-CB41-45E5-BC66-56E9144FBF9F}"/>
    <cellStyle name="Normal 10 2 2 2" xfId="54041" xr:uid="{56F4D0C0-3957-43D1-9E30-261826276B3A}"/>
    <cellStyle name="Normal 10 2 2 2 2" xfId="57208" xr:uid="{3E9A0583-8108-43AE-9C36-6A2485549D66}"/>
    <cellStyle name="Normal 10 2 2 3" xfId="56584" xr:uid="{F4B99EF7-29BE-4BCB-8266-28B5C72CC40A}"/>
    <cellStyle name="Normal 10 2 2 4" xfId="53411" xr:uid="{E6408FFD-BBFC-4167-9AF6-F5CD821A2A77}"/>
    <cellStyle name="Normal 10 2 3" xfId="4" xr:uid="{65FF5585-9E2E-4D99-A7FB-345BBDA16E0C}"/>
    <cellStyle name="Normal 10 2 3 2" xfId="54042" xr:uid="{EB9DEC5C-3C24-455F-ACF9-B0DB18F1550C}"/>
    <cellStyle name="Normal 10 2 3 2 2" xfId="57209" xr:uid="{CF47B1C9-51DD-4446-818B-498DFDFFA287}"/>
    <cellStyle name="Normal 10 2 3 3" xfId="56585" xr:uid="{FFF18D38-BC8A-4E7A-862B-0CE773114AD6}"/>
    <cellStyle name="Normal 10 2 3 4" xfId="53412" xr:uid="{2F4738F4-F041-449E-BDAB-61FC2C5ABEA7}"/>
    <cellStyle name="Normal 10 2 4" xfId="8897" xr:uid="{C32110F2-7C05-46E2-9BC9-4CC57A573A46}"/>
    <cellStyle name="Normal 10 2 4 2" xfId="16670" xr:uid="{981ECF65-85FA-40F2-84CB-9506D907D529}"/>
    <cellStyle name="Normal 10 2 4 2 2" xfId="32984" xr:uid="{A58A2CE3-BE9F-4448-9F07-F4DF61D357CC}"/>
    <cellStyle name="Normal 10 2 4 2 3" xfId="47948" xr:uid="{E7CD32A0-BC8C-4EF2-8483-25CE2B723E11}"/>
    <cellStyle name="Normal 10 2 4 2 4" xfId="57207" xr:uid="{0DC03CE7-D709-42E4-AFDD-E070BA88409F}"/>
    <cellStyle name="Normal 10 2 4 3" xfId="25962" xr:uid="{079B1F57-B66D-47A6-B959-97EDAE396BE5}"/>
    <cellStyle name="Normal 10 2 4 4" xfId="40949" xr:uid="{E7870540-6ECE-40C7-8E88-F4A462D827DC}"/>
    <cellStyle name="Normal 10 2 4 5" xfId="54040" xr:uid="{E58986FB-B461-4EEC-9D98-27C8A0625C55}"/>
    <cellStyle name="Normal 10 2 5" xfId="10009" xr:uid="{572F7014-55ED-43EE-8806-D242AB4D5AA9}"/>
    <cellStyle name="Normal 10 2 5 2" xfId="26331" xr:uid="{7DF2A9AA-90F6-4203-ADAA-5C64C1F384F3}"/>
    <cellStyle name="Normal 10 2 5 2 2" xfId="56583" xr:uid="{3769F109-D181-41CA-85B2-010C5AAC3C9F}"/>
    <cellStyle name="Normal 10 2 5 3" xfId="41299" xr:uid="{1BD998BD-22F1-4D52-89B8-59B75651BDF8}"/>
    <cellStyle name="Normal 10 2 5 4" xfId="53410" xr:uid="{A50E6C74-A03B-401A-BECF-AE52A8460F37}"/>
    <cellStyle name="Normal 10 2 6" xfId="19310" xr:uid="{44377D82-4469-4B6F-A7E9-31C93822031D}"/>
    <cellStyle name="Normal 10 2 7" xfId="34300" xr:uid="{29E49AFF-7E0E-448A-AF1C-09380B44E8D2}"/>
    <cellStyle name="Normal 10 2 8" xfId="49252" xr:uid="{200AB427-30FD-4A50-B5A0-2A3A902C0A95}"/>
    <cellStyle name="Normal 10 2 9" xfId="49657" xr:uid="{4FB30E05-2147-427C-A5FA-66FAC1D78E16}"/>
    <cellStyle name="Normal 10 3" xfId="1312" xr:uid="{8F4EBA14-4E7C-4B43-9AF7-80B1F2595FDC}"/>
    <cellStyle name="Normal 10 3 2" xfId="8682" xr:uid="{F2961B93-FA6C-45C1-9910-2F2CA7E27225}"/>
    <cellStyle name="Normal 10 3 2 2" xfId="16560" xr:uid="{D2DC6AA5-92B4-48A7-BF66-2E0FCC08CF12}"/>
    <cellStyle name="Normal 10 3 2 2 2" xfId="32875" xr:uid="{3759C56A-C28D-458E-9793-E255C6F278B5}"/>
    <cellStyle name="Normal 10 3 2 2 3" xfId="47839" xr:uid="{BD5CB383-3DC0-4857-9990-2325384F0E5C}"/>
    <cellStyle name="Normal 10 3 2 2 4" xfId="57210" xr:uid="{E30E2B04-4B2F-493A-9B2C-ACD6D9835376}"/>
    <cellStyle name="Normal 10 3 2 3" xfId="25853" xr:uid="{6A8CB6F6-4EFC-4448-9C6B-2FCA601B2775}"/>
    <cellStyle name="Normal 10 3 2 4" xfId="40840" xr:uid="{CD113B79-55A4-4387-AE95-BE8ACD90B33F}"/>
    <cellStyle name="Normal 10 3 2 5" xfId="54043" xr:uid="{BD56768B-66A8-4440-9636-BB60E0D0EEBE}"/>
    <cellStyle name="Normal 10 3 3" xfId="5095" xr:uid="{52AEC4AC-C7D4-45CF-918D-15745D176681}"/>
    <cellStyle name="Normal 10 3 3 2" xfId="13206" xr:uid="{2F2215E4-D551-48A8-997C-02CA04AA45A9}"/>
    <cellStyle name="Normal 10 3 3 2 2" xfId="29526" xr:uid="{C34008DC-9DF4-4019-B256-921421078EB1}"/>
    <cellStyle name="Normal 10 3 3 2 3" xfId="44491" xr:uid="{C43972C2-FE51-44A7-A7B8-10461161A59E}"/>
    <cellStyle name="Normal 10 3 3 2 4" xfId="56586" xr:uid="{BAEEDFB2-7BDE-4ACE-A73F-699FCB3A19C7}"/>
    <cellStyle name="Normal 10 3 3 3" xfId="22504" xr:uid="{CF4F04AC-5DDB-4F98-B127-17D7F3A1478A}"/>
    <cellStyle name="Normal 10 3 3 4" xfId="37492" xr:uid="{DDEA6E3D-CEDC-4047-A0C2-BF2B29C47043}"/>
    <cellStyle name="Normal 10 3 3 5" xfId="53413" xr:uid="{29E07849-C847-4B6D-B5FE-7F26A42B3500}"/>
    <cellStyle name="Normal 10 3 4" xfId="18948" xr:uid="{40B194FE-3C6F-421D-8F16-5CA023BBF7E1}"/>
    <cellStyle name="Normal 10 4" xfId="6030" xr:uid="{8DFDE4D8-B7B8-4E4C-92CE-1F8DE40BACE3}"/>
    <cellStyle name="Normal 10 4 2" xfId="13946" xr:uid="{5A19D5FC-EB4C-4B70-9851-A2C5C7BC0E86}"/>
    <cellStyle name="Normal 10 4 2 2" xfId="30261" xr:uid="{941EA58E-E09F-4414-BD8B-0C61CB316385}"/>
    <cellStyle name="Normal 10 4 2 2 2" xfId="57211" xr:uid="{58FF9FF4-CA74-46AB-BD4C-F66290382A06}"/>
    <cellStyle name="Normal 10 4 2 3" xfId="45225" xr:uid="{12690C87-863B-489C-B884-2F08E958AD60}"/>
    <cellStyle name="Normal 10 4 2 4" xfId="54044" xr:uid="{24D072E0-DCDF-4E45-8A2B-3FDD8097629D}"/>
    <cellStyle name="Normal 10 4 3" xfId="23239" xr:uid="{13736DDB-740D-44D0-B15C-4685911E2098}"/>
    <cellStyle name="Normal 10 4 3 2" xfId="56587" xr:uid="{561EB5E0-6F2C-40CE-82B6-1F7ED5202980}"/>
    <cellStyle name="Normal 10 4 4" xfId="38226" xr:uid="{44FE984A-448E-458F-8401-FDA211F90614}"/>
    <cellStyle name="Normal 10 4 5" xfId="53414" xr:uid="{CCF84ED4-B09C-4913-A5B4-AE4911BC9905}"/>
    <cellStyle name="Normal 10 5" xfId="5094" xr:uid="{C9E71B68-D16E-4D93-A20E-B77AFE694115}"/>
    <cellStyle name="Normal 10 5 2" xfId="13205" xr:uid="{40BD7FEE-DF24-4D62-A6A4-9C5317125E4E}"/>
    <cellStyle name="Normal 10 5 2 2" xfId="29525" xr:uid="{9E188CDB-3B34-46F4-951C-40D562910EF0}"/>
    <cellStyle name="Normal 10 5 2 2 2" xfId="57212" xr:uid="{053E009C-F1A2-4F37-95F5-5580C25CE927}"/>
    <cellStyle name="Normal 10 5 2 3" xfId="44490" xr:uid="{16239514-9B8A-471C-85DA-3F69C0FB1ADD}"/>
    <cellStyle name="Normal 10 5 2 4" xfId="54045" xr:uid="{0B56F669-6368-440D-AE48-FC4690835444}"/>
    <cellStyle name="Normal 10 5 3" xfId="22503" xr:uid="{1ACED077-5051-4EFB-A5B4-95F860A121F0}"/>
    <cellStyle name="Normal 10 5 3 2" xfId="56588" xr:uid="{9A93C811-C262-4912-B2DC-C77E9747D335}"/>
    <cellStyle name="Normal 10 5 4" xfId="37491" xr:uid="{A452B382-989D-46C7-804C-3D30DE545D20}"/>
    <cellStyle name="Normal 10 5 5" xfId="53415" xr:uid="{01EB31BE-F848-45DB-86B2-F5FB2A0A4A3D}"/>
    <cellStyle name="Normal 10 6" xfId="54039" xr:uid="{1C130B47-44FD-421E-B1D1-E6522C1D7018}"/>
    <cellStyle name="Normal 10 6 2" xfId="57206" xr:uid="{A6FB9E24-B255-4B07-A41A-353682E75D32}"/>
    <cellStyle name="Normal 10 7" xfId="53409" xr:uid="{56A36C6D-711E-46B2-86BA-F7D6AF75B69C}"/>
    <cellStyle name="Normal 10 7 2" xfId="56582" xr:uid="{86A600FA-4062-4609-9852-0EF66F737CC1}"/>
    <cellStyle name="Normal 11" xfId="1187" xr:uid="{817323E4-8B37-4518-9E1E-79422C632C12}"/>
    <cellStyle name="Normal 11 10" xfId="55958" xr:uid="{A634F108-6E93-4D0B-B8D6-86D8C6C1CED6}"/>
    <cellStyle name="Normal 11 11" xfId="52681" xr:uid="{953AAFDB-726B-416D-9199-B37D3BF098F2}"/>
    <cellStyle name="Normal 11 2" xfId="5097" xr:uid="{57C34E4A-40D3-4FB4-8C13-F7FF51888464}"/>
    <cellStyle name="Normal 11 2 2" xfId="8807" xr:uid="{640961F4-91E0-4442-B1E4-855CA3CF5D05}"/>
    <cellStyle name="Normal 11 2 2 2" xfId="18941" xr:uid="{7C1C6FB4-F1F4-4D08-9081-4A8215B63D2A}"/>
    <cellStyle name="Normal 11 2 2 2 2" xfId="33942" xr:uid="{F3097454-0FDE-4EC0-9300-57F08A4AA92C}"/>
    <cellStyle name="Normal 11 2 2 2 2 2" xfId="57215" xr:uid="{277901E7-46A1-4D80-B134-978483851677}"/>
    <cellStyle name="Normal 11 2 2 2 3" xfId="48903" xr:uid="{1FA2CDF5-F38E-467C-8D9F-EAB52DFBC249}"/>
    <cellStyle name="Normal 11 2 2 2 4" xfId="54048" xr:uid="{5EBDA1CC-636B-437D-89D0-615215E34217}"/>
    <cellStyle name="Normal 11 2 2 3" xfId="53418" xr:uid="{74B26755-69D0-4B0F-9EC6-B7DD0C745898}"/>
    <cellStyle name="Normal 11 2 2 3 2" xfId="56591" xr:uid="{BB5139B8-47AF-433B-8247-B820F813E555}"/>
    <cellStyle name="Normal 11 2 2 4" xfId="56348" xr:uid="{EF4407E5-8B2E-4CA2-B870-9A52A4CCF713}"/>
    <cellStyle name="Normal 11 2 2 5" xfId="53074" xr:uid="{403CC02F-B4D6-4776-95BA-08F71B2E7A62}"/>
    <cellStyle name="Normal 11 2 3" xfId="18894" xr:uid="{46FA3360-CD08-4C58-9ED8-54858716FF6F}"/>
    <cellStyle name="Normal 11 2 3 2" xfId="33922" xr:uid="{458E6C05-4DFB-4535-A257-5AA4ECDB022B}"/>
    <cellStyle name="Normal 11 2 3 2 2" xfId="57216" xr:uid="{E796C303-FB09-4029-801C-8B75D7425F94}"/>
    <cellStyle name="Normal 11 2 3 2 3" xfId="54049" xr:uid="{8E1BAFC0-EB55-4386-A4A6-D58746F48B4D}"/>
    <cellStyle name="Normal 11 2 3 3" xfId="48883" xr:uid="{5A5523FD-CDAA-42C6-96A9-4220F4FCFC76}"/>
    <cellStyle name="Normal 11 2 3 3 2" xfId="56592" xr:uid="{12DC2C32-C498-4418-A0C2-B3C236E5F5A2}"/>
    <cellStyle name="Normal 11 2 3 4" xfId="53419" xr:uid="{8C781B17-EDD1-4737-9E76-CD62D9CE8C71}"/>
    <cellStyle name="Normal 11 2 4" xfId="53420" xr:uid="{472CE8A5-8028-4874-81C7-5BAFC5FE5114}"/>
    <cellStyle name="Normal 11 2 4 2" xfId="54050" xr:uid="{5F6A17C8-1212-4919-B46D-35B22FC18575}"/>
    <cellStyle name="Normal 11 2 4 2 2" xfId="57217" xr:uid="{8B08D115-E6AF-4582-9589-6A38EBBF1E9A}"/>
    <cellStyle name="Normal 11 2 4 3" xfId="56593" xr:uid="{5FA67110-6AB0-4602-A60C-EED381963BE7}"/>
    <cellStyle name="Normal 11 2 5" xfId="54047" xr:uid="{97BE70AB-647E-45E8-9348-8BF743466F0A}"/>
    <cellStyle name="Normal 11 2 5 2" xfId="57214" xr:uid="{F24BBC87-91F5-434B-B84F-FE33BE3E313D}"/>
    <cellStyle name="Normal 11 2 6" xfId="53417" xr:uid="{8429F8C1-5A3A-40E2-A776-9DC382932ECA}"/>
    <cellStyle name="Normal 11 2 6 2" xfId="56590" xr:uid="{E49FAA5D-B862-4FA5-845C-05E4DF3C796F}"/>
    <cellStyle name="Normal 11 2 7" xfId="55405" xr:uid="{4A83D599-71F0-455F-9243-D4E86E3A2EED}"/>
    <cellStyle name="Normal 11 2 8" xfId="56327" xr:uid="{9FB9383F-9E13-4F94-B486-50A887B6FDA5}"/>
    <cellStyle name="Normal 11 2 9" xfId="53054" xr:uid="{CCEF5140-8B6C-42FA-B776-E833F023B355}"/>
    <cellStyle name="Normal 11 3" xfId="5098" xr:uid="{8671F1D0-51CD-4BFA-A304-99CF2F009E19}"/>
    <cellStyle name="Normal 11 3 2" xfId="5099" xr:uid="{0AD32AC2-FD4B-429A-877D-A85DD525E4C9}"/>
    <cellStyle name="Normal 11 3 2 2" xfId="8566" xr:uid="{35FDE36D-4E8A-47DF-BF2D-1D37BA2C55E7}"/>
    <cellStyle name="Normal 11 3 2 2 2" xfId="16448" xr:uid="{22D85E99-4105-42CF-88D3-FD5E0D28A704}"/>
    <cellStyle name="Normal 11 3 2 2 2 2" xfId="32763" xr:uid="{A1E79B2B-E04F-4BBC-A5C8-5F2EAAFA323C}"/>
    <cellStyle name="Normal 11 3 2 2 2 3" xfId="47727" xr:uid="{3EBDB32F-1A8E-4280-AD92-B8E768667659}"/>
    <cellStyle name="Normal 11 3 2 2 2 4" xfId="57219" xr:uid="{E86EF90A-7929-44F2-A883-37CD13FC3F3B}"/>
    <cellStyle name="Normal 11 3 2 2 3" xfId="25741" xr:uid="{090A4D9F-9EE5-41B7-9CAE-86569B6D615E}"/>
    <cellStyle name="Normal 11 3 2 2 4" xfId="40728" xr:uid="{CF042F8F-F101-428A-9950-CD92D27F662A}"/>
    <cellStyle name="Normal 11 3 2 2 5" xfId="54052" xr:uid="{6C30261D-324E-42E6-88FD-28E619998090}"/>
    <cellStyle name="Normal 11 3 2 3" xfId="13208" xr:uid="{600DF6E4-D5AE-4FFB-8610-0472FA50F13A}"/>
    <cellStyle name="Normal 11 3 2 3 2" xfId="29528" xr:uid="{80DF80C5-DAB3-40E2-A85A-90050315F5D8}"/>
    <cellStyle name="Normal 11 3 2 3 3" xfId="44493" xr:uid="{2C254AB8-CD20-42B2-A407-7B1C4A9E754A}"/>
    <cellStyle name="Normal 11 3 2 3 4" xfId="56595" xr:uid="{912C01DE-329C-4C4F-810B-D496D9108D78}"/>
    <cellStyle name="Normal 11 3 2 4" xfId="22506" xr:uid="{9F7578DC-0AF1-4FD1-A3EE-50A46FA7246D}"/>
    <cellStyle name="Normal 11 3 2 5" xfId="37494" xr:uid="{0A80F44E-7C0D-4E65-9912-587CB2B636D2}"/>
    <cellStyle name="Normal 11 3 2 6" xfId="53422" xr:uid="{55C6E48A-047F-4AFA-BC67-BFA4B09CCD99}"/>
    <cellStyle name="Normal 11 3 3" xfId="6031" xr:uid="{A13C306B-6874-4242-96F3-D208F0B819F9}"/>
    <cellStyle name="Normal 11 3 3 2" xfId="13947" xr:uid="{CBE523DB-CB42-49E3-8153-A07EA8FEC7AF}"/>
    <cellStyle name="Normal 11 3 3 2 2" xfId="30262" xr:uid="{2F9B16B4-342B-4E0D-B87A-825DCF2761A6}"/>
    <cellStyle name="Normal 11 3 3 2 2 2" xfId="57220" xr:uid="{E0CBE6BD-FA14-404F-82CE-8C2B1B92CEFC}"/>
    <cellStyle name="Normal 11 3 3 2 3" xfId="45226" xr:uid="{9606BDE3-09B3-4DA6-A4B9-9A10BADB98B7}"/>
    <cellStyle name="Normal 11 3 3 2 4" xfId="54053" xr:uid="{09E35478-CD8B-4B00-BA94-0EA74F2C8245}"/>
    <cellStyle name="Normal 11 3 3 3" xfId="23240" xr:uid="{CF093728-21F5-400E-8AA0-25D3FC0288C7}"/>
    <cellStyle name="Normal 11 3 3 3 2" xfId="56596" xr:uid="{B5007F31-C012-4C7A-BCEC-E423160E8113}"/>
    <cellStyle name="Normal 11 3 3 4" xfId="38227" xr:uid="{07399FCE-C773-4DA7-BD89-23F5FF222C72}"/>
    <cellStyle name="Normal 11 3 3 5" xfId="53423" xr:uid="{8BE1DE37-D64F-4DBB-A0AA-5EE9CE27EBA2}"/>
    <cellStyle name="Normal 11 3 4" xfId="13207" xr:uid="{6450C67D-0364-42CA-A7A7-94DBD38B710B}"/>
    <cellStyle name="Normal 11 3 4 2" xfId="29527" xr:uid="{E70870C8-43D4-4821-8FBC-42164704ACD3}"/>
    <cellStyle name="Normal 11 3 4 2 2" xfId="57218" xr:uid="{3EEB32CF-B95A-40F8-B1AD-4878919BE0C2}"/>
    <cellStyle name="Normal 11 3 4 3" xfId="44492" xr:uid="{887405D0-6936-4AEF-999D-14021A838543}"/>
    <cellStyle name="Normal 11 3 4 4" xfId="54051" xr:uid="{0029BF5E-A238-44CD-B82B-B1A55A3E4781}"/>
    <cellStyle name="Normal 11 3 5" xfId="18922" xr:uid="{0A3356B7-0C06-4B84-A278-F52EEC8B7797}"/>
    <cellStyle name="Normal 11 3 5 2" xfId="33932" xr:uid="{876F55E0-F8A2-4C8F-9732-7FEA05AEAAFD}"/>
    <cellStyle name="Normal 11 3 5 2 2" xfId="56594" xr:uid="{F30DA0A6-08D4-4801-9F26-B62FF5A7A825}"/>
    <cellStyle name="Normal 11 3 5 3" xfId="48893" xr:uid="{E35CF05E-A5A0-436C-8E73-F6EA219602EB}"/>
    <cellStyle name="Normal 11 3 5 4" xfId="53421" xr:uid="{08256E48-21FA-43F4-886A-0CB2E969DD8A}"/>
    <cellStyle name="Normal 11 3 6" xfId="22505" xr:uid="{3569BEC6-8927-4600-907F-E48DF4819BBE}"/>
    <cellStyle name="Normal 11 3 6 2" xfId="56338" xr:uid="{6597E65A-2E82-4C55-8B58-3EA99634C801}"/>
    <cellStyle name="Normal 11 3 7" xfId="37493" xr:uid="{771BB694-14C2-4177-B868-7604F07011BF}"/>
    <cellStyle name="Normal 11 3 8" xfId="53064" xr:uid="{2567760B-7261-43F3-A3DF-D178F4213613}"/>
    <cellStyle name="Normal 11 4" xfId="5096" xr:uid="{DF2F2685-BCE3-45FF-9C82-7636E1D24569}"/>
    <cellStyle name="Normal 11 4 2" xfId="54054" xr:uid="{840B1D3D-FC3F-4C55-BCE7-B956774F7C43}"/>
    <cellStyle name="Normal 11 4 2 2" xfId="57221" xr:uid="{2C7A177B-35C5-4641-B50B-FC69E8163C63}"/>
    <cellStyle name="Normal 11 4 3" xfId="56597" xr:uid="{E19F3C1D-BC92-4937-B7CF-7EF521ECF0FD}"/>
    <cellStyle name="Normal 11 4 4" xfId="53424" xr:uid="{843997F4-1081-4BC9-9EBE-607087A18669}"/>
    <cellStyle name="Normal 11 5" xfId="17891" xr:uid="{3EA5A2D3-C81A-483C-AEE3-C60C9F00D0F4}"/>
    <cellStyle name="Normal 11 5 2" xfId="33553" xr:uid="{19AE1C7F-3889-4C5D-85C6-D7058C1713D1}"/>
    <cellStyle name="Normal 11 5 2 2" xfId="57222" xr:uid="{D9DCED61-8833-4D4F-ABD3-03CCAB94BD1A}"/>
    <cellStyle name="Normal 11 5 2 3" xfId="54055" xr:uid="{2EA04255-6A59-4719-B24D-A49B8F3DB54C}"/>
    <cellStyle name="Normal 11 5 3" xfId="48514" xr:uid="{A4F12BFB-F9B8-4654-9BBC-46333129C6EE}"/>
    <cellStyle name="Normal 11 5 3 2" xfId="56598" xr:uid="{37EA58F3-D9E9-4D43-8517-803246E050CB}"/>
    <cellStyle name="Normal 11 5 4" xfId="53425" xr:uid="{EA7644A7-67B8-48A4-A22F-B567A98DA06B}"/>
    <cellStyle name="Normal 11 6" xfId="53426" xr:uid="{BA852B08-251A-4CC0-AD82-515CC21739AA}"/>
    <cellStyle name="Normal 11 6 2" xfId="54056" xr:uid="{D09BDB45-EF42-4F3E-B14E-8D8F34AEC996}"/>
    <cellStyle name="Normal 11 6 2 2" xfId="57223" xr:uid="{1AA5B7E3-ACA2-488E-84FE-A25E675FFD77}"/>
    <cellStyle name="Normal 11 6 3" xfId="56599" xr:uid="{2D61049D-90BD-4AC5-9A2C-3F3E802DB6A0}"/>
    <cellStyle name="Normal 11 7" xfId="54046" xr:uid="{4F9534BD-3694-4352-B467-B6104FCBD602}"/>
    <cellStyle name="Normal 11 7 2" xfId="57213" xr:uid="{D99517D8-1839-49CF-9F5B-3E67D7C5780C}"/>
    <cellStyle name="Normal 11 8" xfId="53416" xr:uid="{0B35B10C-C762-4F1E-A006-42FCBA286E15}"/>
    <cellStyle name="Normal 11 8 2" xfId="56589" xr:uid="{1D26922E-4D75-450D-8F79-412C1703FAD8}"/>
    <cellStyle name="Normal 11 9" xfId="55036" xr:uid="{2FC85DEB-5340-4BA3-A348-F3A7E2FEBC98}"/>
    <cellStyle name="Normal 12" xfId="5100" xr:uid="{A64B9F03-F247-4F21-B5B5-F0E8F5BCEFDB}"/>
    <cellStyle name="Normal 12 2" xfId="5101" xr:uid="{C98F93A0-F852-438D-9638-5A3D9243676D}"/>
    <cellStyle name="Normal 12 2 2" xfId="8808" xr:uid="{ACDCFEBA-C794-475D-A4C4-95D62DCAE91C}"/>
    <cellStyle name="Normal 12 2 2 2" xfId="54059" xr:uid="{E952CB30-40A5-4F8B-844B-D3B36E046F2C}"/>
    <cellStyle name="Normal 12 2 2 2 2" xfId="57226" xr:uid="{26589CA4-3DB6-4196-8845-3296B061AAEA}"/>
    <cellStyle name="Normal 12 2 2 3" xfId="56602" xr:uid="{781F9FC6-DA8D-4C03-A02D-FFDE64F90EC7}"/>
    <cellStyle name="Normal 12 2 2 4" xfId="53429" xr:uid="{DDA0640D-582B-4C56-AC3D-D62C973F8A93}"/>
    <cellStyle name="Normal 12 2 3" xfId="53430" xr:uid="{F4F2FA16-2F72-4CB2-A84A-2CD0878230C8}"/>
    <cellStyle name="Normal 12 2 3 2" xfId="54060" xr:uid="{C575581C-D785-4B13-84B2-20E6F4D1BE88}"/>
    <cellStyle name="Normal 12 2 3 2 2" xfId="57227" xr:uid="{AADF329D-E056-4FE2-A69F-84A768FF8E1F}"/>
    <cellStyle name="Normal 12 2 3 3" xfId="56603" xr:uid="{C60A6081-0FFA-488B-AC80-595F9644E20A}"/>
    <cellStyle name="Normal 12 2 4" xfId="54058" xr:uid="{AC7FA444-D266-4DEA-9D8C-8690061275D0}"/>
    <cellStyle name="Normal 12 2 4 2" xfId="57225" xr:uid="{8291EC3F-3B66-493A-AC7D-60CCA938B3E8}"/>
    <cellStyle name="Normal 12 2 5" xfId="56601" xr:uid="{BE86B34E-3646-4A41-953D-D1C380BB416E}"/>
    <cellStyle name="Normal 12 2 6" xfId="53428" xr:uid="{8C63E3F2-4A48-44F9-999C-783063756F21}"/>
    <cellStyle name="Normal 12 3" xfId="5102" xr:uid="{C671F88B-7F98-4AE0-878A-AE1260150BFF}"/>
    <cellStyle name="Normal 12 3 2" xfId="8216" xr:uid="{7DC298A0-88F2-425C-8575-7BA4A6B2AC0D}"/>
    <cellStyle name="Normal 12 3 2 2" xfId="16109" xr:uid="{926C985E-F329-4ABA-A0D1-50EBC598DEF5}"/>
    <cellStyle name="Normal 12 3 2 2 2" xfId="32424" xr:uid="{48C8E2B2-252F-4925-9D25-FB36452211EF}"/>
    <cellStyle name="Normal 12 3 2 2 3" xfId="47388" xr:uid="{7BDEC321-03C8-49CB-AF33-71F236BC70DD}"/>
    <cellStyle name="Normal 12 3 2 2 4" xfId="57228" xr:uid="{A626CD4F-0314-4B15-97F9-AEF3A7AD6D4A}"/>
    <cellStyle name="Normal 12 3 2 3" xfId="25402" xr:uid="{2E9A50A3-C997-407B-858A-E62A0461CF66}"/>
    <cellStyle name="Normal 12 3 2 4" xfId="40389" xr:uid="{E8071DB3-B6D2-46DF-94D4-C6B56810EA3D}"/>
    <cellStyle name="Normal 12 3 2 5" xfId="54061" xr:uid="{EBE47E7E-39BF-409E-AD10-C1F65DD3C010}"/>
    <cellStyle name="Normal 12 3 3" xfId="13210" xr:uid="{422A9EFB-74A3-4140-AB6F-9B3DC67E8114}"/>
    <cellStyle name="Normal 12 3 3 2" xfId="29530" xr:uid="{10ECE4A6-834B-458A-AB5F-C8F5E4591416}"/>
    <cellStyle name="Normal 12 3 3 3" xfId="44495" xr:uid="{28861E58-3640-4B06-887D-FE045A6375FD}"/>
    <cellStyle name="Normal 12 3 3 4" xfId="56604" xr:uid="{DDD44EE9-B759-4D7A-99C9-30B4DB0EFCF6}"/>
    <cellStyle name="Normal 12 3 4" xfId="22508" xr:uid="{7CB00321-C5B8-480F-97EB-F3506B8DA100}"/>
    <cellStyle name="Normal 12 3 5" xfId="37496" xr:uid="{86CA4131-EF4C-4783-83CC-4485922E50EF}"/>
    <cellStyle name="Normal 12 3 6" xfId="53431" xr:uid="{D028710E-FD13-4DF8-BEFA-8C36C6AE98AF}"/>
    <cellStyle name="Normal 12 4" xfId="6032" xr:uid="{055871C8-A3E3-4692-BDAD-01F6014DB47F}"/>
    <cellStyle name="Normal 12 4 2" xfId="13948" xr:uid="{DE413EF8-6691-45F4-96C2-8218C7E6A509}"/>
    <cellStyle name="Normal 12 4 2 2" xfId="30263" xr:uid="{DD2F746C-58FF-4042-A49E-BE8EA96F54D1}"/>
    <cellStyle name="Normal 12 4 2 2 2" xfId="57229" xr:uid="{761F6A67-E20A-4D6E-A0F7-C85426096712}"/>
    <cellStyle name="Normal 12 4 2 3" xfId="45227" xr:uid="{04F246EB-1214-4041-A6AE-306DB0E7ECCE}"/>
    <cellStyle name="Normal 12 4 2 4" xfId="54062" xr:uid="{A21D3D60-B297-42E8-93BB-44E9D7F6520F}"/>
    <cellStyle name="Normal 12 4 3" xfId="23241" xr:uid="{19D2756D-AA50-4323-BC11-970DEB2C1081}"/>
    <cellStyle name="Normal 12 4 3 2" xfId="56605" xr:uid="{A1A5D029-B1BA-4827-B63F-6D0A68A5A842}"/>
    <cellStyle name="Normal 12 4 4" xfId="38228" xr:uid="{2D413EFA-6876-4838-B118-6751E2C11D30}"/>
    <cellStyle name="Normal 12 4 5" xfId="53432" xr:uid="{D8E44DB3-8873-4D17-823C-CDF273F0D352}"/>
    <cellStyle name="Normal 12 5" xfId="13209" xr:uid="{76867985-D949-4CED-9944-C4723825B5EA}"/>
    <cellStyle name="Normal 12 5 2" xfId="29529" xr:uid="{03CB7760-3D79-4772-8C52-2912DD61F136}"/>
    <cellStyle name="Normal 12 5 2 2" xfId="57230" xr:uid="{65898362-B212-4FA8-98E7-BD664403DD54}"/>
    <cellStyle name="Normal 12 5 2 3" xfId="54063" xr:uid="{EE458D6F-ED0C-4045-B474-BB029266BB8A}"/>
    <cellStyle name="Normal 12 5 3" xfId="44494" xr:uid="{E2221077-1DE6-44F4-ABEF-128D6DB6ADAD}"/>
    <cellStyle name="Normal 12 5 3 2" xfId="56606" xr:uid="{31FA143D-B0AB-4CD9-A78B-D15E45F90538}"/>
    <cellStyle name="Normal 12 5 4" xfId="53433" xr:uid="{DFDE1CA8-DDC7-4767-A06A-C68A33A8C1E5}"/>
    <cellStyle name="Normal 12 6" xfId="22507" xr:uid="{5AD4A06E-12AF-4168-AF2F-FBF3C730781D}"/>
    <cellStyle name="Normal 12 6 2" xfId="57224" xr:uid="{731E9005-19A3-4151-A0AA-658E686E6204}"/>
    <cellStyle name="Normal 12 6 3" xfId="54057" xr:uid="{01008771-4863-4092-87B3-0EC2F6B41000}"/>
    <cellStyle name="Normal 12 7" xfId="37495" xr:uid="{7DEAF88B-288C-4E1E-9D0A-80629B107049}"/>
    <cellStyle name="Normal 12 7 2" xfId="56600" xr:uid="{2231FFFB-6BD6-44A4-ACCF-A15AF170D25E}"/>
    <cellStyle name="Normal 12 7 3" xfId="53427" xr:uid="{6855B5F9-4742-4D88-9C94-0CC321C5E039}"/>
    <cellStyle name="Normal 13" xfId="5103" xr:uid="{5C494DB2-3BA8-472C-8489-5FF23362AF52}"/>
    <cellStyle name="Normal 13 10" xfId="53076" xr:uid="{CA9F9CF8-E100-4F2E-9F53-A538A5EA5C99}"/>
    <cellStyle name="Normal 13 2" xfId="5104" xr:uid="{BAECF719-681F-426D-B0B8-F522E81FEBF5}"/>
    <cellStyle name="Normal 13 2 2" xfId="8144" xr:uid="{A703A0BF-EBE7-4BC9-B9BF-C80D6EFE6BA2}"/>
    <cellStyle name="Normal 13 2 2 2" xfId="16044" xr:uid="{3041B401-8401-455D-910C-DFFEA433D0E8}"/>
    <cellStyle name="Normal 13 2 2 2 2" xfId="32359" xr:uid="{DEA9B29D-85D0-46B8-BAC9-370B008FB37B}"/>
    <cellStyle name="Normal 13 2 2 2 2 2" xfId="57233" xr:uid="{12C484CA-0064-4C54-8214-8C2437130DDE}"/>
    <cellStyle name="Normal 13 2 2 2 3" xfId="47323" xr:uid="{9C1F1FE6-EF69-4A5C-9C10-46B2B538E09A}"/>
    <cellStyle name="Normal 13 2 2 2 4" xfId="54066" xr:uid="{9D1A0F28-B163-45AC-B6C8-2FB050059695}"/>
    <cellStyle name="Normal 13 2 2 3" xfId="25337" xr:uid="{B081E44F-6A28-4005-8BA4-96D56D5EB8A1}"/>
    <cellStyle name="Normal 13 2 2 3 2" xfId="56609" xr:uid="{57E85B5B-B20C-4577-9908-CFEB10118C0D}"/>
    <cellStyle name="Normal 13 2 2 4" xfId="40324" xr:uid="{B08B42AA-ED3C-461A-A28B-AC5BB109A433}"/>
    <cellStyle name="Normal 13 2 2 5" xfId="53436" xr:uid="{22CE6042-F65B-4155-AF20-12765304DDA7}"/>
    <cellStyle name="Normal 13 2 3" xfId="13212" xr:uid="{B5E65EA8-5382-4004-A4D1-EBB498DA3630}"/>
    <cellStyle name="Normal 13 2 3 2" xfId="29532" xr:uid="{0CD7A365-A799-4CC6-ABFF-5B074025A14A}"/>
    <cellStyle name="Normal 13 2 3 2 2" xfId="57234" xr:uid="{FF375280-12B2-4192-9AF6-3405015B0372}"/>
    <cellStyle name="Normal 13 2 3 2 3" xfId="54067" xr:uid="{18A1AC32-96DD-4BA6-B652-6F2CAAF32551}"/>
    <cellStyle name="Normal 13 2 3 3" xfId="44497" xr:uid="{B2AC2BCA-7DF6-4541-A06A-84C3FA03941D}"/>
    <cellStyle name="Normal 13 2 3 3 2" xfId="56610" xr:uid="{9B24C6C3-AC94-4A00-B62D-5C5855654CD5}"/>
    <cellStyle name="Normal 13 2 3 4" xfId="53437" xr:uid="{530C70F5-7ECB-4C44-BB38-CF2B032912BB}"/>
    <cellStyle name="Normal 13 2 4" xfId="22510" xr:uid="{E4A8A19E-D768-4AED-9BE3-726D86BDFA5A}"/>
    <cellStyle name="Normal 13 2 4 2" xfId="57232" xr:uid="{51C9A737-00AE-4144-B57D-010A01E86880}"/>
    <cellStyle name="Normal 13 2 4 3" xfId="54065" xr:uid="{A8D47163-9624-4CD4-A985-405EFEEC8443}"/>
    <cellStyle name="Normal 13 2 5" xfId="37498" xr:uid="{1247EBCD-EE51-4E02-9B0A-3A571929614C}"/>
    <cellStyle name="Normal 13 2 5 2" xfId="56608" xr:uid="{9ECA62F5-3D88-41F8-93DA-6A11F5369592}"/>
    <cellStyle name="Normal 13 2 6" xfId="53435" xr:uid="{E8CE90AA-5F33-4EEE-8F24-8C10B3CDA6E5}"/>
    <cellStyle name="Normal 13 3" xfId="5105" xr:uid="{845652C9-C2DC-4D17-A09D-1C6889185D85}"/>
    <cellStyle name="Normal 13 3 2" xfId="7421" xr:uid="{2D0D81FE-6D47-4711-BD37-7E0E8B960DAB}"/>
    <cellStyle name="Normal 13 3 2 2" xfId="15330" xr:uid="{12DB310C-59BC-45E9-9141-524984896AF4}"/>
    <cellStyle name="Normal 13 3 2 2 2" xfId="31645" xr:uid="{B91006C0-7DD4-4C03-AB0E-BACB35E28F7F}"/>
    <cellStyle name="Normal 13 3 2 2 3" xfId="46609" xr:uid="{32817776-5C41-41B0-8A67-10B0F1E9BB90}"/>
    <cellStyle name="Normal 13 3 2 2 4" xfId="57235" xr:uid="{4987937F-27F3-46C3-9C9E-BC22FA2ED403}"/>
    <cellStyle name="Normal 13 3 2 3" xfId="24623" xr:uid="{095AC30A-7DE5-4C1D-9EEC-7555437B2DA2}"/>
    <cellStyle name="Normal 13 3 2 4" xfId="39610" xr:uid="{8D9DF45E-5BA5-4F53-8C4B-6D02F4949ADD}"/>
    <cellStyle name="Normal 13 3 2 5" xfId="54068" xr:uid="{D5EC1A4B-8BE2-4624-A794-9702F2FCE58E}"/>
    <cellStyle name="Normal 13 3 3" xfId="13213" xr:uid="{864D5C7C-56F5-472E-936F-DAC90541163B}"/>
    <cellStyle name="Normal 13 3 3 2" xfId="29533" xr:uid="{89BC6EE9-78DF-4ADE-B212-C87AA85CDB65}"/>
    <cellStyle name="Normal 13 3 3 3" xfId="44498" xr:uid="{925E1CE2-D952-4E73-80BA-9AF6F076B7CF}"/>
    <cellStyle name="Normal 13 3 3 4" xfId="56611" xr:uid="{595A72F0-11D1-4AD9-B4FC-1DB65A5D0B6D}"/>
    <cellStyle name="Normal 13 3 4" xfId="22511" xr:uid="{D26299D3-7102-4995-8348-4157FB37CD20}"/>
    <cellStyle name="Normal 13 3 5" xfId="37499" xr:uid="{F99A8BD8-B7B8-45A2-831E-FA8518BC3A90}"/>
    <cellStyle name="Normal 13 3 6" xfId="53438" xr:uid="{6EFAB024-E3E5-43ED-8151-38D002082D3D}"/>
    <cellStyle name="Normal 13 4" xfId="6033" xr:uid="{81BEE368-E906-44AF-B82E-FA1C500D0BCA}"/>
    <cellStyle name="Normal 13 4 2" xfId="13949" xr:uid="{FACA24F0-6404-4612-97EC-E45ADBD4DFC0}"/>
    <cellStyle name="Normal 13 4 2 2" xfId="30264" xr:uid="{7DD3DE1F-A3F1-4562-883C-B88F46FF7929}"/>
    <cellStyle name="Normal 13 4 2 2 2" xfId="57236" xr:uid="{F92812BC-89F3-466B-87C9-F55674F0DE08}"/>
    <cellStyle name="Normal 13 4 2 3" xfId="45228" xr:uid="{4E2394E5-0F3E-41D7-904E-A5A67B481F16}"/>
    <cellStyle name="Normal 13 4 2 4" xfId="54069" xr:uid="{60F60F27-7CBA-46C3-B4ED-E329066B93BC}"/>
    <cellStyle name="Normal 13 4 3" xfId="23242" xr:uid="{ECA824EA-860B-42D7-B1A3-D4F28DBD9879}"/>
    <cellStyle name="Normal 13 4 3 2" xfId="56612" xr:uid="{8390E934-A85A-4D50-8A24-2BAA1CD207BE}"/>
    <cellStyle name="Normal 13 4 4" xfId="38229" xr:uid="{857A1D1B-A89D-4DC7-A9D9-9D373EA0B750}"/>
    <cellStyle name="Normal 13 4 5" xfId="53439" xr:uid="{0F66AC9A-7611-42A5-94DC-0957A46CB1D0}"/>
    <cellStyle name="Normal 13 5" xfId="13211" xr:uid="{02A79215-A7AF-458B-BC69-46968775A74D}"/>
    <cellStyle name="Normal 13 5 2" xfId="29531" xr:uid="{281FFA9C-A16B-42D0-A992-5005866B05A4}"/>
    <cellStyle name="Normal 13 5 2 2" xfId="57237" xr:uid="{CD9E8C96-C998-4B16-BED2-2E30634C8DC3}"/>
    <cellStyle name="Normal 13 5 2 3" xfId="54070" xr:uid="{695074DA-2ECB-474D-ABAF-7AC63A03978B}"/>
    <cellStyle name="Normal 13 5 3" xfId="44496" xr:uid="{3D466356-082E-495E-A700-8A7C8AE545A8}"/>
    <cellStyle name="Normal 13 5 3 2" xfId="56613" xr:uid="{6DA2E278-53BD-41DD-8D03-20C8BDC1632F}"/>
    <cellStyle name="Normal 13 5 4" xfId="53440" xr:uid="{1C70E7A5-649B-4390-8724-46E1E54605DD}"/>
    <cellStyle name="Normal 13 6" xfId="18943" xr:uid="{15AC68D5-69C3-4907-B3D4-46B18371EB66}"/>
    <cellStyle name="Normal 13 6 2" xfId="33944" xr:uid="{DB469195-6DF1-4026-BA76-19FD1C931B32}"/>
    <cellStyle name="Normal 13 6 2 2" xfId="57231" xr:uid="{0851DC77-65FD-4AB2-9D55-4284DB3024B8}"/>
    <cellStyle name="Normal 13 6 3" xfId="48905" xr:uid="{A1D501A3-4204-484D-B42D-98415B7721BA}"/>
    <cellStyle name="Normal 13 6 4" xfId="54064" xr:uid="{7527D12E-4BAD-44E3-AC0D-A48555E5305E}"/>
    <cellStyle name="Normal 13 7" xfId="22509" xr:uid="{B9E3106B-BBE5-4F6F-AE0A-9972327F5A07}"/>
    <cellStyle name="Normal 13 7 2" xfId="56607" xr:uid="{350E8B42-2A45-4B49-80A8-A22884315EA0}"/>
    <cellStyle name="Normal 13 7 3" xfId="53434" xr:uid="{6427A803-65DC-4D57-B2CB-E941FA805657}"/>
    <cellStyle name="Normal 13 8" xfId="37497" xr:uid="{3A26A905-9EE2-4283-BECC-ADC49853949F}"/>
    <cellStyle name="Normal 13 8 2" xfId="54655" xr:uid="{2F5F1D28-DBF1-4033-8839-AD3DB4616CB0}"/>
    <cellStyle name="Normal 13 9" xfId="56350" xr:uid="{BEA6C6F2-F35A-4C71-9839-638BA46147AC}"/>
    <cellStyle name="Normal 14" xfId="5106" xr:uid="{A1BA1745-0B67-4B12-99E2-E0C53A30D27A}"/>
    <cellStyle name="Normal 14 2" xfId="5107" xr:uid="{EFCAE73F-DF43-4F7C-BCB3-12D358564FC3}"/>
    <cellStyle name="Normal 14 2 2" xfId="5108" xr:uid="{88FB3BE6-12BF-4D46-8F8B-E9FEAAF9A34F}"/>
    <cellStyle name="Normal 14 2 2 2" xfId="8145" xr:uid="{7AC919DB-395C-4351-842A-A480615178D5}"/>
    <cellStyle name="Normal 14 2 2 2 2" xfId="16045" xr:uid="{F8944461-3A0B-4084-A6EA-175B57E1CE32}"/>
    <cellStyle name="Normal 14 2 2 2 2 2" xfId="32360" xr:uid="{D26E3F26-44D6-4D5D-84BD-763D3B400055}"/>
    <cellStyle name="Normal 14 2 2 2 2 3" xfId="47324" xr:uid="{1519D2DC-0592-4BC0-993C-531B01F6061E}"/>
    <cellStyle name="Normal 14 2 2 2 3" xfId="25338" xr:uid="{EAB6C47E-6295-4C30-9AB5-23E3DFC612D2}"/>
    <cellStyle name="Normal 14 2 2 2 4" xfId="40325" xr:uid="{ED2426A7-6884-407C-9E75-E20160458BBA}"/>
    <cellStyle name="Normal 14 2 2 3" xfId="13215" xr:uid="{D54861AC-E915-43E1-90DA-9126C443DBDA}"/>
    <cellStyle name="Normal 14 2 2 3 2" xfId="29535" xr:uid="{D6DB18CD-B5E6-4BB3-8BEF-778196650666}"/>
    <cellStyle name="Normal 14 2 2 3 3" xfId="44500" xr:uid="{07D5477D-5B8F-4E5F-929E-82541549A94F}"/>
    <cellStyle name="Normal 14 2 2 4" xfId="22513" xr:uid="{7F1EBB60-1C7C-4FF4-B4E3-D6FEC2405C32}"/>
    <cellStyle name="Normal 14 2 2 5" xfId="37501" xr:uid="{A3AAB2DE-73CD-45BB-B240-9D1CBEE5D470}"/>
    <cellStyle name="Normal 14 2 3" xfId="6636" xr:uid="{ECB74096-6DB7-4A8E-B5A7-25B1F8844988}"/>
    <cellStyle name="Normal 14 2 3 2" xfId="14549" xr:uid="{A43FE2E3-9FB8-43F0-BA84-2D8878B0F2A8}"/>
    <cellStyle name="Normal 14 2 3 2 2" xfId="30864" xr:uid="{3DA5583D-E742-49A7-9C1F-2A3F97B42DA0}"/>
    <cellStyle name="Normal 14 2 3 2 3" xfId="45828" xr:uid="{933C09AB-A7D4-48F9-95EF-12AF9EF48449}"/>
    <cellStyle name="Normal 14 2 3 3" xfId="23842" xr:uid="{5D5BDA90-EF1F-4015-8813-D2870C785B24}"/>
    <cellStyle name="Normal 14 2 3 4" xfId="38829" xr:uid="{727261FC-074C-4273-8D18-6B2281FB8CC5}"/>
    <cellStyle name="Normal 14 2 4" xfId="13214" xr:uid="{B395CC23-0FC6-49E9-905E-36E8D67B167E}"/>
    <cellStyle name="Normal 14 2 4 2" xfId="29534" xr:uid="{41ABBA96-425D-4681-AB5E-5F36DF0BBCAB}"/>
    <cellStyle name="Normal 14 2 4 3" xfId="44499" xr:uid="{D6D2B56F-A0B6-42E6-A438-2629D608C72A}"/>
    <cellStyle name="Normal 14 2 5" xfId="22512" xr:uid="{9AF4A30B-FC6F-4EBA-A81F-2606761AFC1D}"/>
    <cellStyle name="Normal 14 2 6" xfId="37500" xr:uid="{AC35CDB4-4830-40CB-B882-DBE20DF4A7F0}"/>
    <cellStyle name="Normal 14 2 7" xfId="53441" xr:uid="{74374606-73EF-462D-A88C-BBCA68FC692C}"/>
    <cellStyle name="Normal 14 3" xfId="5109" xr:uid="{715260EE-4A13-4F76-A2E8-699937795919}"/>
    <cellStyle name="Normal 14 3 2" xfId="7422" xr:uid="{69FCC61C-9453-480F-8EF4-A25B5DC1A4B4}"/>
    <cellStyle name="Normal 14 3 2 2" xfId="15331" xr:uid="{96A546BE-F2C8-4C99-92FC-8060CD642D50}"/>
    <cellStyle name="Normal 14 3 2 2 2" xfId="31646" xr:uid="{17EC5993-8602-4CDF-BA62-C85C507006CD}"/>
    <cellStyle name="Normal 14 3 2 2 3" xfId="46610" xr:uid="{045C561F-3E1A-4718-8624-E472F5A2EFF6}"/>
    <cellStyle name="Normal 14 3 2 3" xfId="24624" xr:uid="{DA84E0C0-453B-46E5-9BF0-29E0D9D9C054}"/>
    <cellStyle name="Normal 14 3 2 4" xfId="39611" xr:uid="{B84FB80F-48E5-4FFB-882A-19921887DF52}"/>
    <cellStyle name="Normal 14 3 3" xfId="13216" xr:uid="{4AECB474-5485-45F9-AA88-B39DACCE6583}"/>
    <cellStyle name="Normal 14 3 3 2" xfId="29536" xr:uid="{6AACBF44-86DF-4101-B40F-A83DFC9DD884}"/>
    <cellStyle name="Normal 14 3 3 3" xfId="44501" xr:uid="{00ECE485-5F5E-4C52-B1D1-D69F59CFAD0A}"/>
    <cellStyle name="Normal 14 3 4" xfId="22514" xr:uid="{9B24323F-803C-4E11-BF0D-092ED1EE9DFE}"/>
    <cellStyle name="Normal 14 3 5" xfId="37502" xr:uid="{B97B8FA7-5197-4794-AAC7-D38FBFE9FCA9}"/>
    <cellStyle name="Normal 14 3 6" xfId="56375" xr:uid="{FD0CB63B-E798-4454-9092-E561917C367A}"/>
    <cellStyle name="Normal 14 4" xfId="53101" xr:uid="{F5C20FBF-C454-4F0C-AFA2-476733C6AEF2}"/>
    <cellStyle name="Normal 15" xfId="5110" xr:uid="{50DE5BB9-6C53-4EED-8C0F-AD28FAFA071D}"/>
    <cellStyle name="Normal 15 2" xfId="5111" xr:uid="{ACFEC726-663B-4EB8-B9EE-DBEE39FCFC56}"/>
    <cellStyle name="Normal 15 2 2" xfId="5112" xr:uid="{98FD4399-9BE1-4F7F-8545-E812FEA7AB81}"/>
    <cellStyle name="Normal 15 2 2 2" xfId="8146" xr:uid="{778968BC-80CA-4551-86BE-815AAB1CC1CF}"/>
    <cellStyle name="Normal 15 2 2 2 2" xfId="54073" xr:uid="{04CA2618-61A5-4709-91EE-8BA55FF47AA2}"/>
    <cellStyle name="Normal 15 2 2 2 2 2" xfId="57240" xr:uid="{28C1144F-A572-4317-8038-74DF2AAEA3B0}"/>
    <cellStyle name="Normal 15 2 2 2 3" xfId="56616" xr:uid="{8E198F10-9E80-48F5-B73B-1F4FB65D0332}"/>
    <cellStyle name="Normal 15 2 2 2 4" xfId="53444" xr:uid="{87A425E7-21F8-42F5-B6C1-2B6D8ECF5CF6}"/>
    <cellStyle name="Normal 15 2 2 3" xfId="53445" xr:uid="{1311B711-6D1A-4C7B-9E99-CAE98C461D7C}"/>
    <cellStyle name="Normal 15 2 2 3 2" xfId="54074" xr:uid="{7C009F96-FCBA-4852-8348-EB26AB476762}"/>
    <cellStyle name="Normal 15 2 2 3 2 2" xfId="57241" xr:uid="{1F2B2728-898F-42F9-8756-8AEE0272B19C}"/>
    <cellStyle name="Normal 15 2 2 3 3" xfId="56617" xr:uid="{615C8A5E-87CF-40D5-96AF-2FB303B1279F}"/>
    <cellStyle name="Normal 15 2 2 4" xfId="53446" xr:uid="{775A6952-B897-4739-AD8D-4597E30A1FA5}"/>
    <cellStyle name="Normal 15 2 2 4 2" xfId="54075" xr:uid="{D39031E5-D6E0-42D5-ABE2-238A91566C58}"/>
    <cellStyle name="Normal 15 2 2 4 2 2" xfId="57242" xr:uid="{8B1139C8-E920-4F3D-90B2-3A32D34B4CAB}"/>
    <cellStyle name="Normal 15 2 2 4 3" xfId="56618" xr:uid="{E0231252-4A51-42EC-A774-FA2571A58A34}"/>
    <cellStyle name="Normal 15 2 2 5" xfId="54072" xr:uid="{D89C256A-1AE9-4A03-B7CE-8A1CAC203E50}"/>
    <cellStyle name="Normal 15 2 2 5 2" xfId="57239" xr:uid="{98CE8BC5-0151-46FA-B42E-B298FC2209C8}"/>
    <cellStyle name="Normal 15 2 2 6" xfId="56615" xr:uid="{168A299B-D14C-4DE9-9A9F-2A86B5921C88}"/>
    <cellStyle name="Normal 15 2 2 7" xfId="53443" xr:uid="{6D0CF787-4A08-4192-8D0F-E2B46D5E1312}"/>
    <cellStyle name="Normal 15 2 3" xfId="8810" xr:uid="{58FC76C9-EA1A-4B0C-BD7D-0A9D8A4694B2}"/>
    <cellStyle name="Normal 15 2 3 2" xfId="53448" xr:uid="{9FB8F391-3E05-4D18-9C5F-0610F6FB5230}"/>
    <cellStyle name="Normal 15 2 3 2 2" xfId="54077" xr:uid="{3F2F923E-C1A3-4FF3-BA69-C23352BE44DF}"/>
    <cellStyle name="Normal 15 2 3 2 2 2" xfId="57244" xr:uid="{142FEC5D-57CD-4E83-B0F1-C2C246A4C645}"/>
    <cellStyle name="Normal 15 2 3 2 3" xfId="56620" xr:uid="{C571C11B-105C-4B59-86C9-D454D1AA84AB}"/>
    <cellStyle name="Normal 15 2 3 3" xfId="53449" xr:uid="{3908E3AF-B86E-4539-A1C2-8C0C05B6DBD4}"/>
    <cellStyle name="Normal 15 2 3 3 2" xfId="54078" xr:uid="{9076FB4C-FA6C-4A29-AA2A-DB58353012CE}"/>
    <cellStyle name="Normal 15 2 3 3 2 2" xfId="57245" xr:uid="{1B915B85-F7F2-4F3D-A078-FB5B818F83E5}"/>
    <cellStyle name="Normal 15 2 3 3 3" xfId="56621" xr:uid="{8A26FD4A-BB69-47EF-BF3C-F43673E09EE8}"/>
    <cellStyle name="Normal 15 2 3 4" xfId="53450" xr:uid="{CFCC9BE6-0485-4064-859F-0AF3D7E34EAA}"/>
    <cellStyle name="Normal 15 2 3 4 2" xfId="54079" xr:uid="{AE777666-0BA5-43C3-99EE-60C7CA822146}"/>
    <cellStyle name="Normal 15 2 3 4 2 2" xfId="57246" xr:uid="{48F0E6E3-4225-44A7-82D7-942AF4A6ACB8}"/>
    <cellStyle name="Normal 15 2 3 4 3" xfId="56622" xr:uid="{DC4DA2D9-E2CA-4DA1-8F49-8AE692DD77CB}"/>
    <cellStyle name="Normal 15 2 3 5" xfId="54076" xr:uid="{3AAF7760-9403-4CDC-9FF0-D461E1B1BE4B}"/>
    <cellStyle name="Normal 15 2 3 5 2" xfId="57243" xr:uid="{A76E5418-9D79-4CBA-AEEB-04B7EB8EF5E2}"/>
    <cellStyle name="Normal 15 2 3 6" xfId="56619" xr:uid="{49A1C417-9B2D-4345-A57B-9824523D99D1}"/>
    <cellStyle name="Normal 15 2 3 7" xfId="53447" xr:uid="{779B649F-2CBA-4296-9890-2EDECC13B1CD}"/>
    <cellStyle name="Normal 15 3" xfId="5113" xr:uid="{72302CFD-1F86-4AB0-916C-9E3BDD10FD0F}"/>
    <cellStyle name="Normal 15 3 2" xfId="5114" xr:uid="{C87A24FB-583D-4FE0-8EE1-A4ED128D6DB2}"/>
    <cellStyle name="Normal 15 3 3" xfId="7423" xr:uid="{3F588138-DE45-4E77-A1FA-D402AF06FC08}"/>
    <cellStyle name="Normal 15 3 4" xfId="53451" xr:uid="{B0CC090E-1BDA-43AE-9E4E-D4EAF98E20AC}"/>
    <cellStyle name="Normal 15 4" xfId="8809" xr:uid="{A19BD47A-B9F0-4C3E-8FE3-E108FEFCA8AA}"/>
    <cellStyle name="Normal 15 4 2" xfId="54080" xr:uid="{6128AFEE-8414-43B2-8F9B-84EC80730528}"/>
    <cellStyle name="Normal 15 4 2 2" xfId="57247" xr:uid="{9CF3F2E5-3A34-4678-81F9-12AF90C246D9}"/>
    <cellStyle name="Normal 15 4 3" xfId="56623" xr:uid="{F845C34A-3E6F-480D-81BE-F8992E3D626E}"/>
    <cellStyle name="Normal 15 4 4" xfId="53452" xr:uid="{E1D7E460-01C7-4AEB-92C4-C0BD4F965B0B}"/>
    <cellStyle name="Normal 15 5" xfId="53453" xr:uid="{C84AB8B3-4716-4010-9095-4EE3DA374DD8}"/>
    <cellStyle name="Normal 15 5 2" xfId="54081" xr:uid="{883E131A-990C-486B-9AB0-82020F26C66B}"/>
    <cellStyle name="Normal 15 5 2 2" xfId="57248" xr:uid="{BA581FC3-A427-4445-BF47-771630D8A32C}"/>
    <cellStyle name="Normal 15 5 3" xfId="56624" xr:uid="{2CAF7D12-C8F0-4954-B70E-26DC7E96C8D1}"/>
    <cellStyle name="Normal 15 6" xfId="54071" xr:uid="{092026A5-6AE4-4DA3-98DF-016A9FC33BE3}"/>
    <cellStyle name="Normal 15 6 2" xfId="57238" xr:uid="{9C986A6B-65E7-447A-89A7-4D93AC0B8ECA}"/>
    <cellStyle name="Normal 15 7" xfId="56614" xr:uid="{D267F775-B917-4562-8419-731988481429}"/>
    <cellStyle name="Normal 15 8" xfId="53442" xr:uid="{529E3473-6F27-45C7-A41C-22A4FF0F10E1}"/>
    <cellStyle name="Normal 15_Trends fuels" xfId="53454" xr:uid="{C57357F1-3574-4A9D-96BC-F6E4CCCBE04D}"/>
    <cellStyle name="Normal 16" xfId="5115" xr:uid="{EB8827E1-411B-483A-8B02-7A015D67D313}"/>
    <cellStyle name="Normal 16 2" xfId="5116" xr:uid="{35350A53-52CF-4985-A2FF-FC8A12DAC07F}"/>
    <cellStyle name="Normal 16 2 2" xfId="54083" xr:uid="{83C54AE1-E9EC-4A0A-ADB7-80F990ED9F7E}"/>
    <cellStyle name="Normal 16 2 2 2" xfId="57250" xr:uid="{2F1CF6CE-8271-4483-9F1C-FB8198557B09}"/>
    <cellStyle name="Normal 16 2 3" xfId="56626" xr:uid="{1CDCC1C5-F40B-4260-8CE7-CF4914826D15}"/>
    <cellStyle name="Normal 16 2 4" xfId="53456" xr:uid="{899760D8-8262-4B8A-A905-7E440E02BA1C}"/>
    <cellStyle name="Normal 16 3" xfId="8811" xr:uid="{90C91E06-8776-4722-A895-348313CB08A1}"/>
    <cellStyle name="Normal 16 3 2" xfId="54084" xr:uid="{50D4ADB4-7B7C-4530-8FF3-BAD03814396C}"/>
    <cellStyle name="Normal 16 3 2 2" xfId="57251" xr:uid="{B7CF4B25-16B9-4E5B-8FD7-A41C6E72A8ED}"/>
    <cellStyle name="Normal 16 3 3" xfId="56627" xr:uid="{7D675FA2-A319-482A-A5FE-96EA0AC78207}"/>
    <cellStyle name="Normal 16 3 4" xfId="53457" xr:uid="{8083B9BB-6967-48E3-8198-B1C5C117DF52}"/>
    <cellStyle name="Normal 16 4" xfId="53458" xr:uid="{423A3C71-8E1C-425D-89F3-423C1BD9E160}"/>
    <cellStyle name="Normal 16 4 2" xfId="54085" xr:uid="{761205B3-456C-41D8-8859-CBFA33D16D0B}"/>
    <cellStyle name="Normal 16 4 2 2" xfId="57252" xr:uid="{37C02346-1C25-412D-808B-85B4C6742E51}"/>
    <cellStyle name="Normal 16 4 3" xfId="56628" xr:uid="{29DFD6F1-175C-41E0-9C11-753FC4DA1F00}"/>
    <cellStyle name="Normal 16 5" xfId="54082" xr:uid="{477A3653-1213-48A2-9C81-FEB89A5ABA5E}"/>
    <cellStyle name="Normal 16 5 2" xfId="57249" xr:uid="{7CC3C153-C74F-47B1-A53C-F7AB2F52BC4D}"/>
    <cellStyle name="Normal 16 6" xfId="56625" xr:uid="{2FAF9D1D-7DCF-4705-851E-417D5A4CA546}"/>
    <cellStyle name="Normal 16 7" xfId="53455" xr:uid="{99553F0F-2B9C-4BF7-851F-9601B409E6FE}"/>
    <cellStyle name="Normal 17" xfId="5117" xr:uid="{05E50D7B-6A8C-46E1-85EC-1EA0E36AB6A1}"/>
    <cellStyle name="Normal 17 2" xfId="5118" xr:uid="{1D1D0745-84FF-453C-953C-80833AFBEF3B}"/>
    <cellStyle name="Normal 17 2 2" xfId="7432" xr:uid="{9E168168-D854-4811-A91D-62EADAA1407B}"/>
    <cellStyle name="Normal 17 2 2 2" xfId="15332" xr:uid="{94EEEB5D-CC7D-483C-A524-94A3EFCE4A15}"/>
    <cellStyle name="Normal 17 2 2 2 2" xfId="31647" xr:uid="{446B2254-73BB-496C-A5BF-275229701346}"/>
    <cellStyle name="Normal 17 2 2 2 3" xfId="46611" xr:uid="{5428ED02-A7B2-4F5C-8B91-C498E16972CE}"/>
    <cellStyle name="Normal 17 2 2 2 4" xfId="57254" xr:uid="{F7B846AE-6FF1-483B-B912-3657F750AD3A}"/>
    <cellStyle name="Normal 17 2 2 3" xfId="24625" xr:uid="{C2D58513-CAF0-44E9-AA9F-967C7465758D}"/>
    <cellStyle name="Normal 17 2 2 4" xfId="39612" xr:uid="{0520DF71-74DF-46C6-A848-39F709EFD555}"/>
    <cellStyle name="Normal 17 2 2 5" xfId="54087" xr:uid="{991B34F6-D0F5-4396-A339-7AFD21FA56D3}"/>
    <cellStyle name="Normal 17 2 3" xfId="13217" xr:uid="{95719C37-CA9E-4CEA-B0BD-B66425592F3D}"/>
    <cellStyle name="Normal 17 2 3 2" xfId="29537" xr:uid="{4958EDCF-C79F-4A06-9C6C-BEDDAD779CD1}"/>
    <cellStyle name="Normal 17 2 3 3" xfId="44502" xr:uid="{70B86550-C85C-489F-8958-AE277B654D43}"/>
    <cellStyle name="Normal 17 2 3 4" xfId="56630" xr:uid="{900C7183-AFF3-4BAA-B802-F8A986A62E6A}"/>
    <cellStyle name="Normal 17 2 4" xfId="22515" xr:uid="{88557D28-CFC6-4976-A612-1941DBECE543}"/>
    <cellStyle name="Normal 17 2 5" xfId="37503" xr:uid="{DAD6403F-8AB9-4151-B0E3-0A1E1461A79F}"/>
    <cellStyle name="Normal 17 2 6" xfId="53460" xr:uid="{270F2BD0-C23A-4445-9A58-D6609FF892DF}"/>
    <cellStyle name="Normal 17 3" xfId="8812" xr:uid="{787E7D75-4886-4ADF-8967-F535E3389543}"/>
    <cellStyle name="Normal 17 3 2" xfId="54088" xr:uid="{B55145A4-D137-43B5-B1A4-A77FE38BB90E}"/>
    <cellStyle name="Normal 17 3 2 2" xfId="57255" xr:uid="{36518E48-2444-47DE-A49F-2897AECF7063}"/>
    <cellStyle name="Normal 17 3 3" xfId="56631" xr:uid="{C09DF5EC-AE53-4404-AEC2-34F119EEA0AE}"/>
    <cellStyle name="Normal 17 3 4" xfId="53461" xr:uid="{817344E5-4C10-4E35-88BC-57FFCB0EA936}"/>
    <cellStyle name="Normal 17 4" xfId="53462" xr:uid="{0EDFAA01-382F-4B3A-88DC-7A64BD6E1757}"/>
    <cellStyle name="Normal 17 4 2" xfId="54089" xr:uid="{68AE1AF4-7E20-45E2-AAE6-2C2A53DB79B7}"/>
    <cellStyle name="Normal 17 4 2 2" xfId="57256" xr:uid="{B013AC66-E7BC-43FB-ADEC-05A5CCECD403}"/>
    <cellStyle name="Normal 17 4 3" xfId="56632" xr:uid="{35F20DE0-AC88-462A-AFA7-DE9C456FD013}"/>
    <cellStyle name="Normal 17 5" xfId="54086" xr:uid="{9C8A2904-7B1C-4133-B651-A463F05518A8}"/>
    <cellStyle name="Normal 17 5 2" xfId="57253" xr:uid="{74BE108B-0860-4C46-807A-1F09BD181C51}"/>
    <cellStyle name="Normal 17 6" xfId="56629" xr:uid="{B10DB2E1-5E4E-41F2-81F5-D0D8DC72DE1B}"/>
    <cellStyle name="Normal 17 7" xfId="53459" xr:uid="{C0A13FAB-1DBB-4BA3-AA67-A027A2C3E9B6}"/>
    <cellStyle name="Normal 18" xfId="5119" xr:uid="{3619B7A1-AD6E-41F3-8167-38D532E48B22}"/>
    <cellStyle name="Normal 18 2" xfId="8813" xr:uid="{BF6FBFB7-A06C-4662-BFB8-0C0A1CBC3A58}"/>
    <cellStyle name="Normal 18 2 2" xfId="54091" xr:uid="{6B5E71AB-2A72-4775-8386-7ABD30CE23EE}"/>
    <cellStyle name="Normal 18 2 2 2" xfId="57258" xr:uid="{A9024C9D-83E6-4A8C-99A5-31AF34031DEC}"/>
    <cellStyle name="Normal 18 2 3" xfId="56634" xr:uid="{15E54A80-43E4-4810-A9E8-0C6AC53A3952}"/>
    <cellStyle name="Normal 18 2 4" xfId="53464" xr:uid="{8BB797C4-098D-404F-817E-C9B719E2745A}"/>
    <cellStyle name="Normal 18 3" xfId="53465" xr:uid="{B09822CF-7BE4-42CF-A926-4023E8345580}"/>
    <cellStyle name="Normal 18 3 2" xfId="54092" xr:uid="{70BC9507-12EE-4744-8D9A-D89786F1F6BE}"/>
    <cellStyle name="Normal 18 3 2 2" xfId="57259" xr:uid="{3219C002-350C-410F-806B-F2962BD692FF}"/>
    <cellStyle name="Normal 18 3 3" xfId="56635" xr:uid="{957C8AA0-6BF9-4EAB-9899-F4CD6EEC5D12}"/>
    <cellStyle name="Normal 18 4" xfId="53466" xr:uid="{6C15D237-D39A-4659-96DA-E43E6BB646D6}"/>
    <cellStyle name="Normal 18 4 2" xfId="54093" xr:uid="{914D681A-C2E2-4699-922C-CBDAB10760BF}"/>
    <cellStyle name="Normal 18 4 2 2" xfId="57260" xr:uid="{F2F8985F-F3F7-4136-9334-DB55DBF07CA0}"/>
    <cellStyle name="Normal 18 4 3" xfId="56636" xr:uid="{A72F6B2D-1EF0-4F8B-AF2E-CBD8A1035A5F}"/>
    <cellStyle name="Normal 18 5" xfId="54090" xr:uid="{F1904322-E42C-4F65-B1DD-65B51D297F59}"/>
    <cellStyle name="Normal 18 5 2" xfId="57257" xr:uid="{3700356C-ED60-497F-A2CE-B9EAF4613918}"/>
    <cellStyle name="Normal 18 6" xfId="56633" xr:uid="{15B92131-D69E-4DB7-86E6-3E35D17BEF6F}"/>
    <cellStyle name="Normal 18 7" xfId="53463" xr:uid="{BFAC1079-66D6-463A-9EE0-617329C48A2C}"/>
    <cellStyle name="Normal 19" xfId="5120" xr:uid="{2C62F527-796E-406C-A19A-79DA57127043}"/>
    <cellStyle name="Normal 19 2" xfId="5121" xr:uid="{19C9CE57-5566-4647-9284-F8DC1CB37D71}"/>
    <cellStyle name="Normal 19 2 2" xfId="54094" xr:uid="{740F4B98-4CE8-4154-B507-79CA61839CD1}"/>
    <cellStyle name="Normal 19 2 2 2" xfId="57261" xr:uid="{AFBE98EE-1C69-45B9-9C0A-B1FDD67CFCF6}"/>
    <cellStyle name="Normal 19 2 3" xfId="56637" xr:uid="{907BC948-220E-4F14-8369-17BB0972CF38}"/>
    <cellStyle name="Normal 19 2 4" xfId="53468" xr:uid="{5D1E0E6D-233D-433F-B35F-54C014AB36C2}"/>
    <cellStyle name="Normal 19 3" xfId="6637" xr:uid="{D8888924-39F9-4FA5-8856-B5A78CF1C276}"/>
    <cellStyle name="Normal 19 4" xfId="53467" xr:uid="{CF4677E4-0AFA-4FBA-A9BB-FDDFB2908AF0}"/>
    <cellStyle name="Normal 2" xfId="14" xr:uid="{0F68BA04-977F-405E-9040-2232F758031F}"/>
    <cellStyle name="Normal 2 10" xfId="53469" xr:uid="{AFF8C74F-42D7-4247-A3B4-FD851700F467}"/>
    <cellStyle name="Normal 2 11" xfId="53470" xr:uid="{297DB9A7-C2B6-41CA-BB1D-60C4ACF07B49}"/>
    <cellStyle name="Normal 2 11 2" xfId="53471" xr:uid="{F80191CB-E7DD-4531-88D5-8A4E9A32D9B7}"/>
    <cellStyle name="Normal 2 11 2 2" xfId="54096" xr:uid="{E620E6CC-E80E-4997-A8B9-F74A4EDA724C}"/>
    <cellStyle name="Normal 2 11 2 2 2" xfId="57263" xr:uid="{94EF1354-F999-4C5E-A759-97A5ECF3A68B}"/>
    <cellStyle name="Normal 2 11 2 3" xfId="56639" xr:uid="{0A60D418-68F1-4E7F-972A-687441DE2B31}"/>
    <cellStyle name="Normal 2 11 3" xfId="54095" xr:uid="{6A98397E-F4CB-4505-944C-4F2CF37D8C63}"/>
    <cellStyle name="Normal 2 11 3 2" xfId="57262" xr:uid="{F59374B9-E4C1-4F84-941F-6022E7C8E69D}"/>
    <cellStyle name="Normal 2 11 4" xfId="56638" xr:uid="{DA142813-C499-4886-9554-DF75B4A8E9E6}"/>
    <cellStyle name="Normal 2 12" xfId="53472" xr:uid="{7465921E-F84D-4FA8-ADEB-19B417A33C66}"/>
    <cellStyle name="Normal 2 12 2" xfId="54097" xr:uid="{7B0F6A29-C226-4A91-8EE1-7F8A7B8659CB}"/>
    <cellStyle name="Normal 2 12 2 2" xfId="57264" xr:uid="{BAABF129-0EAD-4CEC-8E71-9FA217E10A93}"/>
    <cellStyle name="Normal 2 12 3" xfId="56640" xr:uid="{E190A61B-ECEA-40C0-AA37-CE1D6F6E3B5F}"/>
    <cellStyle name="Normal 2 13" xfId="53473" xr:uid="{856F4A0D-4A9C-4DF7-AB88-F1D5A829D41E}"/>
    <cellStyle name="Normal 2 13 2" xfId="54098" xr:uid="{FDD5A284-A46B-4A92-9651-A300E7A44ABE}"/>
    <cellStyle name="Normal 2 13 2 2" xfId="57265" xr:uid="{A059A03F-A47A-4838-B435-0D0A36D94B86}"/>
    <cellStyle name="Normal 2 13 3" xfId="56641" xr:uid="{F077AC6A-84A6-4097-B658-56EFA24240A6}"/>
    <cellStyle name="Normal 2 14" xfId="53247" xr:uid="{7EC084F2-6F90-461A-82D2-C927A74CF4A3}"/>
    <cellStyle name="Normal 2 14 2" xfId="53883" xr:uid="{25924DC4-31AA-4F26-96FD-E5EA675163F5}"/>
    <cellStyle name="Normal 2 14 2 2" xfId="57050" xr:uid="{642F5F7B-C219-4133-99CD-15DCBDA7CDB0}"/>
    <cellStyle name="Normal 2 14 3" xfId="56439" xr:uid="{BB34FA9A-1917-4C34-8987-6EA0C1893C92}"/>
    <cellStyle name="Normal 2 15" xfId="53110" xr:uid="{F2E0FEA9-9141-4599-BF02-B4C2A220125D}"/>
    <cellStyle name="Normal 2 2" xfId="13" xr:uid="{10B30A87-63A0-4A15-82E4-60CE14ACAD83}"/>
    <cellStyle name="Normal 2 2 10" xfId="573" xr:uid="{5A4688DB-810B-4BB6-9FDD-695F226B8AA9}"/>
    <cellStyle name="Normal 2 2 11" xfId="57625" xr:uid="{704F0C23-1C0F-4DFE-948B-4075D7D29E19}"/>
    <cellStyle name="Normal 2 2 2" xfId="8" xr:uid="{EC875EAE-7B5B-4884-B8BE-649D9CBB1F98}"/>
    <cellStyle name="Normal 2 2 2 2" xfId="5124" xr:uid="{F8EF0075-5346-427F-A2BA-31FDE4C3AA40}"/>
    <cellStyle name="Normal 2 2 2 2 2" xfId="8816" xr:uid="{2365B838-413A-4E0E-BA4F-182C28A44DD5}"/>
    <cellStyle name="Normal 2 2 2 2 2 2" xfId="54099" xr:uid="{4B57E502-F4AC-418C-995A-5FF406FE896F}"/>
    <cellStyle name="Normal 2 2 2 2 2 2 2" xfId="57266" xr:uid="{A61C3D47-86F2-4DE5-98F6-F6918227CFE3}"/>
    <cellStyle name="Normal 2 2 2 2 2 3" xfId="56642" xr:uid="{8CEC69CA-73BD-48B9-A58C-174180968E3B}"/>
    <cellStyle name="Normal 2 2 2 2 2 4" xfId="53474" xr:uid="{E3C9EDDB-E5E3-4418-A565-F589EA347E49}"/>
    <cellStyle name="Normal 2 2 2 2 3" xfId="17432" xr:uid="{11A02FBB-A3CF-434E-80CC-99EB08F53332}"/>
    <cellStyle name="Normal 2 2 2 2 3 2" xfId="57029" xr:uid="{213F6678-5D4A-451E-A635-4274CC95F08F}"/>
    <cellStyle name="Normal 2 2 2 2 3 3" xfId="53862" xr:uid="{1E332E70-A90F-4C03-8582-ACB2CE8FA2D0}"/>
    <cellStyle name="Normal 2 2 2 2 4" xfId="53216" xr:uid="{474C6112-5338-48B0-A32A-254BAA1DD7E1}"/>
    <cellStyle name="Normal 2 2 2 2 4 2" xfId="56418" xr:uid="{BE5C9BED-A710-475E-90ED-B3AF918A22E5}"/>
    <cellStyle name="Normal 2 2 2 3" xfId="5125" xr:uid="{F838C720-C1B3-423B-854C-3785D2A59030}"/>
    <cellStyle name="Normal 2 2 2 3 2" xfId="5126" xr:uid="{FFE1511B-0BC6-462A-ADBE-4781BF84DD2A}"/>
    <cellStyle name="Normal 2 2 2 3 2 2" xfId="8818" xr:uid="{605723EC-D04F-4BDA-BA67-8D7DE4D9F4C3}"/>
    <cellStyle name="Normal 2 2 2 3 2 2 2" xfId="57267" xr:uid="{43DADC1D-8A0A-4403-B028-FA014A9FB097}"/>
    <cellStyle name="Normal 2 2 2 3 2 2 3" xfId="54100" xr:uid="{9A39EE73-0716-49D3-ADE6-864040D0C278}"/>
    <cellStyle name="Normal 2 2 2 3 2 3" xfId="56643" xr:uid="{34E386E0-A882-4545-ACAF-5D34ED4222CA}"/>
    <cellStyle name="Normal 2 2 2 3 2 4" xfId="53475" xr:uid="{B197077D-ABD7-4AD8-A038-369D75B3A386}"/>
    <cellStyle name="Normal 2 2 2 3 3" xfId="8817" xr:uid="{28788535-38A4-4BB3-B578-B88B311B93AC}"/>
    <cellStyle name="Normal 2 2 2 3 3 2" xfId="57045" xr:uid="{FF82BD87-1C9F-49F6-8D45-0CA2BC431FEA}"/>
    <cellStyle name="Normal 2 2 2 3 3 3" xfId="53878" xr:uid="{C548B906-A52D-4F88-A665-E84307B370E5}"/>
    <cellStyle name="Normal 2 2 2 3 4" xfId="53232" xr:uid="{4E4C333A-6D79-4579-A49E-B7A233D2DAF6}"/>
    <cellStyle name="Normal 2 2 2 3 4 2" xfId="56434" xr:uid="{59A67A64-A2AA-42FA-A4BA-7FCF5A3DA02B}"/>
    <cellStyle name="Normal 2 2 2 4" xfId="8785" xr:uid="{99A47950-ACDC-4327-B25A-62ABE3F1F256}"/>
    <cellStyle name="Normal 2 2 2 4 2" xfId="16633" xr:uid="{A9333F14-0861-42B8-B381-B0F16EA7B262}"/>
    <cellStyle name="Normal 2 2 2 4 2 2" xfId="32948" xr:uid="{8B81A5A1-5313-403F-8315-9D324FBB3272}"/>
    <cellStyle name="Normal 2 2 2 4 2 2 2" xfId="57268" xr:uid="{EC349B1A-5D34-427A-B1B3-23FFC1C66686}"/>
    <cellStyle name="Normal 2 2 2 4 2 3" xfId="47912" xr:uid="{F3500FA8-A77D-4BE5-A8C6-90BB66175975}"/>
    <cellStyle name="Normal 2 2 2 4 2 4" xfId="54101" xr:uid="{30520726-5379-4602-BBCA-4D2C3256F2BE}"/>
    <cellStyle name="Normal 2 2 2 4 3" xfId="18956" xr:uid="{79E2A4F2-30A1-4E12-956A-B2FD579E2508}"/>
    <cellStyle name="Normal 2 2 2 4 3 2" xfId="33953" xr:uid="{7FFF0412-7C6D-4D3B-8745-2B6A48659A52}"/>
    <cellStyle name="Normal 2 2 2 4 3 2 2" xfId="56644" xr:uid="{D2CEAF62-3341-4CD4-BA98-6C1B962A0E54}"/>
    <cellStyle name="Normal 2 2 2 4 3 3" xfId="48914" xr:uid="{C1220D89-6D9F-4E0F-BF94-C1B04A06E493}"/>
    <cellStyle name="Normal 2 2 2 4 3 4" xfId="53476" xr:uid="{9C95F21F-AE01-4DB0-A830-D56C8D94B145}"/>
    <cellStyle name="Normal 2 2 2 4 4" xfId="25926" xr:uid="{BEC8891A-BF02-49CA-A470-E691A611FDDE}"/>
    <cellStyle name="Normal 2 2 2 4 4 2" xfId="56359" xr:uid="{46490238-987D-46D1-B028-19503F02C778}"/>
    <cellStyle name="Normal 2 2 2 4 5" xfId="40913" xr:uid="{B549B368-72BE-436B-A764-C0DDB660BE04}"/>
    <cellStyle name="Normal 2 2 2 4 6" xfId="53085" xr:uid="{1B780E66-D170-4B7D-B2A3-AD17BDF21E6B}"/>
    <cellStyle name="Normal 2 2 2 5" xfId="8815" xr:uid="{7956D5AE-7844-4EA4-94AB-743F1C5D39CF}"/>
    <cellStyle name="Normal 2 2 2 5 2" xfId="53888" xr:uid="{1E18D133-FF1D-4E12-9493-AE66D525B642}"/>
    <cellStyle name="Normal 2 2 2 5 2 2" xfId="57055" xr:uid="{F5D4FD74-088C-48B5-9268-6D87E5BB937B}"/>
    <cellStyle name="Normal 2 2 2 5 3" xfId="56444" xr:uid="{F4506DB0-848B-4484-B413-871F3D2D554B}"/>
    <cellStyle name="Normal 2 2 2 5 4" xfId="53252" xr:uid="{14EB6806-BA44-4A89-AAAC-5FB659F8CC76}"/>
    <cellStyle name="Normal 2 2 2 6" xfId="53846" xr:uid="{C1FA5D3B-3CA4-459D-814E-B28592667D86}"/>
    <cellStyle name="Normal 2 2 2 6 2" xfId="57013" xr:uid="{DBEADFC2-552F-41C0-92C2-62D483C721C7}"/>
    <cellStyle name="Normal 2 2 2 7" xfId="53200" xr:uid="{8C7550F1-F20E-4F1D-9B01-3C35BA553170}"/>
    <cellStyle name="Normal 2 2 2 7 2" xfId="56402" xr:uid="{BDA2CED5-04B3-4106-A791-EB33F48BBC71}"/>
    <cellStyle name="Normal 2 2 3" xfId="5127" xr:uid="{FC28E00A-61AA-4DBF-89D2-BF0B68F26026}"/>
    <cellStyle name="Normal 2 2 3 2" xfId="5128" xr:uid="{6037F4F9-A9D9-4C9E-A386-75320DC3DA4D}"/>
    <cellStyle name="Normal 2 2 3 2 2" xfId="8186" xr:uid="{DCF8D9DB-3F13-48DA-9176-5CA578A67B04}"/>
    <cellStyle name="Normal 2 2 3 2 2 2" xfId="16082" xr:uid="{8CC6A23C-775D-421F-80F3-481E6E341CFD}"/>
    <cellStyle name="Normal 2 2 3 2 2 2 2" xfId="32397" xr:uid="{05D9582A-A2C3-43C3-B045-A58109759469}"/>
    <cellStyle name="Normal 2 2 3 2 2 2 3" xfId="47361" xr:uid="{17923803-747C-4D24-B0E3-A90E56B1E592}"/>
    <cellStyle name="Normal 2 2 3 2 2 2 4" xfId="57269" xr:uid="{D2121B85-8853-463E-8890-5816A17646EF}"/>
    <cellStyle name="Normal 2 2 3 2 2 3" xfId="25375" xr:uid="{4BE4B0B3-64B3-4C93-A2D4-5776F2DDFD82}"/>
    <cellStyle name="Normal 2 2 3 2 2 4" xfId="40362" xr:uid="{5F16A8ED-5F32-4E97-A849-F0999AF70DF2}"/>
    <cellStyle name="Normal 2 2 3 2 2 5" xfId="54102" xr:uid="{6CD8CD27-9C9A-4E3C-93CA-3A56FD90B264}"/>
    <cellStyle name="Normal 2 2 3 2 3" xfId="13220" xr:uid="{617D6A8B-8C88-40F6-BAD7-D7E19E9F0824}"/>
    <cellStyle name="Normal 2 2 3 2 3 2" xfId="29540" xr:uid="{2C408F1D-2E49-4B76-B952-3E4085DCA189}"/>
    <cellStyle name="Normal 2 2 3 2 3 3" xfId="44505" xr:uid="{9B1AA4A1-50F8-4EE7-ACCB-671CC2FBD550}"/>
    <cellStyle name="Normal 2 2 3 2 3 4" xfId="56645" xr:uid="{2209BBAB-16B6-4C5A-8FB8-5FA3A4A2299F}"/>
    <cellStyle name="Normal 2 2 3 2 4" xfId="22518" xr:uid="{8927C373-DF71-4F36-9EE6-E2E316D6EEDC}"/>
    <cellStyle name="Normal 2 2 3 2 5" xfId="37506" xr:uid="{2D813E50-7A6A-42F2-957A-3D38FD374FBE}"/>
    <cellStyle name="Normal 2 2 3 2 6" xfId="53477" xr:uid="{87F03242-923B-446D-8A31-F78155F9537D}"/>
    <cellStyle name="Normal 2 2 3 3" xfId="6035" xr:uid="{9CD888D0-3473-46F6-ACFA-DE46A18D6DB4}"/>
    <cellStyle name="Normal 2 2 3 3 2" xfId="13951" xr:uid="{51458524-8117-44F2-A257-8BD0C2B9BDAB}"/>
    <cellStyle name="Normal 2 2 3 3 2 2" xfId="30266" xr:uid="{CDEB07A3-B214-4A9B-8BFC-EC8A4EBC0B04}"/>
    <cellStyle name="Normal 2 2 3 3 2 3" xfId="45230" xr:uid="{6EAF671E-54BC-41BE-9C73-BF5BF9D4BC7D}"/>
    <cellStyle name="Normal 2 2 3 3 2 4" xfId="57021" xr:uid="{872EA4F2-64A3-446F-B6F7-FD8AD3B1F678}"/>
    <cellStyle name="Normal 2 2 3 3 3" xfId="23244" xr:uid="{2302EF75-3B04-4F8B-A2CB-572CBF05E8F0}"/>
    <cellStyle name="Normal 2 2 3 3 4" xfId="38231" xr:uid="{BB5B12EA-EF30-4507-A8C2-24DC98051960}"/>
    <cellStyle name="Normal 2 2 3 3 5" xfId="53854" xr:uid="{C92141E4-B955-442F-85E0-35D17F59921B}"/>
    <cellStyle name="Normal 2 2 3 4" xfId="13219" xr:uid="{8B46CC72-5CF0-41D9-997C-D87F9FF7D0DA}"/>
    <cellStyle name="Normal 2 2 3 4 2" xfId="29539" xr:uid="{5BDEB432-634C-41DE-A917-2CE346E1BF1E}"/>
    <cellStyle name="Normal 2 2 3 4 2 2" xfId="56410" xr:uid="{44F7A750-01D8-427B-B5FB-0C2148BB24B9}"/>
    <cellStyle name="Normal 2 2 3 4 3" xfId="44504" xr:uid="{DDE694D6-5475-4536-AA71-507014881355}"/>
    <cellStyle name="Normal 2 2 3 4 4" xfId="53208" xr:uid="{CA250C1D-D559-44FF-97AB-51C53962630F}"/>
    <cellStyle name="Normal 2 2 3 5" xfId="18950" xr:uid="{6F611C89-F463-4246-B4CE-BECEE41DEBFA}"/>
    <cellStyle name="Normal 2 2 3 5 2" xfId="33949" xr:uid="{D459698C-011A-4552-AE8D-9C7F7D409C2D}"/>
    <cellStyle name="Normal 2 2 3 5 3" xfId="48910" xr:uid="{09C0AC4C-6A0D-4B58-838F-D8379378400D}"/>
    <cellStyle name="Normal 2 2 3 5 4" xfId="56355" xr:uid="{78967894-A01B-4194-AFA2-76820A608D73}"/>
    <cellStyle name="Normal 2 2 3 6" xfId="22517" xr:uid="{A858A0CB-6D98-428D-931D-9CFD6F07F13D}"/>
    <cellStyle name="Normal 2 2 3 7" xfId="37505" xr:uid="{3FC25B83-2773-4368-A31A-048A60638081}"/>
    <cellStyle name="Normal 2 2 3 8" xfId="53081" xr:uid="{0F193FC4-93B6-47DD-BB9A-5EEA84FA5961}"/>
    <cellStyle name="Normal 2 2 4" xfId="5123" xr:uid="{90DF3F02-7E25-45B2-A122-28D2D6A16183}"/>
    <cellStyle name="Normal 2 2 4 2" xfId="8814" xr:uid="{49038204-0E63-4529-A790-792A3F9A75C8}"/>
    <cellStyle name="Normal 2 2 4 2 2" xfId="54103" xr:uid="{A38D8090-7F5E-4A6E-9E83-2A04BA55FE99}"/>
    <cellStyle name="Normal 2 2 4 2 2 2" xfId="57270" xr:uid="{8B29DC3B-0641-4F0D-A8F9-66428708B4CD}"/>
    <cellStyle name="Normal 2 2 4 2 3" xfId="56646" xr:uid="{850F1928-9211-4BED-9217-C3584BD24EFC}"/>
    <cellStyle name="Normal 2 2 4 2 4" xfId="53478" xr:uid="{3BE3D2A0-884E-4484-AB69-EB889D769BEF}"/>
    <cellStyle name="Normal 2 2 4 3" xfId="53870" xr:uid="{35091FEE-5E41-4AA2-B472-C6AE6000B9D3}"/>
    <cellStyle name="Normal 2 2 4 3 2" xfId="57037" xr:uid="{24C5A185-9247-45AA-AB47-E77740142390}"/>
    <cellStyle name="Normal 2 2 4 4" xfId="56426" xr:uid="{293C6084-8B5A-4404-B13B-28CBCD70B923}"/>
    <cellStyle name="Normal 2 2 4 5" xfId="53224" xr:uid="{B9B2A587-35CA-4C0F-B08F-B79F4F1B4BCD}"/>
    <cellStyle name="Normal 2 2 5" xfId="1539" xr:uid="{45B285B5-1360-40CB-AF9C-3831758E7AD5}"/>
    <cellStyle name="Normal 2 2 5 2" xfId="10096" xr:uid="{708B990E-79D5-4973-8CB1-71176C254A7D}"/>
    <cellStyle name="Normal 2 2 5 2 2" xfId="26416" xr:uid="{4A330967-FA1A-4071-8414-B083E36E0D2A}"/>
    <cellStyle name="Normal 2 2 5 2 2 2" xfId="57271" xr:uid="{96DC4470-3C7E-4623-8FE2-32DCB2E05CDB}"/>
    <cellStyle name="Normal 2 2 5 2 3" xfId="41382" xr:uid="{4319FFD4-5972-4214-9E93-73A99FDF9A56}"/>
    <cellStyle name="Normal 2 2 5 2 4" xfId="54104" xr:uid="{64DB2CA3-4ECC-49C6-8DCE-B831142440AE}"/>
    <cellStyle name="Normal 2 2 5 3" xfId="19394" xr:uid="{22926DF0-B5F8-4699-9DA3-9A9F0D1863AB}"/>
    <cellStyle name="Normal 2 2 5 3 2" xfId="56647" xr:uid="{9627E59F-E009-4F7B-9FCD-E6B7CC747F85}"/>
    <cellStyle name="Normal 2 2 5 4" xfId="34383" xr:uid="{FCF14309-2F7F-4246-A67E-0EC4DD2F59DE}"/>
    <cellStyle name="Normal 2 2 5 5" xfId="53479" xr:uid="{FBF2A185-CA22-4F32-9C6F-AE1972A2BD98}"/>
    <cellStyle name="Normal 2 2 6" xfId="53480" xr:uid="{6EDECD50-42D8-486D-B339-8979A6F8CFDB}"/>
    <cellStyle name="Normal 2 2 6 2" xfId="54105" xr:uid="{671C8234-DCDC-46FC-8495-CF0D4A1BA778}"/>
    <cellStyle name="Normal 2 2 6 2 2" xfId="57272" xr:uid="{2F75F5B1-B914-4902-A117-AAFC138021FF}"/>
    <cellStyle name="Normal 2 2 6 3" xfId="56648" xr:uid="{9E8F4E3F-40F5-444C-A058-16F64AB1043A}"/>
    <cellStyle name="Normal 2 2 7" xfId="53241" xr:uid="{049A3027-96EA-4585-9BCA-34D0968E61EC}"/>
    <cellStyle name="Normal 2 2 8" xfId="53838" xr:uid="{44A5DC00-14E7-42B8-ADE3-13D9B843674E}"/>
    <cellStyle name="Normal 2 2 8 2" xfId="57005" xr:uid="{3F47CA76-12EF-4029-A5C9-BFB88F8E5E06}"/>
    <cellStyle name="Normal 2 2 9" xfId="53184" xr:uid="{6CAE925B-0B34-4ABD-B95C-B048DCE0361F}"/>
    <cellStyle name="Normal 2 2 9 2" xfId="56393" xr:uid="{06C5F267-9455-4259-AEA2-B22D7FCDE0CB}"/>
    <cellStyle name="Normal 2 3" xfId="1174" xr:uid="{23D5F1F6-3E99-45C5-8FBA-D182A1C13B25}"/>
    <cellStyle name="Normal 2 3 10" xfId="17433" xr:uid="{783F0F2C-6149-4CCA-85A4-AE0BB1AE3B8A}"/>
    <cellStyle name="Normal 2 3 11" xfId="19301" xr:uid="{D5B6309F-B3BA-4E07-9BA9-B22842878B1D}"/>
    <cellStyle name="Normal 2 3 12" xfId="34291" xr:uid="{FD30B8C8-EA91-451E-9A08-A18A83B98363}"/>
    <cellStyle name="Normal 2 3 13" xfId="49243" xr:uid="{E83B6A53-6004-410B-920E-1512C417B721}"/>
    <cellStyle name="Normal 2 3 14" xfId="49648" xr:uid="{9A1EB208-D5E2-4538-8368-F76CE1C3145C}"/>
    <cellStyle name="Normal 2 3 15" xfId="50057" xr:uid="{2D9DE353-AD06-42E4-99FF-7D17B01C1751}"/>
    <cellStyle name="Normal 2 3 16" xfId="50462" xr:uid="{58AB001D-87FE-4F79-8619-D11F9265567D}"/>
    <cellStyle name="Normal 2 3 17" xfId="51022" xr:uid="{AAF7DF63-93D4-43FD-BCA9-B494D14B9B34}"/>
    <cellStyle name="Normal 2 3 18" xfId="51161" xr:uid="{A4B60EED-4309-4E55-BF47-36A26A3DAD85}"/>
    <cellStyle name="Normal 2 3 19" xfId="51623" xr:uid="{73318F5B-AC1F-488C-9AFE-D592750A6F46}"/>
    <cellStyle name="Normal 2 3 2" xfId="5130" xr:uid="{2B0E0F9D-4866-4D67-94EE-46285CDDCCA0}"/>
    <cellStyle name="Normal 2 3 2 2" xfId="5131" xr:uid="{3F5E5CF3-0545-4B81-BFFF-E284FB9E8D00}"/>
    <cellStyle name="Normal 2 3 2 2 2" xfId="7788" xr:uid="{59B04C8C-2A8D-43C7-90F8-4C587FD8ED30}"/>
    <cellStyle name="Normal 2 3 2 2 2 2" xfId="15688" xr:uid="{97FFD9EF-D0E6-4F8B-A3BC-BAAE57C2BE8D}"/>
    <cellStyle name="Normal 2 3 2 2 2 2 2" xfId="32003" xr:uid="{72B70B0B-E905-4BEE-95B3-40A9B96976C8}"/>
    <cellStyle name="Normal 2 3 2 2 2 2 3" xfId="46967" xr:uid="{540D0D08-DD1F-4098-A37B-B44055390965}"/>
    <cellStyle name="Normal 2 3 2 2 2 2 4" xfId="57275" xr:uid="{0510B5E6-3438-4A89-9704-100AD8B409D2}"/>
    <cellStyle name="Normal 2 3 2 2 2 3" xfId="24981" xr:uid="{0D6FB52D-47FD-4AE8-BDC2-66010A618B55}"/>
    <cellStyle name="Normal 2 3 2 2 2 4" xfId="39968" xr:uid="{CAD121D9-3CE8-4380-AABB-2EF41EC851C0}"/>
    <cellStyle name="Normal 2 3 2 2 2 5" xfId="54108" xr:uid="{2C600E8E-C822-455E-9094-80901CFC1E29}"/>
    <cellStyle name="Normal 2 3 2 2 3" xfId="13223" xr:uid="{1DFF6BA8-69B7-4BE7-80F2-3CD31C55D165}"/>
    <cellStyle name="Normal 2 3 2 2 3 2" xfId="29543" xr:uid="{A57BC386-EC31-45B0-9F0C-3296DB6159EB}"/>
    <cellStyle name="Normal 2 3 2 2 3 3" xfId="44508" xr:uid="{25D8CA62-F2A7-4638-994D-1C1F6C46F1BA}"/>
    <cellStyle name="Normal 2 3 2 2 3 4" xfId="56651" xr:uid="{F93EFFC8-0D14-47D9-99FD-2A79EC28BAF1}"/>
    <cellStyle name="Normal 2 3 2 2 4" xfId="22521" xr:uid="{CC453787-5901-40F5-9ADD-82895BF58DF4}"/>
    <cellStyle name="Normal 2 3 2 2 5" xfId="37509" xr:uid="{633E366A-7F9B-49F3-AB1B-17E1A5D088A5}"/>
    <cellStyle name="Normal 2 3 2 2 6" xfId="53483" xr:uid="{69F99813-658E-463B-8E9A-80B4FC9352CA}"/>
    <cellStyle name="Normal 2 3 2 3" xfId="5132" xr:uid="{36094825-297E-43AB-9453-17E57C906422}"/>
    <cellStyle name="Normal 2 3 2 3 2" xfId="7025" xr:uid="{4284B476-F3EE-4AFC-95F5-622059F36486}"/>
    <cellStyle name="Normal 2 3 2 3 2 2" xfId="14935" xr:uid="{8C262DC4-4F49-44BD-908F-8EE47709E6D6}"/>
    <cellStyle name="Normal 2 3 2 3 2 2 2" xfId="31250" xr:uid="{26DE01C7-A98D-4D62-9B76-06A2BD3CE669}"/>
    <cellStyle name="Normal 2 3 2 3 2 2 3" xfId="46214" xr:uid="{BA9F288B-DFAC-4B50-844E-B1E0E7686855}"/>
    <cellStyle name="Normal 2 3 2 3 2 2 4" xfId="57276" xr:uid="{A81CAC3A-6707-4D2A-8357-296B19FFF1AF}"/>
    <cellStyle name="Normal 2 3 2 3 2 3" xfId="24228" xr:uid="{5DDED76E-3C0B-4072-9831-C0853E8C74D6}"/>
    <cellStyle name="Normal 2 3 2 3 2 4" xfId="39215" xr:uid="{135061E5-2CAD-4540-A79D-F4FA81AB1D06}"/>
    <cellStyle name="Normal 2 3 2 3 2 5" xfId="54109" xr:uid="{5F843043-3EF0-41A2-ABEE-E8B30A89AF90}"/>
    <cellStyle name="Normal 2 3 2 3 3" xfId="13224" xr:uid="{D17DF820-14B4-4D97-9F15-CD3D668508C0}"/>
    <cellStyle name="Normal 2 3 2 3 3 2" xfId="29544" xr:uid="{AD768379-1F55-476F-BECC-B8EE66B468E9}"/>
    <cellStyle name="Normal 2 3 2 3 3 3" xfId="44509" xr:uid="{1D477D6A-753A-464E-813C-365B6A72BDDE}"/>
    <cellStyle name="Normal 2 3 2 3 3 4" xfId="56652" xr:uid="{91C6C0C5-AD8F-4D29-87DA-90321FBB122C}"/>
    <cellStyle name="Normal 2 3 2 3 4" xfId="22522" xr:uid="{DA845A06-B334-43A7-8D4A-7BF2EEABF07E}"/>
    <cellStyle name="Normal 2 3 2 3 5" xfId="37510" xr:uid="{EF5E235D-BFD7-40BD-8EE1-50F481D7B758}"/>
    <cellStyle name="Normal 2 3 2 3 6" xfId="53484" xr:uid="{34ABF516-D4D5-41A1-ADC5-A627BAC1A9BA}"/>
    <cellStyle name="Normal 2 3 2 4" xfId="6037" xr:uid="{997A2FEF-7593-4DE5-8F92-E662F5B25314}"/>
    <cellStyle name="Normal 2 3 2 4 2" xfId="13953" xr:uid="{D20725C8-1FF9-4F76-8B16-1F96160106A6}"/>
    <cellStyle name="Normal 2 3 2 4 2 2" xfId="30268" xr:uid="{74368809-1447-458D-BCCC-267AF7496ECB}"/>
    <cellStyle name="Normal 2 3 2 4 2 3" xfId="45232" xr:uid="{8CFEF30F-46CD-4086-9FF5-6A89F68C8DA4}"/>
    <cellStyle name="Normal 2 3 2 4 2 4" xfId="57274" xr:uid="{090A4BAB-1426-4185-893D-A2DD0C129624}"/>
    <cellStyle name="Normal 2 3 2 4 3" xfId="23246" xr:uid="{2E76604A-1544-401B-B7DA-CA8339DE3D3B}"/>
    <cellStyle name="Normal 2 3 2 4 4" xfId="38233" xr:uid="{4E3AF493-44FA-4172-A128-2BA71B787E13}"/>
    <cellStyle name="Normal 2 3 2 4 5" xfId="54107" xr:uid="{B859F2BF-4776-4052-8A01-04150081FB76}"/>
    <cellStyle name="Normal 2 3 2 5" xfId="13222" xr:uid="{8241FA10-5F42-4C93-A0F5-C2ED3FCD1C4D}"/>
    <cellStyle name="Normal 2 3 2 5 2" xfId="29542" xr:uid="{BC3DD190-3DA7-421B-9159-4D574C0B6CF0}"/>
    <cellStyle name="Normal 2 3 2 5 3" xfId="44507" xr:uid="{1F87FFBF-E755-4DA0-B959-BE65D48119C0}"/>
    <cellStyle name="Normal 2 3 2 5 4" xfId="56650" xr:uid="{A154ED1F-3EE6-4BC6-A536-4A4D118D84C3}"/>
    <cellStyle name="Normal 2 3 2 6" xfId="22520" xr:uid="{98B11BEC-E479-4791-9D3D-580CA4D53CEF}"/>
    <cellStyle name="Normal 2 3 2 7" xfId="37508" xr:uid="{6C00183B-A237-4D72-A235-FBAEE3E8C8EB}"/>
    <cellStyle name="Normal 2 3 2 8" xfId="53482" xr:uid="{BF5E6595-BAAB-414B-9A23-B96F4B440DD7}"/>
    <cellStyle name="Normal 2 3 20" xfId="52041" xr:uid="{64A0B521-BF67-4D35-B127-D5A7C4B4515B}"/>
    <cellStyle name="Normal 2 3 3" xfId="5133" xr:uid="{00C3C257-074B-4651-8DD8-4CF4F31CADCC}"/>
    <cellStyle name="Normal 2 3 3 2" xfId="7552" xr:uid="{324C059F-3E07-4581-841B-F9BC4CD15277}"/>
    <cellStyle name="Normal 2 3 3 2 2" xfId="15452" xr:uid="{FF585F18-A358-42DE-9293-7A3B0DDC750F}"/>
    <cellStyle name="Normal 2 3 3 2 2 2" xfId="31767" xr:uid="{F421967B-849D-49E7-A168-BFF71A7A05E9}"/>
    <cellStyle name="Normal 2 3 3 2 2 3" xfId="46731" xr:uid="{97A35475-32D5-4F19-A1ED-E4C3993B80BB}"/>
    <cellStyle name="Normal 2 3 3 2 2 4" xfId="57277" xr:uid="{C7F0D50A-9119-4F09-91E6-2D0853A3D1B0}"/>
    <cellStyle name="Normal 2 3 3 2 3" xfId="24745" xr:uid="{BE9E7BB8-F844-4548-9C18-916553040798}"/>
    <cellStyle name="Normal 2 3 3 2 4" xfId="39732" xr:uid="{BA77B220-43AF-4520-9C5F-4C66C9529BB7}"/>
    <cellStyle name="Normal 2 3 3 2 5" xfId="54110" xr:uid="{DC919D0E-5C64-4F47-B4BB-7ACFF403034F}"/>
    <cellStyle name="Normal 2 3 3 3" xfId="13225" xr:uid="{39D989D7-0378-4787-886B-713226A3B726}"/>
    <cellStyle name="Normal 2 3 3 3 2" xfId="29545" xr:uid="{10A7CDB9-9486-4546-BCCE-3BA2BC3978EC}"/>
    <cellStyle name="Normal 2 3 3 3 3" xfId="44510" xr:uid="{8571D203-636D-4B39-A7FA-7941A7BEB474}"/>
    <cellStyle name="Normal 2 3 3 3 4" xfId="56653" xr:uid="{E1F596F0-555B-489C-B5BD-475A6C7CD21F}"/>
    <cellStyle name="Normal 2 3 3 4" xfId="22523" xr:uid="{3B885F69-7CB6-4788-BD04-7AFFBA5D359F}"/>
    <cellStyle name="Normal 2 3 3 5" xfId="37511" xr:uid="{373FD7E0-9C7C-40B5-990A-E15CFBCBD106}"/>
    <cellStyle name="Normal 2 3 3 6" xfId="53485" xr:uid="{74BD6FBB-87FF-4A12-B027-FD8CF583F424}"/>
    <cellStyle name="Normal 2 3 4" xfId="5134" xr:uid="{29BE0494-2526-4056-8FDB-BC620E3B17C7}"/>
    <cellStyle name="Normal 2 3 4 2" xfId="6782" xr:uid="{DAEE4575-8233-41C6-8791-66F7551F2C44}"/>
    <cellStyle name="Normal 2 3 4 2 2" xfId="14692" xr:uid="{76FB6A0B-D16D-477B-97E0-28CC9EE06354}"/>
    <cellStyle name="Normal 2 3 4 2 2 2" xfId="31007" xr:uid="{3FE27B33-6350-48BD-931B-4EEC81143382}"/>
    <cellStyle name="Normal 2 3 4 2 2 3" xfId="45971" xr:uid="{8395E5DB-874B-4F36-AF1E-C4BC17D0A7B5}"/>
    <cellStyle name="Normal 2 3 4 2 2 4" xfId="57278" xr:uid="{D8A4AC3E-01C9-4940-91B8-798B4428C45A}"/>
    <cellStyle name="Normal 2 3 4 2 3" xfId="23985" xr:uid="{A2979CB9-E988-43CB-93DC-E6BEA1467DCB}"/>
    <cellStyle name="Normal 2 3 4 2 4" xfId="38972" xr:uid="{44666C59-4581-4015-97BE-360008DD5611}"/>
    <cellStyle name="Normal 2 3 4 2 5" xfId="54111" xr:uid="{B4123242-1735-4927-AA14-3BDA962785DF}"/>
    <cellStyle name="Normal 2 3 4 3" xfId="13226" xr:uid="{F6B4AD2D-E38E-4E40-9F8C-23CEBF119332}"/>
    <cellStyle name="Normal 2 3 4 3 2" xfId="29546" xr:uid="{6CA70F14-8753-468B-9BF5-E8D65D297DD1}"/>
    <cellStyle name="Normal 2 3 4 3 3" xfId="44511" xr:uid="{45D3810F-2BB5-4BAE-90DF-6E2956B09A79}"/>
    <cellStyle name="Normal 2 3 4 3 4" xfId="56654" xr:uid="{D9239C86-18A1-44B1-BA14-1835657EDF82}"/>
    <cellStyle name="Normal 2 3 4 4" xfId="22524" xr:uid="{1460E9CF-5E4C-47EA-B330-407C76FF042B}"/>
    <cellStyle name="Normal 2 3 4 5" xfId="37512" xr:uid="{8C6BAD9F-11D1-45BA-B375-34737343BA2D}"/>
    <cellStyle name="Normal 2 3 4 6" xfId="53486" xr:uid="{F29A42DC-CD80-4F42-BEB9-239F3EF15A72}"/>
    <cellStyle name="Normal 2 3 5" xfId="6036" xr:uid="{9DFFC9D9-A896-4A48-A329-D35EEDE0BD32}"/>
    <cellStyle name="Normal 2 3 5 2" xfId="13952" xr:uid="{3BB09799-C001-43ED-833F-3196145CE3D1}"/>
    <cellStyle name="Normal 2 3 5 2 2" xfId="30267" xr:uid="{6BCB9771-4C1E-4455-A387-144715D4FE77}"/>
    <cellStyle name="Normal 2 3 5 2 2 2" xfId="57279" xr:uid="{D0B9CB18-4206-4628-9A2F-F293B4600782}"/>
    <cellStyle name="Normal 2 3 5 2 3" xfId="45231" xr:uid="{12876CB4-820F-49C1-8A55-7687B66D868A}"/>
    <cellStyle name="Normal 2 3 5 2 4" xfId="54112" xr:uid="{D2E1D01D-5E00-41AD-B8C6-02179893C483}"/>
    <cellStyle name="Normal 2 3 5 3" xfId="23245" xr:uid="{979EEFB3-5BFE-4B92-96B8-8E98258E3750}"/>
    <cellStyle name="Normal 2 3 5 3 2" xfId="56655" xr:uid="{8BE1E2D5-4AEA-403B-8D1B-028F657C4DCA}"/>
    <cellStyle name="Normal 2 3 5 4" xfId="38232" xr:uid="{B07B4F1D-3850-4650-AD15-6A4C6BCC432F}"/>
    <cellStyle name="Normal 2 3 5 5" xfId="53487" xr:uid="{4B65DD35-82E4-48F8-94EB-A2A405D4E616}"/>
    <cellStyle name="Normal 2 3 6" xfId="5129" xr:uid="{AD4B9009-E797-4361-A85D-5F581D7FC186}"/>
    <cellStyle name="Normal 2 3 6 2" xfId="13221" xr:uid="{6F92CA40-16C2-46D0-8E22-3893AFC7FC80}"/>
    <cellStyle name="Normal 2 3 6 2 2" xfId="29541" xr:uid="{34324277-0720-4EB6-BF61-2095A671188C}"/>
    <cellStyle name="Normal 2 3 6 2 2 2" xfId="57280" xr:uid="{138E6565-0989-403D-8C19-B8EF40B0C024}"/>
    <cellStyle name="Normal 2 3 6 2 3" xfId="44506" xr:uid="{686048A1-CC6E-47F9-9161-EF4CCA57E281}"/>
    <cellStyle name="Normal 2 3 6 2 4" xfId="54113" xr:uid="{579617E7-3B02-4C57-9FEE-9FBAF438D91C}"/>
    <cellStyle name="Normal 2 3 6 3" xfId="22519" xr:uid="{D273D945-A5EF-478A-8804-E301A9111198}"/>
    <cellStyle name="Normal 2 3 6 3 2" xfId="56656" xr:uid="{B0D5D18C-B758-4BC0-9EA1-085F6214AAF9}"/>
    <cellStyle name="Normal 2 3 6 4" xfId="37507" xr:uid="{BBBC6995-0748-4E0D-B099-6B4A8C873931}"/>
    <cellStyle name="Normal 2 3 6 5" xfId="53488" xr:uid="{71B41A4A-8D40-4F74-BCD4-9EC800FC2398}"/>
    <cellStyle name="Normal 2 3 7" xfId="8888" xr:uid="{AA39494D-5C07-4D14-A93E-E590CA52EA3C}"/>
    <cellStyle name="Normal 2 3 7 2" xfId="16661" xr:uid="{E0FAE6A7-F221-4014-9BDE-9D2888BD1395}"/>
    <cellStyle name="Normal 2 3 7 2 2" xfId="32975" xr:uid="{3F388364-286C-429C-9366-2202B5953E50}"/>
    <cellStyle name="Normal 2 3 7 2 2 2" xfId="57273" xr:uid="{9EABE1F2-73A0-49E3-9254-03B9CDC9324F}"/>
    <cellStyle name="Normal 2 3 7 2 3" xfId="47939" xr:uid="{F49C7FDC-FF39-41C2-A926-6D5EF2F1B156}"/>
    <cellStyle name="Normal 2 3 7 2 4" xfId="54106" xr:uid="{F06BE697-3E98-4813-99DF-4D3C25FB2BA3}"/>
    <cellStyle name="Normal 2 3 7 3" xfId="25953" xr:uid="{5330529D-65C0-46EB-BD68-5C400CDBD69B}"/>
    <cellStyle name="Normal 2 3 7 3 2" xfId="56649" xr:uid="{6B934823-079A-4B56-9666-F1A08991859A}"/>
    <cellStyle name="Normal 2 3 7 4" xfId="40940" xr:uid="{8CE8A17E-DBEC-4D8E-A080-DC838C4CD7DE}"/>
    <cellStyle name="Normal 2 3 7 5" xfId="53481" xr:uid="{80A10592-15E9-4F58-8B51-07238C239183}"/>
    <cellStyle name="Normal 2 3 8" xfId="9422" xr:uid="{D22536EA-EB7B-4AE5-B9D6-2CFD0AF44F71}"/>
    <cellStyle name="Normal 2 3 8 2" xfId="53116" xr:uid="{13E4AE05-1922-4D6E-8F6D-A438660739E2}"/>
    <cellStyle name="Normal 2 3 9" xfId="10000" xr:uid="{752BD62D-8341-48E7-9EC0-DB6476EEFB92}"/>
    <cellStyle name="Normal 2 3 9 2" xfId="26322" xr:uid="{F557722C-01AE-4454-995C-793726864B82}"/>
    <cellStyle name="Normal 2 3 9 3" xfId="41290" xr:uid="{CF595D57-AF29-4A02-9D9F-C68AE1FC15F9}"/>
    <cellStyle name="Normal 2 4" xfId="1167" xr:uid="{0EB37C8A-1E01-47F9-B68E-A6B6658448B5}"/>
    <cellStyle name="Normal 2 4 2" xfId="5136" xr:uid="{CF655952-41AE-411D-B8AF-8B97BF8B723F}"/>
    <cellStyle name="Normal 2 4 2 2" xfId="8142" xr:uid="{A37F3824-FE2C-461A-AA82-B86B15DB9C8E}"/>
    <cellStyle name="Normal 2 4 2 2 2" xfId="16042" xr:uid="{3A117398-F084-4F53-8E6D-385C74791248}"/>
    <cellStyle name="Normal 2 4 2 2 2 2" xfId="32357" xr:uid="{5B173004-3C62-4E41-88C2-3132D7AC973A}"/>
    <cellStyle name="Normal 2 4 2 2 2 2 2" xfId="57283" xr:uid="{E812FB7A-CF80-4B09-8F1E-0CC7C5E5E848}"/>
    <cellStyle name="Normal 2 4 2 2 2 3" xfId="47321" xr:uid="{4FBF986A-EE1D-4382-A956-ACDBFE55CDB9}"/>
    <cellStyle name="Normal 2 4 2 2 2 4" xfId="54116" xr:uid="{D3BBA557-0023-4735-99F6-E9DD7DBCDE42}"/>
    <cellStyle name="Normal 2 4 2 2 3" xfId="25335" xr:uid="{2C622BF3-8E9A-408A-9826-193D3A70D497}"/>
    <cellStyle name="Normal 2 4 2 2 3 2" xfId="56659" xr:uid="{C10A7DE2-814E-4ADD-9687-4E9462361895}"/>
    <cellStyle name="Normal 2 4 2 2 4" xfId="40322" xr:uid="{A43CD2A5-4319-40E6-8F78-23A1AAB15BF4}"/>
    <cellStyle name="Normal 2 4 2 2 5" xfId="53491" xr:uid="{33A65E3A-5A78-4B9C-AC0E-2662CB1E2A2F}"/>
    <cellStyle name="Normal 2 4 2 3" xfId="13228" xr:uid="{930C5F19-322C-4984-B8A9-27D6F0E6A72B}"/>
    <cellStyle name="Normal 2 4 2 3 2" xfId="29548" xr:uid="{2D297E61-5372-405F-8BDC-9E6B4ED97153}"/>
    <cellStyle name="Normal 2 4 2 3 2 2" xfId="57284" xr:uid="{6973AA94-1352-47C8-A3F6-4EAC491FAFA7}"/>
    <cellStyle name="Normal 2 4 2 3 2 3" xfId="54117" xr:uid="{87E7C283-E02C-483D-95AB-CB87BF5E5C25}"/>
    <cellStyle name="Normal 2 4 2 3 3" xfId="44513" xr:uid="{5A164340-14FC-4A8D-8B4D-3892A1C8BCCC}"/>
    <cellStyle name="Normal 2 4 2 3 3 2" xfId="56660" xr:uid="{19E994DA-7720-4E72-B0E5-7927D7E1D165}"/>
    <cellStyle name="Normal 2 4 2 3 4" xfId="53492" xr:uid="{2D78B90F-2FF1-48F3-ADB8-D1AC72705C6A}"/>
    <cellStyle name="Normal 2 4 2 4" xfId="18450" xr:uid="{6708C765-7CB0-4B26-A3C2-B224B10CE52E}"/>
    <cellStyle name="Normal 2 4 2 4 2" xfId="57282" xr:uid="{0F4FB1CB-7318-4BBE-8EAA-CD0D18D1B6A3}"/>
    <cellStyle name="Normal 2 4 2 4 3" xfId="54115" xr:uid="{8331DA61-6F29-49F1-B933-98418E9516E4}"/>
    <cellStyle name="Normal 2 4 2 5" xfId="22526" xr:uid="{F2215F17-1FB7-4D93-8862-C50D67D72E17}"/>
    <cellStyle name="Normal 2 4 2 5 2" xfId="56658" xr:uid="{05B15759-823E-48C4-955A-072CC272F8A0}"/>
    <cellStyle name="Normal 2 4 2 5 3" xfId="53490" xr:uid="{2497806D-4C96-45A5-80B8-D332C21754FC}"/>
    <cellStyle name="Normal 2 4 2 6" xfId="37514" xr:uid="{B139E08A-AEF4-436A-8F7B-EF6B393091D5}"/>
    <cellStyle name="Normal 2 4 3" xfId="5137" xr:uid="{D1B049A2-8D47-40A1-BDB0-EB680C561515}"/>
    <cellStyle name="Normal 2 4 3 2" xfId="7419" xr:uid="{A21A381A-36BF-46BB-950B-625BBC2DEC76}"/>
    <cellStyle name="Normal 2 4 3 2 2" xfId="15328" xr:uid="{DDFAF8D1-2EBB-4EC7-B59D-B0DBDCE9DDFE}"/>
    <cellStyle name="Normal 2 4 3 2 2 2" xfId="31643" xr:uid="{7BC91E5C-F8DF-40DC-96F5-43FB75506B58}"/>
    <cellStyle name="Normal 2 4 3 2 2 3" xfId="46607" xr:uid="{2BE637AD-0FA4-4861-8B53-63C4E8EE4FA1}"/>
    <cellStyle name="Normal 2 4 3 2 2 4" xfId="57285" xr:uid="{66D2CD0F-FEE4-4F41-9E9C-7AAEB78D9A90}"/>
    <cellStyle name="Normal 2 4 3 2 3" xfId="24621" xr:uid="{925E02C7-9203-4553-8121-5E31380306CF}"/>
    <cellStyle name="Normal 2 4 3 2 4" xfId="39608" xr:uid="{9638DFEF-6B12-4963-BAEC-193A96D9CEF1}"/>
    <cellStyle name="Normal 2 4 3 2 5" xfId="54118" xr:uid="{9EB3F2B1-B6CA-4203-992E-9BE22AA9FFFA}"/>
    <cellStyle name="Normal 2 4 3 3" xfId="13229" xr:uid="{9E64DDFA-F180-4912-9B0F-C49009B2F07D}"/>
    <cellStyle name="Normal 2 4 3 3 2" xfId="29549" xr:uid="{E44190A3-387E-43E8-BC05-CED3AAE8338A}"/>
    <cellStyle name="Normal 2 4 3 3 3" xfId="44514" xr:uid="{3F0ABD2B-DAAC-440D-B476-7A10F7B796CF}"/>
    <cellStyle name="Normal 2 4 3 3 4" xfId="56661" xr:uid="{9772872E-E5CA-4E2A-BFF0-C19358FFE56E}"/>
    <cellStyle name="Normal 2 4 3 4" xfId="22527" xr:uid="{690875E5-A5C4-46E6-9247-4D1D43095422}"/>
    <cellStyle name="Normal 2 4 3 5" xfId="37515" xr:uid="{EF886BB1-2F5D-4393-9B90-5CA3CAEE6056}"/>
    <cellStyle name="Normal 2 4 3 6" xfId="53493" xr:uid="{5D762E1C-4A5B-441D-9544-2ED05EC1799E}"/>
    <cellStyle name="Normal 2 4 4" xfId="6038" xr:uid="{9EB95F71-6037-4DAC-8192-0D1E91C39522}"/>
    <cellStyle name="Normal 2 4 4 2" xfId="13954" xr:uid="{41FEE0C9-24C5-441B-A6D5-2A1B6C03B8F4}"/>
    <cellStyle name="Normal 2 4 4 2 2" xfId="30269" xr:uid="{18EB5EA3-AADF-4DBF-8EDC-09ABE161917A}"/>
    <cellStyle name="Normal 2 4 4 2 2 2" xfId="57286" xr:uid="{EB86720A-54C2-41F6-AD9E-5621A96EAAC2}"/>
    <cellStyle name="Normal 2 4 4 2 3" xfId="45233" xr:uid="{0303870A-CD01-47E1-A05C-23D80A357FC4}"/>
    <cellStyle name="Normal 2 4 4 2 4" xfId="54119" xr:uid="{C8562DA2-DF0B-4C2C-8D6C-888C8B5CA250}"/>
    <cellStyle name="Normal 2 4 4 3" xfId="23247" xr:uid="{898BD1B8-2224-4143-B293-E9488C32AC92}"/>
    <cellStyle name="Normal 2 4 4 3 2" xfId="56662" xr:uid="{2F9E192D-61E7-45DB-A332-26F67E8E7D3D}"/>
    <cellStyle name="Normal 2 4 4 4" xfId="38234" xr:uid="{9C327E9E-EFC7-43F9-AA58-F405872123F0}"/>
    <cellStyle name="Normal 2 4 4 5" xfId="53494" xr:uid="{B9ADA227-DC4B-464E-BE66-BFC92564858C}"/>
    <cellStyle name="Normal 2 4 5" xfId="5135" xr:uid="{A4DA51B5-CC1F-42F5-A799-73415B64141A}"/>
    <cellStyle name="Normal 2 4 5 2" xfId="13227" xr:uid="{07DAB8F8-1A28-4131-8FFB-DD1ADD35AF0D}"/>
    <cellStyle name="Normal 2 4 5 2 2" xfId="29547" xr:uid="{DC7F1E7C-33D4-41F9-8ACB-D3B854092942}"/>
    <cellStyle name="Normal 2 4 5 2 2 2" xfId="57287" xr:uid="{ECA51CDA-D6B8-495A-8AE2-20ED4E94623B}"/>
    <cellStyle name="Normal 2 4 5 2 3" xfId="44512" xr:uid="{30677B10-58D0-432D-990D-A8AFC7335A77}"/>
    <cellStyle name="Normal 2 4 5 2 4" xfId="54120" xr:uid="{66DCBD03-5E09-4486-8BF5-E5DAA2DD62B6}"/>
    <cellStyle name="Normal 2 4 5 3" xfId="22525" xr:uid="{C58864AE-6861-4E8C-9975-A5A94F61B922}"/>
    <cellStyle name="Normal 2 4 5 3 2" xfId="56663" xr:uid="{29E2E03F-3262-4894-BEE2-419EE63738D0}"/>
    <cellStyle name="Normal 2 4 5 4" xfId="37513" xr:uid="{06547924-A2F5-4D2D-9999-807D0B78EA54}"/>
    <cellStyle name="Normal 2 4 5 5" xfId="53495" xr:uid="{C65B6544-36E4-4F51-9926-9177C6B90C2C}"/>
    <cellStyle name="Normal 2 4 6" xfId="51107" xr:uid="{6B253B86-3D4B-415E-B226-C0D3C18AC2E4}"/>
    <cellStyle name="Normal 2 4 6 2" xfId="54121" xr:uid="{EC6EC48C-C828-48B3-AC63-8595F1C691BC}"/>
    <cellStyle name="Normal 2 4 6 2 2" xfId="57288" xr:uid="{F76468F9-3577-4BE4-9809-24930637596E}"/>
    <cellStyle name="Normal 2 4 6 3" xfId="56664" xr:uid="{F83E6EB4-C8CF-4B12-8101-44D368A8FD52}"/>
    <cellStyle name="Normal 2 4 6 4" xfId="53496" xr:uid="{21F2D5F3-181D-4C5F-B57A-1991B036D462}"/>
    <cellStyle name="Normal 2 4 7" xfId="53489" xr:uid="{2CBE0D62-85AE-472F-AF24-551C0587348D}"/>
    <cellStyle name="Normal 2 4 7 2" xfId="54114" xr:uid="{555BC680-8BE4-442B-8F6A-6FEB0A4033A2}"/>
    <cellStyle name="Normal 2 4 7 2 2" xfId="57281" xr:uid="{F1923E12-59D6-4DDC-8BFF-9C96F7FA2023}"/>
    <cellStyle name="Normal 2 4 7 3" xfId="56657" xr:uid="{19A55F49-A3C0-4291-B8A8-48E00CCE4D50}"/>
    <cellStyle name="Normal 2 4 8" xfId="53117" xr:uid="{F4B2998A-6D98-439D-9CED-12D87BE48415}"/>
    <cellStyle name="Normal 2 5" xfId="5138" xr:uid="{D90EEFAB-EAFE-47BD-B747-598E3A3413A5}"/>
    <cellStyle name="Normal 2 5 2" xfId="8819" xr:uid="{FD880813-F5E2-4C2F-8171-981F7213E1A3}"/>
    <cellStyle name="Normal 2 5 2 2" xfId="53499" xr:uid="{20A16C77-6C0F-494F-84B2-561BDCF840A7}"/>
    <cellStyle name="Normal 2 5 2 2 2" xfId="54124" xr:uid="{E6BF4751-138F-4E46-A4A3-5F40A42AAA1F}"/>
    <cellStyle name="Normal 2 5 2 2 2 2" xfId="57291" xr:uid="{0B61C3EA-0729-4ECB-B19C-7F7CAA4D78A6}"/>
    <cellStyle name="Normal 2 5 2 2 3" xfId="56667" xr:uid="{237048DF-9159-44F5-AF05-74149180C6EC}"/>
    <cellStyle name="Normal 2 5 2 3" xfId="53500" xr:uid="{65909E21-6DD0-46BB-A512-22815B29E29A}"/>
    <cellStyle name="Normal 2 5 2 3 2" xfId="54125" xr:uid="{64F06FA1-7762-4831-9870-EF98FBF1D926}"/>
    <cellStyle name="Normal 2 5 2 3 2 2" xfId="57292" xr:uid="{5305D6E8-4D64-45BF-B63D-3625F3CD300D}"/>
    <cellStyle name="Normal 2 5 2 3 3" xfId="56668" xr:uid="{5CF03606-1C75-4015-9F0E-18FACEA86492}"/>
    <cellStyle name="Normal 2 5 2 4" xfId="54123" xr:uid="{FAC16390-3EC0-4AEB-B624-85E91D5B375D}"/>
    <cellStyle name="Normal 2 5 2 4 2" xfId="57290" xr:uid="{4562078F-9DCD-4B13-A0F0-582447EF2AC8}"/>
    <cellStyle name="Normal 2 5 2 5" xfId="56666" xr:uid="{107C974C-BC6F-40E9-A629-1FD911F78401}"/>
    <cellStyle name="Normal 2 5 2 6" xfId="53498" xr:uid="{FC6E16EC-4CC8-42BA-821A-4A03FF7762D9}"/>
    <cellStyle name="Normal 2 5 3" xfId="51108" xr:uid="{7DCF6374-7798-46FE-9F54-4A8AE77C7820}"/>
    <cellStyle name="Normal 2 5 3 2" xfId="54126" xr:uid="{38D39ED3-F2F7-4DA9-ACDC-614D82636CE8}"/>
    <cellStyle name="Normal 2 5 3 2 2" xfId="57293" xr:uid="{00EAE228-E793-420B-AD62-91DD782BFA57}"/>
    <cellStyle name="Normal 2 5 3 3" xfId="56669" xr:uid="{F676B74B-DD89-4769-8151-9E57CADDA4D6}"/>
    <cellStyle name="Normal 2 5 3 4" xfId="53501" xr:uid="{0EEBF4AB-97CC-4722-824C-7C6FA67F5BB6}"/>
    <cellStyle name="Normal 2 5 4" xfId="53502" xr:uid="{C646E7BF-C271-4A9F-8A57-6DB7ED6E0A30}"/>
    <cellStyle name="Normal 2 5 4 2" xfId="54127" xr:uid="{BE127692-7162-400D-90CE-C46129605FB7}"/>
    <cellStyle name="Normal 2 5 4 2 2" xfId="57294" xr:uid="{00A9D0EA-7089-4C6F-B78D-7C956FB3425D}"/>
    <cellStyle name="Normal 2 5 4 3" xfId="56670" xr:uid="{0D8AD55A-0BD1-45DC-BE19-27FB4830E4A1}"/>
    <cellStyle name="Normal 2 5 5" xfId="53503" xr:uid="{97463550-689B-4D92-9A93-493F574ACDC8}"/>
    <cellStyle name="Normal 2 5 5 2" xfId="54128" xr:uid="{1ED87ADB-0E3B-4F10-9B06-B99A08AD2DED}"/>
    <cellStyle name="Normal 2 5 5 2 2" xfId="57295" xr:uid="{7824A9BD-006B-4F02-A86D-BD99D90FA076}"/>
    <cellStyle name="Normal 2 5 5 3" xfId="56671" xr:uid="{ACDC411F-F7C8-43FE-900A-F3808CDD6C35}"/>
    <cellStyle name="Normal 2 5 6" xfId="53497" xr:uid="{8FC3656E-BD5C-4ACB-B2B9-16A6024283A0}"/>
    <cellStyle name="Normal 2 5 6 2" xfId="54122" xr:uid="{53175E88-62B7-4161-A689-B8ED7718BAB4}"/>
    <cellStyle name="Normal 2 5 6 2 2" xfId="57289" xr:uid="{FFDEDCB0-BB9F-4C5E-A0A3-39C577DB5A2D}"/>
    <cellStyle name="Normal 2 5 6 3" xfId="56665" xr:uid="{D19F8BDB-482B-4B4B-90E9-B63241FE552F}"/>
    <cellStyle name="Normal 2 5 7" xfId="53118" xr:uid="{96BA91EE-A8AD-4978-BA92-4749C34530D8}"/>
    <cellStyle name="Normal 2 6" xfId="5139" xr:uid="{AC0A0771-F52D-4F44-85F7-9AD14580B555}"/>
    <cellStyle name="Normal 2 6 2" xfId="5140" xr:uid="{E8B30E5F-FAAD-4987-AC98-300ED73440E2}"/>
    <cellStyle name="Normal 2 6 2 2" xfId="8553" xr:uid="{B6A53C4D-79AD-4FDE-8179-2BB471FB8EF8}"/>
    <cellStyle name="Normal 2 6 2 2 2" xfId="16438" xr:uid="{0E8F9C2B-A1CF-45DE-81A0-E6FA92076140}"/>
    <cellStyle name="Normal 2 6 2 2 2 2" xfId="32753" xr:uid="{96B5CD66-B9C4-4EC0-A19C-401426398C6C}"/>
    <cellStyle name="Normal 2 6 2 2 2 2 2" xfId="57298" xr:uid="{9580CD51-2E2C-43C1-A639-D6C8200D9860}"/>
    <cellStyle name="Normal 2 6 2 2 2 3" xfId="47717" xr:uid="{D9513606-C63D-4523-AF67-846D7F787569}"/>
    <cellStyle name="Normal 2 6 2 2 2 4" xfId="54131" xr:uid="{F69F858E-65A3-47BF-82D6-2C21D4C42CF2}"/>
    <cellStyle name="Normal 2 6 2 2 3" xfId="25731" xr:uid="{9BE57969-907B-4BFE-8211-90C418877955}"/>
    <cellStyle name="Normal 2 6 2 2 3 2" xfId="56674" xr:uid="{5A349BA3-B562-4611-889E-4AF1602532AC}"/>
    <cellStyle name="Normal 2 6 2 2 4" xfId="40718" xr:uid="{11241199-2412-4C86-961B-085C896EFFC9}"/>
    <cellStyle name="Normal 2 6 2 2 5" xfId="53506" xr:uid="{CB395312-09FF-42AB-AF4E-6C07DEE69CAC}"/>
    <cellStyle name="Normal 2 6 2 3" xfId="13231" xr:uid="{93B13C89-0996-4B48-9292-B93CCA359032}"/>
    <cellStyle name="Normal 2 6 2 3 2" xfId="29551" xr:uid="{A909F5BE-AE0E-4E48-9575-9F8D09E35753}"/>
    <cellStyle name="Normal 2 6 2 3 2 2" xfId="57299" xr:uid="{1BB76F7B-E5CC-4856-AADE-F6AF8FFAFD32}"/>
    <cellStyle name="Normal 2 6 2 3 2 3" xfId="54132" xr:uid="{5729353F-0840-46FA-A15D-BA934E4E7186}"/>
    <cellStyle name="Normal 2 6 2 3 3" xfId="44516" xr:uid="{A958EF0B-4BD9-447F-AB59-9C0226A043FB}"/>
    <cellStyle name="Normal 2 6 2 3 3 2" xfId="56675" xr:uid="{1AFFFE0E-49AD-49F9-93B4-FB1BEC1F673F}"/>
    <cellStyle name="Normal 2 6 2 3 4" xfId="53507" xr:uid="{72274DCA-3395-485D-B333-C453F4A4A9E0}"/>
    <cellStyle name="Normal 2 6 2 4" xfId="22529" xr:uid="{1E34A998-41A7-4B55-9DC1-2B17D75FDBF7}"/>
    <cellStyle name="Normal 2 6 2 4 2" xfId="57297" xr:uid="{A69996AB-55A7-4076-9DEE-F11E4539E383}"/>
    <cellStyle name="Normal 2 6 2 4 3" xfId="54130" xr:uid="{63288F32-4BCD-4745-8CD8-1BE43EC31ED7}"/>
    <cellStyle name="Normal 2 6 2 5" xfId="37517" xr:uid="{2D483180-D5CD-4526-8048-EF8D13BAFDD4}"/>
    <cellStyle name="Normal 2 6 2 5 2" xfId="56673" xr:uid="{0ACA4475-1744-420D-BDA9-83E3E16CB0A1}"/>
    <cellStyle name="Normal 2 6 2 6" xfId="53505" xr:uid="{4B5C5CCD-74D7-4920-950C-45655C188035}"/>
    <cellStyle name="Normal 2 6 3" xfId="6034" xr:uid="{5EF07DDF-0FE8-4007-8785-9C1182D9E6B2}"/>
    <cellStyle name="Normal 2 6 3 2" xfId="13950" xr:uid="{D547EAA0-8266-42D8-8143-9674FA12D6EB}"/>
    <cellStyle name="Normal 2 6 3 2 2" xfId="30265" xr:uid="{79693820-82E8-4662-ABEE-14C7145558CF}"/>
    <cellStyle name="Normal 2 6 3 2 2 2" xfId="57300" xr:uid="{B01E7370-2D4B-482E-8C43-5464D0CACF8D}"/>
    <cellStyle name="Normal 2 6 3 2 3" xfId="45229" xr:uid="{FD66FCB9-0ABC-4E1E-82FA-678E255E0EE3}"/>
    <cellStyle name="Normal 2 6 3 2 4" xfId="54133" xr:uid="{BB190D34-A1DF-4246-B17A-2432DDA5AC4B}"/>
    <cellStyle name="Normal 2 6 3 3" xfId="23243" xr:uid="{D083E834-901B-4D77-9D15-6F00EEE673C4}"/>
    <cellStyle name="Normal 2 6 3 3 2" xfId="56676" xr:uid="{F153088E-730B-4E71-8AD2-25BB9C783F01}"/>
    <cellStyle name="Normal 2 6 3 4" xfId="38230" xr:uid="{D4426DA3-DCD0-4F16-95B9-AD4012798DCC}"/>
    <cellStyle name="Normal 2 6 3 5" xfId="53508" xr:uid="{232178BD-A823-4120-AE28-388F18E2B8A1}"/>
    <cellStyle name="Normal 2 6 4" xfId="13230" xr:uid="{3A440375-2DBB-41EA-BB24-7A28BCD8988C}"/>
    <cellStyle name="Normal 2 6 4 2" xfId="29550" xr:uid="{4BB16F3E-5167-4715-B2CA-37335CE62F76}"/>
    <cellStyle name="Normal 2 6 4 2 2" xfId="57301" xr:uid="{D39FAAA5-EC84-43CD-A557-5445FA86A6DC}"/>
    <cellStyle name="Normal 2 6 4 2 3" xfId="54134" xr:uid="{29EAEA5A-A5BE-442E-A053-514C8C648865}"/>
    <cellStyle name="Normal 2 6 4 3" xfId="44515" xr:uid="{582AC068-A260-4304-9C3C-CBBD3DBB4B13}"/>
    <cellStyle name="Normal 2 6 4 3 2" xfId="56677" xr:uid="{88189309-F88B-486B-A97F-F1EF77AA4A00}"/>
    <cellStyle name="Normal 2 6 4 4" xfId="53509" xr:uid="{373CE1E4-C713-44B5-A793-3A06C26996F8}"/>
    <cellStyle name="Normal 2 6 5" xfId="22528" xr:uid="{73560CEA-F691-4B33-B62E-674AE10516A5}"/>
    <cellStyle name="Normal 2 6 5 2" xfId="54135" xr:uid="{7C085A0A-0D09-489E-94D9-A50777902CF6}"/>
    <cellStyle name="Normal 2 6 5 2 2" xfId="57302" xr:uid="{36BA8949-1436-4ACD-A9FD-2E230741D25B}"/>
    <cellStyle name="Normal 2 6 5 3" xfId="56678" xr:uid="{1AD126E0-54F1-4D26-B62C-49694FB72792}"/>
    <cellStyle name="Normal 2 6 5 4" xfId="53510" xr:uid="{DEFD0DFF-E9D5-4373-973F-B499AAE19016}"/>
    <cellStyle name="Normal 2 6 6" xfId="37516" xr:uid="{034BF2C7-7A2E-46F4-A646-C9ECF6190D00}"/>
    <cellStyle name="Normal 2 6 6 2" xfId="54129" xr:uid="{A9BCC494-898E-4BE7-B510-9BA9639C15A7}"/>
    <cellStyle name="Normal 2 6 6 2 2" xfId="57296" xr:uid="{4B34336C-4EDB-4251-88EF-60E362C2572C}"/>
    <cellStyle name="Normal 2 6 6 3" xfId="56672" xr:uid="{980BD950-CFB8-4477-BD68-D4C0686C71C5}"/>
    <cellStyle name="Normal 2 6 6 4" xfId="53504" xr:uid="{5D21A359-6A2E-45C5-AEC2-C4AC313E866F}"/>
    <cellStyle name="Normal 2 6 7" xfId="51242" xr:uid="{C96E7750-865E-47F4-9D18-5F5009C611F0}"/>
    <cellStyle name="Normal 2 6 8" xfId="53126" xr:uid="{703F1B35-1DC5-44E7-BBD1-F528CC44F84A}"/>
    <cellStyle name="Normal 2 7" xfId="5141" xr:uid="{F0EDC0F9-9DAB-41E3-9EA1-8BB668D70148}"/>
    <cellStyle name="Normal 2 7 2" xfId="53512" xr:uid="{F1A81666-62A5-417D-9713-179BB18F3933}"/>
    <cellStyle name="Normal 2 7 2 2" xfId="53513" xr:uid="{89BF9CC0-7856-4405-95BC-51A0D54CC8F8}"/>
    <cellStyle name="Normal 2 7 2 2 2" xfId="54138" xr:uid="{E44CF204-D9F4-4827-A1ED-590F12285D78}"/>
    <cellStyle name="Normal 2 7 2 2 2 2" xfId="57305" xr:uid="{803C5892-55AF-4A77-AF5D-C00C3AD14A07}"/>
    <cellStyle name="Normal 2 7 2 2 3" xfId="56681" xr:uid="{676BDB78-CC50-42B3-93BE-95077E63B063}"/>
    <cellStyle name="Normal 2 7 2 3" xfId="53514" xr:uid="{D818C690-F207-46E8-8D34-81B11E144D64}"/>
    <cellStyle name="Normal 2 7 2 3 2" xfId="54139" xr:uid="{7D9CF433-3BEE-45DA-BC09-0E77CB72F6D1}"/>
    <cellStyle name="Normal 2 7 2 3 2 2" xfId="57306" xr:uid="{8973CC66-EB14-41C4-B5C6-41A542E3C322}"/>
    <cellStyle name="Normal 2 7 2 3 3" xfId="56682" xr:uid="{5BD3E87C-7B2C-4B2E-8167-866E04B2C0D4}"/>
    <cellStyle name="Normal 2 7 2 4" xfId="54137" xr:uid="{6768AAA2-C7C1-4AE2-81D2-7378245D5DA9}"/>
    <cellStyle name="Normal 2 7 2 4 2" xfId="57304" xr:uid="{DA4B7F03-04AC-4CF1-9C2B-948BD3FBDEBA}"/>
    <cellStyle name="Normal 2 7 2 5" xfId="56680" xr:uid="{1FBB1A3B-7EBB-453B-86B6-EB6872BCC8A4}"/>
    <cellStyle name="Normal 2 7 3" xfId="53515" xr:uid="{8E2B6EAF-8170-4276-BC05-0F4EC4E8A90B}"/>
    <cellStyle name="Normal 2 7 3 2" xfId="54140" xr:uid="{B0A4D2EB-CC61-4D20-BA5D-CD2B94809017}"/>
    <cellStyle name="Normal 2 7 3 2 2" xfId="57307" xr:uid="{8916E5FE-F6E3-4811-B65A-9A9CEFEBCDD5}"/>
    <cellStyle name="Normal 2 7 3 3" xfId="56683" xr:uid="{85F29EC5-C8F0-4D18-8575-2D9E7056321B}"/>
    <cellStyle name="Normal 2 7 4" xfId="53516" xr:uid="{8CB6DD4F-E00F-4545-B42C-57ECA5DB3BB0}"/>
    <cellStyle name="Normal 2 7 4 2" xfId="54141" xr:uid="{0036D791-B05E-4783-B7AC-807C6C18A918}"/>
    <cellStyle name="Normal 2 7 4 2 2" xfId="57308" xr:uid="{A2165C81-83EF-44AF-84C1-977E7192CDDF}"/>
    <cellStyle name="Normal 2 7 4 3" xfId="56684" xr:uid="{762F2DE8-392C-4D21-BCE3-A3872F6D2653}"/>
    <cellStyle name="Normal 2 7 5" xfId="53517" xr:uid="{150FC97C-CCE8-485E-BF7E-C86BFA700354}"/>
    <cellStyle name="Normal 2 7 5 2" xfId="54142" xr:uid="{A7D913CE-7001-4308-8697-AA8EC50AF0E3}"/>
    <cellStyle name="Normal 2 7 5 2 2" xfId="57309" xr:uid="{CC4A8044-BAF1-4BFD-87A0-D150CAD49C98}"/>
    <cellStyle name="Normal 2 7 5 3" xfId="56685" xr:uid="{B50386A2-9F78-499B-8DB0-70523342FD84}"/>
    <cellStyle name="Normal 2 7 6" xfId="54136" xr:uid="{A6F47DAB-7BEB-482D-BB94-8A2F228D9010}"/>
    <cellStyle name="Normal 2 7 6 2" xfId="57303" xr:uid="{5D367D53-E349-40D6-80B2-E17B73857E7C}"/>
    <cellStyle name="Normal 2 7 7" xfId="56679" xr:uid="{73539945-BD95-4350-9AC2-76F8AA6DF8CB}"/>
    <cellStyle name="Normal 2 7 8" xfId="53511" xr:uid="{2169A7F4-D807-4B30-BF9D-B118EAA2D1D0}"/>
    <cellStyle name="Normal 2 8" xfId="5122" xr:uid="{991A7D9F-C8E5-4624-859E-A2B91ED72059}"/>
    <cellStyle name="Normal 2 8 2" xfId="13218" xr:uid="{2E7CA891-E9A8-42CC-82F6-389FB81D7436}"/>
    <cellStyle name="Normal 2 8 2 2" xfId="29538" xr:uid="{0D95ED90-0274-43A8-9360-7CB8E1D1C6C0}"/>
    <cellStyle name="Normal 2 8 2 2 2" xfId="54145" xr:uid="{87D76699-4F9C-4B2A-859E-C775A08AD549}"/>
    <cellStyle name="Normal 2 8 2 2 2 2" xfId="57312" xr:uid="{AF7A8858-8E57-4C4B-BA6A-6B7B9AB57B1F}"/>
    <cellStyle name="Normal 2 8 2 2 3" xfId="56688" xr:uid="{EA29B5C4-CE0B-483C-B1F7-C8804A08AA8F}"/>
    <cellStyle name="Normal 2 8 2 2 4" xfId="53520" xr:uid="{0C83BA9C-65C9-4844-9C61-34987FEB1C1E}"/>
    <cellStyle name="Normal 2 8 2 3" xfId="44503" xr:uid="{1809876E-DEC5-45D6-A432-4A96A482F5E7}"/>
    <cellStyle name="Normal 2 8 2 3 2" xfId="54146" xr:uid="{17755D0A-AAE2-43C1-887D-E7F6DBC7EC52}"/>
    <cellStyle name="Normal 2 8 2 3 2 2" xfId="57313" xr:uid="{B0515903-B2F5-4EB0-8201-50F3B879908F}"/>
    <cellStyle name="Normal 2 8 2 3 3" xfId="56689" xr:uid="{40988982-2A2F-4868-B378-DD2B948260CE}"/>
    <cellStyle name="Normal 2 8 2 3 4" xfId="53521" xr:uid="{5365C7DF-45E9-4A7B-876B-0F54752C3F77}"/>
    <cellStyle name="Normal 2 8 2 4" xfId="54144" xr:uid="{BC850C49-62C7-4F35-87C9-13A5E865F351}"/>
    <cellStyle name="Normal 2 8 2 4 2" xfId="57311" xr:uid="{A345B66A-718E-4AB2-9FBC-D8F57D280CF6}"/>
    <cellStyle name="Normal 2 8 2 5" xfId="56687" xr:uid="{25164956-0F7D-4D5A-9948-F32643DA79DF}"/>
    <cellStyle name="Normal 2 8 2 6" xfId="53519" xr:uid="{C4BD6C8D-3AB7-4AE3-BF94-BADD12C017F1}"/>
    <cellStyle name="Normal 2 8 3" xfId="22516" xr:uid="{CBA940E4-A04D-4ADF-B028-7AEFBDF25903}"/>
    <cellStyle name="Normal 2 8 3 2" xfId="54147" xr:uid="{82039BD6-1956-4C27-A53A-F4C784CDCACB}"/>
    <cellStyle name="Normal 2 8 3 2 2" xfId="57314" xr:uid="{9254199B-A047-4CB9-8228-F2EA3CAA331D}"/>
    <cellStyle name="Normal 2 8 3 3" xfId="56690" xr:uid="{B6E1D2A2-3136-4A40-878F-60ECC83DB666}"/>
    <cellStyle name="Normal 2 8 3 4" xfId="53522" xr:uid="{E4A786AC-4AA4-4BB3-AA89-6CC516F84099}"/>
    <cellStyle name="Normal 2 8 4" xfId="37504" xr:uid="{879F6D3F-80D0-41E8-B66D-3369E433D865}"/>
    <cellStyle name="Normal 2 8 4 2" xfId="54148" xr:uid="{3F41C7E1-D584-4C8D-B13D-585FA904618F}"/>
    <cellStyle name="Normal 2 8 4 2 2" xfId="57315" xr:uid="{72EE3D96-F5C2-46BE-91DF-396E738BC842}"/>
    <cellStyle name="Normal 2 8 4 3" xfId="56691" xr:uid="{71153D12-A1C1-4467-A0CB-DC5B9191818A}"/>
    <cellStyle name="Normal 2 8 4 4" xfId="53523" xr:uid="{3BF36C1A-9912-48CE-84C0-0C1CD1F92F64}"/>
    <cellStyle name="Normal 2 8 5" xfId="53524" xr:uid="{E586634E-DD17-479D-AE16-9018F105D157}"/>
    <cellStyle name="Normal 2 8 5 2" xfId="54149" xr:uid="{786D9579-1771-462E-889D-027C781495C3}"/>
    <cellStyle name="Normal 2 8 5 2 2" xfId="57316" xr:uid="{D2AFED4E-29B1-4F46-A46C-68C77A3E4AE1}"/>
    <cellStyle name="Normal 2 8 5 3" xfId="56692" xr:uid="{62F69BC8-A05C-485D-A322-5E6164F7C451}"/>
    <cellStyle name="Normal 2 8 6" xfId="54143" xr:uid="{B0A43223-16B0-4C2C-A02F-D88F241086B0}"/>
    <cellStyle name="Normal 2 8 6 2" xfId="57310" xr:uid="{4E4E0BFB-E6F4-4599-B937-8EE77C39CDB9}"/>
    <cellStyle name="Normal 2 8 7" xfId="56686" xr:uid="{C22FE010-11DB-4E18-AC4F-CE20FE89AAE4}"/>
    <cellStyle name="Normal 2 8 8" xfId="53518" xr:uid="{8402B642-1CF2-4216-917F-C8A17ADE49FF}"/>
    <cellStyle name="Normal 2 9" xfId="1531" xr:uid="{6273BEE7-37EC-430A-94C6-46208F6510ED}"/>
    <cellStyle name="Normal 2 9 2" xfId="10089" xr:uid="{374E4651-12E4-4F6F-A270-39D5D5FD065E}"/>
    <cellStyle name="Normal 2 9 2 2" xfId="26409" xr:uid="{7582805C-6E8F-4A20-BD10-1B6A2A4A8E13}"/>
    <cellStyle name="Normal 2 9 2 2 2" xfId="54152" xr:uid="{9942A783-C99A-4ED2-8678-40C62B6292BD}"/>
    <cellStyle name="Normal 2 9 2 2 2 2" xfId="57319" xr:uid="{43FB882B-BC91-457B-9264-C84F1F48E0DC}"/>
    <cellStyle name="Normal 2 9 2 2 3" xfId="56695" xr:uid="{2238456F-9B8A-43B1-816A-53962ECF332F}"/>
    <cellStyle name="Normal 2 9 2 2 4" xfId="53527" xr:uid="{F147082D-1FC2-41C5-B160-25803AD406B4}"/>
    <cellStyle name="Normal 2 9 2 3" xfId="41375" xr:uid="{D2C96990-2244-493E-A676-20535494FD4F}"/>
    <cellStyle name="Normal 2 9 2 3 2" xfId="54153" xr:uid="{4DB1C3DC-04AB-42CA-9FB4-6798DB590F92}"/>
    <cellStyle name="Normal 2 9 2 3 2 2" xfId="57320" xr:uid="{E898500B-9553-451A-8648-3E333E26F41C}"/>
    <cellStyle name="Normal 2 9 2 3 3" xfId="56696" xr:uid="{6A6F086C-B787-4FBC-8A3D-EA1DDAF9E573}"/>
    <cellStyle name="Normal 2 9 2 3 4" xfId="53528" xr:uid="{1FD80DA8-8A65-474C-AF8F-6DCD3DC9D94C}"/>
    <cellStyle name="Normal 2 9 2 4" xfId="54151" xr:uid="{3260123D-D3A7-40EE-96DF-491C5F8A7712}"/>
    <cellStyle name="Normal 2 9 2 4 2" xfId="57318" xr:uid="{F9449DE1-E2C5-4FF3-BCE4-F0B8C4095831}"/>
    <cellStyle name="Normal 2 9 2 5" xfId="56694" xr:uid="{C0497BD1-E57E-4369-94A3-2CBF1C62B075}"/>
    <cellStyle name="Normal 2 9 2 6" xfId="53526" xr:uid="{61C0483E-C237-45BA-93A2-B9BF476EB70C}"/>
    <cellStyle name="Normal 2 9 3" xfId="19387" xr:uid="{1C07C686-CB2F-43B7-BCF1-6F35915939BD}"/>
    <cellStyle name="Normal 2 9 3 2" xfId="54154" xr:uid="{1B7DE693-E5A2-44BD-BD90-2A1B592E3AB4}"/>
    <cellStyle name="Normal 2 9 3 2 2" xfId="57321" xr:uid="{72961CA7-BBF2-430B-B77E-6DB3D325C1D7}"/>
    <cellStyle name="Normal 2 9 3 3" xfId="56697" xr:uid="{767453DD-B06B-4247-A226-7B7438041331}"/>
    <cellStyle name="Normal 2 9 3 4" xfId="53529" xr:uid="{8BA66043-A0BF-4E5A-AB39-F8DAC5C62101}"/>
    <cellStyle name="Normal 2 9 4" xfId="34376" xr:uid="{F04BF783-A43C-4F2A-B733-47D25492F834}"/>
    <cellStyle name="Normal 2 9 4 2" xfId="54155" xr:uid="{80181D92-EB74-4508-BB90-C6D876AA26FE}"/>
    <cellStyle name="Normal 2 9 4 2 2" xfId="57322" xr:uid="{125E39FC-2C7C-461B-B1EA-01B26232D3FA}"/>
    <cellStyle name="Normal 2 9 4 3" xfId="56698" xr:uid="{EBF87C92-777F-47A0-B1FF-485240C611C7}"/>
    <cellStyle name="Normal 2 9 4 4" xfId="53530" xr:uid="{DEC259ED-00BD-4D41-B499-0973923F9EF8}"/>
    <cellStyle name="Normal 2 9 5" xfId="54150" xr:uid="{9CC31017-8522-4B1F-8064-7DF90DA68C13}"/>
    <cellStyle name="Normal 2 9 5 2" xfId="57317" xr:uid="{E5E3D5D6-C7AB-4108-916A-B8D437C63D98}"/>
    <cellStyle name="Normal 2 9 6" xfId="56693" xr:uid="{04614F9D-342B-41C9-9BB0-74A91E0A1463}"/>
    <cellStyle name="Normal 2 9 7" xfId="53525" xr:uid="{77E188AB-A735-4F0C-9443-082600BD5C6F}"/>
    <cellStyle name="Normal 20" xfId="5142" xr:uid="{11522989-6108-4F6D-9070-54893C5B5DC4}"/>
    <cellStyle name="Normal 20 2" xfId="8564" xr:uid="{648191B7-579B-4F11-A9D0-22B2D7BB66D3}"/>
    <cellStyle name="Normal 20 2 2" xfId="8861" xr:uid="{FA0B3602-1C42-4207-AD9A-E68D9D8C6B10}"/>
    <cellStyle name="Normal 20 2 2 2" xfId="57323" xr:uid="{A8F5F44A-70CA-42F5-AB8C-909431A60A1E}"/>
    <cellStyle name="Normal 20 2 3" xfId="54156" xr:uid="{E07ED8CA-DF0C-4300-8FEA-6EECAF4BD729}"/>
    <cellStyle name="Normal 20 3" xfId="8820" xr:uid="{D8B5DC14-B127-482E-B792-D50559AF678C}"/>
    <cellStyle name="Normal 20 3 2" xfId="56699" xr:uid="{F5909513-4341-4CC0-B715-D1709555BA05}"/>
    <cellStyle name="Normal 20 4" xfId="53531" xr:uid="{BAB6D450-696A-48BE-9189-96E914C88F6E}"/>
    <cellStyle name="Normal 21" xfId="1540" xr:uid="{4DBAE013-45D3-4502-A3A8-BB2FC737CA40}"/>
    <cellStyle name="Normal 21 2" xfId="8791" xr:uid="{C36CAA36-AFE9-4837-B10B-C9FAE36F7F33}"/>
    <cellStyle name="Normal 21 2 2" xfId="57324" xr:uid="{4ED8C728-3FF8-42D0-A052-85FFAC5B308C}"/>
    <cellStyle name="Normal 21 2 3" xfId="54157" xr:uid="{A44F258A-730C-4B18-83CB-2AF535A6D899}"/>
    <cellStyle name="Normal 21 3" xfId="56700" xr:uid="{9C81A98B-46E8-4722-90EC-BB307EA5B65F}"/>
    <cellStyle name="Normal 21 4" xfId="53532" xr:uid="{2DC363EC-D78F-465B-B806-650979E80C02}"/>
    <cellStyle name="Normal 22" xfId="8782" xr:uid="{C99392E7-0061-4305-BCF6-1D458F432FBB}"/>
    <cellStyle name="Normal 22 2" xfId="16630" xr:uid="{FCA03EFE-77A1-4035-904D-306C1543E2F2}"/>
    <cellStyle name="Normal 22 2 2" xfId="32945" xr:uid="{FD75A590-EAAB-4417-A4FF-062FC469D878}"/>
    <cellStyle name="Normal 22 2 2 2" xfId="57325" xr:uid="{1D6D3D3D-37A6-46FC-95FC-20EAAA977DCF}"/>
    <cellStyle name="Normal 22 2 3" xfId="47909" xr:uid="{E135E833-CE7D-4EEE-B9B5-10028079C578}"/>
    <cellStyle name="Normal 22 2 4" xfId="54158" xr:uid="{B77F22D6-92A7-4D00-B0C8-5680753358D5}"/>
    <cellStyle name="Normal 22 3" xfId="25923" xr:uid="{E0D69743-4290-4DCA-A1D4-B257A15FB1CB}"/>
    <cellStyle name="Normal 22 3 2" xfId="56701" xr:uid="{D5F73CF9-E3F8-4125-A9D8-5953663D8FC1}"/>
    <cellStyle name="Normal 22 4" xfId="40910" xr:uid="{20F86457-D684-4281-BD6A-234DA86A7BBF}"/>
    <cellStyle name="Normal 22 5" xfId="53533" xr:uid="{05B27BD6-296E-433A-9DE2-BF7CFB9E9706}"/>
    <cellStyle name="Normal 23" xfId="1526" xr:uid="{3992E36A-7F8F-4F0F-95A8-6373A8F44DF8}"/>
    <cellStyle name="Normal 23 2" xfId="8862" xr:uid="{380D8E65-F8F6-4335-91DD-22E2CE05E13B}"/>
    <cellStyle name="Normal 23 2 2" xfId="57053" xr:uid="{E2FC0239-B5CC-4D8B-A5FE-BCCF2D32D72F}"/>
    <cellStyle name="Normal 23 2 3" xfId="53886" xr:uid="{C93E02FD-B7AC-461E-B752-71A2B9C8FABD}"/>
    <cellStyle name="Normal 23 3" xfId="56442" xr:uid="{D52008FE-0BF8-4C7F-B61E-1D32F1F6605C}"/>
    <cellStyle name="Normal 23 4" xfId="53250" xr:uid="{A1AA5EB8-EE26-4C4C-9BF7-5458446808D9}"/>
    <cellStyle name="Normal 24" xfId="8788" xr:uid="{4C0D43F0-C457-4070-A477-88A24362E1C4}"/>
    <cellStyle name="Normal 24 2" xfId="8866" xr:uid="{810B4E5D-689F-410A-A374-0A9ED565567D}"/>
    <cellStyle name="Normal 24 3" xfId="54458" xr:uid="{0572AB6F-8DD6-4CEE-B47B-CF8105D3E3F3}"/>
    <cellStyle name="Normal 25" xfId="8863" xr:uid="{D685D2B6-62A5-4F63-988A-489A649AF230}"/>
    <cellStyle name="Normal 25 2" xfId="54461" xr:uid="{0DADF652-87E0-49C2-911C-393511958A1B}"/>
    <cellStyle name="Normal 26" xfId="1523" xr:uid="{91CAEBF6-98BB-4CA8-A57C-C336CB642D70}"/>
    <cellStyle name="Normal 26 2" xfId="10085" xr:uid="{7C9689D1-28C1-4C2F-B743-8EAAC91A3F63}"/>
    <cellStyle name="Normal 26 2 2" xfId="26405" xr:uid="{767ED517-53A6-4D61-BF07-494225CE0689}"/>
    <cellStyle name="Normal 26 2 3" xfId="41371" xr:uid="{849F051E-ED05-4764-AA28-E5DC91BD6969}"/>
    <cellStyle name="Normal 26 3" xfId="19383" xr:uid="{4516CB9A-4EEF-49E5-AAA3-7D6CCD819187}"/>
    <cellStyle name="Normal 26 4" xfId="34372" xr:uid="{BA02CAAD-6755-4120-900E-6C0E05FCF80E}"/>
    <cellStyle name="Normal 26 5" xfId="54462" xr:uid="{6984F632-2DB8-4131-819B-FC65CBBB1C62}"/>
    <cellStyle name="Normal 27" xfId="7" xr:uid="{2103B054-CCAA-4A12-83BB-AFB665B29C7C}"/>
    <cellStyle name="Normal 27 2" xfId="16680" xr:uid="{3B227246-6885-416B-919A-F95D69BC4B71}"/>
    <cellStyle name="Normal 27 2 2" xfId="32994" xr:uid="{A4BEC760-308F-49FE-BFEA-1FF1185C0574}"/>
    <cellStyle name="Normal 27 2 3" xfId="47958" xr:uid="{82B2BE69-9B10-4FD6-88B0-4226A7628AC0}"/>
    <cellStyle name="Normal 27 3" xfId="25972" xr:uid="{640B9828-A281-4392-B737-AACCFD5F1CE6}"/>
    <cellStyle name="Normal 27 4" xfId="40959" xr:uid="{5ED1B333-8470-44AB-91A9-ADAA52689223}"/>
    <cellStyle name="Normal 27 5" xfId="54463" xr:uid="{0A3C2C2A-43DF-4D20-9B90-A95A876F9FF4}"/>
    <cellStyle name="Normal 28" xfId="9670" xr:uid="{B8E4B5F8-C5F1-4977-8499-0348A2F7D164}"/>
    <cellStyle name="Normal 28 2" xfId="50548" xr:uid="{A67626B0-E668-4927-B91C-3598FA7C3E01}"/>
    <cellStyle name="Normal 28 3" xfId="54464" xr:uid="{1DF2E4A2-97AA-4C05-A548-B947EB89BDC6}"/>
    <cellStyle name="Normal 29" xfId="9646" xr:uid="{CD9668D7-11A5-4DD2-8CA8-919FD25EC3DA}"/>
    <cellStyle name="Normal 29 2" xfId="25978" xr:uid="{C192BC5E-CC86-4BE4-8DB8-13AAFFAF3E1A}"/>
    <cellStyle name="Normal 29 3" xfId="40964" xr:uid="{D6C9EDA4-97E2-4B08-AFB9-1A65B852B7E9}"/>
    <cellStyle name="Normal 29 4" xfId="54465" xr:uid="{0DB46086-C47A-40BE-92DC-917387AA74F2}"/>
    <cellStyle name="Normal 3" xfId="10" xr:uid="{01FAB6CD-AD2E-4D82-A694-9122655A37FE}"/>
    <cellStyle name="Normal 3 10" xfId="9648" xr:uid="{8BDEE41A-2EF2-4EF1-8E5E-904C6080C0B7}"/>
    <cellStyle name="Normal 3 10 2" xfId="25979" xr:uid="{7C939E0E-0FDD-4184-849E-44D23FE689D1}"/>
    <cellStyle name="Normal 3 10 2 2" xfId="54161" xr:uid="{D985B11F-1886-41F8-99E4-E5F7AC021A9B}"/>
    <cellStyle name="Normal 3 10 2 2 2" xfId="57328" xr:uid="{3217772C-FE17-4D9C-A64A-54917748AB84}"/>
    <cellStyle name="Normal 3 10 2 3" xfId="56704" xr:uid="{D89EE078-0E4A-47F9-A0BF-39EE8EC6F507}"/>
    <cellStyle name="Normal 3 10 2 4" xfId="53536" xr:uid="{BD445A8F-CF78-421D-AD1E-47C664F75C2B}"/>
    <cellStyle name="Normal 3 10 3" xfId="40965" xr:uid="{A79DDFE7-501A-4467-AEC0-26DAF3CDA60A}"/>
    <cellStyle name="Normal 3 10 3 2" xfId="57327" xr:uid="{1E6BDE7C-E8EA-4F5F-BB15-8A5457ABCAA3}"/>
    <cellStyle name="Normal 3 10 3 3" xfId="54160" xr:uid="{E5D79DD8-67C0-49AA-95BF-2C9EA485AE0E}"/>
    <cellStyle name="Normal 3 10 4" xfId="56703" xr:uid="{2D9885CC-01F6-41DB-BEBB-7EFB23B9AA0E}"/>
    <cellStyle name="Normal 3 10 5" xfId="53535" xr:uid="{05A1CEFA-3245-4750-BD1C-3FCB299D9EE9}"/>
    <cellStyle name="Normal 3 11" xfId="17434" xr:uid="{909DF9B6-AEF1-4EBF-AB09-7651AB237E18}"/>
    <cellStyle name="Normal 3 11 2" xfId="54162" xr:uid="{FCF5D68C-8AB2-46E0-B565-A1A077234CCB}"/>
    <cellStyle name="Normal 3 11 2 2" xfId="57329" xr:uid="{CC982F36-A746-4A64-A5EF-1DE23258F51A}"/>
    <cellStyle name="Normal 3 11 3" xfId="56705" xr:uid="{846F7134-F6E9-416B-B2CA-E2D259AD4AFE}"/>
    <cellStyle name="Normal 3 11 4" xfId="53537" xr:uid="{4C3A3555-100E-496F-882C-C4ECF8DA57D4}"/>
    <cellStyle name="Normal 3 12" xfId="19290" xr:uid="{5AABCB74-BDF8-4FA9-B0BC-29C66DD925C0}"/>
    <cellStyle name="Normal 3 12 2" xfId="54163" xr:uid="{E0B02D76-9A32-4759-9EDC-949D3DEDF9FF}"/>
    <cellStyle name="Normal 3 12 2 2" xfId="57330" xr:uid="{006554B0-9D5F-4E5B-B499-48DC325B8E6B}"/>
    <cellStyle name="Normal 3 12 3" xfId="56706" xr:uid="{6C5EDAAC-DEF1-4808-9F95-1ECBB4D915DF}"/>
    <cellStyle name="Normal 3 12 4" xfId="53538" xr:uid="{DF939C27-A559-42F5-B573-37257B5ADAA7}"/>
    <cellStyle name="Normal 3 13" xfId="34285" xr:uid="{0DA55607-B99B-4C09-9249-920743491FB4}"/>
    <cellStyle name="Normal 3 13 2" xfId="54164" xr:uid="{F983A212-E9A8-49FA-8B68-15EC33D80E69}"/>
    <cellStyle name="Normal 3 13 2 2" xfId="57331" xr:uid="{DDC65AC8-A23B-4C9B-BB5B-F3851ADC7FA6}"/>
    <cellStyle name="Normal 3 13 3" xfId="56707" xr:uid="{3C346401-3D1D-44EA-8283-915D8084FA39}"/>
    <cellStyle name="Normal 3 13 4" xfId="53539" xr:uid="{DC185708-F571-4FE4-B64C-17274B53653D}"/>
    <cellStyle name="Normal 3 14" xfId="49225" xr:uid="{E81F758B-C4C3-4B4F-AF38-88877034C148}"/>
    <cellStyle name="Normal 3 14 2" xfId="54159" xr:uid="{2EFDF0B5-F47F-42CA-A805-5620B1C385E1}"/>
    <cellStyle name="Normal 3 14 2 2" xfId="57326" xr:uid="{19F10EC0-F391-43E6-864A-BFE6CFA209A4}"/>
    <cellStyle name="Normal 3 14 3" xfId="56702" xr:uid="{2DA8C6F9-0D73-4D07-B86B-E10E18D595DB}"/>
    <cellStyle name="Normal 3 14 4" xfId="53534" xr:uid="{3768F146-267E-428F-9D67-D8234DF3214D}"/>
    <cellStyle name="Normal 3 15" xfId="49630" xr:uid="{7B04793C-C80F-4BFC-AA67-8A93A79F6884}"/>
    <cellStyle name="Normal 3 15 2" xfId="53119" xr:uid="{C05F510E-4C58-4833-807E-69F9EF5DF552}"/>
    <cellStyle name="Normal 3 16" xfId="50036" xr:uid="{91F751D9-47C5-44D6-9BE2-4988DD9A87CD}"/>
    <cellStyle name="Normal 3 17" xfId="50444" xr:uid="{1213BCDF-9D73-4FEC-A530-0207A154782E}"/>
    <cellStyle name="Normal 3 18" xfId="50544" xr:uid="{8990BF43-7E6B-4860-BAC9-0043D701C246}"/>
    <cellStyle name="Normal 3 19" xfId="50886" xr:uid="{55B39677-3689-41AF-A20B-FD74A848E365}"/>
    <cellStyle name="Normal 3 2" xfId="574" xr:uid="{2F40751A-F645-4CD0-A3BB-AC7AAD019F22}"/>
    <cellStyle name="Normal 3 2 10" xfId="19291" xr:uid="{4CFFB012-BF52-4407-9256-0E01A8D9FA3C}"/>
    <cellStyle name="Normal 3 2 10 2" xfId="55953" xr:uid="{0EA476D3-A133-4F2A-A854-246E20ECBABF}"/>
    <cellStyle name="Normal 3 2 11" xfId="34286" xr:uid="{0BFA64FD-3759-4652-8648-C0204985310A}"/>
    <cellStyle name="Normal 3 2 12" xfId="49226" xr:uid="{74C2851B-6A34-4F4F-993D-3AF33B01FC43}"/>
    <cellStyle name="Normal 3 2 13" xfId="49631" xr:uid="{8C9A6A73-CF21-4072-AC0B-D98DB94DFC5B}"/>
    <cellStyle name="Normal 3 2 14" xfId="50037" xr:uid="{3FAC72E4-69FC-405B-95AF-41FAA0C4716B}"/>
    <cellStyle name="Normal 3 2 15" xfId="50445" xr:uid="{489246F4-8024-4ADF-ABF9-41D185BFFE65}"/>
    <cellStyle name="Normal 3 2 16" xfId="50545" xr:uid="{30982D21-E1D9-4F7C-9196-2F137D9D1FF1}"/>
    <cellStyle name="Normal 3 2 17" xfId="50887" xr:uid="{948B7A7E-25FF-414B-A658-EEE48E01CC87}"/>
    <cellStyle name="Normal 3 2 18" xfId="51606" xr:uid="{4A6F4D4F-7A8A-4F24-BAAA-2F32C68C7EA8}"/>
    <cellStyle name="Normal 3 2 19" xfId="52017" xr:uid="{5C553E5F-46F2-4C0B-B623-0B81FC9B5708}"/>
    <cellStyle name="Normal 3 2 2" xfId="575" xr:uid="{FFD9E3F6-78CC-4E13-9CE0-FF764BD1C35D}"/>
    <cellStyle name="Normal 3 2 2 10" xfId="50038" xr:uid="{B970D300-EF8E-47EB-B8CE-5FC7AFC48F42}"/>
    <cellStyle name="Normal 3 2 2 11" xfId="50446" xr:uid="{7EB4404A-A3D7-4E9E-9F2C-5E83D044850F}"/>
    <cellStyle name="Normal 3 2 2 12" xfId="50888" xr:uid="{2F8D6871-0A41-4E44-BFF2-FAE6F563CA4B}"/>
    <cellStyle name="Normal 3 2 2 13" xfId="51607" xr:uid="{32E19044-EE72-4126-AE92-65BAF2300F0A}"/>
    <cellStyle name="Normal 3 2 2 14" xfId="52018" xr:uid="{36B35108-1C1B-4434-81B7-085CBB3259C0}"/>
    <cellStyle name="Normal 3 2 2 2" xfId="1315" xr:uid="{32BCFAEA-E06E-4265-832E-F77E2260F486}"/>
    <cellStyle name="Normal 3 2 2 2 10" xfId="50539" xr:uid="{B14B71C5-5C6C-4D1D-B426-62CD8560EDE2}"/>
    <cellStyle name="Normal 3 2 2 2 11" xfId="51104" xr:uid="{4A31B6FF-BBA1-4C62-A371-C47B1E86371C}"/>
    <cellStyle name="Normal 3 2 2 2 12" xfId="51700" xr:uid="{525F173F-C51F-481F-BBA1-D6532713A5A3}"/>
    <cellStyle name="Normal 3 2 2 2 13" xfId="52119" xr:uid="{B1EF4D0F-62F7-4232-9258-BD77C0E2DACA}"/>
    <cellStyle name="Normal 3 2 2 2 2" xfId="8822" xr:uid="{43504999-8B66-4B77-B3E4-3444784EF154}"/>
    <cellStyle name="Normal 3 2 2 2 2 2" xfId="57334" xr:uid="{51F0F124-0DDD-4B7A-8256-C318E342A06C}"/>
    <cellStyle name="Normal 3 2 2 2 2 3" xfId="54167" xr:uid="{B159A4BF-18ED-4103-A0A4-51C25F223236}"/>
    <cellStyle name="Normal 3 2 2 2 3" xfId="8903" xr:uid="{41FB93B1-D450-4F13-A558-7073BAA00963}"/>
    <cellStyle name="Normal 3 2 2 2 3 2" xfId="16676" xr:uid="{54E5E9C9-1127-47E5-8B8D-2BEEDF450153}"/>
    <cellStyle name="Normal 3 2 2 2 3 2 2" xfId="32990" xr:uid="{99A52568-6349-4C89-8684-1CB911DC54B9}"/>
    <cellStyle name="Normal 3 2 2 2 3 2 3" xfId="47954" xr:uid="{89FBE153-4E83-4272-813E-5E60D6C0C26D}"/>
    <cellStyle name="Normal 3 2 2 2 3 2 4" xfId="56710" xr:uid="{0E23079B-2D69-4576-B734-665EA1735C0A}"/>
    <cellStyle name="Normal 3 2 2 2 3 3" xfId="25968" xr:uid="{B5C26042-675E-417D-93CE-8829648E81EB}"/>
    <cellStyle name="Normal 3 2 2 2 3 4" xfId="40955" xr:uid="{0F69CDE0-14EF-4133-A55D-ABE9C78050F7}"/>
    <cellStyle name="Normal 3 2 2 2 3 5" xfId="53542" xr:uid="{9B62F3F7-7267-4AC8-A7E7-9C78D16ECD9A}"/>
    <cellStyle name="Normal 3 2 2 2 4" xfId="10078" xr:uid="{46040C2F-804B-4A0B-AD2F-8B2EC3C56105}"/>
    <cellStyle name="Normal 3 2 2 2 4 2" xfId="26399" xr:uid="{E4A4637A-9DF9-40F8-9042-695357A832B2}"/>
    <cellStyle name="Normal 3 2 2 2 4 3" xfId="41367" xr:uid="{B348F341-4A18-4853-917D-1830E7BEF623}"/>
    <cellStyle name="Normal 3 2 2 2 5" xfId="19378" xr:uid="{E9E7C6F8-0309-45B1-9883-17D7BE729465}"/>
    <cellStyle name="Normal 3 2 2 2 6" xfId="34368" xr:uid="{17F1C8E8-EB3E-491F-B727-61D9D3DDC86F}"/>
    <cellStyle name="Normal 3 2 2 2 7" xfId="49320" xr:uid="{15B2DF30-BBEE-47E0-A4FD-CA9F0D8D94A6}"/>
    <cellStyle name="Normal 3 2 2 2 8" xfId="49725" xr:uid="{1C281317-3712-42A3-BCFE-7B484D9ED770}"/>
    <cellStyle name="Normal 3 2 2 2 9" xfId="50134" xr:uid="{8C435730-1E0E-4238-A93F-B3239CADCEF0}"/>
    <cellStyle name="Normal 3 2 2 3" xfId="5145" xr:uid="{BF91F96E-564B-4C68-A99C-B193449E03B1}"/>
    <cellStyle name="Normal 3 2 2 3 2" xfId="18958" xr:uid="{A2925000-C016-44F3-9A9F-37E6838F8EF3}"/>
    <cellStyle name="Normal 3 2 2 3 2 2" xfId="33955" xr:uid="{D4F015B8-F608-43DF-899E-9538C7102AB3}"/>
    <cellStyle name="Normal 3 2 2 3 2 2 2" xfId="57335" xr:uid="{91AD791E-A48C-4041-9B86-AC27C40EFF95}"/>
    <cellStyle name="Normal 3 2 2 3 2 3" xfId="48916" xr:uid="{05C378A4-3D87-4F62-803D-5BE73E12C126}"/>
    <cellStyle name="Normal 3 2 2 3 2 4" xfId="54168" xr:uid="{453A8568-4D15-4346-937B-D8A1BD627704}"/>
    <cellStyle name="Normal 3 2 2 3 3" xfId="53543" xr:uid="{8BC7CE50-3E3D-41F0-95B6-D1EAF20CDC0E}"/>
    <cellStyle name="Normal 3 2 2 3 3 2" xfId="56711" xr:uid="{ED36EA2F-5C26-4452-BF0A-9D42CFDB2692}"/>
    <cellStyle name="Normal 3 2 2 3 4" xfId="56361" xr:uid="{45FCCB01-D8DE-4C75-A1D2-291CF1E38487}"/>
    <cellStyle name="Normal 3 2 2 3 5" xfId="53087" xr:uid="{94B7ABF2-E27D-450F-88C3-D411D404774D}"/>
    <cellStyle name="Normal 3 2 2 4" xfId="8870" xr:uid="{9EF6320E-B012-4162-8CA8-7D133BD64952}"/>
    <cellStyle name="Normal 3 2 2 4 2" xfId="16645" xr:uid="{9EA5B8AD-59B0-4484-9D4F-03078F5386BC}"/>
    <cellStyle name="Normal 3 2 2 4 2 2" xfId="32959" xr:uid="{2E91F16B-38F8-4BAA-BCF7-C434B041AB48}"/>
    <cellStyle name="Normal 3 2 2 4 2 2 2" xfId="57336" xr:uid="{7840B40D-8633-4ACD-AA68-152D9B7C08F5}"/>
    <cellStyle name="Normal 3 2 2 4 2 3" xfId="47923" xr:uid="{55ED7018-FC2A-4688-82B7-C7D666EA704C}"/>
    <cellStyle name="Normal 3 2 2 4 2 4" xfId="54169" xr:uid="{9B1F56D0-3B50-4FF3-9ACF-01E03C1ADA6C}"/>
    <cellStyle name="Normal 3 2 2 4 3" xfId="25937" xr:uid="{8ECB62E8-C1F1-4365-B615-8D2451EFEB79}"/>
    <cellStyle name="Normal 3 2 2 4 3 2" xfId="56712" xr:uid="{98659CCC-482F-425B-9CB0-1E00A52D2E27}"/>
    <cellStyle name="Normal 3 2 2 4 4" xfId="40924" xr:uid="{339C62AD-2B49-4F00-923C-84F9DFEA8F36}"/>
    <cellStyle name="Normal 3 2 2 4 5" xfId="53544" xr:uid="{BEAC2495-2CC9-4705-8F90-6AF186E1A3E4}"/>
    <cellStyle name="Normal 3 2 2 5" xfId="9983" xr:uid="{345E25D3-4FCB-473E-A3DD-76458540B22C}"/>
    <cellStyle name="Normal 3 2 2 5 2" xfId="26309" xr:uid="{79FB0073-0785-46B9-9C67-37A4CB4D7975}"/>
    <cellStyle name="Normal 3 2 2 5 2 2" xfId="57333" xr:uid="{3D3C9FE2-D8C3-407D-8FE8-631A56475F55}"/>
    <cellStyle name="Normal 3 2 2 5 3" xfId="41287" xr:uid="{67F73568-0A73-46C3-B482-8BCBD1797EBC}"/>
    <cellStyle name="Normal 3 2 2 5 4" xfId="54166" xr:uid="{FE0B2209-A2BE-419F-8827-3B63B6DBB200}"/>
    <cellStyle name="Normal 3 2 2 6" xfId="19292" xr:uid="{94A56746-43A8-4A3A-8062-46DE21F235B7}"/>
    <cellStyle name="Normal 3 2 2 6 2" xfId="56709" xr:uid="{B40FB4F9-E5CB-499C-8C19-62076DBFEB26}"/>
    <cellStyle name="Normal 3 2 2 6 3" xfId="53541" xr:uid="{53277479-2D4B-4F1F-A19A-43D6FA3BEE2F}"/>
    <cellStyle name="Normal 3 2 2 7" xfId="34287" xr:uid="{CFB47A44-AB5E-4FB1-9CF2-BD67D2CBFAC1}"/>
    <cellStyle name="Normal 3 2 2 8" xfId="49227" xr:uid="{134CAD6E-5B3C-4B9D-AFA4-504C8DBB77BE}"/>
    <cellStyle name="Normal 3 2 2 9" xfId="49632" xr:uid="{6A3331DC-BA63-4712-8383-7DD015A7054E}"/>
    <cellStyle name="Normal 3 2 20" xfId="52671" xr:uid="{E5918CA2-E940-4D76-BFBC-FD92EEAC26AD}"/>
    <cellStyle name="Normal 3 2 3" xfId="1314" xr:uid="{239BACE4-347F-4754-B575-AFA3763AD73E}"/>
    <cellStyle name="Normal 3 2 3 10" xfId="49724" xr:uid="{C69CC739-BA37-4623-A6E8-55F34A3D0B2A}"/>
    <cellStyle name="Normal 3 2 3 11" xfId="50133" xr:uid="{61E0E44C-7E9C-42B2-8680-1FB6D2FE0577}"/>
    <cellStyle name="Normal 3 2 3 12" xfId="50538" xr:uid="{A6C563E2-0F85-45F7-A183-26EC1E43FC6D}"/>
    <cellStyle name="Normal 3 2 3 13" xfId="51103" xr:uid="{5539352A-21CF-487D-8415-8FE1EE99344D}"/>
    <cellStyle name="Normal 3 2 3 14" xfId="51699" xr:uid="{80A08EF3-E33D-4289-A305-2E81BD0CE7D8}"/>
    <cellStyle name="Normal 3 2 3 15" xfId="52118" xr:uid="{54211E90-51F5-43C9-85E5-09BFF50DABA7}"/>
    <cellStyle name="Normal 3 2 3 16" xfId="53045" xr:uid="{405CC6EA-656D-46A8-BECF-B4C2F97E9828}"/>
    <cellStyle name="Normal 3 2 3 2" xfId="8659" xr:uid="{CADA4810-9E33-46FA-9B35-2876130ACD1D}"/>
    <cellStyle name="Normal 3 2 3 2 2" xfId="16538" xr:uid="{304C0CAC-2F69-4DAA-97E7-559BAC8EB85F}"/>
    <cellStyle name="Normal 3 2 3 2 2 2" xfId="32853" xr:uid="{BC5FCBAB-3BED-4775-B424-DBBED1704707}"/>
    <cellStyle name="Normal 3 2 3 2 2 2 2" xfId="57337" xr:uid="{80789D9B-AE21-4C77-9761-59BD17986E44}"/>
    <cellStyle name="Normal 3 2 3 2 2 3" xfId="47817" xr:uid="{889DC9B2-D70F-4CBB-93FE-C013181C6392}"/>
    <cellStyle name="Normal 3 2 3 2 2 4" xfId="54170" xr:uid="{D2BBFCC2-DEA8-4B30-8DC0-DE02BDAB7547}"/>
    <cellStyle name="Normal 3 2 3 2 3" xfId="18936" xr:uid="{BB38AABB-2801-481C-964A-1E5966785440}"/>
    <cellStyle name="Normal 3 2 3 2 3 2" xfId="33937" xr:uid="{035F8FA3-8AEF-494A-BEE1-465A06F46BBD}"/>
    <cellStyle name="Normal 3 2 3 2 3 3" xfId="48898" xr:uid="{17991C62-19FC-4885-BE55-EC5D4EFBC4CE}"/>
    <cellStyle name="Normal 3 2 3 2 3 4" xfId="56343" xr:uid="{9273BDAC-8B1E-4DBE-99AC-2E277DDE43E6}"/>
    <cellStyle name="Normal 3 2 3 2 4" xfId="25831" xr:uid="{2D76DE60-3330-4D8C-B57B-C0A223E232B2}"/>
    <cellStyle name="Normal 3 2 3 2 5" xfId="40818" xr:uid="{F1C4793C-5287-44E7-B08B-86E735AE4E73}"/>
    <cellStyle name="Normal 3 2 3 2 6" xfId="53069" xr:uid="{84FF2EA8-220D-4381-B955-27AE0D22979E}"/>
    <cellStyle name="Normal 3 2 3 3" xfId="5146" xr:uid="{29ED06B1-6B95-4EE1-A9F0-584BEE048B5E}"/>
    <cellStyle name="Normal 3 2 3 3 2" xfId="13233" xr:uid="{BF5A5D6D-4FF5-4250-BC2E-59081F09629D}"/>
    <cellStyle name="Normal 3 2 3 3 2 2" xfId="29553" xr:uid="{B2A23882-EAED-4D06-A690-4F8766ABAEF4}"/>
    <cellStyle name="Normal 3 2 3 3 2 3" xfId="44518" xr:uid="{BE8C5372-97C6-49C7-8E18-14FC19479BC5}"/>
    <cellStyle name="Normal 3 2 3 3 2 4" xfId="56713" xr:uid="{DC785E66-411D-480C-A9C8-AE06AA02FF5C}"/>
    <cellStyle name="Normal 3 2 3 3 3" xfId="22531" xr:uid="{DE72B973-04A0-4E39-B84D-926959B2A876}"/>
    <cellStyle name="Normal 3 2 3 3 4" xfId="37519" xr:uid="{58C53E32-749F-4DD4-B2A3-7E5486D1EB2D}"/>
    <cellStyle name="Normal 3 2 3 3 5" xfId="53545" xr:uid="{F0B0857E-F83D-4422-8487-A406A0C00364}"/>
    <cellStyle name="Normal 3 2 3 4" xfId="8902" xr:uid="{DADEC09B-6F06-4FB5-9895-DB8F475EFFFB}"/>
    <cellStyle name="Normal 3 2 3 4 2" xfId="16675" xr:uid="{D6A5AD6D-CB8E-48F5-BCB2-8E04B2F35736}"/>
    <cellStyle name="Normal 3 2 3 4 2 2" xfId="32989" xr:uid="{303722D5-0E40-47B3-9662-D263B143BF12}"/>
    <cellStyle name="Normal 3 2 3 4 2 3" xfId="47953" xr:uid="{CD466BB6-FD87-4E19-83E5-F3D2715A360A}"/>
    <cellStyle name="Normal 3 2 3 4 3" xfId="25967" xr:uid="{873FAF5A-A745-4BF4-B6F3-55DE9964C4B3}"/>
    <cellStyle name="Normal 3 2 3 4 4" xfId="40954" xr:uid="{47C984E2-4DF1-4467-81E0-834210E95520}"/>
    <cellStyle name="Normal 3 2 3 4 5" xfId="55400" xr:uid="{8AD3E09B-E8E6-4283-8532-6BD8449836CB}"/>
    <cellStyle name="Normal 3 2 3 5" xfId="10077" xr:uid="{3F359727-2CA1-477C-8545-E08DCB690B19}"/>
    <cellStyle name="Normal 3 2 3 5 2" xfId="26398" xr:uid="{3D04FE7D-4067-4097-957E-E81B99A2C772}"/>
    <cellStyle name="Normal 3 2 3 5 3" xfId="41366" xr:uid="{0FAF097E-397C-4A2C-B0B5-657B229A1315}"/>
    <cellStyle name="Normal 3 2 3 5 4" xfId="56322" xr:uid="{9C304045-0BA7-4BBB-8C65-6850BDB4A49B}"/>
    <cellStyle name="Normal 3 2 3 6" xfId="18451" xr:uid="{11BF3F65-98A8-4E19-981C-AEF6E7911FD4}"/>
    <cellStyle name="Normal 3 2 3 6 2" xfId="33917" xr:uid="{240EC2B9-4F43-4648-B9D6-E012C2334E37}"/>
    <cellStyle name="Normal 3 2 3 6 3" xfId="48878" xr:uid="{485A0524-0BC9-4D0C-9844-979781C0EFF7}"/>
    <cellStyle name="Normal 3 2 3 7" xfId="19377" xr:uid="{CCA85691-62E6-455F-A983-254F884890C4}"/>
    <cellStyle name="Normal 3 2 3 8" xfId="34367" xr:uid="{40B1B81E-66F2-4911-B73E-B3783F95820E}"/>
    <cellStyle name="Normal 3 2 3 9" xfId="49319" xr:uid="{0C779FE6-AC9C-4DB5-932E-96BB3344876C}"/>
    <cellStyle name="Normal 3 2 4" xfId="6039" xr:uid="{C7621F04-8EDE-46D3-BA08-B2AB129E8BA7}"/>
    <cellStyle name="Normal 3 2 4 2" xfId="13955" xr:uid="{61E8A613-0BB0-41F7-91AC-D6DFFA617E0D}"/>
    <cellStyle name="Normal 3 2 4 2 2" xfId="30270" xr:uid="{1F803B83-ACDE-4800-9DCB-F2BA76F63EC0}"/>
    <cellStyle name="Normal 3 2 4 2 2 2" xfId="57338" xr:uid="{F15F7D1E-E277-478A-97F7-180C6AC45043}"/>
    <cellStyle name="Normal 3 2 4 2 3" xfId="45234" xr:uid="{D6E61105-75EF-4D20-8B94-5DDBE40AC37D}"/>
    <cellStyle name="Normal 3 2 4 2 4" xfId="54171" xr:uid="{810FF860-C996-4ACB-A40D-12B55427EF84}"/>
    <cellStyle name="Normal 3 2 4 3" xfId="18952" xr:uid="{9B2ACA9A-BEC9-4AFE-8833-D8D806A70399}"/>
    <cellStyle name="Normal 3 2 4 3 2" xfId="33951" xr:uid="{AAC0F8F0-FA22-4C3C-812B-16357E383B6E}"/>
    <cellStyle name="Normal 3 2 4 3 2 2" xfId="56714" xr:uid="{74AC44A1-DB71-4455-957F-D8F3CE558F0C}"/>
    <cellStyle name="Normal 3 2 4 3 3" xfId="48912" xr:uid="{AD4045A7-0EDB-4C0C-A7DD-49AD54BCABD3}"/>
    <cellStyle name="Normal 3 2 4 3 4" xfId="53546" xr:uid="{100A1C6A-FC05-4596-B001-2F60EB775081}"/>
    <cellStyle name="Normal 3 2 4 4" xfId="23248" xr:uid="{523A1680-E306-4C81-BBEC-DD6C2C79C0DE}"/>
    <cellStyle name="Normal 3 2 4 4 2" xfId="56357" xr:uid="{1CD71874-2599-4DC5-A0CE-30C112B5DEC5}"/>
    <cellStyle name="Normal 3 2 4 5" xfId="38235" xr:uid="{3982227A-3CA6-47E1-8F64-81112BE470AC}"/>
    <cellStyle name="Normal 3 2 4 6" xfId="53083" xr:uid="{544E3DF5-A82B-4289-B415-13E56E6CEFB2}"/>
    <cellStyle name="Normal 3 2 5" xfId="5144" xr:uid="{851222C3-9DA8-4C3B-9661-CC4D72884E14}"/>
    <cellStyle name="Normal 3 2 5 2" xfId="13232" xr:uid="{D14F0043-04D9-4F68-8ED3-DA22F2695106}"/>
    <cellStyle name="Normal 3 2 5 2 2" xfId="29552" xr:uid="{7B08350E-D902-4120-8C5B-3AFB8AECDA68}"/>
    <cellStyle name="Normal 3 2 5 2 2 2" xfId="57339" xr:uid="{ECE74A50-C23A-4202-9E48-5DD819509AE5}"/>
    <cellStyle name="Normal 3 2 5 2 3" xfId="44517" xr:uid="{CF6A1579-D407-4EF2-884C-84FE2CABAC03}"/>
    <cellStyle name="Normal 3 2 5 2 4" xfId="54172" xr:uid="{AB0E954B-AE59-4EBE-B23E-C0B350963B00}"/>
    <cellStyle name="Normal 3 2 5 3" xfId="18917" xr:uid="{8377AA2C-E086-4969-970A-84BE9A3B57AC}"/>
    <cellStyle name="Normal 3 2 5 3 2" xfId="33927" xr:uid="{FC7FFF37-7BA6-4979-8E6A-7BBF608C4195}"/>
    <cellStyle name="Normal 3 2 5 3 2 2" xfId="56715" xr:uid="{44932405-29D5-44BD-9AE9-5C63BD36F51B}"/>
    <cellStyle name="Normal 3 2 5 3 3" xfId="48888" xr:uid="{10255ADD-AE3A-4B16-A930-B51936FAB518}"/>
    <cellStyle name="Normal 3 2 5 3 4" xfId="53547" xr:uid="{0A08D497-B3AC-4E96-A5CF-364A6FAA801D}"/>
    <cellStyle name="Normal 3 2 5 4" xfId="22530" xr:uid="{99F7E368-723A-4A42-A9CE-D11025691AC9}"/>
    <cellStyle name="Normal 3 2 5 4 2" xfId="56333" xr:uid="{A113F3DF-5842-46D4-A1EA-9F8F8E8EE8CC}"/>
    <cellStyle name="Normal 3 2 5 5" xfId="37518" xr:uid="{30E9167B-B49F-4942-8E5E-EBA4CD27970A}"/>
    <cellStyle name="Normal 3 2 5 6" xfId="53059" xr:uid="{ECBC5CF2-5C60-48AE-BD2D-BB6542C68FE0}"/>
    <cellStyle name="Normal 3 2 6" xfId="8869" xr:uid="{34FA8487-3E3B-4953-B11A-834EB6237DA8}"/>
    <cellStyle name="Normal 3 2 6 2" xfId="16644" xr:uid="{1C7EC151-F2EC-4B7B-92EE-42E150910024}"/>
    <cellStyle name="Normal 3 2 6 2 2" xfId="32958" xr:uid="{00DC8399-8533-4568-A603-BC3B4B2EE62A}"/>
    <cellStyle name="Normal 3 2 6 2 2 2" xfId="57340" xr:uid="{174CA7D6-232E-479B-A85C-7B7004032E30}"/>
    <cellStyle name="Normal 3 2 6 2 3" xfId="47922" xr:uid="{B896708C-E996-4C80-93CD-42787FDB3973}"/>
    <cellStyle name="Normal 3 2 6 2 4" xfId="54173" xr:uid="{ED889C42-95B4-4EF3-8D23-966C6296EEBA}"/>
    <cellStyle name="Normal 3 2 6 3" xfId="25936" xr:uid="{5D1FBB0F-5A81-4117-937F-D26CACD77B2E}"/>
    <cellStyle name="Normal 3 2 6 3 2" xfId="56716" xr:uid="{C93D8025-EFFA-4E76-9E50-8C855DE41C8B}"/>
    <cellStyle name="Normal 3 2 6 4" xfId="40923" xr:uid="{9B0C041F-4F19-469A-87F4-81CEE5F070B7}"/>
    <cellStyle name="Normal 3 2 6 5" xfId="53548" xr:uid="{62BD1F9A-6B62-48BA-886B-DA8B40BAFB4D}"/>
    <cellStyle name="Normal 3 2 7" xfId="9424" xr:uid="{1864A047-C99D-40AC-AB18-A874F49AB064}"/>
    <cellStyle name="Normal 3 2 7 2" xfId="16683" xr:uid="{70934A51-EDF9-4EE7-BCC0-6BC186FF2EDF}"/>
    <cellStyle name="Normal 3 2 7 2 2" xfId="32997" xr:uid="{325F040C-8593-4539-8A40-AA6C0496A0B3}"/>
    <cellStyle name="Normal 3 2 7 2 2 2" xfId="57332" xr:uid="{2A380A67-45B9-4A25-A59C-4AEBD850DAAD}"/>
    <cellStyle name="Normal 3 2 7 2 3" xfId="47960" xr:uid="{BE74DA69-E34D-43E0-9551-10F5856AD0CC}"/>
    <cellStyle name="Normal 3 2 7 2 4" xfId="54165" xr:uid="{F9537D8F-1040-4CB6-AEBC-9DB0DFF60528}"/>
    <cellStyle name="Normal 3 2 7 3" xfId="25974" xr:uid="{75AF4899-10C6-4E84-BE92-568CE365A479}"/>
    <cellStyle name="Normal 3 2 7 3 2" xfId="56708" xr:uid="{465756CA-04BF-468E-AE8C-912D6F898E8E}"/>
    <cellStyle name="Normal 3 2 7 4" xfId="40961" xr:uid="{345B6F50-C785-4263-A860-9ABC406EA435}"/>
    <cellStyle name="Normal 3 2 7 5" xfId="53540" xr:uid="{6DF5240C-F6D0-42CF-829F-6E212EC7DF56}"/>
    <cellStyle name="Normal 3 2 8" xfId="9649" xr:uid="{D310865B-89EB-4185-8B48-9376F70CFE36}"/>
    <cellStyle name="Normal 3 2 8 2" xfId="25980" xr:uid="{7DE6F485-EA92-4271-BF46-8DA8A649CF39}"/>
    <cellStyle name="Normal 3 2 8 3" xfId="40966" xr:uid="{AC7808B6-A118-4B11-AF66-704EF290F2F3}"/>
    <cellStyle name="Normal 3 2 8 4" xfId="53240" xr:uid="{E679B23D-ACC0-4665-AD77-04E0307E58A4}"/>
    <cellStyle name="Normal 3 2 9" xfId="17435" xr:uid="{FF6FE80F-5790-41C8-95A6-CE0FE38B6904}"/>
    <cellStyle name="Normal 3 2 9 2" xfId="33548" xr:uid="{EEF7D39E-A367-4467-A04F-BEB1D34C7346}"/>
    <cellStyle name="Normal 3 2 9 3" xfId="48509" xr:uid="{48B3E253-57B0-49E1-9426-EFF6EE798751}"/>
    <cellStyle name="Normal 3 2 9 4" xfId="55028" xr:uid="{B64D3F47-1ED4-4B7E-B986-CA9C688A0AE1}"/>
    <cellStyle name="Normal 3 20" xfId="51605" xr:uid="{C2249132-1883-4F5F-98D1-6C5125B963C6}"/>
    <cellStyle name="Normal 3 21" xfId="6" xr:uid="{708D041B-A824-4FF5-8A2F-28D36FCAC799}"/>
    <cellStyle name="Normal 3 22" xfId="52016" xr:uid="{27A3BB55-7F41-4A93-8217-2EBF14DFBCE0}"/>
    <cellStyle name="Normal 3 3" xfId="576" xr:uid="{930ABA25-3E4A-4201-ADDE-B129799CFB38}"/>
    <cellStyle name="Normal 3 3 10" xfId="55954" xr:uid="{01AB65A3-176A-4495-A1AF-29DE30A68E26}"/>
    <cellStyle name="Normal 3 3 11" xfId="52672" xr:uid="{63A0A719-2878-4AAD-90DD-361DE8DE843B}"/>
    <cellStyle name="Normal 3 3 2" xfId="8823" xr:uid="{46E13B42-6177-4E58-AC69-D7A38C5CE01B}"/>
    <cellStyle name="Normal 3 3 2 2" xfId="18937" xr:uid="{6187026F-4114-4C94-B4BD-790A7E127CCB}"/>
    <cellStyle name="Normal 3 3 2 2 2" xfId="33938" xr:uid="{D3FF2123-2710-4292-9687-2C72673505FD}"/>
    <cellStyle name="Normal 3 3 2 2 2 2" xfId="57343" xr:uid="{036AE465-A46E-4466-9DE2-71F5B25EAB87}"/>
    <cellStyle name="Normal 3 3 2 2 2 3" xfId="54176" xr:uid="{E9DC36E8-888C-4FC8-9680-23EFEEF54E23}"/>
    <cellStyle name="Normal 3 3 2 2 3" xfId="48899" xr:uid="{A891B45C-A750-4430-980E-255725826270}"/>
    <cellStyle name="Normal 3 3 2 2 3 2" xfId="56719" xr:uid="{647F44F2-4BBC-4E99-907D-1A448AE957A1}"/>
    <cellStyle name="Normal 3 3 2 2 3 3" xfId="53551" xr:uid="{C4D2133A-B2AF-4901-880A-5E2C4EC14B45}"/>
    <cellStyle name="Normal 3 3 2 2 4" xfId="56344" xr:uid="{BEEE8525-D446-4918-A4A1-B20D3443F6BD}"/>
    <cellStyle name="Normal 3 3 2 2 5" xfId="53070" xr:uid="{4F29A12C-B2C4-4FD0-A6F5-669485A7987D}"/>
    <cellStyle name="Normal 3 3 2 3" xfId="18452" xr:uid="{633CBD96-2C9A-4B80-AB60-500EF7D416D8}"/>
    <cellStyle name="Normal 3 3 2 3 2" xfId="33918" xr:uid="{39594E3F-B214-4FB1-BA5C-F821D2EB3563}"/>
    <cellStyle name="Normal 3 3 2 3 2 2" xfId="57344" xr:uid="{86B7D921-8CDE-4563-A892-5D7F509249B0}"/>
    <cellStyle name="Normal 3 3 2 3 2 3" xfId="54177" xr:uid="{21A3F4D1-56E2-4D42-A3FA-86633A2B491D}"/>
    <cellStyle name="Normal 3 3 2 3 3" xfId="48879" xr:uid="{A2AE656E-5704-4E77-90D5-A25F065F0A81}"/>
    <cellStyle name="Normal 3 3 2 3 3 2" xfId="56720" xr:uid="{B685A040-113A-4392-9795-DCE556994156}"/>
    <cellStyle name="Normal 3 3 2 3 4" xfId="53552" xr:uid="{C44B8FC5-1889-4809-A493-83C5C846D605}"/>
    <cellStyle name="Normal 3 3 2 4" xfId="54175" xr:uid="{7BA1B3BD-DE70-4CB3-A655-DDE91AF57A3B}"/>
    <cellStyle name="Normal 3 3 2 4 2" xfId="57342" xr:uid="{677A057A-0327-4A5D-9D2B-8A1328A0A7D6}"/>
    <cellStyle name="Normal 3 3 2 5" xfId="53550" xr:uid="{06939EB2-4146-4867-862F-66B84AF39BF7}"/>
    <cellStyle name="Normal 3 3 2 5 2" xfId="56718" xr:uid="{63A4A28B-A51B-47CD-926A-A5A1481B4349}"/>
    <cellStyle name="Normal 3 3 2 6" xfId="55401" xr:uid="{4B07FA00-41E2-42E7-9013-765849087D6E}"/>
    <cellStyle name="Normal 3 3 2 7" xfId="56323" xr:uid="{0748E90A-97BA-4D4E-8D6B-C006B7F2E690}"/>
    <cellStyle name="Normal 3 3 2 8" xfId="53046" xr:uid="{9354EDFA-71E4-498D-8593-A13FDC0CA05C}"/>
    <cellStyle name="Normal 3 3 3" xfId="5147" xr:uid="{748DF6A0-5663-4EFD-AC3A-C73FB7F6BBEB}"/>
    <cellStyle name="Normal 3 3 3 2" xfId="18957" xr:uid="{92D3CBB0-CB2B-4F45-9CB9-F9B0F8EAF1F1}"/>
    <cellStyle name="Normal 3 3 3 2 2" xfId="33954" xr:uid="{346590F8-BB93-41C6-AB38-17DD0F8351A7}"/>
    <cellStyle name="Normal 3 3 3 2 2 2" xfId="57345" xr:uid="{46067D7D-A425-4D59-8664-873B06A92BDF}"/>
    <cellStyle name="Normal 3 3 3 2 3" xfId="48915" xr:uid="{8D3928FE-F677-49D4-AE6B-88B260C6D881}"/>
    <cellStyle name="Normal 3 3 3 2 4" xfId="54178" xr:uid="{BBD523CA-988A-47FB-B393-F6983A8E2E1C}"/>
    <cellStyle name="Normal 3 3 3 3" xfId="53553" xr:uid="{B036D0C9-ADBA-4D35-9761-150222FE5A64}"/>
    <cellStyle name="Normal 3 3 3 3 2" xfId="56721" xr:uid="{B5E3570A-B8AF-4902-B1CA-8F4AACB33790}"/>
    <cellStyle name="Normal 3 3 3 4" xfId="56360" xr:uid="{DC6DE1AF-30A5-4075-8D72-A8F753502EA6}"/>
    <cellStyle name="Normal 3 3 3 5" xfId="53086" xr:uid="{D313104C-F28A-4EAC-AC74-CFAB57A3602E}"/>
    <cellStyle name="Normal 3 3 4" xfId="18918" xr:uid="{BAEF4AE6-C155-41B0-AA84-5E33364CF70E}"/>
    <cellStyle name="Normal 3 3 4 2" xfId="33928" xr:uid="{0F569233-C897-4D39-89A0-D726AF66539B}"/>
    <cellStyle name="Normal 3 3 4 2 2" xfId="57346" xr:uid="{A43E7E29-4587-4B76-9069-E3DC07F66558}"/>
    <cellStyle name="Normal 3 3 4 2 3" xfId="54179" xr:uid="{DF572988-193D-421F-A7AF-E421A62390AD}"/>
    <cellStyle name="Normal 3 3 4 3" xfId="48889" xr:uid="{4D9F3816-FBF8-464C-9A3E-1A146127F16A}"/>
    <cellStyle name="Normal 3 3 4 3 2" xfId="56722" xr:uid="{A72646FC-6A62-44C0-B8DD-174072E04972}"/>
    <cellStyle name="Normal 3 3 4 3 3" xfId="53554" xr:uid="{A4F05112-6072-47D2-8C31-ADD036AAC7B3}"/>
    <cellStyle name="Normal 3 3 4 4" xfId="56334" xr:uid="{7431611E-B821-4608-9F81-242F72DD74B4}"/>
    <cellStyle name="Normal 3 3 4 5" xfId="53060" xr:uid="{B7490435-C3C8-4059-8865-B839927F7630}"/>
    <cellStyle name="Normal 3 3 5" xfId="17436" xr:uid="{B4A35914-13F2-4BD0-8DE2-877E904D9B93}"/>
    <cellStyle name="Normal 3 3 5 2" xfId="33549" xr:uid="{3F8AE54E-0FB5-4221-9CC6-B7BE0BD908C1}"/>
    <cellStyle name="Normal 3 3 5 2 2" xfId="57347" xr:uid="{2787EDC7-718E-4480-9C9B-489BDD994216}"/>
    <cellStyle name="Normal 3 3 5 2 3" xfId="54180" xr:uid="{4159A605-3827-4642-84E7-F08C90B461B3}"/>
    <cellStyle name="Normal 3 3 5 3" xfId="48510" xr:uid="{C70EACD1-EDDD-48B8-B313-375A7E82DC99}"/>
    <cellStyle name="Normal 3 3 5 3 2" xfId="56723" xr:uid="{CC218D5A-ECD4-4069-89B2-480B63ADBD6C}"/>
    <cellStyle name="Normal 3 3 5 4" xfId="53555" xr:uid="{D826EAB6-83CA-4F3C-A962-845D506BC4C4}"/>
    <cellStyle name="Normal 3 3 6" xfId="53556" xr:uid="{201F2D5C-CABC-4039-AD52-B457CC422AB1}"/>
    <cellStyle name="Normal 3 3 6 2" xfId="54181" xr:uid="{F5733C4E-6E7E-4BE2-9791-4EB62968572E}"/>
    <cellStyle name="Normal 3 3 6 2 2" xfId="57348" xr:uid="{C9EBCB77-EEE4-419D-89C6-F262F133A31A}"/>
    <cellStyle name="Normal 3 3 6 3" xfId="56724" xr:uid="{71CA4D90-C6C2-4AF4-B6E6-3D735C38089C}"/>
    <cellStyle name="Normal 3 3 7" xfId="54174" xr:uid="{43E87F9B-8054-41A5-996E-C75C604B3454}"/>
    <cellStyle name="Normal 3 3 7 2" xfId="57341" xr:uid="{B99E044A-A0CD-4C80-9C0D-5AF71BF3D990}"/>
    <cellStyle name="Normal 3 3 8" xfId="53549" xr:uid="{4E5E82E9-D812-472F-80FD-956ABF412CE9}"/>
    <cellStyle name="Normal 3 3 8 2" xfId="56717" xr:uid="{BF7DCDBD-E1F3-4075-862A-54DAFCEDD6A0}"/>
    <cellStyle name="Normal 3 3 9" xfId="55029" xr:uid="{AC7A0900-EE3B-4E95-9D95-81B77FA39009}"/>
    <cellStyle name="Normal 3 4" xfId="1176" xr:uid="{FC6B2C50-3D83-4F7D-8C63-E7E81AE59C5F}"/>
    <cellStyle name="Normal 3 4 10" xfId="49650" xr:uid="{B061C5DA-DC58-4E86-BE15-B46B181D5395}"/>
    <cellStyle name="Normal 3 4 10 2" xfId="56356" xr:uid="{B0CD5540-C650-4084-8885-1D43673DE63C}"/>
    <cellStyle name="Normal 3 4 11" xfId="50059" xr:uid="{C11559ED-C0F1-4777-9041-77D4FDDD337A}"/>
    <cellStyle name="Normal 3 4 12" xfId="50464" xr:uid="{25EE01CF-BAE3-4437-ABF7-D27CFDD46BDF}"/>
    <cellStyle name="Normal 3 4 13" xfId="51024" xr:uid="{29D22D0E-8A23-4B66-8E27-62C9DC8C19D7}"/>
    <cellStyle name="Normal 3 4 14" xfId="51625" xr:uid="{03D105A7-9AAB-40C9-86B5-A1BCF05CAF65}"/>
    <cellStyle name="Normal 3 4 15" xfId="52043" xr:uid="{662DBD9D-3AC8-4101-BCB7-8E7CCE251053}"/>
    <cellStyle name="Normal 3 4 16" xfId="53082" xr:uid="{578006E9-9EB0-4A90-83D2-AD37F829A78C}"/>
    <cellStyle name="Normal 3 4 2" xfId="8821" xr:uid="{EF52ABF4-00D1-4826-958F-CC6887E9D2EF}"/>
    <cellStyle name="Normal 3 4 2 2" xfId="53559" xr:uid="{D1EE95C7-4569-448C-A553-2D8235205B79}"/>
    <cellStyle name="Normal 3 4 2 2 2" xfId="54184" xr:uid="{01D3BB1E-E5DE-4083-B10F-54F1D7B519A9}"/>
    <cellStyle name="Normal 3 4 2 2 2 2" xfId="57351" xr:uid="{BE5C0A8E-9DE1-4C89-B556-1A67867C60CB}"/>
    <cellStyle name="Normal 3 4 2 2 3" xfId="56727" xr:uid="{14CEA7E3-EB40-4524-AD08-B4A727D66098}"/>
    <cellStyle name="Normal 3 4 2 3" xfId="53560" xr:uid="{5CB83A83-F09C-4879-8D27-E5582B6019CF}"/>
    <cellStyle name="Normal 3 4 2 3 2" xfId="54185" xr:uid="{9B9D6554-E807-4141-B9BC-6DE8C027ACF4}"/>
    <cellStyle name="Normal 3 4 2 3 2 2" xfId="57352" xr:uid="{3606DEA6-0E76-4B5B-9E37-98CF1E923F84}"/>
    <cellStyle name="Normal 3 4 2 3 3" xfId="56728" xr:uid="{A613EB8A-9B05-48BF-B0BB-0A402D06D0B7}"/>
    <cellStyle name="Normal 3 4 2 4" xfId="54183" xr:uid="{54C46E24-8009-4643-855D-681E28FF72A3}"/>
    <cellStyle name="Normal 3 4 2 4 2" xfId="57350" xr:uid="{8AF71282-C692-4157-9B37-693AB25E69CE}"/>
    <cellStyle name="Normal 3 4 2 5" xfId="56726" xr:uid="{29CF1BBD-4443-41DA-93D6-ACC80821FCAC}"/>
    <cellStyle name="Normal 3 4 2 6" xfId="53558" xr:uid="{0E5C4966-40F2-453B-BBDB-7E81DCD54573}"/>
    <cellStyle name="Normal 3 4 3" xfId="5143" xr:uid="{CDC98C61-25C1-425C-83A4-13E09BFBCA89}"/>
    <cellStyle name="Normal 3 4 3 2" xfId="54186" xr:uid="{BDBF887C-A9DD-4FE6-8C87-0530A0A32688}"/>
    <cellStyle name="Normal 3 4 3 2 2" xfId="57353" xr:uid="{300DA009-CCD4-407F-8C7B-78149C090189}"/>
    <cellStyle name="Normal 3 4 3 3" xfId="56729" xr:uid="{DD121C8B-BC0E-4C8A-B471-25AEA9F78C73}"/>
    <cellStyle name="Normal 3 4 3 4" xfId="53561" xr:uid="{EFF30C8F-BB3C-45B4-BDE8-DB770C4906E1}"/>
    <cellStyle name="Normal 3 4 4" xfId="8890" xr:uid="{4A3E9F33-DFB8-4148-8937-B0F37F4729E1}"/>
    <cellStyle name="Normal 3 4 4 2" xfId="16663" xr:uid="{C37998A8-38C7-4C37-A5B0-E0238C5A99BA}"/>
    <cellStyle name="Normal 3 4 4 2 2" xfId="32977" xr:uid="{F4949934-2882-4CD9-8A61-87639C630377}"/>
    <cellStyle name="Normal 3 4 4 2 2 2" xfId="57354" xr:uid="{1C5155D4-1FB3-4768-A5A9-06A5D23DD084}"/>
    <cellStyle name="Normal 3 4 4 2 3" xfId="47941" xr:uid="{3A700101-E844-4C84-A8A4-2E75DE1854B2}"/>
    <cellStyle name="Normal 3 4 4 2 4" xfId="54187" xr:uid="{A728BBDA-4FFF-408E-9D2A-077B791C9B90}"/>
    <cellStyle name="Normal 3 4 4 3" xfId="25955" xr:uid="{0FD1D16E-4C1A-47BE-9AC9-DAF9C673B368}"/>
    <cellStyle name="Normal 3 4 4 3 2" xfId="56730" xr:uid="{29BB2B1B-A352-4270-BEB5-D4D9A8B7EC5D}"/>
    <cellStyle name="Normal 3 4 4 4" xfId="40942" xr:uid="{3A68A077-5BB7-4AC7-8502-77334A2521CF}"/>
    <cellStyle name="Normal 3 4 4 5" xfId="53562" xr:uid="{A9006C1A-CDFC-42D3-A6CD-7CBF835E873D}"/>
    <cellStyle name="Normal 3 4 5" xfId="10002" xr:uid="{990A3745-EE07-4FAB-9428-1A1904BE045B}"/>
    <cellStyle name="Normal 3 4 5 2" xfId="26324" xr:uid="{822BE3DB-C579-4B8A-927C-52B84A901B28}"/>
    <cellStyle name="Normal 3 4 5 2 2" xfId="57355" xr:uid="{ED64733A-615C-45CF-8C7A-C946CD4F6B85}"/>
    <cellStyle name="Normal 3 4 5 2 3" xfId="54188" xr:uid="{275E27CC-F313-4BA7-8D43-9A5FD81C2803}"/>
    <cellStyle name="Normal 3 4 5 3" xfId="41292" xr:uid="{20B091C2-6284-4EC8-B524-A0B10AE23D3A}"/>
    <cellStyle name="Normal 3 4 5 3 2" xfId="56731" xr:uid="{331CA1E7-FA0B-4D63-A0EA-32AEAC7AD355}"/>
    <cellStyle name="Normal 3 4 5 4" xfId="53563" xr:uid="{5015FE19-089E-4340-8B2C-02DD8B9EFECD}"/>
    <cellStyle name="Normal 3 4 6" xfId="18951" xr:uid="{A70AEFA7-DCF0-4C15-A592-299D507198C8}"/>
    <cellStyle name="Normal 3 4 6 2" xfId="33950" xr:uid="{6078E0D9-DB1C-423F-B0DD-948DC5820E4B}"/>
    <cellStyle name="Normal 3 4 6 2 2" xfId="57356" xr:uid="{D380CDD4-4CE1-4423-8810-ABE096EEFBCD}"/>
    <cellStyle name="Normal 3 4 6 2 3" xfId="54189" xr:uid="{D5CBC2CD-562C-46BB-BCFB-0506D78E1105}"/>
    <cellStyle name="Normal 3 4 6 3" xfId="48911" xr:uid="{7248A2E3-8CC9-4F62-97E1-A32B9D7BF1E8}"/>
    <cellStyle name="Normal 3 4 6 3 2" xfId="56732" xr:uid="{70271C8E-2542-4D9A-91F1-CC5D2A4C4B7A}"/>
    <cellStyle name="Normal 3 4 6 4" xfId="53564" xr:uid="{5D5E16BE-1399-4BB8-82F5-EE790E2322B5}"/>
    <cellStyle name="Normal 3 4 7" xfId="19303" xr:uid="{4BC27726-E0B2-440F-AD4E-7C8CA7742242}"/>
    <cellStyle name="Normal 3 4 7 2" xfId="57349" xr:uid="{1B1366F7-D27E-4CBE-BDF2-4A5C109C5F2F}"/>
    <cellStyle name="Normal 3 4 7 3" xfId="54182" xr:uid="{6DA45D7D-9ED7-41B9-8A72-833C9EF542E5}"/>
    <cellStyle name="Normal 3 4 8" xfId="34293" xr:uid="{18DF0530-E887-48B5-AE39-2DF23FBB0C07}"/>
    <cellStyle name="Normal 3 4 8 2" xfId="56725" xr:uid="{59E62368-4761-43EB-BDE8-3751A3699D3F}"/>
    <cellStyle name="Normal 3 4 8 3" xfId="53557" xr:uid="{B1B2E5DA-D5D3-467C-899C-E62F1A314A0F}"/>
    <cellStyle name="Normal 3 4 9" xfId="49245" xr:uid="{5DE9A757-19A3-413A-B2FD-65860E5E956C}"/>
    <cellStyle name="Normal 3 4 9 2" xfId="55027" xr:uid="{F239DCD6-A302-4975-A60F-F4F216607D62}"/>
    <cellStyle name="Normal 3 5" xfId="1196" xr:uid="{975090A5-C896-4E5C-A581-94043841A481}"/>
    <cellStyle name="Normal 3 5 2" xfId="53566" xr:uid="{991182C7-F6CE-4B7C-BA19-94E69235641D}"/>
    <cellStyle name="Normal 3 5 2 2" xfId="53567" xr:uid="{FDE7970F-A367-425B-9109-806B51490FCC}"/>
    <cellStyle name="Normal 3 5 2 2 2" xfId="54192" xr:uid="{B537703B-0773-45B9-A524-B00349F28ED7}"/>
    <cellStyle name="Normal 3 5 2 2 2 2" xfId="57359" xr:uid="{148C1268-18C7-496A-9D0A-22AC70895AC8}"/>
    <cellStyle name="Normal 3 5 2 2 3" xfId="56735" xr:uid="{2674F763-AA2D-4073-A869-B8C6A02C7F5A}"/>
    <cellStyle name="Normal 3 5 2 3" xfId="53568" xr:uid="{DC8FE19C-046F-4F46-8BEA-53C1DAF1DC0C}"/>
    <cellStyle name="Normal 3 5 2 3 2" xfId="54193" xr:uid="{866CFFB2-1350-4C43-A799-81D1E7328DBD}"/>
    <cellStyle name="Normal 3 5 2 3 2 2" xfId="57360" xr:uid="{CD186128-55A6-46C5-BC12-4C9D8DD333F4}"/>
    <cellStyle name="Normal 3 5 2 3 3" xfId="56736" xr:uid="{D373B25E-FC9E-46FD-A2AD-D980E5F16403}"/>
    <cellStyle name="Normal 3 5 2 4" xfId="54191" xr:uid="{5738CACB-526A-452B-AE44-FAF2C8269F37}"/>
    <cellStyle name="Normal 3 5 2 4 2" xfId="57358" xr:uid="{A9B09DE5-B50C-48B5-AC4C-1D48FAD8BFBD}"/>
    <cellStyle name="Normal 3 5 2 5" xfId="56734" xr:uid="{4D880B46-C6FD-4283-96BD-BAE5A4028C38}"/>
    <cellStyle name="Normal 3 5 3" xfId="53569" xr:uid="{FEEC4157-2828-4B38-A162-39EA24CE6B76}"/>
    <cellStyle name="Normal 3 5 3 2" xfId="54194" xr:uid="{ED363E59-B6B6-4FB7-91C7-FCA7B006EB3D}"/>
    <cellStyle name="Normal 3 5 3 2 2" xfId="57361" xr:uid="{F9FB6EB4-CEF0-49C1-AAE7-1370472B26BF}"/>
    <cellStyle name="Normal 3 5 3 3" xfId="56737" xr:uid="{E79BA7A6-77ED-48BC-8750-E15B40DCF202}"/>
    <cellStyle name="Normal 3 5 4" xfId="53570" xr:uid="{84AD30E4-2360-47C3-90A3-50FA2DDDE017}"/>
    <cellStyle name="Normal 3 5 4 2" xfId="54195" xr:uid="{828E66CF-637C-4EB6-B708-E7F5EDA8E304}"/>
    <cellStyle name="Normal 3 5 4 2 2" xfId="57362" xr:uid="{93C0782F-662D-4859-80A3-101E5E3A21E8}"/>
    <cellStyle name="Normal 3 5 4 3" xfId="56738" xr:uid="{E23DDFDB-71FA-46CE-B52D-66B17A3E63F9}"/>
    <cellStyle name="Normal 3 5 5" xfId="53571" xr:uid="{5B88BF49-98B9-4AA3-A823-8C52606914D7}"/>
    <cellStyle name="Normal 3 5 5 2" xfId="54196" xr:uid="{C6B4B040-0E6D-434B-A842-AA13221D1DDA}"/>
    <cellStyle name="Normal 3 5 5 2 2" xfId="57363" xr:uid="{AEAEF2DD-309B-4A3B-B317-89E04A840811}"/>
    <cellStyle name="Normal 3 5 5 3" xfId="56739" xr:uid="{95954163-0C07-40E5-8DA3-FD9C291089F4}"/>
    <cellStyle name="Normal 3 5 6" xfId="54190" xr:uid="{D5F436EB-CB7F-44E5-B179-FFDF3C3FE913}"/>
    <cellStyle name="Normal 3 5 6 2" xfId="57357" xr:uid="{9EDC369E-8C79-4DA5-8CFB-899B9C452A00}"/>
    <cellStyle name="Normal 3 5 7" xfId="56733" xr:uid="{7E07130E-3E9F-4921-B0D4-E9CAE9E34A66}"/>
    <cellStyle name="Normal 3 5 8" xfId="53565" xr:uid="{2DA403AA-33D3-433D-A98A-69FAA73B5B2B}"/>
    <cellStyle name="Normal 3 6" xfId="1313" xr:uid="{8F09723B-DFDF-4C89-ADA4-68DECB10D13A}"/>
    <cellStyle name="Normal 3 6 10" xfId="51102" xr:uid="{13D58CC3-8EDD-4187-B722-B3206E0B3BCD}"/>
    <cellStyle name="Normal 3 6 11" xfId="51698" xr:uid="{5CC76A17-03AD-47B7-A53B-1D1E9934F05A}"/>
    <cellStyle name="Normal 3 6 12" xfId="52117" xr:uid="{458DA82B-5718-4E51-9F65-030FE9846FFD}"/>
    <cellStyle name="Normal 3 6 13" xfId="53572" xr:uid="{8A7C56E9-4F10-4E27-9487-47CBD3A570D6}"/>
    <cellStyle name="Normal 3 6 2" xfId="8901" xr:uid="{EBA88596-1BB6-4B2A-88BD-A337DBE0A214}"/>
    <cellStyle name="Normal 3 6 2 2" xfId="16674" xr:uid="{172C3080-9D29-4DF0-8BEE-3DEC6FBD92AB}"/>
    <cellStyle name="Normal 3 6 2 2 2" xfId="32988" xr:uid="{7AC69CC0-D495-4997-B3D8-2788407FBB42}"/>
    <cellStyle name="Normal 3 6 2 2 2 2" xfId="57366" xr:uid="{341011AC-653E-47C3-BB6B-B4C099166906}"/>
    <cellStyle name="Normal 3 6 2 2 2 3" xfId="54199" xr:uid="{BB2FEB40-6DCC-478B-BCCB-AAFF6E370A5A}"/>
    <cellStyle name="Normal 3 6 2 2 3" xfId="47952" xr:uid="{14A48753-CF0E-469C-8C92-5E1E983B910E}"/>
    <cellStyle name="Normal 3 6 2 2 3 2" xfId="56742" xr:uid="{A1025D52-241F-4BF4-B807-C2110C209E4D}"/>
    <cellStyle name="Normal 3 6 2 2 4" xfId="53574" xr:uid="{8F5D7F05-51BA-4B4B-9EE6-840C6CBD239B}"/>
    <cellStyle name="Normal 3 6 2 3" xfId="25966" xr:uid="{606F2EE7-2A22-498F-B5FC-02201D157E18}"/>
    <cellStyle name="Normal 3 6 2 3 2" xfId="54200" xr:uid="{736319A6-BA49-452F-B35A-CE4FBE48CAC4}"/>
    <cellStyle name="Normal 3 6 2 3 2 2" xfId="57367" xr:uid="{C12AE725-BDF3-4BAA-B4D5-33D7261C321E}"/>
    <cellStyle name="Normal 3 6 2 3 3" xfId="56743" xr:uid="{E2A1DC84-5224-4B43-916D-E47E24BDAAE5}"/>
    <cellStyle name="Normal 3 6 2 3 4" xfId="53575" xr:uid="{D94E8E70-B982-481D-8FFF-2FF0A293B854}"/>
    <cellStyle name="Normal 3 6 2 4" xfId="40953" xr:uid="{106F76A4-D8F1-4238-8A70-17455C6A7DD3}"/>
    <cellStyle name="Normal 3 6 2 4 2" xfId="57365" xr:uid="{77F19A95-2B6B-41F7-8FF6-E4AE7542AE4E}"/>
    <cellStyle name="Normal 3 6 2 4 3" xfId="54198" xr:uid="{F01D489E-A951-45FD-8F67-81D2B8A03E1F}"/>
    <cellStyle name="Normal 3 6 2 5" xfId="56741" xr:uid="{2D8503B8-A0E3-430F-B8D7-54518C06F872}"/>
    <cellStyle name="Normal 3 6 2 6" xfId="53573" xr:uid="{3234661D-04C7-4E6C-B833-67259B0AFFB7}"/>
    <cellStyle name="Normal 3 6 3" xfId="10076" xr:uid="{F5DD275C-6498-435A-AE9A-C675E4043378}"/>
    <cellStyle name="Normal 3 6 3 2" xfId="26397" xr:uid="{8B6A7F1B-9EDC-484B-A135-4788F6C88134}"/>
    <cellStyle name="Normal 3 6 3 2 2" xfId="57368" xr:uid="{F9A92ADB-58BE-4311-BBB0-96D5527BCB2C}"/>
    <cellStyle name="Normal 3 6 3 2 3" xfId="54201" xr:uid="{B11A52B0-5470-4BFB-9861-3039BE46225D}"/>
    <cellStyle name="Normal 3 6 3 3" xfId="41365" xr:uid="{7FC00A04-D0AA-45A5-B14A-D3ACC5EADBB5}"/>
    <cellStyle name="Normal 3 6 3 3 2" xfId="56744" xr:uid="{14FF3DC5-9A0E-42B1-8368-9665F3527765}"/>
    <cellStyle name="Normal 3 6 3 4" xfId="53576" xr:uid="{F7368D46-7E47-41EA-B1C0-C5D8B78A5D3C}"/>
    <cellStyle name="Normal 3 6 4" xfId="19376" xr:uid="{79D51D5A-76B0-430F-91F9-234102F5CD5C}"/>
    <cellStyle name="Normal 3 6 4 2" xfId="54202" xr:uid="{9410543A-AA69-45B5-8C82-4485E004BEB5}"/>
    <cellStyle name="Normal 3 6 4 2 2" xfId="57369" xr:uid="{D5F22127-1759-493A-900C-8DBA645A58C4}"/>
    <cellStyle name="Normal 3 6 4 3" xfId="56745" xr:uid="{A343A073-7F98-457A-A106-E29BFA4EC42B}"/>
    <cellStyle name="Normal 3 6 4 4" xfId="53577" xr:uid="{F23A86D4-7355-48DD-A763-A79802A24006}"/>
    <cellStyle name="Normal 3 6 5" xfId="34366" xr:uid="{13FDCAAC-4645-4E99-890C-5D834575344E}"/>
    <cellStyle name="Normal 3 6 5 2" xfId="54203" xr:uid="{A70AE850-57F2-42B8-83FF-9D4A65C2944F}"/>
    <cellStyle name="Normal 3 6 5 2 2" xfId="57370" xr:uid="{BC7A4F69-DBFD-444A-AB8D-3D6A9E9FEB87}"/>
    <cellStyle name="Normal 3 6 5 3" xfId="56746" xr:uid="{3FD09402-D386-4A6E-A3AB-9AFC7289570A}"/>
    <cellStyle name="Normal 3 6 5 4" xfId="53578" xr:uid="{CD36F398-5276-41FD-AD03-A3A4BA18DE50}"/>
    <cellStyle name="Normal 3 6 6" xfId="49318" xr:uid="{D2E2C56E-4508-4E70-9398-66EC7EB170F1}"/>
    <cellStyle name="Normal 3 6 6 2" xfId="57364" xr:uid="{8127D8BF-E1F9-4D3A-929A-E515C53E7DC6}"/>
    <cellStyle name="Normal 3 6 6 3" xfId="54197" xr:uid="{7B79DD36-FFAB-4AA5-8E35-62FF949E20E4}"/>
    <cellStyle name="Normal 3 6 7" xfId="49723" xr:uid="{0D469992-5240-4437-973E-91A4E3DF2E08}"/>
    <cellStyle name="Normal 3 6 7 2" xfId="56740" xr:uid="{60E2C7FF-E20A-4EE2-9ACE-BD09FDC0B4BD}"/>
    <cellStyle name="Normal 3 6 8" xfId="50132" xr:uid="{788ECAA7-5268-40EB-931B-D0FC679D454A}"/>
    <cellStyle name="Normal 3 6 9" xfId="50537" xr:uid="{B7B4C65E-FA69-4954-BCEF-8888A0B0337B}"/>
    <cellStyle name="Normal 3 7" xfId="1533" xr:uid="{02B30643-7AF6-418A-BEB1-131D563FF7AC}"/>
    <cellStyle name="Normal 3 7 2" xfId="10091" xr:uid="{B1379A44-F822-4517-9032-2B12355A4E3E}"/>
    <cellStyle name="Normal 3 7 2 2" xfId="26411" xr:uid="{9F99EE72-E95C-425B-B37D-C4DDF4C00D59}"/>
    <cellStyle name="Normal 3 7 2 2 2" xfId="54206" xr:uid="{DCB1AF6E-9DA5-49F7-917E-847F371C9A87}"/>
    <cellStyle name="Normal 3 7 2 2 2 2" xfId="57373" xr:uid="{E68D7984-1E69-4553-BEB7-9D5295271D5B}"/>
    <cellStyle name="Normal 3 7 2 2 3" xfId="56749" xr:uid="{A202CCDC-1D14-4DF3-8066-48DF20EB1659}"/>
    <cellStyle name="Normal 3 7 2 2 4" xfId="53581" xr:uid="{788D41BA-61EF-4C4A-B20E-61B9B94BD2BD}"/>
    <cellStyle name="Normal 3 7 2 3" xfId="41377" xr:uid="{3E4E8CD9-BFAF-456C-81A0-6D6651397FBB}"/>
    <cellStyle name="Normal 3 7 2 3 2" xfId="54207" xr:uid="{33D18356-3FDB-4857-BFA7-DE85C055A774}"/>
    <cellStyle name="Normal 3 7 2 3 2 2" xfId="57374" xr:uid="{70EB78FF-5E9B-4F05-9132-F8A9E6B3B14E}"/>
    <cellStyle name="Normal 3 7 2 3 3" xfId="56750" xr:uid="{12770B47-339C-47A1-BC20-37AB015394EB}"/>
    <cellStyle name="Normal 3 7 2 3 4" xfId="53582" xr:uid="{72CFCF50-2D92-45D5-93DD-242B1D3298C7}"/>
    <cellStyle name="Normal 3 7 2 4" xfId="54205" xr:uid="{AC1EE601-70E7-4866-9CA1-36792CD0F76C}"/>
    <cellStyle name="Normal 3 7 2 4 2" xfId="57372" xr:uid="{9D1D3525-B44C-4476-83D5-4E644138C5D5}"/>
    <cellStyle name="Normal 3 7 2 5" xfId="56748" xr:uid="{F7ABD267-56F3-46C4-A7E3-CABA8E34D575}"/>
    <cellStyle name="Normal 3 7 2 6" xfId="53580" xr:uid="{D8132648-50A1-4C2D-9090-95F5E7D3223C}"/>
    <cellStyle name="Normal 3 7 3" xfId="19389" xr:uid="{B111CFC2-EFB2-46A4-934F-6A2924D2ACE3}"/>
    <cellStyle name="Normal 3 7 3 2" xfId="54208" xr:uid="{F5655588-E39E-4EC7-B8F4-BD218CC68935}"/>
    <cellStyle name="Normal 3 7 3 2 2" xfId="57375" xr:uid="{A2118931-ABDD-4245-859C-4B467F0C097D}"/>
    <cellStyle name="Normal 3 7 3 3" xfId="56751" xr:uid="{A3260C5F-6D25-4FBD-BFE3-021C5C44D3C3}"/>
    <cellStyle name="Normal 3 7 3 4" xfId="53583" xr:uid="{76439712-944B-4FC3-917C-2E186BEC3FCD}"/>
    <cellStyle name="Normal 3 7 4" xfId="34378" xr:uid="{45E87383-E803-4463-BDF5-4A223D044D6C}"/>
    <cellStyle name="Normal 3 7 4 2" xfId="54209" xr:uid="{19C64658-5B59-45E6-9357-E477A9731D82}"/>
    <cellStyle name="Normal 3 7 4 2 2" xfId="57376" xr:uid="{5EC9762E-7AD8-4BFD-8AB4-9EFD1F4E02E6}"/>
    <cellStyle name="Normal 3 7 4 3" xfId="56752" xr:uid="{D7EEFC51-BE2B-40C5-A09D-20A1404F4A5A}"/>
    <cellStyle name="Normal 3 7 4 4" xfId="53584" xr:uid="{1D0F82D8-1085-4F08-B66B-5CAE703FFCB7}"/>
    <cellStyle name="Normal 3 7 5" xfId="53585" xr:uid="{8397B3BE-621C-4B87-9697-8BEC6BB68FDC}"/>
    <cellStyle name="Normal 3 7 5 2" xfId="54210" xr:uid="{90721DAD-73D3-46A1-A5FB-198DBD6161B8}"/>
    <cellStyle name="Normal 3 7 5 2 2" xfId="57377" xr:uid="{10E24CF0-06B0-44DC-90D8-E3A4BE2EF07C}"/>
    <cellStyle name="Normal 3 7 5 3" xfId="56753" xr:uid="{8E89A1B5-05C8-4DAD-9F35-35BB9403F542}"/>
    <cellStyle name="Normal 3 7 6" xfId="54204" xr:uid="{7BE23F43-5E62-4893-A685-1AECBAB343C8}"/>
    <cellStyle name="Normal 3 7 6 2" xfId="57371" xr:uid="{748553DC-994E-45C5-B6B8-569EE93F1390}"/>
    <cellStyle name="Normal 3 7 7" xfId="56747" xr:uid="{E413EC25-AC63-42B7-8F99-4FABF2B0D5E2}"/>
    <cellStyle name="Normal 3 7 8" xfId="53579" xr:uid="{8F2520BB-D0A0-4A84-B59C-37B4D7044758}"/>
    <cellStyle name="Normal 3 8" xfId="8868" xr:uid="{533DC0C6-B721-4BC8-B49A-8976F3374459}"/>
    <cellStyle name="Normal 3 8 2" xfId="16643" xr:uid="{0A74893B-A85F-4FAB-870D-8836420FC6FF}"/>
    <cellStyle name="Normal 3 8 2 2" xfId="32957" xr:uid="{30A73076-184C-4E72-9C83-E8128A1A46A3}"/>
    <cellStyle name="Normal 3 8 2 2 2" xfId="54213" xr:uid="{87A401F2-04EB-4A99-9B27-017C27432D9A}"/>
    <cellStyle name="Normal 3 8 2 2 2 2" xfId="57380" xr:uid="{96615FB8-239C-478D-819D-026512CBF57A}"/>
    <cellStyle name="Normal 3 8 2 2 3" xfId="56756" xr:uid="{FED25BB8-9504-4A9E-B97B-0F4A6994332B}"/>
    <cellStyle name="Normal 3 8 2 2 4" xfId="53588" xr:uid="{1B13FFFA-B72C-42AC-9B8E-17E780CE3264}"/>
    <cellStyle name="Normal 3 8 2 3" xfId="47921" xr:uid="{C2A5B853-D19E-4162-A912-B28CAC4C7492}"/>
    <cellStyle name="Normal 3 8 2 3 2" xfId="54214" xr:uid="{35D4CDC4-7047-4734-936D-80059CFD6A1F}"/>
    <cellStyle name="Normal 3 8 2 3 2 2" xfId="57381" xr:uid="{4CD66AF6-96E1-4AE7-BAB6-E07AB352A4A7}"/>
    <cellStyle name="Normal 3 8 2 3 3" xfId="56757" xr:uid="{8EA34374-B43E-4A6A-ACB3-9E9209B18368}"/>
    <cellStyle name="Normal 3 8 2 3 4" xfId="53589" xr:uid="{E372F737-51A1-4D1E-8320-58F3AFC429CE}"/>
    <cellStyle name="Normal 3 8 2 4" xfId="54212" xr:uid="{45DA3563-EE32-4D83-AB9C-140F4AEFD97E}"/>
    <cellStyle name="Normal 3 8 2 4 2" xfId="57379" xr:uid="{315F3EB6-76B5-447E-AB15-236F088E4195}"/>
    <cellStyle name="Normal 3 8 2 5" xfId="56755" xr:uid="{A4669B5C-0627-44D6-99F6-B0256DAC15AD}"/>
    <cellStyle name="Normal 3 8 2 6" xfId="53587" xr:uid="{5CC48B9E-03FF-45A1-B4E4-88A182962129}"/>
    <cellStyle name="Normal 3 8 3" xfId="25935" xr:uid="{49B6FB73-6593-4DC6-9AC6-28DBEF60A4FE}"/>
    <cellStyle name="Normal 3 8 3 2" xfId="54215" xr:uid="{93923D80-8FF1-476B-B5D2-FB76161CBAEF}"/>
    <cellStyle name="Normal 3 8 3 2 2" xfId="57382" xr:uid="{B62DDEF5-88F5-49AA-8268-69BD3168A368}"/>
    <cellStyle name="Normal 3 8 3 3" xfId="56758" xr:uid="{4F3AD20A-35E5-4748-89CC-A04B7A189EE2}"/>
    <cellStyle name="Normal 3 8 3 4" xfId="53590" xr:uid="{40F340ED-B3C3-490F-9ACF-441B666253D6}"/>
    <cellStyle name="Normal 3 8 4" xfId="40922" xr:uid="{BAF7F233-7FE1-4DD3-A612-6CFAC6EFC77B}"/>
    <cellStyle name="Normal 3 8 4 2" xfId="54216" xr:uid="{97A456A1-09E8-4E96-AD32-7E947C11E511}"/>
    <cellStyle name="Normal 3 8 4 2 2" xfId="57383" xr:uid="{80915F0D-3FEB-4B53-B9F6-ED17ED6903D5}"/>
    <cellStyle name="Normal 3 8 4 3" xfId="56759" xr:uid="{B6CEB54E-80AE-4FD5-B7CC-E972E5C7EA4B}"/>
    <cellStyle name="Normal 3 8 4 4" xfId="53591" xr:uid="{4213E379-1BC8-487B-B24F-B4E01C8F7600}"/>
    <cellStyle name="Normal 3 8 5" xfId="53592" xr:uid="{1FD2D104-E4E6-4389-B7AE-E0425111EE96}"/>
    <cellStyle name="Normal 3 8 5 2" xfId="54217" xr:uid="{29F0B253-B28C-42C0-B7BB-97B51F916DF3}"/>
    <cellStyle name="Normal 3 8 5 2 2" xfId="57384" xr:uid="{0EDB5769-7A36-4413-B646-073C77A54386}"/>
    <cellStyle name="Normal 3 8 5 3" xfId="56760" xr:uid="{00421D5E-652F-49C4-B16A-63E30BF02FA1}"/>
    <cellStyle name="Normal 3 8 6" xfId="54211" xr:uid="{363CE5F6-F535-430C-B38C-F0D88C3818A0}"/>
    <cellStyle name="Normal 3 8 6 2" xfId="57378" xr:uid="{48777C57-CB28-43D5-9A69-03B288BAE895}"/>
    <cellStyle name="Normal 3 8 7" xfId="56754" xr:uid="{0ADC8251-145A-4E53-811E-25E27603F263}"/>
    <cellStyle name="Normal 3 8 8" xfId="53586" xr:uid="{E4736AEF-8800-46E4-890B-449DE1F2B599}"/>
    <cellStyle name="Normal 3 9" xfId="9423" xr:uid="{7E1AF158-E2C4-4034-BED3-0F42742D11D3}"/>
    <cellStyle name="Normal 3 9 2" xfId="16682" xr:uid="{9C41E77B-0220-4994-9B1B-82B50CA4EB4F}"/>
    <cellStyle name="Normal 3 9 2 2" xfId="32996" xr:uid="{8B8F32ED-39BA-402A-8727-42E5EB4150D0}"/>
    <cellStyle name="Normal 3 9 2 2 2" xfId="57386" xr:uid="{CA4C0C52-36F1-4705-B175-1B6E5CDD7484}"/>
    <cellStyle name="Normal 3 9 2 2 3" xfId="54219" xr:uid="{1888E5C4-8AB6-403E-9A10-020CB9D20064}"/>
    <cellStyle name="Normal 3 9 2 3" xfId="47959" xr:uid="{3852AA43-9C9C-47CD-93A1-EE768C3F0AF3}"/>
    <cellStyle name="Normal 3 9 2 3 2" xfId="56762" xr:uid="{750E02B9-DB36-4F99-AA9C-2C73B3ACDC14}"/>
    <cellStyle name="Normal 3 9 2 4" xfId="53594" xr:uid="{CC968374-D2A4-4EB9-9797-DF15AFB31386}"/>
    <cellStyle name="Normal 3 9 3" xfId="25973" xr:uid="{09D455CC-76BC-42F2-8E47-E7EB3E888026}"/>
    <cellStyle name="Normal 3 9 3 2" xfId="54220" xr:uid="{247F4B39-F471-45F1-853A-7021AF46AA60}"/>
    <cellStyle name="Normal 3 9 3 2 2" xfId="57387" xr:uid="{6D132869-588B-4608-90A9-527603FD3098}"/>
    <cellStyle name="Normal 3 9 3 3" xfId="56763" xr:uid="{9610E4EE-899B-4CB6-B338-B7EDBC742744}"/>
    <cellStyle name="Normal 3 9 3 4" xfId="53595" xr:uid="{FE9CF02E-7B15-4665-B156-658D21825724}"/>
    <cellStyle name="Normal 3 9 4" xfId="40960" xr:uid="{E54B7227-7815-4B38-8B91-D231578D37DD}"/>
    <cellStyle name="Normal 3 9 4 2" xfId="57385" xr:uid="{3ED039FC-93F2-42C4-96DB-95AB91931B5E}"/>
    <cellStyle name="Normal 3 9 4 3" xfId="54218" xr:uid="{C58D3D4F-C729-46E9-A10C-E2204D9ACA68}"/>
    <cellStyle name="Normal 3 9 5" xfId="56761" xr:uid="{6FAE1B52-19F3-4882-9659-8D6C28160B77}"/>
    <cellStyle name="Normal 3 9 6" xfId="53593" xr:uid="{ED570991-F1B4-4193-8CF6-3B4196C23028}"/>
    <cellStyle name="Normal 30" xfId="18982" xr:uid="{FC7A60B9-3BD2-449A-B8E5-879DAC847980}"/>
    <cellStyle name="Normal 30 2" xfId="54466" xr:uid="{159B0315-E9B3-49B3-AC8D-1DF719FC0A5C}"/>
    <cellStyle name="Normal 31" xfId="18969" xr:uid="{E7E92CD1-251F-46A2-8A61-3C4F6B2B604A}"/>
    <cellStyle name="Normal 31 2" xfId="54467" xr:uid="{AD54E3A2-1ED9-4170-AD9E-CFEF97E46DB0}"/>
    <cellStyle name="Normal 32" xfId="33966" xr:uid="{482A5647-1C1C-446F-8F60-0AAB8D61978B}"/>
    <cellStyle name="Normal 32 2" xfId="54468" xr:uid="{CC8F5800-9912-4D08-8D45-A5982F2F9725}"/>
    <cellStyle name="Normal 33" xfId="49729" xr:uid="{D4CD0FC1-A4EE-489E-AD80-100BB915C199}"/>
    <cellStyle name="Normal 33 2" xfId="53109" xr:uid="{85128ADA-1C05-4285-A79D-9907C0A9DAF2}"/>
    <cellStyle name="Normal 34" xfId="50543" xr:uid="{36141889-4A76-4637-95D6-82597585D2B2}"/>
    <cellStyle name="Normal 34 2" xfId="54469" xr:uid="{D7B608EC-9C27-47DE-8C7A-7598E2E65DA9}"/>
    <cellStyle name="Normal 4" xfId="577" xr:uid="{AFBD7716-1328-4102-BF45-10D0DA3136AD}"/>
    <cellStyle name="Normal 4 2" xfId="578" xr:uid="{56DFCE42-FCA0-4383-8C7F-1DC580E320CE}"/>
    <cellStyle name="Normal 4 2 10" xfId="34288" xr:uid="{2B37FBEB-3CCB-4B7C-A3F5-3236B7D9B8A8}"/>
    <cellStyle name="Normal 4 2 11" xfId="49228" xr:uid="{B278E1FE-ACD3-4D14-B1BE-AD53507AE67E}"/>
    <cellStyle name="Normal 4 2 12" xfId="49633" xr:uid="{07970611-D3EC-4977-A878-6F2B3FCE14C5}"/>
    <cellStyle name="Normal 4 2 13" xfId="50039" xr:uid="{11BC277B-6DF8-4763-A070-81ACC63A9E1C}"/>
    <cellStyle name="Normal 4 2 14" xfId="50447" xr:uid="{B8A86E1B-E098-45CE-9FB6-1993E0620FBB}"/>
    <cellStyle name="Normal 4 2 15" xfId="50889" xr:uid="{01772B95-ABBB-4E38-BBE5-1FF3C64C29D2}"/>
    <cellStyle name="Normal 4 2 16" xfId="51608" xr:uid="{82938CA0-E3F1-4BDB-8420-1F003052D25D}"/>
    <cellStyle name="Normal 4 2 17" xfId="52019" xr:uid="{DF15A2AE-56D1-4DB6-942D-F4F3A25E6B3F}"/>
    <cellStyle name="Normal 4 2 2" xfId="1316" xr:uid="{7DA016E1-A877-4673-B9F3-3D6A464F1C6B}"/>
    <cellStyle name="Normal 4 2 2 10" xfId="50135" xr:uid="{FA0EAC5F-86A1-4EB5-AFA4-F03FB3F59118}"/>
    <cellStyle name="Normal 4 2 2 11" xfId="50540" xr:uid="{056B5FB4-5383-4319-96E8-A3AE8ABB9827}"/>
    <cellStyle name="Normal 4 2 2 12" xfId="51105" xr:uid="{B11119AF-5CE3-4059-8070-EDC8A9A6D69E}"/>
    <cellStyle name="Normal 4 2 2 13" xfId="51701" xr:uid="{FA8137DA-5D0E-4A52-8EBC-C095D60EF567}"/>
    <cellStyle name="Normal 4 2 2 14" xfId="52120" xr:uid="{180AB8B3-5921-42E1-9F17-F85DB3BF6B12}"/>
    <cellStyle name="Normal 4 2 2 2" xfId="5150" xr:uid="{9E860C1B-54FA-49A1-805F-926AC251BCDA}"/>
    <cellStyle name="Normal 4 2 2 3" xfId="8904" xr:uid="{6556BDC7-13E1-4DE5-97D8-7C4247E9173F}"/>
    <cellStyle name="Normal 4 2 2 3 2" xfId="16677" xr:uid="{A20EA707-CDDE-4195-A0D1-72D64059310C}"/>
    <cellStyle name="Normal 4 2 2 3 2 2" xfId="32991" xr:uid="{531166BA-FFD0-4D39-A3F8-15B64CA9C0FB}"/>
    <cellStyle name="Normal 4 2 2 3 2 3" xfId="47955" xr:uid="{85C78925-C3BB-4473-A364-ABE9C89118B6}"/>
    <cellStyle name="Normal 4 2 2 3 3" xfId="25969" xr:uid="{41344BFC-70EA-4A6C-B502-89A78D20117D}"/>
    <cellStyle name="Normal 4 2 2 3 4" xfId="40956" xr:uid="{4D90E556-2E90-4CC8-B9E2-9B9CBAB5EDFC}"/>
    <cellStyle name="Normal 4 2 2 4" xfId="10079" xr:uid="{147E334D-E2E4-416C-8154-F8F885614693}"/>
    <cellStyle name="Normal 4 2 2 4 2" xfId="26400" xr:uid="{C1A5EE9B-A2FA-4BE9-B07A-D9C9A9E2B910}"/>
    <cellStyle name="Normal 4 2 2 4 3" xfId="41368" xr:uid="{11AFBB62-D667-44C7-BE1A-34CBBF7CA243}"/>
    <cellStyle name="Normal 4 2 2 5" xfId="18453" xr:uid="{FF720F89-D8D1-4A6E-AA78-BC1BC40CE82D}"/>
    <cellStyle name="Normal 4 2 2 6" xfId="19379" xr:uid="{3475995C-6D9C-4969-A724-EA6FED51186D}"/>
    <cellStyle name="Normal 4 2 2 7" xfId="34369" xr:uid="{A784CD50-CD17-4736-97AF-0E1D71EF5EB7}"/>
    <cellStyle name="Normal 4 2 2 8" xfId="49321" xr:uid="{EC74DE1D-C9B6-45A2-8EE0-0E1D71B402C1}"/>
    <cellStyle name="Normal 4 2 2 9" xfId="49726" xr:uid="{5C53840F-155F-4F79-A20D-BE72FB1AF00E}"/>
    <cellStyle name="Normal 4 2 3" xfId="5151" xr:uid="{51C1956E-6EBD-49AD-81ED-36A3EC5B8698}"/>
    <cellStyle name="Normal 4 2 3 2" xfId="8341" xr:uid="{DE7186F7-ECD2-480F-80D2-24CD2CB3549D}"/>
    <cellStyle name="Normal 4 2 3 2 2" xfId="16233" xr:uid="{BF4F2AF7-0D4F-40CB-B334-8AA9342A61AA}"/>
    <cellStyle name="Normal 4 2 3 2 2 2" xfId="32548" xr:uid="{250CBB00-9196-44BF-BC90-241931544729}"/>
    <cellStyle name="Normal 4 2 3 2 2 3" xfId="47512" xr:uid="{5F7B9B57-1ACD-40CF-8B16-DAFAFBF59115}"/>
    <cellStyle name="Normal 4 2 3 2 3" xfId="25526" xr:uid="{8A975F6D-D921-4267-A999-CE02469521DA}"/>
    <cellStyle name="Normal 4 2 3 2 4" xfId="40513" xr:uid="{5A82364C-4B2F-4297-AAFC-946FF8AF55EB}"/>
    <cellStyle name="Normal 4 2 3 3" xfId="13235" xr:uid="{17BA88C8-105A-49C9-A5B2-1E89137EE184}"/>
    <cellStyle name="Normal 4 2 3 3 2" xfId="29555" xr:uid="{4CBE3A68-DB96-4C93-A6BA-CDCD4AF185A9}"/>
    <cellStyle name="Normal 4 2 3 3 3" xfId="44520" xr:uid="{507D2B6F-E017-49A5-8FFF-9F6E4DEA34F2}"/>
    <cellStyle name="Normal 4 2 3 4" xfId="22533" xr:uid="{023664CC-C875-4406-A40F-431C46CD94B5}"/>
    <cellStyle name="Normal 4 2 3 5" xfId="37521" xr:uid="{16CC87B4-5009-415C-A752-F1D40AC83F5A}"/>
    <cellStyle name="Normal 4 2 3 6" xfId="53185" xr:uid="{D16F4304-1850-46C4-A60F-7C33D78BC496}"/>
    <cellStyle name="Normal 4 2 4" xfId="6040" xr:uid="{AF15D72D-E92D-487D-B6A5-FE3DE1F965B6}"/>
    <cellStyle name="Normal 4 2 4 2" xfId="13956" xr:uid="{856C8D8C-9B6A-43E4-B274-45824E55265D}"/>
    <cellStyle name="Normal 4 2 4 2 2" xfId="30271" xr:uid="{0B243989-CE42-483C-A941-E74EFD649C44}"/>
    <cellStyle name="Normal 4 2 4 2 3" xfId="45235" xr:uid="{44488A2C-F4BB-49BA-939F-D3F86039E51E}"/>
    <cellStyle name="Normal 4 2 4 3" xfId="23249" xr:uid="{2831F2D1-22B5-492B-8773-9C8A9FBBA2B1}"/>
    <cellStyle name="Normal 4 2 4 4" xfId="38236" xr:uid="{DE80C338-0A3D-418B-B566-F204360C15EE}"/>
    <cellStyle name="Normal 4 2 5" xfId="5149" xr:uid="{0224B4AF-BE06-4ADB-963F-9502251FCCA6}"/>
    <cellStyle name="Normal 4 2 5 2" xfId="13234" xr:uid="{7436FE87-E07D-42C3-B456-25EA99961883}"/>
    <cellStyle name="Normal 4 2 5 2 2" xfId="29554" xr:uid="{A6934011-0588-4051-83B1-A9D4F0E47A95}"/>
    <cellStyle name="Normal 4 2 5 2 3" xfId="44519" xr:uid="{95C2F0D0-D692-4E41-AE81-E1C02D9D212D}"/>
    <cellStyle name="Normal 4 2 5 3" xfId="22532" xr:uid="{FE10B82D-0FAC-4747-9DBC-CB38B1AA4B75}"/>
    <cellStyle name="Normal 4 2 5 4" xfId="37520" xr:uid="{42B1CD4A-76A1-4950-815A-100D0BE37A6D}"/>
    <cellStyle name="Normal 4 2 6" xfId="8871" xr:uid="{09F552C5-FF5B-4C46-B84C-95548971409D}"/>
    <cellStyle name="Normal 4 2 6 2" xfId="16646" xr:uid="{0DC68BDF-65AB-4582-ACFA-6D5797446EED}"/>
    <cellStyle name="Normal 4 2 6 2 2" xfId="32960" xr:uid="{D836C281-BCFA-4C42-818A-99C94D56B7E5}"/>
    <cellStyle name="Normal 4 2 6 2 3" xfId="47924" xr:uid="{1DDBD76E-A8A6-425B-B0C6-6F6B464A060F}"/>
    <cellStyle name="Normal 4 2 6 3" xfId="25938" xr:uid="{6EFF8F3F-C9E9-4F42-848E-E40394992B3A}"/>
    <cellStyle name="Normal 4 2 6 4" xfId="40925" xr:uid="{F8DA5B1C-26C9-4186-95DA-3369F7C06D19}"/>
    <cellStyle name="Normal 4 2 7" xfId="9984" xr:uid="{A03E1517-ABF3-4C8D-AE1A-F8988D8815CD}"/>
    <cellStyle name="Normal 4 2 7 2" xfId="26310" xr:uid="{EB2654D0-77B5-4AC0-8ADA-84E0491D10A2}"/>
    <cellStyle name="Normal 4 2 7 3" xfId="41288" xr:uid="{941DEF24-80FF-424A-9E15-BE6DD651AC03}"/>
    <cellStyle name="Normal 4 2 8" xfId="17437" xr:uid="{5236AC09-0E1B-439D-A60F-E47F69549201}"/>
    <cellStyle name="Normal 4 2 9" xfId="19293" xr:uid="{B4062EEE-A053-4845-8A46-4C1D7DFE0561}"/>
    <cellStyle name="Normal 4 3" xfId="1177" xr:uid="{496DF334-EEEC-4FDB-8A5D-22E7AA391AA5}"/>
    <cellStyle name="Normal 4 3 10" xfId="50465" xr:uid="{C0EA9C4A-6212-4778-8A66-989796B87227}"/>
    <cellStyle name="Normal 4 3 11" xfId="51025" xr:uid="{9CAE3F9F-F9B8-4E08-9C08-4A11DE1F4785}"/>
    <cellStyle name="Normal 4 3 12" xfId="51626" xr:uid="{2BAA5CEA-B7F0-4D07-9E04-3CDA34FF1CB8}"/>
    <cellStyle name="Normal 4 3 13" xfId="52044" xr:uid="{0644B657-268C-46C4-9825-D6F4A13496F9}"/>
    <cellStyle name="Normal 4 3 14" xfId="53195" xr:uid="{173DDE2B-B4F7-46C3-8740-FC56241ABAD1}"/>
    <cellStyle name="Normal 4 3 2" xfId="5152" xr:uid="{711C274D-F2E4-4D2F-AA3A-F2B0F83715E9}"/>
    <cellStyle name="Normal 4 3 2 2" xfId="53857" xr:uid="{E812C259-BAF8-4342-B88A-911FF8E130AC}"/>
    <cellStyle name="Normal 4 3 2 2 2" xfId="57024" xr:uid="{599ABA51-7F05-4737-82A4-5E09860873CB}"/>
    <cellStyle name="Normal 4 3 2 3" xfId="56413" xr:uid="{48D466B8-B63B-4DC3-B736-8DDEB22687B3}"/>
    <cellStyle name="Normal 4 3 2 4" xfId="53211" xr:uid="{20D9D661-CE2D-4FE0-97B1-DD8913A1687D}"/>
    <cellStyle name="Normal 4 3 3" xfId="8891" xr:uid="{325F7923-05EC-4BBB-8FCC-28BD7C03FBB4}"/>
    <cellStyle name="Normal 4 3 3 2" xfId="16664" xr:uid="{B1AC2D19-FCB7-449E-B077-4DB03B357C4D}"/>
    <cellStyle name="Normal 4 3 3 2 2" xfId="32978" xr:uid="{4463292C-3B03-4392-AE69-4C03B7BA57E1}"/>
    <cellStyle name="Normal 4 3 3 2 2 2" xfId="57040" xr:uid="{23431B91-BC1B-4508-A144-051D45CFEC0E}"/>
    <cellStyle name="Normal 4 3 3 2 3" xfId="47942" xr:uid="{6F8B2758-5150-4405-BE16-B9B76D3AC96F}"/>
    <cellStyle name="Normal 4 3 3 2 4" xfId="53873" xr:uid="{67A179D7-6A7E-4875-BF82-AA5BF099391F}"/>
    <cellStyle name="Normal 4 3 3 3" xfId="25956" xr:uid="{8CD11AB9-4586-40BD-9739-C0861A215227}"/>
    <cellStyle name="Normal 4 3 3 3 2" xfId="56429" xr:uid="{D998A89C-F44E-4226-BD6B-446C2671B6C3}"/>
    <cellStyle name="Normal 4 3 3 4" xfId="40943" xr:uid="{6C0EC6D6-B589-46BE-9EEE-EF05415E7E8A}"/>
    <cellStyle name="Normal 4 3 3 5" xfId="53227" xr:uid="{F87F395C-5C96-4B95-9FD2-503FB563598B}"/>
    <cellStyle name="Normal 4 3 4" xfId="10003" xr:uid="{17600839-04BF-4846-9950-7737F1CAA6D8}"/>
    <cellStyle name="Normal 4 3 4 2" xfId="26325" xr:uid="{62186FD6-AF2F-45A0-8D83-25D370B2ABB7}"/>
    <cellStyle name="Normal 4 3 4 3" xfId="41293" xr:uid="{9BEFF4A3-9F34-4463-8E23-8B550F9CC71C}"/>
    <cellStyle name="Normal 4 3 4 4" xfId="53253" xr:uid="{FA8D3257-0794-4A80-81EF-E3D754D62197}"/>
    <cellStyle name="Normal 4 3 5" xfId="19304" xr:uid="{DD9D41EE-286C-4DEB-809D-7D9F55023917}"/>
    <cellStyle name="Normal 4 3 5 2" xfId="57008" xr:uid="{936E6DF5-CD6A-4876-A515-F5EDB93E994F}"/>
    <cellStyle name="Normal 4 3 5 3" xfId="53841" xr:uid="{C5EBB3AE-1C69-47FE-8912-A11AA0465400}"/>
    <cellStyle name="Normal 4 3 6" xfId="34294" xr:uid="{C47517C6-173A-47B9-9564-36211A0BF93E}"/>
    <cellStyle name="Normal 4 3 6 2" xfId="55030" xr:uid="{1B5A8727-9697-4FAC-ABA7-F16E0ED5FCA8}"/>
    <cellStyle name="Normal 4 3 7" xfId="49246" xr:uid="{2987263E-5783-41CC-8954-36514476F3A2}"/>
    <cellStyle name="Normal 4 3 7 2" xfId="56397" xr:uid="{8EFA3CE5-6EBC-41B3-AE7E-C77F445DDED3}"/>
    <cellStyle name="Normal 4 3 8" xfId="49651" xr:uid="{0D002A30-82C2-4290-9A6F-EA28AAC961E6}"/>
    <cellStyle name="Normal 4 3 9" xfId="50060" xr:uid="{CA4EC9F1-099E-433E-B024-432C9F7D3CB1}"/>
    <cellStyle name="Normal 4 4" xfId="5148" xr:uid="{D0754DF3-8CB7-4186-93B9-2DF3CD991942}"/>
    <cellStyle name="Normal 4 4 2" xfId="8824" xr:uid="{4FED18BB-E8A6-4823-B8C0-10974EB94D44}"/>
    <cellStyle name="Normal 4 4 2 2" xfId="57016" xr:uid="{CCC6545C-D6A2-4F22-8C81-22424C10A0EE}"/>
    <cellStyle name="Normal 4 4 2 3" xfId="53849" xr:uid="{35CB9147-181C-4611-84AF-6156781DAD49}"/>
    <cellStyle name="Normal 4 4 3" xfId="56405" xr:uid="{E2299ECB-29CF-4842-9EAF-FA343F5BE022}"/>
    <cellStyle name="Normal 4 4 4" xfId="53203" xr:uid="{76033F13-D7C6-4E51-A628-387FB9821A74}"/>
    <cellStyle name="Normal 4 5" xfId="1534" xr:uid="{DF21E836-88CB-4BFD-8A4A-E546DB0D707D}"/>
    <cellStyle name="Normal 4 5 2" xfId="10092" xr:uid="{37E1FFA6-B1EA-4552-BAFD-4383F6DA3144}"/>
    <cellStyle name="Normal 4 5 2 2" xfId="26412" xr:uid="{8223397E-88FB-4EF6-AB3E-E6060CD1526B}"/>
    <cellStyle name="Normal 4 5 2 2 2" xfId="57032" xr:uid="{BFF55C2C-064A-448D-8701-7A6C2FFD10F9}"/>
    <cellStyle name="Normal 4 5 2 3" xfId="41378" xr:uid="{2B129DED-790C-4ECB-9DCD-944A7F3648CC}"/>
    <cellStyle name="Normal 4 5 2 4" xfId="53865" xr:uid="{D96523A2-F6AB-46B6-82FD-913285D0030F}"/>
    <cellStyle name="Normal 4 5 3" xfId="19390" xr:uid="{EE223A1B-1433-4721-8857-E96266B03974}"/>
    <cellStyle name="Normal 4 5 3 2" xfId="56421" xr:uid="{96AA66BA-2FC3-40AE-81DA-12BAF17FD134}"/>
    <cellStyle name="Normal 4 5 4" xfId="34379" xr:uid="{B0188A1D-1A89-4A7B-800E-5D29EE137AA7}"/>
    <cellStyle name="Normal 4 5 5" xfId="53219" xr:uid="{BD8977FC-B810-41F1-80AB-F1601078861D}"/>
    <cellStyle name="Normal 4 6" xfId="53245" xr:uid="{C28F6E17-2C6E-417B-9B8A-CE504B22AC5B}"/>
    <cellStyle name="Normal 4 7" xfId="53833" xr:uid="{30E6BBEC-0FD7-40F4-86B2-97B468176767}"/>
    <cellStyle name="Normal 4 7 2" xfId="57000" xr:uid="{657B045C-69B7-403E-A001-015624BABBC0}"/>
    <cellStyle name="Normal 4 8" xfId="53121" xr:uid="{1A6A1EDC-A732-44F9-811F-8F1D49BAF500}"/>
    <cellStyle name="Normal 4 8 2" xfId="56381" xr:uid="{C472DE27-4543-471A-B2F1-D5778D407255}"/>
    <cellStyle name="Normal 40" xfId="48918" xr:uid="{5F3EC0B9-1CD8-457D-AD79-22F07B2D738A}"/>
    <cellStyle name="Normal 5" xfId="579" xr:uid="{8B671845-8B9C-4CD0-9697-B0B7C1DAEBD6}"/>
    <cellStyle name="Normal 5 10" xfId="53597" xr:uid="{607ADF99-DAA2-4CB6-9486-F703B4E3CD1B}"/>
    <cellStyle name="Normal 5 10 2" xfId="54222" xr:uid="{965E0AE9-F8A5-446F-AAF2-611A13C3BB99}"/>
    <cellStyle name="Normal 5 10 2 2" xfId="57389" xr:uid="{24561A55-0C92-4D37-BAFF-EAF9DC81A118}"/>
    <cellStyle name="Normal 5 10 3" xfId="56765" xr:uid="{E2A346B0-640F-4BD9-A8CE-4E2EAC2A212F}"/>
    <cellStyle name="Normal 5 11" xfId="53598" xr:uid="{05A5A1A1-B2D4-4DE1-8E2F-813C428A83C3}"/>
    <cellStyle name="Normal 5 11 2" xfId="54223" xr:uid="{1F4B2C00-F082-422E-9759-85E661085637}"/>
    <cellStyle name="Normal 5 11 2 2" xfId="57390" xr:uid="{F5C3837D-5CB9-49C8-B980-1F3DFD7A3E95}"/>
    <cellStyle name="Normal 5 11 3" xfId="56766" xr:uid="{66C50766-33B7-42C1-86F9-1A5C57E08E58}"/>
    <cellStyle name="Normal 5 12" xfId="53599" xr:uid="{DC4B2404-3FB1-4254-A1CA-BEAD6912F3F5}"/>
    <cellStyle name="Normal 5 12 2" xfId="54224" xr:uid="{F15AE67E-5520-423B-AE2D-50F24CFB8F1E}"/>
    <cellStyle name="Normal 5 12 2 2" xfId="57391" xr:uid="{CFB26D32-2DBE-4521-9D16-2DE698677459}"/>
    <cellStyle name="Normal 5 12 3" xfId="56767" xr:uid="{ED31934C-9038-4560-84A3-971A96F5BCBC}"/>
    <cellStyle name="Normal 5 13" xfId="53596" xr:uid="{2D7479F3-2585-4815-94E7-4E3EAA4C3FF4}"/>
    <cellStyle name="Normal 5 13 2" xfId="54221" xr:uid="{5C07295D-76C6-4BBA-AB37-41D7BD26CA2E}"/>
    <cellStyle name="Normal 5 13 2 2" xfId="57388" xr:uid="{16FBEF81-7625-405C-BC16-AC01BDB0882D}"/>
    <cellStyle name="Normal 5 13 3" xfId="56764" xr:uid="{FD86ECFD-C7BF-4E03-A13C-B146B18CF5F7}"/>
    <cellStyle name="Normal 5 14" xfId="53237" xr:uid="{90180A35-42A2-4A2D-9DE7-95FED4D5BB3C}"/>
    <cellStyle name="Normal 5 15" xfId="53186" xr:uid="{B09011F4-EDD0-478A-904B-BF72B23EF5E6}"/>
    <cellStyle name="Normal 5 2" xfId="580" xr:uid="{8B05605A-035B-4BB8-9E7D-6BDF1B7AFF1C}"/>
    <cellStyle name="Normal 5 2 2" xfId="5155" xr:uid="{ED18BCF9-FC4B-414A-BEEE-C247D15B0EE9}"/>
    <cellStyle name="Normal 5 2 2 2" xfId="8826" xr:uid="{BB5AA64E-6007-4253-8A8D-DDB444521399}"/>
    <cellStyle name="Normal 5 2 2 2 2" xfId="17957" xr:uid="{322B20A4-78A0-4BEB-A7DA-C02CB073491A}"/>
    <cellStyle name="Normal 5 2 2 2 2 2" xfId="57394" xr:uid="{3C75CF42-07F6-48E1-BEDA-F6AF95500B76}"/>
    <cellStyle name="Normal 5 2 2 2 2 3" xfId="54227" xr:uid="{01269B36-BD77-4931-A162-81DA0B23B2A3}"/>
    <cellStyle name="Normal 5 2 2 2 3" xfId="53602" xr:uid="{60F6AF51-95FF-4074-A7FC-4E3E8F0617A5}"/>
    <cellStyle name="Normal 5 2 2 2 3 2" xfId="56770" xr:uid="{744545F0-1A38-4CA4-9DCE-EE1CD5431F43}"/>
    <cellStyle name="Normal 5 2 2 3" xfId="17956" xr:uid="{332E1CE6-4AAC-42A0-B9B7-16A7157125D1}"/>
    <cellStyle name="Normal 5 2 2 3 2" xfId="54228" xr:uid="{9C9E44DC-2284-450A-A32A-4BF0DB26D42B}"/>
    <cellStyle name="Normal 5 2 2 3 2 2" xfId="57395" xr:uid="{BF1B4E47-40B2-4F55-94BC-2017A5CE9538}"/>
    <cellStyle name="Normal 5 2 2 3 3" xfId="56771" xr:uid="{72167272-8EBA-42BD-B79C-A7B43BC680C4}"/>
    <cellStyle name="Normal 5 2 2 3 4" xfId="53603" xr:uid="{0EF4E020-84B3-4072-98C5-26493A860DFD}"/>
    <cellStyle name="Normal 5 2 2 4" xfId="54226" xr:uid="{5072ECD0-AABB-4B79-9095-11AF2052148F}"/>
    <cellStyle name="Normal 5 2 2 4 2" xfId="57393" xr:uid="{4588C901-5427-42B9-90D3-AC3633899A36}"/>
    <cellStyle name="Normal 5 2 2 5" xfId="53601" xr:uid="{4886AD3B-B472-4B9A-824D-8662F1D3CC56}"/>
    <cellStyle name="Normal 5 2 2 5 2" xfId="56769" xr:uid="{E21A0EB1-5B2E-4442-9D92-020B73B0B997}"/>
    <cellStyle name="Normal 5 2 3" xfId="5156" xr:uid="{2E2FAB78-7FAE-4CE5-8A1D-D5E1D83180AD}"/>
    <cellStyle name="Normal 5 2 3 2" xfId="8175" xr:uid="{6B0BFEBF-071C-42EC-A344-9E9827AD6636}"/>
    <cellStyle name="Normal 5 2 3 2 2" xfId="16071" xr:uid="{74FF736E-18D0-4F76-A5D1-7FBAB5E36227}"/>
    <cellStyle name="Normal 5 2 3 2 2 2" xfId="32386" xr:uid="{973F23BD-EA39-4941-87E0-445A5EE713F7}"/>
    <cellStyle name="Normal 5 2 3 2 2 3" xfId="47350" xr:uid="{A730DDE8-DFE8-4A8C-AE9D-5CC068457B2C}"/>
    <cellStyle name="Normal 5 2 3 2 2 4" xfId="57396" xr:uid="{2F8AA5B0-87F8-479D-B724-460E55294B0A}"/>
    <cellStyle name="Normal 5 2 3 2 3" xfId="25364" xr:uid="{C41FC45A-9917-4E0D-8129-9136C1709A42}"/>
    <cellStyle name="Normal 5 2 3 2 4" xfId="40351" xr:uid="{F6B8701C-16B1-4E48-A737-13CDDF731D37}"/>
    <cellStyle name="Normal 5 2 3 2 5" xfId="54229" xr:uid="{8A90FA05-9D89-4354-88AB-3CAB0E14DAE6}"/>
    <cellStyle name="Normal 5 2 3 3" xfId="13237" xr:uid="{E90BE166-5B18-44E1-A52F-0B1D7ADED6FD}"/>
    <cellStyle name="Normal 5 2 3 3 2" xfId="29557" xr:uid="{210FE2B2-8F69-42DE-9781-4B68C8B78164}"/>
    <cellStyle name="Normal 5 2 3 3 3" xfId="44522" xr:uid="{AA58C7EC-94BE-4289-ABF3-35B85FFA84BF}"/>
    <cellStyle name="Normal 5 2 3 3 4" xfId="56772" xr:uid="{759A934A-C70D-4297-9F99-70DA7103DBB6}"/>
    <cellStyle name="Normal 5 2 3 4" xfId="22535" xr:uid="{F5C0CC7D-1D51-4797-B7B9-BA88DA8C6514}"/>
    <cellStyle name="Normal 5 2 3 5" xfId="37523" xr:uid="{E40F5697-75C4-457C-A20E-FB161BA9A679}"/>
    <cellStyle name="Normal 5 2 3 6" xfId="53604" xr:uid="{DFDB354A-2D96-42D2-A7BF-F4D18E516CB6}"/>
    <cellStyle name="Normal 5 2 4" xfId="6041" xr:uid="{C33B2A9E-7C2A-4268-8B74-E94B81D61E7F}"/>
    <cellStyle name="Normal 5 2 4 2" xfId="13957" xr:uid="{4B7152E6-865B-4AA4-A0D1-AB724848F8C5}"/>
    <cellStyle name="Normal 5 2 4 2 2" xfId="30272" xr:uid="{4E1252B5-5C17-463B-9E78-59166E098EDF}"/>
    <cellStyle name="Normal 5 2 4 2 2 2" xfId="57397" xr:uid="{D1062BBB-B418-41C3-8C0E-51579A668385}"/>
    <cellStyle name="Normal 5 2 4 2 3" xfId="45236" xr:uid="{BB26A14F-C32E-48F7-BCE3-9B2BABCB2E11}"/>
    <cellStyle name="Normal 5 2 4 2 4" xfId="54230" xr:uid="{EDE4655F-3944-4592-AAC9-8236D488AE90}"/>
    <cellStyle name="Normal 5 2 4 3" xfId="23250" xr:uid="{2DA465E7-9474-4E7D-B297-2D20E7EAA9DF}"/>
    <cellStyle name="Normal 5 2 4 3 2" xfId="56773" xr:uid="{03076878-51B9-4307-8D99-B02ECF649BDD}"/>
    <cellStyle name="Normal 5 2 4 4" xfId="38237" xr:uid="{F66CA571-51A6-4590-9490-DC5BFCDE2488}"/>
    <cellStyle name="Normal 5 2 4 5" xfId="53605" xr:uid="{58D19278-B649-40E7-82A6-42D9EE9F3471}"/>
    <cellStyle name="Normal 5 2 5" xfId="5154" xr:uid="{756F7B66-56D1-4D7C-9FF7-6C3FCAA6F9F1}"/>
    <cellStyle name="Normal 5 2 5 2" xfId="13236" xr:uid="{13B2D450-09C3-463A-94C2-70B6ED5F40A9}"/>
    <cellStyle name="Normal 5 2 5 2 2" xfId="29556" xr:uid="{2B19832E-792D-425F-A59F-129F9FA50C9E}"/>
    <cellStyle name="Normal 5 2 5 2 2 2" xfId="57398" xr:uid="{0888D46A-F152-4C52-A729-369737C174DC}"/>
    <cellStyle name="Normal 5 2 5 2 3" xfId="44521" xr:uid="{36D06086-97F6-49BE-BAB1-BC24B1FB1272}"/>
    <cellStyle name="Normal 5 2 5 2 4" xfId="54231" xr:uid="{B2EFE373-66D1-45F6-9FBC-02BC309AFC17}"/>
    <cellStyle name="Normal 5 2 5 3" xfId="22534" xr:uid="{A376FCC6-C2F4-4A81-A916-34A86E9A9C48}"/>
    <cellStyle name="Normal 5 2 5 3 2" xfId="56774" xr:uid="{763E14E1-7A54-4C1D-94A1-333C3966557C}"/>
    <cellStyle name="Normal 5 2 5 4" xfId="37522" xr:uid="{FF98BD2A-2F27-4D0A-9C4E-9F9AF4D8534E}"/>
    <cellStyle name="Normal 5 2 5 5" xfId="53606" xr:uid="{17A8F6DF-F6F0-4366-AFA7-3A742BE28545}"/>
    <cellStyle name="Normal 5 2 6" xfId="17955" xr:uid="{6AD9C987-A807-4BAC-B545-FBB5281540A6}"/>
    <cellStyle name="Normal 5 2 6 2" xfId="54232" xr:uid="{545A98CB-ACBB-4CF6-898D-66E7C6B0A107}"/>
    <cellStyle name="Normal 5 2 6 2 2" xfId="57399" xr:uid="{2AD9676B-9B9A-44DB-B71D-8DC4406C2DCF}"/>
    <cellStyle name="Normal 5 2 6 3" xfId="56775" xr:uid="{A6B899CA-6F18-4976-AE0D-5E4E77F3FFFE}"/>
    <cellStyle name="Normal 5 2 6 4" xfId="53607" xr:uid="{2EED7AF4-9C27-4360-8DB3-495675289734}"/>
    <cellStyle name="Normal 5 2 7" xfId="53600" xr:uid="{3925E8F5-8EAA-4E6A-AA7F-A5EF111735C3}"/>
    <cellStyle name="Normal 5 2 7 2" xfId="54225" xr:uid="{58B92F3F-6C2F-436E-8D91-EAC908D200B5}"/>
    <cellStyle name="Normal 5 2 7 2 2" xfId="57392" xr:uid="{F2EEC41A-976D-4066-A1AF-8711EBF80619}"/>
    <cellStyle name="Normal 5 2 7 3" xfId="56768" xr:uid="{2444BF4E-2A7F-4822-97D8-30131D396150}"/>
    <cellStyle name="Normal 5 2 8" xfId="53254" xr:uid="{024551BA-A000-4890-8BA1-4C8C7EF8DE68}"/>
    <cellStyle name="Normal 5 3" xfId="1178" xr:uid="{EB1FD437-B485-40B8-8022-C04AA7076880}"/>
    <cellStyle name="Normal 5 3 10" xfId="50061" xr:uid="{0221DED9-0901-4DF3-AD70-AA3495E7824C}"/>
    <cellStyle name="Normal 5 3 11" xfId="50466" xr:uid="{35255814-3FA6-42F0-B6EA-721C12EFC212}"/>
    <cellStyle name="Normal 5 3 12" xfId="51026" xr:uid="{F66FD97B-8DC4-4EE7-BD3D-61D53EF4CBB1}"/>
    <cellStyle name="Normal 5 3 13" xfId="51627" xr:uid="{7A58CDAD-2A0D-4EC3-9515-30C35134C075}"/>
    <cellStyle name="Normal 5 3 14" xfId="52045" xr:uid="{2B6F441C-25D5-4B3B-BB05-37399955BE3C}"/>
    <cellStyle name="Normal 5 3 15" xfId="53608" xr:uid="{708C360E-CD98-4A9D-A064-2F46DAF5179E}"/>
    <cellStyle name="Normal 5 3 2" xfId="8827" xr:uid="{62D60E2E-30D7-4B78-95C1-F5ACEC77BAB4}"/>
    <cellStyle name="Normal 5 3 2 2" xfId="53610" xr:uid="{3FE79D8B-2C2E-4EC7-BE77-9BC8922C8301}"/>
    <cellStyle name="Normal 5 3 2 2 2" xfId="54235" xr:uid="{7ED97938-F246-494E-B1A6-A5483778AD12}"/>
    <cellStyle name="Normal 5 3 2 2 2 2" xfId="57402" xr:uid="{A8F9C8CF-4372-40B7-8637-5E9E6C61D7B1}"/>
    <cellStyle name="Normal 5 3 2 2 3" xfId="56778" xr:uid="{58D0F6C7-87D8-44D7-8D9D-B5684318D6FE}"/>
    <cellStyle name="Normal 5 3 2 3" xfId="53611" xr:uid="{5175416B-B8D3-4056-892A-7AE3CD3DE559}"/>
    <cellStyle name="Normal 5 3 2 3 2" xfId="54236" xr:uid="{C27720D2-D03B-47AD-AC20-905E9E08325E}"/>
    <cellStyle name="Normal 5 3 2 3 2 2" xfId="57403" xr:uid="{F7698267-5264-441F-950A-43A687E753A5}"/>
    <cellStyle name="Normal 5 3 2 3 3" xfId="56779" xr:uid="{F5A77428-EB1E-48CB-BDAF-C04177BB2983}"/>
    <cellStyle name="Normal 5 3 2 4" xfId="54234" xr:uid="{62E8B3C9-E245-4751-B4D4-A75565099DD5}"/>
    <cellStyle name="Normal 5 3 2 4 2" xfId="57401" xr:uid="{DA49706C-27F2-42E4-8DAE-19D583A4BD8D}"/>
    <cellStyle name="Normal 5 3 2 5" xfId="56777" xr:uid="{EDF07136-3CD5-4329-807B-7F167B1FFE5A}"/>
    <cellStyle name="Normal 5 3 2 6" xfId="53609" xr:uid="{A35C3B2E-76E1-4BCB-9218-B578493CC91A}"/>
    <cellStyle name="Normal 5 3 3" xfId="5157" xr:uid="{D9362614-8371-4B95-A14A-A1AA18304DA4}"/>
    <cellStyle name="Normal 5 3 3 2" xfId="54237" xr:uid="{B1A2EA74-A837-4F94-A9D4-69A56A864A04}"/>
    <cellStyle name="Normal 5 3 3 2 2" xfId="57404" xr:uid="{18A75363-E57B-4A89-8B0E-BFDF106251BA}"/>
    <cellStyle name="Normal 5 3 3 3" xfId="56780" xr:uid="{970437BF-A8E4-429F-99DA-168327337D4F}"/>
    <cellStyle name="Normal 5 3 3 4" xfId="53612" xr:uid="{292BE84D-032B-459F-B5B9-8E2813AEA7C4}"/>
    <cellStyle name="Normal 5 3 4" xfId="8892" xr:uid="{7005592C-161C-4796-B149-46044CED755F}"/>
    <cellStyle name="Normal 5 3 4 2" xfId="16665" xr:uid="{CA895389-DF7E-4F0D-96BD-7018C3648A98}"/>
    <cellStyle name="Normal 5 3 4 2 2" xfId="32979" xr:uid="{E98A053A-C208-4112-9A31-0FB786CDFEC1}"/>
    <cellStyle name="Normal 5 3 4 2 2 2" xfId="57405" xr:uid="{24B8258B-5C25-44A7-AD72-2BAA0C2AF6AC}"/>
    <cellStyle name="Normal 5 3 4 2 3" xfId="47943" xr:uid="{3B6E8EE3-AE39-494A-BF8B-78B2D9BE091D}"/>
    <cellStyle name="Normal 5 3 4 2 4" xfId="54238" xr:uid="{9990810D-1F79-4D39-9B03-B4B53B7F057E}"/>
    <cellStyle name="Normal 5 3 4 3" xfId="25957" xr:uid="{3B4AF470-6D5B-4F62-8DF4-A24DF49C49F7}"/>
    <cellStyle name="Normal 5 3 4 3 2" xfId="56781" xr:uid="{8BEDF040-4104-479F-9A48-343B5D8ED43D}"/>
    <cellStyle name="Normal 5 3 4 4" xfId="40944" xr:uid="{7C593D63-BB55-47B7-AFA9-25561F47B39A}"/>
    <cellStyle name="Normal 5 3 4 5" xfId="53613" xr:uid="{2792ED61-3E65-4CE4-AD8E-0D1EDC6B2B45}"/>
    <cellStyle name="Normal 5 3 5" xfId="10004" xr:uid="{866E7048-CBF3-4359-8F13-68DC4F067AAE}"/>
    <cellStyle name="Normal 5 3 5 2" xfId="26326" xr:uid="{7A767599-FF96-4E1C-8E71-983AF5404AF2}"/>
    <cellStyle name="Normal 5 3 5 2 2" xfId="57406" xr:uid="{CB9F914C-83A5-4FE2-82B3-3C430E3D10C0}"/>
    <cellStyle name="Normal 5 3 5 2 3" xfId="54239" xr:uid="{324A580C-F641-4018-9CD0-A6F99E74FD45}"/>
    <cellStyle name="Normal 5 3 5 3" xfId="41294" xr:uid="{98A150FB-AF7F-4B39-BFF5-E28DD324F593}"/>
    <cellStyle name="Normal 5 3 5 3 2" xfId="56782" xr:uid="{DA259C47-5A4B-4910-8410-AE05FCF1D8DD}"/>
    <cellStyle name="Normal 5 3 5 4" xfId="53614" xr:uid="{BB7541C4-E696-44D2-A4DD-D5AF78F43E27}"/>
    <cellStyle name="Normal 5 3 6" xfId="19305" xr:uid="{5A928388-C4E0-4CFE-9FBB-1DF85E3BE845}"/>
    <cellStyle name="Normal 5 3 6 2" xfId="54240" xr:uid="{7A15C785-3F6F-45A2-8774-156ADFACB1C5}"/>
    <cellStyle name="Normal 5 3 6 2 2" xfId="57407" xr:uid="{7C6D886A-726E-4C00-937D-271C7E173970}"/>
    <cellStyle name="Normal 5 3 6 3" xfId="56783" xr:uid="{2436949F-DEA5-46B5-90C5-ACC54BD64382}"/>
    <cellStyle name="Normal 5 3 6 4" xfId="53615" xr:uid="{3D83B1AA-89CB-4691-9908-6C8953D2EAC6}"/>
    <cellStyle name="Normal 5 3 7" xfId="34295" xr:uid="{16E2496A-6582-4488-8853-3AFAA79243B6}"/>
    <cellStyle name="Normal 5 3 7 2" xfId="57400" xr:uid="{441D8F7D-2B17-4E3A-AD7F-24CFF2DF959A}"/>
    <cellStyle name="Normal 5 3 7 3" xfId="54233" xr:uid="{28A6FF43-C5DB-49E1-B46F-6FF3BAAC19D2}"/>
    <cellStyle name="Normal 5 3 8" xfId="49247" xr:uid="{D6EEC2A4-2973-4318-9CAE-41E61A3AE4BC}"/>
    <cellStyle name="Normal 5 3 8 2" xfId="56776" xr:uid="{1A826B1E-978D-4F01-8829-A8D7DD168D33}"/>
    <cellStyle name="Normal 5 3 9" xfId="49652" xr:uid="{F71EF30F-AF36-4E33-8B45-723BC5E169CE}"/>
    <cellStyle name="Normal 5 4" xfId="1200" xr:uid="{3DBDC509-7494-47F7-B144-E5E45A5CB2AE}"/>
    <cellStyle name="Normal 5 4 2" xfId="8825" xr:uid="{870E4BE2-59D0-4D20-854F-F7F39D473053}"/>
    <cellStyle name="Normal 5 4 2 2" xfId="53618" xr:uid="{8C6CED62-5035-4934-A0AE-FFA684D43BD8}"/>
    <cellStyle name="Normal 5 4 2 2 2" xfId="54243" xr:uid="{BE20C94D-6305-49DA-AAD6-A0AD21E5AC59}"/>
    <cellStyle name="Normal 5 4 2 2 2 2" xfId="57410" xr:uid="{FF8E2FC2-7F3C-439B-930F-A2A3D4C51A74}"/>
    <cellStyle name="Normal 5 4 2 2 3" xfId="56786" xr:uid="{91D9528B-4587-486E-852A-33B819D18DB2}"/>
    <cellStyle name="Normal 5 4 2 3" xfId="53619" xr:uid="{008CE225-C3E0-4862-9EBE-21D925F3C98D}"/>
    <cellStyle name="Normal 5 4 2 3 2" xfId="54244" xr:uid="{4E513E0B-03F1-42FA-97F6-2ABA2F096614}"/>
    <cellStyle name="Normal 5 4 2 3 2 2" xfId="57411" xr:uid="{191A363C-96AE-47A4-BA73-3C6ED77B913E}"/>
    <cellStyle name="Normal 5 4 2 3 3" xfId="56787" xr:uid="{5F785D30-3CA1-4FE8-9B24-4BE9FE84A3C6}"/>
    <cellStyle name="Normal 5 4 2 4" xfId="54242" xr:uid="{09514F9A-F7E4-4650-AC33-E3CA47463A59}"/>
    <cellStyle name="Normal 5 4 2 4 2" xfId="57409" xr:uid="{A02439C3-F503-4F11-B272-D0E4CFA6AF65}"/>
    <cellStyle name="Normal 5 4 2 5" xfId="56785" xr:uid="{3D3F2BFD-E7D0-4443-BC97-3DA9AE7701FE}"/>
    <cellStyle name="Normal 5 4 2 6" xfId="53617" xr:uid="{DC6FA129-380B-41FD-99F0-5D7C9BAE806F}"/>
    <cellStyle name="Normal 5 4 3" xfId="5153" xr:uid="{19A85C2E-33A9-433B-B63C-FF393EEDAA12}"/>
    <cellStyle name="Normal 5 4 3 2" xfId="54245" xr:uid="{489D315A-7770-40D5-BD04-73817A1A9AE8}"/>
    <cellStyle name="Normal 5 4 3 2 2" xfId="57412" xr:uid="{DEB267F8-0A02-49EF-A273-EC4387E50BA1}"/>
    <cellStyle name="Normal 5 4 3 3" xfId="56788" xr:uid="{1909E006-1983-4725-98A8-3CEA6BFC8CCE}"/>
    <cellStyle name="Normal 5 4 3 4" xfId="53620" xr:uid="{73E5CA95-6D2C-4460-8B68-DEFA431AD472}"/>
    <cellStyle name="Normal 5 4 4" xfId="53621" xr:uid="{207FC55B-3351-4B7F-B60B-19E9395F85CC}"/>
    <cellStyle name="Normal 5 4 4 2" xfId="54246" xr:uid="{605459EF-D8D6-4F38-A950-33C52F3F2474}"/>
    <cellStyle name="Normal 5 4 4 2 2" xfId="57413" xr:uid="{6740F6B5-C4E9-45A6-99EF-0A19B26570D1}"/>
    <cellStyle name="Normal 5 4 4 3" xfId="56789" xr:uid="{3343AA69-B4B4-40F3-B591-2C1F6DF9BF6E}"/>
    <cellStyle name="Normal 5 4 5" xfId="53622" xr:uid="{E3BE06AC-E82E-4CDB-A0BE-5BA06D86ADA2}"/>
    <cellStyle name="Normal 5 4 5 2" xfId="54247" xr:uid="{60254DE1-3789-4A15-9D78-D24575E7D839}"/>
    <cellStyle name="Normal 5 4 5 2 2" xfId="57414" xr:uid="{3909739E-2B71-4DF3-A94A-F2409D699C4E}"/>
    <cellStyle name="Normal 5 4 5 3" xfId="56790" xr:uid="{A21260F0-355F-446D-A9E8-DCB7604A1F5B}"/>
    <cellStyle name="Normal 5 4 6" xfId="54241" xr:uid="{4CBEED5D-B2E3-49A7-80CE-66BA4A282D18}"/>
    <cellStyle name="Normal 5 4 6 2" xfId="57408" xr:uid="{6CB0C032-A18E-430D-BA08-78E9FB291225}"/>
    <cellStyle name="Normal 5 4 7" xfId="56784" xr:uid="{A40E80F2-30B2-4132-B0BD-18A43D098B46}"/>
    <cellStyle name="Normal 5 4 8" xfId="53616" xr:uid="{C7D901D1-4002-40FD-921B-014552335AB8}"/>
    <cellStyle name="Normal 5 5" xfId="1535" xr:uid="{91069874-B57F-4F94-AAB4-BE6ACECA5286}"/>
    <cellStyle name="Normal 5 5 2" xfId="10093" xr:uid="{0475A984-DEDD-4E98-A889-6A98F8108FC2}"/>
    <cellStyle name="Normal 5 5 2 2" xfId="26413" xr:uid="{9F56F0B8-53FA-41E2-A20C-D3956A20A24F}"/>
    <cellStyle name="Normal 5 5 2 2 2" xfId="54250" xr:uid="{FCD45C5D-6694-4248-A497-7C499FCBF8BD}"/>
    <cellStyle name="Normal 5 5 2 2 2 2" xfId="57417" xr:uid="{B2DE2EFC-619F-4830-8065-B5E920EB1C8F}"/>
    <cellStyle name="Normal 5 5 2 2 3" xfId="56793" xr:uid="{5348EF8A-BFE4-4C84-A086-452A399F5B9C}"/>
    <cellStyle name="Normal 5 5 2 2 4" xfId="53625" xr:uid="{2935F7E2-ED4D-4C6C-8D2F-27F785FA2270}"/>
    <cellStyle name="Normal 5 5 2 3" xfId="41379" xr:uid="{53960CF2-126E-495B-9E30-6339249BE8F2}"/>
    <cellStyle name="Normal 5 5 2 3 2" xfId="54251" xr:uid="{87D672CC-E6F5-4709-9722-C00CE910E898}"/>
    <cellStyle name="Normal 5 5 2 3 2 2" xfId="57418" xr:uid="{73A061E3-126B-4CEA-A5F9-77B5AAEE56BC}"/>
    <cellStyle name="Normal 5 5 2 3 3" xfId="56794" xr:uid="{26023C7E-CE29-4229-8A53-5457F96973C2}"/>
    <cellStyle name="Normal 5 5 2 3 4" xfId="53626" xr:uid="{03B6FABB-2D09-407B-9F19-F378D585DF7C}"/>
    <cellStyle name="Normal 5 5 2 4" xfId="54249" xr:uid="{F3519ADE-268B-4C04-B954-A2D830AAABB1}"/>
    <cellStyle name="Normal 5 5 2 4 2" xfId="57416" xr:uid="{5A985C29-DA59-408C-8A5F-5C44F7BAFD01}"/>
    <cellStyle name="Normal 5 5 2 5" xfId="56792" xr:uid="{DC1D28BA-87F6-4A41-9E8B-856D4DCF7D1D}"/>
    <cellStyle name="Normal 5 5 2 6" xfId="53624" xr:uid="{379996B8-0406-4AD7-A613-1473E0A4426E}"/>
    <cellStyle name="Normal 5 5 3" xfId="19391" xr:uid="{BE17B138-8914-4E78-9DFA-429AC928FB2B}"/>
    <cellStyle name="Normal 5 5 3 2" xfId="54252" xr:uid="{700F659F-416E-4A6C-AB84-AFCC68D8DEDB}"/>
    <cellStyle name="Normal 5 5 3 2 2" xfId="57419" xr:uid="{33991CFD-D0BE-4614-B59B-00C4BAEABA69}"/>
    <cellStyle name="Normal 5 5 3 3" xfId="56795" xr:uid="{28B797B0-4EE3-4E7C-83D2-92703FCBB425}"/>
    <cellStyle name="Normal 5 5 3 4" xfId="53627" xr:uid="{7D048D3F-81F4-48D8-9690-B1E372653DBD}"/>
    <cellStyle name="Normal 5 5 4" xfId="34380" xr:uid="{DB14671D-F28C-47B8-A412-81B95E3495EE}"/>
    <cellStyle name="Normal 5 5 4 2" xfId="54253" xr:uid="{B5A4075F-D9B3-4439-AB50-1599C14F482F}"/>
    <cellStyle name="Normal 5 5 4 2 2" xfId="57420" xr:uid="{94737C1D-2F1F-4AA1-A3B9-B478DD8AD9FC}"/>
    <cellStyle name="Normal 5 5 4 3" xfId="56796" xr:uid="{72128514-64C8-446B-AAF4-C4478BB558A3}"/>
    <cellStyle name="Normal 5 5 4 4" xfId="53628" xr:uid="{2795BB10-C7C4-4DEB-820D-05F1106CCBAF}"/>
    <cellStyle name="Normal 5 5 5" xfId="53629" xr:uid="{FB41621C-652E-4C1B-B7F0-16FCD5F7ADD2}"/>
    <cellStyle name="Normal 5 5 5 2" xfId="54254" xr:uid="{4D95FAB1-BDE6-4AB3-99F7-8C8D49EEDC31}"/>
    <cellStyle name="Normal 5 5 5 2 2" xfId="57421" xr:uid="{A39D6807-5C9D-4D39-970F-088264F1884B}"/>
    <cellStyle name="Normal 5 5 5 3" xfId="56797" xr:uid="{9B9F1243-D935-40B1-8A9C-67AC8E5DCEBD}"/>
    <cellStyle name="Normal 5 5 6" xfId="54248" xr:uid="{47EF4D46-04E6-4694-9CF1-B57CD40EF986}"/>
    <cellStyle name="Normal 5 5 6 2" xfId="57415" xr:uid="{590C2994-58D7-44A2-9914-9DF3D9C69600}"/>
    <cellStyle name="Normal 5 5 7" xfId="56791" xr:uid="{69242229-44F9-4C86-9837-DF58A2778224}"/>
    <cellStyle name="Normal 5 5 8" xfId="53623" xr:uid="{CB8CCB20-50A4-48CD-ACD9-5F79FF17F243}"/>
    <cellStyle name="Normal 5 6" xfId="53630" xr:uid="{CBC332B8-BC28-4715-989C-49729D6E81A4}"/>
    <cellStyle name="Normal 5 6 2" xfId="53631" xr:uid="{4060DD59-EB7C-4262-9A6F-2FE0FFC389F3}"/>
    <cellStyle name="Normal 5 6 2 2" xfId="53632" xr:uid="{C025C01F-C25A-48C5-88E9-0CF852FC4F52}"/>
    <cellStyle name="Normal 5 6 2 2 2" xfId="54257" xr:uid="{E23FFC5F-94E1-4721-9C78-BA7A530C686A}"/>
    <cellStyle name="Normal 5 6 2 2 2 2" xfId="57424" xr:uid="{F67D75C5-87E4-453C-995D-F265F6A8C1F8}"/>
    <cellStyle name="Normal 5 6 2 2 3" xfId="56800" xr:uid="{3100F5FD-9567-4937-855C-953A5ABC1071}"/>
    <cellStyle name="Normal 5 6 2 3" xfId="53633" xr:uid="{55EBB48F-AA5A-49A1-856F-7BBBD46C51F7}"/>
    <cellStyle name="Normal 5 6 2 3 2" xfId="54258" xr:uid="{F12DC441-00C9-42DA-AC74-C40BCA3B120F}"/>
    <cellStyle name="Normal 5 6 2 3 2 2" xfId="57425" xr:uid="{EE4464B7-2619-43B3-B613-0CB9CB40F2E9}"/>
    <cellStyle name="Normal 5 6 2 3 3" xfId="56801" xr:uid="{12F76492-CA3F-4251-8B34-82855BDBECFA}"/>
    <cellStyle name="Normal 5 6 2 4" xfId="54256" xr:uid="{11E864AD-76E7-43E3-9CAD-0A7CD066A054}"/>
    <cellStyle name="Normal 5 6 2 4 2" xfId="57423" xr:uid="{A0A60E14-4564-4E85-AF91-0B34C93B321F}"/>
    <cellStyle name="Normal 5 6 2 5" xfId="56799" xr:uid="{A61330CC-8D14-4B9F-9204-19AD7FB340DD}"/>
    <cellStyle name="Normal 5 6 3" xfId="53634" xr:uid="{5BFCB4BB-9B5A-481C-9013-56ACDA7BFE29}"/>
    <cellStyle name="Normal 5 6 3 2" xfId="54259" xr:uid="{C1C0B217-0061-4EF1-A9B7-4FDBF4B8EF09}"/>
    <cellStyle name="Normal 5 6 3 2 2" xfId="57426" xr:uid="{840CBE81-C1E2-4AB8-8EC0-E18C941A6B66}"/>
    <cellStyle name="Normal 5 6 3 3" xfId="56802" xr:uid="{8B5FDBE3-ECA3-46CD-A12F-22A91F1A65F9}"/>
    <cellStyle name="Normal 5 6 4" xfId="53635" xr:uid="{F96201EE-ADA7-483B-8881-BDD900E429AB}"/>
    <cellStyle name="Normal 5 6 4 2" xfId="54260" xr:uid="{E4B57DAB-F37B-435E-902B-DBD4E149D108}"/>
    <cellStyle name="Normal 5 6 4 2 2" xfId="57427" xr:uid="{44EAD4B6-7D19-4834-9A5B-28D2AE367DBA}"/>
    <cellStyle name="Normal 5 6 4 3" xfId="56803" xr:uid="{EC865EF8-A546-427B-9F96-DE5A4502B606}"/>
    <cellStyle name="Normal 5 6 5" xfId="53636" xr:uid="{4D14C845-DB0C-44F2-AFAC-F7D90AC0ABAC}"/>
    <cellStyle name="Normal 5 6 5 2" xfId="54261" xr:uid="{CEC45558-73B6-4EDD-9A48-9148064D7D0C}"/>
    <cellStyle name="Normal 5 6 5 2 2" xfId="57428" xr:uid="{47C01DAD-6BEF-4AD1-80CA-D5ECAFB329C7}"/>
    <cellStyle name="Normal 5 6 5 3" xfId="56804" xr:uid="{871F8125-6251-429D-AFF2-0FD376F03219}"/>
    <cellStyle name="Normal 5 6 6" xfId="54255" xr:uid="{5931ABB5-0D35-4146-A684-0B27ED54D243}"/>
    <cellStyle name="Normal 5 6 6 2" xfId="57422" xr:uid="{C72F915A-883C-449B-9909-6B8547608465}"/>
    <cellStyle name="Normal 5 6 7" xfId="56798" xr:uid="{62539AF6-E825-418E-9D2E-D766349FABBF}"/>
    <cellStyle name="Normal 5 7" xfId="53637" xr:uid="{E144A534-59BD-4B20-8B5B-3693F545C4B5}"/>
    <cellStyle name="Normal 5 7 2" xfId="53638" xr:uid="{518B9853-D651-46DB-840F-FFA38AF1EAAE}"/>
    <cellStyle name="Normal 5 7 2 2" xfId="53639" xr:uid="{3E55CD74-59D8-428C-9BC1-1F519AE6E6A6}"/>
    <cellStyle name="Normal 5 7 2 2 2" xfId="54264" xr:uid="{1AF1DF9B-C3E3-48F7-AA72-EF4086C95542}"/>
    <cellStyle name="Normal 5 7 2 2 2 2" xfId="57431" xr:uid="{7D5BB8AF-3390-4CF5-9713-87571CF882C5}"/>
    <cellStyle name="Normal 5 7 2 2 3" xfId="56807" xr:uid="{A13A52BF-C373-4015-800F-3F9DB1660B4D}"/>
    <cellStyle name="Normal 5 7 2 3" xfId="53640" xr:uid="{78EE90A5-4468-4C52-9759-4D0449A377A7}"/>
    <cellStyle name="Normal 5 7 2 3 2" xfId="54265" xr:uid="{D62DF017-C79A-4017-9ACC-291CBE5A6CD6}"/>
    <cellStyle name="Normal 5 7 2 3 2 2" xfId="57432" xr:uid="{5B4FEDA1-1D1A-4C07-8B91-9AE39AABFF75}"/>
    <cellStyle name="Normal 5 7 2 3 3" xfId="56808" xr:uid="{C363869A-0F40-4BBE-A83E-9EDF52F16C82}"/>
    <cellStyle name="Normal 5 7 2 4" xfId="54263" xr:uid="{0FDF0312-2809-442C-A7E1-8ED3AF7D66CC}"/>
    <cellStyle name="Normal 5 7 2 4 2" xfId="57430" xr:uid="{CE8632FC-81C0-43CD-8227-BAE06567050A}"/>
    <cellStyle name="Normal 5 7 2 5" xfId="56806" xr:uid="{1A801C32-1A73-4175-930F-2FF491CD1047}"/>
    <cellStyle name="Normal 5 7 3" xfId="53641" xr:uid="{C49858C0-F4D1-4071-A8F2-19700D42AD7D}"/>
    <cellStyle name="Normal 5 7 3 2" xfId="54266" xr:uid="{36560EB2-207D-4C5B-A6D0-2E64E76FD815}"/>
    <cellStyle name="Normal 5 7 3 2 2" xfId="57433" xr:uid="{ACAB595F-0850-4D6F-B2FC-A35B805305EA}"/>
    <cellStyle name="Normal 5 7 3 3" xfId="56809" xr:uid="{8E40E431-6D2D-44AF-AF8C-9C2A7D6ABDB3}"/>
    <cellStyle name="Normal 5 7 4" xfId="53642" xr:uid="{59F8A92B-58F7-4792-BACD-6B31FF9C2A5A}"/>
    <cellStyle name="Normal 5 7 4 2" xfId="54267" xr:uid="{2CCA6DE1-67F5-425F-AE9F-73A9A1673087}"/>
    <cellStyle name="Normal 5 7 4 2 2" xfId="57434" xr:uid="{3D03B66B-B6F7-4049-A231-5CEE5D0AEBA6}"/>
    <cellStyle name="Normal 5 7 4 3" xfId="56810" xr:uid="{3AF503DB-6D69-49F7-A4AC-BB999A37E372}"/>
    <cellStyle name="Normal 5 7 5" xfId="53643" xr:uid="{73B105FD-DEE6-45D4-A5AC-BD1429DB8937}"/>
    <cellStyle name="Normal 5 7 5 2" xfId="54268" xr:uid="{25F514C4-9467-451E-8770-1B4440868C16}"/>
    <cellStyle name="Normal 5 7 5 2 2" xfId="57435" xr:uid="{09D25F99-F94D-4D7F-8850-92C0548D0F09}"/>
    <cellStyle name="Normal 5 7 5 3" xfId="56811" xr:uid="{2A78664C-110C-4A3E-BAF3-0799AE011A11}"/>
    <cellStyle name="Normal 5 7 6" xfId="54262" xr:uid="{E6AA0D20-EFF6-42A3-A592-FA2AE87E0211}"/>
    <cellStyle name="Normal 5 7 6 2" xfId="57429" xr:uid="{3A166268-BCAE-4527-8910-31316D46D639}"/>
    <cellStyle name="Normal 5 7 7" xfId="56805" xr:uid="{F0F3E8B5-E3C6-4F58-A910-BF27695A608E}"/>
    <cellStyle name="Normal 5 8" xfId="53644" xr:uid="{DC24E9F6-5741-4028-B84C-8F539E9BA865}"/>
    <cellStyle name="Normal 5 8 2" xfId="53645" xr:uid="{BE3DB4EF-32EA-4452-8468-5EBCC0D06447}"/>
    <cellStyle name="Normal 5 8 2 2" xfId="54270" xr:uid="{BC185A70-3A4E-44FE-9CD9-ACBF985D43D5}"/>
    <cellStyle name="Normal 5 8 2 2 2" xfId="57437" xr:uid="{A0A2EC27-07FE-4EB7-8E8D-5A6BEE8E933B}"/>
    <cellStyle name="Normal 5 8 2 3" xfId="56813" xr:uid="{D4D31094-150E-4A98-ADD4-0CCCA8EB1253}"/>
    <cellStyle name="Normal 5 8 3" xfId="53646" xr:uid="{568A0CC5-8C54-440D-9331-51B9D07DFF07}"/>
    <cellStyle name="Normal 5 8 3 2" xfId="54271" xr:uid="{0CC35094-4879-47E7-8ECA-59E1EC9279C0}"/>
    <cellStyle name="Normal 5 8 3 2 2" xfId="57438" xr:uid="{400F8C08-0D57-4834-B1C0-4547DDBAF6BB}"/>
    <cellStyle name="Normal 5 8 3 3" xfId="56814" xr:uid="{E258E7BE-84AA-416E-B197-EA660E223E69}"/>
    <cellStyle name="Normal 5 8 4" xfId="54269" xr:uid="{ECEEC0A9-B9C9-4E39-9465-DED8292C1A64}"/>
    <cellStyle name="Normal 5 8 4 2" xfId="57436" xr:uid="{AE9A58EB-F6FF-4984-AD47-527AF63B656C}"/>
    <cellStyle name="Normal 5 8 5" xfId="56812" xr:uid="{02B5429C-20C9-4304-BC47-4BC72BA37E3F}"/>
    <cellStyle name="Normal 5 9" xfId="53647" xr:uid="{0E1E1641-1B45-4328-BF6C-3CF4A5EEDEBF}"/>
    <cellStyle name="Normal 5 9 2" xfId="53648" xr:uid="{0AF78941-6873-4A97-A214-DC88340C60D8}"/>
    <cellStyle name="Normal 5 9 2 2" xfId="54273" xr:uid="{863CA45D-D573-42FC-82B3-9D68320BB38C}"/>
    <cellStyle name="Normal 5 9 2 2 2" xfId="57440" xr:uid="{9A03A45A-DE87-44B4-9A0F-F56A96E5E188}"/>
    <cellStyle name="Normal 5 9 2 3" xfId="56816" xr:uid="{2FAC5072-5EAC-4BB8-BE8E-4D4C913C3075}"/>
    <cellStyle name="Normal 5 9 3" xfId="54272" xr:uid="{F8847360-AE77-4071-A6AF-AA4223AC8393}"/>
    <cellStyle name="Normal 5 9 3 2" xfId="57439" xr:uid="{B74A9DCC-C755-4945-A63B-FF611FC6A03A}"/>
    <cellStyle name="Normal 5 9 4" xfId="56815" xr:uid="{B6861860-D130-47C2-B6AD-71B3A2725A5D}"/>
    <cellStyle name="Normal 6" xfId="581" xr:uid="{CCA4D94E-A053-4342-B973-BA53DB1E02DF}"/>
    <cellStyle name="Normal 6 10" xfId="9650" xr:uid="{535C7760-61FA-439F-BC8E-D7B82943FAE7}"/>
    <cellStyle name="Normal 6 10 2" xfId="25981" xr:uid="{10840989-D430-413E-B8EB-E02FA3637FDF}"/>
    <cellStyle name="Normal 6 10 2 2" xfId="57442" xr:uid="{9060F2C1-CB39-4F33-9A1D-1BBEFE13F794}"/>
    <cellStyle name="Normal 6 10 2 3" xfId="54275" xr:uid="{75626F14-3294-4BC9-AFF5-E9BE6F33280C}"/>
    <cellStyle name="Normal 6 10 3" xfId="40967" xr:uid="{70E9ABBB-72D1-4EE5-8090-CE9B15150CCC}"/>
    <cellStyle name="Normal 6 10 3 2" xfId="56818" xr:uid="{DA42059E-4C63-4C65-909B-C6CAC65C9EA6}"/>
    <cellStyle name="Normal 6 10 4" xfId="53650" xr:uid="{8F315858-E147-460E-981C-427145FA83DA}"/>
    <cellStyle name="Normal 6 11" xfId="17438" xr:uid="{A3AC6C0F-C6EE-49F7-87D0-05EF318FFE87}"/>
    <cellStyle name="Normal 6 11 2" xfId="33550" xr:uid="{F58DF7AA-D2F4-4E9E-B72E-EF105236E625}"/>
    <cellStyle name="Normal 6 11 2 2" xfId="57443" xr:uid="{64F453B5-8BBE-4D8F-8730-8A64DECBEF81}"/>
    <cellStyle name="Normal 6 11 2 3" xfId="54276" xr:uid="{4EB001C7-D4FC-4ADB-B903-A2B3CF893A0D}"/>
    <cellStyle name="Normal 6 11 3" xfId="48511" xr:uid="{BB256CBE-B05A-4088-8FC4-30B5691321A3}"/>
    <cellStyle name="Normal 6 11 3 2" xfId="56819" xr:uid="{F35A4332-0C4C-4089-9A1D-3C27D79092CA}"/>
    <cellStyle name="Normal 6 11 4" xfId="53651" xr:uid="{742FB291-69A7-4B32-93BC-4AD90C4307B2}"/>
    <cellStyle name="Normal 6 12" xfId="19294" xr:uid="{5180BDF3-4655-43C0-B81C-535C748EFAD5}"/>
    <cellStyle name="Normal 6 12 2" xfId="54277" xr:uid="{C68B682B-9010-42DB-8B06-2FE5B3F3AB14}"/>
    <cellStyle name="Normal 6 12 2 2" xfId="57444" xr:uid="{ABEE7C52-F8DA-4D58-AAF0-A249B1CC9343}"/>
    <cellStyle name="Normal 6 12 3" xfId="56820" xr:uid="{04A7FB58-7BE6-4C41-A830-7B5458A8CEC1}"/>
    <cellStyle name="Normal 6 12 4" xfId="53652" xr:uid="{AA3880EB-1585-403B-9FD6-251694DD8043}"/>
    <cellStyle name="Normal 6 13" xfId="34289" xr:uid="{019A3EDA-62DC-404D-AD74-44BD4AC17382}"/>
    <cellStyle name="Normal 6 13 2" xfId="54274" xr:uid="{C9C3AD12-0A0C-432D-89A2-C1E34380B819}"/>
    <cellStyle name="Normal 6 13 2 2" xfId="57441" xr:uid="{4AC610C2-B2C7-4E23-8EEA-C50D15B80896}"/>
    <cellStyle name="Normal 6 13 3" xfId="56817" xr:uid="{27BF64D2-F5CB-4D6B-90E4-49740B575B6A}"/>
    <cellStyle name="Normal 6 13 4" xfId="53649" xr:uid="{43073CFB-724E-4132-916C-55E15068CC65}"/>
    <cellStyle name="Normal 6 14" xfId="49229" xr:uid="{4F7B8A2F-A65E-4B43-A16B-A07BB7951559}"/>
    <cellStyle name="Normal 6 14 2" xfId="57001" xr:uid="{8DC482AD-BC3D-4608-862C-FEBCFFCED54A}"/>
    <cellStyle name="Normal 6 14 3" xfId="53834" xr:uid="{948DCFFD-7E32-4868-B78A-EF19C79DBC70}"/>
    <cellStyle name="Normal 6 15" xfId="49634" xr:uid="{820C7EB4-B84F-49D6-BCF3-7637E61CB9D7}"/>
    <cellStyle name="Normal 6 15 2" xfId="56382" xr:uid="{F471EB73-C711-48B8-9584-A3115F733EFE}"/>
    <cellStyle name="Normal 6 15 3" xfId="53122" xr:uid="{D77B3790-2CD1-40CA-A2E8-B3189F352A58}"/>
    <cellStyle name="Normal 6 16" xfId="50040" xr:uid="{10DD6816-AFC2-46D4-BCED-5087C0AB5541}"/>
    <cellStyle name="Normal 6 16 2" xfId="55955" xr:uid="{F15FA5D8-27E0-44D0-98D9-89EBD8AA8147}"/>
    <cellStyle name="Normal 6 17" xfId="50448" xr:uid="{14183AF0-3A0A-46B9-9524-1189758179C4}"/>
    <cellStyle name="Normal 6 18" xfId="50546" xr:uid="{602663AB-A88D-4F83-A87E-FD0535A681B8}"/>
    <cellStyle name="Normal 6 19" xfId="50890" xr:uid="{D11D157D-D050-4AE3-A84C-69E2F260309D}"/>
    <cellStyle name="Normal 6 2" xfId="582" xr:uid="{5A29AA26-9DEF-4678-A99E-059123C4EE4D}"/>
    <cellStyle name="Normal 6 2 2" xfId="5160" xr:uid="{8E2953F5-6DD5-4D18-BF01-87B528B39A40}"/>
    <cellStyle name="Normal 6 2 2 2" xfId="7789" xr:uid="{89433063-1C14-455F-B1B1-089685C314AC}"/>
    <cellStyle name="Normal 6 2 2 2 2" xfId="15689" xr:uid="{B603CC58-BF71-4BA9-A725-9A47183EA019}"/>
    <cellStyle name="Normal 6 2 2 2 2 2" xfId="32004" xr:uid="{94978ED7-2790-41B5-9852-41AC49697F09}"/>
    <cellStyle name="Normal 6 2 2 2 2 2 2" xfId="57447" xr:uid="{3B269D2D-C87C-4FF5-B708-FD9C396DDAE4}"/>
    <cellStyle name="Normal 6 2 2 2 2 3" xfId="46968" xr:uid="{B086FAB0-1A80-48AD-AA10-E1709F84BED4}"/>
    <cellStyle name="Normal 6 2 2 2 2 4" xfId="54280" xr:uid="{2E1F8529-8D9C-4938-AFB7-0CCEDFC58139}"/>
    <cellStyle name="Normal 6 2 2 2 3" xfId="24982" xr:uid="{D86400B9-2F87-41A6-A869-B254E09562B9}"/>
    <cellStyle name="Normal 6 2 2 2 3 2" xfId="56823" xr:uid="{70C3BBC6-D4B6-49B0-80CE-CA6EBE162CEF}"/>
    <cellStyle name="Normal 6 2 2 2 4" xfId="39969" xr:uid="{0BAA5073-7D71-496E-8D9E-C4C3D4098235}"/>
    <cellStyle name="Normal 6 2 2 2 5" xfId="53655" xr:uid="{25067939-92BF-499A-8827-D030B33475FF}"/>
    <cellStyle name="Normal 6 2 2 3" xfId="13239" xr:uid="{D365A0AE-5DDD-468A-A301-2C0AEF2BDF9F}"/>
    <cellStyle name="Normal 6 2 2 3 2" xfId="29559" xr:uid="{A6F287D9-434C-4CCD-B946-4BB3D4E061FB}"/>
    <cellStyle name="Normal 6 2 2 3 2 2" xfId="57448" xr:uid="{DBA7F94B-BCE9-4565-8285-8DB45FC225F5}"/>
    <cellStyle name="Normal 6 2 2 3 2 3" xfId="54281" xr:uid="{B31ACF6D-13B2-44F7-80AF-1CA1996ABA6C}"/>
    <cellStyle name="Normal 6 2 2 3 3" xfId="44524" xr:uid="{88477EC7-EE56-449C-9281-B24161CDCDF5}"/>
    <cellStyle name="Normal 6 2 2 3 3 2" xfId="56824" xr:uid="{D15E58D7-F204-4F45-A90C-EC079ACB6A7E}"/>
    <cellStyle name="Normal 6 2 2 3 4" xfId="53656" xr:uid="{254F7B30-FDE3-4E56-B163-15CAFED97D50}"/>
    <cellStyle name="Normal 6 2 2 4" xfId="18455" xr:uid="{843708B7-BDFE-46F9-81A6-5342D6FDDE03}"/>
    <cellStyle name="Normal 6 2 2 4 2" xfId="54279" xr:uid="{62160DAF-082E-4BB9-A7E7-24D3BBB6A63E}"/>
    <cellStyle name="Normal 6 2 2 4 2 2" xfId="57446" xr:uid="{31D465EE-52CF-4E3F-9EED-6D5B582C899A}"/>
    <cellStyle name="Normal 6 2 2 4 3" xfId="56822" xr:uid="{3552177D-233F-4BDD-9057-DAE28BFAD5AF}"/>
    <cellStyle name="Normal 6 2 2 4 4" xfId="53654" xr:uid="{90C0C3BB-A41B-4A36-A0C8-A6C266CF0734}"/>
    <cellStyle name="Normal 6 2 2 5" xfId="22537" xr:uid="{C1EA98AF-8F0F-4027-A907-4467A3009830}"/>
    <cellStyle name="Normal 6 2 2 5 2" xfId="57025" xr:uid="{48CD4738-C409-429D-A560-591A96FDBED1}"/>
    <cellStyle name="Normal 6 2 2 5 3" xfId="53858" xr:uid="{FAE1C477-EF81-4470-A531-B4650A201351}"/>
    <cellStyle name="Normal 6 2 2 6" xfId="37525" xr:uid="{5EEFC07D-CADB-4396-980E-F8BB89B78C7F}"/>
    <cellStyle name="Normal 6 2 2 6 2" xfId="56414" xr:uid="{01B483A3-FFF4-4418-9E59-29EDAFF0D26C}"/>
    <cellStyle name="Normal 6 2 2 6 3" xfId="53212" xr:uid="{C5D44E64-D101-4FB5-B55C-F7E5731E438E}"/>
    <cellStyle name="Normal 6 2 3" xfId="5161" xr:uid="{AD8A8863-DB67-4293-AB11-B4AA9880B689}"/>
    <cellStyle name="Normal 6 2 3 2" xfId="7026" xr:uid="{B78CC789-6416-4CEA-8A2C-E44CD304AF52}"/>
    <cellStyle name="Normal 6 2 3 2 2" xfId="14936" xr:uid="{5AEDBF78-ECBE-4EC0-86C0-CBC73CE24914}"/>
    <cellStyle name="Normal 6 2 3 2 2 2" xfId="31251" xr:uid="{FA76A7B0-E017-4EF6-8CB4-89B885BEF690}"/>
    <cellStyle name="Normal 6 2 3 2 2 2 2" xfId="57449" xr:uid="{ECF73655-CF2C-4333-A12E-89F761C4ECEA}"/>
    <cellStyle name="Normal 6 2 3 2 2 3" xfId="46215" xr:uid="{FE060756-9955-494C-BD46-0CB77FAF4099}"/>
    <cellStyle name="Normal 6 2 3 2 2 4" xfId="54282" xr:uid="{A9323F20-8FDA-42FF-A32A-1A03ED77E376}"/>
    <cellStyle name="Normal 6 2 3 2 3" xfId="24229" xr:uid="{21438182-12A4-4613-AEA7-D802D8DD6A0E}"/>
    <cellStyle name="Normal 6 2 3 2 3 2" xfId="56825" xr:uid="{C419BBAE-5DD5-4B5D-9675-F16A1FF6830B}"/>
    <cellStyle name="Normal 6 2 3 2 4" xfId="39216" xr:uid="{9678A31F-98C8-4724-B6E2-E7B00376E78A}"/>
    <cellStyle name="Normal 6 2 3 2 5" xfId="53657" xr:uid="{267B299F-F6EB-4A68-9B58-45915CCB6CB8}"/>
    <cellStyle name="Normal 6 2 3 3" xfId="13240" xr:uid="{A7BDC435-623D-4D0A-810A-B64F568B9579}"/>
    <cellStyle name="Normal 6 2 3 3 2" xfId="29560" xr:uid="{4A7ACBDE-9B85-4927-9B44-76DAD22A5968}"/>
    <cellStyle name="Normal 6 2 3 3 2 2" xfId="57041" xr:uid="{CD7EC0BD-B649-4197-A930-EEFE5B0B1641}"/>
    <cellStyle name="Normal 6 2 3 3 3" xfId="44525" xr:uid="{10A86BE0-CCD9-441D-AD52-F25BE025240C}"/>
    <cellStyle name="Normal 6 2 3 3 4" xfId="53874" xr:uid="{1AC957F7-3428-4012-B9A6-4C2440392232}"/>
    <cellStyle name="Normal 6 2 3 4" xfId="18959" xr:uid="{0559652A-F6EC-4DFE-86D5-4E9672C6294B}"/>
    <cellStyle name="Normal 6 2 3 4 2" xfId="33956" xr:uid="{73DA42FF-9216-42FC-8EEE-5177801F5DF8}"/>
    <cellStyle name="Normal 6 2 3 4 2 2" xfId="56430" xr:uid="{E9486B18-9160-46B9-8150-700EEA448357}"/>
    <cellStyle name="Normal 6 2 3 4 3" xfId="48917" xr:uid="{C9E5AE36-ECDD-4017-9D9D-743EC3C4A2E5}"/>
    <cellStyle name="Normal 6 2 3 4 4" xfId="53228" xr:uid="{9F2E46D2-23C9-441A-A4F7-3E97B65DDCE2}"/>
    <cellStyle name="Normal 6 2 3 5" xfId="22538" xr:uid="{080314FB-1946-47FB-A549-A51174C134FB}"/>
    <cellStyle name="Normal 6 2 3 5 2" xfId="56362" xr:uid="{DA0930F5-716B-429B-A7D5-F05ACDBA2B2A}"/>
    <cellStyle name="Normal 6 2 3 6" xfId="37526" xr:uid="{D0024B1E-A364-45F5-B473-AB8EF61FD09B}"/>
    <cellStyle name="Normal 6 2 3 7" xfId="53088" xr:uid="{53792FA0-6CAF-4FF5-A914-4EB9C4DD61FC}"/>
    <cellStyle name="Normal 6 2 4" xfId="6042" xr:uid="{5C558D7C-F291-4F3F-9A04-9C5854751659}"/>
    <cellStyle name="Normal 6 2 4 2" xfId="13958" xr:uid="{D21DD626-1AA3-4500-A5AC-C36ED2E4CC5C}"/>
    <cellStyle name="Normal 6 2 4 2 2" xfId="30273" xr:uid="{782F6E75-E700-4867-A13F-55B32C34D4A1}"/>
    <cellStyle name="Normal 6 2 4 2 2 2" xfId="57450" xr:uid="{21D0D42C-13F1-4B5D-9044-D36F8F8072BC}"/>
    <cellStyle name="Normal 6 2 4 2 3" xfId="45237" xr:uid="{9C027121-7CBB-4FE9-B870-70BBB2833FE2}"/>
    <cellStyle name="Normal 6 2 4 2 4" xfId="54283" xr:uid="{2F968E23-D821-49D1-9CE5-A3C7C730315A}"/>
    <cellStyle name="Normal 6 2 4 3" xfId="23251" xr:uid="{93739512-FC26-43E3-9BBA-86AF78A2465C}"/>
    <cellStyle name="Normal 6 2 4 3 2" xfId="56826" xr:uid="{4AD3115D-1268-45A5-B646-9C6FBFA2A74C}"/>
    <cellStyle name="Normal 6 2 4 4" xfId="38238" xr:uid="{0CD8121B-EEBB-432A-B426-DADCCED7CEB4}"/>
    <cellStyle name="Normal 6 2 4 5" xfId="53658" xr:uid="{2D9E34A4-3B47-4623-A1D8-3EF98DBCAF8E}"/>
    <cellStyle name="Normal 6 2 5" xfId="5159" xr:uid="{FF9DA9C5-0B67-4363-9D82-5F48174B3A8D}"/>
    <cellStyle name="Normal 6 2 5 2" xfId="13238" xr:uid="{B27E683F-7968-4C47-82B3-25B0C0009C77}"/>
    <cellStyle name="Normal 6 2 5 2 2" xfId="29558" xr:uid="{6C48DE94-FA71-4FA7-8FDD-74C65C9F1D1E}"/>
    <cellStyle name="Normal 6 2 5 2 2 2" xfId="57451" xr:uid="{5471DEDF-E845-464F-A558-CE131B30F3B1}"/>
    <cellStyle name="Normal 6 2 5 2 3" xfId="44523" xr:uid="{568B41A9-A72F-4D3D-8AA1-7FBBFA6AD55A}"/>
    <cellStyle name="Normal 6 2 5 2 4" xfId="54284" xr:uid="{F8FC4EE8-E52E-4C4A-B4FD-B35B9AEA60F6}"/>
    <cellStyle name="Normal 6 2 5 3" xfId="22536" xr:uid="{634147D6-80F4-4B5D-935A-861835FCE6B0}"/>
    <cellStyle name="Normal 6 2 5 3 2" xfId="56827" xr:uid="{EA1E3430-A7D2-4F54-BA3C-38A0941F29E3}"/>
    <cellStyle name="Normal 6 2 5 4" xfId="37524" xr:uid="{B16516DA-F127-42D7-B22F-676C709F38D9}"/>
    <cellStyle name="Normal 6 2 5 5" xfId="53659" xr:uid="{BCBE1C0C-AC55-4084-A585-40BDA8E250BC}"/>
    <cellStyle name="Normal 6 2 6" xfId="17439" xr:uid="{30425A7A-A648-4AED-90F0-B95B72D6B389}"/>
    <cellStyle name="Normal 6 2 6 2" xfId="54285" xr:uid="{949A7E1E-CAD7-4A78-AF50-240AAEFC338F}"/>
    <cellStyle name="Normal 6 2 6 2 2" xfId="57452" xr:uid="{EA965DF6-219F-4488-A669-E46E4BCB2F5B}"/>
    <cellStyle name="Normal 6 2 6 3" xfId="56828" xr:uid="{A436487D-D96F-482B-8495-3F5EB3CBB081}"/>
    <cellStyle name="Normal 6 2 6 4" xfId="53660" xr:uid="{E6135BA9-D3F2-4212-888A-8098C53CCE3F}"/>
    <cellStyle name="Normal 6 2 7" xfId="53653" xr:uid="{0C088158-1860-48CF-A4B8-9A8059586260}"/>
    <cellStyle name="Normal 6 2 7 2" xfId="54278" xr:uid="{F42A0DDF-B18A-4972-B2C6-7C90AC09F8E2}"/>
    <cellStyle name="Normal 6 2 7 2 2" xfId="57445" xr:uid="{9A1F59E1-7B96-4476-8D1A-7BDF44D98A8B}"/>
    <cellStyle name="Normal 6 2 7 3" xfId="56821" xr:uid="{82A6FA4B-9D8F-4AD8-8389-0A2587795293}"/>
    <cellStyle name="Normal 6 2 8" xfId="53842" xr:uid="{B9DD0E52-771E-42BC-A6B5-2D561B1B3BAF}"/>
    <cellStyle name="Normal 6 2 8 2" xfId="57009" xr:uid="{796C9EAD-9FD9-4786-B752-C6A1F4CEB437}"/>
    <cellStyle name="Normal 6 2 9" xfId="53196" xr:uid="{3D318D8F-D5A0-4A8C-BED0-DA94A4B24B63}"/>
    <cellStyle name="Normal 6 2 9 2" xfId="56398" xr:uid="{65B9F967-227F-4DF2-BDB7-2F634CAABC81}"/>
    <cellStyle name="Normal 6 20" xfId="51609" xr:uid="{DC45A5A8-2216-45AA-A882-995FEEE2D3F4}"/>
    <cellStyle name="Normal 6 21" xfId="52020" xr:uid="{8ED759AD-2B8E-41AF-A5C0-4622CAAB011C}"/>
    <cellStyle name="Normal 6 22" xfId="52673" xr:uid="{464A38BD-AFE5-46BA-AA86-B531F229DC42}"/>
    <cellStyle name="Normal 6 3" xfId="1179" xr:uid="{85E2A74D-ED41-4D28-8B6D-21B32286388A}"/>
    <cellStyle name="Normal 6 3 10" xfId="49248" xr:uid="{0B206478-750A-4AE2-8EDC-3E13EA627661}"/>
    <cellStyle name="Normal 6 3 10 2" xfId="55402" xr:uid="{39619AE4-E15A-4949-A1EB-E86EA93017A4}"/>
    <cellStyle name="Normal 6 3 11" xfId="49653" xr:uid="{5FA8FB1D-4779-42C5-B8C8-AC36104D3FB0}"/>
    <cellStyle name="Normal 6 3 11 2" xfId="56324" xr:uid="{409F3722-E867-487D-96D7-BAA5F24BF405}"/>
    <cellStyle name="Normal 6 3 12" xfId="50062" xr:uid="{576371E3-5807-43E3-A64B-64EBD8165345}"/>
    <cellStyle name="Normal 6 3 13" xfId="50467" xr:uid="{356687DB-F3B2-4EF0-B1D6-D6B6F8B9B1AF}"/>
    <cellStyle name="Normal 6 3 14" xfId="51027" xr:uid="{C32CE14C-B833-46E7-AD99-F39566261C72}"/>
    <cellStyle name="Normal 6 3 15" xfId="51628" xr:uid="{3ABF25FF-67DC-4376-A347-CBD3C9AF512C}"/>
    <cellStyle name="Normal 6 3 16" xfId="52046" xr:uid="{EE1243C9-F463-4B70-A7F5-1044F6084B63}"/>
    <cellStyle name="Normal 6 3 17" xfId="53047" xr:uid="{4D6FA62E-C28E-478D-909B-80486D286C9A}"/>
    <cellStyle name="Normal 6 3 2" xfId="5163" xr:uid="{A2E68A0A-4026-41C8-9965-94B2DB7AF3B7}"/>
    <cellStyle name="Normal 6 3 2 2" xfId="18938" xr:uid="{FC50A4E2-3FBF-4AA4-83B7-A242F01711DE}"/>
    <cellStyle name="Normal 6 3 2 2 2" xfId="33939" xr:uid="{FFFAF1E1-FD24-4034-9745-D4954817BDB3}"/>
    <cellStyle name="Normal 6 3 2 2 2 2" xfId="57455" xr:uid="{A96EE7AA-BA22-468B-BEBF-F79B5C891952}"/>
    <cellStyle name="Normal 6 3 2 2 2 3" xfId="54288" xr:uid="{278E8146-D034-4613-9603-076B0D53D169}"/>
    <cellStyle name="Normal 6 3 2 2 3" xfId="48900" xr:uid="{EE7941ED-00D7-42CF-8C68-7F6B806D2D2F}"/>
    <cellStyle name="Normal 6 3 2 2 3 2" xfId="56831" xr:uid="{7489EA90-DA9A-4A20-A8BB-1967610B4511}"/>
    <cellStyle name="Normal 6 3 2 2 4" xfId="53663" xr:uid="{590B25F0-C7F3-4D3B-8973-7F2E8A5CBD9B}"/>
    <cellStyle name="Normal 6 3 2 3" xfId="53664" xr:uid="{B83A5FD8-6412-4AEF-9036-206F6DBBCDBE}"/>
    <cellStyle name="Normal 6 3 2 3 2" xfId="54289" xr:uid="{52F773C4-63D6-421C-BAEE-99BA44CF4A1F}"/>
    <cellStyle name="Normal 6 3 2 3 2 2" xfId="57456" xr:uid="{6B1EDEC3-12EC-4043-A335-3129AD35283F}"/>
    <cellStyle name="Normal 6 3 2 3 3" xfId="56832" xr:uid="{14C81213-E976-4C34-BDBF-D0C88AEBC716}"/>
    <cellStyle name="Normal 6 3 2 4" xfId="54287" xr:uid="{047625DE-7B0B-4AAD-B4D5-720CBF1CF1D6}"/>
    <cellStyle name="Normal 6 3 2 4 2" xfId="57454" xr:uid="{CAB7A599-E484-4FC5-8C54-05AD8287564B}"/>
    <cellStyle name="Normal 6 3 2 5" xfId="53662" xr:uid="{58C7F2C9-AC16-4023-9020-045CE27525D7}"/>
    <cellStyle name="Normal 6 3 2 5 2" xfId="56830" xr:uid="{D756C1F5-2CC3-46FE-B0CB-6F9305072E03}"/>
    <cellStyle name="Normal 6 3 2 6" xfId="56345" xr:uid="{33AD9C22-618C-434C-970F-6EC0FB7C73AB}"/>
    <cellStyle name="Normal 6 3 2 7" xfId="53071" xr:uid="{418F81E8-E2B6-4A70-B684-1A5C9EA6A3F0}"/>
    <cellStyle name="Normal 6 3 3" xfId="8829" xr:uid="{231C29EE-F66C-443F-91AA-BD28A6111023}"/>
    <cellStyle name="Normal 6 3 3 2" xfId="54290" xr:uid="{5A07FB54-F326-463D-8B62-78088B115ADE}"/>
    <cellStyle name="Normal 6 3 3 2 2" xfId="57457" xr:uid="{D1D52912-80AA-48B8-9A80-ECC8F4001D0A}"/>
    <cellStyle name="Normal 6 3 3 3" xfId="56833" xr:uid="{01D5DC90-D558-4B01-97A1-928F70A12638}"/>
    <cellStyle name="Normal 6 3 3 4" xfId="53665" xr:uid="{57A1D864-4630-4667-B79E-761B12C34675}"/>
    <cellStyle name="Normal 6 3 4" xfId="5162" xr:uid="{B8F91A4F-9D33-4290-B6C9-BAFB3D16E3FD}"/>
    <cellStyle name="Normal 6 3 4 2" xfId="54291" xr:uid="{8540DAC1-B6E0-42F8-A3FC-B862DF6E60EB}"/>
    <cellStyle name="Normal 6 3 4 2 2" xfId="57458" xr:uid="{3F503C0E-C3A7-4780-B7CA-051EB0E4A63B}"/>
    <cellStyle name="Normal 6 3 4 3" xfId="56834" xr:uid="{F1588106-1DDB-41D6-816B-111A685137BD}"/>
    <cellStyle name="Normal 6 3 4 4" xfId="53666" xr:uid="{2B66EF65-6B47-4987-A378-3221562EC852}"/>
    <cellStyle name="Normal 6 3 5" xfId="8893" xr:uid="{F5A5FB57-1FCD-4325-B306-EC8B87DE2E68}"/>
    <cellStyle name="Normal 6 3 5 2" xfId="16666" xr:uid="{F3D84453-E474-4196-A553-1D1C5D2BE9FF}"/>
    <cellStyle name="Normal 6 3 5 2 2" xfId="32980" xr:uid="{D1E16229-3B14-4FE7-AD13-D3C691D8AA98}"/>
    <cellStyle name="Normal 6 3 5 2 2 2" xfId="57459" xr:uid="{86B52503-C457-47C4-91FC-7D6D550AA513}"/>
    <cellStyle name="Normal 6 3 5 2 3" xfId="47944" xr:uid="{B1CCBBCD-7012-46CF-8460-E33D6729CC2A}"/>
    <cellStyle name="Normal 6 3 5 2 4" xfId="54292" xr:uid="{332939D0-1A54-439E-A8FE-6FFAB5AE54A9}"/>
    <cellStyle name="Normal 6 3 5 3" xfId="25958" xr:uid="{738D06F2-8CEF-40FF-93EC-EB31DA349794}"/>
    <cellStyle name="Normal 6 3 5 3 2" xfId="56835" xr:uid="{C9B5B0A5-EE96-42D1-A66C-9660C3195A3D}"/>
    <cellStyle name="Normal 6 3 5 4" xfId="40945" xr:uid="{CA426E4D-492A-4855-85AC-2DBB795CE39B}"/>
    <cellStyle name="Normal 6 3 5 5" xfId="53667" xr:uid="{C8E0DBE6-1F7C-4AF3-80F9-8A4C669D9605}"/>
    <cellStyle name="Normal 6 3 6" xfId="10005" xr:uid="{D9B64563-FCE3-4BC7-A461-06509D18D2E4}"/>
    <cellStyle name="Normal 6 3 6 2" xfId="26327" xr:uid="{8F96EBBD-8767-4765-AF4E-C6C53E4602B9}"/>
    <cellStyle name="Normal 6 3 6 2 2" xfId="57460" xr:uid="{1AE87E3A-5A67-4D47-B4E4-EC35CFD0E134}"/>
    <cellStyle name="Normal 6 3 6 2 3" xfId="54293" xr:uid="{46AC77B0-DAF2-4B98-9082-E8D6D0D7D222}"/>
    <cellStyle name="Normal 6 3 6 3" xfId="41295" xr:uid="{78775B66-32A1-4FBF-A504-11070E99A2FB}"/>
    <cellStyle name="Normal 6 3 6 3 2" xfId="56836" xr:uid="{2BA799D7-8BC6-48B4-A3E1-B4C1585634AE}"/>
    <cellStyle name="Normal 6 3 6 4" xfId="53668" xr:uid="{BE0FE044-3193-4A96-A272-B0139A7AE0D2}"/>
    <cellStyle name="Normal 6 3 7" xfId="18454" xr:uid="{B4094F47-8B2C-4F52-BF2C-1289E61E0D6D}"/>
    <cellStyle name="Normal 6 3 7 2" xfId="33919" xr:uid="{723DC71F-2A14-4AC2-8A0A-7599C40AF00A}"/>
    <cellStyle name="Normal 6 3 7 2 2" xfId="57453" xr:uid="{91D3ED5C-D4A2-4400-AF4E-91C75A2BD94E}"/>
    <cellStyle name="Normal 6 3 7 2 3" xfId="54286" xr:uid="{24619CF2-D253-4404-B129-EAE8FFFCFE80}"/>
    <cellStyle name="Normal 6 3 7 3" xfId="48880" xr:uid="{453154BC-830E-43C3-BD56-E64508D19D8C}"/>
    <cellStyle name="Normal 6 3 7 3 2" xfId="56829" xr:uid="{DA70A1F5-FE95-4BAF-996C-138C841B47F5}"/>
    <cellStyle name="Normal 6 3 7 4" xfId="53661" xr:uid="{181265DC-2DCB-4B72-8663-FD392600ADE6}"/>
    <cellStyle name="Normal 6 3 8" xfId="19306" xr:uid="{90474A40-9E0F-44CE-886B-A3DCE9DEFED1}"/>
    <cellStyle name="Normal 6 3 8 2" xfId="57017" xr:uid="{2A72ED2B-95B3-4A52-ABD8-06847DA0FF57}"/>
    <cellStyle name="Normal 6 3 8 3" xfId="53850" xr:uid="{6264C300-EA2E-4D6F-8D9B-2269D7BF7F8A}"/>
    <cellStyle name="Normal 6 3 9" xfId="34296" xr:uid="{CB256FEE-E5C0-4924-BF40-468602D67932}"/>
    <cellStyle name="Normal 6 3 9 2" xfId="56406" xr:uid="{6C08101C-4CA2-4C3F-BE5A-F5626BC860D7}"/>
    <cellStyle name="Normal 6 3 9 3" xfId="53204" xr:uid="{7E34D189-C695-4F9B-9E3F-21975E22695B}"/>
    <cellStyle name="Normal 6 4" xfId="1317" xr:uid="{C89305C9-DFDF-490E-9133-A44EDB00C232}"/>
    <cellStyle name="Normal 6 4 10" xfId="49322" xr:uid="{55B3EA68-A5BB-4C5E-81C2-6CD18F1423AE}"/>
    <cellStyle name="Normal 6 4 10 2" xfId="56358" xr:uid="{99ECBFBF-3CEF-44C1-88B2-6B7651B54AAC}"/>
    <cellStyle name="Normal 6 4 11" xfId="49727" xr:uid="{A8308550-F14D-442E-A84A-9B6AE37FAF9B}"/>
    <cellStyle name="Normal 6 4 12" xfId="50136" xr:uid="{5606C69C-A68C-46DF-891A-8F20EF521EB8}"/>
    <cellStyle name="Normal 6 4 13" xfId="50541" xr:uid="{6D41E8EE-BDBE-4ACC-B8C8-3D9C5384793E}"/>
    <cellStyle name="Normal 6 4 14" xfId="51106" xr:uid="{6C49619C-AE7B-468A-913D-1DD0CEAAC9E2}"/>
    <cellStyle name="Normal 6 4 15" xfId="51702" xr:uid="{59B7C1AE-345B-4334-A1EE-193EB26AC59D}"/>
    <cellStyle name="Normal 6 4 16" xfId="52121" xr:uid="{63F4A6F3-92DE-41FC-8DAA-FB27DC1E0B78}"/>
    <cellStyle name="Normal 6 4 17" xfId="53084" xr:uid="{94F9E037-44D8-4522-BEC8-2E889795905D}"/>
    <cellStyle name="Normal 6 4 2" xfId="5165" xr:uid="{F9FC4BF0-00FE-4718-A480-7846C8773090}"/>
    <cellStyle name="Normal 6 4 2 2" xfId="7551" xr:uid="{BF972031-571B-4E9E-AD2E-372705720BB7}"/>
    <cellStyle name="Normal 6 4 2 2 2" xfId="15451" xr:uid="{67F8B02E-8C5B-4F76-B3F1-91682C0B9573}"/>
    <cellStyle name="Normal 6 4 2 2 2 2" xfId="31766" xr:uid="{B3D33940-5EA4-48BF-A8DC-760B4387BFEA}"/>
    <cellStyle name="Normal 6 4 2 2 2 2 2" xfId="57463" xr:uid="{F82F6C90-0D13-4460-99A5-F41740FE3BD9}"/>
    <cellStyle name="Normal 6 4 2 2 2 3" xfId="46730" xr:uid="{D285DBD6-66A7-4A15-B1D6-C6F8ADC8E838}"/>
    <cellStyle name="Normal 6 4 2 2 2 4" xfId="54296" xr:uid="{24739491-BDBA-416D-A39D-57D850F401A5}"/>
    <cellStyle name="Normal 6 4 2 2 3" xfId="24744" xr:uid="{6DAB2386-3460-47ED-AE01-B22241095984}"/>
    <cellStyle name="Normal 6 4 2 2 3 2" xfId="56839" xr:uid="{55F66E41-320D-479F-8D1D-E76860371C42}"/>
    <cellStyle name="Normal 6 4 2 2 4" xfId="39731" xr:uid="{4CCE9CB3-772E-4E15-B458-A472459F55C6}"/>
    <cellStyle name="Normal 6 4 2 2 5" xfId="53671" xr:uid="{367A58B7-8CD9-4D61-9E86-E94703C5690B}"/>
    <cellStyle name="Normal 6 4 2 3" xfId="13242" xr:uid="{989B711F-8B11-4AC7-91A9-19ABBE588510}"/>
    <cellStyle name="Normal 6 4 2 3 2" xfId="29562" xr:uid="{7866FC97-6848-44D9-86D7-2D481E1B931F}"/>
    <cellStyle name="Normal 6 4 2 3 2 2" xfId="57464" xr:uid="{00B0B9A4-0A3B-4CFE-9F64-6754B621818A}"/>
    <cellStyle name="Normal 6 4 2 3 2 3" xfId="54297" xr:uid="{822305D4-0C70-4124-82DE-A490EAC7AA9B}"/>
    <cellStyle name="Normal 6 4 2 3 3" xfId="44527" xr:uid="{C423D9C5-F3D1-4DB7-A8ED-31F8DA8E9FCD}"/>
    <cellStyle name="Normal 6 4 2 3 3 2" xfId="56840" xr:uid="{66AB75C1-6DFE-42DF-9362-B5426CE718BC}"/>
    <cellStyle name="Normal 6 4 2 3 4" xfId="53672" xr:uid="{15C2EDEE-69FD-4CC1-91AC-406B37ECBCA1}"/>
    <cellStyle name="Normal 6 4 2 4" xfId="22540" xr:uid="{7FD44394-C328-47D5-B8D6-05CCABF8B806}"/>
    <cellStyle name="Normal 6 4 2 4 2" xfId="57462" xr:uid="{C99A65C2-9EB4-4EEC-ABA0-5CFEE52CB3A0}"/>
    <cellStyle name="Normal 6 4 2 4 3" xfId="54295" xr:uid="{254D39FD-651D-4D9F-9C7B-C27BC80045D7}"/>
    <cellStyle name="Normal 6 4 2 5" xfId="37528" xr:uid="{1508B3AE-7659-40DC-B8F9-005BA1FAE497}"/>
    <cellStyle name="Normal 6 4 2 5 2" xfId="56838" xr:uid="{43AB0ADF-7249-4F08-98B2-4BE80ABCC56A}"/>
    <cellStyle name="Normal 6 4 2 6" xfId="53670" xr:uid="{800670E3-888E-4127-8E60-796C9DBCB23D}"/>
    <cellStyle name="Normal 6 4 3" xfId="6043" xr:uid="{C727A370-76BC-4BE8-8827-BD4EBF6787C8}"/>
    <cellStyle name="Normal 6 4 3 2" xfId="13959" xr:uid="{B5B52390-BE09-45A4-B722-EBB78A5D7C04}"/>
    <cellStyle name="Normal 6 4 3 2 2" xfId="30274" xr:uid="{1BDFAFF1-50DA-4950-BA32-ED9B42A71193}"/>
    <cellStyle name="Normal 6 4 3 2 2 2" xfId="57465" xr:uid="{9ED600E4-DB7C-4779-B5C1-80FFD765E6D5}"/>
    <cellStyle name="Normal 6 4 3 2 3" xfId="45238" xr:uid="{D8796595-D198-4AED-8287-4AEFB46D9998}"/>
    <cellStyle name="Normal 6 4 3 2 4" xfId="54298" xr:uid="{D7959541-B557-4E16-9EF6-DEA5A8F0DA64}"/>
    <cellStyle name="Normal 6 4 3 3" xfId="23252" xr:uid="{15AD03ED-BFB3-4C93-914A-BDF94E06DB73}"/>
    <cellStyle name="Normal 6 4 3 3 2" xfId="56841" xr:uid="{29FDCA66-0192-4F4A-BCBA-2AF41DA23BD5}"/>
    <cellStyle name="Normal 6 4 3 4" xfId="38239" xr:uid="{A72AC039-13DB-45EC-A4D3-65479F72A704}"/>
    <cellStyle name="Normal 6 4 3 5" xfId="53673" xr:uid="{3DEEEEE5-DC6F-482B-9CFD-83930E53F872}"/>
    <cellStyle name="Normal 6 4 4" xfId="5164" xr:uid="{F48E0E25-1E5E-4868-A156-4F7E5F00E725}"/>
    <cellStyle name="Normal 6 4 4 2" xfId="13241" xr:uid="{DD5A7DEE-565A-4A4B-B513-92B114259A60}"/>
    <cellStyle name="Normal 6 4 4 2 2" xfId="29561" xr:uid="{2259637A-E93A-4A57-8499-D6A48EAD2A93}"/>
    <cellStyle name="Normal 6 4 4 2 2 2" xfId="57466" xr:uid="{A32AE839-721D-43CB-9738-3F4D2F824FF5}"/>
    <cellStyle name="Normal 6 4 4 2 3" xfId="44526" xr:uid="{6CE2E181-52EE-40BA-8BA9-B4CE91F01989}"/>
    <cellStyle name="Normal 6 4 4 2 4" xfId="54299" xr:uid="{1130F937-C721-4485-9687-6B8615663BA6}"/>
    <cellStyle name="Normal 6 4 4 3" xfId="22539" xr:uid="{506CAE9C-2228-45F4-A419-2BE5E8BB7673}"/>
    <cellStyle name="Normal 6 4 4 3 2" xfId="56842" xr:uid="{EA5ABCE4-15CC-46DB-8BA7-E2C01CC4FA49}"/>
    <cellStyle name="Normal 6 4 4 4" xfId="37527" xr:uid="{81521DCD-9041-4CCD-A0B3-6706C3CF5E39}"/>
    <cellStyle name="Normal 6 4 4 5" xfId="53674" xr:uid="{CD8E2137-B1E5-4EA4-BC1F-A2AE363DF7EB}"/>
    <cellStyle name="Normal 6 4 5" xfId="8905" xr:uid="{4EF1DE27-A1F4-42D4-8B70-BE07964C99CB}"/>
    <cellStyle name="Normal 6 4 5 2" xfId="16678" xr:uid="{35194AB5-B994-4169-912B-648340F05D6F}"/>
    <cellStyle name="Normal 6 4 5 2 2" xfId="32992" xr:uid="{E4964808-ECF3-4695-BBD9-A9C18D440DC0}"/>
    <cellStyle name="Normal 6 4 5 2 2 2" xfId="57467" xr:uid="{AFD4E163-AB10-427C-9EC1-E8204A229A6D}"/>
    <cellStyle name="Normal 6 4 5 2 3" xfId="47956" xr:uid="{A19F3454-467E-4BA8-A84E-A932C2E6E377}"/>
    <cellStyle name="Normal 6 4 5 2 4" xfId="54300" xr:uid="{36EE2FDC-C976-4A4E-A67F-AE8284BDDC7E}"/>
    <cellStyle name="Normal 6 4 5 3" xfId="25970" xr:uid="{9ED5BD24-5B6B-4DAF-A3AE-671F5F4B66DE}"/>
    <cellStyle name="Normal 6 4 5 3 2" xfId="56843" xr:uid="{B42D87B2-2D37-4E4B-9B91-FD655417367E}"/>
    <cellStyle name="Normal 6 4 5 4" xfId="40957" xr:uid="{F8F0FE05-D77E-4D52-9AA0-F88098BFE4EC}"/>
    <cellStyle name="Normal 6 4 5 5" xfId="53675" xr:uid="{288D19A9-6886-4088-B93B-50F0248D6DD3}"/>
    <cellStyle name="Normal 6 4 6" xfId="10080" xr:uid="{A563FDA4-3898-4E05-BD2A-EA064B0D2912}"/>
    <cellStyle name="Normal 6 4 6 2" xfId="26401" xr:uid="{EB8697FE-3F12-494C-9D08-256640CF28C8}"/>
    <cellStyle name="Normal 6 4 6 2 2" xfId="57461" xr:uid="{E98D81BB-96E3-4FDE-BFAA-31A09CE55B32}"/>
    <cellStyle name="Normal 6 4 6 2 3" xfId="54294" xr:uid="{039EB631-7D82-4FD3-85B7-98C9EC16F8D2}"/>
    <cellStyle name="Normal 6 4 6 3" xfId="41369" xr:uid="{90C81E74-E1B9-4FEE-ACEA-E15044FB7A45}"/>
    <cellStyle name="Normal 6 4 6 3 2" xfId="56837" xr:uid="{7931F74E-0B0D-4197-B01C-1C94745F6F9F}"/>
    <cellStyle name="Normal 6 4 6 4" xfId="53669" xr:uid="{415AB9C3-4A6E-42DA-91D9-41A5680E9F73}"/>
    <cellStyle name="Normal 6 4 7" xfId="18953" xr:uid="{85B21939-3499-4BA0-ADC9-2BDA7EC913F9}"/>
    <cellStyle name="Normal 6 4 7 2" xfId="33952" xr:uid="{44C5D02E-3CB5-49D2-9E6D-FAFB3483D8DC}"/>
    <cellStyle name="Normal 6 4 7 2 2" xfId="57033" xr:uid="{C80221C2-1A52-4ABE-AE70-401044AF4DED}"/>
    <cellStyle name="Normal 6 4 7 3" xfId="48913" xr:uid="{C39CB5AB-F324-4360-9D33-9BEE95B1DCE5}"/>
    <cellStyle name="Normal 6 4 7 4" xfId="53866" xr:uid="{82988A7E-633F-4BB8-B3D0-DB1D6E14B19E}"/>
    <cellStyle name="Normal 6 4 8" xfId="19380" xr:uid="{61A458F2-FDE9-4F03-9BB0-C203BD3FD121}"/>
    <cellStyle name="Normal 6 4 8 2" xfId="56422" xr:uid="{2C935E59-4743-413A-BA6B-D8843AC8D08F}"/>
    <cellStyle name="Normal 6 4 8 3" xfId="53220" xr:uid="{AEA6CCB7-A296-4CCC-990D-A0DF6A7F1AFB}"/>
    <cellStyle name="Normal 6 4 9" xfId="34370" xr:uid="{DE07BE47-0779-4B3C-9F1F-DB00522C9C4F}"/>
    <cellStyle name="Normal 6 4 9 2" xfId="55031" xr:uid="{13ED999C-B27D-4F21-A9AD-060BB04E0F81}"/>
    <cellStyle name="Normal 6 5" xfId="5166" xr:uid="{01E81AD5-52C1-4AD9-9F66-ABECE87BB21D}"/>
    <cellStyle name="Normal 6 5 2" xfId="6779" xr:uid="{6F53A8D1-FB16-4CF8-B0DC-8BD51F85C1E9}"/>
    <cellStyle name="Normal 6 5 2 2" xfId="14689" xr:uid="{36FB1EE6-160B-4F43-8073-6E5ACB1EC676}"/>
    <cellStyle name="Normal 6 5 2 2 2" xfId="31004" xr:uid="{5C0971A9-53CC-4D9F-ABF3-C52447FFD30D}"/>
    <cellStyle name="Normal 6 5 2 2 2 2" xfId="57470" xr:uid="{15F738FD-E258-4054-A4C6-5286E4C2E470}"/>
    <cellStyle name="Normal 6 5 2 2 2 3" xfId="54303" xr:uid="{5CEC1DF5-1D20-49CA-B3F9-F66ED208B53E}"/>
    <cellStyle name="Normal 6 5 2 2 3" xfId="45968" xr:uid="{131BBC53-B603-4E24-82D2-3BE1B173AD76}"/>
    <cellStyle name="Normal 6 5 2 2 3 2" xfId="56846" xr:uid="{CAC4DC79-7E84-4504-8B60-F6AEE607D95E}"/>
    <cellStyle name="Normal 6 5 2 2 4" xfId="53678" xr:uid="{CB7A9283-4115-40AD-9C91-A217ED80AC04}"/>
    <cellStyle name="Normal 6 5 2 3" xfId="23982" xr:uid="{5F09B708-AB6B-4CDF-95CD-05F019BE0FF4}"/>
    <cellStyle name="Normal 6 5 2 3 2" xfId="54304" xr:uid="{878D3A50-66F6-4504-BBA9-AE84F66F5D42}"/>
    <cellStyle name="Normal 6 5 2 3 2 2" xfId="57471" xr:uid="{9F823100-7966-4881-BCA5-E526A814D6C1}"/>
    <cellStyle name="Normal 6 5 2 3 3" xfId="56847" xr:uid="{3028FBF4-BEEC-40CE-B781-48A92F14083C}"/>
    <cellStyle name="Normal 6 5 2 3 4" xfId="53679" xr:uid="{F599BF8B-47C7-4C81-A697-40D5F5634088}"/>
    <cellStyle name="Normal 6 5 2 4" xfId="38969" xr:uid="{57E7A6FA-B2AF-4324-8DEF-7E5430AFAC46}"/>
    <cellStyle name="Normal 6 5 2 4 2" xfId="57469" xr:uid="{3C123149-3CF4-46AD-A416-D8FD0D9B5C69}"/>
    <cellStyle name="Normal 6 5 2 4 3" xfId="54302" xr:uid="{89E2E6AD-1426-43E5-90D5-56969476FC1D}"/>
    <cellStyle name="Normal 6 5 2 5" xfId="56845" xr:uid="{C4165DA1-A809-422D-A429-AE1B5346D9D8}"/>
    <cellStyle name="Normal 6 5 2 6" xfId="53677" xr:uid="{8F09F5F6-02CB-4375-8972-D8EFE5377323}"/>
    <cellStyle name="Normal 6 5 3" xfId="13243" xr:uid="{04A0611E-C857-4214-BEB7-867CF68A8FF6}"/>
    <cellStyle name="Normal 6 5 3 2" xfId="29563" xr:uid="{81160E54-EF5B-46CD-AE97-D5887C5E4D7F}"/>
    <cellStyle name="Normal 6 5 3 2 2" xfId="57472" xr:uid="{A9C168CD-E8E7-42F1-A1F0-D412FA83685D}"/>
    <cellStyle name="Normal 6 5 3 2 3" xfId="54305" xr:uid="{F45885A3-8848-418B-885F-8BBECF147299}"/>
    <cellStyle name="Normal 6 5 3 3" xfId="44528" xr:uid="{37DE6DB0-160D-40FF-B792-67D587A92FDE}"/>
    <cellStyle name="Normal 6 5 3 3 2" xfId="56848" xr:uid="{34F7778B-31EF-4367-8C92-E679C21251CA}"/>
    <cellStyle name="Normal 6 5 3 4" xfId="53680" xr:uid="{11D7959C-3741-4F33-B4E5-8ED06CD1A652}"/>
    <cellStyle name="Normal 6 5 4" xfId="18919" xr:uid="{EF4C8A19-AD95-4F5D-A4EE-841929628C9E}"/>
    <cellStyle name="Normal 6 5 4 2" xfId="33929" xr:uid="{7B0A6B1C-6400-40E5-BFAE-3C053F1DE10D}"/>
    <cellStyle name="Normal 6 5 4 2 2" xfId="57473" xr:uid="{9E8DDF91-A4AF-446B-BD25-7543AD3F53DB}"/>
    <cellStyle name="Normal 6 5 4 2 3" xfId="54306" xr:uid="{3AC154A1-5889-4C76-BE3B-13E5EC6DF65C}"/>
    <cellStyle name="Normal 6 5 4 3" xfId="48890" xr:uid="{159129B8-2EB8-48B9-8223-17C4D9C6BECC}"/>
    <cellStyle name="Normal 6 5 4 3 2" xfId="56849" xr:uid="{BDED9C25-DAF7-4F68-8050-74B50419B8BB}"/>
    <cellStyle name="Normal 6 5 4 4" xfId="53681" xr:uid="{88A4358F-00A3-45C6-8017-82938C130A93}"/>
    <cellStyle name="Normal 6 5 5" xfId="22541" xr:uid="{D3BC1312-9EEA-42E0-BD85-1DA734E300B7}"/>
    <cellStyle name="Normal 6 5 5 2" xfId="54307" xr:uid="{AB3455D4-DBAD-4514-8752-1F5A15EE822D}"/>
    <cellStyle name="Normal 6 5 5 2 2" xfId="57474" xr:uid="{3BEDC533-B0CF-47B1-8EF0-20311E3B8B0A}"/>
    <cellStyle name="Normal 6 5 5 3" xfId="56850" xr:uid="{5A26E1B3-315A-49A9-8431-1EF7C33197E7}"/>
    <cellStyle name="Normal 6 5 5 4" xfId="53682" xr:uid="{48B5D20D-BDB4-4865-B262-A3B5E10031A3}"/>
    <cellStyle name="Normal 6 5 6" xfId="37529" xr:uid="{4C5C7ADE-F7FE-485F-BA26-AE49AB20EDD7}"/>
    <cellStyle name="Normal 6 5 6 2" xfId="57468" xr:uid="{64E749F8-437F-4F92-AC16-98C41D107055}"/>
    <cellStyle name="Normal 6 5 6 3" xfId="54301" xr:uid="{67EA48F1-6B1C-4029-8267-FD22FF2A8CC5}"/>
    <cellStyle name="Normal 6 5 7" xfId="53676" xr:uid="{76530B00-B0CD-4554-8811-1B68933B6E15}"/>
    <cellStyle name="Normal 6 5 7 2" xfId="56844" xr:uid="{E20E5C64-BFAE-404F-8831-79D4D39836C2}"/>
    <cellStyle name="Normal 6 5 8" xfId="56335" xr:uid="{06120499-70F0-40C6-8ABE-F47FF7B2EDE8}"/>
    <cellStyle name="Normal 6 5 9" xfId="53061" xr:uid="{3E4D189D-DADD-4DE3-AA3B-10E16A22C849}"/>
    <cellStyle name="Normal 6 6" xfId="5158" xr:uid="{3FD0EBE5-D932-4ACC-ADAD-EE6E14CBA01F}"/>
    <cellStyle name="Normal 6 6 2" xfId="8828" xr:uid="{959CC8DF-3D02-4D44-8B13-E20A9838B0B8}"/>
    <cellStyle name="Normal 6 6 2 2" xfId="53685" xr:uid="{55EFE033-8C8F-4B43-ACFB-964D8F773712}"/>
    <cellStyle name="Normal 6 6 2 2 2" xfId="54310" xr:uid="{EF5FB513-F850-4C67-99F9-C926CF767ED5}"/>
    <cellStyle name="Normal 6 6 2 2 2 2" xfId="57477" xr:uid="{5CD43227-DB7E-4576-BAB6-4DF2061527A0}"/>
    <cellStyle name="Normal 6 6 2 2 3" xfId="56853" xr:uid="{E9CB1483-A6D5-4912-8D4A-25027C0065EE}"/>
    <cellStyle name="Normal 6 6 2 3" xfId="53686" xr:uid="{B3FCBAAF-3719-412B-8284-6EC950BDFB96}"/>
    <cellStyle name="Normal 6 6 2 3 2" xfId="54311" xr:uid="{D6A8119A-3C34-41DC-ACE0-4A9E9FEB5683}"/>
    <cellStyle name="Normal 6 6 2 3 2 2" xfId="57478" xr:uid="{A265341C-2FD9-4AF6-9EEE-42DE00911454}"/>
    <cellStyle name="Normal 6 6 2 3 3" xfId="56854" xr:uid="{EF85F01C-1942-4D5D-9CC9-39E3297BC476}"/>
    <cellStyle name="Normal 6 6 2 4" xfId="54309" xr:uid="{70BD6F11-F4DF-4677-86DC-CD29B8326E1F}"/>
    <cellStyle name="Normal 6 6 2 4 2" xfId="57476" xr:uid="{D45A01E6-6119-44F9-B2F1-A19DE0F66910}"/>
    <cellStyle name="Normal 6 6 2 5" xfId="56852" xr:uid="{CE704C36-96B4-4553-81C3-EE2D2B81AD97}"/>
    <cellStyle name="Normal 6 6 2 6" xfId="53684" xr:uid="{F972AEF3-AE96-4442-9629-15C05A86D19F}"/>
    <cellStyle name="Normal 6 6 3" xfId="53687" xr:uid="{C001AF07-A650-4A30-91BE-AC03EAD0AA63}"/>
    <cellStyle name="Normal 6 6 3 2" xfId="54312" xr:uid="{1E0150E0-6D24-4450-AA88-5A637180634F}"/>
    <cellStyle name="Normal 6 6 3 2 2" xfId="57479" xr:uid="{10E8B9E5-F960-435A-A0BB-C6F29A0500C1}"/>
    <cellStyle name="Normal 6 6 3 3" xfId="56855" xr:uid="{D3D43D76-2D92-4B34-A8AF-F2945C265A43}"/>
    <cellStyle name="Normal 6 6 4" xfId="53688" xr:uid="{D0AFF50B-DEEB-444F-9127-8025B9EF071C}"/>
    <cellStyle name="Normal 6 6 4 2" xfId="54313" xr:uid="{E883C59C-1390-42CD-AAE2-60B7CD9FD051}"/>
    <cellStyle name="Normal 6 6 4 2 2" xfId="57480" xr:uid="{740BE91D-9860-40E4-8183-201BB5F1A6DE}"/>
    <cellStyle name="Normal 6 6 4 3" xfId="56856" xr:uid="{A6F58B50-8B3D-4AC3-B5F3-803EAC87FB14}"/>
    <cellStyle name="Normal 6 6 5" xfId="53689" xr:uid="{49CBAAE8-F1F4-46AC-9E53-2826211F855F}"/>
    <cellStyle name="Normal 6 6 5 2" xfId="54314" xr:uid="{E67C00C6-3496-4BF1-8419-E4E8F6E18C07}"/>
    <cellStyle name="Normal 6 6 5 2 2" xfId="57481" xr:uid="{65FBCA86-8CD4-4132-8F60-D28B0F0AC5EE}"/>
    <cellStyle name="Normal 6 6 5 3" xfId="56857" xr:uid="{E59C7A70-2534-4D30-A079-50C39A1E7783}"/>
    <cellStyle name="Normal 6 6 6" xfId="54308" xr:uid="{2C626DB1-B045-413F-9777-2C5B92EA5FF6}"/>
    <cellStyle name="Normal 6 6 6 2" xfId="57475" xr:uid="{B3FCD8E6-FD29-4DDB-A57F-C09D1F1AA4A4}"/>
    <cellStyle name="Normal 6 6 7" xfId="56851" xr:uid="{EA75D267-7949-48B0-A9DD-64543880C6B1}"/>
    <cellStyle name="Normal 6 6 8" xfId="53683" xr:uid="{F03E2A25-58AD-4290-979F-B55CB41DCDFC}"/>
    <cellStyle name="Normal 6 7" xfId="1536" xr:uid="{006921E9-2FCB-4CE0-A648-B020F7D86F3C}"/>
    <cellStyle name="Normal 6 7 2" xfId="10094" xr:uid="{85B149CB-0AB4-458D-9B9E-4308D12F10EB}"/>
    <cellStyle name="Normal 6 7 2 2" xfId="26414" xr:uid="{D44D45A0-268C-4808-AE48-BC040D16CA48}"/>
    <cellStyle name="Normal 6 7 2 2 2" xfId="54317" xr:uid="{7506A0CF-C068-479F-8095-7B63465A4EC0}"/>
    <cellStyle name="Normal 6 7 2 2 2 2" xfId="57484" xr:uid="{DFED378B-AF7C-4F2A-9BC0-E79720CCC13F}"/>
    <cellStyle name="Normal 6 7 2 2 3" xfId="56860" xr:uid="{AD7F1FD2-14DF-4577-B002-415AF8E8A858}"/>
    <cellStyle name="Normal 6 7 2 2 4" xfId="53692" xr:uid="{DCBC6571-BB74-423A-8AAF-7EA4D19E1371}"/>
    <cellStyle name="Normal 6 7 2 3" xfId="41380" xr:uid="{F138EF6B-709F-4EEB-99B4-776A6FD43672}"/>
    <cellStyle name="Normal 6 7 2 3 2" xfId="54318" xr:uid="{AEDE67FA-3754-4BB9-AE9B-15B050079EC4}"/>
    <cellStyle name="Normal 6 7 2 3 2 2" xfId="57485" xr:uid="{33F10BC3-3C9C-4FE0-B03E-19F522F466F8}"/>
    <cellStyle name="Normal 6 7 2 3 3" xfId="56861" xr:uid="{EE9F5017-15DB-4496-A7DE-8FE18F359F6F}"/>
    <cellStyle name="Normal 6 7 2 3 4" xfId="53693" xr:uid="{C8BD36E7-EE39-4AEB-8ABF-801EA5C2DFF7}"/>
    <cellStyle name="Normal 6 7 2 4" xfId="54316" xr:uid="{6B59FA69-39F9-41E3-9C9A-A774C5464471}"/>
    <cellStyle name="Normal 6 7 2 4 2" xfId="57483" xr:uid="{C05A2579-4E70-4B71-9B35-5AABD716F2F5}"/>
    <cellStyle name="Normal 6 7 2 5" xfId="56859" xr:uid="{9D795685-5008-4992-A034-3E667CCB7C98}"/>
    <cellStyle name="Normal 6 7 2 6" xfId="53691" xr:uid="{9122CA92-7E00-4C09-9D0C-9645097DF48A}"/>
    <cellStyle name="Normal 6 7 3" xfId="19392" xr:uid="{45F6A85B-F910-417E-AA39-BB9002C86406}"/>
    <cellStyle name="Normal 6 7 3 2" xfId="54319" xr:uid="{CDAA6816-6FA9-45D0-890D-EF3889051AD3}"/>
    <cellStyle name="Normal 6 7 3 2 2" xfId="57486" xr:uid="{C716754E-45DD-4FC9-B2CD-39510555969C}"/>
    <cellStyle name="Normal 6 7 3 3" xfId="56862" xr:uid="{596E4EC6-C8AD-44F5-B706-B40CA941547B}"/>
    <cellStyle name="Normal 6 7 3 4" xfId="53694" xr:uid="{891286C1-EB9F-4A12-8613-70E7043FD2AC}"/>
    <cellStyle name="Normal 6 7 4" xfId="34381" xr:uid="{B317107E-7243-43FC-B1E9-D033DED9D950}"/>
    <cellStyle name="Normal 6 7 4 2" xfId="54320" xr:uid="{73C24E21-A4BB-437A-84E2-ADEC4D2363F8}"/>
    <cellStyle name="Normal 6 7 4 2 2" xfId="57487" xr:uid="{0E24D4C3-1EE3-4763-AEE0-6BEE9D284FE4}"/>
    <cellStyle name="Normal 6 7 4 3" xfId="56863" xr:uid="{5A9E600A-BD1B-49EB-AB3A-026E04746C77}"/>
    <cellStyle name="Normal 6 7 4 4" xfId="53695" xr:uid="{99498A43-BBEA-4FF6-8D2E-1F9A83BE3907}"/>
    <cellStyle name="Normal 6 7 5" xfId="53696" xr:uid="{317224A4-E13E-48AA-9DA7-1AEE6D0CC93E}"/>
    <cellStyle name="Normal 6 7 5 2" xfId="54321" xr:uid="{80752F2B-7E88-4143-8F1C-68A960F75F45}"/>
    <cellStyle name="Normal 6 7 5 2 2" xfId="57488" xr:uid="{43E38F30-46C5-4466-B8C8-9E4DA67B988E}"/>
    <cellStyle name="Normal 6 7 5 3" xfId="56864" xr:uid="{45D8F693-86DF-4756-A582-8C827F3098B8}"/>
    <cellStyle name="Normal 6 7 6" xfId="54315" xr:uid="{4834DC40-5EB7-4112-B9CB-5C46C1D1D22B}"/>
    <cellStyle name="Normal 6 7 6 2" xfId="57482" xr:uid="{068E9DB1-FBC4-4B23-AE45-3BE3EC1B7C3F}"/>
    <cellStyle name="Normal 6 7 7" xfId="56858" xr:uid="{DA23080B-025E-4708-84E7-A003C5B9F175}"/>
    <cellStyle name="Normal 6 7 8" xfId="53690" xr:uid="{D9817149-A5FD-4362-BAA7-CFE6EC0391E4}"/>
    <cellStyle name="Normal 6 8" xfId="8872" xr:uid="{F7259526-B6EB-441F-B2E1-4E5AEB338997}"/>
    <cellStyle name="Normal 6 8 2" xfId="16647" xr:uid="{F1633445-8957-4E92-8A37-8F8D453E7BD4}"/>
    <cellStyle name="Normal 6 8 2 2" xfId="32961" xr:uid="{CE29659D-7A98-4F7C-9CC7-1D18B6C71121}"/>
    <cellStyle name="Normal 6 8 2 2 2" xfId="57490" xr:uid="{A1970CF7-4DEF-4D89-96D4-F7C41AB52F7E}"/>
    <cellStyle name="Normal 6 8 2 2 3" xfId="54323" xr:uid="{002E6A9E-BD89-473D-B8AB-1B401F558733}"/>
    <cellStyle name="Normal 6 8 2 3" xfId="47925" xr:uid="{DB300920-B2A4-4A70-8E1B-5732556717BD}"/>
    <cellStyle name="Normal 6 8 2 3 2" xfId="56866" xr:uid="{CCB137F5-C1F6-4E1C-80DC-B6495E2551F8}"/>
    <cellStyle name="Normal 6 8 2 4" xfId="53698" xr:uid="{48878848-BB52-4768-8E82-D08DC7999CC9}"/>
    <cellStyle name="Normal 6 8 3" xfId="25939" xr:uid="{5EB3AE24-8A86-4B92-81F2-B25E388625CF}"/>
    <cellStyle name="Normal 6 8 3 2" xfId="54324" xr:uid="{7FA74AC0-7A54-43A0-BB48-2F86C8FCEDE9}"/>
    <cellStyle name="Normal 6 8 3 2 2" xfId="57491" xr:uid="{C149F859-D6EA-4547-9213-5A2E6013B09A}"/>
    <cellStyle name="Normal 6 8 3 3" xfId="56867" xr:uid="{B66C502C-4BED-4794-A5EC-0A6BFB2F2FEE}"/>
    <cellStyle name="Normal 6 8 3 4" xfId="53699" xr:uid="{8AE7D5A0-325F-480B-A40B-B433097A4F4B}"/>
    <cellStyle name="Normal 6 8 4" xfId="40926" xr:uid="{CBE0F1B7-9904-4C56-B486-BEE611245C2D}"/>
    <cellStyle name="Normal 6 8 4 2" xfId="57489" xr:uid="{6343D96C-8FCB-48B2-BCE0-54001E1370DB}"/>
    <cellStyle name="Normal 6 8 4 3" xfId="54322" xr:uid="{C801B696-0C67-4806-B522-D2BDC8E29DB0}"/>
    <cellStyle name="Normal 6 8 5" xfId="56865" xr:uid="{E2BF88E9-4CFA-44F3-BA99-188DDA2DD535}"/>
    <cellStyle name="Normal 6 8 6" xfId="53697" xr:uid="{83FF4A47-A513-4724-B77B-B3F5185C1261}"/>
    <cellStyle name="Normal 6 9" xfId="9425" xr:uid="{B951C237-6C09-482E-8ADE-1619A9EEF99A}"/>
    <cellStyle name="Normal 6 9 2" xfId="16684" xr:uid="{2A755572-C5E7-4801-82C4-EC47F4D6427C}"/>
    <cellStyle name="Normal 6 9 2 2" xfId="32998" xr:uid="{35744E95-D3FA-40AB-AE62-8C1F6D5E7E68}"/>
    <cellStyle name="Normal 6 9 2 2 2" xfId="57493" xr:uid="{7030BDD2-F093-448B-8202-9E3908C1AEA7}"/>
    <cellStyle name="Normal 6 9 2 2 3" xfId="54326" xr:uid="{A0557F86-A433-4887-8061-1A3F3F09F209}"/>
    <cellStyle name="Normal 6 9 2 3" xfId="47961" xr:uid="{C5B3FE5A-4B9F-40A6-93BA-AE6A0772B7C5}"/>
    <cellStyle name="Normal 6 9 2 3 2" xfId="56869" xr:uid="{072CDB4F-236A-4B1D-9370-C9ED19CD03E5}"/>
    <cellStyle name="Normal 6 9 2 4" xfId="53701" xr:uid="{712FDBF8-BD8D-46E1-BE65-27EA9FA1BE71}"/>
    <cellStyle name="Normal 6 9 3" xfId="25975" xr:uid="{0608A942-47A8-45B5-AC93-FB630FF6DF9C}"/>
    <cellStyle name="Normal 6 9 3 2" xfId="57492" xr:uid="{D32D626E-A597-489D-9A46-0EC2DFD25269}"/>
    <cellStyle name="Normal 6 9 3 3" xfId="54325" xr:uid="{E3DAB021-E88B-4BBA-8433-F383DBA7A8C4}"/>
    <cellStyle name="Normal 6 9 4" xfId="40962" xr:uid="{48B01EBD-4C89-457F-A859-38AAF1A485E3}"/>
    <cellStyle name="Normal 6 9 4 2" xfId="56868" xr:uid="{19B32BF8-7908-4FEE-B8FD-5AC1ED7067B9}"/>
    <cellStyle name="Normal 6 9 5" xfId="53700" xr:uid="{F4BF5BB1-0A5E-4ABE-8D6A-B3A773F658B6}"/>
    <cellStyle name="Normal 7" xfId="3" xr:uid="{F98357A7-D5D8-47C2-BD6A-0759F11B3F75}"/>
    <cellStyle name="Normal 7 10" xfId="53194" xr:uid="{DF9A5472-8641-40A2-94AB-7756B844D332}"/>
    <cellStyle name="Normal 7 10 2" xfId="56396" xr:uid="{888F3718-1DB5-4F32-8006-C9E5E1E91C68}"/>
    <cellStyle name="Normal 7 2" xfId="583" xr:uid="{CE45969D-8612-41ED-B76D-1CAC23EB89FC}"/>
    <cellStyle name="Normal 7 2 2" xfId="8784" xr:uid="{773443C0-4875-40D2-BB26-8257E95EF8AC}"/>
    <cellStyle name="Normal 7 2 2 2" xfId="16632" xr:uid="{68285E0D-5435-437E-8927-9FDA42EF4CC0}"/>
    <cellStyle name="Normal 7 2 2 2 2" xfId="32947" xr:uid="{BBD7729E-93EF-4BE6-AE38-9F0DD6B27C31}"/>
    <cellStyle name="Normal 7 2 2 2 3" xfId="47911" xr:uid="{2106DAE2-5236-4CDB-B297-65E483E81A4D}"/>
    <cellStyle name="Normal 7 2 2 2 4" xfId="53703" xr:uid="{958B78EE-2D1F-454F-B323-503946BD9EA2}"/>
    <cellStyle name="Normal 7 2 2 3" xfId="18954" xr:uid="{A057AEF8-0C35-471D-9C2D-C78D5EC7ADBF}"/>
    <cellStyle name="Normal 7 2 2 3 2" xfId="57031" xr:uid="{E11412BA-71CB-4B5E-BBBA-F0B4507F103C}"/>
    <cellStyle name="Normal 7 2 2 3 3" xfId="53864" xr:uid="{B0DD1438-52B5-4EBA-BC06-D8B4BABD74F3}"/>
    <cellStyle name="Normal 7 2 2 4" xfId="25925" xr:uid="{F05E413D-9053-486E-AB72-0171790E9790}"/>
    <cellStyle name="Normal 7 2 2 4 2" xfId="56420" xr:uid="{9E5EEAFF-64F6-40AD-99F1-8687EE7C041F}"/>
    <cellStyle name="Normal 7 2 2 4 3" xfId="53218" xr:uid="{419EA8C7-2F9F-4632-89BA-5D70F4657484}"/>
    <cellStyle name="Normal 7 2 2 5" xfId="40912" xr:uid="{C8B54AC2-FF03-467D-82CE-2956F239DCE4}"/>
    <cellStyle name="Normal 7 2 3" xfId="8830" xr:uid="{B420CBC5-E2EC-4377-8BB6-2198890F20AB}"/>
    <cellStyle name="Normal 7 2 3 2" xfId="53704" xr:uid="{D504B264-3D0C-4E64-B4D6-34E05BE13F6A}"/>
    <cellStyle name="Normal 7 2 3 2 2" xfId="54328" xr:uid="{A216BCB8-271B-4F82-BE66-9BB744B956F7}"/>
    <cellStyle name="Normal 7 2 3 2 2 2" xfId="57495" xr:uid="{24D50E0F-7E74-4EC3-828C-0E0476849CBB}"/>
    <cellStyle name="Normal 7 2 3 2 3" xfId="56871" xr:uid="{D7C97A5B-FDA2-4349-B29E-B8C26131C5C6}"/>
    <cellStyle name="Normal 7 2 3 3" xfId="53880" xr:uid="{F80B3EF8-1BE6-4BE1-B6AC-5FF797069150}"/>
    <cellStyle name="Normal 7 2 3 3 2" xfId="57047" xr:uid="{68B04946-075E-47FE-91B9-35B4308B14C2}"/>
    <cellStyle name="Normal 7 2 3 4" xfId="56436" xr:uid="{C16526E4-F6A0-46CB-AA85-02C554B095E0}"/>
    <cellStyle name="Normal 7 2 3 5" xfId="53234" xr:uid="{525A5F52-31D3-4C0E-8D26-25C3E5BC4BD3}"/>
    <cellStyle name="Normal 7 2 4" xfId="5168" xr:uid="{2F417CB0-6185-4C2C-A089-58485801433B}"/>
    <cellStyle name="Normal 7 2 5" xfId="17440" xr:uid="{AE476FB7-28CE-401F-B0F4-6A3215595916}"/>
    <cellStyle name="Normal 7 2 5 2" xfId="57015" xr:uid="{3A46EC69-191C-4B9C-89D0-AEAD8C9A10C2}"/>
    <cellStyle name="Normal 7 2 5 3" xfId="53848" xr:uid="{05AB8ED5-141D-45AB-84C8-EC55A8F4DCD0}"/>
    <cellStyle name="Normal 7 2 6" xfId="53202" xr:uid="{E66EDFDE-BEE9-453F-90CA-BE2126BA872E}"/>
    <cellStyle name="Normal 7 2 6 2" xfId="56404" xr:uid="{CE294E5E-A1C6-4CE1-981B-EC0B85DE9F4D}"/>
    <cellStyle name="Normal 7 3" xfId="1180" xr:uid="{F748D170-AE72-4D8A-8F83-660AC8555C46}"/>
    <cellStyle name="Normal 7 3 10" xfId="50063" xr:uid="{B49539AD-9807-4481-836B-9249C1EFA825}"/>
    <cellStyle name="Normal 7 3 11" xfId="50468" xr:uid="{95F334AC-6011-4EA4-ACEC-BCA308918F20}"/>
    <cellStyle name="Normal 7 3 12" xfId="51028" xr:uid="{87937106-5081-47FA-8C2B-C76EDF547CA0}"/>
    <cellStyle name="Normal 7 3 13" xfId="51629" xr:uid="{6D250B1B-81AE-45D4-8C56-A1A96C13D354}"/>
    <cellStyle name="Normal 7 3 14" xfId="52047" xr:uid="{1EA2C47E-E273-4485-8D41-5E6E234CDBBF}"/>
    <cellStyle name="Normal 7 3 15" xfId="53210" xr:uid="{8317EF50-4DAF-4579-B9BE-0F74C9263184}"/>
    <cellStyle name="Normal 7 3 2" xfId="8831" xr:uid="{FED49CEF-D680-4294-BBC1-EDC9BBB07AFB}"/>
    <cellStyle name="Normal 7 3 2 2" xfId="54330" xr:uid="{0F734F55-71D7-40EA-AD39-6E54FF7D0E88}"/>
    <cellStyle name="Normal 7 3 2 2 2" xfId="57497" xr:uid="{BFB97223-8BDE-4B76-B4BC-B04FA32720BD}"/>
    <cellStyle name="Normal 7 3 2 3" xfId="56873" xr:uid="{EB0981EA-0878-4C96-8123-D6232CC92B82}"/>
    <cellStyle name="Normal 7 3 2 4" xfId="53706" xr:uid="{C5CFCA70-A0F4-41E7-A209-C7EC19D6D82B}"/>
    <cellStyle name="Normal 7 3 3" xfId="5169" xr:uid="{484512C9-4F7A-4C4D-8F0F-2DE930812DA9}"/>
    <cellStyle name="Normal 7 3 3 2" xfId="54331" xr:uid="{30693EF1-73E7-41FA-B7F4-89EBCC316F39}"/>
    <cellStyle name="Normal 7 3 3 2 2" xfId="57498" xr:uid="{4DCB45C7-C811-4A13-AFA1-13068EC0BC28}"/>
    <cellStyle name="Normal 7 3 3 3" xfId="56874" xr:uid="{245BEDD8-E422-49E3-8656-8C9532FC5079}"/>
    <cellStyle name="Normal 7 3 3 4" xfId="53707" xr:uid="{4D41D472-B6F2-4D76-BA5F-BC4AFC7152CD}"/>
    <cellStyle name="Normal 7 3 4" xfId="8894" xr:uid="{85E7C4F9-CECB-458C-BFA0-8EA2237ECA66}"/>
    <cellStyle name="Normal 7 3 4 2" xfId="16667" xr:uid="{D63C5701-A3C2-44B0-B560-A816756D021E}"/>
    <cellStyle name="Normal 7 3 4 2 2" xfId="32981" xr:uid="{F6D945F7-9809-4345-9A7F-567C00D0992A}"/>
    <cellStyle name="Normal 7 3 4 2 2 2" xfId="57496" xr:uid="{AAA52679-3D5F-4360-804D-7E31A65A01F2}"/>
    <cellStyle name="Normal 7 3 4 2 3" xfId="47945" xr:uid="{B8A57948-69F6-4CB4-B5CF-A5858ED7C052}"/>
    <cellStyle name="Normal 7 3 4 2 4" xfId="54329" xr:uid="{5BE00AA7-514B-4F98-942C-E2748E29A4C0}"/>
    <cellStyle name="Normal 7 3 4 3" xfId="25959" xr:uid="{9ECD9458-7F5D-423E-ABE4-958106516A11}"/>
    <cellStyle name="Normal 7 3 4 3 2" xfId="56872" xr:uid="{D609AEF7-5009-4473-BD45-B49753F3DDB3}"/>
    <cellStyle name="Normal 7 3 4 4" xfId="40946" xr:uid="{5B588809-39E8-46BC-8C0C-833C3EE35D96}"/>
    <cellStyle name="Normal 7 3 4 5" xfId="53705" xr:uid="{7FE3A930-EAF1-43AA-9DC4-2C87B6E34B1D}"/>
    <cellStyle name="Normal 7 3 5" xfId="10006" xr:uid="{BBFC21AD-1AB1-4903-97B1-EA8244D3482B}"/>
    <cellStyle name="Normal 7 3 5 2" xfId="26328" xr:uid="{45DC2F6C-2DCA-425A-AA7F-2E7875CB7E17}"/>
    <cellStyle name="Normal 7 3 5 2 2" xfId="57023" xr:uid="{28A9D427-734A-4397-99D7-56B598C34855}"/>
    <cellStyle name="Normal 7 3 5 3" xfId="41296" xr:uid="{E7F77B2B-CAAE-4D58-9932-87B34412F2C9}"/>
    <cellStyle name="Normal 7 3 5 4" xfId="53856" xr:uid="{E936312B-A7C6-47F3-984A-6B1E17143815}"/>
    <cellStyle name="Normal 7 3 6" xfId="19307" xr:uid="{907D10F6-8091-4BF9-9FB7-FF4E383DDE8A}"/>
    <cellStyle name="Normal 7 3 6 2" xfId="56412" xr:uid="{0F15CF5A-A101-468C-AAE3-63E4A8467C4A}"/>
    <cellStyle name="Normal 7 3 7" xfId="34297" xr:uid="{D65AFED6-33DB-419E-9B34-90A2C21386DA}"/>
    <cellStyle name="Normal 7 3 8" xfId="49249" xr:uid="{0F3A6C59-8589-4EB2-9664-11BF1154F9AC}"/>
    <cellStyle name="Normal 7 3 9" xfId="49654" xr:uid="{D5979469-BBA8-4189-89DE-09AA51AE3CDA}"/>
    <cellStyle name="Normal 7 4" xfId="5170" xr:uid="{6191DDB7-BA65-42DC-83EE-3B73D76B24E5}"/>
    <cellStyle name="Normal 7 4 2" xfId="8565" xr:uid="{96621D17-D36D-4215-B215-959DDA3BF5DA}"/>
    <cellStyle name="Normal 7 4 2 2" xfId="16447" xr:uid="{D4485635-A80E-43CB-9DDF-29EF4B9460C4}"/>
    <cellStyle name="Normal 7 4 2 2 2" xfId="32762" xr:uid="{4B654D89-ECBE-4645-A69A-271DAA9053E6}"/>
    <cellStyle name="Normal 7 4 2 2 2 2" xfId="57500" xr:uid="{41D71B0B-B8FC-4F37-8C12-DB0FF42C28E0}"/>
    <cellStyle name="Normal 7 4 2 2 3" xfId="47726" xr:uid="{C831949D-85B0-471A-8E00-050946D10E3F}"/>
    <cellStyle name="Normal 7 4 2 2 4" xfId="54333" xr:uid="{8939FE2C-25D7-4663-9F4A-280A0427477B}"/>
    <cellStyle name="Normal 7 4 2 3" xfId="25740" xr:uid="{491FA3BE-CA05-47BD-ACB6-597C297F6205}"/>
    <cellStyle name="Normal 7 4 2 3 2" xfId="56876" xr:uid="{51DCE9B0-94AF-4395-81B7-6150047FF3FC}"/>
    <cellStyle name="Normal 7 4 2 4" xfId="40727" xr:uid="{2641B133-E10A-4077-AC25-73B4F4685FEB}"/>
    <cellStyle name="Normal 7 4 2 5" xfId="53709" xr:uid="{01BA3AA2-99B0-4B0F-8BEE-89A24B9404FB}"/>
    <cellStyle name="Normal 7 4 3" xfId="13245" xr:uid="{78FB849A-7761-43B4-BDF5-6FF0DA3AD477}"/>
    <cellStyle name="Normal 7 4 3 2" xfId="29565" xr:uid="{8FFC3F67-DE45-4A89-A5B9-FAC513BFBC60}"/>
    <cellStyle name="Normal 7 4 3 2 2" xfId="57499" xr:uid="{2D27DEB8-7980-43D5-AD2F-EA40DDA10F64}"/>
    <cellStyle name="Normal 7 4 3 2 3" xfId="54332" xr:uid="{387A5380-71E7-4E30-BB34-9B434E74EF45}"/>
    <cellStyle name="Normal 7 4 3 3" xfId="44530" xr:uid="{CE04291C-6AED-425E-A3E4-6CCE0F9C8647}"/>
    <cellStyle name="Normal 7 4 3 3 2" xfId="56875" xr:uid="{F82FA90B-67F6-4D9A-A726-2B18740D1448}"/>
    <cellStyle name="Normal 7 4 3 4" xfId="53708" xr:uid="{62708032-3AB6-4AD4-BFC0-FB87CD63441D}"/>
    <cellStyle name="Normal 7 4 4" xfId="22543" xr:uid="{86DBAD3E-3994-42C1-ACAA-18B3039D6489}"/>
    <cellStyle name="Normal 7 4 4 2" xfId="57039" xr:uid="{21541B56-C5D7-48FC-9493-82D913428A8F}"/>
    <cellStyle name="Normal 7 4 4 3" xfId="53872" xr:uid="{D29511C7-4886-4D9B-ABDD-D181C234A244}"/>
    <cellStyle name="Normal 7 4 5" xfId="37531" xr:uid="{262A52FF-20E0-4A88-8302-5AED6157338F}"/>
    <cellStyle name="Normal 7 4 5 2" xfId="56428" xr:uid="{969C5C90-CB16-4C87-A3D8-79F1AE56E00C}"/>
    <cellStyle name="Normal 7 4 6" xfId="53226" xr:uid="{AA75844F-9581-48DA-BCC3-C09999E3FFA1}"/>
    <cellStyle name="Normal 7 5" xfId="6044" xr:uid="{4DDFB0A5-8FD3-40AA-8CEA-80C22780B1EA}"/>
    <cellStyle name="Normal 7 5 2" xfId="13960" xr:uid="{E0AB5294-E787-471F-99D2-02C705B84ADB}"/>
    <cellStyle name="Normal 7 5 2 2" xfId="30275" xr:uid="{82E56622-4B76-4BD1-A59C-3407B5C21F88}"/>
    <cellStyle name="Normal 7 5 2 2 2" xfId="57501" xr:uid="{C6A9B44D-6991-4B7A-B13C-82CD47B66ACC}"/>
    <cellStyle name="Normal 7 5 2 3" xfId="45239" xr:uid="{82E66B9F-E73B-4049-B83F-291BA9C7CE80}"/>
    <cellStyle name="Normal 7 5 2 4" xfId="54334" xr:uid="{E3ECD9F6-5C19-423B-8FDC-79E3D7CCE328}"/>
    <cellStyle name="Normal 7 5 3" xfId="23253" xr:uid="{25B41173-ED53-41F3-8EBA-50349A1BC8C7}"/>
    <cellStyle name="Normal 7 5 3 2" xfId="56877" xr:uid="{DF21BF6B-E1EC-4A44-8909-B81959421A82}"/>
    <cellStyle name="Normal 7 5 4" xfId="38240" xr:uid="{53DD0C7D-3363-414F-ADE6-78635A88E152}"/>
    <cellStyle name="Normal 7 5 5" xfId="53710" xr:uid="{1B30A3F1-258B-4723-A1C7-4D7550A9D1C4}"/>
    <cellStyle name="Normal 7 6" xfId="5167" xr:uid="{F6343C9F-5474-4C8B-ADCA-9A5833E00675}"/>
    <cellStyle name="Normal 7 6 2" xfId="13244" xr:uid="{0F4EC7FD-6359-4BD4-B016-3EEAEE0F6FD8}"/>
    <cellStyle name="Normal 7 6 2 2" xfId="29564" xr:uid="{E0D6A2FC-86D4-440B-BD34-2799AC1E3A45}"/>
    <cellStyle name="Normal 7 6 2 2 2" xfId="57502" xr:uid="{8DE35314-AF74-4139-8E0C-80976907F91B}"/>
    <cellStyle name="Normal 7 6 2 3" xfId="44529" xr:uid="{CA0CB3D9-DA81-4B8C-9E4E-6DB137E40117}"/>
    <cellStyle name="Normal 7 6 2 4" xfId="54335" xr:uid="{3308D68C-E0F4-4B4A-A6D8-BF4D196FDB01}"/>
    <cellStyle name="Normal 7 6 3" xfId="22542" xr:uid="{B86EA623-8B0C-4DD2-B399-DDCC842E406E}"/>
    <cellStyle name="Normal 7 6 3 2" xfId="56878" xr:uid="{6F90961D-F2A8-46B2-8954-1AAEDAA7BE62}"/>
    <cellStyle name="Normal 7 6 4" xfId="37530" xr:uid="{9FFDF185-C50E-40BA-B0F4-784A493DE17F}"/>
    <cellStyle name="Normal 7 6 5" xfId="53711" xr:uid="{0C6EF423-1C75-472F-B67F-D9B9D8AE4BF9}"/>
    <cellStyle name="Normal 7 7" xfId="1537" xr:uid="{1BBA6C4C-7FD1-46D0-84CD-0C332332BA81}"/>
    <cellStyle name="Normal 7 7 2" xfId="10095" xr:uid="{F52F0DD9-8180-4CC4-A7EF-356532962F52}"/>
    <cellStyle name="Normal 7 7 2 2" xfId="26415" xr:uid="{381655C6-F668-4E57-990B-C35394AE9CD1}"/>
    <cellStyle name="Normal 7 7 2 2 2" xfId="57503" xr:uid="{238325EE-C596-4A41-A875-C8BCD2AD25EE}"/>
    <cellStyle name="Normal 7 7 2 3" xfId="41381" xr:uid="{677E6E3D-B4AC-437A-B024-128E03394B78}"/>
    <cellStyle name="Normal 7 7 2 4" xfId="54336" xr:uid="{CD761857-BD3F-456D-AFF4-6A431A42C894}"/>
    <cellStyle name="Normal 7 7 3" xfId="19393" xr:uid="{6102DE3D-E02A-440A-8CB4-D4F4EFCCFBDA}"/>
    <cellStyle name="Normal 7 7 3 2" xfId="56879" xr:uid="{AB906267-5B20-463A-ADBD-95E7DE21776B}"/>
    <cellStyle name="Normal 7 7 4" xfId="34382" xr:uid="{071C030B-795E-4D48-9351-CACF79CD68B3}"/>
    <cellStyle name="Normal 7 7 5" xfId="53712" xr:uid="{92E7B26F-7EC9-45A1-BBD7-688C2B2CA933}"/>
    <cellStyle name="Normal 7 8" xfId="53702" xr:uid="{D31EF984-DDA6-4F8B-90B1-60B4BD455E73}"/>
    <cellStyle name="Normal 7 8 2" xfId="54327" xr:uid="{69181F0B-574B-4FB5-8ABD-F0D6C2AA8CBA}"/>
    <cellStyle name="Normal 7 8 2 2" xfId="57494" xr:uid="{7D79BA98-C17A-47B8-B602-EAC2CF6D4D1D}"/>
    <cellStyle name="Normal 7 8 3" xfId="56870" xr:uid="{8C4777D7-FD5E-4B4A-8AC8-FBDFC018BB27}"/>
    <cellStyle name="Normal 7 9" xfId="53840" xr:uid="{9BC21271-84B3-4812-B147-91489E9CE3DE}"/>
    <cellStyle name="Normal 7 9 2" xfId="57007" xr:uid="{F0CEB129-43F5-4F1D-B798-F9B666F9A9AA}"/>
    <cellStyle name="Normal 8" xfId="584" xr:uid="{F0FF5EEB-CE78-4100-A61D-674A9ABF486A}"/>
    <cellStyle name="Normal 8 10" xfId="9426" xr:uid="{CE04F2A5-6EEC-47CE-AB9B-707EDD99B3AB}"/>
    <cellStyle name="Normal 8 11" xfId="9985" xr:uid="{0BB89249-D861-4C83-84DE-477E2C7F530E}"/>
    <cellStyle name="Normal 8 2" xfId="1181" xr:uid="{C5DDD826-5C43-4D28-9E39-DFE36EED95EC}"/>
    <cellStyle name="Normal 8 2 10" xfId="49655" xr:uid="{599BDABA-2A19-4DCB-8A06-C2B3B022C014}"/>
    <cellStyle name="Normal 8 2 11" xfId="50064" xr:uid="{A582734F-9368-4A9D-987F-12CE08FC5BE2}"/>
    <cellStyle name="Normal 8 2 12" xfId="50469" xr:uid="{2F0C7DC0-221E-4137-BF5B-92B7A413270B}"/>
    <cellStyle name="Normal 8 2 13" xfId="51029" xr:uid="{C3959E4F-EA59-4628-8B89-242278ECA1F3}"/>
    <cellStyle name="Normal 8 2 14" xfId="50891" xr:uid="{18F894B1-78CD-431A-A503-922F6234150E}"/>
    <cellStyle name="Normal 8 2 15" xfId="51630" xr:uid="{0E0B5394-B95C-4FBC-8AB0-E6FF51D14AAD}"/>
    <cellStyle name="Normal 8 2 16" xfId="52048" xr:uid="{7AFAF5F4-7B5D-4FB7-B350-924578F3803C}"/>
    <cellStyle name="Normal 8 2 17" xfId="52674" xr:uid="{7D6C6324-77B7-417E-A458-B7426AE5E760}"/>
    <cellStyle name="Normal 8 2 2" xfId="8832" xr:uid="{C625D667-60B9-4864-91E5-5BFFFEDBBD83}"/>
    <cellStyle name="Normal 8 2 2 2" xfId="18939" xr:uid="{5C213E41-A0CE-4D2A-8EF3-6A406785BC2C}"/>
    <cellStyle name="Normal 8 2 2 2 2" xfId="33940" xr:uid="{4E8BBEA9-474B-49AD-A017-E860F904ACCF}"/>
    <cellStyle name="Normal 8 2 2 2 2 2" xfId="57506" xr:uid="{21FD9902-71B5-4C9C-A761-20C43007BBD3}"/>
    <cellStyle name="Normal 8 2 2 2 2 3" xfId="54339" xr:uid="{BBBEC2FB-CF8B-4F56-9F4E-18420ECB8053}"/>
    <cellStyle name="Normal 8 2 2 2 3" xfId="48901" xr:uid="{5CC445F5-1F0F-4822-9D69-B27477CF3BF7}"/>
    <cellStyle name="Normal 8 2 2 2 3 2" xfId="56346" xr:uid="{25D72E50-7BFC-4F14-B854-738BFC4D5F5C}"/>
    <cellStyle name="Normal 8 2 2 2 4" xfId="53072" xr:uid="{F0E496D8-B0F4-474E-BDCD-27939C8326BC}"/>
    <cellStyle name="Normal 8 2 2 3" xfId="18456" xr:uid="{9E5D4099-B93E-4F5D-8285-36EDB86A3A2B}"/>
    <cellStyle name="Normal 8 2 2 3 2" xfId="33920" xr:uid="{B479D77F-D747-4D31-A093-15ED4CD4D604}"/>
    <cellStyle name="Normal 8 2 2 3 2 2" xfId="56882" xr:uid="{FD873D30-F7E9-4228-A38E-F01A7E788B7B}"/>
    <cellStyle name="Normal 8 2 2 3 3" xfId="48881" xr:uid="{EFE022DD-614C-4D90-9B6A-5128CFD2C014}"/>
    <cellStyle name="Normal 8 2 2 3 4" xfId="53715" xr:uid="{97C51027-2062-4BBD-A20E-4DA289E566D8}"/>
    <cellStyle name="Normal 8 2 2 4" xfId="55403" xr:uid="{62000F45-7711-4325-947A-9BE9BD248FB2}"/>
    <cellStyle name="Normal 8 2 2 5" xfId="56325" xr:uid="{D9415AA3-AB6C-4C4C-9EC2-87DD34962719}"/>
    <cellStyle name="Normal 8 2 2 6" xfId="53048" xr:uid="{F05551DC-6434-4732-8688-B712B8358EBF}"/>
    <cellStyle name="Normal 8 2 3" xfId="5172" xr:uid="{53F1DF2E-916C-4B36-AD80-46D525CE3FCE}"/>
    <cellStyle name="Normal 8 2 3 2" xfId="18920" xr:uid="{6DB5ACA2-A6EC-460A-A686-6165DE5899D7}"/>
    <cellStyle name="Normal 8 2 3 2 2" xfId="33930" xr:uid="{EDF1351E-2C56-492A-9BDD-AC4EE75EBB34}"/>
    <cellStyle name="Normal 8 2 3 2 2 2" xfId="57507" xr:uid="{355CB4FF-4592-4779-B47A-C8AFBFAB7B25}"/>
    <cellStyle name="Normal 8 2 3 2 3" xfId="48891" xr:uid="{3ED298C4-6B35-4DF4-94D0-2AD0E5330345}"/>
    <cellStyle name="Normal 8 2 3 2 4" xfId="54340" xr:uid="{9831FFB7-82A0-4ED0-B3B5-AFF8618C77A9}"/>
    <cellStyle name="Normal 8 2 3 3" xfId="53716" xr:uid="{EC202D84-7569-4A5B-A61B-6C021A1B0C60}"/>
    <cellStyle name="Normal 8 2 3 3 2" xfId="56883" xr:uid="{449D25AE-1866-4409-B2B6-BD83A923F356}"/>
    <cellStyle name="Normal 8 2 3 4" xfId="56336" xr:uid="{1A109A2D-FE09-474F-8643-B9E9E2A7F2C2}"/>
    <cellStyle name="Normal 8 2 3 5" xfId="53062" xr:uid="{FE3AE58D-2B41-4056-BA7C-79850854B406}"/>
    <cellStyle name="Normal 8 2 4" xfId="8895" xr:uid="{0F4E4747-636F-4EA9-B6D2-BFC33293066F}"/>
    <cellStyle name="Normal 8 2 4 2" xfId="16668" xr:uid="{BBECE9A7-5788-4FDA-8017-F250EDAABED3}"/>
    <cellStyle name="Normal 8 2 4 2 2" xfId="32982" xr:uid="{6ACBDEF8-6536-4E9D-B821-43F59053DC3C}"/>
    <cellStyle name="Normal 8 2 4 2 2 2" xfId="57508" xr:uid="{ECAB0E84-E5F3-4F99-B633-60A356408E10}"/>
    <cellStyle name="Normal 8 2 4 2 3" xfId="47946" xr:uid="{9F3D284C-FA3A-4F31-9EA6-C16083DE2287}"/>
    <cellStyle name="Normal 8 2 4 2 4" xfId="54341" xr:uid="{DCDB36EA-A02D-4DE2-8015-A380BAAFFDB7}"/>
    <cellStyle name="Normal 8 2 4 3" xfId="25960" xr:uid="{84B318F2-B4B8-4C02-BC79-0909C9118AC9}"/>
    <cellStyle name="Normal 8 2 4 3 2" xfId="56884" xr:uid="{30E3A73C-0B77-41AD-B8B6-45A1E3048736}"/>
    <cellStyle name="Normal 8 2 4 4" xfId="40947" xr:uid="{0BEC0D14-CA52-42D8-AFBA-26578F63A4A4}"/>
    <cellStyle name="Normal 8 2 4 5" xfId="53717" xr:uid="{EA1F320C-7702-4C44-84D8-BA6B18F42E08}"/>
    <cellStyle name="Normal 8 2 5" xfId="10007" xr:uid="{7DA95828-6416-4C40-AB78-63891807A8EA}"/>
    <cellStyle name="Normal 8 2 5 2" xfId="26329" xr:uid="{4D754F92-39F5-4FD8-BD36-6EDC2661F2E1}"/>
    <cellStyle name="Normal 8 2 5 2 2" xfId="57505" xr:uid="{D2216E9B-400F-4271-98EF-B65D5336148B}"/>
    <cellStyle name="Normal 8 2 5 3" xfId="41297" xr:uid="{A9FFA077-65AA-456B-A863-BDC2B04E4890}"/>
    <cellStyle name="Normal 8 2 5 4" xfId="54338" xr:uid="{84A25D4C-6FB0-4B5B-A236-219A7831B913}"/>
    <cellStyle name="Normal 8 2 6" xfId="17441" xr:uid="{8A9AFC0B-820E-4D53-9A3C-52DEA0422264}"/>
    <cellStyle name="Normal 8 2 6 2" xfId="33551" xr:uid="{9CDA8843-224B-4895-998F-4BDFC97E39CC}"/>
    <cellStyle name="Normal 8 2 6 2 2" xfId="56881" xr:uid="{A5F708D7-6297-488A-A98E-905849C133F9}"/>
    <cellStyle name="Normal 8 2 6 3" xfId="48512" xr:uid="{D6ADDEE2-E846-477E-BB9F-694D2757087A}"/>
    <cellStyle name="Normal 8 2 6 4" xfId="53714" xr:uid="{173ECAEA-0ACD-45F8-9229-5D1231C1CDAA}"/>
    <cellStyle name="Normal 8 2 7" xfId="19308" xr:uid="{BF229CB3-BC93-4792-B80A-A1F361740AF5}"/>
    <cellStyle name="Normal 8 2 7 2" xfId="55032" xr:uid="{1EFA39BD-C5E5-4547-BF07-F712AD846C7C}"/>
    <cellStyle name="Normal 8 2 8" xfId="34298" xr:uid="{ACB95D98-D590-47C2-9F99-123AF1ABBEE2}"/>
    <cellStyle name="Normal 8 2 8 2" xfId="55956" xr:uid="{E835D746-0F1B-4CB4-A662-07066D224D55}"/>
    <cellStyle name="Normal 8 2 9" xfId="49250" xr:uid="{BB80562B-B727-4AAD-94B8-9F2C13CF220B}"/>
    <cellStyle name="Normal 8 3" xfId="5173" xr:uid="{5B80ED6A-B8F7-4185-8C44-20583FC01126}"/>
    <cellStyle name="Normal 8 3 2" xfId="8833" xr:uid="{5C72E042-F98F-4187-896D-7510CF99660A}"/>
    <cellStyle name="Normal 8 3 2 2" xfId="54343" xr:uid="{228EDD96-741F-4981-9077-0D50B41391A1}"/>
    <cellStyle name="Normal 8 3 2 2 2" xfId="57510" xr:uid="{0A39C3AB-33E4-4C41-884A-E4FAE0FC2A90}"/>
    <cellStyle name="Normal 8 3 2 3" xfId="56886" xr:uid="{A2AA0F11-C0C9-4B4D-8DC0-6DCA132463B6}"/>
    <cellStyle name="Normal 8 3 2 4" xfId="53719" xr:uid="{BB14BD20-CA0E-4BA3-BC89-D25FAABA7E89}"/>
    <cellStyle name="Normal 8 3 3" xfId="53720" xr:uid="{D0B8A7F7-4532-4B27-A86A-C6472E73E8DA}"/>
    <cellStyle name="Normal 8 3 3 2" xfId="54344" xr:uid="{55D7D0A5-6C44-4679-A82D-E73FF0266CE7}"/>
    <cellStyle name="Normal 8 3 3 2 2" xfId="57511" xr:uid="{5A1335F9-2E0C-4EBB-8F80-F13B13DAC228}"/>
    <cellStyle name="Normal 8 3 3 3" xfId="56887" xr:uid="{64B71019-BFF3-4105-B8E4-7EC5955B9FE8}"/>
    <cellStyle name="Normal 8 3 4" xfId="54342" xr:uid="{6E9CF5A5-A28F-4C28-B587-36BDD7736D65}"/>
    <cellStyle name="Normal 8 3 4 2" xfId="57509" xr:uid="{9E484072-C0F9-434D-995B-8D9D7DFC11B4}"/>
    <cellStyle name="Normal 8 3 5" xfId="53718" xr:uid="{6F8AB004-7206-4E2A-A512-09C66E84A41D}"/>
    <cellStyle name="Normal 8 3 5 2" xfId="56885" xr:uid="{7575E1E0-CB01-4CFA-8300-83AABF8EA64F}"/>
    <cellStyle name="Normal 8 4" xfId="5174" xr:uid="{43D1BCA4-FA75-40FF-A067-9CD4A89090DC}"/>
    <cellStyle name="Normal 8 4 2" xfId="8834" xr:uid="{7F46BBDD-7E33-423F-92E6-39A6B3E1912A}"/>
    <cellStyle name="Normal 8 4 2 2" xfId="57512" xr:uid="{19D3D498-92C7-40AD-AD91-558176D8C53C}"/>
    <cellStyle name="Normal 8 4 2 3" xfId="54345" xr:uid="{CC03329F-E366-4B04-B517-168779A42041}"/>
    <cellStyle name="Normal 8 4 3" xfId="56888" xr:uid="{23D1296A-A51B-4DA7-A8E5-3A8397FD169F}"/>
    <cellStyle name="Normal 8 4 4" xfId="53721" xr:uid="{C16F168E-06C3-44AB-AFD8-5A4B731D396E}"/>
    <cellStyle name="Normal 8 5" xfId="5175" xr:uid="{9871F275-A9EA-4167-B056-14DA8158DB67}"/>
    <cellStyle name="Normal 8 5 2" xfId="54346" xr:uid="{9DB41F22-CFB7-4FBF-90AC-FC1DC0696536}"/>
    <cellStyle name="Normal 8 5 2 2" xfId="57513" xr:uid="{4D9A6D0B-CA0F-4890-AC76-DA48962E9F21}"/>
    <cellStyle name="Normal 8 5 3" xfId="56889" xr:uid="{6F491FA1-51BA-48B3-AE3A-942A0F843C7A}"/>
    <cellStyle name="Normal 8 5 4" xfId="53722" xr:uid="{CF054692-D42C-4C4C-AAB6-77B75BB00A7D}"/>
    <cellStyle name="Normal 8 6" xfId="5176" xr:uid="{09F21D00-0D4E-49E5-977C-1AB846C35068}"/>
    <cellStyle name="Normal 8 6 2" xfId="8205" xr:uid="{D72FAC26-3C77-4B5E-A886-B9D691EAD42D}"/>
    <cellStyle name="Normal 8 6 2 2" xfId="16100" xr:uid="{B0DE7750-35DD-433B-9BAA-7C4FF9A2A4D5}"/>
    <cellStyle name="Normal 8 6 2 2 2" xfId="32415" xr:uid="{10BFE9B4-DE2E-4D69-B847-E5D683306DCC}"/>
    <cellStyle name="Normal 8 6 2 2 3" xfId="47379" xr:uid="{34E0051A-4E6E-411D-8011-DEE1A5DE644E}"/>
    <cellStyle name="Normal 8 6 2 2 4" xfId="57514" xr:uid="{A8263F63-BD3E-4292-A954-35C44F0D40BC}"/>
    <cellStyle name="Normal 8 6 2 3" xfId="25393" xr:uid="{0610511B-C01B-4592-B2DF-77AF335546A2}"/>
    <cellStyle name="Normal 8 6 2 4" xfId="40380" xr:uid="{03A85F71-271D-475E-919C-659FDE46BDB8}"/>
    <cellStyle name="Normal 8 6 2 5" xfId="54347" xr:uid="{3F7A51EC-BC81-4779-85EE-BEC52E45BEBE}"/>
    <cellStyle name="Normal 8 6 3" xfId="13247" xr:uid="{4A58DE1A-14EE-4A9A-8EC0-AE7CB2A7B32A}"/>
    <cellStyle name="Normal 8 6 3 2" xfId="29567" xr:uid="{BB97F3F7-12B8-4CCE-A5DB-B4DDC74B281F}"/>
    <cellStyle name="Normal 8 6 3 3" xfId="44532" xr:uid="{C5C4E5EF-F1EC-4BE0-96FB-3A378CB4DA79}"/>
    <cellStyle name="Normal 8 6 3 4" xfId="56890" xr:uid="{2B3040CD-FE30-420E-A196-FE19CA7AD91E}"/>
    <cellStyle name="Normal 8 6 4" xfId="22545" xr:uid="{5B4BAC42-0362-42E1-BF64-A521082F1E0D}"/>
    <cellStyle name="Normal 8 6 5" xfId="37533" xr:uid="{A554DDA0-B0C8-4AE1-92AE-65C9ECB19E10}"/>
    <cellStyle name="Normal 8 6 6" xfId="53723" xr:uid="{406DDFB2-2CFB-4652-99C1-AF2050B14969}"/>
    <cellStyle name="Normal 8 7" xfId="6045" xr:uid="{234D0E4A-34A1-4CAA-BF4B-5BEB70D720A5}"/>
    <cellStyle name="Normal 8 7 2" xfId="13961" xr:uid="{DEB211F0-FA59-45F6-8240-B1EC65091640}"/>
    <cellStyle name="Normal 8 7 2 2" xfId="30276" xr:uid="{0DFBE67A-E1B6-4B43-ABC1-8D367F720054}"/>
    <cellStyle name="Normal 8 7 2 2 2" xfId="57504" xr:uid="{2D26765D-2927-4121-8108-30C39E7813AB}"/>
    <cellStyle name="Normal 8 7 2 3" xfId="45240" xr:uid="{AFFF6469-8CFE-446A-8F0F-654AC21E7DC1}"/>
    <cellStyle name="Normal 8 7 2 4" xfId="54337" xr:uid="{93F33E53-64C8-4CE8-B84C-58F036631BB3}"/>
    <cellStyle name="Normal 8 7 3" xfId="23254" xr:uid="{C38C233A-303A-4A47-90BF-35C5246B2E6B}"/>
    <cellStyle name="Normal 8 7 3 2" xfId="56880" xr:uid="{BD396D8F-2F33-4A3E-83A6-EBDE2D336460}"/>
    <cellStyle name="Normal 8 7 4" xfId="38241" xr:uid="{1A65FD07-F88E-44CB-9E4C-75CD2B0D2F24}"/>
    <cellStyle name="Normal 8 7 5" xfId="53713" xr:uid="{E7652B5E-C873-40D9-B777-FBCC35536744}"/>
    <cellStyle name="Normal 8 8" xfId="5171" xr:uid="{2304FA7D-AFDC-4FEE-9D5E-C7E2EA573633}"/>
    <cellStyle name="Normal 8 8 2" xfId="13246" xr:uid="{9D208B84-4D8B-4F4B-8D38-AA6F5A019E42}"/>
    <cellStyle name="Normal 8 8 2 2" xfId="29566" xr:uid="{15669AD8-62FB-446A-BD25-7497F8729E96}"/>
    <cellStyle name="Normal 8 8 2 3" xfId="44531" xr:uid="{8FD9B728-849C-4CA6-8E2B-40A4ECF24F36}"/>
    <cellStyle name="Normal 8 8 3" xfId="22544" xr:uid="{BEC861C0-69DD-4884-ADCB-0A8671EF187B}"/>
    <cellStyle name="Normal 8 8 4" xfId="37532" xr:uid="{FC55E82E-2535-41B7-9FA0-421CBE4405F2}"/>
    <cellStyle name="Normal 8 8 5" xfId="53235" xr:uid="{40D6F0AD-F351-4364-BA16-C68204578248}"/>
    <cellStyle name="Normal 8 9" xfId="1538" xr:uid="{2D85E1F6-B8A3-4C4B-9189-65C0379525A1}"/>
    <cellStyle name="Normal 9" xfId="1154" xr:uid="{84A36FA0-3655-41E0-8C3E-2A335150D9E5}"/>
    <cellStyle name="Normal 9 2" xfId="1182" xr:uid="{C0EF65EB-7F7E-4D87-B71A-2DD8745EC193}"/>
    <cellStyle name="Normal 9 2 10" xfId="50065" xr:uid="{E0E44C46-273E-4AB9-9EB7-6DA72E1ECF95}"/>
    <cellStyle name="Normal 9 2 11" xfId="50470" xr:uid="{71D377D0-7045-47EC-BCE2-F16D11160E38}"/>
    <cellStyle name="Normal 9 2 12" xfId="51030" xr:uid="{0CD695BE-494E-452C-8005-5B66288F76E3}"/>
    <cellStyle name="Normal 9 2 13" xfId="51631" xr:uid="{B351D184-63D4-4FAB-A40A-2D873C2D482B}"/>
    <cellStyle name="Normal 9 2 14" xfId="52049" xr:uid="{E5138B9A-9BF1-4FD4-8F34-DD81AA37A2D0}"/>
    <cellStyle name="Normal 9 2 2" xfId="5178" xr:uid="{B881B05E-97FA-4F0C-A1D9-D7B39AABFDE3}"/>
    <cellStyle name="Normal 9 2 2 2" xfId="54350" xr:uid="{7131A90C-FFD0-464F-A72D-70E525DA5B0A}"/>
    <cellStyle name="Normal 9 2 2 2 2" xfId="57517" xr:uid="{9245DC37-EFBE-4769-8106-6E2D973DBF3E}"/>
    <cellStyle name="Normal 9 2 2 3" xfId="56893" xr:uid="{F7259F3C-9B9B-4F6F-B2ED-E4514A6EDBAA}"/>
    <cellStyle name="Normal 9 2 2 4" xfId="53726" xr:uid="{82E62CFA-7239-4C00-9D9D-340B8C7801E5}"/>
    <cellStyle name="Normal 9 2 3" xfId="8896" xr:uid="{DA5D8DFA-F005-49C5-BFD3-ADCD7A47652D}"/>
    <cellStyle name="Normal 9 2 3 2" xfId="16669" xr:uid="{202558A2-FA0C-4164-8FA9-FC7EE973D9AB}"/>
    <cellStyle name="Normal 9 2 3 2 2" xfId="32983" xr:uid="{DA594888-FA06-4F61-A6B9-47EAECC5F886}"/>
    <cellStyle name="Normal 9 2 3 2 2 2" xfId="57518" xr:uid="{235353C4-99D8-4768-BB75-168FBFD85A21}"/>
    <cellStyle name="Normal 9 2 3 2 3" xfId="47947" xr:uid="{71035F73-8594-46D6-8635-A9A35E035EBA}"/>
    <cellStyle name="Normal 9 2 3 2 4" xfId="54351" xr:uid="{04A1E2D2-3B27-4BA2-867F-F22FC7199B8F}"/>
    <cellStyle name="Normal 9 2 3 3" xfId="25961" xr:uid="{B6418A6A-8603-43D3-AAEF-25FA3DE42F6D}"/>
    <cellStyle name="Normal 9 2 3 3 2" xfId="56894" xr:uid="{15CA1DAF-01F3-4189-B44E-863FA1B190D2}"/>
    <cellStyle name="Normal 9 2 3 4" xfId="40948" xr:uid="{3195EC18-B72F-49A2-AB57-721987BBAA92}"/>
    <cellStyle name="Normal 9 2 3 5" xfId="53727" xr:uid="{8A984351-6A19-4918-8183-4DAB2413301A}"/>
    <cellStyle name="Normal 9 2 4" xfId="10008" xr:uid="{28FC2C89-0185-4CA2-8692-CF26BFF6FC0D}"/>
    <cellStyle name="Normal 9 2 4 2" xfId="26330" xr:uid="{68AA34F1-9E30-4F56-9429-9317FA70E404}"/>
    <cellStyle name="Normal 9 2 4 2 2" xfId="57516" xr:uid="{57E78029-EB24-427A-A829-B1D6EC0291A6}"/>
    <cellStyle name="Normal 9 2 4 3" xfId="41298" xr:uid="{7D5BF01A-7041-4934-9BB6-D6234ABAFE64}"/>
    <cellStyle name="Normal 9 2 4 4" xfId="54349" xr:uid="{462897CD-D15F-4515-880F-F86381CBDE22}"/>
    <cellStyle name="Normal 9 2 5" xfId="18955" xr:uid="{350215B8-D622-4366-B59B-3E3FB97F8558}"/>
    <cellStyle name="Normal 9 2 5 2" xfId="56892" xr:uid="{7D8070D6-C66F-453C-83B7-DE9519570027}"/>
    <cellStyle name="Normal 9 2 5 3" xfId="53725" xr:uid="{F2D7C9FD-346B-4701-92F1-A1D6E768A1E2}"/>
    <cellStyle name="Normal 9 2 6" xfId="19309" xr:uid="{918FB0F2-F59C-44D4-82D5-724674633FBF}"/>
    <cellStyle name="Normal 9 2 7" xfId="34299" xr:uid="{DA1A1D90-6831-488B-904B-BA5E290F7B1E}"/>
    <cellStyle name="Normal 9 2 8" xfId="49251" xr:uid="{C0C77C89-E451-4F8E-8190-B3C705B9A1B3}"/>
    <cellStyle name="Normal 9 2 9" xfId="49656" xr:uid="{A0FB40CE-D1F1-4402-8045-8C87ADAF5F14}"/>
    <cellStyle name="Normal 9 3" xfId="5179" xr:uid="{19FC294B-039A-45C8-BFB2-AC3BD7E8C9F9}"/>
    <cellStyle name="Normal 9 3 2" xfId="8672" xr:uid="{1793120E-A48C-4FFD-952D-0117921081E2}"/>
    <cellStyle name="Normal 9 3 2 2" xfId="16551" xr:uid="{A0F77B2C-4431-46E9-B2D6-CC657A771655}"/>
    <cellStyle name="Normal 9 3 2 2 2" xfId="32866" xr:uid="{8C4407BA-AB60-4917-A4A2-DEA18E01BE5C}"/>
    <cellStyle name="Normal 9 3 2 2 3" xfId="47830" xr:uid="{8BB38493-F797-4ABF-B2A8-3591D109E652}"/>
    <cellStyle name="Normal 9 3 2 2 4" xfId="57519" xr:uid="{90CF6A53-AC4A-4CBB-8FCC-A6E9FC12CE28}"/>
    <cellStyle name="Normal 9 3 2 3" xfId="25844" xr:uid="{6E502082-A75A-4E13-8C16-78120462DC09}"/>
    <cellStyle name="Normal 9 3 2 4" xfId="40831" xr:uid="{EB6049C4-D038-49EF-A0D8-FCEDAB161A20}"/>
    <cellStyle name="Normal 9 3 2 5" xfId="54352" xr:uid="{DB7CB770-372E-4BCA-BB91-01533CC9AF17}"/>
    <cellStyle name="Normal 9 3 3" xfId="13249" xr:uid="{F1510498-A0F8-4880-A093-21EF76AAF25C}"/>
    <cellStyle name="Normal 9 3 3 2" xfId="29569" xr:uid="{B2EEC1A5-CFD6-4C95-B24C-F483E4B818B7}"/>
    <cellStyle name="Normal 9 3 3 3" xfId="44534" xr:uid="{29BF1E48-3B26-48B2-8811-A95B9B62B1B5}"/>
    <cellStyle name="Normal 9 3 3 4" xfId="56895" xr:uid="{7FA13A49-556F-4732-B154-68D848B65FED}"/>
    <cellStyle name="Normal 9 3 4" xfId="22547" xr:uid="{A9B17182-DDF5-4AF2-B699-6706415FC6F4}"/>
    <cellStyle name="Normal 9 3 5" xfId="37535" xr:uid="{EDDAAB77-2E6E-4E4E-8A3D-59C794FDCB11}"/>
    <cellStyle name="Normal 9 3 6" xfId="53728" xr:uid="{912EFFAF-8CA1-46CA-BDEA-B7AFFAD1DE91}"/>
    <cellStyle name="Normal 9 4" xfId="6046" xr:uid="{FEA34E2C-E363-4819-9DA4-7D418B8E02E4}"/>
    <cellStyle name="Normal 9 4 2" xfId="13962" xr:uid="{47A94429-F87E-417F-8DE3-9B96C015175C}"/>
    <cellStyle name="Normal 9 4 2 2" xfId="30277" xr:uid="{9304867A-C8E0-4A24-B812-77293029A08E}"/>
    <cellStyle name="Normal 9 4 2 2 2" xfId="57520" xr:uid="{7B7073AA-F3BC-4F1E-87BC-9E3BF54EEB4B}"/>
    <cellStyle name="Normal 9 4 2 3" xfId="45241" xr:uid="{6FC40E0B-25A1-43AC-B94A-74EE2DB8BED1}"/>
    <cellStyle name="Normal 9 4 2 4" xfId="54353" xr:uid="{FFF11B83-084B-455F-965D-226863F5946A}"/>
    <cellStyle name="Normal 9 4 3" xfId="23255" xr:uid="{F4F64EC2-BEC1-492F-8E83-2F04ECCBDF67}"/>
    <cellStyle name="Normal 9 4 3 2" xfId="56896" xr:uid="{B6F4DA9F-34C8-493C-AF5E-F8CF97A93588}"/>
    <cellStyle name="Normal 9 4 4" xfId="38242" xr:uid="{15A068BA-C03C-43C0-8AC0-026F1D0BC8FB}"/>
    <cellStyle name="Normal 9 4 5" xfId="53729" xr:uid="{944BCBC2-D948-4707-B67C-417D7C97E72F}"/>
    <cellStyle name="Normal 9 5" xfId="5177" xr:uid="{C79E5A5C-3454-49E1-B947-1027E97EB98F}"/>
    <cellStyle name="Normal 9 5 2" xfId="13248" xr:uid="{C4582967-C315-44A6-B774-A4E94730305A}"/>
    <cellStyle name="Normal 9 5 2 2" xfId="29568" xr:uid="{DFDB2B9A-EF90-465C-85AD-19802D5B4D2E}"/>
    <cellStyle name="Normal 9 5 2 2 2" xfId="57521" xr:uid="{E3805846-3937-4E2D-B761-51A7DF77E6DB}"/>
    <cellStyle name="Normal 9 5 2 3" xfId="44533" xr:uid="{48D40603-DD72-4888-A6BE-5D5AD3AD1EAD}"/>
    <cellStyle name="Normal 9 5 2 4" xfId="54354" xr:uid="{77B3593A-2B69-4B0B-81B9-A4A3AE64BEA2}"/>
    <cellStyle name="Normal 9 5 3" xfId="22546" xr:uid="{ED7925EF-1575-414D-A2C9-2A5535FBFE3C}"/>
    <cellStyle name="Normal 9 5 3 2" xfId="56897" xr:uid="{ABAC5131-1A3A-40AE-B5FE-452B118F8BBF}"/>
    <cellStyle name="Normal 9 5 4" xfId="37534" xr:uid="{0CB0F58C-7D62-4FF5-9EDA-59092E2A3967}"/>
    <cellStyle name="Normal 9 5 5" xfId="53730" xr:uid="{42059F56-B41A-4FF8-A817-7785C2EBF6FE}"/>
    <cellStyle name="Normal 9 6" xfId="17442" xr:uid="{BAC52A2F-6A1F-4392-8401-86BB028F98F0}"/>
    <cellStyle name="Normal 9 6 2" xfId="57515" xr:uid="{7E918AFE-62F0-4FC0-BC37-3F1E30C357F2}"/>
    <cellStyle name="Normal 9 6 3" xfId="54348" xr:uid="{C7804DA7-3D8B-412C-97AC-63CE971AD78C}"/>
    <cellStyle name="Normal 9 7" xfId="53724" xr:uid="{3663950A-D67A-4068-92D5-7FE0010783D2}"/>
    <cellStyle name="Normal 9 7 2" xfId="56891" xr:uid="{C71E7417-11C9-45CC-AB26-0E96E7727DDB}"/>
    <cellStyle name="Normal GHG Numbers (0.00)" xfId="585" xr:uid="{317F26AB-A274-4C6F-A8B4-C08492393F9B}"/>
    <cellStyle name="Normal GHG Numbers (0.00) 2" xfId="9986" xr:uid="{C246BB66-A214-4B22-948B-3DE87E7E6944}"/>
    <cellStyle name="Normal GHG Numbers (0.00) 2 2" xfId="26311" xr:uid="{D6184826-814A-43B8-A60F-A3FDA9176CE4}"/>
    <cellStyle name="Normal GHG Numbers (0.00) 3" xfId="16723" xr:uid="{4736C3A1-DE99-4747-A510-C92D0C274B15}"/>
    <cellStyle name="Normal GHG Numbers (0.00) 4" xfId="50041" xr:uid="{86108C30-C659-4C86-AC12-C8AD6C6E4517}"/>
    <cellStyle name="Normal GHG Textfiels Bold" xfId="586" xr:uid="{89A49687-AACE-499B-9285-BA7C9DBDDE16}"/>
    <cellStyle name="Normal GHG Textfiels Bold 2" xfId="5180" xr:uid="{716B5DDD-D9A3-458D-B8B1-6F343C86D7C7}"/>
    <cellStyle name="Normal GHG Textfiels Bold 2 2" xfId="13250" xr:uid="{B261B6C9-8419-4D44-9B6D-CAE20D6260F0}"/>
    <cellStyle name="Normal GHG Textfiels Bold 2 2 2" xfId="29570" xr:uid="{6CCCEC11-5AC0-42CB-99ED-D06A6323C5A8}"/>
    <cellStyle name="Normal GHG Textfiels Bold 2 3" xfId="22548" xr:uid="{69340941-2DED-42A8-9761-C10EA5D07718}"/>
    <cellStyle name="Normal GHG whole table" xfId="587" xr:uid="{F2C557DA-3C74-49D9-81A6-AD04A8588958}"/>
    <cellStyle name="Normal GHG whole table 2" xfId="9987" xr:uid="{64DEDD1E-A774-4B57-883E-B47EB0500DD4}"/>
    <cellStyle name="Normal GHG whole table 2 2" xfId="26312" xr:uid="{151ECB5B-92D3-46B5-8029-B9A6A4F54C6A}"/>
    <cellStyle name="Normal GHG whole table 3" xfId="19295" xr:uid="{BBC8DBDF-5281-4AFC-91C5-7554E1F220D4}"/>
    <cellStyle name="Normal GHG whole table 4" xfId="50042" xr:uid="{70C747D8-909F-4D97-B799-4A215DC8E871}"/>
    <cellStyle name="Normal GHG-Shade" xfId="588" xr:uid="{E782F2D1-C87E-4514-9F51-AB711E456740}"/>
    <cellStyle name="Normal GHG-Shade 2" xfId="589" xr:uid="{4E234743-CD98-4617-837B-49249A0F25B1}"/>
    <cellStyle name="Normal GHG-Shade 2 2" xfId="18457" xr:uid="{A618D5B8-0551-4B9F-8ED0-C07CF473CB4B}"/>
    <cellStyle name="Normal GHG-Shade 3" xfId="1318" xr:uid="{CBDD4BFF-6F11-4A25-9D2B-0BEA5A117560}"/>
    <cellStyle name="Normale 10" xfId="590" xr:uid="{18B3C92F-D53D-4A28-937D-38EBB631E0DF}"/>
    <cellStyle name="Normale 10 2" xfId="591" xr:uid="{1CF7FCCD-935D-45BE-AB63-0FC59CC89775}"/>
    <cellStyle name="Normale 10 2 2" xfId="1320" xr:uid="{C136CB50-8A80-4F8E-96B5-3EC01A26303C}"/>
    <cellStyle name="Normale 10 3" xfId="592" xr:uid="{1540B188-2D21-41AB-A4DA-CEE55C8E1B5B}"/>
    <cellStyle name="Normale 10 3 2" xfId="1321" xr:uid="{2E4258B0-3726-4C80-9067-7824100CCAF6}"/>
    <cellStyle name="Normale 10 4" xfId="1319" xr:uid="{AC06120B-3C4F-4DFE-973B-38E026FC1820}"/>
    <cellStyle name="Normale 10_EDEN industria 2008 rev" xfId="593" xr:uid="{E103FC90-D839-4A43-8BFF-5CAF3D5F5F0D}"/>
    <cellStyle name="Normale 11" xfId="594" xr:uid="{C2148252-69F8-4596-87DD-7AFB283FD489}"/>
    <cellStyle name="Normale 11 2" xfId="595" xr:uid="{CCA00158-918B-4397-8725-6BF7102FB4DD}"/>
    <cellStyle name="Normale 11 2 2" xfId="1323" xr:uid="{F1570F9F-1580-4832-BF16-8BA9EE345CB0}"/>
    <cellStyle name="Normale 11 3" xfId="596" xr:uid="{2A771B20-C4F7-4F20-83F2-ABBE2F013C12}"/>
    <cellStyle name="Normale 11 3 2" xfId="1324" xr:uid="{9B4182F8-850A-4496-BBE9-93B3CDB98389}"/>
    <cellStyle name="Normale 11 4" xfId="1322" xr:uid="{A014D308-BA22-4E08-A900-967835C1084E}"/>
    <cellStyle name="Normale 11_EDEN industria 2008 rev" xfId="597" xr:uid="{817A871B-F5BA-4960-AB0E-BA3E8B317276}"/>
    <cellStyle name="Normale 12" xfId="598" xr:uid="{07423FD1-2D1D-46D4-AE5E-0A2F83B58A33}"/>
    <cellStyle name="Normale 12 2" xfId="599" xr:uid="{540B15BA-6F8A-4F27-B957-F6F77E793068}"/>
    <cellStyle name="Normale 12 2 2" xfId="1326" xr:uid="{BFA33581-4CAC-4D17-8CC6-CFC7E010172B}"/>
    <cellStyle name="Normale 12 3" xfId="600" xr:uid="{73882188-F4A3-4FBE-836C-F34DF5D5F092}"/>
    <cellStyle name="Normale 12 3 2" xfId="1327" xr:uid="{C73C3AAB-9573-45D7-BE7D-7146C1074ADF}"/>
    <cellStyle name="Normale 12 4" xfId="1325" xr:uid="{9FDBCA19-DA26-4905-B1B3-A4924BDE5167}"/>
    <cellStyle name="Normale 12_EDEN industria 2008 rev" xfId="601" xr:uid="{D6C04B00-5A53-4F5A-8C16-5F40B3300A7C}"/>
    <cellStyle name="Normale 13" xfId="602" xr:uid="{BB9E6028-4EE2-40F2-8896-AB42476BF9B0}"/>
    <cellStyle name="Normale 13 2" xfId="603" xr:uid="{FB2B128F-61A0-4CDA-AAC6-99D6DD717F62}"/>
    <cellStyle name="Normale 13 2 2" xfId="1329" xr:uid="{95EBA172-FC94-4BA0-A99B-D0EF99FAC560}"/>
    <cellStyle name="Normale 13 3" xfId="604" xr:uid="{FFCEE698-3B77-4096-89CD-FAE46F8C9246}"/>
    <cellStyle name="Normale 13 3 2" xfId="1330" xr:uid="{F9AE2FB4-108C-49AB-8D09-6A775782FC93}"/>
    <cellStyle name="Normale 13 4" xfId="1328" xr:uid="{F8C166DE-611A-491F-BD9E-CBF7214FD6F0}"/>
    <cellStyle name="Normale 13_EDEN industria 2008 rev" xfId="605" xr:uid="{FC19F7C8-3903-4243-8BA8-737E6D68F4E0}"/>
    <cellStyle name="Normale 14" xfId="606" xr:uid="{AE5288A1-959B-4046-982F-A16DEE524A86}"/>
    <cellStyle name="Normale 14 2" xfId="607" xr:uid="{6DD9CDA2-B4F6-46A3-99A5-3A6EBEF03DA2}"/>
    <cellStyle name="Normale 14 2 2" xfId="1332" xr:uid="{E9A52D1C-8C45-4123-9F2C-994B40DAF5FD}"/>
    <cellStyle name="Normale 14 3" xfId="608" xr:uid="{56D30F59-79C6-46EC-BED8-8F2D3CE17561}"/>
    <cellStyle name="Normale 14 3 2" xfId="1333" xr:uid="{7140251A-23E5-4281-A612-A855EF80E3C7}"/>
    <cellStyle name="Normale 14 4" xfId="1331" xr:uid="{E96DCFD2-FC08-4EBD-A608-444F0C041146}"/>
    <cellStyle name="Normale 14_EDEN industria 2008 rev" xfId="609" xr:uid="{5BE64350-9AD0-47EB-A806-08CC638BFEA6}"/>
    <cellStyle name="Normale 15" xfId="610" xr:uid="{FC91AD6E-2C9E-4F19-BEC5-351E0A7E3982}"/>
    <cellStyle name="Normale 15 2" xfId="611" xr:uid="{A89F28FA-56C5-4ED9-A70E-C2E12386819D}"/>
    <cellStyle name="Normale 15 2 2" xfId="1335" xr:uid="{68051D9B-0E2F-415A-90A6-123250583F73}"/>
    <cellStyle name="Normale 15 3" xfId="612" xr:uid="{133DC34C-4CB0-45D8-8F61-40204E8A1171}"/>
    <cellStyle name="Normale 15 3 2" xfId="1336" xr:uid="{DEE721FB-B379-4A50-B77F-B36A6B59BD99}"/>
    <cellStyle name="Normale 15 4" xfId="1334" xr:uid="{4C0D4293-891E-4C84-9FD9-CDF22D4A3F35}"/>
    <cellStyle name="Normale 15_EDEN industria 2008 rev" xfId="613" xr:uid="{D83A96BB-4C7E-49A5-A507-607937087533}"/>
    <cellStyle name="Normale 16" xfId="614" xr:uid="{0811B948-51A3-45D3-AE14-5B503A03EF0B}"/>
    <cellStyle name="Normale 16 2" xfId="1337" xr:uid="{AB151BFD-1BFD-408E-9FBA-C9009C810CCE}"/>
    <cellStyle name="Normale 17" xfId="615" xr:uid="{F9D20D52-7EB6-4947-BCE0-8BAF3C5B0F6E}"/>
    <cellStyle name="Normale 17 2" xfId="1338" xr:uid="{DC7CF4D7-BCBB-4497-8BF2-AD539C93F2C9}"/>
    <cellStyle name="Normale 18" xfId="616" xr:uid="{E8EBF87F-71E7-4977-BA23-A1ED7BC9CD18}"/>
    <cellStyle name="Normale 19" xfId="617" xr:uid="{C25FA8A8-47B2-4C24-BA85-8F47523C9247}"/>
    <cellStyle name="Normale 2" xfId="618" xr:uid="{B257D72F-63E8-4AB0-AA7A-23A3E3DC95F9}"/>
    <cellStyle name="Normale 2 2" xfId="619" xr:uid="{4B27FDF9-04BB-4BC0-9650-EB5868C2ECF7}"/>
    <cellStyle name="Normale 2 2 2" xfId="1340" xr:uid="{6D5CA2E2-4DDB-41D4-96BD-689B26032C01}"/>
    <cellStyle name="Normale 2 3" xfId="1339" xr:uid="{76CDBBC1-7FC3-48D3-A85E-6AFA5D1286AC}"/>
    <cellStyle name="Normale 2_EDEN industria 2008 rev" xfId="620" xr:uid="{B664D360-8336-42FD-9F31-EC7C8815028A}"/>
    <cellStyle name="Normale 20" xfId="621" xr:uid="{E1BE82BD-021D-4872-BA27-7ECF0E97C543}"/>
    <cellStyle name="Normale 20 2" xfId="1341" xr:uid="{AF74CC67-7677-4E30-A37A-00F03EC2E815}"/>
    <cellStyle name="Normale 21" xfId="622" xr:uid="{CD88656D-3BE8-4CFA-BEF6-BAD54DF96E7F}"/>
    <cellStyle name="Normale 21 2" xfId="1342" xr:uid="{D7738CBA-70AC-4E31-A30B-5150F8B2083A}"/>
    <cellStyle name="Normale 22" xfId="623" xr:uid="{EA4C9CFD-301D-4CC7-B527-AFE12A2A9E53}"/>
    <cellStyle name="Normale 22 2" xfId="1343" xr:uid="{5C0CF0F3-E595-4BDB-82EE-099C2E775E34}"/>
    <cellStyle name="Normale 23" xfId="624" xr:uid="{3F793D8E-E5A4-441A-B278-259633448498}"/>
    <cellStyle name="Normale 23 2" xfId="1344" xr:uid="{2D1528D5-DE90-4D6C-81E4-7AA5BEB11411}"/>
    <cellStyle name="Normale 24" xfId="625" xr:uid="{28381BB7-681F-440B-B319-4B3C249427F8}"/>
    <cellStyle name="Normale 24 2" xfId="1345" xr:uid="{B00BA7E2-C68D-414C-A1BA-0781606E8B7D}"/>
    <cellStyle name="Normale 25" xfId="626" xr:uid="{2EFA8DBA-A076-4EEA-BA35-D3C6CA4E90E2}"/>
    <cellStyle name="Normale 25 2" xfId="1346" xr:uid="{A524A458-082F-4FB8-9924-21ABC1E0F6B2}"/>
    <cellStyle name="Normale 26" xfId="627" xr:uid="{9DA13928-D5B2-4C52-8FBE-BB535BEBED4C}"/>
    <cellStyle name="Normale 26 2" xfId="1347" xr:uid="{EB2AE479-C92D-497C-AA07-35F12D9E9F83}"/>
    <cellStyle name="Normale 27" xfId="628" xr:uid="{22D0B063-CF6C-4327-8041-2E024104B524}"/>
    <cellStyle name="Normale 27 2" xfId="1348" xr:uid="{44A1446A-4679-4118-BDC4-EE3FABDAEC87}"/>
    <cellStyle name="Normale 28" xfId="629" xr:uid="{64AD07A0-C727-4F27-AE95-37C7A65A4CB8}"/>
    <cellStyle name="Normale 28 2" xfId="1349" xr:uid="{3C4A657C-79BD-442F-8462-903686DDAE21}"/>
    <cellStyle name="Normale 29" xfId="630" xr:uid="{6410BB8F-8C69-4638-A7D4-0322E1FED8FB}"/>
    <cellStyle name="Normale 29 2" xfId="1350" xr:uid="{E68DDB46-6D04-4FDA-8887-2BCDB3185E84}"/>
    <cellStyle name="Normale 3" xfId="631" xr:uid="{67A02C58-B50E-492C-8B38-CBE3A063DED2}"/>
    <cellStyle name="Normale 3 2" xfId="632" xr:uid="{61DC89E7-0C86-4D5A-9057-35D9B1F3888D}"/>
    <cellStyle name="Normale 3 2 2" xfId="1352" xr:uid="{112423C2-F012-43D8-9D94-65992F36125F}"/>
    <cellStyle name="Normale 3 3" xfId="633" xr:uid="{F1D4F253-D728-4388-B105-BF0AD02C6EB4}"/>
    <cellStyle name="Normale 3 3 2" xfId="1353" xr:uid="{4DBA54AC-CCC0-47C2-A515-4457EA17DB7E}"/>
    <cellStyle name="Normale 3 4" xfId="1351" xr:uid="{7656C900-6F83-488C-8585-87C0E046CD3A}"/>
    <cellStyle name="Normale 3_EDEN industria 2008 rev" xfId="634" xr:uid="{C6740719-6B49-4C9F-A8A6-802250678F8D}"/>
    <cellStyle name="Normale 30" xfId="635" xr:uid="{EE53B8D5-E37F-466F-81CA-0382F7588F52}"/>
    <cellStyle name="Normale 30 2" xfId="1354" xr:uid="{E1F3E4C2-1368-4096-A071-DF06E733E758}"/>
    <cellStyle name="Normale 31" xfId="636" xr:uid="{76B16721-7D22-4AB6-9B6B-14AEC71DA5CB}"/>
    <cellStyle name="Normale 31 2" xfId="1355" xr:uid="{72E27C01-A704-414C-844F-E2C364DEAEDE}"/>
    <cellStyle name="Normale 32" xfId="637" xr:uid="{16339062-EA42-4CDA-BF15-0019045F998D}"/>
    <cellStyle name="Normale 32 2" xfId="1356" xr:uid="{5B49E5E7-3AA6-42A4-8F48-7ADB72633392}"/>
    <cellStyle name="Normale 33" xfId="638" xr:uid="{87633499-C3BD-4795-A296-306244567B91}"/>
    <cellStyle name="Normale 33 2" xfId="1357" xr:uid="{B8A376BC-8ECC-4559-A1CE-BF75BF944942}"/>
    <cellStyle name="Normale 34" xfId="639" xr:uid="{4E0F98F6-B78F-43A6-9D46-ED25A84CB2CF}"/>
    <cellStyle name="Normale 34 2" xfId="1358" xr:uid="{B4B878F2-97A6-4903-B99F-2ED4FE2CE7A6}"/>
    <cellStyle name="Normale 35" xfId="640" xr:uid="{25F39525-C743-42C5-B323-B1165ED3B274}"/>
    <cellStyle name="Normale 35 2" xfId="1359" xr:uid="{194D7C52-71AA-4808-8A3C-4C7CA1036DE1}"/>
    <cellStyle name="Normale 36" xfId="641" xr:uid="{BE3818FA-8453-43D6-9A43-4A7F0979A5FA}"/>
    <cellStyle name="Normale 36 2" xfId="1360" xr:uid="{DB322055-DCE3-4166-8EBF-031F52996471}"/>
    <cellStyle name="Normale 37" xfId="642" xr:uid="{85E35228-0316-464F-AF4C-88CBC52286AA}"/>
    <cellStyle name="Normale 37 2" xfId="1361" xr:uid="{276E7DF7-2713-45EA-8BBB-3C22B8F98C71}"/>
    <cellStyle name="Normale 38" xfId="643" xr:uid="{D5668A7D-4FA4-494B-A7B2-CC4CDC4B5C8C}"/>
    <cellStyle name="Normale 38 2" xfId="1362" xr:uid="{55B07E34-96D7-4AA8-AC8C-F42F6F13B2C7}"/>
    <cellStyle name="Normale 39" xfId="644" xr:uid="{24E67F6D-B027-4358-8B89-A4CCBA60182B}"/>
    <cellStyle name="Normale 39 2" xfId="1363" xr:uid="{F556B49C-5610-4F07-B53D-B0230C435995}"/>
    <cellStyle name="Normale 4" xfId="645" xr:uid="{C7D54395-C7D4-4425-A63E-6A8A0114AAE9}"/>
    <cellStyle name="Normale 4 2" xfId="646" xr:uid="{EA361ED7-4356-44C9-85BC-668A284E0E39}"/>
    <cellStyle name="Normale 4 2 2" xfId="1365" xr:uid="{A14400A0-F73B-403C-869A-D2967DEBAE4B}"/>
    <cellStyle name="Normale 4 3" xfId="647" xr:uid="{D56C929A-0286-45A2-B90A-09B3199882AA}"/>
    <cellStyle name="Normale 4 3 2" xfId="1366" xr:uid="{1075C10D-5516-4C5F-A1CF-6B031DD5383E}"/>
    <cellStyle name="Normale 4 4" xfId="1364" xr:uid="{E03A7221-7505-483E-9D3D-6BC979DDCEAE}"/>
    <cellStyle name="Normale 4_EDEN industria 2008 rev" xfId="648" xr:uid="{D53BE021-9D77-478D-B451-A112BBDDEECC}"/>
    <cellStyle name="Normale 40" xfId="649" xr:uid="{326199A2-6A5C-44AF-9F6F-675D6B826C2D}"/>
    <cellStyle name="Normale 40 2" xfId="1367" xr:uid="{9C39C6F5-5DEC-49F0-A979-ADF3141BE1D4}"/>
    <cellStyle name="Normale 41" xfId="650" xr:uid="{0166601E-67CB-49CE-8846-77D8DCE1E9E9}"/>
    <cellStyle name="Normale 41 2" xfId="1368" xr:uid="{7DD215FB-C54F-4FDF-B7D6-D1A1A00D905C}"/>
    <cellStyle name="Normale 42" xfId="651" xr:uid="{A5EE16E5-7D8A-4129-B640-81C3DCC44EB9}"/>
    <cellStyle name="Normale 42 2" xfId="1369" xr:uid="{466A931C-C6F0-4E8F-B44C-CDDB3B45B9A2}"/>
    <cellStyle name="Normale 43" xfId="652" xr:uid="{FC4C2DA1-6412-40E0-8D51-47C163EA9D4C}"/>
    <cellStyle name="Normale 43 2" xfId="1370" xr:uid="{12A077D3-368F-4255-A9CC-4940D01D34A3}"/>
    <cellStyle name="Normale 44" xfId="653" xr:uid="{B843BA45-835C-4A1A-A556-D878CCB854F6}"/>
    <cellStyle name="Normale 44 2" xfId="1371" xr:uid="{B3932705-011D-4ECF-BE1E-9BA9C3ACF79E}"/>
    <cellStyle name="Normale 45" xfId="654" xr:uid="{0AD0173C-AEE6-4AEF-9212-52A5782B0436}"/>
    <cellStyle name="Normale 45 2" xfId="1372" xr:uid="{F8F1B79D-6D89-4D17-9EFA-9B0BB35C408C}"/>
    <cellStyle name="Normale 46" xfId="655" xr:uid="{5161783A-EA8C-4F4B-A79B-336A3840E569}"/>
    <cellStyle name="Normale 46 2" xfId="1373" xr:uid="{44909D66-900D-4BD8-A7AA-23682AE52D1D}"/>
    <cellStyle name="Normale 47" xfId="656" xr:uid="{90EDBFB3-718D-4ECC-8D29-EB27C32EF2A1}"/>
    <cellStyle name="Normale 47 2" xfId="1374" xr:uid="{B125B200-4578-45AA-B562-F373E4584E33}"/>
    <cellStyle name="Normale 48" xfId="657" xr:uid="{DD2F2727-285E-4ADD-B56F-D4941040607D}"/>
    <cellStyle name="Normale 48 2" xfId="1375" xr:uid="{35EA54E9-6484-4230-BCDB-1E390990EAA4}"/>
    <cellStyle name="Normale 49" xfId="658" xr:uid="{2AAAC688-945C-453E-8E47-8BDA464EA985}"/>
    <cellStyle name="Normale 49 2" xfId="1376" xr:uid="{1036E1CF-42E5-443C-AB06-8924E71608C1}"/>
    <cellStyle name="Normale 5" xfId="659" xr:uid="{847EF8A0-BAB1-4A85-B789-9A97957A2F64}"/>
    <cellStyle name="Normale 5 2" xfId="660" xr:uid="{64A95771-02A5-49BD-8167-14B663A91922}"/>
    <cellStyle name="Normale 5 2 2" xfId="1378" xr:uid="{7E1A7D4B-0772-4D3D-94F2-504209C78287}"/>
    <cellStyle name="Normale 5 3" xfId="661" xr:uid="{39ACB299-A997-433C-9ED6-E5C75D4E0F73}"/>
    <cellStyle name="Normale 5 3 2" xfId="1379" xr:uid="{5CB043ED-F9B9-4AB3-A38E-E35AD145DAFB}"/>
    <cellStyle name="Normale 5 4" xfId="1377" xr:uid="{32C39F34-B0E5-4B53-996B-11298FD66E83}"/>
    <cellStyle name="Normale 5_EDEN industria 2008 rev" xfId="662" xr:uid="{6ABA2DAD-2FE3-40F0-B2AE-5822F72C5734}"/>
    <cellStyle name="Normale 50" xfId="663" xr:uid="{233E9814-8206-4B20-BF50-8E30E504398C}"/>
    <cellStyle name="Normale 50 2" xfId="1380" xr:uid="{08411D2C-DDF1-4E82-A182-F4768A9F815D}"/>
    <cellStyle name="Normale 51" xfId="664" xr:uid="{89B09B94-A2EE-47B3-8B51-66B20BAB415E}"/>
    <cellStyle name="Normale 51 2" xfId="1381" xr:uid="{D053F179-DB2E-4D29-9CED-33BE0A3A9197}"/>
    <cellStyle name="Normale 52" xfId="665" xr:uid="{51BF22FB-CF56-4070-8CBC-7CE1FAE2D9CD}"/>
    <cellStyle name="Normale 52 2" xfId="1382" xr:uid="{D67B5DB6-58BF-43EB-A133-D41015A8A302}"/>
    <cellStyle name="Normale 53" xfId="666" xr:uid="{BE0CE37A-E4FC-4081-97C5-DF5F88C708BE}"/>
    <cellStyle name="Normale 53 2" xfId="1383" xr:uid="{6EAB8835-EA9D-43A2-B058-71861A0FBF95}"/>
    <cellStyle name="Normale 54" xfId="667" xr:uid="{D7EA6DB0-E929-4CB1-A0B6-692295CCB46A}"/>
    <cellStyle name="Normale 54 2" xfId="1384" xr:uid="{C6B23420-CB35-4D57-B8BD-F5C80B6F068F}"/>
    <cellStyle name="Normale 55" xfId="668" xr:uid="{EE05C7DC-B9F9-4C01-9C16-C6083A9C7396}"/>
    <cellStyle name="Normale 55 2" xfId="1385" xr:uid="{1B7620DA-BF5F-4FC6-AD6F-3C3DCE642B5A}"/>
    <cellStyle name="Normale 56" xfId="669" xr:uid="{DB5092C3-6097-463C-8A39-854F8A6172AA}"/>
    <cellStyle name="Normale 56 2" xfId="1386" xr:uid="{E1DC3260-DA5F-4A76-B23E-BC6008009F3B}"/>
    <cellStyle name="Normale 57" xfId="670" xr:uid="{80551619-46BA-4069-8920-EB636E049671}"/>
    <cellStyle name="Normale 57 2" xfId="1387" xr:uid="{D0D092C2-D634-4FC6-A2CF-71655E61F1F1}"/>
    <cellStyle name="Normale 58" xfId="671" xr:uid="{AF3CDD7D-BA2B-462F-83A9-6C20642F36D4}"/>
    <cellStyle name="Normale 58 2" xfId="1388" xr:uid="{D0674DBE-F61E-4E81-AA61-2B0BF06B1D42}"/>
    <cellStyle name="Normale 59" xfId="672" xr:uid="{04FD8000-1194-481B-A125-9FC92D131E10}"/>
    <cellStyle name="Normale 59 2" xfId="1389" xr:uid="{693D8F80-C69C-4721-850E-46703C18AC66}"/>
    <cellStyle name="Normale 6" xfId="673" xr:uid="{0B6B9C52-8447-4514-BFA3-B9A77C60C96A}"/>
    <cellStyle name="Normale 6 2" xfId="674" xr:uid="{E78B9520-6378-4780-BDFD-26C2C84D6874}"/>
    <cellStyle name="Normale 6 2 2" xfId="1391" xr:uid="{1951B1B7-4666-4DA3-919B-098C6DB6E53C}"/>
    <cellStyle name="Normale 6 3" xfId="675" xr:uid="{7994F772-8B3D-4404-AA1A-CD43648E5923}"/>
    <cellStyle name="Normale 6 3 2" xfId="1392" xr:uid="{F278E46F-1FC2-4F41-8509-9F5DCC3E15F5}"/>
    <cellStyle name="Normale 6 4" xfId="1390" xr:uid="{F9B241EA-6DE3-4F07-BB34-8AB2BB3A8037}"/>
    <cellStyle name="Normale 6_EDEN industria 2008 rev" xfId="676" xr:uid="{DE248FBF-2712-403C-BD66-2A4FF0567C8D}"/>
    <cellStyle name="Normale 60" xfId="677" xr:uid="{FBA73859-D6CF-4E5E-82D9-A9E70BC39120}"/>
    <cellStyle name="Normale 60 2" xfId="1393" xr:uid="{3DBC33E5-D502-484C-88AB-FBD022E70824}"/>
    <cellStyle name="Normale 61" xfId="678" xr:uid="{293E1E09-3DED-4D1F-BE80-C4C9E675789C}"/>
    <cellStyle name="Normale 61 2" xfId="1394" xr:uid="{74B21370-8E67-49C5-AC73-11C5BA46261B}"/>
    <cellStyle name="Normale 62" xfId="679" xr:uid="{446072D5-E0C7-4AE4-A517-1ED43FDEB7B9}"/>
    <cellStyle name="Normale 62 2" xfId="1395" xr:uid="{8543E376-4C3C-42E9-A4C4-284D46D78EFB}"/>
    <cellStyle name="Normale 63" xfId="680" xr:uid="{97CFE67F-B423-4723-B70A-277A41C92762}"/>
    <cellStyle name="Normale 63 2" xfId="1396" xr:uid="{91AFDE2A-2AB1-4903-B084-4EA18F28A0AB}"/>
    <cellStyle name="Normale 64" xfId="681" xr:uid="{D45F20C5-CFFE-4946-8579-5DE5E104D98B}"/>
    <cellStyle name="Normale 64 2" xfId="1397" xr:uid="{A8ACF4CF-39A5-4563-8916-080726B339CE}"/>
    <cellStyle name="Normale 65" xfId="682" xr:uid="{6CC1CAD7-385C-4F27-8D54-6B9A6868554C}"/>
    <cellStyle name="Normale 65 2" xfId="1398" xr:uid="{128DD2FD-F5BC-41FB-8DDD-F338F0FB70A9}"/>
    <cellStyle name="Normale 7" xfId="683" xr:uid="{A2DA0F81-E0FD-4299-99F0-2504C60AD3C3}"/>
    <cellStyle name="Normale 7 2" xfId="684" xr:uid="{35A28BC1-1C63-4D16-81C9-DC858D0F7858}"/>
    <cellStyle name="Normale 7 2 2" xfId="1400" xr:uid="{82047B81-E8D8-4382-AA6A-62D43A49DA8D}"/>
    <cellStyle name="Normale 7 3" xfId="685" xr:uid="{DE5D6505-4D49-4D5D-8207-1B8F21B94D59}"/>
    <cellStyle name="Normale 7 3 2" xfId="1401" xr:uid="{A4BB659B-FB89-4DF6-8F8E-9A682F5A9F4C}"/>
    <cellStyle name="Normale 7 4" xfId="1399" xr:uid="{7D389975-8EE4-4ACD-9894-49E16F6B3813}"/>
    <cellStyle name="Normale 7_EDEN industria 2008 rev" xfId="686" xr:uid="{538438C0-43C0-41A4-8F61-CDDE1F0A89E2}"/>
    <cellStyle name="Normale 8" xfId="687" xr:uid="{3C97DFD1-BDFC-4B57-AB20-31E8D9752031}"/>
    <cellStyle name="Normale 8 2" xfId="688" xr:uid="{1BFB2814-0913-42C3-937D-A5615F372C3F}"/>
    <cellStyle name="Normale 8 2 2" xfId="1403" xr:uid="{9E430451-C0FC-4835-AFD0-23D9E36D2808}"/>
    <cellStyle name="Normale 8 3" xfId="689" xr:uid="{6BF7811E-D61D-4963-957F-840C23EA8E91}"/>
    <cellStyle name="Normale 8 3 2" xfId="1404" xr:uid="{DED83803-6AA9-49D7-8440-479AB60A018C}"/>
    <cellStyle name="Normale 8 4" xfId="1402" xr:uid="{389F13FF-5E9A-48EC-BBBB-D26605D5BF11}"/>
    <cellStyle name="Normale 8_EDEN industria 2008 rev" xfId="690" xr:uid="{73B04BDF-91B1-4091-AA4D-50920E8566A4}"/>
    <cellStyle name="Normale 9" xfId="691" xr:uid="{4C753235-E85D-4533-9E52-F9963BC14E92}"/>
    <cellStyle name="Normale 9 2" xfId="692" xr:uid="{25F4CF6A-426D-483F-AFA5-F64DB6F51BCB}"/>
    <cellStyle name="Normale 9 2 2" xfId="1406" xr:uid="{ACB2175A-D253-4955-9371-783ACAD67592}"/>
    <cellStyle name="Normale 9 3" xfId="693" xr:uid="{C7BF6C50-3E0D-4C2C-A9A5-B6AA06C25611}"/>
    <cellStyle name="Normale 9 3 2" xfId="1407" xr:uid="{288F1D9A-0780-45D8-BCF3-DEE3A1AFDB3A}"/>
    <cellStyle name="Normale 9 4" xfId="1405" xr:uid="{1EFB4C32-C486-419C-9F9E-B8CCE30AF882}"/>
    <cellStyle name="Normale 9_EDEN industria 2008 rev" xfId="694" xr:uid="{69A517E4-D7FC-4E0D-8998-99273D51FFC2}"/>
    <cellStyle name="Normale_B2020" xfId="695" xr:uid="{82D37D2B-1FB1-4C79-85F2-E6C5A5976AA3}"/>
    <cellStyle name="Nota" xfId="696" xr:uid="{D28129EF-5058-4F40-8129-89C5011FFF04}"/>
    <cellStyle name="Nota 2" xfId="697" xr:uid="{0F1D232E-2754-4491-9478-B9C0CAB11701}"/>
    <cellStyle name="Nota 2 2" xfId="1408" xr:uid="{4E924A69-BAD4-43F3-B41E-3000F93D3A18}"/>
    <cellStyle name="Nota 2 2 2" xfId="10081" xr:uid="{053FA335-FB85-4FD9-9397-BA079898F9E1}"/>
    <cellStyle name="Nota 2 2 2 2" xfId="26402" xr:uid="{D30DE2CA-56CF-418D-AA22-EE62F62C182A}"/>
    <cellStyle name="Nota 2 2 3" xfId="18458" xr:uid="{C0962FDB-FCF8-463D-8CDB-361C580C0A0E}"/>
    <cellStyle name="Nota 2 2 4" xfId="18964" xr:uid="{22C2086E-9BC7-452D-A996-32F07741E3A3}"/>
    <cellStyle name="Nota 2 2 4 2" xfId="33961" xr:uid="{017ED452-A266-42D8-87FF-9E1D2184CC5B}"/>
    <cellStyle name="Nota 2 2 5" xfId="52122" xr:uid="{6266C7A1-79B8-4FCF-AFAD-7A2016310EE0}"/>
    <cellStyle name="Nota 2 3" xfId="9989" xr:uid="{057E3A6F-2C93-488F-9D5A-901314E86004}"/>
    <cellStyle name="Nota 2 3 2" xfId="26314" xr:uid="{1CEA252B-33A3-4984-B0D5-130805D76D74}"/>
    <cellStyle name="Nota 2 4" xfId="9656" xr:uid="{1A6B2DFD-D9B6-4536-B06B-B88BBC6E4FA3}"/>
    <cellStyle name="Nota 2 4 2" xfId="25987" xr:uid="{937005A5-7E99-464D-B420-EBC7BB79A77E}"/>
    <cellStyle name="Nota 2 5" xfId="17444" xr:uid="{6CA278C3-C03F-4DD8-99DA-05F200BA0159}"/>
    <cellStyle name="Nota 2 6" xfId="52022" xr:uid="{051F6960-18DC-4739-A061-ACD677803BCA}"/>
    <cellStyle name="Nota 3" xfId="698" xr:uid="{3369EC7E-01D7-4812-8F5E-88A12DFD13E9}"/>
    <cellStyle name="Nota 3 2" xfId="699" xr:uid="{B632D821-9402-46B0-B02F-E1CA091D5331}"/>
    <cellStyle name="Nota 3 2 2" xfId="9991" xr:uid="{DAC37EBC-8F3F-45A0-BFDF-258483A27016}"/>
    <cellStyle name="Nota 3 2 2 2" xfId="26316" xr:uid="{B50928BE-DB91-47E1-8F5F-9DA89230A794}"/>
    <cellStyle name="Nota 3 2 3" xfId="9654" xr:uid="{85EE245C-FF7B-43BD-8F31-730EF4FBA935}"/>
    <cellStyle name="Nota 3 2 3 2" xfId="25985" xr:uid="{7F24288B-2A15-4E49-A9A9-7993DE13D360}"/>
    <cellStyle name="Nota 3 2 4" xfId="17446" xr:uid="{61067B08-72F4-4684-911F-860A9A60F1C8}"/>
    <cellStyle name="Nota 3 2 5" xfId="52024" xr:uid="{01996710-994B-4A08-B4E9-AC3E79C03786}"/>
    <cellStyle name="Nota 3 3" xfId="9990" xr:uid="{72BDEE4B-639A-4755-90D0-1C009D1BA231}"/>
    <cellStyle name="Nota 3 3 2" xfId="18460" xr:uid="{425CE2B4-993D-4DED-AB0E-7C735B525E6E}"/>
    <cellStyle name="Nota 3 3 2 2" xfId="18966" xr:uid="{86FBBC09-6A58-4673-82B7-4F488F50E6A9}"/>
    <cellStyle name="Nota 3 3 2 2 2" xfId="33963" xr:uid="{E705148A-9521-4671-B8AF-D02F40B084D3}"/>
    <cellStyle name="Nota 3 3 2 3" xfId="53050" xr:uid="{CBBD60CC-5D47-40DF-873F-5D844B44FAAB}"/>
    <cellStyle name="Nota 3 3 3" xfId="17447" xr:uid="{F6CB2CDF-2E10-4310-8440-BCA2B36CAA46}"/>
    <cellStyle name="Nota 3 3 4" xfId="18961" xr:uid="{FEF96DF2-7B63-4640-A46D-28AB86E8DC83}"/>
    <cellStyle name="Nota 3 3 4 2" xfId="33958" xr:uid="{CF2BA5DC-BDEB-4888-85FA-838B2CA52327}"/>
    <cellStyle name="Nota 3 3 5" xfId="26315" xr:uid="{95869423-9DF3-4E22-A3A7-030BCC01B539}"/>
    <cellStyle name="Nota 3 3 6" xfId="52676" xr:uid="{501933E8-067F-4FF9-8BBA-E5AF47A3F5B8}"/>
    <cellStyle name="Nota 3 4" xfId="9655" xr:uid="{197E5123-9941-4A0D-B052-86046217545C}"/>
    <cellStyle name="Nota 3 4 2" xfId="18459" xr:uid="{E095EBEE-0FC1-4889-85D3-E1E854171E8E}"/>
    <cellStyle name="Nota 3 4 3" xfId="18965" xr:uid="{F3E67FF0-CA70-4FD4-84DC-222E726AFAD7}"/>
    <cellStyle name="Nota 3 4 3 2" xfId="33962" xr:uid="{176DDC6D-3634-47BF-9946-79E72E638A75}"/>
    <cellStyle name="Nota 3 4 4" xfId="25986" xr:uid="{58EB4AB0-ACC1-4A0D-8B67-029BD91D73E8}"/>
    <cellStyle name="Nota 3 4 5" xfId="53049" xr:uid="{387D33E4-47B6-43CE-8701-A75B5DFF41D5}"/>
    <cellStyle name="Nota 3 5" xfId="17445" xr:uid="{E7ABA403-FA77-4484-9301-D3A5DFE60BD0}"/>
    <cellStyle name="Nota 3 6" xfId="18960" xr:uid="{DDE4A456-2859-4A1C-B660-A740CB58FBC8}"/>
    <cellStyle name="Nota 3 6 2" xfId="33957" xr:uid="{1C87B2FB-DE2D-4EBC-8A36-891F6EDF2EEE}"/>
    <cellStyle name="Nota 3 7" xfId="52023" xr:uid="{15E69970-F1F7-4B3E-A026-88B38ADB1A30}"/>
    <cellStyle name="Nota 3 8" xfId="52675" xr:uid="{D0261B6E-5B8F-4211-8DFA-CD2D9E1D4E81}"/>
    <cellStyle name="Nota 4" xfId="9427" xr:uid="{EF021D28-8AFB-40B7-B2B3-4FCD2E523A9D}"/>
    <cellStyle name="Nota 4 2" xfId="16685" xr:uid="{A8F63696-AF75-4380-9E53-163B813DA609}"/>
    <cellStyle name="Nota 4 2 2" xfId="18462" xr:uid="{4FEDFCAC-5710-4F25-8978-7DD75588BDF8}"/>
    <cellStyle name="Nota 4 2 2 2" xfId="18968" xr:uid="{3314BDB9-2B4F-48B2-B68F-C7179100E8A3}"/>
    <cellStyle name="Nota 4 2 2 2 2" xfId="33965" xr:uid="{91735090-A4A2-4E73-AF3C-1E2CEFDCA6F5}"/>
    <cellStyle name="Nota 4 2 2 3" xfId="53052" xr:uid="{A18E13E9-7D2C-443D-A80E-B458D09B8DA9}"/>
    <cellStyle name="Nota 4 2 3" xfId="17449" xr:uid="{F562B33F-3D70-423F-AFD8-E75C72925805}"/>
    <cellStyle name="Nota 4 2 4" xfId="18963" xr:uid="{7B2A7E68-08D8-4B80-BF14-758ED207D76B}"/>
    <cellStyle name="Nota 4 2 4 2" xfId="33960" xr:uid="{DA176259-0F58-4C31-BC84-4B8E178FAF73}"/>
    <cellStyle name="Nota 4 2 5" xfId="32999" xr:uid="{F735E3A6-1C6E-4DD3-BF98-180C5C10ACB0}"/>
    <cellStyle name="Nota 4 2 6" xfId="52678" xr:uid="{80EFD005-C7B7-482A-828D-F0EB7081B521}"/>
    <cellStyle name="Nota 4 3" xfId="9653" xr:uid="{64A038E8-71E1-4B79-AE9F-65B0206D143E}"/>
    <cellStyle name="Nota 4 3 2" xfId="18461" xr:uid="{D45B4811-3EE4-4B38-99F7-80F2326414BF}"/>
    <cellStyle name="Nota 4 3 3" xfId="18967" xr:uid="{C0B79979-29B4-4500-8F3F-9447369EACCB}"/>
    <cellStyle name="Nota 4 3 3 2" xfId="33964" xr:uid="{97813B1A-0B84-46E7-A3A8-897FAC4B5A8E}"/>
    <cellStyle name="Nota 4 3 4" xfId="25984" xr:uid="{FE2E283C-5320-4E64-8CAB-89F1C2D03DB1}"/>
    <cellStyle name="Nota 4 3 5" xfId="53051" xr:uid="{CF5B7FE8-E580-46AD-A3F8-B2AE884F93DF}"/>
    <cellStyle name="Nota 4 4" xfId="17448" xr:uid="{DD915076-FE12-4A05-8C60-EB1D850AE36F}"/>
    <cellStyle name="Nota 4 5" xfId="18962" xr:uid="{7573560D-5AF1-4F4C-BCED-7F8DF972C33B}"/>
    <cellStyle name="Nota 4 5 2" xfId="33959" xr:uid="{8107ED07-8FBD-4532-B9D8-28D3CC10DCE3}"/>
    <cellStyle name="Nota 4 6" xfId="25976" xr:uid="{5760BF5D-00A2-497B-837A-07F6B8CC352B}"/>
    <cellStyle name="Nota 4 7" xfId="52677" xr:uid="{B30E0B2D-CA52-490D-9960-B6F753D08D5F}"/>
    <cellStyle name="Nota 5" xfId="9428" xr:uid="{34B7E332-79A2-4D88-9352-A84AE57A4B97}"/>
    <cellStyle name="Nota 5 2" xfId="16686" xr:uid="{7BCFF758-BDDA-443C-8DCA-ECD64A42DB4F}"/>
    <cellStyle name="Nota 5 2 2" xfId="33000" xr:uid="{0761F0D4-AB86-485F-9ED9-2518F07B4AC1}"/>
    <cellStyle name="Nota 5 3" xfId="9652" xr:uid="{25FD2F8A-9B32-4878-AE95-D63CC515151C}"/>
    <cellStyle name="Nota 5 3 2" xfId="25983" xr:uid="{8856D9A9-2960-40FB-A4A2-798D219C99BA}"/>
    <cellStyle name="Nota 5 4" xfId="17450" xr:uid="{D7C01C63-FD29-45C8-B00E-A4E04C650697}"/>
    <cellStyle name="Nota 5 5" xfId="52679" xr:uid="{67421089-F0C6-418E-A23A-757156D221A2}"/>
    <cellStyle name="Nota 6" xfId="9988" xr:uid="{E7D23334-7C63-451E-9590-5EFD2A31F2C9}"/>
    <cellStyle name="Nota 6 2" xfId="26313" xr:uid="{F5BDDB63-328B-4E82-9EC1-FA4DAB2B47C9}"/>
    <cellStyle name="Nota 7" xfId="10082" xr:uid="{7BDD2F08-181F-408A-9532-C0BD919F5058}"/>
    <cellStyle name="Nota 7 2" xfId="26403" xr:uid="{201C43C3-51A5-49B4-97BB-075FBE82D212}"/>
    <cellStyle name="Nota 8" xfId="17443" xr:uid="{632E9B2D-A315-4122-BF7D-7B39AB59BD7C}"/>
    <cellStyle name="Nota 9" xfId="52021" xr:uid="{558B8D79-B61F-4CF3-AD5E-697F95BBDAF8}"/>
    <cellStyle name="Note 2" xfId="1175" xr:uid="{98F594E6-D50E-476F-A567-F71A584B968D}"/>
    <cellStyle name="Note 2 10" xfId="50058" xr:uid="{7119C637-329A-4F35-B8D6-40D179EA494D}"/>
    <cellStyle name="Note 2 11" xfId="50463" xr:uid="{6B5C8DB4-26BD-449A-A1D1-A81BD41BCE2D}"/>
    <cellStyle name="Note 2 12" xfId="51023" xr:uid="{05D2E7AF-2655-4E0F-953B-BB70CECA0B81}"/>
    <cellStyle name="Note 2 13" xfId="51624" xr:uid="{DF634C7B-EE37-4EE0-ABA2-B61BF3DA4EE5}"/>
    <cellStyle name="Note 2 14" xfId="52042" xr:uid="{CBC47211-9C1C-4445-8862-77B48179F06E}"/>
    <cellStyle name="Note 2 15" xfId="53187" xr:uid="{A23ADD6D-660E-46F3-A68F-8AABD614E072}"/>
    <cellStyle name="Note 2 2" xfId="5182" xr:uid="{73CF1BD6-4669-43D0-89BC-68C7AED7BF54}"/>
    <cellStyle name="Note 2 2 2" xfId="53257" xr:uid="{6A78165E-05B5-4AA9-8572-90183227AC7A}"/>
    <cellStyle name="Note 2 3" xfId="5181" xr:uid="{A08EEEEF-5D57-4F7C-8557-DC44000EB114}"/>
    <cellStyle name="Note 2 4" xfId="8889" xr:uid="{947D25B7-4461-4055-B6B4-9DC771633BA6}"/>
    <cellStyle name="Note 2 4 2" xfId="16662" xr:uid="{3FDF6842-99A1-4502-8245-B0611ACDF148}"/>
    <cellStyle name="Note 2 4 2 2" xfId="32976" xr:uid="{E5B88D00-7AC3-4235-A6C0-01D4A78F890D}"/>
    <cellStyle name="Note 2 4 2 3" xfId="47940" xr:uid="{9C8E517B-2EF1-4EDC-9B43-3C00C3D00C62}"/>
    <cellStyle name="Note 2 4 3" xfId="25954" xr:uid="{7C3E0F66-082B-4C0A-899A-885BAD2408C6}"/>
    <cellStyle name="Note 2 4 4" xfId="40941" xr:uid="{56406D71-85E7-4436-893A-1FBEF86DB305}"/>
    <cellStyle name="Note 2 5" xfId="10001" xr:uid="{7DA7EC08-F57B-4BA8-A945-71A46513D509}"/>
    <cellStyle name="Note 2 5 2" xfId="26323" xr:uid="{F8000BE9-B20E-4CCF-9682-E80A52B443DF}"/>
    <cellStyle name="Note 2 5 3" xfId="41291" xr:uid="{FF39C45C-949C-4117-AF43-038B9504C970}"/>
    <cellStyle name="Note 2 6" xfId="19302" xr:uid="{1114E5A4-28F5-4B77-8751-842118FF87D5}"/>
    <cellStyle name="Note 2 7" xfId="34292" xr:uid="{ECF3CBA1-F8A4-4462-A9FA-99AD1A3B455A}"/>
    <cellStyle name="Note 2 8" xfId="49244" xr:uid="{AE6F06DC-675D-4D55-8D8E-B52AA683BBF8}"/>
    <cellStyle name="Note 2 9" xfId="49649" xr:uid="{0E7EDBF4-DF1D-487C-B039-153B64932425}"/>
    <cellStyle name="Note 3" xfId="8907" xr:uid="{F901D577-C57D-4814-8C3B-699FF03854DA}"/>
    <cellStyle name="Note 4" xfId="10084" xr:uid="{453EB45D-D64F-4FE1-BD54-A20F2CB107D1}"/>
    <cellStyle name="Note 5" xfId="19382" xr:uid="{D496DCC9-D741-4A65-959D-F5DE76DF7660}"/>
    <cellStyle name="Nuovo" xfId="700" xr:uid="{8DF583F3-9852-4075-87A9-A9346B806E6F}"/>
    <cellStyle name="Nuovo 10" xfId="701" xr:uid="{4683FD97-9ED3-44A6-A6ED-F4941D3DE86B}"/>
    <cellStyle name="Nuovo 10 2" xfId="702" xr:uid="{22327A13-C903-4825-BEE5-51388E524BF9}"/>
    <cellStyle name="Nuovo 10 2 2" xfId="1409" xr:uid="{3AD8912D-21CC-40DF-9367-B7681D587EE5}"/>
    <cellStyle name="Nuovo 10 3" xfId="703" xr:uid="{E112061F-894C-49B2-99DB-818AE467D35A}"/>
    <cellStyle name="Nuovo 10 3 2" xfId="704" xr:uid="{C1DDF449-F02D-486D-AB04-EAF1B87C623E}"/>
    <cellStyle name="Nuovo 10 3 3" xfId="17452" xr:uid="{9A726913-12EE-4BF7-98DA-61A3E2CF75EC}"/>
    <cellStyle name="Nuovo 10 3 3 2" xfId="18464" xr:uid="{D53A48D3-CC6D-4509-AF95-B21B1DE24C4B}"/>
    <cellStyle name="Nuovo 10 3 4" xfId="18463" xr:uid="{49760332-0A75-4D3E-8C5F-BA99DCECC05F}"/>
    <cellStyle name="Nuovo 10 3 5" xfId="17451" xr:uid="{7644ECD7-0406-46C5-82BB-FCC572AB1AB9}"/>
    <cellStyle name="Nuovo 10 4" xfId="9429" xr:uid="{CD045EB6-9CB3-447F-80EC-D277CF2F9247}"/>
    <cellStyle name="Nuovo 10 4 2" xfId="17454" xr:uid="{9501B3AF-49EC-489B-B784-A56834BC34F4}"/>
    <cellStyle name="Nuovo 10 4 2 2" xfId="18466" xr:uid="{B5930A74-7853-4A2E-9D7A-C17B8F4E9114}"/>
    <cellStyle name="Nuovo 10 4 3" xfId="18465" xr:uid="{82ED2A01-143F-4192-8B13-041E77BEA15E}"/>
    <cellStyle name="Nuovo 10 4 4" xfId="17453" xr:uid="{D4A28993-F0EF-4A09-B99A-D6E31A530E0A}"/>
    <cellStyle name="Nuovo 10 5" xfId="9430" xr:uid="{8385F2ED-054B-4ADB-98C8-BF2C8C3467E9}"/>
    <cellStyle name="Nuovo 10 6" xfId="50586" xr:uid="{41561607-6867-4C57-B342-2F3D63473225}"/>
    <cellStyle name="Nuovo 11" xfId="705" xr:uid="{2236268D-7F85-4316-AEB5-3AD824B5DBAE}"/>
    <cellStyle name="Nuovo 11 2" xfId="706" xr:uid="{C306B671-C211-46CF-94E0-3AA75A17B8ED}"/>
    <cellStyle name="Nuovo 11 2 2" xfId="1410" xr:uid="{481D1F7C-50C0-433F-AEE3-FB7F7FDB3439}"/>
    <cellStyle name="Nuovo 11 3" xfId="707" xr:uid="{69C71153-13D0-4754-94E7-B39FD1FCD1EA}"/>
    <cellStyle name="Nuovo 11 3 2" xfId="708" xr:uid="{4FFDF65A-A4D0-4FC1-B6E2-A92AE9E6032F}"/>
    <cellStyle name="Nuovo 11 3 3" xfId="17456" xr:uid="{D3B65F18-AAE5-4F7F-B7E3-B88B59533A5F}"/>
    <cellStyle name="Nuovo 11 3 3 2" xfId="18468" xr:uid="{D53118AB-FA31-4BED-B195-98C6EA3D9985}"/>
    <cellStyle name="Nuovo 11 3 4" xfId="18467" xr:uid="{6EC8740E-BC5A-48C8-B804-CD6FE2C1F04C}"/>
    <cellStyle name="Nuovo 11 3 5" xfId="17455" xr:uid="{1220FC8E-40E4-4F72-BF7F-721883FA82CE}"/>
    <cellStyle name="Nuovo 11 4" xfId="9431" xr:uid="{13EC0FEF-9114-4173-B542-10714EA24C30}"/>
    <cellStyle name="Nuovo 11 4 2" xfId="17458" xr:uid="{6D3D018E-CBF3-478C-A07D-1D6EFDEB24B4}"/>
    <cellStyle name="Nuovo 11 4 2 2" xfId="18470" xr:uid="{BB5B1992-A479-4D8E-8D01-61B4B1D46C3A}"/>
    <cellStyle name="Nuovo 11 4 3" xfId="18469" xr:uid="{8429DB40-369F-4908-914C-94001573C36C}"/>
    <cellStyle name="Nuovo 11 4 4" xfId="17457" xr:uid="{B6E2A794-63F1-4B99-86D9-F82E0EAF44B8}"/>
    <cellStyle name="Nuovo 11 5" xfId="9432" xr:uid="{3F8D1F96-2FAF-4E63-8211-A2AD60D07749}"/>
    <cellStyle name="Nuovo 11 6" xfId="51040" xr:uid="{33DE4FD7-2445-4215-BE79-05AE18D1C1E8}"/>
    <cellStyle name="Nuovo 12" xfId="709" xr:uid="{74AE767E-E6E3-4672-9272-AC4C9C27007B}"/>
    <cellStyle name="Nuovo 12 2" xfId="710" xr:uid="{63B75B86-4130-445E-B344-0418E29DD9C4}"/>
    <cellStyle name="Nuovo 12 2 2" xfId="1411" xr:uid="{240436E3-9D73-459F-9CB8-1B49610EC2E0}"/>
    <cellStyle name="Nuovo 12 3" xfId="711" xr:uid="{44050755-6491-4E53-BDBE-3CE2472FB8E9}"/>
    <cellStyle name="Nuovo 12 3 2" xfId="712" xr:uid="{B5AE31BC-17AD-49EB-A5C7-3C3E25878D00}"/>
    <cellStyle name="Nuovo 12 3 3" xfId="17460" xr:uid="{7017D69D-BEE5-4E4B-8102-EAFC0E838977}"/>
    <cellStyle name="Nuovo 12 3 3 2" xfId="18472" xr:uid="{0206B8E8-6B80-4AA1-84D3-CD8D8E2B43F9}"/>
    <cellStyle name="Nuovo 12 3 4" xfId="18471" xr:uid="{2A8B0D04-17E1-4C5E-89C5-52C2332073A0}"/>
    <cellStyle name="Nuovo 12 3 5" xfId="17459" xr:uid="{F5A81A2F-5CFE-45D8-822E-F8352DEB847E}"/>
    <cellStyle name="Nuovo 12 4" xfId="9433" xr:uid="{7B0085BE-810F-4557-BBD4-1E466069B173}"/>
    <cellStyle name="Nuovo 12 4 2" xfId="17462" xr:uid="{E19EFFC1-89B5-418D-A448-33E51076B368}"/>
    <cellStyle name="Nuovo 12 4 2 2" xfId="18474" xr:uid="{7F9AE5AD-EB00-4F2E-9C47-A2E05C26D954}"/>
    <cellStyle name="Nuovo 12 4 3" xfId="18473" xr:uid="{C7607348-D380-4477-A8AC-2C8BB81C37F1}"/>
    <cellStyle name="Nuovo 12 4 4" xfId="17461" xr:uid="{62213B34-3038-4D07-9F59-E4A90E91399B}"/>
    <cellStyle name="Nuovo 12 5" xfId="9434" xr:uid="{30AF72DB-EFDE-445E-9C31-568173E35112}"/>
    <cellStyle name="Nuovo 12 6" xfId="51160" xr:uid="{6D0E08C0-9F5E-48F1-B71E-92E2CA506F9B}"/>
    <cellStyle name="Nuovo 13" xfId="713" xr:uid="{F12EEDF6-DE75-49AC-8316-DB964B775E46}"/>
    <cellStyle name="Nuovo 13 2" xfId="714" xr:uid="{BFA1280E-35A0-4045-9BAE-283FB57557E0}"/>
    <cellStyle name="Nuovo 13 2 2" xfId="1412" xr:uid="{981BD24F-A45F-4B4D-9711-AB51CD91A78B}"/>
    <cellStyle name="Nuovo 13 3" xfId="715" xr:uid="{E8C3F642-5885-49E1-8AA5-49774F371ACB}"/>
    <cellStyle name="Nuovo 13 3 2" xfId="716" xr:uid="{C73C6697-4DB0-47CC-98BD-4612C6351939}"/>
    <cellStyle name="Nuovo 13 3 3" xfId="17464" xr:uid="{77BDDE7F-2143-45B6-B6F4-FF17EFB8AB50}"/>
    <cellStyle name="Nuovo 13 3 3 2" xfId="18476" xr:uid="{8079A233-EB47-48BF-A405-AFD1E25EB3DA}"/>
    <cellStyle name="Nuovo 13 3 4" xfId="18475" xr:uid="{F1089506-20CA-40E7-98CC-B487A78DE6C2}"/>
    <cellStyle name="Nuovo 13 3 5" xfId="17463" xr:uid="{EA988DB5-9DAC-469C-8C4D-C1E8A2350D1C}"/>
    <cellStyle name="Nuovo 13 4" xfId="9435" xr:uid="{12955530-A4E0-47B6-A3C6-F747001182A3}"/>
    <cellStyle name="Nuovo 13 4 2" xfId="17466" xr:uid="{6CD79B7F-3268-4ACE-B2E5-9FD7AEE04A18}"/>
    <cellStyle name="Nuovo 13 4 2 2" xfId="18478" xr:uid="{BC427CDE-81E0-4B58-85DA-4EA4C1CF540B}"/>
    <cellStyle name="Nuovo 13 4 3" xfId="18477" xr:uid="{796E8FC0-07A5-4BF7-8A8B-88E231375780}"/>
    <cellStyle name="Nuovo 13 4 4" xfId="17465" xr:uid="{8235499B-2A8C-4432-BF93-9550164F667C}"/>
    <cellStyle name="Nuovo 13 5" xfId="9436" xr:uid="{53DC246A-FEF6-4E4C-869E-0020755D20A4}"/>
    <cellStyle name="Nuovo 13 6" xfId="51243" xr:uid="{6F39FEEC-6839-4325-A062-3A2DA361063C}"/>
    <cellStyle name="Nuovo 14" xfId="717" xr:uid="{B81DB048-9111-4654-8D51-494B3794E8DE}"/>
    <cellStyle name="Nuovo 14 2" xfId="718" xr:uid="{F390EC45-4975-460E-BDEF-C737C3E171F9}"/>
    <cellStyle name="Nuovo 14 2 2" xfId="1413" xr:uid="{07DC0274-1D5C-4F6B-A2AF-4B10E2AF7380}"/>
    <cellStyle name="Nuovo 14 3" xfId="719" xr:uid="{48FB08E2-8648-4658-B55A-184E500C3BB5}"/>
    <cellStyle name="Nuovo 14 3 2" xfId="720" xr:uid="{F6CDD596-BB0A-47BC-B289-02B099D83610}"/>
    <cellStyle name="Nuovo 14 3 3" xfId="17468" xr:uid="{79DE8092-78D0-4054-A09E-88EA13BFB6CB}"/>
    <cellStyle name="Nuovo 14 3 3 2" xfId="18480" xr:uid="{63026A54-7D48-4346-9431-6EC1948B810F}"/>
    <cellStyle name="Nuovo 14 3 4" xfId="18479" xr:uid="{AC9E8EC6-1FB4-4C4A-B3BF-02CC3F684336}"/>
    <cellStyle name="Nuovo 14 3 5" xfId="17467" xr:uid="{D488D918-05A6-4819-83F0-5D35D3B0B9B5}"/>
    <cellStyle name="Nuovo 14 4" xfId="9437" xr:uid="{E67A044D-0742-49CA-BECE-DB64B2C3F0BB}"/>
    <cellStyle name="Nuovo 14 4 2" xfId="17470" xr:uid="{16E3F925-0DD6-4BD3-B860-3B43F3A6C790}"/>
    <cellStyle name="Nuovo 14 4 2 2" xfId="18482" xr:uid="{DD1253F2-C956-48FE-8416-595AA955D96A}"/>
    <cellStyle name="Nuovo 14 4 3" xfId="18481" xr:uid="{4AF10F08-9809-4957-8132-D1FFD5988BA4}"/>
    <cellStyle name="Nuovo 14 4 4" xfId="17469" xr:uid="{36E9C30D-06B0-4CDD-897F-F472651B3871}"/>
    <cellStyle name="Nuovo 14 5" xfId="9438" xr:uid="{FF0AD2D0-47A1-453F-A9AA-D6EA2073C5FB}"/>
    <cellStyle name="Nuovo 14 6" xfId="50585" xr:uid="{A6068A8F-B4C9-4E62-AFAE-D87A740CF621}"/>
    <cellStyle name="Nuovo 15" xfId="721" xr:uid="{A01C055E-8E22-49CC-94F7-41BD0C53EAE5}"/>
    <cellStyle name="Nuovo 15 2" xfId="722" xr:uid="{9CF3A46B-09DE-41F0-B28E-E936EF22381C}"/>
    <cellStyle name="Nuovo 15 2 2" xfId="1414" xr:uid="{BAC97766-4A5D-411E-9F99-741616A3FC50}"/>
    <cellStyle name="Nuovo 15 3" xfId="723" xr:uid="{1E47BB3B-2B1C-4EEB-8BF0-E31FF5C30C32}"/>
    <cellStyle name="Nuovo 15 3 2" xfId="724" xr:uid="{062DC39C-1217-4B40-B8A7-2D03BBADA077}"/>
    <cellStyle name="Nuovo 15 3 3" xfId="17472" xr:uid="{22BB1625-18E2-4B35-BEE0-4B9F212FDA4B}"/>
    <cellStyle name="Nuovo 15 3 3 2" xfId="18484" xr:uid="{945011C8-0D14-448F-94C3-CBA1879288B7}"/>
    <cellStyle name="Nuovo 15 3 4" xfId="18483" xr:uid="{39A7BBE0-D0F9-4505-A563-DB345BFC456E}"/>
    <cellStyle name="Nuovo 15 3 5" xfId="17471" xr:uid="{6040B93A-1ED6-4D63-9276-4FBEBAC1153D}"/>
    <cellStyle name="Nuovo 15 4" xfId="9439" xr:uid="{15FA1996-A058-44B6-9752-882EF7D09420}"/>
    <cellStyle name="Nuovo 15 4 2" xfId="17474" xr:uid="{D9FB70CF-6DEA-4364-A688-CA3F95B47A87}"/>
    <cellStyle name="Nuovo 15 4 2 2" xfId="18486" xr:uid="{CF0D146F-1624-4BF6-8028-71CE5BF44542}"/>
    <cellStyle name="Nuovo 15 4 3" xfId="18485" xr:uid="{D7537309-A499-4EA8-A644-C2B715D38A27}"/>
    <cellStyle name="Nuovo 15 4 4" xfId="17473" xr:uid="{56A673A6-76C8-4C0D-947F-62EADF946568}"/>
    <cellStyle name="Nuovo 15 5" xfId="9440" xr:uid="{EDBCF4CD-1F34-4998-8D19-166FA79A19B8}"/>
    <cellStyle name="Nuovo 15 6" xfId="50584" xr:uid="{F0681788-E353-4157-B388-CBC3B224CD58}"/>
    <cellStyle name="Nuovo 16" xfId="725" xr:uid="{1181C90E-6930-4A7F-BC7B-BA1B15EC8C9D}"/>
    <cellStyle name="Nuovo 16 2" xfId="726" xr:uid="{F8A567BC-E0BE-483E-9C3E-4709D904D395}"/>
    <cellStyle name="Nuovo 16 2 2" xfId="1415" xr:uid="{282BDD4A-5252-49DD-A2B9-19722542B910}"/>
    <cellStyle name="Nuovo 16 3" xfId="727" xr:uid="{BACBA355-059C-4C17-8ADF-EEB26BABB372}"/>
    <cellStyle name="Nuovo 16 3 2" xfId="728" xr:uid="{12802662-3B32-4E61-B37C-E8DAF991F8E1}"/>
    <cellStyle name="Nuovo 16 3 3" xfId="17476" xr:uid="{57708CDA-0339-4E50-9D64-C9C737A27B85}"/>
    <cellStyle name="Nuovo 16 3 3 2" xfId="18488" xr:uid="{B3EA1825-E7C7-4888-8B2F-68DB095EE292}"/>
    <cellStyle name="Nuovo 16 3 4" xfId="18487" xr:uid="{AFC04276-B081-492C-919E-E3BAA2965AC2}"/>
    <cellStyle name="Nuovo 16 3 5" xfId="17475" xr:uid="{3AF559C6-D0A2-40F4-A14E-A753828F4607}"/>
    <cellStyle name="Nuovo 16 4" xfId="9441" xr:uid="{31FB906A-7780-4C3A-B74B-903AE14ED310}"/>
    <cellStyle name="Nuovo 16 4 2" xfId="17478" xr:uid="{FF875FCB-BA68-42F8-99EC-9ECDAF9F92D9}"/>
    <cellStyle name="Nuovo 16 4 2 2" xfId="18490" xr:uid="{D4A0CC69-6E02-4AC4-A21D-95D512CC448C}"/>
    <cellStyle name="Nuovo 16 4 3" xfId="18489" xr:uid="{CAC6F354-015A-4DBC-848D-0D557B5C2159}"/>
    <cellStyle name="Nuovo 16 4 4" xfId="17477" xr:uid="{5C5898D0-3BC3-425B-8755-A0C27E3FA215}"/>
    <cellStyle name="Nuovo 16 5" xfId="9442" xr:uid="{D5117696-8C2B-4CB0-A253-52E7FED446A3}"/>
    <cellStyle name="Nuovo 16 6" xfId="50583" xr:uid="{D4BEE153-D6F6-41AD-A43E-44C221C760FB}"/>
    <cellStyle name="Nuovo 17" xfId="729" xr:uid="{605A6B78-2D5F-4659-8F82-BAD13504E2FE}"/>
    <cellStyle name="Nuovo 17 2" xfId="730" xr:uid="{CD656775-4E7C-4160-A2E5-0ADF1D11F89C}"/>
    <cellStyle name="Nuovo 17 2 2" xfId="1416" xr:uid="{751D5350-C368-4EF2-AE79-9354D71F9850}"/>
    <cellStyle name="Nuovo 17 3" xfId="731" xr:uid="{62A592AA-697F-4653-BFBC-057465894330}"/>
    <cellStyle name="Nuovo 17 3 2" xfId="732" xr:uid="{9D5CF485-6A4F-421A-A5A6-C6ACF9CDBDBD}"/>
    <cellStyle name="Nuovo 17 3 3" xfId="17480" xr:uid="{783B9537-0905-4603-BEA0-5CB218E2C095}"/>
    <cellStyle name="Nuovo 17 3 3 2" xfId="18492" xr:uid="{823B7A4B-AF3B-4683-9574-12621E799495}"/>
    <cellStyle name="Nuovo 17 3 4" xfId="18491" xr:uid="{3A0A0647-B6B8-42F5-985A-933148606A48}"/>
    <cellStyle name="Nuovo 17 3 5" xfId="17479" xr:uid="{62B21036-D386-4067-8EE3-9C3A2C9E858B}"/>
    <cellStyle name="Nuovo 17 4" xfId="9443" xr:uid="{B0E8B533-DDE2-4FF7-8BBA-96B8F0989CF1}"/>
    <cellStyle name="Nuovo 17 4 2" xfId="17482" xr:uid="{B2B3F549-BA14-479A-B7E7-45F859FBC19D}"/>
    <cellStyle name="Nuovo 17 4 2 2" xfId="18494" xr:uid="{D3657393-FA41-4BC6-B800-BF50A0908C58}"/>
    <cellStyle name="Nuovo 17 4 3" xfId="18493" xr:uid="{4CBE9EE2-EEA9-4FC6-B3E5-9455C70863A8}"/>
    <cellStyle name="Nuovo 17 4 4" xfId="17481" xr:uid="{0C2A1B0D-CAF7-44DF-9D9B-5D89036CA9DE}"/>
    <cellStyle name="Nuovo 17 5" xfId="9444" xr:uid="{3D3D9A44-3822-44DF-9033-B032F2875660}"/>
    <cellStyle name="Nuovo 17 6" xfId="50582" xr:uid="{F14C3BC4-6A84-4FC4-96D0-07525DDDA90C}"/>
    <cellStyle name="Nuovo 18" xfId="733" xr:uid="{4AB04CBF-26BB-4E29-B521-3ABA7A53D112}"/>
    <cellStyle name="Nuovo 18 2" xfId="734" xr:uid="{7659899D-E7A8-4C46-ADC7-994355F42B38}"/>
    <cellStyle name="Nuovo 18 2 2" xfId="1417" xr:uid="{F96A90C8-47F2-41DA-BA49-C05AF174B5DA}"/>
    <cellStyle name="Nuovo 18 3" xfId="735" xr:uid="{B8B079DD-10E2-41CC-BF62-A2F847161FFF}"/>
    <cellStyle name="Nuovo 18 3 2" xfId="736" xr:uid="{2E9D323D-44BA-49CE-B1BF-3380EB898D55}"/>
    <cellStyle name="Nuovo 18 3 3" xfId="17484" xr:uid="{A2D0852C-79E5-49DB-9C64-553CF20A481C}"/>
    <cellStyle name="Nuovo 18 3 3 2" xfId="18496" xr:uid="{5AD369CE-2625-4F62-B176-3AF703AD97E1}"/>
    <cellStyle name="Nuovo 18 3 4" xfId="18495" xr:uid="{43D3BEE9-F0DC-4C86-879C-5FDBD911FCE8}"/>
    <cellStyle name="Nuovo 18 3 5" xfId="17483" xr:uid="{2B8A8090-D5D6-4EC0-B01F-6FA03062582E}"/>
    <cellStyle name="Nuovo 18 4" xfId="9445" xr:uid="{AD986918-9CD2-46B6-957E-8EDDF03019EB}"/>
    <cellStyle name="Nuovo 18 4 2" xfId="17486" xr:uid="{9C233115-B61F-43BB-A6CF-C669967EA806}"/>
    <cellStyle name="Nuovo 18 4 2 2" xfId="18498" xr:uid="{D2AF0547-5710-48AA-8B87-F716D3CC14EF}"/>
    <cellStyle name="Nuovo 18 4 3" xfId="18497" xr:uid="{F54B93C3-8C2C-4C9C-964A-E1B7EF1E5F39}"/>
    <cellStyle name="Nuovo 18 4 4" xfId="17485" xr:uid="{24957FDE-095A-4DBF-B7A8-7DDDF8AD9063}"/>
    <cellStyle name="Nuovo 18 5" xfId="9446" xr:uid="{B319BBC2-A21D-47B1-80D0-853BF86C7247}"/>
    <cellStyle name="Nuovo 18 6" xfId="50581" xr:uid="{1B370903-5C3E-4318-9565-068A149D735B}"/>
    <cellStyle name="Nuovo 19" xfId="737" xr:uid="{55E8D263-3D65-42FE-8DD4-09333BF7D101}"/>
    <cellStyle name="Nuovo 19 2" xfId="738" xr:uid="{10E01AAF-27CF-49A8-9D6B-11C2A6E7EC4A}"/>
    <cellStyle name="Nuovo 19 2 2" xfId="1418" xr:uid="{108B771C-74BC-47AD-9C97-7BB6A89BB962}"/>
    <cellStyle name="Nuovo 19 3" xfId="739" xr:uid="{9FFD46E0-D0B6-4BC6-ABA3-F5B645860139}"/>
    <cellStyle name="Nuovo 19 3 2" xfId="740" xr:uid="{5828F7F7-3149-486C-954C-B07FBC8CDE0D}"/>
    <cellStyle name="Nuovo 19 3 3" xfId="17488" xr:uid="{2B9F195A-151A-4BC9-9799-86CFA07179A1}"/>
    <cellStyle name="Nuovo 19 3 3 2" xfId="18500" xr:uid="{EA343C90-A991-4E68-A60B-D3F5DD36553D}"/>
    <cellStyle name="Nuovo 19 3 4" xfId="18499" xr:uid="{B8B2D559-C76D-4ABD-B1B3-F727160907A2}"/>
    <cellStyle name="Nuovo 19 3 5" xfId="17487" xr:uid="{34E7B3CC-4951-442B-ADAD-43F39A2AD335}"/>
    <cellStyle name="Nuovo 19 4" xfId="9447" xr:uid="{CF8D69E9-06D0-4B31-A42E-A58A9D5C1C35}"/>
    <cellStyle name="Nuovo 19 4 2" xfId="17490" xr:uid="{1A3C004A-BD5A-4A2F-806E-91F40276AFAF}"/>
    <cellStyle name="Nuovo 19 4 2 2" xfId="18502" xr:uid="{374A8503-9FBA-417D-A4C7-07833EEBCB39}"/>
    <cellStyle name="Nuovo 19 4 3" xfId="18501" xr:uid="{EC790905-4029-45E2-8A3E-51584B52D96E}"/>
    <cellStyle name="Nuovo 19 4 4" xfId="17489" xr:uid="{EF311BD9-2EB2-4C85-855D-B43B62E8133D}"/>
    <cellStyle name="Nuovo 19 5" xfId="9448" xr:uid="{D187A8D2-F83B-49E5-8011-D2E9320C8FAF}"/>
    <cellStyle name="Nuovo 19 6" xfId="50580" xr:uid="{BE77A2EA-F1FF-419F-A102-0104CF585558}"/>
    <cellStyle name="Nuovo 2" xfId="741" xr:uid="{62CBFAD1-565D-4CDA-A9B2-ACFB7ED4F17E}"/>
    <cellStyle name="Nuovo 2 2" xfId="742" xr:uid="{826E3D40-FB69-4126-8693-88C6614EACC7}"/>
    <cellStyle name="Nuovo 2 2 2" xfId="1419" xr:uid="{561229B7-FBCB-49AD-BEEE-3CE05C62EEFC}"/>
    <cellStyle name="Nuovo 2 3" xfId="743" xr:uid="{82DBD651-D927-42B5-A071-140DA34872ED}"/>
    <cellStyle name="Nuovo 2 3 2" xfId="744" xr:uid="{9B7ED184-072C-4629-A224-7C50D30EAFEE}"/>
    <cellStyle name="Nuovo 2 3 3" xfId="17492" xr:uid="{C312B063-C28A-48B6-BBDD-DD04362A3E2E}"/>
    <cellStyle name="Nuovo 2 3 3 2" xfId="18504" xr:uid="{0C44B053-316F-46E2-9E77-6A548031D474}"/>
    <cellStyle name="Nuovo 2 3 4" xfId="18503" xr:uid="{5BBEBEBF-06D0-4EC3-BF20-039EC059EC49}"/>
    <cellStyle name="Nuovo 2 3 5" xfId="17491" xr:uid="{2473EACB-2689-4BF1-A82E-64ADA624488D}"/>
    <cellStyle name="Nuovo 2 4" xfId="9449" xr:uid="{C9E7DFD4-D188-4B20-B8CB-C0960B6AB08A}"/>
    <cellStyle name="Nuovo 2 4 2" xfId="17494" xr:uid="{78796034-DDA6-45C3-AAFF-22523E767BA4}"/>
    <cellStyle name="Nuovo 2 4 2 2" xfId="18506" xr:uid="{5CB844D3-78E0-40A3-80B6-334DFDD87551}"/>
    <cellStyle name="Nuovo 2 4 3" xfId="18505" xr:uid="{425D4EDB-BC7A-4DB7-A814-18BF2FC1CAD0}"/>
    <cellStyle name="Nuovo 2 4 4" xfId="17493" xr:uid="{0E7FBEA5-A849-47E7-A32D-6887F9FAF42D}"/>
    <cellStyle name="Nuovo 2 5" xfId="9450" xr:uid="{8D84E713-7738-4346-8005-AD4D96D0B455}"/>
    <cellStyle name="Nuovo 2 6" xfId="51244" xr:uid="{A0B2AED5-EE11-48FC-A3F3-6BCFC5C91398}"/>
    <cellStyle name="Nuovo 20" xfId="745" xr:uid="{FCB14344-B2C1-4AB7-92C7-492C7715DE2C}"/>
    <cellStyle name="Nuovo 20 2" xfId="746" xr:uid="{28124CB6-DC0F-49E4-8D78-D050969A0786}"/>
    <cellStyle name="Nuovo 20 2 2" xfId="1420" xr:uid="{24CAECE1-6307-48F8-97E5-7BD8E70C192E}"/>
    <cellStyle name="Nuovo 20 3" xfId="747" xr:uid="{2C185E70-36F9-45ED-B651-2047C65492D1}"/>
    <cellStyle name="Nuovo 20 3 2" xfId="748" xr:uid="{A3FDFF5F-2588-4EC8-BED9-B02D0D3B54D1}"/>
    <cellStyle name="Nuovo 20 3 3" xfId="17496" xr:uid="{B68B452A-0698-4705-84A1-98601132179E}"/>
    <cellStyle name="Nuovo 20 3 3 2" xfId="18508" xr:uid="{17802D6F-2690-4077-B952-012901A0F16B}"/>
    <cellStyle name="Nuovo 20 3 4" xfId="18507" xr:uid="{0E8A9229-03D2-473B-B3EF-F6431C3379E9}"/>
    <cellStyle name="Nuovo 20 3 5" xfId="17495" xr:uid="{950E33B0-5CD1-4E54-8B4C-70E28568761B}"/>
    <cellStyle name="Nuovo 20 4" xfId="9451" xr:uid="{E3303D0A-BCF9-42C3-B80D-8668E296132D}"/>
    <cellStyle name="Nuovo 20 4 2" xfId="17498" xr:uid="{28CA4370-DBBD-4679-94B4-5C98CD2CC1FE}"/>
    <cellStyle name="Nuovo 20 4 2 2" xfId="18510" xr:uid="{8F2ED72D-8AB0-4415-8A20-4E1D48AA89BF}"/>
    <cellStyle name="Nuovo 20 4 3" xfId="18509" xr:uid="{C41D8E6B-0D12-4FB9-A7C5-B46B69867043}"/>
    <cellStyle name="Nuovo 20 4 4" xfId="17497" xr:uid="{272AD8E2-2203-4591-9D3C-FFC13E09C03D}"/>
    <cellStyle name="Nuovo 20 5" xfId="9452" xr:uid="{CCD18080-D086-400C-8B7B-A33A2C637984}"/>
    <cellStyle name="Nuovo 20 6" xfId="51039" xr:uid="{F0408D84-FD7B-47B7-A78D-C7A5822E137F}"/>
    <cellStyle name="Nuovo 21" xfId="749" xr:uid="{C8E3D99C-1D1E-4174-B3E8-B141B43E46C6}"/>
    <cellStyle name="Nuovo 21 2" xfId="750" xr:uid="{8A7EBD6D-E3BE-4748-94B5-FFD0DB6F518C}"/>
    <cellStyle name="Nuovo 21 2 2" xfId="1421" xr:uid="{6D139208-05BC-490A-90AA-CEC6FD94D3C7}"/>
    <cellStyle name="Nuovo 21 3" xfId="751" xr:uid="{762DD826-D528-4D1D-85D8-C145A0DB850E}"/>
    <cellStyle name="Nuovo 21 3 2" xfId="752" xr:uid="{5F08F403-B76A-417E-933F-27F39F22F142}"/>
    <cellStyle name="Nuovo 21 3 3" xfId="17500" xr:uid="{00C72517-1D82-410F-9528-D12A6D74CE0F}"/>
    <cellStyle name="Nuovo 21 3 3 2" xfId="18512" xr:uid="{343FD47E-2343-4553-8818-3A6FD091AA4B}"/>
    <cellStyle name="Nuovo 21 3 4" xfId="18511" xr:uid="{99A086D6-06D3-4482-8967-BE1069B375ED}"/>
    <cellStyle name="Nuovo 21 3 5" xfId="17499" xr:uid="{4C26DC58-B7D3-4F57-AC17-449814ACDEA3}"/>
    <cellStyle name="Nuovo 21 4" xfId="9453" xr:uid="{35026D7B-839C-4C6F-88F0-6DCB36E49CCB}"/>
    <cellStyle name="Nuovo 21 4 2" xfId="17502" xr:uid="{C05480DC-070B-4E1D-8A08-D5FD9E89618F}"/>
    <cellStyle name="Nuovo 21 4 2 2" xfId="18514" xr:uid="{3BF7B0BD-33ED-4094-866C-7ABAB43C7168}"/>
    <cellStyle name="Nuovo 21 4 3" xfId="18513" xr:uid="{EAADA0E1-8C6E-4CB9-833B-068B63EBFC89}"/>
    <cellStyle name="Nuovo 21 4 4" xfId="17501" xr:uid="{50052329-9CF8-4225-82F1-FFD0DBBA98C3}"/>
    <cellStyle name="Nuovo 21 5" xfId="9454" xr:uid="{D9918191-C6CB-4851-B85B-7CEDC48CBFC1}"/>
    <cellStyle name="Nuovo 21 6" xfId="50579" xr:uid="{ACEE54A0-513B-4A32-8DEC-470676DC84C9}"/>
    <cellStyle name="Nuovo 22" xfId="753" xr:uid="{AC9846C3-DF19-4963-A30E-6AF6D774ED8A}"/>
    <cellStyle name="Nuovo 22 2" xfId="754" xr:uid="{CA6C633F-24E6-4394-A67D-ED4A6E9E57A9}"/>
    <cellStyle name="Nuovo 22 2 2" xfId="1422" xr:uid="{814BA8B9-55F4-4413-882C-2215C711747D}"/>
    <cellStyle name="Nuovo 22 3" xfId="755" xr:uid="{4C7BFEC9-FB10-484B-834B-E279650DFBF1}"/>
    <cellStyle name="Nuovo 22 3 2" xfId="756" xr:uid="{60AEA578-6722-4F7C-97A4-6DECE5134E36}"/>
    <cellStyle name="Nuovo 22 3 3" xfId="17504" xr:uid="{7639A246-585C-4AC8-9819-071D77D4CF23}"/>
    <cellStyle name="Nuovo 22 3 3 2" xfId="18516" xr:uid="{93D45A97-60FA-41DC-8D97-0DFA49F66BF6}"/>
    <cellStyle name="Nuovo 22 3 4" xfId="18515" xr:uid="{CF9594C9-7238-409D-BC05-2505FC2F70C3}"/>
    <cellStyle name="Nuovo 22 3 5" xfId="17503" xr:uid="{303ECC6E-2C79-431A-BE81-6C0F26CA7AF0}"/>
    <cellStyle name="Nuovo 22 4" xfId="9455" xr:uid="{80763FC8-EED9-4425-BD39-C5DC02DF3678}"/>
    <cellStyle name="Nuovo 22 4 2" xfId="17506" xr:uid="{85934451-4238-4A12-900E-4448478AF1B2}"/>
    <cellStyle name="Nuovo 22 4 2 2" xfId="18518" xr:uid="{E488E229-AD2B-4543-9D80-679079E38D4B}"/>
    <cellStyle name="Nuovo 22 4 3" xfId="18517" xr:uid="{9E7EE914-EC4A-404E-8DC1-B4C5463D3A4F}"/>
    <cellStyle name="Nuovo 22 4 4" xfId="17505" xr:uid="{FD3E9EB0-47C6-4790-AB6E-0129C38DDAAD}"/>
    <cellStyle name="Nuovo 22 5" xfId="9456" xr:uid="{382A68B9-3EDD-4F60-B82A-559A99F6C406}"/>
    <cellStyle name="Nuovo 22 6" xfId="50578" xr:uid="{8168753A-BD8C-45CB-B907-8C98259E2498}"/>
    <cellStyle name="Nuovo 23" xfId="757" xr:uid="{A0159941-EB2C-4F5A-9CEB-88806CC4EB32}"/>
    <cellStyle name="Nuovo 23 2" xfId="758" xr:uid="{F418E5F5-64EE-4ABC-ABCD-58B643651D61}"/>
    <cellStyle name="Nuovo 23 2 2" xfId="1423" xr:uid="{0EE10E29-D6BD-469B-BF91-443A4CA1D5D2}"/>
    <cellStyle name="Nuovo 23 3" xfId="759" xr:uid="{0046D99F-FF33-4E3F-841A-7B88E8B26026}"/>
    <cellStyle name="Nuovo 23 3 2" xfId="760" xr:uid="{182444A2-E9B0-4E11-BBAA-2504B863D334}"/>
    <cellStyle name="Nuovo 23 3 3" xfId="17508" xr:uid="{D4975885-8575-44D5-8576-F30F3926D3C5}"/>
    <cellStyle name="Nuovo 23 3 3 2" xfId="18520" xr:uid="{F762F533-52E5-49BA-9DC1-E10BA560CFFB}"/>
    <cellStyle name="Nuovo 23 3 4" xfId="18519" xr:uid="{426F81F5-0CAB-4FD6-8866-EEE94E73079F}"/>
    <cellStyle name="Nuovo 23 3 5" xfId="17507" xr:uid="{0F009BC8-6B20-46EC-84C2-7A8380959B01}"/>
    <cellStyle name="Nuovo 23 4" xfId="9457" xr:uid="{481FAECC-1223-40D4-9EF9-863B36793FDD}"/>
    <cellStyle name="Nuovo 23 4 2" xfId="17510" xr:uid="{181CC227-1F1B-459E-9376-FDA720EB78E1}"/>
    <cellStyle name="Nuovo 23 4 2 2" xfId="18522" xr:uid="{537FC2F9-6D4E-41CE-8B2B-E0E8B33D2E7B}"/>
    <cellStyle name="Nuovo 23 4 3" xfId="18521" xr:uid="{15A5441F-EFB0-4715-B169-238B143A2332}"/>
    <cellStyle name="Nuovo 23 4 4" xfId="17509" xr:uid="{0E26C77C-47D6-4EFB-9D94-41FF63B154D7}"/>
    <cellStyle name="Nuovo 23 5" xfId="9458" xr:uid="{AA3C8E6F-4321-44F1-A947-9A24BB5FA52B}"/>
    <cellStyle name="Nuovo 23 6" xfId="50577" xr:uid="{7BAC0FD1-A50C-40C0-BBA6-DEF26562A8B7}"/>
    <cellStyle name="Nuovo 24" xfId="761" xr:uid="{6E4FF103-9F67-4C4C-89EF-F6BC5C92BB21}"/>
    <cellStyle name="Nuovo 24 2" xfId="762" xr:uid="{1C9B064B-F829-412F-AA4D-49295027F7E1}"/>
    <cellStyle name="Nuovo 24 2 2" xfId="1424" xr:uid="{C3FAB801-DCBA-4A9E-A8A6-777D4643BBD5}"/>
    <cellStyle name="Nuovo 24 3" xfId="763" xr:uid="{D0293997-21A4-4AB3-BB34-16F1079A82DD}"/>
    <cellStyle name="Nuovo 24 3 2" xfId="764" xr:uid="{EE97EC7B-DC07-445E-9CB6-64157C37141B}"/>
    <cellStyle name="Nuovo 24 3 3" xfId="17512" xr:uid="{F2914D3E-D71E-4A7B-9964-036A05AF6D21}"/>
    <cellStyle name="Nuovo 24 3 3 2" xfId="18524" xr:uid="{AF38A7DE-6379-4774-9C55-EE1598AB5F95}"/>
    <cellStyle name="Nuovo 24 3 4" xfId="18523" xr:uid="{B2ED262F-3E9C-46CB-B0AF-8CB35AFD61C6}"/>
    <cellStyle name="Nuovo 24 3 5" xfId="17511" xr:uid="{99C8CBF8-605E-41B7-BF7C-6E1F9A3B3C79}"/>
    <cellStyle name="Nuovo 24 4" xfId="9459" xr:uid="{06CEAE76-6127-4EA0-8D15-39F309787235}"/>
    <cellStyle name="Nuovo 24 4 2" xfId="17514" xr:uid="{908CC022-D42F-4C06-B794-1EF5F2D097CA}"/>
    <cellStyle name="Nuovo 24 4 2 2" xfId="18526" xr:uid="{1C5C81A2-134C-49E3-AA2D-E9994165293A}"/>
    <cellStyle name="Nuovo 24 4 3" xfId="18525" xr:uid="{2E044E01-D1AC-4F59-AB03-4B7145228EED}"/>
    <cellStyle name="Nuovo 24 4 4" xfId="17513" xr:uid="{319901BC-8E42-48DF-A4A3-F7A37DC6046E}"/>
    <cellStyle name="Nuovo 24 5" xfId="9460" xr:uid="{26CCE01A-B1CC-4906-A4BC-C8ACDE713F5C}"/>
    <cellStyle name="Nuovo 24 6" xfId="50963" xr:uid="{08ADE8AE-EF55-4F3B-B833-B3EFB1406318}"/>
    <cellStyle name="Nuovo 25" xfId="765" xr:uid="{65CE381D-0D2C-409D-802F-2C64E778856B}"/>
    <cellStyle name="Nuovo 25 2" xfId="766" xr:uid="{68F77BB5-9D6C-44CE-900E-2DEE39F4C431}"/>
    <cellStyle name="Nuovo 25 2 2" xfId="1425" xr:uid="{EE953CA0-CB93-4C07-AAAF-9E67E020AA58}"/>
    <cellStyle name="Nuovo 25 3" xfId="767" xr:uid="{6EB93EED-B4A8-4A80-BE12-5662E486017A}"/>
    <cellStyle name="Nuovo 25 3 2" xfId="768" xr:uid="{6E0C6D49-387F-4EDA-89A0-1CAAC8C2FB17}"/>
    <cellStyle name="Nuovo 25 3 3" xfId="17516" xr:uid="{9705C2E4-70BB-4C97-9621-63C810361D86}"/>
    <cellStyle name="Nuovo 25 3 3 2" xfId="18528" xr:uid="{1E6E58D2-C085-4B7B-8255-DA1841C28E3D}"/>
    <cellStyle name="Nuovo 25 3 4" xfId="18527" xr:uid="{1B4F46BE-BDDD-4DBD-B789-4DA95101608C}"/>
    <cellStyle name="Nuovo 25 3 5" xfId="17515" xr:uid="{19D83894-E8C1-4C0D-910A-5A23F2DCF44B}"/>
    <cellStyle name="Nuovo 25 4" xfId="9461" xr:uid="{CD787ECF-AD4A-4738-8665-C2C06E55FDC7}"/>
    <cellStyle name="Nuovo 25 4 2" xfId="17518" xr:uid="{8E722E78-39E3-48B8-890A-C71D6C9DDF39}"/>
    <cellStyle name="Nuovo 25 4 2 2" xfId="18530" xr:uid="{1614EA60-B953-4F54-8DAE-8652FEC33172}"/>
    <cellStyle name="Nuovo 25 4 3" xfId="18529" xr:uid="{58DFADBF-EE73-4AAA-9121-4A78369E7634}"/>
    <cellStyle name="Nuovo 25 4 4" xfId="17517" xr:uid="{492A07B4-04B4-4A38-A942-680DA612ACFA}"/>
    <cellStyle name="Nuovo 25 5" xfId="9462" xr:uid="{036DB1E7-DD44-4064-AAEE-D0BD0D66EC01}"/>
    <cellStyle name="Nuovo 25 6" xfId="50576" xr:uid="{C4D5A097-1B2B-42A2-9B7E-50D39E10D9FC}"/>
    <cellStyle name="Nuovo 26" xfId="769" xr:uid="{01FFD0D0-AC7D-4FA5-9236-9F099A6444AC}"/>
    <cellStyle name="Nuovo 26 2" xfId="770" xr:uid="{1C673409-1B20-4501-B3DC-A5D1C04E6C53}"/>
    <cellStyle name="Nuovo 26 2 2" xfId="1426" xr:uid="{00468841-5AFD-4D64-B655-2A40B323D72A}"/>
    <cellStyle name="Nuovo 26 3" xfId="771" xr:uid="{9F980617-6CBE-4B87-80D2-985B15631895}"/>
    <cellStyle name="Nuovo 26 3 2" xfId="772" xr:uid="{97B848CD-B2FA-4414-8CC6-2F1ED999CA15}"/>
    <cellStyle name="Nuovo 26 3 3" xfId="17520" xr:uid="{B1F0399B-CB6C-4B32-AA80-F51B08E03662}"/>
    <cellStyle name="Nuovo 26 3 3 2" xfId="18532" xr:uid="{B8389B13-1E57-4DDA-9AA5-A0A6932F02B0}"/>
    <cellStyle name="Nuovo 26 3 4" xfId="18531" xr:uid="{5EF5A017-5F82-4EE6-B42B-C32A0DB177F2}"/>
    <cellStyle name="Nuovo 26 3 5" xfId="17519" xr:uid="{6743457A-D41B-494C-B540-11A2F6487A14}"/>
    <cellStyle name="Nuovo 26 4" xfId="9463" xr:uid="{BDE54A6E-CD35-49EA-B32A-3F1C2E99CF3D}"/>
    <cellStyle name="Nuovo 26 4 2" xfId="17522" xr:uid="{46C9F5EE-0D43-4D0F-84F9-F7F5003243A9}"/>
    <cellStyle name="Nuovo 26 4 2 2" xfId="18534" xr:uid="{A80B5F2F-F42D-4E8B-8BE8-693DBB191481}"/>
    <cellStyle name="Nuovo 26 4 3" xfId="18533" xr:uid="{B00538D2-381A-499A-A190-66E610D89994}"/>
    <cellStyle name="Nuovo 26 4 4" xfId="17521" xr:uid="{1F54DB21-6B91-41E3-A544-0C786BDAFCBE}"/>
    <cellStyle name="Nuovo 26 5" xfId="9464" xr:uid="{9A445F89-9A85-46B1-8C49-C805401C7747}"/>
    <cellStyle name="Nuovo 26 6" xfId="50955" xr:uid="{448A77F7-6EE6-496C-8CAF-37E023E93583}"/>
    <cellStyle name="Nuovo 27" xfId="773" xr:uid="{BD2A4A2E-1EC3-4CB8-8724-4B9FAFE237CF}"/>
    <cellStyle name="Nuovo 27 2" xfId="774" xr:uid="{E98BF477-EB3D-4149-8399-8AFFEFE2C206}"/>
    <cellStyle name="Nuovo 27 2 2" xfId="1427" xr:uid="{BA61A3F0-E9BE-43DA-BBA1-E1EA59619043}"/>
    <cellStyle name="Nuovo 27 3" xfId="775" xr:uid="{47167E0F-2ABE-4DCE-BA22-A190985D08DC}"/>
    <cellStyle name="Nuovo 27 3 2" xfId="776" xr:uid="{B15906ED-89DA-417C-84E5-E48310EF6FF3}"/>
    <cellStyle name="Nuovo 27 3 3" xfId="17524" xr:uid="{4A5BE9D7-2DC6-4F46-BF4C-923EA5280674}"/>
    <cellStyle name="Nuovo 27 3 3 2" xfId="18536" xr:uid="{54600189-6728-4ACC-8076-97B65CECF344}"/>
    <cellStyle name="Nuovo 27 3 4" xfId="18535" xr:uid="{292D517F-B4BA-461D-AFD5-C5BA84845F28}"/>
    <cellStyle name="Nuovo 27 3 5" xfId="17523" xr:uid="{42B0825A-7F3D-41EC-BE78-622FD80ADC09}"/>
    <cellStyle name="Nuovo 27 4" xfId="9465" xr:uid="{0F0A7E55-2E93-4B5F-83E3-A93B77C21A40}"/>
    <cellStyle name="Nuovo 27 4 2" xfId="17526" xr:uid="{1EE03318-D282-4B73-AB54-621459B545A3}"/>
    <cellStyle name="Nuovo 27 4 2 2" xfId="18538" xr:uid="{AD56336B-12CE-4503-943D-4E797B3A81A9}"/>
    <cellStyle name="Nuovo 27 4 3" xfId="18537" xr:uid="{A4F505EE-B0C4-45D9-8A46-E8E2BE263657}"/>
    <cellStyle name="Nuovo 27 4 4" xfId="17525" xr:uid="{A9DB9D4C-C2DF-4433-A36F-EA884DECE755}"/>
    <cellStyle name="Nuovo 27 5" xfId="9466" xr:uid="{7445C529-8A67-4FF5-B3A2-AC760E39CCA0}"/>
    <cellStyle name="Nuovo 27 6" xfId="50575" xr:uid="{21ADEF87-3425-4AE3-ABB3-A08203562DCF}"/>
    <cellStyle name="Nuovo 28" xfId="777" xr:uid="{F7B27CB8-E33F-4503-AC73-862AA38C3F71}"/>
    <cellStyle name="Nuovo 28 2" xfId="778" xr:uid="{D23F4E59-A452-427F-8C6B-645CD5170FE9}"/>
    <cellStyle name="Nuovo 28 2 2" xfId="1428" xr:uid="{EE926F0F-86D5-4579-BEE1-2EC93801B3BE}"/>
    <cellStyle name="Nuovo 28 3" xfId="779" xr:uid="{392D7EA6-DEB4-43F4-BE10-DAE8E6F5E047}"/>
    <cellStyle name="Nuovo 28 3 2" xfId="780" xr:uid="{6414372C-5FF1-480C-AF1C-1D0418137D5D}"/>
    <cellStyle name="Nuovo 28 3 3" xfId="17528" xr:uid="{6B8C3061-CD84-4D4F-A643-4944223990A7}"/>
    <cellStyle name="Nuovo 28 3 3 2" xfId="18540" xr:uid="{E39406B2-7898-4686-BF42-529CAD833417}"/>
    <cellStyle name="Nuovo 28 3 4" xfId="18539" xr:uid="{6B152473-2612-4AF0-9862-C22E02BD1D35}"/>
    <cellStyle name="Nuovo 28 3 5" xfId="17527" xr:uid="{69DE3D63-A84F-410C-8475-620530AACBA9}"/>
    <cellStyle name="Nuovo 28 4" xfId="9467" xr:uid="{52689C7B-4286-4417-BD26-06859F9344A1}"/>
    <cellStyle name="Nuovo 28 4 2" xfId="17530" xr:uid="{BE0EC7CC-5FF1-4D3B-BB4E-9F3F16785F83}"/>
    <cellStyle name="Nuovo 28 4 2 2" xfId="18542" xr:uid="{1A18D8E0-1D32-417D-9903-07941B921F14}"/>
    <cellStyle name="Nuovo 28 4 3" xfId="18541" xr:uid="{5F8CA05D-3001-4C66-9F27-3F23517DB2FA}"/>
    <cellStyle name="Nuovo 28 4 4" xfId="17529" xr:uid="{BCF06857-995A-48F1-9323-EEE9A0FEACFD}"/>
    <cellStyle name="Nuovo 28 5" xfId="9468" xr:uid="{83F9CCEE-8F5F-4E01-9F92-D3F04CC04294}"/>
    <cellStyle name="Nuovo 28 6" xfId="50574" xr:uid="{A916A90D-017F-4A9D-AD2D-3C15C5000B49}"/>
    <cellStyle name="Nuovo 29" xfId="781" xr:uid="{3EB96208-97F9-47D2-B9DB-5BAA97FBEAD9}"/>
    <cellStyle name="Nuovo 29 2" xfId="782" xr:uid="{684D7332-B964-45F0-9183-A3008F25CF82}"/>
    <cellStyle name="Nuovo 29 2 2" xfId="1429" xr:uid="{70DF2172-DA21-4EBC-87EA-1C54B9426531}"/>
    <cellStyle name="Nuovo 29 3" xfId="783" xr:uid="{BBF180E8-3A68-49FF-A4F9-893F088698CC}"/>
    <cellStyle name="Nuovo 29 3 2" xfId="784" xr:uid="{D888F402-36B1-4DEB-80D0-71A85D9E153B}"/>
    <cellStyle name="Nuovo 29 3 3" xfId="17532" xr:uid="{8A5EA1FE-C599-4D71-B430-F383ACB35768}"/>
    <cellStyle name="Nuovo 29 3 3 2" xfId="18544" xr:uid="{238E3E62-0CFF-41BD-A2F5-2E48BF6149C4}"/>
    <cellStyle name="Nuovo 29 3 4" xfId="18543" xr:uid="{BDED2DB5-5C41-4623-AE50-70724295646A}"/>
    <cellStyle name="Nuovo 29 3 5" xfId="17531" xr:uid="{1E86956C-E2BE-486C-B7C7-FC42734B2B1C}"/>
    <cellStyle name="Nuovo 29 4" xfId="9469" xr:uid="{648C521F-927D-4023-9F3F-825BA5CE1428}"/>
    <cellStyle name="Nuovo 29 4 2" xfId="17534" xr:uid="{3662B775-1BC1-460C-A5D7-BE4709DD0CC9}"/>
    <cellStyle name="Nuovo 29 4 2 2" xfId="18546" xr:uid="{7DEBC0EF-D46B-40C9-8609-F0E9BDE8100A}"/>
    <cellStyle name="Nuovo 29 4 3" xfId="18545" xr:uid="{34A8AC50-EE2A-43FC-AB39-816B07EF1CFE}"/>
    <cellStyle name="Nuovo 29 4 4" xfId="17533" xr:uid="{8BAEC945-28C3-4CF4-B530-ADBB96741891}"/>
    <cellStyle name="Nuovo 29 5" xfId="9470" xr:uid="{E14593E7-4848-447C-B3C4-9EC08A0FF58D}"/>
    <cellStyle name="Nuovo 29 6" xfId="50573" xr:uid="{CAE12F0C-0AF1-454B-8491-E2755BF5DA12}"/>
    <cellStyle name="Nuovo 3" xfId="785" xr:uid="{A182214F-4C44-4020-AB09-C206A3B7FDC5}"/>
    <cellStyle name="Nuovo 3 2" xfId="786" xr:uid="{D2C5FBFA-19A3-40BD-8C7F-8A721EEDD896}"/>
    <cellStyle name="Nuovo 3 2 2" xfId="1430" xr:uid="{28FAE2E3-2B15-4B8A-9204-4DCFF9738401}"/>
    <cellStyle name="Nuovo 3 3" xfId="787" xr:uid="{C8706823-7259-48EB-948B-A576DF93363C}"/>
    <cellStyle name="Nuovo 3 3 2" xfId="788" xr:uid="{03A7650B-49EB-4CEB-8440-1B0003014305}"/>
    <cellStyle name="Nuovo 3 3 3" xfId="17536" xr:uid="{3C6F9657-3C1F-47DB-B78E-7C65159F0B77}"/>
    <cellStyle name="Nuovo 3 3 3 2" xfId="18548" xr:uid="{7C8DA1C0-85D0-4750-AD4F-7F3DB3340DAC}"/>
    <cellStyle name="Nuovo 3 3 4" xfId="18547" xr:uid="{CF7AC898-8342-4246-842C-8BFDCE827046}"/>
    <cellStyle name="Nuovo 3 3 5" xfId="17535" xr:uid="{80CD12FD-1A0E-4856-B279-B05939BDBF29}"/>
    <cellStyle name="Nuovo 3 4" xfId="9471" xr:uid="{DBA8388D-C7CF-4177-9A6E-60135EB5DE83}"/>
    <cellStyle name="Nuovo 3 4 2" xfId="17538" xr:uid="{DEAAEB6F-5A8F-4358-B4E4-6D1622ACFC65}"/>
    <cellStyle name="Nuovo 3 4 2 2" xfId="18550" xr:uid="{FD9F0A04-9A4D-4DC9-8A0F-B47549586942}"/>
    <cellStyle name="Nuovo 3 4 3" xfId="18549" xr:uid="{D06FA7EC-50A0-4D02-B901-6909A87862B4}"/>
    <cellStyle name="Nuovo 3 4 4" xfId="17537" xr:uid="{BA4A27C6-ACAF-4971-B279-C5A174C764B3}"/>
    <cellStyle name="Nuovo 3 5" xfId="9472" xr:uid="{F87499EB-3347-4C88-BE18-67460ED0F481}"/>
    <cellStyle name="Nuovo 3 6" xfId="50572" xr:uid="{A41FA73E-8EF3-45FF-8C0B-D43E3BD0E650}"/>
    <cellStyle name="Nuovo 30" xfId="789" xr:uid="{3F8DC259-4411-4A3B-86D1-AD5BD1F411A4}"/>
    <cellStyle name="Nuovo 30 2" xfId="790" xr:uid="{785BF688-8DC8-4797-98BE-B48BA6C3FF01}"/>
    <cellStyle name="Nuovo 30 2 2" xfId="1431" xr:uid="{4EBD1D71-1D65-4B97-8B89-12579864F294}"/>
    <cellStyle name="Nuovo 30 3" xfId="791" xr:uid="{5D9595FC-7D7A-4EFA-8D0B-226836CE5D18}"/>
    <cellStyle name="Nuovo 30 3 2" xfId="792" xr:uid="{5E2BADC0-C844-4A42-AEFD-2129C68A1A27}"/>
    <cellStyle name="Nuovo 30 3 3" xfId="17540" xr:uid="{CAD1EFD4-A7D1-4B6C-9418-AE408651C89D}"/>
    <cellStyle name="Nuovo 30 3 3 2" xfId="18552" xr:uid="{96BDEA84-AE42-46A1-8C19-290F9F5FD131}"/>
    <cellStyle name="Nuovo 30 3 4" xfId="18551" xr:uid="{2A3FA058-4544-407B-863E-B0C87560D2BD}"/>
    <cellStyle name="Nuovo 30 3 5" xfId="17539" xr:uid="{44BDD451-11F0-4975-8DCC-31C52EDD9AE1}"/>
    <cellStyle name="Nuovo 30 4" xfId="9473" xr:uid="{187515C2-8161-4ABF-99F9-D31782BC5F5C}"/>
    <cellStyle name="Nuovo 30 4 2" xfId="17542" xr:uid="{0148E5AA-6E20-4B48-906B-3C26DB950B6D}"/>
    <cellStyle name="Nuovo 30 4 2 2" xfId="18554" xr:uid="{9B733230-D124-45FD-909A-2E5F0B6C8F24}"/>
    <cellStyle name="Nuovo 30 4 3" xfId="18553" xr:uid="{AD362EAE-3713-4885-9122-D1C77887CF5C}"/>
    <cellStyle name="Nuovo 30 4 4" xfId="17541" xr:uid="{22C253ED-F792-47F3-97DD-60AE00BDCCF1}"/>
    <cellStyle name="Nuovo 30 5" xfId="9474" xr:uid="{3B3DBDC5-EEB7-43A2-B7BB-742BF32D40AA}"/>
    <cellStyle name="Nuovo 30 6" xfId="51038" xr:uid="{CCA04C1C-C7A8-42E0-813D-4A70188A0193}"/>
    <cellStyle name="Nuovo 31" xfId="793" xr:uid="{AD4BCF77-9C51-4C32-9F95-76885A3F0CF9}"/>
    <cellStyle name="Nuovo 31 2" xfId="794" xr:uid="{262390BA-C660-430D-98B0-05C02B624B3E}"/>
    <cellStyle name="Nuovo 31 2 2" xfId="1432" xr:uid="{71A2055C-C646-4FDC-B051-295C65D8F291}"/>
    <cellStyle name="Nuovo 31 3" xfId="795" xr:uid="{FC5A167D-1B81-40B2-82F6-8693F3272037}"/>
    <cellStyle name="Nuovo 31 3 2" xfId="796" xr:uid="{5DDAD1A5-37F7-4308-84B3-D4BB4A84CD56}"/>
    <cellStyle name="Nuovo 31 3 3" xfId="17544" xr:uid="{BBE7B37F-A3AC-4BFD-858A-3C547DAAEA55}"/>
    <cellStyle name="Nuovo 31 3 3 2" xfId="18556" xr:uid="{95C96529-E7B6-43C2-BACD-1519C8F4914B}"/>
    <cellStyle name="Nuovo 31 3 4" xfId="18555" xr:uid="{A9690733-0EDD-4EF7-925A-251DABD3765D}"/>
    <cellStyle name="Nuovo 31 3 5" xfId="17543" xr:uid="{28E833E0-84B4-4F12-BE51-1E538C2E0804}"/>
    <cellStyle name="Nuovo 31 4" xfId="9475" xr:uid="{590BFC43-2B31-4C86-ACAC-84FBABA0A7A7}"/>
    <cellStyle name="Nuovo 31 4 2" xfId="17546" xr:uid="{70760E24-0776-4E57-9522-D9959AB2DA69}"/>
    <cellStyle name="Nuovo 31 4 2 2" xfId="18558" xr:uid="{97512BFF-954F-45C0-A8E9-178A5D7EBB77}"/>
    <cellStyle name="Nuovo 31 4 3" xfId="18557" xr:uid="{C5984498-93FC-4B96-A05A-B1F538C2C774}"/>
    <cellStyle name="Nuovo 31 4 4" xfId="17545" xr:uid="{0C791871-7A5D-4075-A7FE-1758A5F4373B}"/>
    <cellStyle name="Nuovo 31 5" xfId="9476" xr:uid="{9DFF97F2-89DA-4848-AD70-10D19267B906}"/>
    <cellStyle name="Nuovo 31 6" xfId="50571" xr:uid="{9E0F5D1B-8D92-4F0C-A814-1C2E5944636C}"/>
    <cellStyle name="Nuovo 32" xfId="797" xr:uid="{053BA70E-8CA9-4AB1-8D32-4B536D7A7544}"/>
    <cellStyle name="Nuovo 32 2" xfId="798" xr:uid="{297325F5-6730-4021-87FE-5BF5FCE24543}"/>
    <cellStyle name="Nuovo 32 2 2" xfId="1433" xr:uid="{40C5F6E3-AAC8-41E7-99AA-F0D5BBA6E5F2}"/>
    <cellStyle name="Nuovo 32 3" xfId="799" xr:uid="{BC930599-3D01-4A37-8ECC-2F50DF04193C}"/>
    <cellStyle name="Nuovo 32 3 2" xfId="800" xr:uid="{59F4EE6C-6CDC-46A7-A273-42B125BACDBA}"/>
    <cellStyle name="Nuovo 32 3 3" xfId="17548" xr:uid="{CB427D79-EDC4-4993-BBEF-71F265BD0A30}"/>
    <cellStyle name="Nuovo 32 3 3 2" xfId="18560" xr:uid="{4FCD8555-B4D3-4D21-87F4-F61BC36B269D}"/>
    <cellStyle name="Nuovo 32 3 4" xfId="18559" xr:uid="{535E604B-3031-495E-81FD-D5DCB17EE628}"/>
    <cellStyle name="Nuovo 32 3 5" xfId="17547" xr:uid="{42522728-6681-4DEC-9C96-71569B474063}"/>
    <cellStyle name="Nuovo 32 4" xfId="9477" xr:uid="{74B030DD-534F-4CB8-82CB-9B93771DD350}"/>
    <cellStyle name="Nuovo 32 4 2" xfId="17550" xr:uid="{D6B40E13-0051-4772-A6BF-FE4256AAC069}"/>
    <cellStyle name="Nuovo 32 4 2 2" xfId="18562" xr:uid="{9F3DFD2E-896C-487E-98A9-69E85D56BAAC}"/>
    <cellStyle name="Nuovo 32 4 3" xfId="18561" xr:uid="{E263F7EF-A55E-44FA-A64B-F6ACACB9C3E6}"/>
    <cellStyle name="Nuovo 32 4 4" xfId="17549" xr:uid="{9E188331-A74D-49B6-9FAA-2E3002905F4B}"/>
    <cellStyle name="Nuovo 32 5" xfId="9478" xr:uid="{492ED3A2-65D5-4285-96B3-D3A0D0FF7161}"/>
    <cellStyle name="Nuovo 32 6" xfId="50570" xr:uid="{DFAAFC3F-1DCB-4801-B6B8-BC5F26AB277B}"/>
    <cellStyle name="Nuovo 33" xfId="801" xr:uid="{8084A43B-5F8D-4842-A1C4-706087D60724}"/>
    <cellStyle name="Nuovo 33 2" xfId="802" xr:uid="{F74A9EA5-36A0-45D0-8233-D9EBB07CC95C}"/>
    <cellStyle name="Nuovo 33 2 2" xfId="1434" xr:uid="{8C66E22E-31E0-4C3B-8574-47A9DB62004B}"/>
    <cellStyle name="Nuovo 33 3" xfId="803" xr:uid="{61F2B7BF-353C-4C96-80C2-E6279588016A}"/>
    <cellStyle name="Nuovo 33 3 2" xfId="804" xr:uid="{10445579-D26C-4BB6-B219-2591428DDB8C}"/>
    <cellStyle name="Nuovo 33 3 3" xfId="17552" xr:uid="{BE2BA997-2BC9-4866-9CDF-0E5DBF381BD0}"/>
    <cellStyle name="Nuovo 33 3 3 2" xfId="18564" xr:uid="{168E6F0D-8ED6-4584-B33E-C5BCECD9AE00}"/>
    <cellStyle name="Nuovo 33 3 4" xfId="18563" xr:uid="{1B38A204-B231-45D8-9231-3CBDF6F25D59}"/>
    <cellStyle name="Nuovo 33 3 5" xfId="17551" xr:uid="{F857D42D-C2E3-4087-B881-1DD64E2B188F}"/>
    <cellStyle name="Nuovo 33 4" xfId="9479" xr:uid="{A1B568A0-4A81-45BE-B81D-40BA78E1E09F}"/>
    <cellStyle name="Nuovo 33 4 2" xfId="17554" xr:uid="{B6D4ECF9-84A8-42E5-AD60-B2189615B843}"/>
    <cellStyle name="Nuovo 33 4 2 2" xfId="18566" xr:uid="{5A4CF04D-6AC0-4A2E-A777-CA8752741E0B}"/>
    <cellStyle name="Nuovo 33 4 3" xfId="18565" xr:uid="{9203ACE1-BC77-4321-83C7-6CFEE25B56EA}"/>
    <cellStyle name="Nuovo 33 4 4" xfId="17553" xr:uid="{50B93F2A-0819-4510-94D8-D7D125664740}"/>
    <cellStyle name="Nuovo 33 5" xfId="9480" xr:uid="{FD4D19DA-58D4-4AEA-9254-D6F44040FAD5}"/>
    <cellStyle name="Nuovo 33 6" xfId="50569" xr:uid="{3A889E65-1757-4965-972C-635131E1EAD9}"/>
    <cellStyle name="Nuovo 34" xfId="805" xr:uid="{9DD89E42-3EA7-4286-86A7-CA10A1C81435}"/>
    <cellStyle name="Nuovo 34 2" xfId="806" xr:uid="{1B1DF13A-C3AB-467D-B47E-610213AB4912}"/>
    <cellStyle name="Nuovo 34 2 2" xfId="1435" xr:uid="{03494CCF-8CB3-4DC3-B26B-66E729F41977}"/>
    <cellStyle name="Nuovo 34 3" xfId="807" xr:uid="{16A89659-D0B8-4393-A9F9-A5B632BB06BD}"/>
    <cellStyle name="Nuovo 34 3 2" xfId="808" xr:uid="{46FB95A6-E854-4549-9664-83F0D1C7BF4A}"/>
    <cellStyle name="Nuovo 34 3 3" xfId="17556" xr:uid="{1309AD55-30C8-4601-98C5-4721CBD4D1ED}"/>
    <cellStyle name="Nuovo 34 3 3 2" xfId="18568" xr:uid="{D7254BDC-14D8-4D4E-A3B1-BC41626361EB}"/>
    <cellStyle name="Nuovo 34 3 4" xfId="18567" xr:uid="{680736F8-7A92-4A38-B2C8-7669AA56D02C}"/>
    <cellStyle name="Nuovo 34 3 5" xfId="17555" xr:uid="{6D83EE5F-D4B0-46AC-9504-14401AD81392}"/>
    <cellStyle name="Nuovo 34 4" xfId="9481" xr:uid="{6C7280AC-2FFE-4351-AAA3-309942317D22}"/>
    <cellStyle name="Nuovo 34 4 2" xfId="17558" xr:uid="{502D904F-B861-4BE0-AF5B-AAA602EBA33E}"/>
    <cellStyle name="Nuovo 34 4 2 2" xfId="18570" xr:uid="{1A9B391A-0E09-4598-A822-209389267566}"/>
    <cellStyle name="Nuovo 34 4 3" xfId="18569" xr:uid="{7BCDF1FD-FFE8-4939-9693-0541C9539771}"/>
    <cellStyle name="Nuovo 34 4 4" xfId="17557" xr:uid="{DD9AC1BE-8B9F-4BBF-91EB-651683331300}"/>
    <cellStyle name="Nuovo 34 5" xfId="9482" xr:uid="{DD94CCCD-FF70-432E-B3FF-162365A0FE6B}"/>
    <cellStyle name="Nuovo 34 6" xfId="50968" xr:uid="{547B11CE-8673-48A9-8190-AA54F9DFA2D3}"/>
    <cellStyle name="Nuovo 35" xfId="809" xr:uid="{FBAF249A-C2AE-4940-80B0-0F04B22EFD59}"/>
    <cellStyle name="Nuovo 35 2" xfId="810" xr:uid="{137CD2D3-199C-48F4-8D44-08846EA52C94}"/>
    <cellStyle name="Nuovo 35 2 2" xfId="1436" xr:uid="{034B37BC-FD94-4589-AF14-9C2BC4EAB2DB}"/>
    <cellStyle name="Nuovo 35 3" xfId="811" xr:uid="{A4A2AB08-8A0F-43A1-9632-92B037D3856C}"/>
    <cellStyle name="Nuovo 35 3 2" xfId="812" xr:uid="{E36AD464-CAAD-414F-8822-D1DEBC4319AE}"/>
    <cellStyle name="Nuovo 35 3 3" xfId="17560" xr:uid="{1C20CE55-BE3D-49D6-BCBB-E5B34A8615C4}"/>
    <cellStyle name="Nuovo 35 3 3 2" xfId="18572" xr:uid="{F5BAEE2A-A7B5-4753-8EF0-6167BCC6AF80}"/>
    <cellStyle name="Nuovo 35 3 4" xfId="18571" xr:uid="{441D940C-E14A-4A51-AF90-29E22742DA5B}"/>
    <cellStyle name="Nuovo 35 3 5" xfId="17559" xr:uid="{F6570044-4192-4F00-8F94-B47368B86C8C}"/>
    <cellStyle name="Nuovo 35 4" xfId="9483" xr:uid="{DB111DB0-2212-433C-B694-1D5748188ABE}"/>
    <cellStyle name="Nuovo 35 4 2" xfId="17562" xr:uid="{06479DAA-7EAA-4C04-A2B6-5DDE88936108}"/>
    <cellStyle name="Nuovo 35 4 2 2" xfId="18574" xr:uid="{34866B88-36D6-42D1-8A1D-0B4DAA929054}"/>
    <cellStyle name="Nuovo 35 4 3" xfId="18573" xr:uid="{3B1BC1E8-6BB3-4ADF-A9B8-87DF70DFE766}"/>
    <cellStyle name="Nuovo 35 4 4" xfId="17561" xr:uid="{1112E57A-94E3-403A-ABA4-49BDA83D8951}"/>
    <cellStyle name="Nuovo 35 5" xfId="9484" xr:uid="{2F09BADE-A3A7-4E81-8DEC-0803B3635609}"/>
    <cellStyle name="Nuovo 35 6" xfId="50568" xr:uid="{CC81A1FC-C574-4FD5-8876-DB337EE5F999}"/>
    <cellStyle name="Nuovo 36" xfId="813" xr:uid="{9E1448FD-485B-4C62-98A5-9FE5F391BDB1}"/>
    <cellStyle name="Nuovo 36 2" xfId="814" xr:uid="{21777E89-D62D-4E5A-A72C-946A547654C1}"/>
    <cellStyle name="Nuovo 36 2 2" xfId="1437" xr:uid="{BF1B6B45-2844-4886-80A3-5B0396A14FF8}"/>
    <cellStyle name="Nuovo 36 3" xfId="815" xr:uid="{D5B799D6-CFDF-4E50-A5DF-C7A2A4E186EE}"/>
    <cellStyle name="Nuovo 36 3 2" xfId="816" xr:uid="{9AD56DE9-6926-48A3-985C-9A6187BF6B78}"/>
    <cellStyle name="Nuovo 36 3 3" xfId="17564" xr:uid="{29BF8731-EFCF-4F58-8549-DC5BF5CD8A10}"/>
    <cellStyle name="Nuovo 36 3 3 2" xfId="18576" xr:uid="{94639D9A-0B63-4FDB-A148-3CABA1483E56}"/>
    <cellStyle name="Nuovo 36 3 4" xfId="18575" xr:uid="{5E41EDA5-DFF5-4588-8B78-63ED3E2F9B52}"/>
    <cellStyle name="Nuovo 36 3 5" xfId="17563" xr:uid="{C0B5A608-7B74-4888-9E81-482B5E107FE7}"/>
    <cellStyle name="Nuovo 36 4" xfId="9485" xr:uid="{7ABC8196-3490-4D8D-A7CB-631C10163F8B}"/>
    <cellStyle name="Nuovo 36 4 2" xfId="17566" xr:uid="{D2511E15-95C5-48F8-9929-F36E65A11DB1}"/>
    <cellStyle name="Nuovo 36 4 2 2" xfId="18578" xr:uid="{1C1C348C-FA42-416B-BBF0-469EA268E0E8}"/>
    <cellStyle name="Nuovo 36 4 3" xfId="18577" xr:uid="{84F84E48-46A5-46A8-AA36-AEF22CB8EE4C}"/>
    <cellStyle name="Nuovo 36 4 4" xfId="17565" xr:uid="{0DCF230B-64CA-4C74-AF05-183DDB7D1CD6}"/>
    <cellStyle name="Nuovo 36 5" xfId="9486" xr:uid="{82A41FAB-E20B-4125-9A83-EE0F0918B8E3}"/>
    <cellStyle name="Nuovo 36 6" xfId="51245" xr:uid="{7A0BBF14-FA7E-4843-A21C-B2BC736A5F91}"/>
    <cellStyle name="Nuovo 37" xfId="817" xr:uid="{C205751A-E2C9-4A61-93B8-F2C9370CEE18}"/>
    <cellStyle name="Nuovo 37 2" xfId="818" xr:uid="{479D35D1-FB9D-4915-B1EE-F1200BFBD008}"/>
    <cellStyle name="Nuovo 37 2 2" xfId="1438" xr:uid="{7D02D572-EEFE-4A07-BA1E-7D8A406B7710}"/>
    <cellStyle name="Nuovo 37 3" xfId="819" xr:uid="{80E27D76-016D-4D75-A3DD-62364D92FDD4}"/>
    <cellStyle name="Nuovo 37 3 2" xfId="820" xr:uid="{145AA968-B68F-430A-947A-095ED50CAB11}"/>
    <cellStyle name="Nuovo 37 3 3" xfId="17568" xr:uid="{1722E2F5-0F52-49D4-AF60-B0BBAAA8F203}"/>
    <cellStyle name="Nuovo 37 3 3 2" xfId="18580" xr:uid="{5641CC1D-69D1-4500-9E1E-7D2EAF531B5F}"/>
    <cellStyle name="Nuovo 37 3 4" xfId="18579" xr:uid="{7EAB6897-0F83-42F6-B91B-CE1228832F7A}"/>
    <cellStyle name="Nuovo 37 3 5" xfId="17567" xr:uid="{6B318252-4E87-4101-AE9D-D856D29B89BB}"/>
    <cellStyle name="Nuovo 37 4" xfId="9487" xr:uid="{E24A3300-9507-4619-976C-5962E9059412}"/>
    <cellStyle name="Nuovo 37 4 2" xfId="17570" xr:uid="{294F8300-7819-435D-A7D6-C53580A451E1}"/>
    <cellStyle name="Nuovo 37 4 2 2" xfId="18582" xr:uid="{07C0D8EA-BD08-4544-AC07-A80D46EAB5BD}"/>
    <cellStyle name="Nuovo 37 4 3" xfId="18581" xr:uid="{1F15E71F-9821-47B7-B7BF-E690BDD368BC}"/>
    <cellStyle name="Nuovo 37 4 4" xfId="17569" xr:uid="{50494878-C7C2-4CD6-8752-1926AB8DE07C}"/>
    <cellStyle name="Nuovo 37 5" xfId="9488" xr:uid="{A0E6087B-1A3C-4B31-BD67-4683F592FF70}"/>
    <cellStyle name="Nuovo 37 6" xfId="51246" xr:uid="{A13FDD9F-7F89-4FBE-9DB0-FE28F129F3C1}"/>
    <cellStyle name="Nuovo 38" xfId="821" xr:uid="{4C97621C-7AE7-4A69-A4FB-9A2731CB1A98}"/>
    <cellStyle name="Nuovo 38 2" xfId="822" xr:uid="{EFF7709E-3B7A-442E-8286-C6DEC5ED435B}"/>
    <cellStyle name="Nuovo 38 2 2" xfId="1439" xr:uid="{BA20F4F2-D6C3-4452-ADB3-C9F72DDF61D6}"/>
    <cellStyle name="Nuovo 38 3" xfId="823" xr:uid="{B833A1D5-D47B-44B2-8035-B2F4D2977D66}"/>
    <cellStyle name="Nuovo 38 3 2" xfId="824" xr:uid="{9035EB15-97D9-4EAD-BC4E-BA084469ECA6}"/>
    <cellStyle name="Nuovo 38 3 3" xfId="17572" xr:uid="{13B42FF8-F55B-49F1-AD53-192E7EB0D538}"/>
    <cellStyle name="Nuovo 38 3 3 2" xfId="18584" xr:uid="{5E69C3C3-968F-43C9-95C6-22CD97530CB8}"/>
    <cellStyle name="Nuovo 38 3 4" xfId="18583" xr:uid="{5D088076-C81A-4F01-B0B1-3910FD2EAECA}"/>
    <cellStyle name="Nuovo 38 3 5" xfId="17571" xr:uid="{861743B1-095B-46F1-A709-043E6C0ED3E2}"/>
    <cellStyle name="Nuovo 38 4" xfId="9489" xr:uid="{21E6E23B-2C07-449A-91D8-986040AC7BA5}"/>
    <cellStyle name="Nuovo 38 4 2" xfId="17574" xr:uid="{ED52E237-E147-49BA-8FD7-A1AD9CBAD911}"/>
    <cellStyle name="Nuovo 38 4 2 2" xfId="18586" xr:uid="{FB58F7AA-D15D-45C0-BAC3-A8432D69E29C}"/>
    <cellStyle name="Nuovo 38 4 3" xfId="18585" xr:uid="{0769730D-DE08-42E2-8757-09477CEAC282}"/>
    <cellStyle name="Nuovo 38 4 4" xfId="17573" xr:uid="{6D88935D-42AD-48E3-8882-8BBEA967F929}"/>
    <cellStyle name="Nuovo 38 5" xfId="9490" xr:uid="{D0AAB6F8-3F4D-450A-BBD8-4C77519FACFD}"/>
    <cellStyle name="Nuovo 38 6" xfId="51037" xr:uid="{D8CDAE84-F0ED-4B86-B148-134E8DE834D5}"/>
    <cellStyle name="Nuovo 39" xfId="825" xr:uid="{DA896131-3312-4AD9-A823-AB7BFEC2A2E4}"/>
    <cellStyle name="Nuovo 39 2" xfId="826" xr:uid="{2FA93F54-EA84-4F9E-9297-B325FD339989}"/>
    <cellStyle name="Nuovo 39 2 2" xfId="1440" xr:uid="{D2C69832-FE28-4A94-91E5-A17A2E8D81DF}"/>
    <cellStyle name="Nuovo 39 3" xfId="827" xr:uid="{13C9874D-4416-4C68-8767-B3231F06C03D}"/>
    <cellStyle name="Nuovo 39 3 2" xfId="828" xr:uid="{0B7237C2-4858-43E8-B494-76976E552BAC}"/>
    <cellStyle name="Nuovo 39 3 3" xfId="17576" xr:uid="{B16E81A5-D76A-4902-98D3-82C409690D29}"/>
    <cellStyle name="Nuovo 39 3 3 2" xfId="18588" xr:uid="{BAF354B1-5725-40D6-AB07-1F66238341AF}"/>
    <cellStyle name="Nuovo 39 3 4" xfId="18587" xr:uid="{9E79FB09-07F2-4C84-B2A0-367054A7813D}"/>
    <cellStyle name="Nuovo 39 3 5" xfId="17575" xr:uid="{F737EFF1-6FC3-4DB6-929A-60C9EBE30BA8}"/>
    <cellStyle name="Nuovo 39 4" xfId="9491" xr:uid="{22E3B690-E6B3-4BB6-87F4-62C6BC0AB0CC}"/>
    <cellStyle name="Nuovo 39 4 2" xfId="17578" xr:uid="{EFB94438-C5B5-4F67-98CF-9F53117FB456}"/>
    <cellStyle name="Nuovo 39 4 2 2" xfId="18590" xr:uid="{DA4AE5DF-C437-44D3-991E-E81625383562}"/>
    <cellStyle name="Nuovo 39 4 3" xfId="18589" xr:uid="{AA368171-513E-4307-B1B8-2A5C82576441}"/>
    <cellStyle name="Nuovo 39 4 4" xfId="17577" xr:uid="{3AD11753-A570-48C5-961A-8004EA524EFC}"/>
    <cellStyle name="Nuovo 39 5" xfId="9492" xr:uid="{F56B49D7-BBF1-44C7-BA6D-0B36BEF0144D}"/>
    <cellStyle name="Nuovo 39 6" xfId="50967" xr:uid="{D4E71D79-35D4-4122-BEF8-AFC87A41E05F}"/>
    <cellStyle name="Nuovo 4" xfId="829" xr:uid="{C538CA49-B2A7-401A-9148-1D518A3D5FDE}"/>
    <cellStyle name="Nuovo 4 2" xfId="830" xr:uid="{FCA99AB1-A99D-4A9F-92B0-42A28DECB082}"/>
    <cellStyle name="Nuovo 4 2 2" xfId="1441" xr:uid="{CAD802AE-9E19-47ED-9B0A-1EFE8B930140}"/>
    <cellStyle name="Nuovo 4 3" xfId="831" xr:uid="{2297D98A-140A-4563-8B66-776B04B61D64}"/>
    <cellStyle name="Nuovo 4 3 2" xfId="832" xr:uid="{DF4F73DA-47A8-443D-9D50-51387DC07B38}"/>
    <cellStyle name="Nuovo 4 3 3" xfId="17580" xr:uid="{C6C7AA94-6A76-4FF1-A0E6-49FB3E4DE56A}"/>
    <cellStyle name="Nuovo 4 3 3 2" xfId="18592" xr:uid="{1D1E20A1-2C63-459F-B6C6-0407117CB88A}"/>
    <cellStyle name="Nuovo 4 3 4" xfId="18591" xr:uid="{322EED96-1737-4FB9-AA3B-CBD1FE19564F}"/>
    <cellStyle name="Nuovo 4 3 5" xfId="17579" xr:uid="{B50A4D32-FA71-4C84-AB85-1D9497907591}"/>
    <cellStyle name="Nuovo 4 4" xfId="9493" xr:uid="{ADB12972-4001-473A-B46D-ADED32B77BB2}"/>
    <cellStyle name="Nuovo 4 4 2" xfId="17582" xr:uid="{E1AAB31D-5C68-40A0-B5B4-0F14C03357C4}"/>
    <cellStyle name="Nuovo 4 4 2 2" xfId="18594" xr:uid="{996594FD-2EAB-4AAC-B6AB-41227A0D4E84}"/>
    <cellStyle name="Nuovo 4 4 3" xfId="18593" xr:uid="{45ECFF05-4364-4567-9F3B-2FC2A0E2AD4A}"/>
    <cellStyle name="Nuovo 4 4 4" xfId="17581" xr:uid="{9058E176-D122-4203-9A8B-C0184AA5C754}"/>
    <cellStyle name="Nuovo 4 5" xfId="9494" xr:uid="{39E0E9E1-AB0A-42B6-B3FD-CF33614105FA}"/>
    <cellStyle name="Nuovo 4 6" xfId="50567" xr:uid="{6907AF82-34E3-4579-B181-6BA1E68DCF8B}"/>
    <cellStyle name="Nuovo 40" xfId="833" xr:uid="{B9A91946-D55A-4EC2-85C8-84228EB718A1}"/>
    <cellStyle name="Nuovo 40 2" xfId="834" xr:uid="{6D4C4FB6-E323-4E53-9F05-AC391E2F82E4}"/>
    <cellStyle name="Nuovo 40 2 2" xfId="1442" xr:uid="{39CA009E-3609-4E29-ADB1-2899A712A901}"/>
    <cellStyle name="Nuovo 40 3" xfId="835" xr:uid="{2559723B-8F24-4CFB-92ED-6F72893D7D59}"/>
    <cellStyle name="Nuovo 40 3 2" xfId="836" xr:uid="{3D6FD1A0-9DA3-4B51-8648-043B26B8ED2D}"/>
    <cellStyle name="Nuovo 40 3 3" xfId="17584" xr:uid="{E04D46CE-8783-4BAD-9289-68D56A1B5752}"/>
    <cellStyle name="Nuovo 40 3 3 2" xfId="18596" xr:uid="{449484FE-D498-4E22-A8B0-E989F379175B}"/>
    <cellStyle name="Nuovo 40 3 4" xfId="18595" xr:uid="{F53FB868-11FB-46AD-8493-C7C4EE840FC6}"/>
    <cellStyle name="Nuovo 40 3 5" xfId="17583" xr:uid="{B9441946-EE4F-4646-BB53-D25DF3556C2D}"/>
    <cellStyle name="Nuovo 40 4" xfId="9495" xr:uid="{02D637DB-F876-4607-B1FB-E1923D99340C}"/>
    <cellStyle name="Nuovo 40 4 2" xfId="17586" xr:uid="{691F9FA0-B85D-431E-B212-8896B9C41048}"/>
    <cellStyle name="Nuovo 40 4 2 2" xfId="18598" xr:uid="{BDC94365-92DF-4199-975F-BA59920000A2}"/>
    <cellStyle name="Nuovo 40 4 3" xfId="18597" xr:uid="{0CAB0677-F134-4D7F-84D8-7CDA5841A910}"/>
    <cellStyle name="Nuovo 40 4 4" xfId="17585" xr:uid="{3FE7ECDA-BF74-4252-A938-2E7DFBD8E74E}"/>
    <cellStyle name="Nuovo 40 5" xfId="9496" xr:uid="{E3BE115A-FC97-4A2F-8068-49104565C742}"/>
    <cellStyle name="Nuovo 40 6" xfId="50566" xr:uid="{073FA306-1DB7-4589-B628-92824451632E}"/>
    <cellStyle name="Nuovo 41" xfId="837" xr:uid="{FAF670EB-661E-4C37-98A4-76ED008B4CCC}"/>
    <cellStyle name="Nuovo 41 2" xfId="838" xr:uid="{2335AA1D-168B-417B-8C2D-07DB1EBFDA38}"/>
    <cellStyle name="Nuovo 41 2 2" xfId="1443" xr:uid="{0CE3F427-DC21-479F-AD06-6EA00530F668}"/>
    <cellStyle name="Nuovo 41 3" xfId="839" xr:uid="{0BAE70B9-8B3E-49F6-A5B5-09AB28600E4E}"/>
    <cellStyle name="Nuovo 41 3 2" xfId="840" xr:uid="{12DA627F-0461-417C-AF52-721AB86B77EC}"/>
    <cellStyle name="Nuovo 41 3 3" xfId="17588" xr:uid="{00067D5A-6D8B-42BB-A2A4-629A32D9CA6F}"/>
    <cellStyle name="Nuovo 41 3 3 2" xfId="18600" xr:uid="{BCF208F6-A63D-4AB0-8B01-4340AECA383D}"/>
    <cellStyle name="Nuovo 41 3 4" xfId="18599" xr:uid="{FD258A5F-78BF-403A-A2E8-0F78D211F6C6}"/>
    <cellStyle name="Nuovo 41 3 5" xfId="17587" xr:uid="{7E7DC746-F811-4207-BE30-E2BB174EA028}"/>
    <cellStyle name="Nuovo 41 4" xfId="9497" xr:uid="{80189A05-1B3D-41F8-B203-8A10084537FE}"/>
    <cellStyle name="Nuovo 41 4 2" xfId="17590" xr:uid="{8413321B-A3A5-4055-8B70-E30FF72BA944}"/>
    <cellStyle name="Nuovo 41 4 2 2" xfId="18602" xr:uid="{C5CE20F7-301F-43C5-BBFD-1E8F69FBAF06}"/>
    <cellStyle name="Nuovo 41 4 3" xfId="18601" xr:uid="{42D86D51-35E1-4791-A990-6C442A58E3AE}"/>
    <cellStyle name="Nuovo 41 4 4" xfId="17589" xr:uid="{6D4F15FB-886E-49AF-9083-1DDC5C4091AB}"/>
    <cellStyle name="Nuovo 41 5" xfId="9498" xr:uid="{342C62D7-A697-423B-9CF2-B66B7FFA05DC}"/>
    <cellStyle name="Nuovo 41 6" xfId="50565" xr:uid="{7172112B-7D81-46C7-8A9C-7281D57FF3F1}"/>
    <cellStyle name="Nuovo 42" xfId="841" xr:uid="{A36AF34A-9F20-490D-B81A-19F8157B0CDA}"/>
    <cellStyle name="Nuovo 42 2" xfId="842" xr:uid="{04E65D49-A7A6-48E3-9D42-6EDD4B87DDD3}"/>
    <cellStyle name="Nuovo 42 2 2" xfId="1444" xr:uid="{2960F982-FB57-4A10-938E-3AF2877BBEC2}"/>
    <cellStyle name="Nuovo 42 3" xfId="843" xr:uid="{5F2FB514-7C6E-4D87-AAC5-8CA618C24626}"/>
    <cellStyle name="Nuovo 42 3 2" xfId="844" xr:uid="{9A11F596-3258-4E2B-ABBD-6EACF3785383}"/>
    <cellStyle name="Nuovo 42 3 3" xfId="17592" xr:uid="{992BC164-EC79-4CD5-9AAE-18588ADC228E}"/>
    <cellStyle name="Nuovo 42 3 3 2" xfId="18604" xr:uid="{4BBCF7BD-A861-4257-A1C6-69C3786AFD99}"/>
    <cellStyle name="Nuovo 42 3 4" xfId="18603" xr:uid="{9D92494C-4342-467C-ABC0-5A29FF2301F9}"/>
    <cellStyle name="Nuovo 42 3 5" xfId="17591" xr:uid="{C3744B9C-D6F9-42A8-B947-09018EC68178}"/>
    <cellStyle name="Nuovo 42 4" xfId="9499" xr:uid="{3564BE39-58DE-41DD-88C6-9D5D4D0EAC96}"/>
    <cellStyle name="Nuovo 42 4 2" xfId="17594" xr:uid="{D50EF830-CC03-4393-9CBF-E5F908F4DD3D}"/>
    <cellStyle name="Nuovo 42 4 2 2" xfId="18606" xr:uid="{08C631BF-68F2-4F62-92DD-8B77B2E2D126}"/>
    <cellStyle name="Nuovo 42 4 3" xfId="18605" xr:uid="{428CF23C-A5A4-475D-BCFA-275E3437F1B2}"/>
    <cellStyle name="Nuovo 42 4 4" xfId="17593" xr:uid="{3CFD0236-FD17-41E8-9BF0-52C7E9194212}"/>
    <cellStyle name="Nuovo 42 5" xfId="9500" xr:uid="{213B1EBC-5887-4CD0-A3DF-1878AF9E07C1}"/>
    <cellStyle name="Nuovo 42 6" xfId="50564" xr:uid="{2E36F1C9-D06F-4BE0-BE35-CAC5D00FB89D}"/>
    <cellStyle name="Nuovo 43" xfId="845" xr:uid="{63C85BFC-A000-4F74-8CD4-5452AE00ADCF}"/>
    <cellStyle name="Nuovo 43 2" xfId="846" xr:uid="{A7D6C1D1-099F-4660-BA1F-0F7030A7D5B8}"/>
    <cellStyle name="Nuovo 43 2 2" xfId="1445" xr:uid="{1741C1B6-2325-4213-B49F-D866C442B10C}"/>
    <cellStyle name="Nuovo 43 3" xfId="847" xr:uid="{6FEE42B2-887C-444B-A414-00182196981C}"/>
    <cellStyle name="Nuovo 43 3 2" xfId="848" xr:uid="{2B145495-6C47-4DB8-965F-1C85F5A98F81}"/>
    <cellStyle name="Nuovo 43 3 3" xfId="17596" xr:uid="{863C5314-56DC-4D74-92DF-54B55999C664}"/>
    <cellStyle name="Nuovo 43 3 3 2" xfId="18608" xr:uid="{65A1A29D-2E35-4C5D-AB2B-BD07CCD5CD02}"/>
    <cellStyle name="Nuovo 43 3 4" xfId="18607" xr:uid="{03745A45-E23F-4B41-B16B-B0B5B5AC2A93}"/>
    <cellStyle name="Nuovo 43 3 5" xfId="17595" xr:uid="{15BE8736-4D0E-45B2-9898-CA15C7017DC1}"/>
    <cellStyle name="Nuovo 43 4" xfId="9501" xr:uid="{CF68D1A2-06E7-4FFC-88C1-BD87995F55FC}"/>
    <cellStyle name="Nuovo 43 4 2" xfId="17598" xr:uid="{BF09292B-F51E-484B-84B4-2969F2E92063}"/>
    <cellStyle name="Nuovo 43 4 2 2" xfId="18610" xr:uid="{675B825B-6A4D-4735-AECF-5FC766EBCC98}"/>
    <cellStyle name="Nuovo 43 4 3" xfId="18609" xr:uid="{CF2EE3BA-38DB-442F-AE02-1868AB0A1A5C}"/>
    <cellStyle name="Nuovo 43 4 4" xfId="17597" xr:uid="{B0FBB25D-FF14-4777-812B-BF7BB8F57106}"/>
    <cellStyle name="Nuovo 43 5" xfId="9502" xr:uid="{1D76DCCE-3060-4953-A272-2299B8FB23BF}"/>
    <cellStyle name="Nuovo 43 6" xfId="50966" xr:uid="{C65FAE77-ED1E-4379-AE99-B6310982F3D0}"/>
    <cellStyle name="Nuovo 44" xfId="849" xr:uid="{BACDCD5C-0627-4C33-A91A-39CAA04C6F78}"/>
    <cellStyle name="Nuovo 44 2" xfId="850" xr:uid="{6746ADEF-25BA-4A84-A79D-1F62765E67A4}"/>
    <cellStyle name="Nuovo 44 2 2" xfId="1446" xr:uid="{9DE0A6B9-3EA3-4A3C-A599-054D4DE2C1C3}"/>
    <cellStyle name="Nuovo 44 3" xfId="851" xr:uid="{D12DC772-45CB-40D2-A3DE-5E3747A5BF39}"/>
    <cellStyle name="Nuovo 44 3 2" xfId="852" xr:uid="{42FA827A-E878-4741-B38A-AB36DEBBE362}"/>
    <cellStyle name="Nuovo 44 3 3" xfId="17600" xr:uid="{F229A776-DD47-43D1-994F-7CBCEACB957A}"/>
    <cellStyle name="Nuovo 44 3 3 2" xfId="18612" xr:uid="{1ACE7331-7136-49E5-AFD4-A3B6668AF1BA}"/>
    <cellStyle name="Nuovo 44 3 4" xfId="18611" xr:uid="{4C7DCAAA-3B35-4C95-9A4B-932DCF96E8C6}"/>
    <cellStyle name="Nuovo 44 3 5" xfId="17599" xr:uid="{919085BB-0283-4A88-8625-05836739EA82}"/>
    <cellStyle name="Nuovo 44 4" xfId="9503" xr:uid="{8941331C-E339-48D3-A343-6A64DBD9B806}"/>
    <cellStyle name="Nuovo 44 4 2" xfId="17602" xr:uid="{159FD221-C844-4F2E-9E86-50CB9BE9C611}"/>
    <cellStyle name="Nuovo 44 4 2 2" xfId="18614" xr:uid="{CF2A5434-5B37-42C4-ACE9-1F61CDC85FCD}"/>
    <cellStyle name="Nuovo 44 4 3" xfId="18613" xr:uid="{81FD1215-E2F7-49D7-A4E3-96961D6E00B3}"/>
    <cellStyle name="Nuovo 44 4 4" xfId="17601" xr:uid="{9E5F3A26-AEF4-48DA-8520-409C224516B0}"/>
    <cellStyle name="Nuovo 44 5" xfId="9504" xr:uid="{0C9EB3B8-D079-4F3E-B575-905171409456}"/>
    <cellStyle name="Nuovo 44 6" xfId="51247" xr:uid="{1BACC191-3B84-4660-B189-F093630F5E9D}"/>
    <cellStyle name="Nuovo 45" xfId="853" xr:uid="{D2A63F21-E679-4385-999E-E87B017609EF}"/>
    <cellStyle name="Nuovo 45 2" xfId="1447" xr:uid="{7DE4101F-8684-4776-9104-4917255D691C}"/>
    <cellStyle name="Nuovo 46" xfId="854" xr:uid="{8BFEC30F-DBC3-4B87-9627-49F9E8788C35}"/>
    <cellStyle name="Nuovo 46 2" xfId="855" xr:uid="{EC56D515-5D9E-4791-AECB-7F1D022DAD5B}"/>
    <cellStyle name="Nuovo 46 3" xfId="17604" xr:uid="{768CBF99-14FC-40C5-B349-FFF28CDCA009}"/>
    <cellStyle name="Nuovo 46 3 2" xfId="18616" xr:uid="{6EC31E3D-A77A-4BF3-AA8A-544A021F579B}"/>
    <cellStyle name="Nuovo 46 4" xfId="18615" xr:uid="{31298C23-8DC5-4A6F-A413-7A6A893957E7}"/>
    <cellStyle name="Nuovo 46 5" xfId="17603" xr:uid="{33E9E931-7063-4934-A443-5B5F3BF074D7}"/>
    <cellStyle name="Nuovo 47" xfId="9505" xr:uid="{7EDC5686-E15C-48A8-8F17-EC4C595D2D69}"/>
    <cellStyle name="Nuovo 47 2" xfId="17606" xr:uid="{1E1D29DE-9FFE-4848-827E-B60653F2F4D8}"/>
    <cellStyle name="Nuovo 47 2 2" xfId="18618" xr:uid="{9B469CEC-5536-4232-874F-A35DFBB9C5D6}"/>
    <cellStyle name="Nuovo 47 3" xfId="18617" xr:uid="{7C77D4D6-03A6-4DF5-88A3-597B86134382}"/>
    <cellStyle name="Nuovo 47 4" xfId="17605" xr:uid="{A878D13D-C2F4-4805-9721-4FE3EF9B19FB}"/>
    <cellStyle name="Nuovo 48" xfId="9506" xr:uid="{5FA94EB5-7435-4701-B270-15E62A1CACD5}"/>
    <cellStyle name="Nuovo 49" xfId="51248" xr:uid="{BC49F850-648B-47F4-BF3F-4A41E00FCB6E}"/>
    <cellStyle name="Nuovo 5" xfId="856" xr:uid="{F0495CEE-66BD-4BF0-8BF3-09EF8767EDE7}"/>
    <cellStyle name="Nuovo 5 2" xfId="857" xr:uid="{67272D1C-CDED-4220-B1B1-1622493C354B}"/>
    <cellStyle name="Nuovo 5 2 2" xfId="1448" xr:uid="{8A96C16A-D902-4BC2-AF5A-2EA6B5796B6C}"/>
    <cellStyle name="Nuovo 5 3" xfId="858" xr:uid="{8FB08ECB-1A1B-47D5-AB35-0EC8CC150667}"/>
    <cellStyle name="Nuovo 5 3 2" xfId="859" xr:uid="{08D4DA90-2FF7-4519-8F11-3352BA063176}"/>
    <cellStyle name="Nuovo 5 3 3" xfId="17608" xr:uid="{E38CC575-36C6-4863-AD16-5A76FE2E01AB}"/>
    <cellStyle name="Nuovo 5 3 3 2" xfId="18620" xr:uid="{1149E141-81EE-4469-870B-FE860E693EB2}"/>
    <cellStyle name="Nuovo 5 3 4" xfId="18619" xr:uid="{FF43250F-0825-4A90-B03B-404B7B4E3CCF}"/>
    <cellStyle name="Nuovo 5 3 5" xfId="17607" xr:uid="{67086680-32C5-4E95-94CC-06B07BB13245}"/>
    <cellStyle name="Nuovo 5 4" xfId="9507" xr:uid="{058BB494-00D9-4874-BF4F-231691087EF6}"/>
    <cellStyle name="Nuovo 5 4 2" xfId="17610" xr:uid="{E27CACB2-44ED-4570-B908-951CE3CE871B}"/>
    <cellStyle name="Nuovo 5 4 2 2" xfId="18622" xr:uid="{C71FAF63-42E6-443B-8319-9A6D64F1A588}"/>
    <cellStyle name="Nuovo 5 4 3" xfId="18621" xr:uid="{0A648958-BABD-4B44-82F8-E892C5A5A2E5}"/>
    <cellStyle name="Nuovo 5 4 4" xfId="17609" xr:uid="{F6D0329D-EFD9-4D2A-A425-70F426AA9B11}"/>
    <cellStyle name="Nuovo 5 5" xfId="9508" xr:uid="{16FE11FC-64A9-48A4-A50E-DD9C6FE823FE}"/>
    <cellStyle name="Nuovo 5 6" xfId="50965" xr:uid="{DCE6C38C-CC98-4A33-B4C0-BA1AFBFAA1D9}"/>
    <cellStyle name="Nuovo 6" xfId="860" xr:uid="{5297926C-4E2F-4F5D-95D4-B13E4F66CFE3}"/>
    <cellStyle name="Nuovo 6 2" xfId="861" xr:uid="{D2F8A3D5-3FAB-48BD-A887-1359F4FB2BF7}"/>
    <cellStyle name="Nuovo 6 2 2" xfId="1449" xr:uid="{072F6C8F-8100-4186-B5CF-9B6E36102825}"/>
    <cellStyle name="Nuovo 6 3" xfId="862" xr:uid="{21B91E94-3FE7-419E-A0BC-CD1183EE2692}"/>
    <cellStyle name="Nuovo 6 3 2" xfId="863" xr:uid="{780F695D-332C-4584-A8F3-90C9BDA6DC97}"/>
    <cellStyle name="Nuovo 6 3 3" xfId="17612" xr:uid="{3D220835-7A49-4C1E-A4D3-49C188B2D400}"/>
    <cellStyle name="Nuovo 6 3 3 2" xfId="18624" xr:uid="{29AB5FEB-3D17-47CC-A7E0-FA4B063A164D}"/>
    <cellStyle name="Nuovo 6 3 4" xfId="18623" xr:uid="{E8775051-6EE2-49D7-B92A-0BE795139E7E}"/>
    <cellStyle name="Nuovo 6 3 5" xfId="17611" xr:uid="{CDAB22F4-E10F-496C-B7E9-D41A3D2B3700}"/>
    <cellStyle name="Nuovo 6 4" xfId="9509" xr:uid="{8BEA68BA-00D3-495D-826E-EA4CF8BC01A2}"/>
    <cellStyle name="Nuovo 6 4 2" xfId="17614" xr:uid="{B65B7B9A-B90C-4ACB-9906-7039D8DDE29F}"/>
    <cellStyle name="Nuovo 6 4 2 2" xfId="18626" xr:uid="{2041F219-E222-4CC0-97F1-D262E98EE95A}"/>
    <cellStyle name="Nuovo 6 4 3" xfId="18625" xr:uid="{15C8A5B6-63DE-4E15-AFB7-2187750BFFDF}"/>
    <cellStyle name="Nuovo 6 4 4" xfId="17613" xr:uid="{19C8D784-1A3A-46E7-B719-B00B82F5DC86}"/>
    <cellStyle name="Nuovo 6 5" xfId="9510" xr:uid="{D3DC010F-9B67-448D-A4CE-F51721C5E8DD}"/>
    <cellStyle name="Nuovo 6 6" xfId="50563" xr:uid="{E2150643-21E1-4D99-BE0E-5EBBE3452860}"/>
    <cellStyle name="Nuovo 7" xfId="864" xr:uid="{61D38459-BDBE-49DC-9A0C-D693A717D2CB}"/>
    <cellStyle name="Nuovo 7 2" xfId="865" xr:uid="{BEBDECFB-6A44-4E08-AE7F-C54EAA3B03A6}"/>
    <cellStyle name="Nuovo 7 2 2" xfId="1450" xr:uid="{A688C779-CABF-4E8B-9B12-3B57042FA53C}"/>
    <cellStyle name="Nuovo 7 3" xfId="866" xr:uid="{7D81B728-BC4C-4619-AB62-2E9014D0DAFA}"/>
    <cellStyle name="Nuovo 7 3 2" xfId="867" xr:uid="{CEADEF23-5F05-4438-A4D3-56B815C4DD6F}"/>
    <cellStyle name="Nuovo 7 3 3" xfId="17616" xr:uid="{37BAEF05-7FB0-4F16-8B69-07EFB3C64738}"/>
    <cellStyle name="Nuovo 7 3 3 2" xfId="18628" xr:uid="{8802BBD6-6C41-450F-B577-69BAA29EC055}"/>
    <cellStyle name="Nuovo 7 3 4" xfId="18627" xr:uid="{0082ED1C-ECFC-4987-9059-FE85F706A1ED}"/>
    <cellStyle name="Nuovo 7 3 5" xfId="17615" xr:uid="{C6E8A9C0-A87C-4DEE-92ED-2FF9D2CB99B0}"/>
    <cellStyle name="Nuovo 7 4" xfId="9511" xr:uid="{3D0C8389-031F-4644-A644-96CE412F9E96}"/>
    <cellStyle name="Nuovo 7 4 2" xfId="17618" xr:uid="{862DB2B8-803E-4AAB-BBD9-B55EFC143AC0}"/>
    <cellStyle name="Nuovo 7 4 2 2" xfId="18630" xr:uid="{C8929FC7-0A4B-416A-8FBC-3155887D5AA3}"/>
    <cellStyle name="Nuovo 7 4 3" xfId="18629" xr:uid="{D5E78453-4894-43A2-B242-A9A7724D5550}"/>
    <cellStyle name="Nuovo 7 4 4" xfId="17617" xr:uid="{5114083B-2BA3-46BC-9ED8-C7A1E441D6CD}"/>
    <cellStyle name="Nuovo 7 5" xfId="9512" xr:uid="{F8457624-95AA-4643-AB90-D63D3779CA7C}"/>
    <cellStyle name="Nuovo 7 6" xfId="50562" xr:uid="{32121AE5-D567-424D-8469-9DADB1195603}"/>
    <cellStyle name="Nuovo 8" xfId="868" xr:uid="{FF322767-2B6E-4A03-822E-CFDA3DE810EF}"/>
    <cellStyle name="Nuovo 8 2" xfId="869" xr:uid="{8FFA6D12-055F-4225-8C2B-64E556A7180A}"/>
    <cellStyle name="Nuovo 8 2 2" xfId="1451" xr:uid="{B6618225-186E-417E-9619-952DD44E71CA}"/>
    <cellStyle name="Nuovo 8 3" xfId="870" xr:uid="{21589CC4-0064-48AF-B651-B598D027F722}"/>
    <cellStyle name="Nuovo 8 3 2" xfId="871" xr:uid="{1E40BA68-4B68-444D-8C2C-87F05F8C1F37}"/>
    <cellStyle name="Nuovo 8 3 3" xfId="17620" xr:uid="{00CB7BE6-F591-41B7-AC8E-34E62BC10300}"/>
    <cellStyle name="Nuovo 8 3 3 2" xfId="18632" xr:uid="{40F602D5-90F6-42C7-956B-D679A52748A2}"/>
    <cellStyle name="Nuovo 8 3 4" xfId="18631" xr:uid="{537B1091-267E-4356-94B1-92CF3C947E01}"/>
    <cellStyle name="Nuovo 8 3 5" xfId="17619" xr:uid="{212DCC4D-BBF6-418F-A96F-295FDFE2B7FD}"/>
    <cellStyle name="Nuovo 8 4" xfId="9513" xr:uid="{9D5DA804-E2A9-4549-A306-42507A654CBE}"/>
    <cellStyle name="Nuovo 8 4 2" xfId="17622" xr:uid="{E5958C71-DABA-4A61-B1DE-DD0ED660B2A5}"/>
    <cellStyle name="Nuovo 8 4 2 2" xfId="18634" xr:uid="{21E893D7-7C4D-47CE-A45B-5CE8FE4E0593}"/>
    <cellStyle name="Nuovo 8 4 3" xfId="18633" xr:uid="{E38C0E8A-07FA-4C76-B21C-6FF15B8F3688}"/>
    <cellStyle name="Nuovo 8 4 4" xfId="17621" xr:uid="{E3C310A7-A299-4D42-8A89-0F0C337F40EE}"/>
    <cellStyle name="Nuovo 8 5" xfId="9514" xr:uid="{00BD1943-EBA9-4B1C-95CC-565AEA2F44B3}"/>
    <cellStyle name="Nuovo 8 6" xfId="50561" xr:uid="{5904809E-EEA6-4D3B-87BC-DDDD7B693F57}"/>
    <cellStyle name="Nuovo 9" xfId="872" xr:uid="{14F49908-20F6-4BCD-904D-79093D95F154}"/>
    <cellStyle name="Nuovo 9 2" xfId="873" xr:uid="{D1FEC2C0-917A-41E4-98EF-1EC4736717A0}"/>
    <cellStyle name="Nuovo 9 2 2" xfId="1452" xr:uid="{EAC03EFA-60CF-4E54-AF61-72C9500698BA}"/>
    <cellStyle name="Nuovo 9 3" xfId="874" xr:uid="{4D58CF9C-781D-4BF9-B522-96DA8ACDC4EA}"/>
    <cellStyle name="Nuovo 9 3 2" xfId="875" xr:uid="{2878699A-025D-4220-8D41-68C7EDF9777C}"/>
    <cellStyle name="Nuovo 9 3 3" xfId="17624" xr:uid="{DA054ABD-782E-496E-B525-C9FB36C916E4}"/>
    <cellStyle name="Nuovo 9 3 3 2" xfId="18636" xr:uid="{61F732CC-6078-4807-8E42-9DF4DDFA199E}"/>
    <cellStyle name="Nuovo 9 3 4" xfId="18635" xr:uid="{CD69E06C-57F3-42A2-82BD-BD4C39B00BC1}"/>
    <cellStyle name="Nuovo 9 3 5" xfId="17623" xr:uid="{DDCBFA3E-9A6E-4BBA-906E-61FC51B24E51}"/>
    <cellStyle name="Nuovo 9 4" xfId="9515" xr:uid="{A24D9255-F48E-4112-ACB7-6F0DA45391CE}"/>
    <cellStyle name="Nuovo 9 4 2" xfId="17626" xr:uid="{593EDC20-58E2-4CDF-95E1-53260BF9E7F1}"/>
    <cellStyle name="Nuovo 9 4 2 2" xfId="18638" xr:uid="{A791AC26-ABCD-4CB3-9985-4038AA280E2A}"/>
    <cellStyle name="Nuovo 9 4 3" xfId="18637" xr:uid="{F6A87F21-4AF0-4561-B449-E167B7CCD743}"/>
    <cellStyle name="Nuovo 9 4 4" xfId="17625" xr:uid="{C981D1C4-AAE7-40D1-9617-91F59F5DE56F}"/>
    <cellStyle name="Nuovo 9 5" xfId="9516" xr:uid="{CFAE2513-2E94-430A-B81F-9D353CA67399}"/>
    <cellStyle name="Nuovo 9 6" xfId="50560" xr:uid="{5347590B-79B0-4230-B0B1-EEAAF78777F4}"/>
    <cellStyle name="Output 10" xfId="19296" xr:uid="{A337D69C-F303-4977-B914-F248306DE624}"/>
    <cellStyle name="Output 11" xfId="52025" xr:uid="{BEFB0352-32D2-4487-8259-AFF8FC6FE7EB}"/>
    <cellStyle name="Output 12" xfId="876" xr:uid="{19E3656D-8DA6-4949-A54E-8445E5C14034}"/>
    <cellStyle name="Output 2" xfId="877" xr:uid="{A6CC6836-5E6F-444A-9556-13AE7DC219BD}"/>
    <cellStyle name="Output 2 2" xfId="5184" xr:uid="{402B25D0-7D28-4318-9D7B-BD632D8D8A67}"/>
    <cellStyle name="Output 2 2 2" xfId="53258" xr:uid="{4D48CC0A-FA70-478B-96A2-CF1ACB9A2856}"/>
    <cellStyle name="Output 2 3" xfId="9993" xr:uid="{94BE9158-78CF-409C-BCE9-B849CC11E4D6}"/>
    <cellStyle name="Output 2 3 2" xfId="26318" xr:uid="{64B90FE3-54A5-4D08-8DB5-36FF4712F910}"/>
    <cellStyle name="Output 2 4" xfId="9651" xr:uid="{80879B01-6241-430C-B078-27DD45552109}"/>
    <cellStyle name="Output 2 4 2" xfId="25982" xr:uid="{3A6AB8DC-3FF1-4651-B1E0-6E454BBC3047}"/>
    <cellStyle name="Output 2 5" xfId="17628" xr:uid="{32467FB5-2788-4E8E-B0DE-315814ADC835}"/>
    <cellStyle name="Output 2 6" xfId="52026" xr:uid="{B833B992-8532-422C-8AB2-5C08A169BF4C}"/>
    <cellStyle name="Output 3" xfId="1171" xr:uid="{C06C5027-5DF1-497F-A659-7A99DC725819}"/>
    <cellStyle name="Output 3 2" xfId="5185" xr:uid="{4D523D6B-71EF-417F-893C-A06FB8C998BF}"/>
    <cellStyle name="Output 4" xfId="5186" xr:uid="{1DB073F4-3251-4504-81CA-46976D5939DE}"/>
    <cellStyle name="Output 5" xfId="5187" xr:uid="{DC20E150-501F-40C0-8081-309D3B9282A6}"/>
    <cellStyle name="Output 5 2" xfId="8374" xr:uid="{3F9F72BC-131E-4C0A-B099-DC9C10232B37}"/>
    <cellStyle name="Output 6" xfId="5324" xr:uid="{A2DC5DAA-2B5C-4659-B90D-DEB9E4C762BA}"/>
    <cellStyle name="Output 7" xfId="5183" xr:uid="{6D99BBAD-999F-40FC-98EC-8F3C37A05A10}"/>
    <cellStyle name="Output 8" xfId="9992" xr:uid="{A3885748-C9E3-4F2E-A578-8497623AA62C}"/>
    <cellStyle name="Output 8 2" xfId="26317" xr:uid="{1510AC5D-D00F-499E-845F-0F49AFEF2961}"/>
    <cellStyle name="Output 9" xfId="17627" xr:uid="{AB4B17BA-749B-4181-8D5F-5B28156BC775}"/>
    <cellStyle name="Overskrift 1 2" xfId="5189" xr:uid="{9AB38DB2-C5BF-4EB8-AD91-969517106026}"/>
    <cellStyle name="Overskrift 1 2 2" xfId="17629" xr:uid="{51A86E2E-FAA3-40CB-A6D4-C8C62CC23A49}"/>
    <cellStyle name="Overskrift 1 2 2 2" xfId="53260" xr:uid="{D62B2F38-BEF8-41CD-9200-57103EB647D9}"/>
    <cellStyle name="Overskrift 1 3" xfId="5190" xr:uid="{53AD34D1-A11A-4E79-8E00-73DA59F5D89E}"/>
    <cellStyle name="Overskrift 1 4" xfId="5191" xr:uid="{78316228-8655-46A9-AC97-0A900400D3AF}"/>
    <cellStyle name="Overskrift 1 5" xfId="5192" xr:uid="{43AEAC62-D1C4-4419-8064-D2ADE1C4509A}"/>
    <cellStyle name="Overskrift 1 5 2" xfId="8194" xr:uid="{275E4526-E0AA-4FA9-B9DE-5FA37CB5ABEA}"/>
    <cellStyle name="Overskrift 1 6" xfId="5316" xr:uid="{63122C8C-29FD-4655-ADCA-8E8C7A69ADA2}"/>
    <cellStyle name="Overskrift 1 7" xfId="5188" xr:uid="{CEF1B26B-985A-4193-B50D-415713FA7115}"/>
    <cellStyle name="Overskrift 2 2" xfId="5194" xr:uid="{DAD12266-BAE7-46C0-A3E9-036D7537F5E9}"/>
    <cellStyle name="Overskrift 2 2 2" xfId="17630" xr:uid="{0E7F4A00-00FE-4AFC-94E4-F63A8478BF6C}"/>
    <cellStyle name="Overskrift 2 2 2 2" xfId="53261" xr:uid="{E3436E82-0471-4F2C-BF6C-879B4E43A136}"/>
    <cellStyle name="Overskrift 2 3" xfId="5195" xr:uid="{22ECA681-3957-4E4F-9E38-EB96235623DB}"/>
    <cellStyle name="Overskrift 2 4" xfId="5196" xr:uid="{CA48B425-8F0D-4E28-B8FD-7742C97CF581}"/>
    <cellStyle name="Overskrift 2 5" xfId="5197" xr:uid="{DEBDE582-7022-4CE6-8166-0314D30272B4}"/>
    <cellStyle name="Overskrift 2 5 2" xfId="6670" xr:uid="{935C5436-57CC-46CC-B54D-D8599D1F0AFE}"/>
    <cellStyle name="Overskrift 2 6" xfId="5317" xr:uid="{0961931F-11B4-455A-B91E-7D5AFB619A86}"/>
    <cellStyle name="Overskrift 2 7" xfId="5193" xr:uid="{926886BB-E0E4-4F07-AC98-2D7C4BD23413}"/>
    <cellStyle name="Overskrift 3 2" xfId="5199" xr:uid="{D6311474-3C15-4649-B4E6-FB627C7CA6C1}"/>
    <cellStyle name="Overskrift 3 2 2" xfId="17631" xr:uid="{C44C28BD-3820-4E16-BCB7-81D944B8B16F}"/>
    <cellStyle name="Overskrift 3 2 2 2" xfId="53262" xr:uid="{9C3D7679-B479-4914-A8F9-A6AC6047FCEB}"/>
    <cellStyle name="Overskrift 3 3" xfId="5200" xr:uid="{406AD47F-5E9B-4E45-A985-1E969FA0088F}"/>
    <cellStyle name="Overskrift 3 4" xfId="5201" xr:uid="{E19965DC-0257-4C20-B5AB-96496954692C}"/>
    <cellStyle name="Overskrift 3 5" xfId="5202" xr:uid="{0ED25DC6-914F-46CC-9434-D0D2B7554662}"/>
    <cellStyle name="Overskrift 3 5 2" xfId="6685" xr:uid="{0836C4A5-0262-44B4-B273-8A740E4D5927}"/>
    <cellStyle name="Overskrift 3 6" xfId="5318" xr:uid="{62B2ABA3-2190-444E-9D91-6101D59CA06A}"/>
    <cellStyle name="Overskrift 3 7" xfId="5198" xr:uid="{FB1FB5E9-2BA1-4A46-9EC2-02097D6AE11E}"/>
    <cellStyle name="Overskrift 4 2" xfId="5204" xr:uid="{289765D1-0A52-444A-B5E6-8FC9886850ED}"/>
    <cellStyle name="Overskrift 4 2 2" xfId="17632" xr:uid="{655EF304-0A02-4E77-B2F4-C986B82369CF}"/>
    <cellStyle name="Overskrift 4 2 2 2" xfId="53263" xr:uid="{7AA84DB6-C396-4679-9021-6524FB6E1AF2}"/>
    <cellStyle name="Overskrift 4 3" xfId="5205" xr:uid="{DE885D44-1398-4575-AD22-B655C67B39E1}"/>
    <cellStyle name="Overskrift 4 4" xfId="5206" xr:uid="{CE397EA5-B8EB-4438-9575-7C17CB1BE6B8}"/>
    <cellStyle name="Overskrift 4 5" xfId="5207" xr:uid="{82744EFD-EA32-4EC6-AD36-8F926ACBC590}"/>
    <cellStyle name="Overskrift 4 5 2" xfId="8474" xr:uid="{AEB44F8B-753B-4DC2-9961-79E623027494}"/>
    <cellStyle name="Overskrift 4 6" xfId="5319" xr:uid="{F4964AC9-AC98-477D-98E7-0C07375740A4}"/>
    <cellStyle name="Overskrift 4 7" xfId="5203" xr:uid="{F93A0254-15C9-42E1-93FF-6A38F4AE1597}"/>
    <cellStyle name="Pattern" xfId="878" xr:uid="{A27BA615-8F00-483A-9157-C21C603C0ECE}"/>
    <cellStyle name="Pattern 2" xfId="9994" xr:uid="{68BFFFF3-5059-4202-8259-EA263AADCA3A}"/>
    <cellStyle name="Pattern 2 2" xfId="26319" xr:uid="{95AEB82A-B23D-4417-A9A3-510BB3D6969A}"/>
    <cellStyle name="Pattern 3" xfId="19297" xr:uid="{F5EFAD17-056F-473F-8CF4-DB009D960C33}"/>
    <cellStyle name="Pattern 4" xfId="50043" xr:uid="{CE4E03D1-0E09-48EE-8546-8273FD72D779}"/>
    <cellStyle name="Percen - Type1" xfId="879" xr:uid="{36EAEC6C-E109-40AC-BB42-0E64483CF32D}"/>
    <cellStyle name="Percen - Typografi2" xfId="5208" xr:uid="{23B2739D-CF57-4B77-9CF7-B2807A6EA824}"/>
    <cellStyle name="Percent" xfId="1" builtinId="5"/>
    <cellStyle name="Percent 10" xfId="50547" xr:uid="{A6321419-C4A8-4D42-BB48-F30BEFE469C4}"/>
    <cellStyle name="Percent 11" xfId="880" xr:uid="{8151C620-4438-4CCB-971D-C63BD66B4D90}"/>
    <cellStyle name="Percent 2" xfId="12" xr:uid="{0B4B73E8-AFAB-4B07-8700-BAB39F87DBDB}"/>
    <cellStyle name="Percent 2 2" xfId="1453" xr:uid="{63137FFB-A772-43A8-B9CD-2C1B6D61244B}"/>
    <cellStyle name="Percent 2 2 2" xfId="53188" xr:uid="{4EBABC41-72E6-4144-B085-CD6C30F1F91E}"/>
    <cellStyle name="Percent 2 2 2 2" xfId="56394" xr:uid="{F1B2AC65-F171-4EB5-9BB0-70E3E592751A}"/>
    <cellStyle name="Percent 2 3" xfId="881" xr:uid="{A815F6B4-8945-4B70-ABF1-D8DC5FCBEAED}"/>
    <cellStyle name="Percent 3" xfId="882" xr:uid="{01EE6253-D054-4F8D-84DF-27B960B95F98}"/>
    <cellStyle name="Percent 3 2" xfId="883" xr:uid="{0D43B3A2-7E7C-4C08-9F33-9BDB80DA3DD9}"/>
    <cellStyle name="Percent 3 2 2" xfId="55034" xr:uid="{CFB9D2EA-7ED1-4536-ADB7-36BCB4638092}"/>
    <cellStyle name="Percent 3 2 3" xfId="54654" xr:uid="{A35B81E1-49C1-42CE-A984-F53E2AA9F19E}"/>
    <cellStyle name="Percent 3 3" xfId="884" xr:uid="{96A50509-7071-413A-943C-7DD0091B6F8F}"/>
    <cellStyle name="Percent 3 3 2" xfId="885" xr:uid="{E13514CB-8A9C-47EB-BD09-7EB8BE2B3411}"/>
    <cellStyle name="Percent 3 3 3" xfId="17634" xr:uid="{20F195F0-25F0-4F31-9ED4-3BD935FE1588}"/>
    <cellStyle name="Percent 3 3 3 2" xfId="18640" xr:uid="{94B6BD1D-3F35-42E1-A89E-229DFBF01970}"/>
    <cellStyle name="Percent 3 3 4" xfId="18639" xr:uid="{A92A6B6D-EFFC-4C68-997B-72F1B566A02C}"/>
    <cellStyle name="Percent 3 3 5" xfId="17633" xr:uid="{F877BE6C-3974-4B8F-9535-16120106EAF9}"/>
    <cellStyle name="Percent 3 4" xfId="9519" xr:uid="{18D8652B-A5AD-4509-BD85-431987E97766}"/>
    <cellStyle name="Percent 3 5" xfId="9518" xr:uid="{F09F971B-5FB4-4832-9553-78D257E63795}"/>
    <cellStyle name="Percent 3 5 2" xfId="18641" xr:uid="{CAA2FC28-C141-4074-96B2-265E677D16C5}"/>
    <cellStyle name="Percent 3 6" xfId="55033" xr:uid="{BFAF87D3-9962-41BA-88F1-1F9867CADB61}"/>
    <cellStyle name="Percent 4" xfId="886" xr:uid="{9DB427DB-6465-4397-A1CF-B2CB2D8E4708}"/>
    <cellStyle name="Percent 4 10" xfId="50044" xr:uid="{BB11FA8C-0EAF-4EEB-B952-EC1B3D395B65}"/>
    <cellStyle name="Percent 4 11" xfId="50449" xr:uid="{F01108A8-CCA2-4901-B09D-A30C931AA414}"/>
    <cellStyle name="Percent 4 12" xfId="50954" xr:uid="{F1F056D2-022F-4115-B6FA-4B6A7DB7D23E}"/>
    <cellStyle name="Percent 4 13" xfId="51610" xr:uid="{EBAF497B-3217-4145-BC41-99DC48E3AA32}"/>
    <cellStyle name="Percent 4 14" xfId="51707" xr:uid="{DB333B0E-4B98-4AC1-9098-4C0DB3584280}"/>
    <cellStyle name="Percent 4 15" xfId="52027" xr:uid="{CAB75A7F-08C9-46DC-BC45-3DAEA87214DD}"/>
    <cellStyle name="Percent 4 2" xfId="1454" xr:uid="{2E5EBF45-9FCB-42ED-AE8B-C61D05304729}"/>
    <cellStyle name="Percent 4 2 10" xfId="50542" xr:uid="{F072608E-B9E8-4EAD-B6CF-B07182A1D0F8}"/>
    <cellStyle name="Percent 4 2 11" xfId="51156" xr:uid="{29D6828C-19A9-426F-BC4B-CD047907C2CE}"/>
    <cellStyle name="Percent 4 2 12" xfId="51703" xr:uid="{B8C544F0-A3A4-491E-9923-870592C3FE84}"/>
    <cellStyle name="Percent 4 2 13" xfId="52123" xr:uid="{51F08048-C3A6-4358-B34C-4295A4BF34B8}"/>
    <cellStyle name="Percent 4 2 2" xfId="8906" xr:uid="{0E564285-D4F9-4952-9839-4968CF4E8DF0}"/>
    <cellStyle name="Percent 4 2 2 2" xfId="16679" xr:uid="{27357EF7-946E-479C-912E-4008702C4FCD}"/>
    <cellStyle name="Percent 4 2 2 2 2" xfId="32993" xr:uid="{9D858A05-0D29-476C-87DD-FC8CD2A7616E}"/>
    <cellStyle name="Percent 4 2 2 2 3" xfId="47957" xr:uid="{1F993EAA-9AA2-41E3-B714-E31143589B24}"/>
    <cellStyle name="Percent 4 2 2 3" xfId="18643" xr:uid="{04723C12-984F-4A90-BDE1-53B80AA29471}"/>
    <cellStyle name="Percent 4 2 2 4" xfId="25971" xr:uid="{3402FA14-9731-46CA-A819-9B6499E624E9}"/>
    <cellStyle name="Percent 4 2 2 5" xfId="40958" xr:uid="{32669219-DAF5-40D9-86DD-B94FCDFD0870}"/>
    <cellStyle name="Percent 4 2 3" xfId="10083" xr:uid="{0ABD8C7C-27BC-46E2-A122-43DEEF1A5D49}"/>
    <cellStyle name="Percent 4 2 3 2" xfId="26404" xr:uid="{3288A71F-E9CC-4350-96CE-9A5693045C27}"/>
    <cellStyle name="Percent 4 2 3 3" xfId="41370" xr:uid="{39BCDBD4-9EF7-4FD3-81CE-BEC2E011D0EE}"/>
    <cellStyle name="Percent 4 2 4" xfId="17635" xr:uid="{1EC9DC49-F1B2-4915-93F5-CF3C25AD88E5}"/>
    <cellStyle name="Percent 4 2 5" xfId="19381" xr:uid="{3A316F2D-D70D-43A2-9FF4-0ADC358490FC}"/>
    <cellStyle name="Percent 4 2 6" xfId="34371" xr:uid="{3FED965D-1025-49BF-B6DD-C7943E22686D}"/>
    <cellStyle name="Percent 4 2 7" xfId="49323" xr:uid="{59D45DC4-A7D6-4B69-A363-6B2BEA2AE65E}"/>
    <cellStyle name="Percent 4 2 8" xfId="49728" xr:uid="{612ED66E-FE65-4875-AA19-741C950DA6AA}"/>
    <cellStyle name="Percent 4 2 9" xfId="50137" xr:uid="{F7D2F7C8-5F18-4212-A50A-2D6BF98ED1C0}"/>
    <cellStyle name="Percent 4 3" xfId="8873" xr:uid="{ADFEA35A-7ED8-42BF-8285-313A478775B8}"/>
    <cellStyle name="Percent 4 3 2" xfId="16648" xr:uid="{5A29BDA7-DCCB-4826-A3F8-64D46C0222CA}"/>
    <cellStyle name="Percent 4 3 2 2" xfId="32962" xr:uid="{7B971B43-D49D-4017-A332-E5D963D44076}"/>
    <cellStyle name="Percent 4 3 2 3" xfId="47926" xr:uid="{5FA10370-657E-4725-9DAF-5192447E2AD0}"/>
    <cellStyle name="Percent 4 3 3" xfId="18642" xr:uid="{4E0EED6E-0EEE-4B5A-ADA0-DE091F34989F}"/>
    <cellStyle name="Percent 4 3 4" xfId="25940" xr:uid="{9670C0B5-3FEA-40A5-9A87-739CDD58C137}"/>
    <cellStyle name="Percent 4 3 5" xfId="40927" xr:uid="{32912937-9FCA-4517-AEFD-4D42F02EB161}"/>
    <cellStyle name="Percent 4 4" xfId="9520" xr:uid="{BF0EEA4A-127D-4423-A0EF-8D74B4F290E9}"/>
    <cellStyle name="Percent 4 5" xfId="9995" xr:uid="{65829D9D-7839-4D31-A12A-2FF7D40C21ED}"/>
    <cellStyle name="Percent 4 5 2" xfId="26320" xr:uid="{2003D389-F513-4E5E-81A7-FD868AE9AD7A}"/>
    <cellStyle name="Percent 4 5 3" xfId="41289" xr:uid="{F7ACF9F7-1551-44A7-983D-87AD5D426DEE}"/>
    <cellStyle name="Percent 4 6" xfId="19299" xr:uid="{A11F083F-1A67-4083-A42A-29B289A227F5}"/>
    <cellStyle name="Percent 4 7" xfId="34290" xr:uid="{91C7BFC1-066A-4AB5-9989-8B691C0108F3}"/>
    <cellStyle name="Percent 4 8" xfId="49230" xr:uid="{C84A1D2D-FA40-4557-86FF-C5450B8DA8BA}"/>
    <cellStyle name="Percent 4 9" xfId="49635" xr:uid="{61A60EAD-14DE-4864-810D-9442FEC19D92}"/>
    <cellStyle name="Percent 5" xfId="887" xr:uid="{BAFC5CDE-B0B4-4A65-B0F8-193B0D2CE8C1}"/>
    <cellStyle name="Percent 5 2" xfId="9521" xr:uid="{9AD1509A-63FE-4E77-931A-ADF01FBC0F84}"/>
    <cellStyle name="Percent 5 2 2" xfId="51036" xr:uid="{5C881DA9-0A6A-4622-9006-372A5E3F928C}"/>
    <cellStyle name="Percent 5 2 3" xfId="53120" xr:uid="{B1C514C8-54C2-4D0E-B2B7-11FA2A03556A}"/>
    <cellStyle name="Percent 5 3" xfId="9996" xr:uid="{1BB981B2-DDD6-4BAB-9132-B43EB4450F81}"/>
    <cellStyle name="Percent 6" xfId="8786" xr:uid="{F6E53F7E-F2F0-4554-A5F4-97E75227B4A2}"/>
    <cellStyle name="Percent 6 2" xfId="16634" xr:uid="{BE8AFDB0-B867-490C-9D60-8A6B3C2D264B}"/>
    <cellStyle name="Percent 6 2 2" xfId="32949" xr:uid="{A4A48738-DBB8-44C0-ADDD-361C9D776DC4}"/>
    <cellStyle name="Percent 6 2 3" xfId="47913" xr:uid="{CECDCE62-A2B3-4955-B3A8-0B12CDDD1C69}"/>
    <cellStyle name="Percent 6 3" xfId="25927" xr:uid="{B6228739-4AB5-4FCB-868A-0F7BCC05D192}"/>
    <cellStyle name="Percent 6 4" xfId="40914" xr:uid="{031C89E3-8C49-4FEA-BCAF-7116C8DF92BB}"/>
    <cellStyle name="Percent 6 5" xfId="50559" xr:uid="{561DD7ED-692B-41A8-ADFE-B22E53B2F11E}"/>
    <cellStyle name="Percent 6 6" xfId="54590" xr:uid="{02E72307-C975-48B1-B1AB-6DA7E42C87B6}"/>
    <cellStyle name="Percent 7" xfId="9517" xr:uid="{E3550DC2-4E9A-4B7D-BDFC-E07C40793B03}"/>
    <cellStyle name="Percent 7 2" xfId="16687" xr:uid="{286655FB-D771-4D70-9302-42C695047BC2}"/>
    <cellStyle name="Percent 7 2 2" xfId="33001" xr:uid="{BDB7AFF0-3DA6-4107-AC38-36FD43C775F1}"/>
    <cellStyle name="Percent 7 2 3" xfId="47962" xr:uid="{BB5032F1-529D-402A-883D-5180ADBC15CF}"/>
    <cellStyle name="Percent 7 3" xfId="25977" xr:uid="{3A23AA9A-B97F-40F3-B14C-2E7564A549AA}"/>
    <cellStyle name="Percent 7 4" xfId="40963" xr:uid="{87F42E4D-D305-4828-9625-003A7D559B19}"/>
    <cellStyle name="Percent 8" xfId="9657" xr:uid="{96A60BE6-D4B3-4507-96B4-ABA1E93E7CDF}"/>
    <cellStyle name="Percent 8 2" xfId="25988" xr:uid="{EFC21118-3093-430B-BD19-403466493F38}"/>
    <cellStyle name="Percent 8 3" xfId="40968" xr:uid="{EF21C967-BFAD-4EE0-B582-F45F49865956}"/>
    <cellStyle name="Percent 9" xfId="19298" xr:uid="{B0D41576-9FED-4CFB-BCC5-AEF1C870A0AC}"/>
    <cellStyle name="Percentuale 10" xfId="888" xr:uid="{314A4406-C2CA-4FCB-B779-8C0E32306AAD}"/>
    <cellStyle name="Percentuale 10 2" xfId="889" xr:uid="{47FFA21B-5815-44D2-B9B0-4092A78B4757}"/>
    <cellStyle name="Percentuale 10 2 2" xfId="1455" xr:uid="{B76E6B7C-6B54-43C7-92FD-8FE6C4D25413}"/>
    <cellStyle name="Percentuale 10 3" xfId="890" xr:uid="{F47AB8A4-B04F-4A3C-AF75-FCCBCDEC2A8B}"/>
    <cellStyle name="Percentuale 10 3 2" xfId="891" xr:uid="{CA83B331-C9DC-404C-85FE-6A86DCEB0739}"/>
    <cellStyle name="Percentuale 10 3 3" xfId="17637" xr:uid="{56114510-2435-43C0-9D5E-956065393A4B}"/>
    <cellStyle name="Percentuale 10 3 3 2" xfId="18645" xr:uid="{64A89CC5-37F5-4CEA-8E4D-68F4BA9D3C53}"/>
    <cellStyle name="Percentuale 10 3 4" xfId="18644" xr:uid="{D75145E9-2EC4-4BCB-B000-EEF394B17644}"/>
    <cellStyle name="Percentuale 10 3 5" xfId="17636" xr:uid="{688C4C6D-5EFE-455B-A510-0EA91C18FDF1}"/>
    <cellStyle name="Percentuale 10 4" xfId="9522" xr:uid="{9CDF7C13-9F1C-4D88-B193-48E4A1C0FB7E}"/>
    <cellStyle name="Percentuale 10 4 2" xfId="17639" xr:uid="{BC85A752-F0F7-458B-A46F-671A8D723ECB}"/>
    <cellStyle name="Percentuale 10 4 2 2" xfId="18647" xr:uid="{D6F7F5D4-419C-47D7-9086-DFB8E0DB5747}"/>
    <cellStyle name="Percentuale 10 4 3" xfId="18646" xr:uid="{A8C77CE6-6AF7-4807-8D01-76E211116F97}"/>
    <cellStyle name="Percentuale 10 4 4" xfId="17638" xr:uid="{1D8B71D8-4D83-46D3-998D-4B1DB11F13AF}"/>
    <cellStyle name="Percentuale 10 5" xfId="9523" xr:uid="{3E09172B-2CF4-485D-AC54-26C35D83CAB2}"/>
    <cellStyle name="Percentuale 10 6" xfId="51249" xr:uid="{677E1B14-03F2-4A96-B775-F0A490FA7931}"/>
    <cellStyle name="Percentuale 11" xfId="892" xr:uid="{DE841BB1-57EF-46CB-8856-564CD67F331F}"/>
    <cellStyle name="Percentuale 11 2" xfId="893" xr:uid="{16A4D40B-26DE-41D2-8748-4EB7C4AE40B2}"/>
    <cellStyle name="Percentuale 11 2 2" xfId="1456" xr:uid="{6955BB0C-338E-4A99-AFC6-CA95B03626B2}"/>
    <cellStyle name="Percentuale 11 3" xfId="894" xr:uid="{3D13E75A-C702-4980-A30F-203274AC011C}"/>
    <cellStyle name="Percentuale 11 3 2" xfId="895" xr:uid="{D0E66916-71D7-420A-B6D3-0E0B99AD8D57}"/>
    <cellStyle name="Percentuale 11 3 3" xfId="17641" xr:uid="{F3462104-015C-4031-BD26-474B713ADB1B}"/>
    <cellStyle name="Percentuale 11 3 3 2" xfId="18649" xr:uid="{769A65DF-976A-44BE-86F7-038F301056B3}"/>
    <cellStyle name="Percentuale 11 3 4" xfId="18648" xr:uid="{279E15EE-26D1-427B-908F-1C18C08B10A0}"/>
    <cellStyle name="Percentuale 11 3 5" xfId="17640" xr:uid="{1615B4E1-B274-46A6-8853-6623A93C5168}"/>
    <cellStyle name="Percentuale 11 4" xfId="9524" xr:uid="{7478D0A4-12C5-49D3-B8BB-99953FE22999}"/>
    <cellStyle name="Percentuale 11 4 2" xfId="17643" xr:uid="{3504A417-DA75-4A51-BF6F-386DABFE07B8}"/>
    <cellStyle name="Percentuale 11 4 2 2" xfId="18651" xr:uid="{C83F1A24-F686-43C2-837F-8CA37BFD4121}"/>
    <cellStyle name="Percentuale 11 4 3" xfId="18650" xr:uid="{7F2A1733-005B-4AC8-A921-F4BCE7399822}"/>
    <cellStyle name="Percentuale 11 4 4" xfId="17642" xr:uid="{7B056251-DF19-4A59-AB98-E0B7DDC25767}"/>
    <cellStyle name="Percentuale 11 5" xfId="9525" xr:uid="{BFCBF5BB-2134-4803-B393-F6FC3F5C08F9}"/>
    <cellStyle name="Percentuale 11 6" xfId="51250" xr:uid="{4D88D978-1C18-46A0-9993-2A3510445CCC}"/>
    <cellStyle name="Percentuale 12" xfId="896" xr:uid="{8EAD89F7-EF52-4EF0-A879-23C8EEEF17B6}"/>
    <cellStyle name="Percentuale 12 2" xfId="897" xr:uid="{A136D052-4FA4-47CC-B4CB-D1A70D305724}"/>
    <cellStyle name="Percentuale 12 2 2" xfId="1457" xr:uid="{B47F89B9-B958-45BD-A130-2194A0234451}"/>
    <cellStyle name="Percentuale 12 3" xfId="898" xr:uid="{2909032B-9B0E-4123-AFD3-66C79D3C6C90}"/>
    <cellStyle name="Percentuale 12 3 2" xfId="899" xr:uid="{6B484593-39FC-4D1C-9069-A03BC13D64BD}"/>
    <cellStyle name="Percentuale 12 3 3" xfId="17645" xr:uid="{A1969F9C-0EB9-494E-BCB0-B0BCF2AC2C2C}"/>
    <cellStyle name="Percentuale 12 3 3 2" xfId="18653" xr:uid="{4CE7D35B-F71A-4C10-A6D0-390182E487A2}"/>
    <cellStyle name="Percentuale 12 3 4" xfId="18652" xr:uid="{6205E043-A7EE-4968-BACC-53BA457BBA86}"/>
    <cellStyle name="Percentuale 12 3 5" xfId="17644" xr:uid="{1DDC1564-1FE9-4526-9432-401F510A002C}"/>
    <cellStyle name="Percentuale 12 4" xfId="9526" xr:uid="{25AC9F12-E23B-4035-BD26-3065B15E40C8}"/>
    <cellStyle name="Percentuale 12 4 2" xfId="17647" xr:uid="{F53A36B6-669F-407F-ACA5-D245E08B1B7B}"/>
    <cellStyle name="Percentuale 12 4 2 2" xfId="18655" xr:uid="{F6E234D8-9736-458F-B387-BE314DE6E5BA}"/>
    <cellStyle name="Percentuale 12 4 3" xfId="18654" xr:uid="{38C0D32B-25A4-445A-A344-80266B0EF897}"/>
    <cellStyle name="Percentuale 12 4 4" xfId="17646" xr:uid="{078B3950-07A1-4941-8614-8AF6FA58B7A2}"/>
    <cellStyle name="Percentuale 12 5" xfId="9527" xr:uid="{2550CE88-2492-4224-9287-13DE4B3747CB}"/>
    <cellStyle name="Percentuale 12 6" xfId="50551" xr:uid="{CBC64B74-E8E7-49E5-933B-4203CAC575A4}"/>
    <cellStyle name="Percentuale 13" xfId="900" xr:uid="{46E4AE3D-E5F7-4A32-AC57-D5CE2DAF2F82}"/>
    <cellStyle name="Percentuale 13 2" xfId="901" xr:uid="{A0BAEB66-5DBC-4657-8AB5-2C3D3A3452D3}"/>
    <cellStyle name="Percentuale 13 2 2" xfId="1458" xr:uid="{41E0AE04-F134-4562-8184-29627204D130}"/>
    <cellStyle name="Percentuale 13 3" xfId="902" xr:uid="{A76F8DEC-6840-4BC1-934E-D132D9C155EA}"/>
    <cellStyle name="Percentuale 13 3 2" xfId="903" xr:uid="{AA375654-1F9F-4F23-80B9-D807DB27EF60}"/>
    <cellStyle name="Percentuale 13 3 3" xfId="17649" xr:uid="{AA87EE74-3A75-4860-8314-DB08F3C6BD1C}"/>
    <cellStyle name="Percentuale 13 3 3 2" xfId="18657" xr:uid="{F08E7F7C-C014-4EB4-B432-9AD41F5E5088}"/>
    <cellStyle name="Percentuale 13 3 4" xfId="18656" xr:uid="{92C14551-C671-49AE-B932-59AC1AE03830}"/>
    <cellStyle name="Percentuale 13 3 5" xfId="17648" xr:uid="{8B13F24A-B4F0-4E88-BFB2-2DF45E49EA6B}"/>
    <cellStyle name="Percentuale 13 4" xfId="9528" xr:uid="{D4954190-583C-4F41-8F7A-11B403437C17}"/>
    <cellStyle name="Percentuale 13 4 2" xfId="17651" xr:uid="{CE5C0F18-73F1-4300-95B0-A8AA3563D3A3}"/>
    <cellStyle name="Percentuale 13 4 2 2" xfId="18659" xr:uid="{3CBA1F03-A39F-4197-9A08-E39A6DE21EE6}"/>
    <cellStyle name="Percentuale 13 4 3" xfId="18658" xr:uid="{E39502EB-F578-4E55-B801-D85A7581FB3A}"/>
    <cellStyle name="Percentuale 13 4 4" xfId="17650" xr:uid="{A9B0D147-2A5C-4CFB-B3C0-A4BA07DB4AA1}"/>
    <cellStyle name="Percentuale 13 5" xfId="9529" xr:uid="{1AFBC1D2-1500-4DF4-8474-00279189979B}"/>
    <cellStyle name="Percentuale 13 6" xfId="51178" xr:uid="{25CC856D-BFAA-4004-B9A1-303DC5D4E4D9}"/>
    <cellStyle name="Percentuale 14" xfId="904" xr:uid="{ADA00F6F-5D76-4E45-A2A4-66801C5C2FC5}"/>
    <cellStyle name="Percentuale 14 2" xfId="905" xr:uid="{F4423740-804B-4B88-82B3-E477A625F380}"/>
    <cellStyle name="Percentuale 14 2 2" xfId="1459" xr:uid="{0AE9B90B-E667-41EC-999E-7880F996BE5C}"/>
    <cellStyle name="Percentuale 14 3" xfId="906" xr:uid="{07E089E5-9351-4192-B28A-2FDC5BAF52A9}"/>
    <cellStyle name="Percentuale 14 3 2" xfId="907" xr:uid="{00760CDF-C52A-40A5-B89B-A989730D388C}"/>
    <cellStyle name="Percentuale 14 3 3" xfId="17653" xr:uid="{2DA441B8-7F1F-4506-9268-98BA0CE78878}"/>
    <cellStyle name="Percentuale 14 3 3 2" xfId="18661" xr:uid="{3354661B-E8DC-4159-BD1F-236D84C4CD67}"/>
    <cellStyle name="Percentuale 14 3 4" xfId="18660" xr:uid="{8ADA001A-91ED-4874-B7BB-2A7752AA3173}"/>
    <cellStyle name="Percentuale 14 3 5" xfId="17652" xr:uid="{F6CD2E90-0CD1-4F39-9BAE-D994AA9C82EF}"/>
    <cellStyle name="Percentuale 14 4" xfId="9530" xr:uid="{D165BF06-99DC-4CEF-850E-7C2022B78216}"/>
    <cellStyle name="Percentuale 14 4 2" xfId="17655" xr:uid="{0B4F3720-E286-4D95-841A-8AD1739C414B}"/>
    <cellStyle name="Percentuale 14 4 2 2" xfId="18663" xr:uid="{76CF385A-7F74-4BA1-B59F-FA637966F35D}"/>
    <cellStyle name="Percentuale 14 4 3" xfId="18662" xr:uid="{FD3DADC1-761E-4E87-8956-912D71008599}"/>
    <cellStyle name="Percentuale 14 4 4" xfId="17654" xr:uid="{017C6F8E-7E6E-4876-9360-5FF455C100A9}"/>
    <cellStyle name="Percentuale 14 5" xfId="9531" xr:uid="{2F2FAE27-81FB-42FD-91B9-033DDAD52CAC}"/>
    <cellStyle name="Percentuale 14 6" xfId="51010" xr:uid="{237C6923-61D1-4B58-A646-6872BFBD3473}"/>
    <cellStyle name="Percentuale 15" xfId="908" xr:uid="{7ED63EE7-E6C2-4377-B5F1-8A9F60074C6B}"/>
    <cellStyle name="Percentuale 15 2" xfId="909" xr:uid="{4709FA19-1377-467D-B94B-0C41FBC2C576}"/>
    <cellStyle name="Percentuale 15 2 2" xfId="1460" xr:uid="{8ABBAD51-3771-42FA-A382-8F60AF0B3107}"/>
    <cellStyle name="Percentuale 15 3" xfId="910" xr:uid="{6F534A97-D41E-4C35-AE1C-774B8E41C379}"/>
    <cellStyle name="Percentuale 15 3 2" xfId="911" xr:uid="{E4541E73-749E-40BA-9322-3A19A196D4D2}"/>
    <cellStyle name="Percentuale 15 3 3" xfId="17657" xr:uid="{C43F906E-16F9-4C26-9CFC-02F5D36552A0}"/>
    <cellStyle name="Percentuale 15 3 3 2" xfId="18665" xr:uid="{2EC8CA09-D0D9-4EBC-8404-2E5CFA46C386}"/>
    <cellStyle name="Percentuale 15 3 4" xfId="18664" xr:uid="{4E7A6303-1CE4-450D-9750-C438CB0B313E}"/>
    <cellStyle name="Percentuale 15 3 5" xfId="17656" xr:uid="{5ACF9A86-57F6-4AC5-8550-4FCEC555E1FF}"/>
    <cellStyle name="Percentuale 15 4" xfId="9532" xr:uid="{05D67B9A-FA62-450D-B265-5AFA670A870E}"/>
    <cellStyle name="Percentuale 15 4 2" xfId="17659" xr:uid="{797D439A-E0E1-49E3-BBBA-3D693857EB29}"/>
    <cellStyle name="Percentuale 15 4 2 2" xfId="18667" xr:uid="{D0A29513-A637-478D-BE15-668CA31E5975}"/>
    <cellStyle name="Percentuale 15 4 3" xfId="18666" xr:uid="{35FAACD8-EDB3-4771-AA8C-D8116FBDE529}"/>
    <cellStyle name="Percentuale 15 4 4" xfId="17658" xr:uid="{ACC42B6F-B2A5-4C08-B157-A40392615C40}"/>
    <cellStyle name="Percentuale 15 5" xfId="9533" xr:uid="{613B1C3E-70D3-478A-A42E-C6C7C0B0AE38}"/>
    <cellStyle name="Percentuale 15 6" xfId="50961" xr:uid="{79BE906E-FC5D-4FB3-B3D5-E6C5F0EF2E48}"/>
    <cellStyle name="Percentuale 16" xfId="912" xr:uid="{1383AF4D-C40B-446D-921D-7D7425F9F2E0}"/>
    <cellStyle name="Percentuale 16 2" xfId="913" xr:uid="{97C99AE0-2C7C-4AB1-A242-77D80FFC6F40}"/>
    <cellStyle name="Percentuale 16 2 2" xfId="1461" xr:uid="{B60BA83E-600C-4C28-B631-20B811D780E8}"/>
    <cellStyle name="Percentuale 16 3" xfId="914" xr:uid="{9045092D-93B7-4968-9A6E-1F97BB4FE8E1}"/>
    <cellStyle name="Percentuale 16 3 2" xfId="915" xr:uid="{A67A452E-AB11-4A3E-952F-BA1D8F495BB2}"/>
    <cellStyle name="Percentuale 16 3 3" xfId="17661" xr:uid="{A941CFD7-A078-4FA8-A650-0EF077B3E3D3}"/>
    <cellStyle name="Percentuale 16 3 3 2" xfId="18669" xr:uid="{DA50732D-5F87-4480-98AC-B3B4237CD9BE}"/>
    <cellStyle name="Percentuale 16 3 4" xfId="18668" xr:uid="{78BB7A32-A833-408B-9881-06A795F7DC5A}"/>
    <cellStyle name="Percentuale 16 3 5" xfId="17660" xr:uid="{AFAF9368-29D2-477F-89E8-D314548080C4}"/>
    <cellStyle name="Percentuale 16 4" xfId="9534" xr:uid="{DBE5F95E-BE62-478F-A90C-BA1132F90D44}"/>
    <cellStyle name="Percentuale 16 4 2" xfId="17663" xr:uid="{36299F76-2946-4640-AADE-B3BF8F1A3BD6}"/>
    <cellStyle name="Percentuale 16 4 2 2" xfId="18671" xr:uid="{2B09242C-4992-4F2D-A137-6C4067A56F0E}"/>
    <cellStyle name="Percentuale 16 4 3" xfId="18670" xr:uid="{26E7C005-79C4-41D7-A3A4-3A4DD769B1CE}"/>
    <cellStyle name="Percentuale 16 4 4" xfId="17662" xr:uid="{19FC0146-5899-4223-B07B-3B37A7354A8A}"/>
    <cellStyle name="Percentuale 16 5" xfId="9535" xr:uid="{E68FC3D5-FBA7-49A5-B97B-ADE2B5A2EB47}"/>
    <cellStyle name="Percentuale 16 6" xfId="51251" xr:uid="{44995998-48DD-4148-AEC4-42E3128385D0}"/>
    <cellStyle name="Percentuale 17" xfId="916" xr:uid="{CD3991DF-DA14-4B8D-8834-C65C361B243C}"/>
    <cellStyle name="Percentuale 17 2" xfId="917" xr:uid="{810B890A-962C-4A5C-BACD-9DC057156109}"/>
    <cellStyle name="Percentuale 17 2 2" xfId="1462" xr:uid="{250FADEE-4229-471A-B8AA-E8B23A2C6140}"/>
    <cellStyle name="Percentuale 17 3" xfId="918" xr:uid="{AB4C8976-F93B-40DD-893D-6B4CB57B41E8}"/>
    <cellStyle name="Percentuale 17 3 2" xfId="919" xr:uid="{9CBE515C-837E-4FE2-BD01-356DD8ED47D3}"/>
    <cellStyle name="Percentuale 17 3 3" xfId="17665" xr:uid="{8E697784-08DD-415E-8FA9-B1964E4A9EE7}"/>
    <cellStyle name="Percentuale 17 3 3 2" xfId="18673" xr:uid="{9E6D16A3-B089-4530-8EA7-6A07CE0B6596}"/>
    <cellStyle name="Percentuale 17 3 4" xfId="18672" xr:uid="{151B257D-836C-4727-BC91-B65131C5F72A}"/>
    <cellStyle name="Percentuale 17 3 5" xfId="17664" xr:uid="{76DD0E7E-8ABC-447A-BFC7-E45C697CFA76}"/>
    <cellStyle name="Percentuale 17 4" xfId="9536" xr:uid="{736B13A6-41D1-468F-9CE8-B0207E1D20B8}"/>
    <cellStyle name="Percentuale 17 4 2" xfId="17667" xr:uid="{8691862C-FC26-44EB-B23D-7FDAC2D29351}"/>
    <cellStyle name="Percentuale 17 4 2 2" xfId="18675" xr:uid="{E2B9FE52-55FB-44EB-A415-589FF441F4A4}"/>
    <cellStyle name="Percentuale 17 4 3" xfId="18674" xr:uid="{97646882-6529-4ECC-B242-BB5EC37ADC1E}"/>
    <cellStyle name="Percentuale 17 4 4" xfId="17666" xr:uid="{80D94E72-747B-4E7C-B510-C2C4BAB217A6}"/>
    <cellStyle name="Percentuale 17 5" xfId="9537" xr:uid="{429F6E4E-CF8E-4882-AA08-0512E34AADA9}"/>
    <cellStyle name="Percentuale 17 6" xfId="51017" xr:uid="{A18B7851-BFC3-4DBE-BA7C-D650C86E2856}"/>
    <cellStyle name="Percentuale 18" xfId="920" xr:uid="{37D2ABB1-C3BA-4260-90D2-C270F844B7DB}"/>
    <cellStyle name="Percentuale 18 2" xfId="921" xr:uid="{917001DF-57D6-4097-BC2D-17D6D7E06273}"/>
    <cellStyle name="Percentuale 18 2 2" xfId="1463" xr:uid="{1560BF93-86C8-41CB-97BD-E53F8B69DB50}"/>
    <cellStyle name="Percentuale 18 3" xfId="922" xr:uid="{47B5BA06-CAD1-446F-9A0A-5C950E60E3D3}"/>
    <cellStyle name="Percentuale 18 3 2" xfId="923" xr:uid="{79A7F53C-F8EF-438C-8773-2DF7F0473DA7}"/>
    <cellStyle name="Percentuale 18 3 3" xfId="17669" xr:uid="{A5B43B8D-47A2-4C80-9473-67F299847C22}"/>
    <cellStyle name="Percentuale 18 3 3 2" xfId="18677" xr:uid="{59296692-A115-4618-82B5-6B3A69F44F01}"/>
    <cellStyle name="Percentuale 18 3 4" xfId="18676" xr:uid="{CA8ED9F2-9A22-44F2-9CB9-41233DB404CA}"/>
    <cellStyle name="Percentuale 18 3 5" xfId="17668" xr:uid="{60D16A41-1655-4C25-B922-3CA85B7648CB}"/>
    <cellStyle name="Percentuale 18 4" xfId="9538" xr:uid="{87EB91B7-7797-4533-BC7D-E4537B124D12}"/>
    <cellStyle name="Percentuale 18 4 2" xfId="17671" xr:uid="{3A5E3065-360A-4747-8254-4655ECB43834}"/>
    <cellStyle name="Percentuale 18 4 2 2" xfId="18679" xr:uid="{686A906A-EF47-4008-8D84-2FF8B750F431}"/>
    <cellStyle name="Percentuale 18 4 3" xfId="18678" xr:uid="{B545250C-8F07-41FB-B238-CDFDAFDCC75E}"/>
    <cellStyle name="Percentuale 18 4 4" xfId="17670" xr:uid="{196529C1-02DB-408D-AE44-2EC4F0ECED0F}"/>
    <cellStyle name="Percentuale 18 5" xfId="9539" xr:uid="{1880650E-57CF-4C03-B4A6-F667DA600D9A}"/>
    <cellStyle name="Percentuale 18 6" xfId="51159" xr:uid="{E939B1D8-5FCB-43FE-AE99-D941F6B3B6C7}"/>
    <cellStyle name="Percentuale 19" xfId="924" xr:uid="{C61A1DF9-C1F8-4446-9FAA-982465641A29}"/>
    <cellStyle name="Percentuale 19 2" xfId="925" xr:uid="{36BCBC28-9547-49F9-AC23-608A53DB5306}"/>
    <cellStyle name="Percentuale 19 2 2" xfId="1464" xr:uid="{981EB3C8-8949-4730-A916-857F05715012}"/>
    <cellStyle name="Percentuale 19 3" xfId="926" xr:uid="{2D4BF424-67EA-42D3-92F1-09B509B016FE}"/>
    <cellStyle name="Percentuale 19 3 2" xfId="927" xr:uid="{5E4D6A68-22E8-4BA0-91FD-DFFFAE1FC989}"/>
    <cellStyle name="Percentuale 19 3 3" xfId="17673" xr:uid="{4AD8732B-3B9E-472F-9964-16FB13AC3B4F}"/>
    <cellStyle name="Percentuale 19 3 3 2" xfId="18681" xr:uid="{E1976985-9D88-4C62-9C6F-155B8B57F399}"/>
    <cellStyle name="Percentuale 19 3 4" xfId="18680" xr:uid="{31F7A4F5-1063-4034-8C01-AA82B6686F3B}"/>
    <cellStyle name="Percentuale 19 3 5" xfId="17672" xr:uid="{B27E5DE8-49F5-40CE-B82E-35ADB3DFA5BA}"/>
    <cellStyle name="Percentuale 19 4" xfId="9540" xr:uid="{C5D09832-D9F3-4BB5-BB32-977D2A439804}"/>
    <cellStyle name="Percentuale 19 4 2" xfId="17675" xr:uid="{18B3CB40-10D0-4FFB-BA61-44E386A79839}"/>
    <cellStyle name="Percentuale 19 4 2 2" xfId="18683" xr:uid="{79320275-EC56-4A19-9C7D-05A7D9C3FBB7}"/>
    <cellStyle name="Percentuale 19 4 3" xfId="18682" xr:uid="{752AEB81-8971-4EB5-BF96-A688D940F693}"/>
    <cellStyle name="Percentuale 19 4 4" xfId="17674" xr:uid="{5C78FBED-C489-4EE9-A212-5480C0111F10}"/>
    <cellStyle name="Percentuale 19 5" xfId="9541" xr:uid="{10023BA1-E6A1-4ED3-8A29-830BFBED768B}"/>
    <cellStyle name="Percentuale 19 6" xfId="50960" xr:uid="{5D3D779F-3605-4A88-88AB-E81246E26A0A}"/>
    <cellStyle name="Percentuale 2" xfId="928" xr:uid="{CA8AE56C-C26E-4131-A9A5-271DBE785B20}"/>
    <cellStyle name="Percentuale 2 2" xfId="929" xr:uid="{6DDB12FF-9533-46AE-BD00-020120FEC332}"/>
    <cellStyle name="Percentuale 2 2 2" xfId="1465" xr:uid="{E9461B24-681C-409F-8CCF-7F7D316B83E9}"/>
    <cellStyle name="Percentuale 2 3" xfId="930" xr:uid="{D04A7F98-4718-42A5-A8D0-B0305AC9BBFC}"/>
    <cellStyle name="Percentuale 2 3 2" xfId="931" xr:uid="{4A66D423-5177-4FF5-B956-0A81CFE8D49B}"/>
    <cellStyle name="Percentuale 2 3 3" xfId="17677" xr:uid="{6E9B9F8D-84D8-45E9-A8DE-F870D008D72F}"/>
    <cellStyle name="Percentuale 2 3 3 2" xfId="18685" xr:uid="{7851D0EF-D709-4388-861B-46D3562BE500}"/>
    <cellStyle name="Percentuale 2 3 4" xfId="18684" xr:uid="{1E99BD26-E377-48E3-9A8E-B603760DEE64}"/>
    <cellStyle name="Percentuale 2 3 5" xfId="17676" xr:uid="{2F090F17-7824-4B76-AAA2-DB2D394FB4FB}"/>
    <cellStyle name="Percentuale 2 4" xfId="9542" xr:uid="{04ED7223-20E1-4EF8-A441-27D08B0DCD3E}"/>
    <cellStyle name="Percentuale 2 4 2" xfId="17679" xr:uid="{8CFEFE7C-02C9-460B-818D-8816149FD5C3}"/>
    <cellStyle name="Percentuale 2 4 2 2" xfId="18687" xr:uid="{E3BEE80D-362D-403D-BB6D-71BAF75F1A8E}"/>
    <cellStyle name="Percentuale 2 4 3" xfId="18686" xr:uid="{AA676E3A-876E-44CC-A482-D1AE90428C09}"/>
    <cellStyle name="Percentuale 2 4 4" xfId="17678" xr:uid="{0233333D-2890-49DA-9B72-756C6D029B8A}"/>
    <cellStyle name="Percentuale 2 5" xfId="9543" xr:uid="{16FDE75D-3DAC-4430-9756-177EF14A72DA}"/>
    <cellStyle name="Percentuale 2 6" xfId="50550" xr:uid="{EC25CEDA-E794-4ADF-B9D0-AE7EF7159A3B}"/>
    <cellStyle name="Percentuale 20" xfId="932" xr:uid="{A4EBF3A6-AD2F-4709-8603-41C93D2CD7C5}"/>
    <cellStyle name="Percentuale 20 2" xfId="933" xr:uid="{4D384A26-97C6-45BD-AB8B-8AA4E079F094}"/>
    <cellStyle name="Percentuale 20 2 2" xfId="1466" xr:uid="{3BFA286B-5742-41DB-AB76-7E254528A8CB}"/>
    <cellStyle name="Percentuale 20 3" xfId="934" xr:uid="{CB0583DF-4BDD-4F6D-9E31-0D54E881853E}"/>
    <cellStyle name="Percentuale 20 3 2" xfId="935" xr:uid="{0D6A385D-D27C-4BED-97F2-9E7FD1C34157}"/>
    <cellStyle name="Percentuale 20 3 3" xfId="17681" xr:uid="{043759AC-88FE-41EC-A752-1BFDE8380303}"/>
    <cellStyle name="Percentuale 20 3 3 2" xfId="18689" xr:uid="{856ECD57-7BF1-4F8F-9DD8-7024660DF324}"/>
    <cellStyle name="Percentuale 20 3 4" xfId="18688" xr:uid="{A68600F2-A6E2-4790-BA40-C1A2AFF4C2C4}"/>
    <cellStyle name="Percentuale 20 3 5" xfId="17680" xr:uid="{A058C33D-0C38-4755-882F-B9C2287704BC}"/>
    <cellStyle name="Percentuale 20 4" xfId="9544" xr:uid="{61BDE669-5024-46AD-93DB-FC51345E8BED}"/>
    <cellStyle name="Percentuale 20 4 2" xfId="17683" xr:uid="{A3C88ED0-9C08-4151-8DE6-6D5FB606BF49}"/>
    <cellStyle name="Percentuale 20 4 2 2" xfId="18691" xr:uid="{FBC4689D-69DD-4152-B946-09722973D3C3}"/>
    <cellStyle name="Percentuale 20 4 3" xfId="18690" xr:uid="{4CD9EFF5-C7FE-4F04-B349-B46880DF344F}"/>
    <cellStyle name="Percentuale 20 4 4" xfId="17682" xr:uid="{02F070DD-FA73-4AE2-B63E-5F3735028686}"/>
    <cellStyle name="Percentuale 20 5" xfId="9545" xr:uid="{CB016588-262E-4229-A726-CAAA56DAECC6}"/>
    <cellStyle name="Percentuale 20 6" xfId="50958" xr:uid="{1AAB8591-D708-4F07-92F9-7550AB60F578}"/>
    <cellStyle name="Percentuale 21" xfId="936" xr:uid="{0BE98EE2-614A-4ED6-AE44-991945E1450F}"/>
    <cellStyle name="Percentuale 21 2" xfId="937" xr:uid="{11ADC740-F691-4A1C-A668-E69CF0420CAD}"/>
    <cellStyle name="Percentuale 21 2 2" xfId="1467" xr:uid="{51DE1F0B-DAE8-4A15-9FE1-FBE12386EE0B}"/>
    <cellStyle name="Percentuale 21 3" xfId="938" xr:uid="{2C4717AB-B69A-48CD-9F98-513D17ECEBB3}"/>
    <cellStyle name="Percentuale 21 3 2" xfId="939" xr:uid="{B3D53B07-2A9B-4D47-B8B5-A7251FC9CD98}"/>
    <cellStyle name="Percentuale 21 3 3" xfId="17685" xr:uid="{AE668B43-CBD3-473B-B3F9-60285794CDA7}"/>
    <cellStyle name="Percentuale 21 3 3 2" xfId="18693" xr:uid="{80C8B6A8-3BC8-48EC-9ABA-67C784F1E0F7}"/>
    <cellStyle name="Percentuale 21 3 4" xfId="18692" xr:uid="{552835F8-1964-46A3-8AEA-BF0679DCCE71}"/>
    <cellStyle name="Percentuale 21 3 5" xfId="17684" xr:uid="{CC38376F-325F-4299-AC41-576299A2A8E0}"/>
    <cellStyle name="Percentuale 21 4" xfId="9546" xr:uid="{109488B7-4B1F-4159-8F9D-0C5DFC370DD4}"/>
    <cellStyle name="Percentuale 21 4 2" xfId="17687" xr:uid="{ACE3DEEA-743B-49DD-946F-0C6D16CEA3FD}"/>
    <cellStyle name="Percentuale 21 4 2 2" xfId="18695" xr:uid="{2FCAFAE8-F7B0-4093-AD84-650D678804FF}"/>
    <cellStyle name="Percentuale 21 4 3" xfId="18694" xr:uid="{74B9F89C-0DEB-4C1E-A097-078AFB0A4FA3}"/>
    <cellStyle name="Percentuale 21 4 4" xfId="17686" xr:uid="{6207CFA1-C489-46D5-BB2C-2F15C2B2BB08}"/>
    <cellStyle name="Percentuale 21 5" xfId="9547" xr:uid="{8FBEA8E3-19CC-4E9E-92F2-4F7960481B01}"/>
    <cellStyle name="Percentuale 21 6" xfId="51252" xr:uid="{9CB78D6D-A6A0-4E70-A43B-CB4D6098EA2B}"/>
    <cellStyle name="Percentuale 22" xfId="940" xr:uid="{1FA6DDD4-52B8-4DC6-BFC9-675F49EABD92}"/>
    <cellStyle name="Percentuale 22 2" xfId="941" xr:uid="{CBD10016-BD31-4C78-A841-995071FCB307}"/>
    <cellStyle name="Percentuale 22 2 2" xfId="1468" xr:uid="{69A46D8C-1EFC-4BE9-830A-F23FCB9B28F1}"/>
    <cellStyle name="Percentuale 22 3" xfId="942" xr:uid="{A2C973A4-DA37-4339-94B1-75992126BDEB}"/>
    <cellStyle name="Percentuale 22 3 2" xfId="943" xr:uid="{E8250086-52F0-4A5D-A0B2-AEA01D3E2D92}"/>
    <cellStyle name="Percentuale 22 3 3" xfId="17689" xr:uid="{1C876777-97A6-46DC-8B68-53B71E53803E}"/>
    <cellStyle name="Percentuale 22 3 3 2" xfId="18697" xr:uid="{9D52D564-49E8-4664-AB9B-6E813CA250BB}"/>
    <cellStyle name="Percentuale 22 3 4" xfId="18696" xr:uid="{2BF30DAE-DBC2-42C6-9C01-5B8B0F8953FE}"/>
    <cellStyle name="Percentuale 22 3 5" xfId="17688" xr:uid="{C4D9016D-5CE3-4654-90E9-21FFB3FD8501}"/>
    <cellStyle name="Percentuale 22 4" xfId="9548" xr:uid="{E0DB5255-6234-477E-BBAE-B3F112F103C6}"/>
    <cellStyle name="Percentuale 22 4 2" xfId="17691" xr:uid="{5E525785-4EFD-4126-AA06-755A483A0BEC}"/>
    <cellStyle name="Percentuale 22 4 2 2" xfId="18699" xr:uid="{FE9D4C40-2185-4DAD-8832-46FA7F151DEC}"/>
    <cellStyle name="Percentuale 22 4 3" xfId="18698" xr:uid="{4C34B6B8-DA22-48A6-AD92-F6016B699BE8}"/>
    <cellStyle name="Percentuale 22 4 4" xfId="17690" xr:uid="{49A666E7-9496-4C9C-B23A-85D822C67F44}"/>
    <cellStyle name="Percentuale 22 5" xfId="9549" xr:uid="{249C993A-98DF-488B-AF0F-2A4EBB3F0F36}"/>
    <cellStyle name="Percentuale 22 6" xfId="50959" xr:uid="{6420D836-B6E1-4D86-853C-D8A8B080A6E3}"/>
    <cellStyle name="Percentuale 23" xfId="944" xr:uid="{7906028F-98F1-43CF-9978-2F56A802DC34}"/>
    <cellStyle name="Percentuale 23 2" xfId="945" xr:uid="{3234F298-F163-434D-A3A5-A361D4C38C79}"/>
    <cellStyle name="Percentuale 23 2 2" xfId="1469" xr:uid="{222027FA-FFB8-46FC-BA14-451A2329168D}"/>
    <cellStyle name="Percentuale 23 3" xfId="946" xr:uid="{ABD7DBC6-DD3E-4407-85A1-EB5CC6F57806}"/>
    <cellStyle name="Percentuale 23 3 2" xfId="947" xr:uid="{9FB7A6BB-290F-4023-A9AB-95A9CD7262E7}"/>
    <cellStyle name="Percentuale 23 3 3" xfId="17693" xr:uid="{82BFA893-BFE1-4466-93A2-704E8B20225A}"/>
    <cellStyle name="Percentuale 23 3 3 2" xfId="18701" xr:uid="{3FE25F89-E0AC-4551-BE13-94B0C090B69E}"/>
    <cellStyle name="Percentuale 23 3 4" xfId="18700" xr:uid="{572DB721-A704-48CF-8632-9C108450D73F}"/>
    <cellStyle name="Percentuale 23 3 5" xfId="17692" xr:uid="{10696314-1320-4EE7-87AC-AE38FF177591}"/>
    <cellStyle name="Percentuale 23 4" xfId="9550" xr:uid="{F5A39DDA-1899-451C-8D3B-EADC68B4939E}"/>
    <cellStyle name="Percentuale 23 4 2" xfId="17695" xr:uid="{3E0F03CF-CE6C-475F-B466-1BE13B736D1F}"/>
    <cellStyle name="Percentuale 23 4 2 2" xfId="18703" xr:uid="{63BCCAC3-5F5E-44B1-BB19-E3C26FE30ADB}"/>
    <cellStyle name="Percentuale 23 4 3" xfId="18702" xr:uid="{8C13DBFE-5EC6-4B6E-B51F-21FFFB3A5CFE}"/>
    <cellStyle name="Percentuale 23 4 4" xfId="17694" xr:uid="{63CE846A-861E-4D6D-85C9-43B1C5D6F44D}"/>
    <cellStyle name="Percentuale 23 5" xfId="9551" xr:uid="{9B21AEC2-4296-4852-B569-22FE6B11AB4D}"/>
    <cellStyle name="Percentuale 23 6" xfId="50549" xr:uid="{A0CA08D6-38FD-4228-9412-579BA8282930}"/>
    <cellStyle name="Percentuale 24" xfId="948" xr:uid="{CC4AD13B-5050-40C8-9F9B-1E8D07BF3C6C}"/>
    <cellStyle name="Percentuale 24 2" xfId="949" xr:uid="{054CB7D0-D4B3-43BA-8926-C721249DF50D}"/>
    <cellStyle name="Percentuale 24 2 2" xfId="1470" xr:uid="{19805CFF-C8BB-4934-8655-C92129316C06}"/>
    <cellStyle name="Percentuale 24 3" xfId="950" xr:uid="{36CDE698-A01F-4006-859F-B78E960CC464}"/>
    <cellStyle name="Percentuale 24 3 2" xfId="951" xr:uid="{68374590-4CC5-447A-BC72-479292E80643}"/>
    <cellStyle name="Percentuale 24 3 3" xfId="17697" xr:uid="{E3EBE8BF-E70A-405A-995C-2BCB998D7BD2}"/>
    <cellStyle name="Percentuale 24 3 3 2" xfId="18705" xr:uid="{BF5F49EA-37F9-4B40-BF56-0A73ED09694E}"/>
    <cellStyle name="Percentuale 24 3 4" xfId="18704" xr:uid="{F545C153-4A29-4EE6-A5C8-63F821EDAEAD}"/>
    <cellStyle name="Percentuale 24 3 5" xfId="17696" xr:uid="{CF077EED-A33E-4545-B47C-ED9436BD9829}"/>
    <cellStyle name="Percentuale 24 4" xfId="9552" xr:uid="{D3C7D560-DD9B-4FF8-9746-702779719754}"/>
    <cellStyle name="Percentuale 24 4 2" xfId="17699" xr:uid="{775FE672-6683-49B4-A1C5-ACB82489AFA0}"/>
    <cellStyle name="Percentuale 24 4 2 2" xfId="18707" xr:uid="{5D26A21A-A7C1-43CC-A230-2C20F360CFF0}"/>
    <cellStyle name="Percentuale 24 4 3" xfId="18706" xr:uid="{E8159D6F-D242-4E69-99DB-0EF9E000EF01}"/>
    <cellStyle name="Percentuale 24 4 4" xfId="17698" xr:uid="{8286BAEF-ACD5-40F6-9B34-C7AD17817133}"/>
    <cellStyle name="Percentuale 24 5" xfId="9553" xr:uid="{17270A2C-7496-4753-9A50-C2C16B316C71}"/>
    <cellStyle name="Percentuale 24 6" xfId="50957" xr:uid="{9C5897A8-6738-431B-97B7-9C96BF269379}"/>
    <cellStyle name="Percentuale 25" xfId="952" xr:uid="{C1F4BE3C-F7A0-413D-B89C-133CF9FC55E6}"/>
    <cellStyle name="Percentuale 25 2" xfId="953" xr:uid="{B95659FB-0849-4837-8547-85E34036628A}"/>
    <cellStyle name="Percentuale 25 2 2" xfId="1471" xr:uid="{B413D2B2-E4A8-44D6-AA90-5E2CA8CC4913}"/>
    <cellStyle name="Percentuale 25 3" xfId="954" xr:uid="{1BA370F2-E9AA-47D8-A6C6-1BB97FE98AC4}"/>
    <cellStyle name="Percentuale 25 3 2" xfId="955" xr:uid="{1D2542C4-A633-4135-83C3-FF427D08EC96}"/>
    <cellStyle name="Percentuale 25 3 3" xfId="17701" xr:uid="{4740D9AF-8729-40FD-8DF6-9576398926EB}"/>
    <cellStyle name="Percentuale 25 3 3 2" xfId="18709" xr:uid="{3D767123-0E9B-4C64-A3D6-D141F1ABFB5D}"/>
    <cellStyle name="Percentuale 25 3 4" xfId="18708" xr:uid="{6F42676A-9F28-4C71-8C3C-AEF48ABDC2FA}"/>
    <cellStyle name="Percentuale 25 3 5" xfId="17700" xr:uid="{613448B8-DD9F-4C51-9C2E-A4F91AB5ABE6}"/>
    <cellStyle name="Percentuale 25 4" xfId="9554" xr:uid="{4307BB5F-DE13-4632-9FC4-57003DCCFF04}"/>
    <cellStyle name="Percentuale 25 4 2" xfId="17703" xr:uid="{73567318-964A-4C3E-97F5-6FC9DFBBA212}"/>
    <cellStyle name="Percentuale 25 4 2 2" xfId="18711" xr:uid="{350524C0-CCFB-4266-BCF5-D204C8B4D056}"/>
    <cellStyle name="Percentuale 25 4 3" xfId="18710" xr:uid="{5FEA6D1B-9E10-436D-8FF5-8E48B629049E}"/>
    <cellStyle name="Percentuale 25 4 4" xfId="17702" xr:uid="{A4E803A8-1E44-4AE0-8C01-F2DC838A29A9}"/>
    <cellStyle name="Percentuale 25 5" xfId="9555" xr:uid="{2B5174B7-30C5-4D9F-B7C3-A0F2E49461E4}"/>
    <cellStyle name="Percentuale 25 6" xfId="51253" xr:uid="{8A215D0A-6663-438E-A135-1554878F0B22}"/>
    <cellStyle name="Percentuale 26" xfId="956" xr:uid="{185D4D97-01C5-476C-A949-1707EE090091}"/>
    <cellStyle name="Percentuale 26 2" xfId="957" xr:uid="{7F35E67A-1B19-4614-8B9C-91E19E0243B1}"/>
    <cellStyle name="Percentuale 26 2 2" xfId="1472" xr:uid="{A06E1A5B-5901-48D7-A6EF-2FC1782C2E73}"/>
    <cellStyle name="Percentuale 26 3" xfId="958" xr:uid="{858F3E7A-1480-473F-B2FC-E8FF1441F2D2}"/>
    <cellStyle name="Percentuale 26 3 2" xfId="959" xr:uid="{D262B0A3-92CD-49AF-916A-926D0851842D}"/>
    <cellStyle name="Percentuale 26 3 3" xfId="17705" xr:uid="{81786CD6-22EA-4A6C-AED9-2A0EB6A9E31F}"/>
    <cellStyle name="Percentuale 26 3 3 2" xfId="18713" xr:uid="{87A1B3BC-06CD-4A17-80E0-73539A2E1A29}"/>
    <cellStyle name="Percentuale 26 3 4" xfId="18712" xr:uid="{AFAA631E-531B-4B8B-8AAB-8914650C555E}"/>
    <cellStyle name="Percentuale 26 3 5" xfId="17704" xr:uid="{4016B472-D487-4CD9-935A-90506AB9A15F}"/>
    <cellStyle name="Percentuale 26 4" xfId="9556" xr:uid="{49A56D8E-913D-4CB0-9CBA-CB55F2EC0948}"/>
    <cellStyle name="Percentuale 26 4 2" xfId="17707" xr:uid="{A158BAD2-B77F-4EF9-8B49-E2192E21116B}"/>
    <cellStyle name="Percentuale 26 4 2 2" xfId="18715" xr:uid="{BD7B1DEC-C03F-4578-BEE2-FC53C674D073}"/>
    <cellStyle name="Percentuale 26 4 3" xfId="18714" xr:uid="{5D397061-79FB-4283-82B5-2F61116C23B6}"/>
    <cellStyle name="Percentuale 26 4 4" xfId="17706" xr:uid="{1A7F528F-2D08-48CF-AA67-858EDD8FB005}"/>
    <cellStyle name="Percentuale 26 5" xfId="9557" xr:uid="{110798DC-CCB1-4886-868E-0DB5ED13AD28}"/>
    <cellStyle name="Percentuale 26 6" xfId="51254" xr:uid="{4E78536C-D3FF-4F3E-B06B-DA3529D22401}"/>
    <cellStyle name="Percentuale 27" xfId="960" xr:uid="{7DBA1560-3F69-48B3-B966-3B69617C727F}"/>
    <cellStyle name="Percentuale 27 2" xfId="961" xr:uid="{7C4E715A-82A4-4B5C-B12C-216B1D82B06D}"/>
    <cellStyle name="Percentuale 27 2 2" xfId="1473" xr:uid="{0765D140-C59D-47D2-954A-A3FFB0D9E904}"/>
    <cellStyle name="Percentuale 27 3" xfId="962" xr:uid="{B550490B-4E76-4D4F-96AC-7217BF6A97DE}"/>
    <cellStyle name="Percentuale 27 3 2" xfId="963" xr:uid="{6F3A29E8-45C5-4F41-9D5B-EAE3BBC90ACC}"/>
    <cellStyle name="Percentuale 27 3 3" xfId="17709" xr:uid="{0CF2F668-85D8-4D65-8D13-E7D18226F108}"/>
    <cellStyle name="Percentuale 27 3 3 2" xfId="18717" xr:uid="{E2A94FEA-6516-4E50-AFCD-F1B05CEE9E44}"/>
    <cellStyle name="Percentuale 27 3 4" xfId="18716" xr:uid="{59245E9F-7183-48D8-BECF-14EF149B209E}"/>
    <cellStyle name="Percentuale 27 3 5" xfId="17708" xr:uid="{1F032586-8265-4B2E-9C33-2A26F8C8DE93}"/>
    <cellStyle name="Percentuale 27 4" xfId="9558" xr:uid="{5192665E-928B-41BC-93F1-07076FFDCA07}"/>
    <cellStyle name="Percentuale 27 4 2" xfId="17711" xr:uid="{AF6369D3-922A-4267-AC61-6C09B46D936A}"/>
    <cellStyle name="Percentuale 27 4 2 2" xfId="18719" xr:uid="{25FA3D56-65F8-4285-BB8A-69AF3C75E08B}"/>
    <cellStyle name="Percentuale 27 4 3" xfId="18718" xr:uid="{D3638C06-8EC8-4C52-B41F-20F9C21C00EF}"/>
    <cellStyle name="Percentuale 27 4 4" xfId="17710" xr:uid="{FD5340BA-29EB-4BE4-9198-048CBAAF63F8}"/>
    <cellStyle name="Percentuale 27 5" xfId="9559" xr:uid="{CD555AB5-BAAA-4455-BF45-1498D8B94B7F}"/>
    <cellStyle name="Percentuale 27 6" xfId="51255" xr:uid="{813D5C42-4139-46CC-9469-13E83126A9F6}"/>
    <cellStyle name="Percentuale 28" xfId="964" xr:uid="{C64C027D-BD29-4BD2-A16A-BE58EE8C3EC6}"/>
    <cellStyle name="Percentuale 28 2" xfId="965" xr:uid="{E2634F76-2F9E-48A3-B7BE-40A081BF505A}"/>
    <cellStyle name="Percentuale 28 2 2" xfId="1474" xr:uid="{C5A1E776-0166-49FE-B9B0-C997CF652B8D}"/>
    <cellStyle name="Percentuale 28 3" xfId="966" xr:uid="{DD3CD240-27A0-49AD-907D-5DEDF85EB646}"/>
    <cellStyle name="Percentuale 28 3 2" xfId="967" xr:uid="{18A317D7-78C4-4CC8-8893-2FA9B70B27C4}"/>
    <cellStyle name="Percentuale 28 3 3" xfId="17713" xr:uid="{36450F60-B73B-4F4F-B69D-DF09C2009A0E}"/>
    <cellStyle name="Percentuale 28 3 3 2" xfId="18721" xr:uid="{080630A0-C79E-422A-9EAD-3174B5215117}"/>
    <cellStyle name="Percentuale 28 3 4" xfId="18720" xr:uid="{5DF32F5B-EC1C-42FF-A7FA-044FCB85BD42}"/>
    <cellStyle name="Percentuale 28 3 5" xfId="17712" xr:uid="{767B45A4-8EB5-42C5-A3CB-B4C7B678D22E}"/>
    <cellStyle name="Percentuale 28 4" xfId="9560" xr:uid="{41CC3322-F1E4-4871-81A1-EF529E67C361}"/>
    <cellStyle name="Percentuale 28 4 2" xfId="17715" xr:uid="{510BD194-6AC3-4BFA-9E5A-1901F32841D0}"/>
    <cellStyle name="Percentuale 28 4 2 2" xfId="18723" xr:uid="{A5611C00-CBEB-40A6-82B1-41BE1B91A96E}"/>
    <cellStyle name="Percentuale 28 4 3" xfId="18722" xr:uid="{1F52493D-73AD-4691-8A0B-9CF3566B5087}"/>
    <cellStyle name="Percentuale 28 4 4" xfId="17714" xr:uid="{7E2C52C7-C2DE-4F12-88A5-6C158F09F7B0}"/>
    <cellStyle name="Percentuale 28 5" xfId="9561" xr:uid="{2B1C4FE5-3738-4CB3-BE72-E352ECC1FC94}"/>
    <cellStyle name="Percentuale 28 6" xfId="51256" xr:uid="{49C9A774-A696-4D22-9821-FD11F96B3D66}"/>
    <cellStyle name="Percentuale 29" xfId="968" xr:uid="{F5307C69-3949-438A-85FE-692DE6AC57DB}"/>
    <cellStyle name="Percentuale 29 2" xfId="969" xr:uid="{68262419-D9C1-4FB7-A356-A409798FE153}"/>
    <cellStyle name="Percentuale 29 2 2" xfId="1475" xr:uid="{B2CA1387-2735-4171-AA7A-1FB9F0528AC5}"/>
    <cellStyle name="Percentuale 29 3" xfId="970" xr:uid="{A4D9CD46-8F9A-43C1-9C3D-6948D2F19A26}"/>
    <cellStyle name="Percentuale 29 3 2" xfId="971" xr:uid="{80CAF1CC-999D-42B9-8C59-4E0CC574BFB9}"/>
    <cellStyle name="Percentuale 29 3 3" xfId="17717" xr:uid="{2DA2A8BF-F47E-4820-9390-1054B96FD71E}"/>
    <cellStyle name="Percentuale 29 3 3 2" xfId="18725" xr:uid="{40748AA8-BE29-49D1-892A-94FF2B9AB00E}"/>
    <cellStyle name="Percentuale 29 3 4" xfId="18724" xr:uid="{78839579-548A-4555-88EB-4E099823C33C}"/>
    <cellStyle name="Percentuale 29 3 5" xfId="17716" xr:uid="{250C3DE9-C6F2-40CC-804F-A7DAD3A9D147}"/>
    <cellStyle name="Percentuale 29 4" xfId="9562" xr:uid="{838FE8F5-E33D-42E9-B26C-3FB3E69A4537}"/>
    <cellStyle name="Percentuale 29 4 2" xfId="17719" xr:uid="{63495EC8-FB1B-46F6-919C-CDDE7C1FA601}"/>
    <cellStyle name="Percentuale 29 4 2 2" xfId="18727" xr:uid="{FD0E5189-8C2F-40CC-8E81-8F902897C3DF}"/>
    <cellStyle name="Percentuale 29 4 3" xfId="18726" xr:uid="{C5F04ACF-BE63-48C3-9C9C-C2854D0B3862}"/>
    <cellStyle name="Percentuale 29 4 4" xfId="17718" xr:uid="{6C2EEF4F-EEA6-45D0-8DCD-4592816873B7}"/>
    <cellStyle name="Percentuale 29 5" xfId="9563" xr:uid="{712AAB63-0C10-4D45-ADC5-24F24D5605A1}"/>
    <cellStyle name="Percentuale 29 6" xfId="51257" xr:uid="{34BD8E53-B3E0-4E26-AC70-879BB07CB62B}"/>
    <cellStyle name="Percentuale 3" xfId="972" xr:uid="{F4730FEB-FF60-4FF5-BE8A-E75F81B25548}"/>
    <cellStyle name="Percentuale 3 2" xfId="973" xr:uid="{61702A07-005D-4D6B-B90D-6435065C3FCE}"/>
    <cellStyle name="Percentuale 3 2 2" xfId="1476" xr:uid="{98536564-ECCA-4F93-BBD9-F49A43B3F87E}"/>
    <cellStyle name="Percentuale 3 3" xfId="974" xr:uid="{A3CC59E7-115B-4695-9A0A-53CFF4A85E05}"/>
    <cellStyle name="Percentuale 3 3 2" xfId="975" xr:uid="{EA215177-28D0-4C64-839D-FD0F8D364AF2}"/>
    <cellStyle name="Percentuale 3 3 3" xfId="17721" xr:uid="{498E23D1-D68E-4A57-A484-7F0467288FDC}"/>
    <cellStyle name="Percentuale 3 3 3 2" xfId="18729" xr:uid="{3E361B74-AFBE-4BCB-8678-889781D30468}"/>
    <cellStyle name="Percentuale 3 3 4" xfId="18728" xr:uid="{5FD42F8D-C510-4431-849B-D082C6E4DBFE}"/>
    <cellStyle name="Percentuale 3 3 5" xfId="17720" xr:uid="{3A9AA35B-10E7-4FC8-87B6-770068E8C7F3}"/>
    <cellStyle name="Percentuale 3 4" xfId="9564" xr:uid="{0495F220-6746-4D90-A0A3-857B56BFD0E5}"/>
    <cellStyle name="Percentuale 3 4 2" xfId="17723" xr:uid="{5432144B-207D-40FB-BA2B-F595C40A580A}"/>
    <cellStyle name="Percentuale 3 4 2 2" xfId="18731" xr:uid="{F67F2DE8-ED15-47DA-9721-C1214D8BBDAA}"/>
    <cellStyle name="Percentuale 3 4 3" xfId="18730" xr:uid="{12AD8E2F-303E-4F71-BB9C-36A5D5AF5789}"/>
    <cellStyle name="Percentuale 3 4 4" xfId="17722" xr:uid="{DF30DA36-1BE6-4587-8E58-09250EB8BEFC}"/>
    <cellStyle name="Percentuale 3 5" xfId="9565" xr:uid="{E27324CD-9933-483D-A598-B440F76C3251}"/>
    <cellStyle name="Percentuale 3 6" xfId="51258" xr:uid="{0FE329C6-57C4-42AB-93F1-1B0ABEB72AB5}"/>
    <cellStyle name="Percentuale 30" xfId="976" xr:uid="{BF8B1ED8-9CB0-4E78-8C79-7AEB4A005F59}"/>
    <cellStyle name="Percentuale 30 2" xfId="977" xr:uid="{FEF049D9-34FB-4E75-AA5E-471757894FD7}"/>
    <cellStyle name="Percentuale 30 2 2" xfId="1477" xr:uid="{370A9D25-FBE1-41F9-9972-D8F5687B4E8D}"/>
    <cellStyle name="Percentuale 30 3" xfId="978" xr:uid="{482E2470-9854-4B4A-AE95-CB6DECE195CE}"/>
    <cellStyle name="Percentuale 30 3 2" xfId="979" xr:uid="{023E21B4-4331-403B-8735-5FD7D3E0802D}"/>
    <cellStyle name="Percentuale 30 3 3" xfId="17725" xr:uid="{30CD63AD-9594-400E-96E2-8B64E07BD475}"/>
    <cellStyle name="Percentuale 30 3 3 2" xfId="18733" xr:uid="{4C2AF584-0A27-4E39-BF7A-2DF00DC015FC}"/>
    <cellStyle name="Percentuale 30 3 4" xfId="18732" xr:uid="{EBC4262F-EC22-46C0-A561-C3BB9D7EA0BB}"/>
    <cellStyle name="Percentuale 30 3 5" xfId="17724" xr:uid="{B94268E0-229B-479B-8EF6-AAD2ED64ED74}"/>
    <cellStyle name="Percentuale 30 4" xfId="9566" xr:uid="{F157017A-9EB1-4D6A-BAF1-DB02C925217D}"/>
    <cellStyle name="Percentuale 30 4 2" xfId="17727" xr:uid="{DA80E519-F459-47A3-A32B-B8ECA0EF475B}"/>
    <cellStyle name="Percentuale 30 4 2 2" xfId="18735" xr:uid="{58C3830A-C82D-40DB-B11A-787B1592EB23}"/>
    <cellStyle name="Percentuale 30 4 3" xfId="18734" xr:uid="{FF9BFCD6-BC6E-43F0-A13B-98EAE2E16876}"/>
    <cellStyle name="Percentuale 30 4 4" xfId="17726" xr:uid="{5BA809DD-0F6E-4849-8DF1-2FA1CB720D40}"/>
    <cellStyle name="Percentuale 30 5" xfId="9567" xr:uid="{38F0902C-1CA4-41CE-8FD3-0130BA49B412}"/>
    <cellStyle name="Percentuale 30 6" xfId="51259" xr:uid="{113F0877-2B2D-476D-905A-B46FDD73FEB9}"/>
    <cellStyle name="Percentuale 31" xfId="980" xr:uid="{F5EBC0FA-24FD-4204-BEE2-4129457D1A07}"/>
    <cellStyle name="Percentuale 31 2" xfId="981" xr:uid="{49EB287A-70FD-4288-AF94-F388B7A89305}"/>
    <cellStyle name="Percentuale 31 2 2" xfId="1478" xr:uid="{13E90666-E48F-4769-A3D2-6193F57FE6CB}"/>
    <cellStyle name="Percentuale 31 3" xfId="982" xr:uid="{21E0D6CC-7202-4C3A-A46D-D571AD0E4461}"/>
    <cellStyle name="Percentuale 31 3 2" xfId="983" xr:uid="{E388194B-3D8F-4010-9A41-7038924A08EF}"/>
    <cellStyle name="Percentuale 31 3 3" xfId="17729" xr:uid="{54753ACE-7968-4FF2-9A97-193C53FECC1A}"/>
    <cellStyle name="Percentuale 31 3 3 2" xfId="18737" xr:uid="{B4E9ED41-F027-43BC-B5C4-47A789F97168}"/>
    <cellStyle name="Percentuale 31 3 4" xfId="18736" xr:uid="{414EE6A9-E9B1-4703-B5CA-EA5B4753C565}"/>
    <cellStyle name="Percentuale 31 3 5" xfId="17728" xr:uid="{534CA3AF-07E0-4B87-9CA3-4CB03789E65B}"/>
    <cellStyle name="Percentuale 31 4" xfId="9568" xr:uid="{1C5755B9-F9A5-4CBB-972C-D8DC67A68547}"/>
    <cellStyle name="Percentuale 31 4 2" xfId="17731" xr:uid="{AFAB3C5C-A1BC-42A0-8793-E73E27789F89}"/>
    <cellStyle name="Percentuale 31 4 2 2" xfId="18739" xr:uid="{1A237EA2-706B-4BFC-B51B-AEABB99FEF0C}"/>
    <cellStyle name="Percentuale 31 4 3" xfId="18738" xr:uid="{4ADA8A68-0B35-4B33-95B4-29E429D85565}"/>
    <cellStyle name="Percentuale 31 4 4" xfId="17730" xr:uid="{35F3F430-E236-4756-8F7C-B5E646388395}"/>
    <cellStyle name="Percentuale 31 5" xfId="9569" xr:uid="{B8921E74-49A9-4DF1-8A40-38FFBF05FFB8}"/>
    <cellStyle name="Percentuale 31 6" xfId="51260" xr:uid="{E6E1C987-863D-45A2-BE22-13DDF1A14F35}"/>
    <cellStyle name="Percentuale 32" xfId="984" xr:uid="{BB9BD893-4997-4AD0-9AD9-723EDE87A9E3}"/>
    <cellStyle name="Percentuale 32 2" xfId="985" xr:uid="{4FA48B86-8D79-4529-96E6-C66EE8B222B2}"/>
    <cellStyle name="Percentuale 32 2 2" xfId="1479" xr:uid="{BAA41F03-81A3-4688-B432-F7EB338BC16B}"/>
    <cellStyle name="Percentuale 32 3" xfId="986" xr:uid="{AF1D59F0-8D7E-484E-9F1E-CA61B78298CD}"/>
    <cellStyle name="Percentuale 32 3 2" xfId="987" xr:uid="{8F398866-D218-4F93-A274-7D307D1917E0}"/>
    <cellStyle name="Percentuale 32 3 3" xfId="17733" xr:uid="{500746AC-3624-4337-93BF-4D8D590E3727}"/>
    <cellStyle name="Percentuale 32 3 3 2" xfId="18741" xr:uid="{5CBF3F42-E824-4364-AC5D-B5668DFE7942}"/>
    <cellStyle name="Percentuale 32 3 4" xfId="18740" xr:uid="{F8ED3E9A-3E49-427E-85D4-513510D4AED6}"/>
    <cellStyle name="Percentuale 32 3 5" xfId="17732" xr:uid="{0565A428-48EE-4EED-81FA-7044DB20053C}"/>
    <cellStyle name="Percentuale 32 4" xfId="9570" xr:uid="{8CA25891-C48C-4926-9D82-19116FB8BC0C}"/>
    <cellStyle name="Percentuale 32 4 2" xfId="17735" xr:uid="{6CA12BB4-BBCB-4545-8127-5C15738E6DFD}"/>
    <cellStyle name="Percentuale 32 4 2 2" xfId="18743" xr:uid="{751B1B25-0477-47FF-9352-B65AAF1AEA3D}"/>
    <cellStyle name="Percentuale 32 4 3" xfId="18742" xr:uid="{4175484C-C081-49BA-80E8-C3288C3BC243}"/>
    <cellStyle name="Percentuale 32 4 4" xfId="17734" xr:uid="{819B1661-F657-4066-8408-CDBB4A94D244}"/>
    <cellStyle name="Percentuale 32 5" xfId="9571" xr:uid="{E87A1E66-600B-4FCD-8585-D8514F0D62EC}"/>
    <cellStyle name="Percentuale 32 6" xfId="51261" xr:uid="{0A5498BE-CC63-4218-8A7D-CB2CD00C8B5A}"/>
    <cellStyle name="Percentuale 33" xfId="988" xr:uid="{E830E043-D310-4231-8F02-07B2474CC5C1}"/>
    <cellStyle name="Percentuale 33 2" xfId="989" xr:uid="{71F4AE8B-785F-4ECA-BDB4-2660C5F689A7}"/>
    <cellStyle name="Percentuale 33 2 2" xfId="1480" xr:uid="{D4C85EDF-D5E6-400C-A088-D8897810503A}"/>
    <cellStyle name="Percentuale 33 3" xfId="990" xr:uid="{865D9993-DE80-4897-9B3A-F4DA90A5DBFE}"/>
    <cellStyle name="Percentuale 33 3 2" xfId="991" xr:uid="{3DB759E0-370D-4422-A585-901B40A55030}"/>
    <cellStyle name="Percentuale 33 3 3" xfId="17737" xr:uid="{8DE800B3-6F5D-47A4-B9FF-3C88ACBF28FF}"/>
    <cellStyle name="Percentuale 33 3 3 2" xfId="18745" xr:uid="{26D5057B-01A5-463F-AB0D-BCE5A2F221ED}"/>
    <cellStyle name="Percentuale 33 3 4" xfId="18744" xr:uid="{3DF15B6B-71AD-4696-A840-90D9B54B1990}"/>
    <cellStyle name="Percentuale 33 3 5" xfId="17736" xr:uid="{45C5208D-C5DC-4D83-8186-C9ADC2117EFC}"/>
    <cellStyle name="Percentuale 33 4" xfId="9572" xr:uid="{275B8A83-0C00-4337-823B-74DAC6787117}"/>
    <cellStyle name="Percentuale 33 4 2" xfId="17739" xr:uid="{775532AA-4B6C-4EB8-95EB-EB5703F3BD2C}"/>
    <cellStyle name="Percentuale 33 4 2 2" xfId="18747" xr:uid="{44370AB2-5C1F-4AC0-B45D-9F6E5B53F701}"/>
    <cellStyle name="Percentuale 33 4 3" xfId="18746" xr:uid="{4AA04585-836C-4F4A-A203-6B0EC8C7A4CC}"/>
    <cellStyle name="Percentuale 33 4 4" xfId="17738" xr:uid="{FC316558-6FFB-4926-A0BC-4C3B8EA8D5FE}"/>
    <cellStyle name="Percentuale 33 5" xfId="9573" xr:uid="{17C2748E-B31E-4F38-AEE0-F532783F51B0}"/>
    <cellStyle name="Percentuale 33 6" xfId="51262" xr:uid="{CECE3CEB-E3EC-4AFD-9627-49C00A8E500D}"/>
    <cellStyle name="Percentuale 34" xfId="992" xr:uid="{58044ACD-5694-4E9F-8FB2-FBA5708E9763}"/>
    <cellStyle name="Percentuale 34 2" xfId="993" xr:uid="{63115D6E-E8D0-4629-9802-3CBBAB2132B4}"/>
    <cellStyle name="Percentuale 34 2 2" xfId="1481" xr:uid="{B511267C-EB2A-4C74-B3D8-CA565CE3CEFC}"/>
    <cellStyle name="Percentuale 34 3" xfId="994" xr:uid="{CB520688-F96E-4685-AB30-90F20C5ED76A}"/>
    <cellStyle name="Percentuale 34 3 2" xfId="995" xr:uid="{3E30A2DE-3F73-409D-82C3-C4913504D655}"/>
    <cellStyle name="Percentuale 34 3 3" xfId="17741" xr:uid="{A7351857-0B0D-4497-9542-343BF854D845}"/>
    <cellStyle name="Percentuale 34 3 3 2" xfId="18749" xr:uid="{583805C5-7F5A-4F95-B46B-4E04D5DCCE0B}"/>
    <cellStyle name="Percentuale 34 3 4" xfId="18748" xr:uid="{AC488CF5-6091-4B5E-AB44-ADF8C43CB603}"/>
    <cellStyle name="Percentuale 34 3 5" xfId="17740" xr:uid="{EA0A13B7-B30E-4AD2-8667-46B9D90A9E26}"/>
    <cellStyle name="Percentuale 34 4" xfId="9574" xr:uid="{5CDB3B2E-9BF5-4D26-9D56-B16E402BC6D7}"/>
    <cellStyle name="Percentuale 34 4 2" xfId="17743" xr:uid="{59030D91-33B9-40E8-BECC-EFF01EF9A8D0}"/>
    <cellStyle name="Percentuale 34 4 2 2" xfId="18751" xr:uid="{2B185985-5C8A-4CFB-B4F9-E5E2E4750F92}"/>
    <cellStyle name="Percentuale 34 4 3" xfId="18750" xr:uid="{BD869573-C538-410F-9248-96879DFB45A8}"/>
    <cellStyle name="Percentuale 34 4 4" xfId="17742" xr:uid="{98987144-D72C-4F60-8B45-3CDC95DA901F}"/>
    <cellStyle name="Percentuale 34 5" xfId="9575" xr:uid="{D83393F3-1543-4E01-B282-4FB178976F30}"/>
    <cellStyle name="Percentuale 34 6" xfId="51263" xr:uid="{2B231A94-4549-4162-89B6-19C59C27C084}"/>
    <cellStyle name="Percentuale 35" xfId="996" xr:uid="{D27A5B09-7EFD-4862-8AE0-EA422630C857}"/>
    <cellStyle name="Percentuale 35 2" xfId="997" xr:uid="{11C93404-4076-4A31-B283-54E0A3CC68C0}"/>
    <cellStyle name="Percentuale 35 2 2" xfId="1482" xr:uid="{5031D99F-2C8A-48FB-BA61-DD0BE0E57D21}"/>
    <cellStyle name="Percentuale 35 3" xfId="998" xr:uid="{BD3734C2-A02D-48AE-94D6-2B5E0F2A97F3}"/>
    <cellStyle name="Percentuale 35 3 2" xfId="999" xr:uid="{23927A29-9787-4B77-B60E-14194FC36C4C}"/>
    <cellStyle name="Percentuale 35 3 3" xfId="17745" xr:uid="{40E0E3F4-A760-4219-81E6-C18921B3AE4B}"/>
    <cellStyle name="Percentuale 35 3 3 2" xfId="18753" xr:uid="{1749FF6E-A78B-4AE0-B680-77E97B2944DE}"/>
    <cellStyle name="Percentuale 35 3 4" xfId="18752" xr:uid="{23E4CE68-BE6F-460D-B895-50481E49B1CE}"/>
    <cellStyle name="Percentuale 35 3 5" xfId="17744" xr:uid="{E2334796-A0AE-4BBF-8932-514350C07E93}"/>
    <cellStyle name="Percentuale 35 4" xfId="9576" xr:uid="{5472339C-895F-4887-B850-E0AE125C26B0}"/>
    <cellStyle name="Percentuale 35 4 2" xfId="17747" xr:uid="{340B9F0F-8BCD-46F8-90BE-A2CC485AA725}"/>
    <cellStyle name="Percentuale 35 4 2 2" xfId="18755" xr:uid="{AE933EEE-E346-4D48-B2D0-741021362540}"/>
    <cellStyle name="Percentuale 35 4 3" xfId="18754" xr:uid="{970F9A5E-DFB4-4305-A358-2884EEB4DB04}"/>
    <cellStyle name="Percentuale 35 4 4" xfId="17746" xr:uid="{BDD5CDC5-3C33-4213-8B92-EC0954C2C48A}"/>
    <cellStyle name="Percentuale 35 5" xfId="9577" xr:uid="{317D58EB-DD2B-436E-B5C5-12ADD3B93501}"/>
    <cellStyle name="Percentuale 35 6" xfId="51264" xr:uid="{E124B208-143F-4E59-B93E-E5D7597EBB86}"/>
    <cellStyle name="Percentuale 36" xfId="1000" xr:uid="{4ADFFBE5-252B-401B-A390-6FAD57E13308}"/>
    <cellStyle name="Percentuale 36 2" xfId="1001" xr:uid="{EF9270F9-7730-42E6-9542-15CEB304348B}"/>
    <cellStyle name="Percentuale 36 2 2" xfId="1483" xr:uid="{9E5FA341-F5D5-483E-A326-348A57C85F2B}"/>
    <cellStyle name="Percentuale 36 3" xfId="1002" xr:uid="{C5C46F92-6576-410F-8C52-5BAF291A41DB}"/>
    <cellStyle name="Percentuale 36 3 2" xfId="1003" xr:uid="{DD8180E5-3932-4AC5-AB75-9CFA18B11E9E}"/>
    <cellStyle name="Percentuale 36 3 3" xfId="17749" xr:uid="{4EF63016-961E-4D1D-A20B-A5664A109C2A}"/>
    <cellStyle name="Percentuale 36 3 3 2" xfId="18757" xr:uid="{6C1D5929-DEEE-458A-8B60-C816DEEC67DF}"/>
    <cellStyle name="Percentuale 36 3 4" xfId="18756" xr:uid="{1EDBDCE0-EC1A-4552-A8E1-DE080CAF0560}"/>
    <cellStyle name="Percentuale 36 3 5" xfId="17748" xr:uid="{3E9173C0-14C3-491C-8C0B-438C068CE285}"/>
    <cellStyle name="Percentuale 36 4" xfId="9578" xr:uid="{6A7DE6F4-26D0-4DEE-8E29-05A80E8307F1}"/>
    <cellStyle name="Percentuale 36 4 2" xfId="17751" xr:uid="{885D7962-7D4A-44CC-B167-C2EBA9468E91}"/>
    <cellStyle name="Percentuale 36 4 2 2" xfId="18759" xr:uid="{1280A752-6C41-4793-934B-7E57B8ED86F7}"/>
    <cellStyle name="Percentuale 36 4 3" xfId="18758" xr:uid="{B0C8057F-8DFA-4332-8863-483CC0052A78}"/>
    <cellStyle name="Percentuale 36 4 4" xfId="17750" xr:uid="{0D78C5D2-A9C2-452F-B30E-AC9EA59386AA}"/>
    <cellStyle name="Percentuale 36 5" xfId="9579" xr:uid="{A761DF96-7096-4FB2-9EC9-4EBCF674A583}"/>
    <cellStyle name="Percentuale 36 6" xfId="51265" xr:uid="{082CD70A-D42D-48C5-997C-DC8C3C239994}"/>
    <cellStyle name="Percentuale 37" xfId="1004" xr:uid="{A9C4C105-D141-42AE-819F-662CF0EE545D}"/>
    <cellStyle name="Percentuale 37 2" xfId="1005" xr:uid="{B78118F8-AB1B-4FFA-A432-FD855DAF16C2}"/>
    <cellStyle name="Percentuale 37 2 2" xfId="1484" xr:uid="{4A2CD604-FA3D-4023-B210-38D4A63AA41A}"/>
    <cellStyle name="Percentuale 37 3" xfId="1006" xr:uid="{CC5D438D-0885-421C-B8B5-CAD405AC1D58}"/>
    <cellStyle name="Percentuale 37 3 2" xfId="1007" xr:uid="{D405061B-3A3F-4967-93AE-B59B4EA48A25}"/>
    <cellStyle name="Percentuale 37 3 3" xfId="17753" xr:uid="{6EA3464E-FC7D-48DC-BC5D-68FB8BD1FF2B}"/>
    <cellStyle name="Percentuale 37 3 3 2" xfId="18761" xr:uid="{093CBD84-FC17-4614-AEDC-61BDBE323CA4}"/>
    <cellStyle name="Percentuale 37 3 4" xfId="18760" xr:uid="{05668F20-55D8-460E-A6AE-8767CD9FD74B}"/>
    <cellStyle name="Percentuale 37 3 5" xfId="17752" xr:uid="{50476691-2E26-4368-B995-221562B5647E}"/>
    <cellStyle name="Percentuale 37 4" xfId="9580" xr:uid="{7AA0FC46-3220-4AAB-AB14-F07319EA7F6E}"/>
    <cellStyle name="Percentuale 37 4 2" xfId="17755" xr:uid="{44896076-4CCC-41CD-A4A1-4D4DA5269C07}"/>
    <cellStyle name="Percentuale 37 4 2 2" xfId="18763" xr:uid="{737266E6-2D3D-4F71-990F-C181C731D62C}"/>
    <cellStyle name="Percentuale 37 4 3" xfId="18762" xr:uid="{7498969F-3CC3-44BE-8F0C-B2A5E8AA07C6}"/>
    <cellStyle name="Percentuale 37 4 4" xfId="17754" xr:uid="{AF88D23E-EFE0-4006-80A3-E360AEB7617D}"/>
    <cellStyle name="Percentuale 37 5" xfId="9581" xr:uid="{23382F03-0099-410B-BBD6-2FA5B5514153}"/>
    <cellStyle name="Percentuale 37 6" xfId="51266" xr:uid="{7A1370AA-4C7C-4AFF-AB3F-71D974850C40}"/>
    <cellStyle name="Percentuale 38" xfId="1008" xr:uid="{8B6A66B9-78A4-46B5-9077-F4E70B5D6239}"/>
    <cellStyle name="Percentuale 38 2" xfId="1009" xr:uid="{2B16F013-3BF1-4912-8EF8-EBB5A0EBD243}"/>
    <cellStyle name="Percentuale 38 2 2" xfId="1485" xr:uid="{5A50BA33-F233-41FD-A275-35EFA03BD9EA}"/>
    <cellStyle name="Percentuale 38 3" xfId="1010" xr:uid="{B94D891D-FA54-40A0-9E5A-2EB7881912B6}"/>
    <cellStyle name="Percentuale 38 3 2" xfId="1011" xr:uid="{C5B08AD9-1CED-43FA-A7D6-BB42AE295560}"/>
    <cellStyle name="Percentuale 38 3 3" xfId="17757" xr:uid="{C93B63B8-006F-4C56-8462-AE13F528533A}"/>
    <cellStyle name="Percentuale 38 3 3 2" xfId="18765" xr:uid="{E0F64D30-B1D2-4EDD-A031-0A2F3BF7C6EB}"/>
    <cellStyle name="Percentuale 38 3 4" xfId="18764" xr:uid="{8FBD66D9-B9E8-4C93-94F9-6E5BD1DA1D44}"/>
    <cellStyle name="Percentuale 38 3 5" xfId="17756" xr:uid="{3FFFC959-F45F-4C11-8568-8634A0EF92F8}"/>
    <cellStyle name="Percentuale 38 4" xfId="9582" xr:uid="{8120F0DB-98E6-4D99-9DEB-4E9EE3B312D8}"/>
    <cellStyle name="Percentuale 38 4 2" xfId="17759" xr:uid="{1465ADA1-18C8-470E-AE18-39A7BE630E40}"/>
    <cellStyle name="Percentuale 38 4 2 2" xfId="18767" xr:uid="{E6CEEC3B-B1BE-469B-BA1A-25DCB4BA6EDA}"/>
    <cellStyle name="Percentuale 38 4 3" xfId="18766" xr:uid="{0FDC0216-59EF-4D06-805D-F7A77E4B5C2D}"/>
    <cellStyle name="Percentuale 38 4 4" xfId="17758" xr:uid="{C4275429-B8FA-40D6-894B-1364F7F65163}"/>
    <cellStyle name="Percentuale 38 5" xfId="9583" xr:uid="{C1EC9175-9589-46EB-9F28-D3CF70EFD4C1}"/>
    <cellStyle name="Percentuale 38 6" xfId="51267" xr:uid="{61B38B75-A6EA-4494-AE6C-78C305F5F3A3}"/>
    <cellStyle name="Percentuale 39" xfId="1012" xr:uid="{978031E8-A675-4D04-B01D-86BE204969C6}"/>
    <cellStyle name="Percentuale 39 2" xfId="1013" xr:uid="{CDE73DC2-3B09-411C-BA39-8C78F9CA5CD8}"/>
    <cellStyle name="Percentuale 39 2 2" xfId="1486" xr:uid="{5AFFC9DC-0ACF-471F-BD4D-9660EA92821F}"/>
    <cellStyle name="Percentuale 39 3" xfId="1014" xr:uid="{18CA5D86-E818-47C1-A168-2AA4AD5EC658}"/>
    <cellStyle name="Percentuale 39 3 2" xfId="1015" xr:uid="{BF0B29C0-E62F-4296-9732-D39EBAAB1048}"/>
    <cellStyle name="Percentuale 39 3 3" xfId="17761" xr:uid="{7444FA1F-6CD6-4B8C-B681-184CF1F870B5}"/>
    <cellStyle name="Percentuale 39 3 3 2" xfId="18769" xr:uid="{E784C655-DE29-4731-BF4B-45BCC0484CCF}"/>
    <cellStyle name="Percentuale 39 3 4" xfId="18768" xr:uid="{37ADAF29-C646-4A38-83D0-2A51DF3B9A0C}"/>
    <cellStyle name="Percentuale 39 3 5" xfId="17760" xr:uid="{41C8BFAD-F0BD-45C8-8E02-B0F52AB054D4}"/>
    <cellStyle name="Percentuale 39 4" xfId="9584" xr:uid="{AE1F68E7-D33E-4D2A-B9E1-5504B8E15312}"/>
    <cellStyle name="Percentuale 39 4 2" xfId="17763" xr:uid="{039E4B90-E972-4BD8-B83E-669F4146527A}"/>
    <cellStyle name="Percentuale 39 4 2 2" xfId="18771" xr:uid="{92CA9025-8BE3-42D6-ACAE-44D423099DA8}"/>
    <cellStyle name="Percentuale 39 4 3" xfId="18770" xr:uid="{C12711C5-7CCE-41C5-8C1A-721FC2BC37E1}"/>
    <cellStyle name="Percentuale 39 4 4" xfId="17762" xr:uid="{C3BF855C-56E8-4D5C-A2CF-C4B73D646DDF}"/>
    <cellStyle name="Percentuale 39 5" xfId="9585" xr:uid="{8E7E3F6A-39EF-43A3-A672-ECED3F5106AC}"/>
    <cellStyle name="Percentuale 39 6" xfId="51268" xr:uid="{3522FFA9-DFD8-46FC-B068-A36264073F46}"/>
    <cellStyle name="Percentuale 4" xfId="1016" xr:uid="{1877FEBD-B628-42BC-848D-EBC47E7E17D4}"/>
    <cellStyle name="Percentuale 4 2" xfId="1017" xr:uid="{8D9EED1F-64B6-422E-A327-21FC1F2FE8A3}"/>
    <cellStyle name="Percentuale 4 2 2" xfId="1487" xr:uid="{3FDA50F1-9CF1-401A-A895-074FEC5C8E62}"/>
    <cellStyle name="Percentuale 4 3" xfId="1018" xr:uid="{520DE1FD-A45B-4147-AD1C-2F99920D47DD}"/>
    <cellStyle name="Percentuale 4 3 2" xfId="1019" xr:uid="{217202A4-5449-470A-A717-A480B7752A9B}"/>
    <cellStyle name="Percentuale 4 3 3" xfId="17765" xr:uid="{C19789C2-155A-4984-9859-85A19C894709}"/>
    <cellStyle name="Percentuale 4 3 3 2" xfId="18773" xr:uid="{CB7685DD-EBD1-4B2B-B567-52DC02E17067}"/>
    <cellStyle name="Percentuale 4 3 4" xfId="18772" xr:uid="{326E9BA5-397A-44B2-A0E8-68500E8A6FD8}"/>
    <cellStyle name="Percentuale 4 3 5" xfId="17764" xr:uid="{F567B042-DF00-477F-BD97-E86DC5A7BAA9}"/>
    <cellStyle name="Percentuale 4 4" xfId="9586" xr:uid="{4E3AB306-8DBD-4EE0-B4BF-42B151B5DA98}"/>
    <cellStyle name="Percentuale 4 4 2" xfId="17767" xr:uid="{8F71DF65-6A51-42B8-83FB-B2D337CF186B}"/>
    <cellStyle name="Percentuale 4 4 2 2" xfId="18775" xr:uid="{A1FB6F80-C652-4CAA-A061-26FF93DB8E25}"/>
    <cellStyle name="Percentuale 4 4 3" xfId="18774" xr:uid="{C7B82D82-13E8-4A90-9133-AA82B84B77C0}"/>
    <cellStyle name="Percentuale 4 4 4" xfId="17766" xr:uid="{E5C83D9A-D95F-42A6-A541-ACDDEB3DC5BE}"/>
    <cellStyle name="Percentuale 4 5" xfId="9587" xr:uid="{F07EE43A-3DA1-4BA6-9C0F-2912B0DE01E6}"/>
    <cellStyle name="Percentuale 4 6" xfId="51269" xr:uid="{F3C94A7B-940C-4F78-B5C5-916500DE20F5}"/>
    <cellStyle name="Percentuale 40" xfId="1020" xr:uid="{373F3826-4504-48B1-94BD-AA2D4E1E8B9D}"/>
    <cellStyle name="Percentuale 40 2" xfId="1021" xr:uid="{FB7FC3D9-1CC5-4281-A103-22074598BFA1}"/>
    <cellStyle name="Percentuale 40 2 2" xfId="1488" xr:uid="{0A31DDB8-BC1F-4826-B6EE-D3180903E2E7}"/>
    <cellStyle name="Percentuale 40 3" xfId="1022" xr:uid="{89162FE3-363C-44A5-BA9A-920F9DC537BA}"/>
    <cellStyle name="Percentuale 40 3 2" xfId="1023" xr:uid="{2DDFE35B-DA58-44E9-B83B-D2ABC5E50D9C}"/>
    <cellStyle name="Percentuale 40 3 3" xfId="17769" xr:uid="{BC14F1E5-2B5D-4CDF-A7B9-F6AFED2034ED}"/>
    <cellStyle name="Percentuale 40 3 3 2" xfId="18777" xr:uid="{41A8DE10-6DAE-4598-A846-2A8E9C7D63A1}"/>
    <cellStyle name="Percentuale 40 3 4" xfId="18776" xr:uid="{F57B4B33-BC47-4214-A122-20E03C58ECE9}"/>
    <cellStyle name="Percentuale 40 3 5" xfId="17768" xr:uid="{681DBB8E-1B74-4F3D-BA6A-FCAA91CC0653}"/>
    <cellStyle name="Percentuale 40 4" xfId="9588" xr:uid="{51FD56A2-4F5F-41D7-865B-4F22ED88EE21}"/>
    <cellStyle name="Percentuale 40 4 2" xfId="17771" xr:uid="{5EC4A27A-1D0D-431B-A65D-72B24F050CA3}"/>
    <cellStyle name="Percentuale 40 4 2 2" xfId="18779" xr:uid="{FBC27088-2025-49BF-9848-723F4AAED807}"/>
    <cellStyle name="Percentuale 40 4 3" xfId="18778" xr:uid="{47A18BAE-C62E-4F83-8376-C84FD07107A6}"/>
    <cellStyle name="Percentuale 40 4 4" xfId="17770" xr:uid="{872E8FC8-6E53-492F-AF79-DAE9B5B7F432}"/>
    <cellStyle name="Percentuale 40 5" xfId="9589" xr:uid="{5D953169-F4D7-43C3-BF28-AEAD2B560D65}"/>
    <cellStyle name="Percentuale 40 6" xfId="51270" xr:uid="{AC465B86-677E-433E-BEA5-04057A092BAE}"/>
    <cellStyle name="Percentuale 41" xfId="1024" xr:uid="{3EBA4CA4-4232-4736-9317-0140E882A3F4}"/>
    <cellStyle name="Percentuale 41 2" xfId="1025" xr:uid="{ACB0AF1A-5721-49FF-9E15-62C64FAF9673}"/>
    <cellStyle name="Percentuale 41 2 2" xfId="1489" xr:uid="{A6861415-DA3C-45DE-93EE-AFAD9F3F960B}"/>
    <cellStyle name="Percentuale 41 3" xfId="1026" xr:uid="{35EEBE45-4B29-4100-B440-D589A93A0556}"/>
    <cellStyle name="Percentuale 41 3 2" xfId="1027" xr:uid="{4573A70E-788B-441F-ABD6-95D553163D45}"/>
    <cellStyle name="Percentuale 41 3 3" xfId="17773" xr:uid="{48688DEF-1DC3-482A-A56B-DCE8670FE049}"/>
    <cellStyle name="Percentuale 41 3 3 2" xfId="18781" xr:uid="{ECA1A925-3323-4D9E-874D-2DF1711D9D88}"/>
    <cellStyle name="Percentuale 41 3 4" xfId="18780" xr:uid="{F7D296EC-6A61-4207-8BE3-55D072E71032}"/>
    <cellStyle name="Percentuale 41 3 5" xfId="17772" xr:uid="{05246349-A605-408E-86F3-D91FFFB550C4}"/>
    <cellStyle name="Percentuale 41 4" xfId="9590" xr:uid="{6E070656-AAA4-4EAC-BB2D-5C7138A67785}"/>
    <cellStyle name="Percentuale 41 4 2" xfId="17775" xr:uid="{3BCA42C6-BEF0-452F-9867-DB15B27D40D7}"/>
    <cellStyle name="Percentuale 41 4 2 2" xfId="18783" xr:uid="{0B28B28E-EBF1-4AE8-98EF-6CA2C8E8D589}"/>
    <cellStyle name="Percentuale 41 4 3" xfId="18782" xr:uid="{BD41C9F1-B8A7-4C27-94E0-382D3EBD0C9D}"/>
    <cellStyle name="Percentuale 41 4 4" xfId="17774" xr:uid="{1B48878C-F816-4ABC-AF92-4F9EED9F0763}"/>
    <cellStyle name="Percentuale 41 5" xfId="9591" xr:uid="{C789890F-0D14-45D4-8991-788CA62FF716}"/>
    <cellStyle name="Percentuale 41 6" xfId="51271" xr:uid="{40E5E24E-9EB9-4A8F-A5D8-34B0B10BE6B2}"/>
    <cellStyle name="Percentuale 42" xfId="1028" xr:uid="{41DD8CF8-EFC3-4A25-B6F9-BC09C93E037A}"/>
    <cellStyle name="Percentuale 42 2" xfId="1029" xr:uid="{979D4E25-E95B-47CD-A3DD-A7D45AA5B8ED}"/>
    <cellStyle name="Percentuale 42 2 2" xfId="1490" xr:uid="{64001CB1-CF4D-4E11-8329-42885473B941}"/>
    <cellStyle name="Percentuale 42 3" xfId="1030" xr:uid="{8671F034-C469-4417-8E68-D199F295A144}"/>
    <cellStyle name="Percentuale 42 3 2" xfId="1031" xr:uid="{81DA57E9-527C-43A8-ABDE-F86AADE45AA6}"/>
    <cellStyle name="Percentuale 42 3 3" xfId="17777" xr:uid="{0A6E9509-20E2-47F6-8189-7F6E24296243}"/>
    <cellStyle name="Percentuale 42 3 3 2" xfId="18785" xr:uid="{7E460DDA-12B7-46D0-8355-4EA9ADE3EF4E}"/>
    <cellStyle name="Percentuale 42 3 4" xfId="18784" xr:uid="{9DAA06AB-E4A7-475A-AF85-AD089C392391}"/>
    <cellStyle name="Percentuale 42 3 5" xfId="17776" xr:uid="{CC5AAC1D-D3BE-41EA-8594-EEAA65421CB2}"/>
    <cellStyle name="Percentuale 42 4" xfId="9592" xr:uid="{257F4759-77CD-4F93-BA67-64EBFD52EBF2}"/>
    <cellStyle name="Percentuale 42 4 2" xfId="17779" xr:uid="{EBD618C1-99FD-4B41-B44B-34DFE3B49A7E}"/>
    <cellStyle name="Percentuale 42 4 2 2" xfId="18787" xr:uid="{05947059-3C03-45D0-8248-462A1D646086}"/>
    <cellStyle name="Percentuale 42 4 3" xfId="18786" xr:uid="{D908B986-E72C-43F6-AA81-B11080B4EF1B}"/>
    <cellStyle name="Percentuale 42 4 4" xfId="17778" xr:uid="{A97C28EB-87E4-4918-909D-E1C86DDA3B10}"/>
    <cellStyle name="Percentuale 42 5" xfId="9593" xr:uid="{B1143758-A339-437C-BF4B-A6A5299A6866}"/>
    <cellStyle name="Percentuale 42 6" xfId="51272" xr:uid="{EFDAE811-804E-4592-95CB-DFF137B3B6EF}"/>
    <cellStyle name="Percentuale 43" xfId="1032" xr:uid="{EBF6C4C8-BE3E-4FBB-8F44-32C4CBD1C0CA}"/>
    <cellStyle name="Percentuale 43 2" xfId="1033" xr:uid="{7083E543-0051-4B12-AFC1-878C3B8C78AE}"/>
    <cellStyle name="Percentuale 43 2 2" xfId="1491" xr:uid="{672E91EE-327F-4569-8DCA-967EB4281AC7}"/>
    <cellStyle name="Percentuale 43 3" xfId="1034" xr:uid="{6883BEE4-44D8-45C6-B0AD-E29BA8A80C4F}"/>
    <cellStyle name="Percentuale 43 3 2" xfId="1035" xr:uid="{65800228-471E-4813-98B9-AA13D8BF9E9C}"/>
    <cellStyle name="Percentuale 43 3 3" xfId="17781" xr:uid="{DF6FF3A2-911C-49B1-97F8-47BFD576CBFD}"/>
    <cellStyle name="Percentuale 43 3 3 2" xfId="18789" xr:uid="{EB65C501-22D3-4F3E-A05E-7627194716C3}"/>
    <cellStyle name="Percentuale 43 3 4" xfId="18788" xr:uid="{55B7EAF1-3E84-426D-B2A4-CBFD6876F08F}"/>
    <cellStyle name="Percentuale 43 3 5" xfId="17780" xr:uid="{6D2A4F1E-50A6-4F4A-ADFC-76F077359A4B}"/>
    <cellStyle name="Percentuale 43 4" xfId="9594" xr:uid="{36FFAE93-89D9-478A-9E9A-1315575371AC}"/>
    <cellStyle name="Percentuale 43 4 2" xfId="17783" xr:uid="{3D89B948-5364-4C9B-A088-CFB4E89D087E}"/>
    <cellStyle name="Percentuale 43 4 2 2" xfId="18791" xr:uid="{CECF7A7F-D4C8-4429-A2B5-C7916BFDECA9}"/>
    <cellStyle name="Percentuale 43 4 3" xfId="18790" xr:uid="{146AB8E4-74F9-4B00-AEE3-C89609FD1B1A}"/>
    <cellStyle name="Percentuale 43 4 4" xfId="17782" xr:uid="{558EF0D9-7C6C-4B30-831C-458A1DF9DD06}"/>
    <cellStyle name="Percentuale 43 5" xfId="9595" xr:uid="{BDEE6CC9-980B-424C-943F-D8259A51F43E}"/>
    <cellStyle name="Percentuale 43 6" xfId="51273" xr:uid="{BBD21D58-7078-4C4E-8526-4FA69A94DEB2}"/>
    <cellStyle name="Percentuale 44" xfId="1036" xr:uid="{B0F10EB8-B79E-4314-ABB0-C85D2CB8255A}"/>
    <cellStyle name="Percentuale 44 2" xfId="1037" xr:uid="{1FAD7EAD-4E59-4ED1-B71F-412227AA9D75}"/>
    <cellStyle name="Percentuale 44 2 2" xfId="1492" xr:uid="{5AC1A451-458C-4D4C-8475-E6CF0B631974}"/>
    <cellStyle name="Percentuale 44 3" xfId="1038" xr:uid="{5B654D63-11C2-4BC7-8CDA-FDD5853F3805}"/>
    <cellStyle name="Percentuale 44 3 2" xfId="1039" xr:uid="{7C5DCE8A-79CB-4578-B4EF-655E901C0826}"/>
    <cellStyle name="Percentuale 44 3 3" xfId="17785" xr:uid="{90B33716-F82D-4CA5-BCEF-F3E74798242F}"/>
    <cellStyle name="Percentuale 44 3 3 2" xfId="18793" xr:uid="{EDDCA830-48D8-462E-9D27-56B3D79A4B7A}"/>
    <cellStyle name="Percentuale 44 3 4" xfId="18792" xr:uid="{21642449-AAED-401B-B903-8C273A7DC6EE}"/>
    <cellStyle name="Percentuale 44 3 5" xfId="17784" xr:uid="{93A7ABA2-8341-4FE4-8479-726F7DAEC9D5}"/>
    <cellStyle name="Percentuale 44 4" xfId="9596" xr:uid="{B8403589-B3F7-4FAA-8C57-ACE1A7353E88}"/>
    <cellStyle name="Percentuale 44 4 2" xfId="17787" xr:uid="{287D8F18-E744-4B5F-B8B1-6E5E1B9ED6AA}"/>
    <cellStyle name="Percentuale 44 4 2 2" xfId="18795" xr:uid="{8D35006A-1A5E-4CA9-9A59-86D989BE5E3B}"/>
    <cellStyle name="Percentuale 44 4 3" xfId="18794" xr:uid="{9EF4A98B-1487-4003-9405-2A3E2252E94D}"/>
    <cellStyle name="Percentuale 44 4 4" xfId="17786" xr:uid="{FB67C9D8-C102-4AFC-9C7E-5E51EA05AC82}"/>
    <cellStyle name="Percentuale 44 5" xfId="9597" xr:uid="{D64F9940-0C28-4F8F-A186-3A5613DFBD9F}"/>
    <cellStyle name="Percentuale 44 6" xfId="51274" xr:uid="{ADF9D0BB-8477-473E-8E08-FC04631B32EA}"/>
    <cellStyle name="Percentuale 45" xfId="1040" xr:uid="{5F554F1D-6EC4-4363-BF7E-8DF66F0B6234}"/>
    <cellStyle name="Percentuale 45 2" xfId="1041" xr:uid="{0186489D-8774-49F4-9357-246956C9A21E}"/>
    <cellStyle name="Percentuale 45 2 2" xfId="1493" xr:uid="{A52868F9-87D7-48CE-A553-082BBC307417}"/>
    <cellStyle name="Percentuale 45 3" xfId="1042" xr:uid="{41C2A26A-672B-410B-A64A-405DC2C255A3}"/>
    <cellStyle name="Percentuale 45 3 2" xfId="1043" xr:uid="{C47A6C56-39A8-4379-AE48-DEE34609EB39}"/>
    <cellStyle name="Percentuale 45 3 3" xfId="17789" xr:uid="{290CD7F9-8776-461B-81B9-5E601239A65F}"/>
    <cellStyle name="Percentuale 45 3 3 2" xfId="18797" xr:uid="{AC79C696-9042-4BEA-BDAA-2C97354C22DE}"/>
    <cellStyle name="Percentuale 45 3 4" xfId="18796" xr:uid="{A97256C6-6547-4A23-A581-559A10518E09}"/>
    <cellStyle name="Percentuale 45 3 5" xfId="17788" xr:uid="{9AD5DAE7-AFFC-4571-B519-5FEF5E095B7F}"/>
    <cellStyle name="Percentuale 45 4" xfId="9598" xr:uid="{1D245705-F80D-4F5B-87B4-0C863C5A96AB}"/>
    <cellStyle name="Percentuale 45 4 2" xfId="17791" xr:uid="{F85B9920-C0DA-4AE6-A242-0A6473B8B162}"/>
    <cellStyle name="Percentuale 45 4 2 2" xfId="18799" xr:uid="{ACE68F5A-B324-4BB3-BA1B-353ADDA80CAA}"/>
    <cellStyle name="Percentuale 45 4 3" xfId="18798" xr:uid="{08D7C1BD-62C6-411D-89BF-414791E2F905}"/>
    <cellStyle name="Percentuale 45 4 4" xfId="17790" xr:uid="{BD49BEA5-36A2-470D-9453-0F75F07A5072}"/>
    <cellStyle name="Percentuale 45 5" xfId="9599" xr:uid="{13A70241-E533-4D97-87C2-A8D151271648}"/>
    <cellStyle name="Percentuale 45 6" xfId="51275" xr:uid="{FA200BEB-5246-4DD2-9064-59A41910DF56}"/>
    <cellStyle name="Percentuale 46" xfId="1044" xr:uid="{69E8E0CD-4F65-4930-B4FC-038CAD594569}"/>
    <cellStyle name="Percentuale 46 2" xfId="1045" xr:uid="{82E066AF-DB60-4D00-B7A3-D46CDED98D79}"/>
    <cellStyle name="Percentuale 46 2 2" xfId="1494" xr:uid="{91F9D27B-1F9C-45DB-9CBD-81357AE1C1B9}"/>
    <cellStyle name="Percentuale 46 3" xfId="1046" xr:uid="{BDED379E-5043-4C2B-97CF-DE3A8CB3FC95}"/>
    <cellStyle name="Percentuale 46 3 2" xfId="1047" xr:uid="{1CC131A9-5139-4164-AA18-D0CAE65463ED}"/>
    <cellStyle name="Percentuale 46 3 3" xfId="17793" xr:uid="{57553E79-AD52-49F9-AF5D-41F915A00E6A}"/>
    <cellStyle name="Percentuale 46 3 3 2" xfId="18801" xr:uid="{F45DD6F8-BDF0-4B06-AD26-23BCF2D24AD5}"/>
    <cellStyle name="Percentuale 46 3 4" xfId="18800" xr:uid="{039873F3-8673-465D-AEB1-51903F31CCA0}"/>
    <cellStyle name="Percentuale 46 3 5" xfId="17792" xr:uid="{255F0C6B-F7B7-443B-B1B7-37497B280D84}"/>
    <cellStyle name="Percentuale 46 4" xfId="9600" xr:uid="{E51FBA51-F91E-462E-83E1-7477E6D6D64C}"/>
    <cellStyle name="Percentuale 46 4 2" xfId="17795" xr:uid="{B4908D53-3BED-428C-8553-1F11099B6300}"/>
    <cellStyle name="Percentuale 46 4 2 2" xfId="18803" xr:uid="{78416E43-334B-4693-9522-2C19CC92009E}"/>
    <cellStyle name="Percentuale 46 4 3" xfId="18802" xr:uid="{799C9FFB-0D3F-4A45-BA19-57B702BA2E59}"/>
    <cellStyle name="Percentuale 46 4 4" xfId="17794" xr:uid="{035421F6-8526-4283-A3BD-F82D166D40E3}"/>
    <cellStyle name="Percentuale 46 5" xfId="9601" xr:uid="{6485A6EB-ADC9-4E17-9231-40191519A8A6}"/>
    <cellStyle name="Percentuale 46 6" xfId="51276" xr:uid="{E8BBFD9E-30AA-4050-8450-B943A11DD83B}"/>
    <cellStyle name="Percentuale 47" xfId="1048" xr:uid="{856389AA-EF77-4133-B5EE-C3BB0DDD4F7D}"/>
    <cellStyle name="Percentuale 47 2" xfId="1049" xr:uid="{6D3E70C2-8D93-48DD-BCAE-71F59C2609FD}"/>
    <cellStyle name="Percentuale 47 2 2" xfId="1495" xr:uid="{2157FEC5-7E4C-4435-8848-BFFE3058027E}"/>
    <cellStyle name="Percentuale 47 3" xfId="1050" xr:uid="{D4224683-2ABC-426D-B463-DE5F68B9CB80}"/>
    <cellStyle name="Percentuale 47 3 2" xfId="1051" xr:uid="{7C89F072-6EE0-4FB6-8868-41C858711324}"/>
    <cellStyle name="Percentuale 47 3 3" xfId="17797" xr:uid="{B4E8388A-A75C-4199-90BA-639A3546227A}"/>
    <cellStyle name="Percentuale 47 3 3 2" xfId="18805" xr:uid="{167219CF-C442-4D24-8EE7-BD1B48DD0296}"/>
    <cellStyle name="Percentuale 47 3 4" xfId="18804" xr:uid="{CCD5E589-F39D-44ED-B786-50878E119476}"/>
    <cellStyle name="Percentuale 47 3 5" xfId="17796" xr:uid="{708173CC-F017-46FE-AC56-E73B8F6CFE3F}"/>
    <cellStyle name="Percentuale 47 4" xfId="9602" xr:uid="{54B15F3F-1B64-4F9D-843D-FDA9479EDFB8}"/>
    <cellStyle name="Percentuale 47 4 2" xfId="17799" xr:uid="{5C567DAE-5E3B-446F-B3B9-7F9EFFE36574}"/>
    <cellStyle name="Percentuale 47 4 2 2" xfId="18807" xr:uid="{CB99C27C-1FEC-4BC7-83D4-A19C954425D2}"/>
    <cellStyle name="Percentuale 47 4 3" xfId="18806" xr:uid="{672FACF7-0A97-4493-9990-0FC7EA16CC61}"/>
    <cellStyle name="Percentuale 47 4 4" xfId="17798" xr:uid="{83D0F28E-7AC9-46EA-98C2-86924EB83722}"/>
    <cellStyle name="Percentuale 47 5" xfId="9603" xr:uid="{69399BA7-A8DF-400C-81F2-E5B9BE02799B}"/>
    <cellStyle name="Percentuale 47 6" xfId="51277" xr:uid="{083F595F-6763-4D8F-B09D-D1F8150EF816}"/>
    <cellStyle name="Percentuale 48" xfId="1052" xr:uid="{8A4343BF-B513-422C-9D41-24297C564B57}"/>
    <cellStyle name="Percentuale 48 2" xfId="1053" xr:uid="{33E694C6-4E91-4D5A-8B48-AD5EA56F1E6C}"/>
    <cellStyle name="Percentuale 48 2 2" xfId="1496" xr:uid="{D36EA06B-759D-4CF3-8BBB-00FB081442E0}"/>
    <cellStyle name="Percentuale 48 3" xfId="1054" xr:uid="{49FA23EC-8531-4C1D-819E-6CBC7066987A}"/>
    <cellStyle name="Percentuale 48 3 2" xfId="1055" xr:uid="{C6274806-CA42-4D7A-831D-39E3BA1740CF}"/>
    <cellStyle name="Percentuale 48 3 3" xfId="17801" xr:uid="{F0F8BB33-CD90-4A4D-B9F7-308AEEB25BDF}"/>
    <cellStyle name="Percentuale 48 3 3 2" xfId="18809" xr:uid="{52AD9189-B3D0-4B11-86C7-7B22E281934B}"/>
    <cellStyle name="Percentuale 48 3 4" xfId="18808" xr:uid="{027D3C06-261F-4CD1-A2BE-B76AAA5DB510}"/>
    <cellStyle name="Percentuale 48 3 5" xfId="17800" xr:uid="{64528171-6D4E-4F39-8B40-153BB07918E3}"/>
    <cellStyle name="Percentuale 48 4" xfId="9604" xr:uid="{B6614F32-95A4-4941-BB28-F6F279B46F5F}"/>
    <cellStyle name="Percentuale 48 4 2" xfId="17803" xr:uid="{97C5D5BE-42D3-491C-A421-BF4CCA010321}"/>
    <cellStyle name="Percentuale 48 4 2 2" xfId="18811" xr:uid="{96B3CC80-B20A-4997-BF79-23398AC3540E}"/>
    <cellStyle name="Percentuale 48 4 3" xfId="18810" xr:uid="{CD4B4273-D913-4802-8C01-1119056C16FD}"/>
    <cellStyle name="Percentuale 48 4 4" xfId="17802" xr:uid="{5E8B037A-5631-4D72-833C-C39888A19453}"/>
    <cellStyle name="Percentuale 48 5" xfId="9605" xr:uid="{7B479D05-5C8C-4D9A-9C50-85AE9D92B01B}"/>
    <cellStyle name="Percentuale 48 6" xfId="51278" xr:uid="{20B74249-010C-4023-9AA0-E31E3D7F640E}"/>
    <cellStyle name="Percentuale 49" xfId="1056" xr:uid="{075DAFF5-B3D8-4BFC-977F-0A60EA47FD94}"/>
    <cellStyle name="Percentuale 49 2" xfId="1057" xr:uid="{CACD50EB-EEDF-4C69-BE0A-8A517F3C22FB}"/>
    <cellStyle name="Percentuale 49 2 2" xfId="1497" xr:uid="{C80ABE34-855D-48A7-9781-DC46B3D86124}"/>
    <cellStyle name="Percentuale 49 3" xfId="1058" xr:uid="{C16DF249-8FA6-49C6-943C-0D10B2510704}"/>
    <cellStyle name="Percentuale 49 3 2" xfId="1059" xr:uid="{5C47976C-5667-4D68-9B60-3C46DC375272}"/>
    <cellStyle name="Percentuale 49 3 3" xfId="17805" xr:uid="{0CAD8B69-E361-4668-B5AB-218AE47DE4A7}"/>
    <cellStyle name="Percentuale 49 3 3 2" xfId="18813" xr:uid="{66B2E457-00E2-45AE-BAD0-A839106EA50B}"/>
    <cellStyle name="Percentuale 49 3 4" xfId="18812" xr:uid="{D0676742-5AC1-4D94-A11A-68E19F209C3A}"/>
    <cellStyle name="Percentuale 49 3 5" xfId="17804" xr:uid="{0787B029-6BF9-440C-A0E0-5C9A5601A447}"/>
    <cellStyle name="Percentuale 49 4" xfId="9606" xr:uid="{7E86B89B-230D-43CC-9E17-2C41F5C2448C}"/>
    <cellStyle name="Percentuale 49 4 2" xfId="17807" xr:uid="{2C95331A-4411-49F7-9DED-482FF41DA159}"/>
    <cellStyle name="Percentuale 49 4 2 2" xfId="18815" xr:uid="{CC8B3716-C547-4B2C-9392-32603BA48C0A}"/>
    <cellStyle name="Percentuale 49 4 3" xfId="18814" xr:uid="{66651692-D3D6-4138-A5EC-174C8E503CD7}"/>
    <cellStyle name="Percentuale 49 4 4" xfId="17806" xr:uid="{028AA020-412F-44E3-99EB-CE8A5413EA98}"/>
    <cellStyle name="Percentuale 49 5" xfId="9607" xr:uid="{183462C6-E189-4539-954C-F5D3A8D45504}"/>
    <cellStyle name="Percentuale 49 6" xfId="51279" xr:uid="{8E45EE6B-74CA-4109-92C3-1D3B6AB78871}"/>
    <cellStyle name="Percentuale 5" xfId="1060" xr:uid="{D8A2AEA0-7915-464B-9846-948F8EF6E96A}"/>
    <cellStyle name="Percentuale 5 2" xfId="1061" xr:uid="{55205554-D52E-4352-A1F0-DEBEC4DF60C3}"/>
    <cellStyle name="Percentuale 5 2 2" xfId="1498" xr:uid="{A5442508-735A-4BB0-AE4C-B8584D2B19C3}"/>
    <cellStyle name="Percentuale 5 3" xfId="1062" xr:uid="{0FCCC98B-D07B-48C9-A27B-FD6DE9F86898}"/>
    <cellStyle name="Percentuale 5 3 2" xfId="1063" xr:uid="{0BA3DC66-DBB3-4717-A7AB-06198A2310C8}"/>
    <cellStyle name="Percentuale 5 3 3" xfId="17809" xr:uid="{37DD6FD1-8A3D-4F9D-B131-5F48CE6775C5}"/>
    <cellStyle name="Percentuale 5 3 3 2" xfId="18817" xr:uid="{3E3BD202-AA93-459B-8D7E-5668B49C1243}"/>
    <cellStyle name="Percentuale 5 3 4" xfId="18816" xr:uid="{B5D5BD95-B7CA-41AA-90A1-D79C8DB716BB}"/>
    <cellStyle name="Percentuale 5 3 5" xfId="17808" xr:uid="{F2EEA91F-248C-408D-858E-FBAE5BDD4AAA}"/>
    <cellStyle name="Percentuale 5 4" xfId="9608" xr:uid="{A1CC448E-F6AB-4C65-9720-1C2F635C6AF6}"/>
    <cellStyle name="Percentuale 5 4 2" xfId="17811" xr:uid="{2B6D8580-96F9-4C54-9A1C-A9FECDC7C5DE}"/>
    <cellStyle name="Percentuale 5 4 2 2" xfId="18819" xr:uid="{54399674-2D09-4FF4-A45F-8C595E9C59D6}"/>
    <cellStyle name="Percentuale 5 4 3" xfId="18818" xr:uid="{E4DFBDF1-9CFD-4291-8222-1377891DF5AC}"/>
    <cellStyle name="Percentuale 5 4 4" xfId="17810" xr:uid="{6E35E453-3ACC-4F23-AB7C-A6BD9605861A}"/>
    <cellStyle name="Percentuale 5 5" xfId="9609" xr:uid="{7A371529-756F-402C-8349-271456220AB4}"/>
    <cellStyle name="Percentuale 5 6" xfId="51280" xr:uid="{12FDE27D-9298-4358-94D4-9E61D3B04FC2}"/>
    <cellStyle name="Percentuale 50" xfId="1064" xr:uid="{30352696-B89A-4CE2-AE6D-94A29D4DD330}"/>
    <cellStyle name="Percentuale 50 2" xfId="1065" xr:uid="{45CF36A2-471E-4FA2-A3AB-05B9ECA038D6}"/>
    <cellStyle name="Percentuale 50 2 2" xfId="1499" xr:uid="{B8B0BF57-76AB-4407-9F25-3A216B7D9B54}"/>
    <cellStyle name="Percentuale 50 3" xfId="1066" xr:uid="{651DA79A-5E6F-4929-991B-D9B635E7F93A}"/>
    <cellStyle name="Percentuale 50 3 2" xfId="1067" xr:uid="{651C950C-22CA-4DBE-A087-2D383BA0EAD6}"/>
    <cellStyle name="Percentuale 50 3 3" xfId="17813" xr:uid="{2126635A-F9AB-4625-B219-E207C0F632DB}"/>
    <cellStyle name="Percentuale 50 3 3 2" xfId="18821" xr:uid="{BD636665-A3FC-41BB-B0F7-64332FF9156E}"/>
    <cellStyle name="Percentuale 50 3 4" xfId="18820" xr:uid="{431DECD8-8FF8-4B3C-970B-83F89F379624}"/>
    <cellStyle name="Percentuale 50 3 5" xfId="17812" xr:uid="{6C62CB8A-CE5F-4C9A-B274-F6E6DA611299}"/>
    <cellStyle name="Percentuale 50 4" xfId="9610" xr:uid="{DFF183F2-BDE9-4032-8842-9F0EFBA9FCC7}"/>
    <cellStyle name="Percentuale 50 4 2" xfId="17815" xr:uid="{DC24B825-8FE0-42E7-9A98-CC798F3AA037}"/>
    <cellStyle name="Percentuale 50 4 2 2" xfId="18823" xr:uid="{B8B36C7E-EE5E-41B6-82A7-0A9671A7B145}"/>
    <cellStyle name="Percentuale 50 4 3" xfId="18822" xr:uid="{B20E9641-8F8A-4B4B-8C6D-80CE7396B519}"/>
    <cellStyle name="Percentuale 50 4 4" xfId="17814" xr:uid="{29CDC131-25D6-4383-8AE3-6B03703C4286}"/>
    <cellStyle name="Percentuale 50 5" xfId="9611" xr:uid="{BFF1D97D-C906-438E-B606-71F4944B139C}"/>
    <cellStyle name="Percentuale 50 6" xfId="51281" xr:uid="{0A06B5A7-0113-4EA4-9F1F-311EAF86FC72}"/>
    <cellStyle name="Percentuale 51" xfId="1068" xr:uid="{C2CAD5FB-3093-41E5-A6DE-19FF8D949812}"/>
    <cellStyle name="Percentuale 51 2" xfId="1069" xr:uid="{4D62FF62-F086-42FD-ACAA-95FA504B1B79}"/>
    <cellStyle name="Percentuale 51 2 2" xfId="1500" xr:uid="{92303C9C-9592-402E-A6E5-7DCE11F9106F}"/>
    <cellStyle name="Percentuale 51 3" xfId="1070" xr:uid="{8CCBB472-F615-4601-B067-9413ECE4F33B}"/>
    <cellStyle name="Percentuale 51 3 2" xfId="1071" xr:uid="{C3D356FC-3895-442F-9299-7FB20268552E}"/>
    <cellStyle name="Percentuale 51 3 3" xfId="17817" xr:uid="{43AE1DC2-F3CD-4D77-93D0-F6211D4B9FA7}"/>
    <cellStyle name="Percentuale 51 3 3 2" xfId="18825" xr:uid="{3798170C-B295-4790-8D9C-4F5EC2AC33A4}"/>
    <cellStyle name="Percentuale 51 3 4" xfId="18824" xr:uid="{52C7C350-4E05-46EE-B932-13E84BACE837}"/>
    <cellStyle name="Percentuale 51 3 5" xfId="17816" xr:uid="{432B2EB2-444F-4739-AED0-859A059447A6}"/>
    <cellStyle name="Percentuale 51 4" xfId="9612" xr:uid="{90B4A19C-6D98-4C2A-A880-F0B1F0A1CAF5}"/>
    <cellStyle name="Percentuale 51 4 2" xfId="17819" xr:uid="{8C9B732D-A3EA-45DD-87A3-28317AA05E3A}"/>
    <cellStyle name="Percentuale 51 4 2 2" xfId="18827" xr:uid="{0FBE10D7-7CFF-4F1A-ACA3-0C109F79E726}"/>
    <cellStyle name="Percentuale 51 4 3" xfId="18826" xr:uid="{3E33DA74-7717-404B-93D9-39D40B2C0DBE}"/>
    <cellStyle name="Percentuale 51 4 4" xfId="17818" xr:uid="{A1C7B613-A808-4C5C-A2F2-C7B4584105A0}"/>
    <cellStyle name="Percentuale 51 5" xfId="9613" xr:uid="{73AE150A-AD41-4D3E-853F-A2A54AC7234D}"/>
    <cellStyle name="Percentuale 51 6" xfId="51282" xr:uid="{F3412174-FA4D-42A1-8E61-D15259FF9441}"/>
    <cellStyle name="Percentuale 52" xfId="1072" xr:uid="{6B0C61E0-60D5-4E23-8A44-D7BE72F93A54}"/>
    <cellStyle name="Percentuale 52 2" xfId="1073" xr:uid="{5E52E090-584E-4A33-A1A9-F84AE7035DB0}"/>
    <cellStyle name="Percentuale 52 2 2" xfId="1501" xr:uid="{916FBF59-EFFF-4B47-9807-2F3346A14DA5}"/>
    <cellStyle name="Percentuale 52 3" xfId="1074" xr:uid="{579C8388-C4C5-49CA-AF3F-872716A5C5CB}"/>
    <cellStyle name="Percentuale 52 3 2" xfId="1075" xr:uid="{4E01117B-A789-4ABE-8B82-BF61D2409E55}"/>
    <cellStyle name="Percentuale 52 3 3" xfId="17821" xr:uid="{D4774F2C-B431-443C-801F-47E23D6356CB}"/>
    <cellStyle name="Percentuale 52 3 3 2" xfId="18829" xr:uid="{844EA466-F881-46FE-9074-38E8297D3CF3}"/>
    <cellStyle name="Percentuale 52 3 4" xfId="18828" xr:uid="{3549D75B-06D8-4B36-BE16-9CF86902FC7B}"/>
    <cellStyle name="Percentuale 52 3 5" xfId="17820" xr:uid="{51FAA494-168A-46B6-821B-A1770890AE6E}"/>
    <cellStyle name="Percentuale 52 4" xfId="9614" xr:uid="{C9CB9001-D077-44FB-906E-622D90FCAE38}"/>
    <cellStyle name="Percentuale 52 4 2" xfId="17823" xr:uid="{C8AACD26-F82B-4C8E-9F0A-0C08A13F8BDA}"/>
    <cellStyle name="Percentuale 52 4 2 2" xfId="18831" xr:uid="{148DCB55-D753-4910-99B0-3A044F076DA2}"/>
    <cellStyle name="Percentuale 52 4 3" xfId="18830" xr:uid="{FCD25D9E-A796-4A83-A6DE-FE7FF85F8AFF}"/>
    <cellStyle name="Percentuale 52 4 4" xfId="17822" xr:uid="{FFEC2402-CBE4-4254-B4AB-8EC4C46BCD25}"/>
    <cellStyle name="Percentuale 52 5" xfId="9615" xr:uid="{A83906EF-04E5-4A51-82CF-04E6C17A6E4E}"/>
    <cellStyle name="Percentuale 52 6" xfId="51283" xr:uid="{F42A1C4E-2558-476C-A70A-96A115F064B2}"/>
    <cellStyle name="Percentuale 53" xfId="1076" xr:uid="{255EFC7A-4FD0-4BCF-B509-2BCB7A2ADECE}"/>
    <cellStyle name="Percentuale 53 2" xfId="1077" xr:uid="{4A0187C4-3D95-4964-954A-3AC78D61DC44}"/>
    <cellStyle name="Percentuale 53 2 2" xfId="1502" xr:uid="{A37C84B3-4627-498B-96E1-0267AC2CE248}"/>
    <cellStyle name="Percentuale 53 3" xfId="1078" xr:uid="{BF88B672-6061-4211-87ED-C3B15479E9D8}"/>
    <cellStyle name="Percentuale 53 3 2" xfId="1079" xr:uid="{0159EC90-5484-42AC-BAEB-C677B825F0C8}"/>
    <cellStyle name="Percentuale 53 3 3" xfId="17825" xr:uid="{00BD6C04-7D65-49D8-B683-FBB0831886EE}"/>
    <cellStyle name="Percentuale 53 3 3 2" xfId="18833" xr:uid="{59AF1EBA-5AE1-4EB8-9D35-58A65EA3B4FA}"/>
    <cellStyle name="Percentuale 53 3 4" xfId="18832" xr:uid="{95989882-16BF-4EFE-8A21-5C96FD754AD7}"/>
    <cellStyle name="Percentuale 53 3 5" xfId="17824" xr:uid="{85E9F927-8106-40DD-ABB5-42D4D476649D}"/>
    <cellStyle name="Percentuale 53 4" xfId="9616" xr:uid="{83066044-4FC4-4BD5-9BBD-8648ACF1DC83}"/>
    <cellStyle name="Percentuale 53 4 2" xfId="17827" xr:uid="{F84766EC-721D-4345-BB33-04CFC1FDDD98}"/>
    <cellStyle name="Percentuale 53 4 2 2" xfId="18835" xr:uid="{1F3D8ED2-B564-427D-8573-2C50CA235038}"/>
    <cellStyle name="Percentuale 53 4 3" xfId="18834" xr:uid="{2EC81E05-851A-4AD5-A047-2F78F9E54ED5}"/>
    <cellStyle name="Percentuale 53 4 4" xfId="17826" xr:uid="{A5FB24B5-2EAB-4D07-A377-B456F80BA913}"/>
    <cellStyle name="Percentuale 53 5" xfId="9617" xr:uid="{A3974003-3F39-43BD-80B6-A5190CE081D6}"/>
    <cellStyle name="Percentuale 53 6" xfId="51284" xr:uid="{EFF8CE05-6649-4750-AF6B-A299EDCF32A1}"/>
    <cellStyle name="Percentuale 54" xfId="1080" xr:uid="{A26B1825-8062-4223-9CC5-3D36C846CA6C}"/>
    <cellStyle name="Percentuale 54 2" xfId="1081" xr:uid="{034F44DD-635B-4200-B986-054D0B2826E2}"/>
    <cellStyle name="Percentuale 54 2 2" xfId="1503" xr:uid="{C8401D58-4A76-433C-90CC-221FAF551350}"/>
    <cellStyle name="Percentuale 54 3" xfId="1082" xr:uid="{A9C4A35C-BF05-4DC3-9A93-5A76D98DEBB6}"/>
    <cellStyle name="Percentuale 54 3 2" xfId="1083" xr:uid="{EBF0FC43-6498-4001-8AD8-201B0F37F46F}"/>
    <cellStyle name="Percentuale 54 3 3" xfId="17829" xr:uid="{A19667F0-A3FA-40C2-9D82-84B38803E70B}"/>
    <cellStyle name="Percentuale 54 3 3 2" xfId="18837" xr:uid="{8840862F-61E7-4DA0-8285-8B5F10DA61AE}"/>
    <cellStyle name="Percentuale 54 3 4" xfId="18836" xr:uid="{D34ECC9B-F6C3-4763-89A1-8183F916F8AB}"/>
    <cellStyle name="Percentuale 54 3 5" xfId="17828" xr:uid="{7E6B227C-49F3-47BF-9E61-240792D6D44B}"/>
    <cellStyle name="Percentuale 54 4" xfId="9618" xr:uid="{ECDD8723-9273-465D-A899-97932D1C22DF}"/>
    <cellStyle name="Percentuale 54 4 2" xfId="17831" xr:uid="{424AAC53-6114-45EC-9CA5-8ADE10D44651}"/>
    <cellStyle name="Percentuale 54 4 2 2" xfId="18839" xr:uid="{FC2A5F30-25CA-45B2-A4F7-A62BAA1F9512}"/>
    <cellStyle name="Percentuale 54 4 3" xfId="18838" xr:uid="{0B551B67-726C-4F04-BCAB-94C961AFE88B}"/>
    <cellStyle name="Percentuale 54 4 4" xfId="17830" xr:uid="{A54E09C2-F014-4C6C-AE35-275723A23ABF}"/>
    <cellStyle name="Percentuale 54 5" xfId="9619" xr:uid="{AD2D4EEF-846B-425A-875D-560BD27CAE84}"/>
    <cellStyle name="Percentuale 54 6" xfId="51285" xr:uid="{04FBFF23-B867-4DFD-9428-4C5C50D01161}"/>
    <cellStyle name="Percentuale 55" xfId="1084" xr:uid="{C675D933-295A-45CF-A964-C1802D4150C2}"/>
    <cellStyle name="Percentuale 55 2" xfId="1085" xr:uid="{879CD1FA-9286-44D3-B8BE-2DCA39BA6273}"/>
    <cellStyle name="Percentuale 55 2 2" xfId="1504" xr:uid="{E850CDCC-D74B-4345-AF29-029E48796B29}"/>
    <cellStyle name="Percentuale 55 3" xfId="1086" xr:uid="{369AA48B-CDD6-4616-AE35-87C4B58D9293}"/>
    <cellStyle name="Percentuale 55 3 2" xfId="1087" xr:uid="{A9E96E8F-76B5-4194-A1E5-1494F6DEE5A8}"/>
    <cellStyle name="Percentuale 55 3 3" xfId="17833" xr:uid="{480D229E-5D12-4698-8E5C-0A8BD5A913AB}"/>
    <cellStyle name="Percentuale 55 3 3 2" xfId="18841" xr:uid="{EAC2F05B-71C7-4579-9AC6-538556B4DDCA}"/>
    <cellStyle name="Percentuale 55 3 4" xfId="18840" xr:uid="{F2C2BD0E-A50B-4E08-A5BB-77A583C469FD}"/>
    <cellStyle name="Percentuale 55 3 5" xfId="17832" xr:uid="{8AEEBA63-EB15-4AA8-BAE6-3281FFDE3396}"/>
    <cellStyle name="Percentuale 55 4" xfId="9620" xr:uid="{616B63C5-DD50-4A3C-9E02-7683334AECF3}"/>
    <cellStyle name="Percentuale 55 4 2" xfId="17835" xr:uid="{C094D269-C1C3-4B50-9C0F-1AB993D194FD}"/>
    <cellStyle name="Percentuale 55 4 2 2" xfId="18843" xr:uid="{CD21B7A3-13C4-42E3-B215-E00C356848BE}"/>
    <cellStyle name="Percentuale 55 4 3" xfId="18842" xr:uid="{AA95687A-A0E9-4AA8-8AE2-6B2A3AE1A2A7}"/>
    <cellStyle name="Percentuale 55 4 4" xfId="17834" xr:uid="{4AD4B15E-D1E8-45D0-B47C-FFDC8121B45F}"/>
    <cellStyle name="Percentuale 55 5" xfId="9621" xr:uid="{7F51C0FE-D20B-4769-8B57-A735651E53DF}"/>
    <cellStyle name="Percentuale 55 6" xfId="51286" xr:uid="{2966D22C-07D6-4F2F-93A5-5D4C04189E79}"/>
    <cellStyle name="Percentuale 56" xfId="1088" xr:uid="{E91850B2-52D6-4DAC-8617-C1E14B42C6BF}"/>
    <cellStyle name="Percentuale 56 2" xfId="1089" xr:uid="{054580BE-50D9-4928-AF90-2E9714258556}"/>
    <cellStyle name="Percentuale 56 2 2" xfId="1505" xr:uid="{9C658703-ACC7-405A-9A14-4C21DE3817B2}"/>
    <cellStyle name="Percentuale 56 3" xfId="1090" xr:uid="{C1111583-147A-4880-B232-C71EC3ECED8C}"/>
    <cellStyle name="Percentuale 56 3 2" xfId="1091" xr:uid="{FC7BCEF4-1417-4B31-BEF7-AFDC67284963}"/>
    <cellStyle name="Percentuale 56 3 3" xfId="17837" xr:uid="{EA058A2D-92BA-4DB3-8AD8-2CB9FCD69CCF}"/>
    <cellStyle name="Percentuale 56 3 3 2" xfId="18845" xr:uid="{FB0EBFDC-0948-4846-822E-D211A60664B9}"/>
    <cellStyle name="Percentuale 56 3 4" xfId="18844" xr:uid="{A13AACDE-A5A0-435A-985E-2D2F56103178}"/>
    <cellStyle name="Percentuale 56 3 5" xfId="17836" xr:uid="{E2938BDC-7E00-4AA0-B301-72ABB758959A}"/>
    <cellStyle name="Percentuale 56 4" xfId="9622" xr:uid="{DDC239D6-0920-4FD7-80E0-81BF7FA61953}"/>
    <cellStyle name="Percentuale 56 4 2" xfId="17839" xr:uid="{507AF5B1-F960-4D11-AD79-A6342C5B0418}"/>
    <cellStyle name="Percentuale 56 4 2 2" xfId="18847" xr:uid="{4E2177C1-85F9-45AF-BF0B-7D7C0F385ADF}"/>
    <cellStyle name="Percentuale 56 4 3" xfId="18846" xr:uid="{7AB295DF-9E14-40B2-9794-00CE9436E954}"/>
    <cellStyle name="Percentuale 56 4 4" xfId="17838" xr:uid="{F3B56597-0793-4FD2-9717-CD1626A16B3F}"/>
    <cellStyle name="Percentuale 56 5" xfId="9623" xr:uid="{5A4B4317-BF37-405D-83A5-D64E78C05325}"/>
    <cellStyle name="Percentuale 56 6" xfId="51287" xr:uid="{3701F336-DC2C-45BF-97CA-AD594B2BAA69}"/>
    <cellStyle name="Percentuale 57" xfId="1092" xr:uid="{FF1635AE-FCE6-4708-A0C7-83F95FC905D0}"/>
    <cellStyle name="Percentuale 57 2" xfId="1093" xr:uid="{8FB6044B-5177-46A2-BD74-7A43806FA31A}"/>
    <cellStyle name="Percentuale 57 2 2" xfId="1506" xr:uid="{BEDB4D81-0F75-4C49-8158-2AD6308CB6BD}"/>
    <cellStyle name="Percentuale 57 3" xfId="1094" xr:uid="{C112C867-9B14-4FCB-98CB-8607D62C1C5D}"/>
    <cellStyle name="Percentuale 57 3 2" xfId="1095" xr:uid="{ABF2470F-A35F-4193-BD18-E4216EFFB699}"/>
    <cellStyle name="Percentuale 57 3 3" xfId="17841" xr:uid="{632DD937-75AD-4349-B19C-73C5AED90987}"/>
    <cellStyle name="Percentuale 57 3 3 2" xfId="18849" xr:uid="{E208E3BA-8F5C-4FF5-B545-BE29114C320E}"/>
    <cellStyle name="Percentuale 57 3 4" xfId="18848" xr:uid="{E9F9BECE-BE90-436B-BE59-45A43BFF10C4}"/>
    <cellStyle name="Percentuale 57 3 5" xfId="17840" xr:uid="{B43FC1FE-4322-44ED-A40C-DA143A0615F6}"/>
    <cellStyle name="Percentuale 57 4" xfId="9624" xr:uid="{144581DC-E72A-4ED3-91BB-D36483956AD3}"/>
    <cellStyle name="Percentuale 57 4 2" xfId="17843" xr:uid="{1A3913D9-0FE9-4EBA-9B65-C5D26C4281F4}"/>
    <cellStyle name="Percentuale 57 4 2 2" xfId="18851" xr:uid="{4FF782BC-7B94-40F6-BF63-97BA3ED65707}"/>
    <cellStyle name="Percentuale 57 4 3" xfId="18850" xr:uid="{98E6BE60-6EA2-4708-812D-F878469F9361}"/>
    <cellStyle name="Percentuale 57 4 4" xfId="17842" xr:uid="{867A8094-935F-49BD-A695-25EFA8C3F61C}"/>
    <cellStyle name="Percentuale 57 5" xfId="9625" xr:uid="{80851F01-360F-46F5-A894-5390E09B2C60}"/>
    <cellStyle name="Percentuale 57 6" xfId="51288" xr:uid="{171DFBEB-B18A-4C38-AEF8-AFC1EDD39D64}"/>
    <cellStyle name="Percentuale 58" xfId="1096" xr:uid="{B648706B-536E-487B-8541-A3BF3F9C0C8B}"/>
    <cellStyle name="Percentuale 58 2" xfId="1097" xr:uid="{6001E616-8AE7-4FDC-AD92-9CD72F454770}"/>
    <cellStyle name="Percentuale 58 2 2" xfId="1507" xr:uid="{B9260813-CE72-4C51-9068-48882822CB53}"/>
    <cellStyle name="Percentuale 58 3" xfId="1098" xr:uid="{0026A169-ADF6-4612-A5F5-367765095786}"/>
    <cellStyle name="Percentuale 58 3 2" xfId="1099" xr:uid="{B4D8E2C7-F7F1-40D2-823E-DFF08E64FB42}"/>
    <cellStyle name="Percentuale 58 3 3" xfId="17845" xr:uid="{77C7F266-274D-40D1-882F-325AFA9CBCF6}"/>
    <cellStyle name="Percentuale 58 3 3 2" xfId="18853" xr:uid="{F900EA0A-D017-4494-8FEB-6917D2C48FA6}"/>
    <cellStyle name="Percentuale 58 3 4" xfId="18852" xr:uid="{996BD06A-1283-4202-A1CB-CDCE11EEDF59}"/>
    <cellStyle name="Percentuale 58 3 5" xfId="17844" xr:uid="{170A3F41-3A99-47C4-8640-56B2BF3E1BBE}"/>
    <cellStyle name="Percentuale 58 4" xfId="9626" xr:uid="{7CD5D541-40C5-4CC0-834E-C5FA6ECC26E4}"/>
    <cellStyle name="Percentuale 58 4 2" xfId="17847" xr:uid="{450469E5-EF56-43EA-B02A-28A3CFBA50A9}"/>
    <cellStyle name="Percentuale 58 4 2 2" xfId="18855" xr:uid="{3241195D-7D9A-4233-8FE2-F375817DAD73}"/>
    <cellStyle name="Percentuale 58 4 3" xfId="18854" xr:uid="{148B5F04-607B-4740-A982-D7B6AABE424C}"/>
    <cellStyle name="Percentuale 58 4 4" xfId="17846" xr:uid="{2670D827-2C23-4C72-B198-463D3CC6F5E1}"/>
    <cellStyle name="Percentuale 58 5" xfId="9627" xr:uid="{B0CA678A-682A-4383-A41A-A0C37E640C8F}"/>
    <cellStyle name="Percentuale 58 6" xfId="51289" xr:uid="{C908A4D3-6FF1-41F4-9B3B-66F806F25DDF}"/>
    <cellStyle name="Percentuale 59" xfId="1100" xr:uid="{3F512613-22BB-4534-834A-23FB71B88AA8}"/>
    <cellStyle name="Percentuale 59 2" xfId="1101" xr:uid="{6B15CD31-45F7-4F88-83F0-00036BF44205}"/>
    <cellStyle name="Percentuale 59 2 2" xfId="1508" xr:uid="{1483A00A-0081-423F-945E-00B5E240A2AE}"/>
    <cellStyle name="Percentuale 59 3" xfId="1102" xr:uid="{342B4DC6-39E6-4C8C-8535-1734B2CD6E6E}"/>
    <cellStyle name="Percentuale 59 3 2" xfId="1103" xr:uid="{AED3B232-4599-4F01-9128-D7628402B714}"/>
    <cellStyle name="Percentuale 59 3 3" xfId="17849" xr:uid="{07D10D90-D6C4-4053-9257-C69255101E46}"/>
    <cellStyle name="Percentuale 59 3 3 2" xfId="18857" xr:uid="{ADCD79ED-4DAC-4413-8AD1-332342416DEA}"/>
    <cellStyle name="Percentuale 59 3 4" xfId="18856" xr:uid="{F4151D65-5F3D-4B0A-9087-3865D0E265FD}"/>
    <cellStyle name="Percentuale 59 3 5" xfId="17848" xr:uid="{974E6CBA-2D0A-4C86-8B10-FCA667A385FF}"/>
    <cellStyle name="Percentuale 59 4" xfId="9628" xr:uid="{BA0EE679-0FAF-41F8-A91F-B552CEC8D32E}"/>
    <cellStyle name="Percentuale 59 4 2" xfId="17851" xr:uid="{C65FA091-81FA-4F04-9F82-1E671ADE2E81}"/>
    <cellStyle name="Percentuale 59 4 2 2" xfId="18859" xr:uid="{054D62CF-1BBE-468E-89C6-2CCCD37854F6}"/>
    <cellStyle name="Percentuale 59 4 3" xfId="18858" xr:uid="{9EB95121-E576-4AB5-8585-5842963E31CC}"/>
    <cellStyle name="Percentuale 59 4 4" xfId="17850" xr:uid="{06103E28-F97B-40BA-B00D-652452306316}"/>
    <cellStyle name="Percentuale 59 5" xfId="9629" xr:uid="{B7B7DCA3-B9DC-44D7-859B-D25ECC3E1228}"/>
    <cellStyle name="Percentuale 59 6" xfId="51290" xr:uid="{B85A327B-BA75-469C-9617-1CEDC0F4726D}"/>
    <cellStyle name="Percentuale 6" xfId="1104" xr:uid="{85F85D12-C9A7-4F5D-A393-F58C80655E7D}"/>
    <cellStyle name="Percentuale 6 2" xfId="1105" xr:uid="{FE73E817-3C09-4B85-8AC7-6432B640C9B0}"/>
    <cellStyle name="Percentuale 6 2 2" xfId="1509" xr:uid="{B2F2D487-BC44-429D-AE26-18F61CFFAD43}"/>
    <cellStyle name="Percentuale 6 3" xfId="1106" xr:uid="{81187A74-1D14-4BE5-8D69-D04FA75673CC}"/>
    <cellStyle name="Percentuale 6 3 2" xfId="1107" xr:uid="{6F297EF2-9C27-4F79-8E2F-3E221AD246FF}"/>
    <cellStyle name="Percentuale 6 3 3" xfId="17854" xr:uid="{74BC737B-B076-4254-96FF-13F202E41D6B}"/>
    <cellStyle name="Percentuale 6 3 3 2" xfId="18861" xr:uid="{D5CB2535-7679-4F73-9815-4CAF849CF58D}"/>
    <cellStyle name="Percentuale 6 3 4" xfId="18860" xr:uid="{15427234-82FD-4795-A07F-CDAA7B565C38}"/>
    <cellStyle name="Percentuale 6 3 5" xfId="17852" xr:uid="{5F55238A-C604-444B-A5B8-85C45DA6843C}"/>
    <cellStyle name="Percentuale 6 4" xfId="9630" xr:uid="{D157D4F6-A1D3-4889-9C8F-3961A34722BC}"/>
    <cellStyle name="Percentuale 6 4 2" xfId="17856" xr:uid="{52054DB1-D4AE-4248-8B93-49A79709A4CE}"/>
    <cellStyle name="Percentuale 6 4 2 2" xfId="18863" xr:uid="{6602CAE3-464C-40F1-AFB3-C5F8B8816C04}"/>
    <cellStyle name="Percentuale 6 4 3" xfId="18862" xr:uid="{238DE9B0-4042-4C9B-B2BD-98355D7E0812}"/>
    <cellStyle name="Percentuale 6 4 4" xfId="17855" xr:uid="{45571F1C-DF6B-4D70-850F-F2B02D4EBF06}"/>
    <cellStyle name="Percentuale 6 5" xfId="9631" xr:uid="{BF9137A5-517B-420E-A3C2-E4AC521EFB86}"/>
    <cellStyle name="Percentuale 6 6" xfId="51291" xr:uid="{DD0F30EC-6AAF-49F5-8DD0-49FF57004502}"/>
    <cellStyle name="Percentuale 60" xfId="1108" xr:uid="{7D08E52F-B44F-4FFA-9DF7-8C54C14CD009}"/>
    <cellStyle name="Percentuale 60 2" xfId="1109" xr:uid="{A0DDF0CD-9B51-400C-BE5A-7420A572EFF5}"/>
    <cellStyle name="Percentuale 60 2 2" xfId="1510" xr:uid="{1F8353A0-AA97-4B15-B4FE-2DE584FB6DD2}"/>
    <cellStyle name="Percentuale 60 3" xfId="1110" xr:uid="{1E8DD75C-6A98-439D-AE00-EC9AEEB71240}"/>
    <cellStyle name="Percentuale 60 3 2" xfId="1111" xr:uid="{6E59DCCB-3855-4E76-80C9-DE9E756757BD}"/>
    <cellStyle name="Percentuale 60 3 3" xfId="17858" xr:uid="{C1810044-AAE3-4C14-BC71-C18208435CEE}"/>
    <cellStyle name="Percentuale 60 3 3 2" xfId="18865" xr:uid="{BDB1EAAD-424D-404F-BC7F-4D73F7D2F27B}"/>
    <cellStyle name="Percentuale 60 3 4" xfId="18864" xr:uid="{190D65AB-2058-4ABF-A1D9-3FBB03DC62BC}"/>
    <cellStyle name="Percentuale 60 3 5" xfId="17857" xr:uid="{EBF46404-4A10-4EC8-8F12-CADA4C05855F}"/>
    <cellStyle name="Percentuale 60 4" xfId="9632" xr:uid="{4455F2DE-5CA3-4428-843A-E6C688BD40AB}"/>
    <cellStyle name="Percentuale 60 4 2" xfId="17860" xr:uid="{FC18C8A4-5F29-463E-8CFC-7D9EE7BCE157}"/>
    <cellStyle name="Percentuale 60 4 2 2" xfId="18867" xr:uid="{27EE1998-037D-49CE-8F17-B28FB8E54828}"/>
    <cellStyle name="Percentuale 60 4 3" xfId="18866" xr:uid="{93B6C33E-1275-4F85-A8AA-57DA2775FBD6}"/>
    <cellStyle name="Percentuale 60 4 4" xfId="17859" xr:uid="{7FB3CE50-10F8-4B1A-BA86-77F3F8AD60AC}"/>
    <cellStyle name="Percentuale 60 5" xfId="9633" xr:uid="{25C9FD93-9C76-4963-AAF8-D79CE9F56543}"/>
    <cellStyle name="Percentuale 60 6" xfId="51292" xr:uid="{43948C09-CDE0-44D4-A57B-7F795CE00153}"/>
    <cellStyle name="Percentuale 61" xfId="1112" xr:uid="{7E8B40D1-57C4-4A2B-BDB4-825A8B46D7FA}"/>
    <cellStyle name="Percentuale 61 2" xfId="1113" xr:uid="{8193734E-7BB6-4943-B5A6-3D6053EB1E18}"/>
    <cellStyle name="Percentuale 61 2 2" xfId="1511" xr:uid="{3E3CD5E4-6547-4F79-BEF0-EC54A90A2894}"/>
    <cellStyle name="Percentuale 61 3" xfId="1114" xr:uid="{76F10CD3-8E3C-4DB6-9E67-0B295583BCC5}"/>
    <cellStyle name="Percentuale 61 3 2" xfId="1115" xr:uid="{F1584984-61EC-4789-A63A-DEE8376026AA}"/>
    <cellStyle name="Percentuale 61 3 3" xfId="17862" xr:uid="{9E871332-F496-41ED-AD1B-41E46F282A3F}"/>
    <cellStyle name="Percentuale 61 3 3 2" xfId="18869" xr:uid="{5E3BE1CC-193A-47EC-85B4-75F1EC187C39}"/>
    <cellStyle name="Percentuale 61 3 4" xfId="18868" xr:uid="{B92D97C2-1DDE-4F1A-AF21-63A561813881}"/>
    <cellStyle name="Percentuale 61 3 5" xfId="17861" xr:uid="{A7879222-EE0B-4191-AB7A-43BAACB59206}"/>
    <cellStyle name="Percentuale 61 4" xfId="9634" xr:uid="{64D01FC7-ADEF-4161-97D2-E53AC36903C9}"/>
    <cellStyle name="Percentuale 61 4 2" xfId="17864" xr:uid="{A721E3DB-511F-4FC5-940F-F33F749D5C52}"/>
    <cellStyle name="Percentuale 61 4 2 2" xfId="18871" xr:uid="{4653EC36-97A3-474D-8623-67AE34ECF791}"/>
    <cellStyle name="Percentuale 61 4 3" xfId="18870" xr:uid="{6CB90C2F-3826-4F65-A575-36FA7FC1A4E9}"/>
    <cellStyle name="Percentuale 61 4 4" xfId="17863" xr:uid="{6181A5D8-4D71-433C-93DB-E484EDD999E2}"/>
    <cellStyle name="Percentuale 61 5" xfId="9635" xr:uid="{B3347432-3B69-429D-BD19-957644A04AB0}"/>
    <cellStyle name="Percentuale 61 6" xfId="51293" xr:uid="{9A322143-2AE1-4BB8-8CAB-B8CB0309EA5D}"/>
    <cellStyle name="Percentuale 62" xfId="1116" xr:uid="{FCBBFDBA-F043-41BB-9E2B-1EF6587C9298}"/>
    <cellStyle name="Percentuale 62 2" xfId="1512" xr:uid="{E176DBB5-06CF-4F7A-A38E-001A7D350B7C}"/>
    <cellStyle name="Percentuale 63" xfId="1117" xr:uid="{457616B4-2DB0-48CD-A414-97DB3FA2FE7F}"/>
    <cellStyle name="Percentuale 63 2" xfId="1513" xr:uid="{BF252EFE-8CD9-4CA1-B578-BAFC0938F9AF}"/>
    <cellStyle name="Percentuale 64" xfId="1118" xr:uid="{2F40BBD2-E9A3-41E9-9515-9F78548894EE}"/>
    <cellStyle name="Percentuale 64 2" xfId="1514" xr:uid="{AE70C67A-DBB5-4F55-8685-1CA42CB04804}"/>
    <cellStyle name="Percentuale 65" xfId="1119" xr:uid="{5B48CBFD-D6BB-4EE0-B056-E87A5509C9DC}"/>
    <cellStyle name="Percentuale 65 2" xfId="1515" xr:uid="{CCB25426-6A48-417F-8F06-12818E2A2E5D}"/>
    <cellStyle name="Percentuale 66" xfId="1120" xr:uid="{479275DA-6388-4834-B991-603EEFE538CD}"/>
    <cellStyle name="Percentuale 66 2" xfId="1516" xr:uid="{3AD4F8C9-2AFE-457C-A7B3-CFC7A7749B24}"/>
    <cellStyle name="Percentuale 67" xfId="1121" xr:uid="{C6C3A822-0289-463E-B3F9-EDE202191A7B}"/>
    <cellStyle name="Percentuale 67 2" xfId="1517" xr:uid="{BA860636-20C5-474F-94AF-1D0093A8C7E7}"/>
    <cellStyle name="Percentuale 68" xfId="1122" xr:uid="{8AB5C33B-9F81-4793-8CF7-BCF455C56E22}"/>
    <cellStyle name="Percentuale 68 2" xfId="1123" xr:uid="{1B7EB52A-3F4A-4CBE-897F-D43B9AB61BD9}"/>
    <cellStyle name="Percentuale 68 2 2" xfId="1518" xr:uid="{5B06FDA6-53AB-4AD4-BCB8-B4BDE58528EB}"/>
    <cellStyle name="Percentuale 68 3" xfId="1124" xr:uid="{495154F9-79C5-4A44-B5A5-0EB46061ABBE}"/>
    <cellStyle name="Percentuale 68 3 2" xfId="1125" xr:uid="{C460AF9A-4BB6-46E3-B859-B7D2AF137C7D}"/>
    <cellStyle name="Percentuale 68 3 3" xfId="17866" xr:uid="{E9AC9571-F6A3-405E-B8B9-D60C8E70AEAD}"/>
    <cellStyle name="Percentuale 68 3 3 2" xfId="18873" xr:uid="{F03390FF-57A0-472E-943D-6493A2ABECD0}"/>
    <cellStyle name="Percentuale 68 3 4" xfId="18872" xr:uid="{5AE18C40-A96E-496B-83DD-568282A21A19}"/>
    <cellStyle name="Percentuale 68 3 5" xfId="17865" xr:uid="{2F8B6CF7-AC2B-4EF2-9607-BE00B7339D88}"/>
    <cellStyle name="Percentuale 68 4" xfId="9636" xr:uid="{8685FA38-1336-4E7F-86D7-0F1270AE1F2D}"/>
    <cellStyle name="Percentuale 68 4 2" xfId="17868" xr:uid="{E7577039-E860-477F-9F47-C076A84E7B91}"/>
    <cellStyle name="Percentuale 68 4 2 2" xfId="18875" xr:uid="{E0E26D80-3DD4-45FC-B17C-2F48DDB7F31B}"/>
    <cellStyle name="Percentuale 68 4 3" xfId="18874" xr:uid="{E0B06A34-91D8-4D85-80C8-B4762648F5E0}"/>
    <cellStyle name="Percentuale 68 4 4" xfId="17867" xr:uid="{06815B78-C853-4CCD-A40A-D7F4F9EE3130}"/>
    <cellStyle name="Percentuale 68 5" xfId="9637" xr:uid="{A831087A-D258-47E2-B4DB-E82DF946F1C1}"/>
    <cellStyle name="Percentuale 68 6" xfId="51294" xr:uid="{5B263256-8E85-4D44-8902-0449374304F0}"/>
    <cellStyle name="Percentuale 69" xfId="1126" xr:uid="{32CFDF0F-AF69-46F2-90CF-DEB16730A115}"/>
    <cellStyle name="Percentuale 69 2" xfId="1127" xr:uid="{3AEA4160-98EA-4704-8F04-3EB3783FDE7A}"/>
    <cellStyle name="Percentuale 69 2 2" xfId="1519" xr:uid="{142B50DE-0412-4E97-AA90-612703F640CA}"/>
    <cellStyle name="Percentuale 69 3" xfId="1128" xr:uid="{CF4DBC4A-B5F3-4C86-8847-4784B37D203C}"/>
    <cellStyle name="Percentuale 69 3 2" xfId="1129" xr:uid="{2F0352FF-A041-40C5-8879-D9EEB5DF0DAF}"/>
    <cellStyle name="Percentuale 69 3 3" xfId="17870" xr:uid="{F083A7E2-AFC7-41F2-ACB5-BAC74FD461F1}"/>
    <cellStyle name="Percentuale 69 3 3 2" xfId="18877" xr:uid="{8F61B009-8E78-4F9F-91F6-FC2AFF0F8AC2}"/>
    <cellStyle name="Percentuale 69 3 4" xfId="18876" xr:uid="{6DD99A88-8C35-40CC-A2FE-AFFD58CB9FAF}"/>
    <cellStyle name="Percentuale 69 3 5" xfId="17869" xr:uid="{76A195AF-38AC-41BD-9EB5-4A324F492DAE}"/>
    <cellStyle name="Percentuale 69 4" xfId="9638" xr:uid="{F89C0738-57FA-4040-9144-A34B0CC70ED0}"/>
    <cellStyle name="Percentuale 69 4 2" xfId="17872" xr:uid="{D3816050-BAEC-4E14-BA88-2CBE147181D9}"/>
    <cellStyle name="Percentuale 69 4 2 2" xfId="18879" xr:uid="{ECAE7231-FD8A-4B43-BE29-E8BF10C8D40B}"/>
    <cellStyle name="Percentuale 69 4 3" xfId="18878" xr:uid="{B9F7EF85-04BD-4A4C-AC05-954EAF5B6A10}"/>
    <cellStyle name="Percentuale 69 4 4" xfId="17871" xr:uid="{AA40A7CD-84A4-491C-B101-0EC4B4F8628D}"/>
    <cellStyle name="Percentuale 69 5" xfId="9639" xr:uid="{D92B5835-84CA-4A3E-BC65-FBD2E78C4B7E}"/>
    <cellStyle name="Percentuale 69 6" xfId="51295" xr:uid="{689803A5-78E1-425F-9EC9-E7375936964A}"/>
    <cellStyle name="Percentuale 7" xfId="1130" xr:uid="{21C30D83-82EB-42A5-8B15-5B93A6A47223}"/>
    <cellStyle name="Percentuale 7 2" xfId="1131" xr:uid="{5F31092B-A394-4034-A258-C3D6520E8124}"/>
    <cellStyle name="Percentuale 7 2 2" xfId="1520" xr:uid="{5D5D5A4A-0C12-45CE-B80F-420A9D960E14}"/>
    <cellStyle name="Percentuale 7 3" xfId="1132" xr:uid="{7B532A26-6ADC-4F93-A0C2-B79849DFAB22}"/>
    <cellStyle name="Percentuale 7 3 2" xfId="1133" xr:uid="{F8E4DF61-845A-488B-8ED7-D40590EA19B3}"/>
    <cellStyle name="Percentuale 7 3 3" xfId="17874" xr:uid="{D4DB316B-35B7-4008-8DDD-210F2F450709}"/>
    <cellStyle name="Percentuale 7 3 3 2" xfId="18881" xr:uid="{83BDEC4F-77FA-4620-BD74-4E19A3ED8A01}"/>
    <cellStyle name="Percentuale 7 3 4" xfId="18880" xr:uid="{34BAF28F-727A-4CCE-9F58-A78540968B5B}"/>
    <cellStyle name="Percentuale 7 3 5" xfId="17873" xr:uid="{5DD1A334-9525-470B-BBAE-006A398B19CF}"/>
    <cellStyle name="Percentuale 7 4" xfId="9640" xr:uid="{62571DA0-5A3F-4663-800D-9BE9DD547D36}"/>
    <cellStyle name="Percentuale 7 4 2" xfId="17876" xr:uid="{C20EF702-706C-435B-B3D2-4B1239BCBF8A}"/>
    <cellStyle name="Percentuale 7 4 2 2" xfId="18883" xr:uid="{9702DF23-A7EB-4ED2-9946-3025F74D37A4}"/>
    <cellStyle name="Percentuale 7 4 3" xfId="18882" xr:uid="{689CDF86-2B44-4867-B5E2-FFF21F3B7E03}"/>
    <cellStyle name="Percentuale 7 4 4" xfId="17875" xr:uid="{0C602EED-6E6C-4EDC-BED9-C61232F6804A}"/>
    <cellStyle name="Percentuale 7 5" xfId="9641" xr:uid="{3B4A2B3C-A7BE-4595-AEDF-09CD29EC9122}"/>
    <cellStyle name="Percentuale 7 6" xfId="51296" xr:uid="{16869F59-E6B4-48F1-B8DC-467CD6367C6E}"/>
    <cellStyle name="Percentuale 8" xfId="1134" xr:uid="{777A96E8-089B-40BF-AEF2-D5AB19FBB6B8}"/>
    <cellStyle name="Percentuale 8 2" xfId="1135" xr:uid="{58599270-5AB2-4F78-B283-FD96739C486B}"/>
    <cellStyle name="Percentuale 8 2 2" xfId="1521" xr:uid="{20E88E15-14B5-4D03-B4F7-1EA4225BAA23}"/>
    <cellStyle name="Percentuale 8 3" xfId="1136" xr:uid="{3343D843-7D4D-4FB0-B1DE-B8FD2561D131}"/>
    <cellStyle name="Percentuale 8 3 2" xfId="1137" xr:uid="{C9525F89-7F71-49DC-9AF4-A5C181CE2618}"/>
    <cellStyle name="Percentuale 8 3 3" xfId="17878" xr:uid="{FC1AB6BC-B583-4286-A775-0DD2F5A0E0D7}"/>
    <cellStyle name="Percentuale 8 3 3 2" xfId="18885" xr:uid="{8ED9EB2F-A198-4919-B56C-3E9498622112}"/>
    <cellStyle name="Percentuale 8 3 4" xfId="18884" xr:uid="{C3221848-A0F8-4B31-9E88-04907CB415FA}"/>
    <cellStyle name="Percentuale 8 3 5" xfId="17877" xr:uid="{789489B2-8B66-423B-89DF-7EBAEEB034C6}"/>
    <cellStyle name="Percentuale 8 4" xfId="9642" xr:uid="{4E9E3762-4F29-4A69-8677-D0C8591F3404}"/>
    <cellStyle name="Percentuale 8 4 2" xfId="17880" xr:uid="{00953BDC-7108-452D-A95F-7C674B012DFB}"/>
    <cellStyle name="Percentuale 8 4 2 2" xfId="18887" xr:uid="{5C5640DD-9E5B-4B16-9449-C030692418DB}"/>
    <cellStyle name="Percentuale 8 4 3" xfId="18886" xr:uid="{AE4AFA73-2B3A-4206-AA67-E3E2F142FD53}"/>
    <cellStyle name="Percentuale 8 4 4" xfId="17879" xr:uid="{1A6CF945-6CBA-41D8-BA7D-8241D8383EE4}"/>
    <cellStyle name="Percentuale 8 5" xfId="9643" xr:uid="{92CAB6D9-F119-483D-8662-00C391928F4B}"/>
    <cellStyle name="Percentuale 8 6" xfId="51297" xr:uid="{35E2C973-1967-4614-9A4E-33AA7C9483CA}"/>
    <cellStyle name="Percentuale 9" xfId="1138" xr:uid="{AB76A621-F1B1-4322-A8DE-EC0101BC0461}"/>
    <cellStyle name="Percentuale 9 2" xfId="1139" xr:uid="{8B468E15-9385-4EE2-A6AB-47EE811D2F5D}"/>
    <cellStyle name="Percentuale 9 2 2" xfId="1522" xr:uid="{678B30D9-06B3-4A5A-93EC-D2C4350AC959}"/>
    <cellStyle name="Percentuale 9 3" xfId="1140" xr:uid="{0E1D58D9-B01B-4058-BA5E-A6FF3FCACAC7}"/>
    <cellStyle name="Percentuale 9 3 2" xfId="1141" xr:uid="{5CFB0F03-88D2-48C8-B3BA-72B76BC68CAE}"/>
    <cellStyle name="Percentuale 9 3 3" xfId="17882" xr:uid="{644A49D2-9060-4E34-8DE2-CE4D6C3962CE}"/>
    <cellStyle name="Percentuale 9 3 3 2" xfId="18889" xr:uid="{EB02D095-BC1E-485C-B429-A7FAFCEFC4C5}"/>
    <cellStyle name="Percentuale 9 3 4" xfId="18888" xr:uid="{787231ED-604A-43A6-A9AB-AA36E5AA6126}"/>
    <cellStyle name="Percentuale 9 3 5" xfId="17881" xr:uid="{695A4746-7695-41A8-AE16-C8733DF820D9}"/>
    <cellStyle name="Percentuale 9 4" xfId="9644" xr:uid="{1332FB2A-3CC6-4662-8BCA-93F7BBD6C55E}"/>
    <cellStyle name="Percentuale 9 4 2" xfId="17884" xr:uid="{84131A15-6B99-4247-B233-2A7ED4F68884}"/>
    <cellStyle name="Percentuale 9 4 2 2" xfId="18891" xr:uid="{23AE6F56-994C-4020-837E-ABB7315D7E67}"/>
    <cellStyle name="Percentuale 9 4 3" xfId="18890" xr:uid="{CDE38CC2-E8DF-4370-96AF-0A45D062818E}"/>
    <cellStyle name="Percentuale 9 4 4" xfId="17883" xr:uid="{81BBEDC0-FFDC-4FEC-8B64-370CA58CD3EB}"/>
    <cellStyle name="Percentuale 9 5" xfId="9645" xr:uid="{E2B4D967-352D-43DC-86E7-01DF8ADD0493}"/>
    <cellStyle name="Percentuale 9 6" xfId="51298" xr:uid="{A471CE53-DF69-4AD3-AD2B-371EA7BD053E}"/>
    <cellStyle name="Preliminary data" xfId="1186" xr:uid="{7633B133-9F9F-40BC-8695-EE5EEA8C0075}"/>
    <cellStyle name="Preliminary data 2" xfId="10010" xr:uid="{428EEBD9-326B-48AE-ABA4-DED44DE31791}"/>
    <cellStyle name="Preliminary data 3" xfId="52051" xr:uid="{5FC6B358-BD99-4FF1-8B5B-F4BA6311256B}"/>
    <cellStyle name="Procent 10" xfId="5210" xr:uid="{80FDCACE-963E-4122-836F-1817C5147D30}"/>
    <cellStyle name="Procent 10 2" xfId="53732" xr:uid="{9B47237D-5F92-492B-B657-B0BCE6D6CB80}"/>
    <cellStyle name="Procent 10 2 2" xfId="54356" xr:uid="{4D1389E0-10E5-4753-ABB8-F6AB3C2B3978}"/>
    <cellStyle name="Procent 10 2 2 2" xfId="57523" xr:uid="{FC6D8C51-CF4E-486B-A2BF-73957144F00C}"/>
    <cellStyle name="Procent 10 2 3" xfId="56899" xr:uid="{74BE3ED2-34A9-42B8-B50A-6C0E1467422B}"/>
    <cellStyle name="Procent 10 3" xfId="53733" xr:uid="{80F99A9D-989B-4D5A-A893-EC9418104CB6}"/>
    <cellStyle name="Procent 10 3 2" xfId="54357" xr:uid="{A084665B-AE22-4516-94EE-85DE7E2581E6}"/>
    <cellStyle name="Procent 10 3 2 2" xfId="57524" xr:uid="{76FF496A-91EE-47D4-B03B-9F33851FAFFA}"/>
    <cellStyle name="Procent 10 3 3" xfId="56900" xr:uid="{176BB619-B8B7-47BA-AA91-3725366EEABB}"/>
    <cellStyle name="Procent 10 4" xfId="53734" xr:uid="{B2FE106A-5F61-4175-9C92-DEEBA8C814F6}"/>
    <cellStyle name="Procent 10 4 2" xfId="54358" xr:uid="{5C5B9A0B-5069-482C-A5EB-3A545BB1EE43}"/>
    <cellStyle name="Procent 10 4 2 2" xfId="57525" xr:uid="{1E180026-C782-4EBC-8B32-06B80E2671A3}"/>
    <cellStyle name="Procent 10 4 3" xfId="56901" xr:uid="{93BC072F-62CF-434D-89C0-6D60034A9CA0}"/>
    <cellStyle name="Procent 10 5" xfId="54355" xr:uid="{45C1EC1D-2D4C-4565-81B5-B217E06AD4CD}"/>
    <cellStyle name="Procent 10 5 2" xfId="57522" xr:uid="{F64D3A1A-5589-4BE7-B584-4220823B04B2}"/>
    <cellStyle name="Procent 10 6" xfId="56898" xr:uid="{BCCCCB51-6512-41A8-8882-8516B6EE15CE}"/>
    <cellStyle name="Procent 10 7" xfId="53731" xr:uid="{D4A7718B-543C-494B-B3EF-80A5E21F97AA}"/>
    <cellStyle name="Procent 11" xfId="5211" xr:uid="{9781EBA5-2700-4B97-A687-39D8270AE8FC}"/>
    <cellStyle name="Procent 11 2" xfId="54359" xr:uid="{5F8FA0CC-1BBF-4CAB-971C-90A6A6004965}"/>
    <cellStyle name="Procent 11 2 2" xfId="57526" xr:uid="{41BF0486-E2C2-4BD8-9F00-605F1EC886BB}"/>
    <cellStyle name="Procent 11 3" xfId="56902" xr:uid="{44015E4E-2354-4120-B979-F1649B72AC39}"/>
    <cellStyle name="Procent 11 4" xfId="53735" xr:uid="{5D8A290D-9E14-4110-A93B-5916B77BCA9C}"/>
    <cellStyle name="Procent 12" xfId="5212" xr:uid="{E570520D-D9FD-43D3-8E6C-5FF14961797D}"/>
    <cellStyle name="Procent 12 2" xfId="5213" xr:uid="{5EEDC1CC-8749-438D-B2CE-837F30665E6C}"/>
    <cellStyle name="Procent 12 2 2" xfId="57052" xr:uid="{017BF046-B573-4D97-AA1F-E85181C69AC6}"/>
    <cellStyle name="Procent 12 2 3" xfId="53885" xr:uid="{C4E0C773-EC2D-44EE-B055-B5335D466350}"/>
    <cellStyle name="Procent 12 3" xfId="56441" xr:uid="{65E4770F-ABBB-4169-A60C-293D47EDF7D3}"/>
    <cellStyle name="Procent 12 4" xfId="53249" xr:uid="{EB81782D-341B-4E42-A92D-FE11A5E170BD}"/>
    <cellStyle name="Procent 13" xfId="5214" xr:uid="{569E1613-1DB3-4F63-8A97-C704E348948E}"/>
    <cellStyle name="Procent 13 2" xfId="54460" xr:uid="{731A39D1-B0E7-4E49-B283-65657E001EB9}"/>
    <cellStyle name="Procent 14" xfId="5215" xr:uid="{8486A901-64FE-4D39-83C4-1111B80B65A7}"/>
    <cellStyle name="Procent 15" xfId="5209" xr:uid="{DE8A6523-F4F9-42A2-A9F4-037CDA9B4DF3}"/>
    <cellStyle name="Procent 16" xfId="1528" xr:uid="{536D853B-BA1D-48B6-8820-8D5445E67205}"/>
    <cellStyle name="Procent 16 2" xfId="8865" xr:uid="{E9CFC22D-EE26-4682-95F7-5EF14B4D4248}"/>
    <cellStyle name="Procent 17" xfId="8790" xr:uid="{124A8794-7F24-4464-A7C5-E9745A6FF718}"/>
    <cellStyle name="Procent 2" xfId="1185" xr:uid="{3696E507-853C-4133-8598-D35DBE016C9C}"/>
    <cellStyle name="Procent 2 10" xfId="53736" xr:uid="{1DE261B1-C1C6-47FD-8ED9-19417EFEDD1D}"/>
    <cellStyle name="Procent 2 10 2" xfId="53737" xr:uid="{191F99A0-0BDF-4EEC-BABA-8DFC36A1963A}"/>
    <cellStyle name="Procent 2 10 2 2" xfId="54361" xr:uid="{7336F21A-8E23-4CC8-98D8-07F2F686CBB4}"/>
    <cellStyle name="Procent 2 10 2 2 2" xfId="57528" xr:uid="{5B9408E7-4ABB-4987-BD8E-CF45B702FA41}"/>
    <cellStyle name="Procent 2 10 2 3" xfId="56904" xr:uid="{979FFA65-9E37-4052-9FEE-B4FAE4414803}"/>
    <cellStyle name="Procent 2 10 3" xfId="54360" xr:uid="{038E3430-2226-42B4-BF46-647B4EA403FB}"/>
    <cellStyle name="Procent 2 10 3 2" xfId="57527" xr:uid="{29A0DF93-6D4F-485C-A53E-199C5342AC43}"/>
    <cellStyle name="Procent 2 10 4" xfId="56903" xr:uid="{D7D47EA0-CEE7-4DFE-A3D9-C537AAB920A9}"/>
    <cellStyle name="Procent 2 11" xfId="53738" xr:uid="{386E09C1-8EE7-44B9-ACD0-F9737866C40D}"/>
    <cellStyle name="Procent 2 11 2" xfId="54362" xr:uid="{5B737BCB-6712-4FBA-B9C3-7446476BDB76}"/>
    <cellStyle name="Procent 2 11 2 2" xfId="57529" xr:uid="{BF378E37-7C29-4CEE-B555-D9BE85E4A048}"/>
    <cellStyle name="Procent 2 11 3" xfId="56905" xr:uid="{6DE7A841-96E1-4DF6-9D3B-51A8B6AE9F89}"/>
    <cellStyle name="Procent 2 12" xfId="53739" xr:uid="{19D48F1B-9D81-4252-971C-B35F2F098967}"/>
    <cellStyle name="Procent 2 12 2" xfId="54363" xr:uid="{6CBF0827-C763-41E2-BF0C-01CBDD1BF8EF}"/>
    <cellStyle name="Procent 2 12 2 2" xfId="57530" xr:uid="{2560236E-4E51-4439-8ED3-ACFF8058EE14}"/>
    <cellStyle name="Procent 2 12 3" xfId="56906" xr:uid="{FAD8C528-682E-4DA5-8AC2-84E5723BDC05}"/>
    <cellStyle name="Procent 2 13" xfId="53740" xr:uid="{9EAD0B05-88A1-4D83-AFAD-11821DEE0FD8}"/>
    <cellStyle name="Procent 2 13 2" xfId="54364" xr:uid="{8612DC13-E943-470E-A0AD-EEA782379AB3}"/>
    <cellStyle name="Procent 2 13 2 2" xfId="57531" xr:uid="{6DC0979D-2E51-4321-B19B-BD6E3B01466A}"/>
    <cellStyle name="Procent 2 13 3" xfId="56907" xr:uid="{4FB334DA-BA66-40BA-BF1E-16CFA99D4A25}"/>
    <cellStyle name="Procent 2 14" xfId="53246" xr:uid="{DCEC3E1D-5FA7-4403-9BE4-86D7238B42E4}"/>
    <cellStyle name="Procent 2 14 2" xfId="53882" xr:uid="{5BE31B61-6FA8-4020-905D-7BAF632C5E64}"/>
    <cellStyle name="Procent 2 14 2 2" xfId="57049" xr:uid="{73DAB5C7-9A9A-45D1-BA36-7120750339D4}"/>
    <cellStyle name="Procent 2 14 3" xfId="56438" xr:uid="{50895C73-7132-4210-9FA4-9BEE3700142E}"/>
    <cellStyle name="Procent 2 15" xfId="53839" xr:uid="{13496D70-B0D6-4F21-B7BC-EB882E289D04}"/>
    <cellStyle name="Procent 2 15 2" xfId="57006" xr:uid="{4BB350F7-259E-414B-88CF-0F285B70551D}"/>
    <cellStyle name="Procent 2 16" xfId="53189" xr:uid="{5208223B-EB63-489A-A4DF-B6461986B8F3}"/>
    <cellStyle name="Procent 2 16 2" xfId="56395" xr:uid="{2EC04329-6AF9-436E-AF8E-A8E8F325BAEF}"/>
    <cellStyle name="Procent 2 2" xfId="1199" xr:uid="{2B4BCCB2-0932-49D8-9A86-F76726802FCE}"/>
    <cellStyle name="Procent 2 2 10" xfId="49659" xr:uid="{6576C330-5B36-46B5-94A6-B94260DA53F6}"/>
    <cellStyle name="Procent 2 2 11" xfId="50068" xr:uid="{98F7CF34-B6FB-4391-B72A-D2F968F05495}"/>
    <cellStyle name="Procent 2 2 12" xfId="50473" xr:uid="{9F33983E-475F-4427-8B80-ECABAD551FE3}"/>
    <cellStyle name="Procent 2 2 13" xfId="51033" xr:uid="{54F5918B-7CAB-4F00-8EDB-39EDF8F023AD}"/>
    <cellStyle name="Procent 2 2 14" xfId="51634" xr:uid="{C323B2BB-0EB7-4DF3-8F2B-E7A72F9C1E9B}"/>
    <cellStyle name="Procent 2 2 15" xfId="52053" xr:uid="{AD80116A-EA1D-4ECF-9C57-B1EBC6018246}"/>
    <cellStyle name="Procent 2 2 2" xfId="8783" xr:uid="{9057AE4F-78E8-4FA4-A7CA-643206756EF9}"/>
    <cellStyle name="Procent 2 2 2 2" xfId="16631" xr:uid="{313B70A1-EA3D-4F08-80E1-BCBEB7BBF3B0}"/>
    <cellStyle name="Procent 2 2 2 2 2" xfId="32946" xr:uid="{69FE9CE8-474E-441E-9399-31FFB14DF8E5}"/>
    <cellStyle name="Procent 2 2 2 2 2 2" xfId="57534" xr:uid="{BBC76203-59BD-48FA-A90E-85BC9DFE8DE8}"/>
    <cellStyle name="Procent 2 2 2 2 2 3" xfId="54367" xr:uid="{D56C3A83-E8B2-4710-9B8B-3681C0084AA0}"/>
    <cellStyle name="Procent 2 2 2 2 3" xfId="47910" xr:uid="{CFF2178E-8CAB-49B0-9AFD-D7706456A2C5}"/>
    <cellStyle name="Procent 2 2 2 2 3 2" xfId="56910" xr:uid="{271C0C6B-B336-421B-8D05-95047407214A}"/>
    <cellStyle name="Procent 2 2 2 2 4" xfId="53743" xr:uid="{2A2E1B5E-244C-4E36-8682-66A419DD41C0}"/>
    <cellStyle name="Procent 2 2 2 3" xfId="25924" xr:uid="{110C69D1-AC41-4D30-8A69-3E102935C7F8}"/>
    <cellStyle name="Procent 2 2 2 3 2" xfId="54368" xr:uid="{A605DEF4-13F1-42D2-8DD8-D285CAF34F77}"/>
    <cellStyle name="Procent 2 2 2 3 2 2" xfId="57535" xr:uid="{9870B5BD-101F-4C0A-A296-39E77D8A65C9}"/>
    <cellStyle name="Procent 2 2 2 3 3" xfId="56911" xr:uid="{2CAD7FE7-DD6A-420C-94BA-1A87E9E8A02E}"/>
    <cellStyle name="Procent 2 2 2 3 4" xfId="53744" xr:uid="{3A1B1D18-855E-410E-AC67-66C728EA4AD5}"/>
    <cellStyle name="Procent 2 2 2 4" xfId="40911" xr:uid="{8518A16A-7FC8-4180-B996-AFC856532FA9}"/>
    <cellStyle name="Procent 2 2 2 4 2" xfId="54369" xr:uid="{3736C37B-0114-4872-9D02-98DE0737792A}"/>
    <cellStyle name="Procent 2 2 2 4 2 2" xfId="57536" xr:uid="{EF88C6CD-90E6-4084-A100-683BC9C8ABC7}"/>
    <cellStyle name="Procent 2 2 2 4 3" xfId="56912" xr:uid="{D70A1832-3A0E-411B-81D9-5325797A0F92}"/>
    <cellStyle name="Procent 2 2 2 4 4" xfId="53745" xr:uid="{3EEE1BA6-E61A-4D7B-A4FC-CA241E09CD0D}"/>
    <cellStyle name="Procent 2 2 2 5" xfId="53742" xr:uid="{32E15833-6420-42DB-A686-186CE867B1D8}"/>
    <cellStyle name="Procent 2 2 2 5 2" xfId="54366" xr:uid="{CAE630D6-203B-4E6C-858B-3D971F183318}"/>
    <cellStyle name="Procent 2 2 2 5 2 2" xfId="57533" xr:uid="{207D5706-4580-4108-A649-EF101DE360BB}"/>
    <cellStyle name="Procent 2 2 2 5 3" xfId="56909" xr:uid="{BA98EF98-E79B-4135-B15C-F6AF9EBCAA94}"/>
    <cellStyle name="Procent 2 2 2 6" xfId="53863" xr:uid="{90692EFA-E54F-4444-922A-FE8C7943B912}"/>
    <cellStyle name="Procent 2 2 2 6 2" xfId="57030" xr:uid="{1418E440-DF31-4D9A-8053-0F4468D8CDA4}"/>
    <cellStyle name="Procent 2 2 2 7" xfId="56419" xr:uid="{CF8D11AF-6C1C-4DEB-AC02-09D4953F369F}"/>
    <cellStyle name="Procent 2 2 2 8" xfId="53217" xr:uid="{E9764B88-EC00-4C7E-B046-124BD0782E3F}"/>
    <cellStyle name="Procent 2 2 3" xfId="5217" xr:uid="{549107F3-D381-4BEF-8EA0-CAD55FB5F0BC}"/>
    <cellStyle name="Procent 2 2 3 2" xfId="53746" xr:uid="{FA29FB90-AE29-48B4-892C-140CC5D4E778}"/>
    <cellStyle name="Procent 2 2 3 2 2" xfId="54370" xr:uid="{0B7317DA-2FFC-4540-A356-3EB5F41D861E}"/>
    <cellStyle name="Procent 2 2 3 2 2 2" xfId="57537" xr:uid="{ED19878C-F9EC-4F81-90DE-F30AE296020D}"/>
    <cellStyle name="Procent 2 2 3 2 3" xfId="56913" xr:uid="{A2489438-6A37-4ABA-B5D6-34D011EA075D}"/>
    <cellStyle name="Procent 2 2 3 3" xfId="53879" xr:uid="{689443A7-4E76-4259-9D60-26758FEFB11E}"/>
    <cellStyle name="Procent 2 2 3 3 2" xfId="57046" xr:uid="{A09F639C-EDCF-4F23-876B-75B286CC1D4B}"/>
    <cellStyle name="Procent 2 2 3 4" xfId="56435" xr:uid="{7F760478-01FF-4F91-A1AA-E486BFC6B49A}"/>
    <cellStyle name="Procent 2 2 3 5" xfId="53233" xr:uid="{CBC9F5A8-BC74-474B-A7F4-DFA9C4B44A53}"/>
    <cellStyle name="Procent 2 2 4" xfId="8899" xr:uid="{D4450CE5-CB09-453B-9435-2D670898D57E}"/>
    <cellStyle name="Procent 2 2 4 2" xfId="16672" xr:uid="{DA6F209E-08B8-4F71-837D-C3BFF70C5112}"/>
    <cellStyle name="Procent 2 2 4 2 2" xfId="32986" xr:uid="{F784C162-EA79-4520-AA13-214B6F830569}"/>
    <cellStyle name="Procent 2 2 4 2 2 2" xfId="57538" xr:uid="{48012859-F878-4C3F-ACD5-D2846F692665}"/>
    <cellStyle name="Procent 2 2 4 2 3" xfId="47950" xr:uid="{006AE8A0-B36E-422A-8E07-427BEE4FF458}"/>
    <cellStyle name="Procent 2 2 4 2 4" xfId="54371" xr:uid="{649B755E-5780-4158-8F8E-D743C4B45641}"/>
    <cellStyle name="Procent 2 2 4 3" xfId="25964" xr:uid="{2EF4FE90-6D71-4E3F-9301-FAED113B42F7}"/>
    <cellStyle name="Procent 2 2 4 3 2" xfId="56914" xr:uid="{4136ED84-4E3B-4701-AD80-76302AD83636}"/>
    <cellStyle name="Procent 2 2 4 4" xfId="40951" xr:uid="{5BA428DF-6DB8-4E50-B0BF-FECCABA36C51}"/>
    <cellStyle name="Procent 2 2 4 5" xfId="53747" xr:uid="{A8702696-45B4-4B9F-9B42-FD7A246E47AC}"/>
    <cellStyle name="Procent 2 2 5" xfId="10012" xr:uid="{362A1620-2BEC-4D20-9CF5-7E632152DA71}"/>
    <cellStyle name="Procent 2 2 5 2" xfId="26333" xr:uid="{36869F6F-4A0C-4AE1-8831-BD23E6DA0911}"/>
    <cellStyle name="Procent 2 2 5 2 2" xfId="57539" xr:uid="{E1C33723-9E61-4BCF-935C-66A2B5263F52}"/>
    <cellStyle name="Procent 2 2 5 2 3" xfId="54372" xr:uid="{0DA904F8-476F-4557-89AC-D203CD42254C}"/>
    <cellStyle name="Procent 2 2 5 3" xfId="41301" xr:uid="{E8AACE80-EEA7-4CCF-891D-161F879B2D28}"/>
    <cellStyle name="Procent 2 2 5 3 2" xfId="56915" xr:uid="{7AF47E16-6282-42E5-AABF-75F644DFF5D2}"/>
    <cellStyle name="Procent 2 2 5 4" xfId="53748" xr:uid="{ABCD15E5-5AF1-4565-A17E-F37C569BBEA3}"/>
    <cellStyle name="Procent 2 2 6" xfId="18892" xr:uid="{8D51A35A-9D6F-4222-B645-742477E3CAA4}"/>
    <cellStyle name="Procent 2 2 6 2" xfId="54373" xr:uid="{D2873167-0326-404F-9723-D57880B67CDD}"/>
    <cellStyle name="Procent 2 2 6 2 2" xfId="57540" xr:uid="{674576CE-A707-488E-BC50-FF71A4C137F4}"/>
    <cellStyle name="Procent 2 2 6 3" xfId="56916" xr:uid="{9EBAFB09-993C-42ED-AF85-1DFE8F8FA7ED}"/>
    <cellStyle name="Procent 2 2 6 4" xfId="53749" xr:uid="{F4ADF953-8A9D-47F1-B757-9038F177346B}"/>
    <cellStyle name="Procent 2 2 7" xfId="19312" xr:uid="{FE596388-4ACC-4677-98D0-5B8B5DD63FEC}"/>
    <cellStyle name="Procent 2 2 7 2" xfId="54365" xr:uid="{78A721DB-0B02-4FC5-9EC1-3590B2463C9E}"/>
    <cellStyle name="Procent 2 2 7 2 2" xfId="57532" xr:uid="{F5720740-A68D-49CB-8922-4EC9FA09E390}"/>
    <cellStyle name="Procent 2 2 7 3" xfId="56908" xr:uid="{FC845835-8F0D-46F9-8FE4-0F7797C0E226}"/>
    <cellStyle name="Procent 2 2 7 4" xfId="53741" xr:uid="{8F6E8704-4592-470E-B393-395A839B0933}"/>
    <cellStyle name="Procent 2 2 8" xfId="34302" xr:uid="{87425CF9-9138-4D06-8BE0-14D0A2967170}"/>
    <cellStyle name="Procent 2 2 8 2" xfId="57014" xr:uid="{279886B1-F5E1-4611-8AE7-C4A1D1DC922E}"/>
    <cellStyle name="Procent 2 2 8 3" xfId="53847" xr:uid="{FCD18F59-D6D4-49DB-8805-5685ED63C085}"/>
    <cellStyle name="Procent 2 2 9" xfId="49254" xr:uid="{D888B312-1B93-43B2-ACB0-5111CA8F2C51}"/>
    <cellStyle name="Procent 2 2 9 2" xfId="56403" xr:uid="{CBEB585F-325E-4B93-AAF7-F40D6F3F6F69}"/>
    <cellStyle name="Procent 2 2 9 3" xfId="53201" xr:uid="{531EF57F-8FED-4A69-93F8-70722EA91E5A}"/>
    <cellStyle name="Procent 2 3" xfId="5218" xr:uid="{5A49D674-132F-474C-BB2C-3ACFAC76D5E8}"/>
    <cellStyle name="Procent 2 3 10" xfId="53209" xr:uid="{D284ADA1-2C45-4F2F-B002-DF6F7D71A6B8}"/>
    <cellStyle name="Procent 2 3 2" xfId="53751" xr:uid="{55F65BA0-CD92-4DC2-96BE-F3A829538217}"/>
    <cellStyle name="Procent 2 3 2 2" xfId="53752" xr:uid="{FC45060B-21C8-44B0-91BD-211946938FF9}"/>
    <cellStyle name="Procent 2 3 2 2 2" xfId="54376" xr:uid="{74FEFAD1-24AE-49BB-BB1E-4C93F4C6786B}"/>
    <cellStyle name="Procent 2 3 2 2 2 2" xfId="57543" xr:uid="{6B668A17-2ACD-4FAB-9269-8ACF5EC07696}"/>
    <cellStyle name="Procent 2 3 2 2 3" xfId="56919" xr:uid="{B811A378-43EF-4C91-9C88-3EDDC791899D}"/>
    <cellStyle name="Procent 2 3 2 3" xfId="53753" xr:uid="{1539FC21-A847-4CEC-B143-69A10270E08B}"/>
    <cellStyle name="Procent 2 3 2 3 2" xfId="54377" xr:uid="{76AA9868-9397-4414-B680-1C13F6DC968D}"/>
    <cellStyle name="Procent 2 3 2 3 2 2" xfId="57544" xr:uid="{42EA335D-C0CC-40C1-86E7-BE0B14416FAB}"/>
    <cellStyle name="Procent 2 3 2 3 3" xfId="56920" xr:uid="{BC190606-78CC-4705-9CF6-C47BAB112DAA}"/>
    <cellStyle name="Procent 2 3 2 4" xfId="54375" xr:uid="{83823D08-1DBA-402E-BC71-8341A3F9BB64}"/>
    <cellStyle name="Procent 2 3 2 4 2" xfId="57542" xr:uid="{1F264F17-244D-4AC4-8FA3-88973B672B7C}"/>
    <cellStyle name="Procent 2 3 2 5" xfId="56918" xr:uid="{41E5B429-EF58-4111-AE35-8306A94AEE77}"/>
    <cellStyle name="Procent 2 3 3" xfId="53754" xr:uid="{360AE8CE-62ED-4CFA-B1C6-676149ED20F0}"/>
    <cellStyle name="Procent 2 3 3 2" xfId="54378" xr:uid="{A4B96E09-E54F-4604-A3A5-8DB79E07D08F}"/>
    <cellStyle name="Procent 2 3 3 2 2" xfId="57545" xr:uid="{75E4C93B-5DD8-497F-B1BC-DB12A8A10EE6}"/>
    <cellStyle name="Procent 2 3 3 3" xfId="56921" xr:uid="{9A4FAA5D-9D70-490F-A874-CF7422970B24}"/>
    <cellStyle name="Procent 2 3 4" xfId="53755" xr:uid="{8F73B476-756F-4AE9-84E0-41BCBAD4EE85}"/>
    <cellStyle name="Procent 2 3 4 2" xfId="54379" xr:uid="{CBA31B9A-9039-431A-9C03-545EA4A887B2}"/>
    <cellStyle name="Procent 2 3 4 2 2" xfId="57546" xr:uid="{CC2567C2-B93E-418B-B6B2-FE919F9299A5}"/>
    <cellStyle name="Procent 2 3 4 3" xfId="56922" xr:uid="{A5C9BF54-427C-46C7-85C7-BE9E09499045}"/>
    <cellStyle name="Procent 2 3 5" xfId="53756" xr:uid="{B455BB86-80E7-4808-8454-2A031F765C90}"/>
    <cellStyle name="Procent 2 3 5 2" xfId="54380" xr:uid="{A8D4888C-3728-4EF2-852C-7F3F80F7B614}"/>
    <cellStyle name="Procent 2 3 5 2 2" xfId="57547" xr:uid="{5740E0BA-7F90-462D-93EA-0781B07F0348}"/>
    <cellStyle name="Procent 2 3 5 3" xfId="56923" xr:uid="{61ABFAB7-6008-4BED-893B-9BD08F6967A6}"/>
    <cellStyle name="Procent 2 3 6" xfId="53757" xr:uid="{FD9BC5B5-9048-49C6-8093-574CE9C77243}"/>
    <cellStyle name="Procent 2 3 6 2" xfId="54381" xr:uid="{AB7883A2-F228-451B-AE1B-E3DB6C167E4C}"/>
    <cellStyle name="Procent 2 3 6 2 2" xfId="57548" xr:uid="{BAD7D715-D8BE-4251-A17C-C869CCBFB9C1}"/>
    <cellStyle name="Procent 2 3 6 3" xfId="56924" xr:uid="{42416EF3-BF6C-48A9-BE56-26CFDF6B36D0}"/>
    <cellStyle name="Procent 2 3 7" xfId="53750" xr:uid="{9CE08A49-EC29-4234-A807-6CE0FDFD5378}"/>
    <cellStyle name="Procent 2 3 7 2" xfId="54374" xr:uid="{917104BE-618F-49B3-B115-7950AACE9DBE}"/>
    <cellStyle name="Procent 2 3 7 2 2" xfId="57541" xr:uid="{180C2A1E-F9E3-42F0-AC5D-5A49228FF089}"/>
    <cellStyle name="Procent 2 3 7 3" xfId="56917" xr:uid="{339696C2-4353-4357-A205-C3D017F4139B}"/>
    <cellStyle name="Procent 2 3 8" xfId="53855" xr:uid="{B81CF2A3-8AAA-417A-8B9A-11CB14D0EFBA}"/>
    <cellStyle name="Procent 2 3 8 2" xfId="57022" xr:uid="{18D3F92A-D835-4D99-B6B6-254F61F5E241}"/>
    <cellStyle name="Procent 2 3 9" xfId="56411" xr:uid="{F01D58A8-BCCC-40EF-A5F4-D128267D6BAD}"/>
    <cellStyle name="Procent 2 4" xfId="5219" xr:uid="{2D0F9C92-C668-4830-B358-71462B3BF5AD}"/>
    <cellStyle name="Procent 2 4 10" xfId="53225" xr:uid="{782A273E-8531-43A3-A0DA-970A9174E631}"/>
    <cellStyle name="Procent 2 4 2" xfId="5220" xr:uid="{778F041E-8C8C-4E78-8A58-CD601CB25278}"/>
    <cellStyle name="Procent 2 4 2 2" xfId="53760" xr:uid="{58D85A1B-DB33-4077-9946-D8AE471E5994}"/>
    <cellStyle name="Procent 2 4 2 2 2" xfId="54384" xr:uid="{E5FB6683-CD77-4559-8942-A172E5ECCB14}"/>
    <cellStyle name="Procent 2 4 2 2 2 2" xfId="57551" xr:uid="{DF8338D2-109E-4A5E-B95E-AB4CEEE5D066}"/>
    <cellStyle name="Procent 2 4 2 2 3" xfId="56927" xr:uid="{7D089B2E-959B-4EEC-997C-EFDF22262E7A}"/>
    <cellStyle name="Procent 2 4 2 3" xfId="53761" xr:uid="{115A378C-C4E5-4DF6-BE8F-D2134EB3C0C2}"/>
    <cellStyle name="Procent 2 4 2 3 2" xfId="54385" xr:uid="{FE46E5B3-847B-4A15-A214-99D9F7087A9A}"/>
    <cellStyle name="Procent 2 4 2 3 2 2" xfId="57552" xr:uid="{997404EB-939A-4C37-B728-06AAE19E2042}"/>
    <cellStyle name="Procent 2 4 2 3 3" xfId="56928" xr:uid="{DD9AF438-0EB1-44EF-A577-70261959CE6B}"/>
    <cellStyle name="Procent 2 4 2 4" xfId="54383" xr:uid="{E71A5021-595E-48E7-953C-687B898A8C62}"/>
    <cellStyle name="Procent 2 4 2 4 2" xfId="57550" xr:uid="{434ABCFA-962D-49BF-9DB4-C029964D449E}"/>
    <cellStyle name="Procent 2 4 2 5" xfId="56926" xr:uid="{6EA5FB26-038B-4033-94F7-1B6EB9F4647A}"/>
    <cellStyle name="Procent 2 4 2 6" xfId="53759" xr:uid="{1367C31C-4A48-4F72-90E2-0B96C67745AF}"/>
    <cellStyle name="Procent 2 4 3" xfId="53762" xr:uid="{EC631406-FF45-40B0-8806-6B2143DE9860}"/>
    <cellStyle name="Procent 2 4 3 2" xfId="54386" xr:uid="{3DCB21F8-C501-4649-83F3-E98FD127C118}"/>
    <cellStyle name="Procent 2 4 3 2 2" xfId="57553" xr:uid="{A43A485E-7055-49FF-A851-3E86814531A7}"/>
    <cellStyle name="Procent 2 4 3 3" xfId="56929" xr:uid="{6AF90A0A-2962-4A7B-9D47-69C333D07F26}"/>
    <cellStyle name="Procent 2 4 4" xfId="53763" xr:uid="{6FBF3AE1-960F-4A0F-A1E0-FED533CE04DD}"/>
    <cellStyle name="Procent 2 4 4 2" xfId="54387" xr:uid="{D69CC5C1-193D-4339-AF3A-ED6F259830B2}"/>
    <cellStyle name="Procent 2 4 4 2 2" xfId="57554" xr:uid="{FF3D1FBE-2B3D-4DE9-ADF3-BF4A288F0D14}"/>
    <cellStyle name="Procent 2 4 4 3" xfId="56930" xr:uid="{EA28E929-8BC7-4BBC-81D2-82B9616C93C8}"/>
    <cellStyle name="Procent 2 4 5" xfId="53764" xr:uid="{355A0F12-A5D6-4D8E-BB55-190AB6B27F47}"/>
    <cellStyle name="Procent 2 4 5 2" xfId="54388" xr:uid="{94EDAD7C-2026-4AD7-A748-94A4A32F0B55}"/>
    <cellStyle name="Procent 2 4 5 2 2" xfId="57555" xr:uid="{EE159DC7-91B0-4AFC-9BE9-6EA4632D7DAF}"/>
    <cellStyle name="Procent 2 4 5 3" xfId="56931" xr:uid="{E7D6C8FF-B275-4E69-BF42-38720EE7B1A5}"/>
    <cellStyle name="Procent 2 4 6" xfId="53765" xr:uid="{E0FE9D8D-1A6D-42DB-92B7-7F6073CF63C9}"/>
    <cellStyle name="Procent 2 4 6 2" xfId="54389" xr:uid="{D78DCB20-DA1B-4259-900F-456212661E2A}"/>
    <cellStyle name="Procent 2 4 6 2 2" xfId="57556" xr:uid="{E36FE8FF-3C3E-47CA-B76C-08D90656749B}"/>
    <cellStyle name="Procent 2 4 6 3" xfId="56932" xr:uid="{65D97FCE-0BAC-41F5-953C-76A4389AD5EC}"/>
    <cellStyle name="Procent 2 4 7" xfId="53758" xr:uid="{689F75C7-F192-4D1B-B084-4071A00C1D4B}"/>
    <cellStyle name="Procent 2 4 7 2" xfId="54382" xr:uid="{B623642E-5038-4D55-934E-DD6397344284}"/>
    <cellStyle name="Procent 2 4 7 2 2" xfId="57549" xr:uid="{4C5A59C3-5504-40DD-A856-5294A2DA7708}"/>
    <cellStyle name="Procent 2 4 7 3" xfId="56925" xr:uid="{1733CAC0-7691-4470-A390-49FC86BC8BCB}"/>
    <cellStyle name="Procent 2 4 8" xfId="53871" xr:uid="{51C50C18-66DF-4900-AC8F-449210B1CA92}"/>
    <cellStyle name="Procent 2 4 8 2" xfId="57038" xr:uid="{7DA878DF-CB64-4BBC-84BA-CFB24A9669EF}"/>
    <cellStyle name="Procent 2 4 9" xfId="56427" xr:uid="{5A43AB0A-C9F1-4CA3-AF4C-EE72969D232A}"/>
    <cellStyle name="Procent 2 5" xfId="5216" xr:uid="{E5D346FC-C5AF-4CCA-8E14-2203E565D86D}"/>
    <cellStyle name="Procent 2 5 2" xfId="8835" xr:uid="{DB7B7B4F-2C58-41D5-96D4-FCB15FB73CF1}"/>
    <cellStyle name="Procent 2 5 2 2" xfId="53768" xr:uid="{6A8A2AE9-2205-419F-BF1C-08D72EFF012D}"/>
    <cellStyle name="Procent 2 5 2 2 2" xfId="54392" xr:uid="{756EA765-F32F-4108-88FB-BDDD094F1D5D}"/>
    <cellStyle name="Procent 2 5 2 2 2 2" xfId="57559" xr:uid="{A72C8D8F-40D3-460E-9F20-5100C93A3B64}"/>
    <cellStyle name="Procent 2 5 2 2 3" xfId="56935" xr:uid="{331CA0AA-0885-4013-A912-F2AA525839F7}"/>
    <cellStyle name="Procent 2 5 2 3" xfId="53769" xr:uid="{6522AAFF-6903-4D35-80DD-2BB3F9503E0B}"/>
    <cellStyle name="Procent 2 5 2 3 2" xfId="54393" xr:uid="{FF6AC0BB-E7B4-4066-BE44-EB74006DEAA9}"/>
    <cellStyle name="Procent 2 5 2 3 2 2" xfId="57560" xr:uid="{A3C2817C-9791-4055-BF49-D73BF0C241A6}"/>
    <cellStyle name="Procent 2 5 2 3 3" xfId="56936" xr:uid="{7E218B51-7FDE-4F1E-AFE9-531BE5C1109A}"/>
    <cellStyle name="Procent 2 5 2 4" xfId="54391" xr:uid="{79048229-0DD5-40EB-A66D-CBFDAF5A6089}"/>
    <cellStyle name="Procent 2 5 2 4 2" xfId="57558" xr:uid="{6E2B6276-9175-40A9-AAA9-AB62B00AD3C5}"/>
    <cellStyle name="Procent 2 5 2 5" xfId="56934" xr:uid="{049AEAC7-4803-4E52-BA3C-ABAC354D9302}"/>
    <cellStyle name="Procent 2 5 2 6" xfId="53767" xr:uid="{301683A5-2A53-41A2-BAE3-37015A77499D}"/>
    <cellStyle name="Procent 2 5 3" xfId="53770" xr:uid="{952DFA00-C4EB-4B5A-932A-2391635EC14A}"/>
    <cellStyle name="Procent 2 5 3 2" xfId="54394" xr:uid="{E7796FF8-8451-4BF2-90B1-FBC33A96EF05}"/>
    <cellStyle name="Procent 2 5 3 2 2" xfId="57561" xr:uid="{3408B68E-678B-4033-A60B-0B860613DF3E}"/>
    <cellStyle name="Procent 2 5 3 3" xfId="56937" xr:uid="{EF3BEC8F-1FEB-438F-A2EB-067A91998CF1}"/>
    <cellStyle name="Procent 2 5 4" xfId="53771" xr:uid="{F0C03513-69CE-46C9-8E8F-31E33FFE71DD}"/>
    <cellStyle name="Procent 2 5 4 2" xfId="54395" xr:uid="{FB730A12-BB2D-43C4-82CB-E2B8419C1FDA}"/>
    <cellStyle name="Procent 2 5 4 2 2" xfId="57562" xr:uid="{9501AEE9-DF39-498D-BF3F-85940FA049B2}"/>
    <cellStyle name="Procent 2 5 4 3" xfId="56938" xr:uid="{F2CA021A-019C-45EA-958B-CC97393FA245}"/>
    <cellStyle name="Procent 2 5 5" xfId="53772" xr:uid="{F2C007BE-E43D-43B3-9A99-13B5193EBFC6}"/>
    <cellStyle name="Procent 2 5 5 2" xfId="54396" xr:uid="{D598DEFF-E0CE-4D4F-BAC5-9F20792F6583}"/>
    <cellStyle name="Procent 2 5 5 2 2" xfId="57563" xr:uid="{DF37AB72-450C-4DBE-8204-3346B6A7A339}"/>
    <cellStyle name="Procent 2 5 5 3" xfId="56939" xr:uid="{248A391D-7C00-4D79-ADEC-6352F8A55AD1}"/>
    <cellStyle name="Procent 2 5 6" xfId="53766" xr:uid="{2370A354-1DCB-407C-A653-D63AC5422F1C}"/>
    <cellStyle name="Procent 2 5 6 2" xfId="54390" xr:uid="{602FFA16-1355-48EA-B08B-5D4EAFCBE449}"/>
    <cellStyle name="Procent 2 5 6 2 2" xfId="57557" xr:uid="{DD7A710A-5A38-4898-9DD8-26E9C6F962AF}"/>
    <cellStyle name="Procent 2 5 6 3" xfId="56933" xr:uid="{EDA0CB39-D14E-4859-8031-B9D9656F58DA}"/>
    <cellStyle name="Procent 2 6" xfId="1532" xr:uid="{1288C600-9E33-4CAA-8294-813050ABCEB9}"/>
    <cellStyle name="Procent 2 6 2" xfId="10090" xr:uid="{E9F4DBFA-BF44-4C90-9CD1-6C546E4E47D6}"/>
    <cellStyle name="Procent 2 6 2 2" xfId="26410" xr:uid="{94DF4BCA-62B6-45CB-AC57-CA16BC1A04A7}"/>
    <cellStyle name="Procent 2 6 2 2 2" xfId="54399" xr:uid="{2D1C82BA-B67A-4330-84B4-1FB2A5BC4DBC}"/>
    <cellStyle name="Procent 2 6 2 2 2 2" xfId="57566" xr:uid="{5E108D47-2742-497D-BC09-DC0DE5A277AF}"/>
    <cellStyle name="Procent 2 6 2 2 3" xfId="56942" xr:uid="{9B05FE69-83ED-4106-A305-DCA9F6ABAC9E}"/>
    <cellStyle name="Procent 2 6 2 2 4" xfId="53775" xr:uid="{2BC8B2FB-ADE0-4285-BEC3-DD499D84D57D}"/>
    <cellStyle name="Procent 2 6 2 3" xfId="41376" xr:uid="{D5534C6D-FC42-4D83-A88E-F277F7FCE9D6}"/>
    <cellStyle name="Procent 2 6 2 3 2" xfId="54400" xr:uid="{D4683983-29D0-4767-B472-E8FC402266C2}"/>
    <cellStyle name="Procent 2 6 2 3 2 2" xfId="57567" xr:uid="{03A977C1-439A-4993-A6FA-A9126307617C}"/>
    <cellStyle name="Procent 2 6 2 3 3" xfId="56943" xr:uid="{EDAEBB4F-FB53-49F4-B66B-370D0EEA20B7}"/>
    <cellStyle name="Procent 2 6 2 3 4" xfId="53776" xr:uid="{F3C9DC09-6C4E-4C49-A1D0-773802D8FEAF}"/>
    <cellStyle name="Procent 2 6 2 4" xfId="54398" xr:uid="{394921F9-56AE-4AF8-AAA5-78BA184C128F}"/>
    <cellStyle name="Procent 2 6 2 4 2" xfId="57565" xr:uid="{CFC847E1-3964-4293-9301-8FE832B443E1}"/>
    <cellStyle name="Procent 2 6 2 5" xfId="56941" xr:uid="{4A381469-980E-412C-B120-1FC32C88D42A}"/>
    <cellStyle name="Procent 2 6 2 6" xfId="53774" xr:uid="{C272536D-D720-4F6D-BD74-DF6FAD3D0D7D}"/>
    <cellStyle name="Procent 2 6 3" xfId="19388" xr:uid="{8A529078-53C7-4EB1-A7C1-9F0D6C61E4EC}"/>
    <cellStyle name="Procent 2 6 3 2" xfId="54401" xr:uid="{0EB27EDD-3981-4624-B4D6-D0B0FD7C6581}"/>
    <cellStyle name="Procent 2 6 3 2 2" xfId="57568" xr:uid="{F07454E7-9B3B-436B-A05E-0347E681A415}"/>
    <cellStyle name="Procent 2 6 3 3" xfId="56944" xr:uid="{8205C746-9221-40B3-8EA6-CC6FABB1DCF1}"/>
    <cellStyle name="Procent 2 6 3 4" xfId="53777" xr:uid="{9BAACA25-9260-44A6-9AFD-A9F9F25618E3}"/>
    <cellStyle name="Procent 2 6 4" xfId="34377" xr:uid="{EC2C4935-2485-4664-8D8A-3B443A14F593}"/>
    <cellStyle name="Procent 2 6 4 2" xfId="54402" xr:uid="{8A4C79BF-E787-41BB-98E0-57872D4D1CD3}"/>
    <cellStyle name="Procent 2 6 4 2 2" xfId="57569" xr:uid="{C6F3B1F4-D99E-49BC-A703-64CB0486AAAA}"/>
    <cellStyle name="Procent 2 6 4 3" xfId="56945" xr:uid="{0B3F2514-17FC-4700-BF50-850E94AF0400}"/>
    <cellStyle name="Procent 2 6 4 4" xfId="53778" xr:uid="{BAC7F091-3359-4C7F-A09A-B58DEBBC1CF0}"/>
    <cellStyle name="Procent 2 6 5" xfId="53779" xr:uid="{680B9C54-F716-43EC-B840-E512D1BC477E}"/>
    <cellStyle name="Procent 2 6 5 2" xfId="54403" xr:uid="{674E665A-EBC6-4AEB-A5D3-21A0C72CD3A4}"/>
    <cellStyle name="Procent 2 6 5 2 2" xfId="57570" xr:uid="{DFDCC04E-BB83-44AF-924F-582CB0FE802F}"/>
    <cellStyle name="Procent 2 6 5 3" xfId="56946" xr:uid="{E255B313-5027-40A1-98AB-735B37078A06}"/>
    <cellStyle name="Procent 2 6 6" xfId="54397" xr:uid="{8C00A09D-0CDA-4680-9685-979E0ED6ADF0}"/>
    <cellStyle name="Procent 2 6 6 2" xfId="57564" xr:uid="{C98AED51-048B-4CA1-B9BD-56C4982AF08B}"/>
    <cellStyle name="Procent 2 6 7" xfId="56940" xr:uid="{A7E4BC07-797E-4E0C-B372-0B23DA089E95}"/>
    <cellStyle name="Procent 2 6 8" xfId="53773" xr:uid="{9BFDA606-2522-4D03-A10A-89B1CDC0DD3E}"/>
    <cellStyle name="Procent 2 7" xfId="53780" xr:uid="{2DE32762-22EC-4506-885A-814D5E5607DB}"/>
    <cellStyle name="Procent 2 7 2" xfId="53781" xr:uid="{734361FF-B804-42ED-9AE3-E3C151338325}"/>
    <cellStyle name="Procent 2 7 2 2" xfId="53782" xr:uid="{522464E8-0D5C-41C1-A3D5-79DB31399CEE}"/>
    <cellStyle name="Procent 2 7 2 2 2" xfId="54406" xr:uid="{24DA5A8F-E224-4E3F-8AA8-5F1C90DC7960}"/>
    <cellStyle name="Procent 2 7 2 2 2 2" xfId="57573" xr:uid="{5665228E-47CC-4607-A502-40B3C8A3FC6B}"/>
    <cellStyle name="Procent 2 7 2 2 3" xfId="56949" xr:uid="{16F29D2B-6CB5-44E9-A58A-955F5C3D5626}"/>
    <cellStyle name="Procent 2 7 2 3" xfId="53783" xr:uid="{49F14A67-F290-4394-B16C-53ED60EB805B}"/>
    <cellStyle name="Procent 2 7 2 3 2" xfId="54407" xr:uid="{3B8AB77C-4A19-42DD-B5F1-3789DB6D50B6}"/>
    <cellStyle name="Procent 2 7 2 3 2 2" xfId="57574" xr:uid="{8F6236E6-38F2-4B3D-8A99-BBAB36C73DA3}"/>
    <cellStyle name="Procent 2 7 2 3 3" xfId="56950" xr:uid="{9C68F0E3-812E-41B8-8616-05980E807B71}"/>
    <cellStyle name="Procent 2 7 2 4" xfId="54405" xr:uid="{36861F65-E7F6-422F-9493-26C7062FB138}"/>
    <cellStyle name="Procent 2 7 2 4 2" xfId="57572" xr:uid="{3718E25A-984F-42D2-9E9B-F5BC9E416DBA}"/>
    <cellStyle name="Procent 2 7 2 5" xfId="56948" xr:uid="{34E8C0B4-7720-402F-B66A-2E0523B1409D}"/>
    <cellStyle name="Procent 2 7 3" xfId="53784" xr:uid="{60228D9D-5D53-48EE-BB01-11C3A68AC274}"/>
    <cellStyle name="Procent 2 7 3 2" xfId="54408" xr:uid="{E7F0AAD3-04B9-4168-AB78-7593F4BBDE81}"/>
    <cellStyle name="Procent 2 7 3 2 2" xfId="57575" xr:uid="{A487188E-DC74-4E31-AB73-064DCC3D2820}"/>
    <cellStyle name="Procent 2 7 3 3" xfId="56951" xr:uid="{5DA73A16-3FA4-4298-AB60-C4E546D43059}"/>
    <cellStyle name="Procent 2 7 4" xfId="53785" xr:uid="{454B9FCF-3D44-4B4A-ABD3-172041EF86CE}"/>
    <cellStyle name="Procent 2 7 4 2" xfId="54409" xr:uid="{E0A50248-6F22-4048-A25B-A775F11FC66F}"/>
    <cellStyle name="Procent 2 7 4 2 2" xfId="57576" xr:uid="{E0655FC6-9659-480A-B8E6-63355DD950DD}"/>
    <cellStyle name="Procent 2 7 4 3" xfId="56952" xr:uid="{25832882-ACEA-4207-869B-246C244C4886}"/>
    <cellStyle name="Procent 2 7 5" xfId="53786" xr:uid="{8846B35B-E878-44ED-8BC3-7D2D359B9F10}"/>
    <cellStyle name="Procent 2 7 5 2" xfId="54410" xr:uid="{32338FDD-523D-48B0-B876-383487B2BA00}"/>
    <cellStyle name="Procent 2 7 5 2 2" xfId="57577" xr:uid="{83E2D604-2E8B-426B-BB40-613259145690}"/>
    <cellStyle name="Procent 2 7 5 3" xfId="56953" xr:uid="{856B12ED-C366-4C80-A45E-837C56477CE6}"/>
    <cellStyle name="Procent 2 7 6" xfId="54404" xr:uid="{44FA7465-4183-4483-B343-E9D632CD9AD2}"/>
    <cellStyle name="Procent 2 7 6 2" xfId="57571" xr:uid="{3105A8EB-FF73-4468-BBE1-33D528AF6E46}"/>
    <cellStyle name="Procent 2 7 7" xfId="56947" xr:uid="{65F4A168-E8D5-4124-9047-FBA958F38960}"/>
    <cellStyle name="Procent 2 8" xfId="53787" xr:uid="{582D4171-59A9-47D1-9A61-9774C1B415D5}"/>
    <cellStyle name="Procent 2 8 2" xfId="53788" xr:uid="{44670913-166B-4EAF-A599-018C2D361713}"/>
    <cellStyle name="Procent 2 8 2 2" xfId="53789" xr:uid="{861BE351-85F9-456A-89ED-02AEAB631925}"/>
    <cellStyle name="Procent 2 8 2 2 2" xfId="54413" xr:uid="{41D4FE69-B224-4BCD-BE61-5A3F8EA4E6E4}"/>
    <cellStyle name="Procent 2 8 2 2 2 2" xfId="57580" xr:uid="{24E34E5E-4486-4AD7-BB4E-8E38D74C2B3D}"/>
    <cellStyle name="Procent 2 8 2 2 3" xfId="56956" xr:uid="{9DC37781-99CE-43B6-8D0D-652DE5EA5FE3}"/>
    <cellStyle name="Procent 2 8 2 3" xfId="53790" xr:uid="{0A14BAB8-275D-4DF1-892E-D04AF380D307}"/>
    <cellStyle name="Procent 2 8 2 3 2" xfId="54414" xr:uid="{749633A4-6BF6-4312-BB68-B29147AD6731}"/>
    <cellStyle name="Procent 2 8 2 3 2 2" xfId="57581" xr:uid="{891160CE-5AC1-4B78-8E10-17085ADB9BE6}"/>
    <cellStyle name="Procent 2 8 2 3 3" xfId="56957" xr:uid="{61FF89AD-0664-4FBD-A9E2-CF8BD602CC8F}"/>
    <cellStyle name="Procent 2 8 2 4" xfId="54412" xr:uid="{17C444C2-81E1-4E9A-A23D-614D165E785C}"/>
    <cellStyle name="Procent 2 8 2 4 2" xfId="57579" xr:uid="{468AB9FB-3E35-4B20-8A50-E252BBCB4F64}"/>
    <cellStyle name="Procent 2 8 2 5" xfId="56955" xr:uid="{9A34F5AC-C6D8-4668-B28B-59B795090C14}"/>
    <cellStyle name="Procent 2 8 3" xfId="53791" xr:uid="{46DA1656-E467-4747-A5EE-21D5D93F9B23}"/>
    <cellStyle name="Procent 2 8 3 2" xfId="54415" xr:uid="{B0D402B1-D92F-4ED6-B63D-FDB2CE6D3280}"/>
    <cellStyle name="Procent 2 8 3 2 2" xfId="57582" xr:uid="{AA66081E-531F-401E-8C37-DE8BB42A027C}"/>
    <cellStyle name="Procent 2 8 3 3" xfId="56958" xr:uid="{B8D56A22-BF25-4921-8B20-461FCF9C7715}"/>
    <cellStyle name="Procent 2 8 4" xfId="53792" xr:uid="{75965E22-B50E-4C10-9BDD-1643B0125847}"/>
    <cellStyle name="Procent 2 8 4 2" xfId="54416" xr:uid="{A32752AB-923F-42AC-85BA-FF24E7546851}"/>
    <cellStyle name="Procent 2 8 4 2 2" xfId="57583" xr:uid="{37351279-7903-467F-AE7D-E19708BFEE8E}"/>
    <cellStyle name="Procent 2 8 4 3" xfId="56959" xr:uid="{A482645F-353D-40E5-A9FF-5A4C04819D18}"/>
    <cellStyle name="Procent 2 8 5" xfId="53793" xr:uid="{E86A6967-3CB2-4CA5-BB1C-1DDA6293D9EA}"/>
    <cellStyle name="Procent 2 8 5 2" xfId="54417" xr:uid="{B8FFFEF5-BD53-4246-99EE-EC58E437CB8A}"/>
    <cellStyle name="Procent 2 8 5 2 2" xfId="57584" xr:uid="{64F25855-C5BB-4434-A76A-5115A4A3F91D}"/>
    <cellStyle name="Procent 2 8 5 3" xfId="56960" xr:uid="{73F7C62F-5312-4CC5-9860-25DCDD7E5FCE}"/>
    <cellStyle name="Procent 2 8 6" xfId="54411" xr:uid="{5443520D-C0DD-4000-A47A-5BCBDF06B628}"/>
    <cellStyle name="Procent 2 8 6 2" xfId="57578" xr:uid="{35B6CB45-EE1E-4EAD-9B3D-F1A04763046E}"/>
    <cellStyle name="Procent 2 8 7" xfId="56954" xr:uid="{246E8A81-60D4-4C80-839D-73A132E6D571}"/>
    <cellStyle name="Procent 2 9" xfId="53794" xr:uid="{F21A5F5D-6A6B-4D20-8A83-2258F93D25CF}"/>
    <cellStyle name="Procent 2 9 2" xfId="53795" xr:uid="{65A72EBD-D3D2-491F-90C9-F997DB6236CC}"/>
    <cellStyle name="Procent 2 9 2 2" xfId="54419" xr:uid="{7F6821C5-2AA8-41DD-A8D2-5C79D22DB866}"/>
    <cellStyle name="Procent 2 9 2 2 2" xfId="57586" xr:uid="{86F4C1F0-0324-4DAA-9916-797BB6D61CC8}"/>
    <cellStyle name="Procent 2 9 2 3" xfId="56962" xr:uid="{B7F15675-290A-4754-8759-F92162397775}"/>
    <cellStyle name="Procent 2 9 3" xfId="53796" xr:uid="{1E9E890B-3E2F-4AEA-A842-86D6AC0F863B}"/>
    <cellStyle name="Procent 2 9 3 2" xfId="54420" xr:uid="{A861F190-BD4E-4754-8C5C-0338F16B7151}"/>
    <cellStyle name="Procent 2 9 3 2 2" xfId="57587" xr:uid="{65457860-D8F1-496A-A487-39CBD0A2EEE7}"/>
    <cellStyle name="Procent 2 9 3 3" xfId="56963" xr:uid="{C005F7E5-41F5-44FE-AB63-F012AE18AD2F}"/>
    <cellStyle name="Procent 2 9 4" xfId="54418" xr:uid="{782E7CEB-A65A-47B4-972B-17F2B8F7BA16}"/>
    <cellStyle name="Procent 2 9 4 2" xfId="57585" xr:uid="{438CC18F-3EC1-43A1-BBBC-727056A5635F}"/>
    <cellStyle name="Procent 2 9 5" xfId="56961" xr:uid="{9176CC04-D594-4720-B95B-4B86D003D781}"/>
    <cellStyle name="Procent 3" xfId="1189" xr:uid="{FE55BFE7-0D1E-492C-8F3C-E34C0565D8EB}"/>
    <cellStyle name="Procent 3 2" xfId="5222" xr:uid="{4A364E17-707A-4490-8102-71A9604F0183}"/>
    <cellStyle name="Procent 3 2 2" xfId="17886" xr:uid="{FFC0F161-D6A3-42BB-8995-DB629B096E47}"/>
    <cellStyle name="Procent 3 2 2 2" xfId="53860" xr:uid="{3B9CDC22-D4DE-4AA5-A844-EABE1942657C}"/>
    <cellStyle name="Procent 3 2 2 2 2" xfId="57027" xr:uid="{7F039F60-F469-42B3-BF0E-ADAF3E4B8653}"/>
    <cellStyle name="Procent 3 2 2 3" xfId="56416" xr:uid="{E428947C-9D23-4985-88E2-4371CBE0FBDB}"/>
    <cellStyle name="Procent 3 2 2 4" xfId="53214" xr:uid="{40DA1BFF-8D26-4573-802A-E7C55C776DC9}"/>
    <cellStyle name="Procent 3 2 3" xfId="53230" xr:uid="{6FE5D957-B7A4-43F6-8022-420F8D99BFF7}"/>
    <cellStyle name="Procent 3 2 3 2" xfId="53876" xr:uid="{F86A1092-1D6A-497E-BB8E-AF73D6383092}"/>
    <cellStyle name="Procent 3 2 3 2 2" xfId="57043" xr:uid="{D1E4DBCC-01F7-4ECF-9DB4-62C8F91A26BB}"/>
    <cellStyle name="Procent 3 2 3 3" xfId="56432" xr:uid="{FB7FDAAB-EACA-4389-8364-D3D975E9899B}"/>
    <cellStyle name="Procent 3 2 4" xfId="53844" xr:uid="{17A4C0FB-7E9E-408E-9804-7C43FB785450}"/>
    <cellStyle name="Procent 3 2 4 2" xfId="57011" xr:uid="{EEF94470-08E5-4074-8BF9-F77DC59ED787}"/>
    <cellStyle name="Procent 3 2 5" xfId="53198" xr:uid="{B8CA94E5-1A93-4397-9A91-2D7986AF7968}"/>
    <cellStyle name="Procent 3 2 5 2" xfId="56400" xr:uid="{379C0139-D037-455C-8DAB-F9DEC429092C}"/>
    <cellStyle name="Procent 3 3" xfId="5221" xr:uid="{6293ECD6-DE15-45F2-9CC8-0B38AC4C7A5E}"/>
    <cellStyle name="Procent 3 3 2" xfId="53852" xr:uid="{F33589EB-3231-42E0-85B7-256F37FB65ED}"/>
    <cellStyle name="Procent 3 3 2 2" xfId="57019" xr:uid="{1BB741C5-FE22-4B05-B03B-F0B143FADD79}"/>
    <cellStyle name="Procent 3 3 3" xfId="56408" xr:uid="{35320D33-231E-4D9A-B2F5-D3E48A7AC1B5}"/>
    <cellStyle name="Procent 3 3 4" xfId="53206" xr:uid="{F8013CB3-1BFE-432D-B8FE-714CFC325334}"/>
    <cellStyle name="Procent 3 4" xfId="17885" xr:uid="{99DEA31C-8341-4C8E-A88E-5EB4B63AB89E}"/>
    <cellStyle name="Procent 3 4 2" xfId="53868" xr:uid="{ABC26A9D-6652-4E51-B97F-6DCEB492F612}"/>
    <cellStyle name="Procent 3 4 2 2" xfId="57035" xr:uid="{6347C8A7-02EA-40B5-9722-10719D436674}"/>
    <cellStyle name="Procent 3 4 3" xfId="56424" xr:uid="{C8D420FA-CB0E-4AE9-B9D9-8E2EE8F9625D}"/>
    <cellStyle name="Procent 3 4 4" xfId="53222" xr:uid="{24F64647-79ED-40A8-A995-F98F5FFF3522}"/>
    <cellStyle name="Procent 3 5" xfId="53243" xr:uid="{A5F98A7F-9FA8-48F9-95C2-F703A3F2A3BC}"/>
    <cellStyle name="Procent 3 6" xfId="53836" xr:uid="{5F9C7A19-7FC6-467E-9366-B0A517D709B5}"/>
    <cellStyle name="Procent 3 6 2" xfId="57003" xr:uid="{5ABFA5CA-50CA-44C6-8FED-8AA8563532D6}"/>
    <cellStyle name="Procent 3 7" xfId="53124" xr:uid="{DAEC5F51-9C6D-4B6D-B645-AB35768F4FC6}"/>
    <cellStyle name="Procent 3 7 2" xfId="56384" xr:uid="{F3116C40-D051-4E18-AF19-86A67D4241F1}"/>
    <cellStyle name="Procent 4" xfId="5223" xr:uid="{C835A05A-B0EB-47E0-9B70-3203A72C7368}"/>
    <cellStyle name="Procent 4 10" xfId="52680" xr:uid="{4762B793-6C4B-4603-B3CA-FB74BBA20E42}"/>
    <cellStyle name="Procent 4 2" xfId="5224" xr:uid="{A3FF9754-3CCB-44D2-8FC6-7B375DDC8FC9}"/>
    <cellStyle name="Procent 4 2 2" xfId="5225" xr:uid="{BC6B9B46-92F0-4AF9-8CDE-E0E04B0C4E51}"/>
    <cellStyle name="Procent 4 2 2 2" xfId="7790" xr:uid="{088FB8FE-E47F-4A88-A4F1-3BAD165C0F8E}"/>
    <cellStyle name="Procent 4 2 2 2 2" xfId="15690" xr:uid="{3A6E6348-E74A-43F2-9E39-9F276F52F3B4}"/>
    <cellStyle name="Procent 4 2 2 2 2 2" xfId="32005" xr:uid="{DD02BBA1-635D-4312-B6FB-20F63A0872D9}"/>
    <cellStyle name="Procent 4 2 2 2 2 3" xfId="46969" xr:uid="{9DB3F19D-A866-4AFA-9E3A-987DB26E0046}"/>
    <cellStyle name="Procent 4 2 2 2 2 4" xfId="57590" xr:uid="{D61509D2-1A58-4859-A957-BC311ACBF052}"/>
    <cellStyle name="Procent 4 2 2 2 3" xfId="24983" xr:uid="{DB2C9951-27B6-4B9E-84FD-BC3E76EA8884}"/>
    <cellStyle name="Procent 4 2 2 2 4" xfId="39970" xr:uid="{B1809BDB-5804-402D-BBD3-14BB9950004C}"/>
    <cellStyle name="Procent 4 2 2 2 5" xfId="54423" xr:uid="{12845E65-7DBA-4DF1-ABCD-C8E3E69D9476}"/>
    <cellStyle name="Procent 4 2 2 3" xfId="18940" xr:uid="{1319A348-2057-46A4-AFD2-E45B85C1FAFC}"/>
    <cellStyle name="Procent 4 2 2 3 2" xfId="33941" xr:uid="{7F083307-0E39-456B-8074-C48F1AD0F863}"/>
    <cellStyle name="Procent 4 2 2 3 2 2" xfId="56966" xr:uid="{D12F0EA4-8156-4612-8D23-7B0D222DFD7F}"/>
    <cellStyle name="Procent 4 2 2 3 3" xfId="48902" xr:uid="{A84AD812-8D8F-4FCE-8366-1E3491E27463}"/>
    <cellStyle name="Procent 4 2 2 3 4" xfId="53799" xr:uid="{A4C1285E-30BB-4E93-AF5B-C664B33E5ADF}"/>
    <cellStyle name="Procent 4 2 2 4" xfId="56347" xr:uid="{FBC68F8E-4FE5-4D9A-B763-BE94AC95292F}"/>
    <cellStyle name="Procent 4 2 2 5" xfId="53073" xr:uid="{6E6171A4-1D6C-4C21-8ABB-14F4BAF4AD0E}"/>
    <cellStyle name="Procent 4 2 3" xfId="18893" xr:uid="{779160A6-E6DC-4658-836D-102ED460410F}"/>
    <cellStyle name="Procent 4 2 3 2" xfId="33921" xr:uid="{CA4AFA03-6829-42E8-85E4-5C74AEBBBD92}"/>
    <cellStyle name="Procent 4 2 3 2 2" xfId="57591" xr:uid="{28AA3FDF-4815-4014-BD0E-DD2A7A512175}"/>
    <cellStyle name="Procent 4 2 3 2 3" xfId="54424" xr:uid="{3C1022BC-61BB-4CF2-B5F3-4C07E217D4BF}"/>
    <cellStyle name="Procent 4 2 3 3" xfId="48882" xr:uid="{1AECFF10-20CA-4B0E-9238-CD0CA9B777E2}"/>
    <cellStyle name="Procent 4 2 3 3 2" xfId="56967" xr:uid="{6CD2E888-DCAB-4B4E-9967-24761810A8D1}"/>
    <cellStyle name="Procent 4 2 3 4" xfId="53800" xr:uid="{70E663C2-70A6-461A-AC06-23111EB2E7FD}"/>
    <cellStyle name="Procent 4 2 4" xfId="54422" xr:uid="{EEBBA5BA-E191-40EA-9F4E-9D1FD31FAA14}"/>
    <cellStyle name="Procent 4 2 4 2" xfId="57589" xr:uid="{958DA4D6-E15B-4BB6-A55A-F05AECF03A8E}"/>
    <cellStyle name="Procent 4 2 5" xfId="53798" xr:uid="{E9FB3482-6E31-4942-9BA7-B39B20F0267E}"/>
    <cellStyle name="Procent 4 2 5 2" xfId="56965" xr:uid="{519D46D2-967B-4D79-A2FB-28FE927263A3}"/>
    <cellStyle name="Procent 4 2 6" xfId="55404" xr:uid="{4CE1B03F-0E89-42F9-B1FA-30FD775ABCE2}"/>
    <cellStyle name="Procent 4 2 7" xfId="56326" xr:uid="{CAF4D9FB-A770-4455-9500-BFF227BB8366}"/>
    <cellStyle name="Procent 4 2 8" xfId="53053" xr:uid="{9F56370E-C145-4FE5-9E59-F0E7531EA089}"/>
    <cellStyle name="Procent 4 3" xfId="5226" xr:uid="{E7FC95B1-F3CD-4A66-92E9-73B615946AEE}"/>
    <cellStyle name="Procent 4 3 2" xfId="5227" xr:uid="{C0E8C83C-7676-4604-B4EC-D7D4EDC58433}"/>
    <cellStyle name="Procent 4 3 2 2" xfId="8691" xr:uid="{F672ACF4-3A37-433B-98C3-FE24B556D985}"/>
    <cellStyle name="Procent 4 3 2 2 2" xfId="16569" xr:uid="{E70F89BC-394C-4CD5-B075-F25584EB9BAD}"/>
    <cellStyle name="Procent 4 3 2 2 2 2" xfId="32884" xr:uid="{35F58FC9-43C3-4288-AADE-E6B1C3B8CC40}"/>
    <cellStyle name="Procent 4 3 2 2 2 3" xfId="47848" xr:uid="{70EE4913-3835-43F3-8808-04E92C7D44CE}"/>
    <cellStyle name="Procent 4 3 2 2 3" xfId="25862" xr:uid="{D75C6971-6259-41BE-9A97-A35CC9046F75}"/>
    <cellStyle name="Procent 4 3 2 2 4" xfId="40849" xr:uid="{63155112-9E49-42C2-A247-3A6A6EB46E86}"/>
    <cellStyle name="Procent 4 3 2 2 5" xfId="57592" xr:uid="{D6A1F48B-B516-41B0-B4A2-66D029A4EF95}"/>
    <cellStyle name="Procent 4 3 2 3" xfId="54425" xr:uid="{08E6CF8B-836C-47AF-9B41-E8926E79C524}"/>
    <cellStyle name="Procent 4 3 3" xfId="6337" xr:uid="{B5627C9F-C67C-48A7-8C88-CE50B8090052}"/>
    <cellStyle name="Procent 4 3 3 2" xfId="14250" xr:uid="{F4D2D741-4782-4BA8-9393-900009F6EF9F}"/>
    <cellStyle name="Procent 4 3 3 2 2" xfId="30565" xr:uid="{0D110D57-4D8E-4958-94DD-E7AD49843CCF}"/>
    <cellStyle name="Procent 4 3 3 2 3" xfId="45529" xr:uid="{E86F16DC-BB34-4680-8143-D4751930A9DC}"/>
    <cellStyle name="Procent 4 3 3 2 4" xfId="56968" xr:uid="{F8A576CD-BFCE-4065-BE5A-27CE482135A5}"/>
    <cellStyle name="Procent 4 3 3 3" xfId="23543" xr:uid="{0CD4C25B-8C33-4495-AF28-367AEC527340}"/>
    <cellStyle name="Procent 4 3 3 4" xfId="38530" xr:uid="{3D1A1243-8945-4805-95A1-757A40CA9F83}"/>
    <cellStyle name="Procent 4 3 3 5" xfId="53801" xr:uid="{A61F843C-2926-48B0-B8EF-EC2AF2258D51}"/>
    <cellStyle name="Procent 4 3 4" xfId="18921" xr:uid="{64EEB9B9-2CC8-47E9-84DB-E3AD68C8DDC3}"/>
    <cellStyle name="Procent 4 3 4 2" xfId="33931" xr:uid="{3E79E0D9-D359-419D-8D93-14B25D352387}"/>
    <cellStyle name="Procent 4 3 4 3" xfId="48892" xr:uid="{B4FD9B43-4D5D-488B-B4E5-E70C4EE59ED6}"/>
    <cellStyle name="Procent 4 3 4 4" xfId="56337" xr:uid="{7F7D9DA1-6873-423E-BBCA-8B1251AD6EF3}"/>
    <cellStyle name="Procent 4 3 5" xfId="53063" xr:uid="{639F51D9-C49C-433E-A845-3643F99A0B7E}"/>
    <cellStyle name="Procent 4 4" xfId="5228" xr:uid="{5BE1AB45-B1BE-4213-AA11-16585B9A98F1}"/>
    <cellStyle name="Procent 4 4 2" xfId="7032" xr:uid="{E1171CD0-B4D5-4B51-85C3-82DE36CCAB46}"/>
    <cellStyle name="Procent 4 4 2 2" xfId="14942" xr:uid="{48D2D6CD-2B99-4AEE-B1D5-AB324653E91F}"/>
    <cellStyle name="Procent 4 4 2 2 2" xfId="31257" xr:uid="{74261344-ABED-43AF-8DD7-6CBEBCA46879}"/>
    <cellStyle name="Procent 4 4 2 2 3" xfId="46221" xr:uid="{23D289C6-2CED-4818-8DCA-AB736DC4193E}"/>
    <cellStyle name="Procent 4 4 2 2 4" xfId="57593" xr:uid="{E094328E-1038-4E40-908B-D4B263CCC76F}"/>
    <cellStyle name="Procent 4 4 2 3" xfId="24235" xr:uid="{CDFA4511-E93F-4C90-ACC1-9554CE18DDC0}"/>
    <cellStyle name="Procent 4 4 2 4" xfId="39222" xr:uid="{44716CEF-ADF4-4E33-BBDA-82FF00520DB5}"/>
    <cellStyle name="Procent 4 4 2 5" xfId="54426" xr:uid="{716709AE-CBA0-419F-8579-6F9633798983}"/>
    <cellStyle name="Procent 4 4 3" xfId="56969" xr:uid="{8FFA7C2B-1F5A-46B2-B546-6C5EA54E9D75}"/>
    <cellStyle name="Procent 4 4 4" xfId="53802" xr:uid="{9EFB6134-F697-4675-A6DE-0D930AF84F02}"/>
    <cellStyle name="Procent 4 5" xfId="17887" xr:uid="{6379673E-EF5F-48EB-B5DA-4175F6768754}"/>
    <cellStyle name="Procent 4 5 2" xfId="33552" xr:uid="{F72B96A5-A4CC-4450-9A85-1527A0CB64BC}"/>
    <cellStyle name="Procent 4 5 2 2" xfId="57594" xr:uid="{E5B331BE-F2CA-4869-B630-91D893AEC4D9}"/>
    <cellStyle name="Procent 4 5 2 3" xfId="54427" xr:uid="{7D54FCFA-47B7-4EB1-A81B-372337B7D3CB}"/>
    <cellStyle name="Procent 4 5 3" xfId="48513" xr:uid="{58A649CF-2342-426F-A4C6-1AEAC387301C}"/>
    <cellStyle name="Procent 4 5 3 2" xfId="56970" xr:uid="{2B957752-BFDB-4B12-8467-528AE08DFDE8}"/>
    <cellStyle name="Procent 4 5 4" xfId="53803" xr:uid="{484B61AA-B04A-4D92-82FD-193806856BE9}"/>
    <cellStyle name="Procent 4 6" xfId="54421" xr:uid="{37DF565B-2ACB-429B-8252-C6DF9FF897E4}"/>
    <cellStyle name="Procent 4 6 2" xfId="57588" xr:uid="{CC64A023-8524-4433-BE93-ADCFC0A695C9}"/>
    <cellStyle name="Procent 4 7" xfId="53797" xr:uid="{D77AA548-3D93-462C-9E9C-B915D889CE38}"/>
    <cellStyle name="Procent 4 7 2" xfId="56964" xr:uid="{EA2411A6-550B-48B0-93EE-9F27D5D2806D}"/>
    <cellStyle name="Procent 4 8" xfId="55035" xr:uid="{DE2185F4-D573-493D-8ADC-3B0384DDFE0E}"/>
    <cellStyle name="Procent 4 9" xfId="55957" xr:uid="{A2603317-0B9A-4B5A-8E66-6FCE28BFD365}"/>
    <cellStyle name="Procent 5" xfId="5229" xr:uid="{913BAFAA-534A-4755-B3C3-9BCB3D19CB7A}"/>
    <cellStyle name="Procent 5 2" xfId="8836" xr:uid="{C29AABCC-AD43-41F5-8334-2372CEFF9426}"/>
    <cellStyle name="Procent 5 2 2" xfId="53806" xr:uid="{C6DE8998-7A4C-4275-A6A3-62692DFE9536}"/>
    <cellStyle name="Procent 5 2 2 2" xfId="54430" xr:uid="{DDEE944A-4EA4-46B1-8FB7-350C8977338A}"/>
    <cellStyle name="Procent 5 2 2 2 2" xfId="57597" xr:uid="{B7DD7326-CD2F-4D6B-BDD8-D0AF83E215B0}"/>
    <cellStyle name="Procent 5 2 2 3" xfId="56973" xr:uid="{1E0F001D-BD01-4E29-BC9B-C9BD372706F5}"/>
    <cellStyle name="Procent 5 2 3" xfId="53807" xr:uid="{21B72A14-6A79-41B3-9424-0830AD11B163}"/>
    <cellStyle name="Procent 5 2 3 2" xfId="54431" xr:uid="{8CC01D1F-A96A-45FA-A7DD-D64A682EEA10}"/>
    <cellStyle name="Procent 5 2 3 2 2" xfId="57598" xr:uid="{ECB5839B-6368-4EB7-AC40-FD8BC0DEB13B}"/>
    <cellStyle name="Procent 5 2 3 3" xfId="56974" xr:uid="{7C369A8B-7180-4FAE-AD6B-C4F61B3EA75E}"/>
    <cellStyle name="Procent 5 2 4" xfId="54429" xr:uid="{0EB86E7F-61D9-4E60-B50B-BC4CE7BA1307}"/>
    <cellStyle name="Procent 5 2 4 2" xfId="57596" xr:uid="{3194AFB1-377B-4E7B-B12C-1A70E86C2DE7}"/>
    <cellStyle name="Procent 5 2 5" xfId="56972" xr:uid="{2934E6A5-0C76-4D15-9E2F-75B3AB61C9B6}"/>
    <cellStyle name="Procent 5 2 6" xfId="53805" xr:uid="{E12922C7-32D1-4D61-8B09-49605B3C7443}"/>
    <cellStyle name="Procent 5 3" xfId="18944" xr:uid="{EB00D3F1-83B5-4398-B113-87272CB38EA1}"/>
    <cellStyle name="Procent 5 3 2" xfId="33945" xr:uid="{8AC745A3-99ED-4545-ABBB-C9D3E1788CB5}"/>
    <cellStyle name="Procent 5 3 2 2" xfId="57599" xr:uid="{ADF0CD72-8484-42A6-9372-FD0C32BA8AE0}"/>
    <cellStyle name="Procent 5 3 2 3" xfId="54432" xr:uid="{875AA509-47C1-45B7-8113-F5ACDCE263BE}"/>
    <cellStyle name="Procent 5 3 3" xfId="48906" xr:uid="{491D9076-1A5A-4DB8-BDA6-884158985276}"/>
    <cellStyle name="Procent 5 3 3 2" xfId="56975" xr:uid="{A50F0EF9-132A-4DE5-834D-FD6F5CE60F7B}"/>
    <cellStyle name="Procent 5 3 4" xfId="53808" xr:uid="{D95C6960-38B7-4A6A-BCE3-C0C1CBAAFECE}"/>
    <cellStyle name="Procent 5 4" xfId="53809" xr:uid="{9FD7420B-2007-47D7-8736-8FC54EFBD2C3}"/>
    <cellStyle name="Procent 5 4 2" xfId="54433" xr:uid="{A48C69F3-CC10-4C61-BB5B-F8CCF4285DCC}"/>
    <cellStyle name="Procent 5 4 2 2" xfId="57600" xr:uid="{9736931F-AD8A-4461-9369-11FEF8339230}"/>
    <cellStyle name="Procent 5 4 3" xfId="56976" xr:uid="{CE4F224E-B75F-432A-A612-EE76908A9BDC}"/>
    <cellStyle name="Procent 5 5" xfId="53810" xr:uid="{5E34F394-2F7E-4F10-BF4B-E72FFF6E8A84}"/>
    <cellStyle name="Procent 5 5 2" xfId="54434" xr:uid="{BC948C34-6160-4ED9-9AD2-30834DC89A94}"/>
    <cellStyle name="Procent 5 5 2 2" xfId="57601" xr:uid="{82EFB96B-542B-4F0B-BC53-20691CFBF25E}"/>
    <cellStyle name="Procent 5 5 3" xfId="56977" xr:uid="{DED406A5-7E22-43C5-971E-3E7E6D7CF90C}"/>
    <cellStyle name="Procent 5 6" xfId="54428" xr:uid="{6EC8C200-274A-4D41-97CD-082B3CD0C957}"/>
    <cellStyle name="Procent 5 6 2" xfId="57595" xr:uid="{B62F696B-767F-434D-96B1-739299769AF7}"/>
    <cellStyle name="Procent 5 7" xfId="53804" xr:uid="{1AB95BB1-CA2C-4E8E-B4B3-9FF638237AC8}"/>
    <cellStyle name="Procent 5 7 2" xfId="56971" xr:uid="{B39E3151-14F5-4660-B652-8F36764E6896}"/>
    <cellStyle name="Procent 5 8" xfId="56351" xr:uid="{3051542A-9CF8-4D6C-90FC-316BD2A6C54C}"/>
    <cellStyle name="Procent 5 9" xfId="53077" xr:uid="{9EBD6CC6-01C5-4753-8AA4-A3FEC07B97F5}"/>
    <cellStyle name="Procent 6" xfId="5230" xr:uid="{244A554E-5595-42B5-B77E-D32CDAE72EDE}"/>
    <cellStyle name="Procent 6 2" xfId="8837" xr:uid="{98820596-EEC3-40E4-9633-4B03480EA3D0}"/>
    <cellStyle name="Procent 6 2 2" xfId="53812" xr:uid="{4A38DF08-F410-4971-9544-660C74262ADC}"/>
    <cellStyle name="Procent 6 2 2 2" xfId="54437" xr:uid="{1E72F789-7F50-4F4E-ABAF-F842FC33E423}"/>
    <cellStyle name="Procent 6 2 2 2 2" xfId="57604" xr:uid="{A227CC45-7C9A-4A36-9E5A-E7F19A864105}"/>
    <cellStyle name="Procent 6 2 2 3" xfId="56979" xr:uid="{0C40B5BE-D222-43E0-98C6-C64EA5E313A1}"/>
    <cellStyle name="Procent 6 2 3" xfId="53813" xr:uid="{A70815E4-BAFF-49F4-98C3-EE0FBD601258}"/>
    <cellStyle name="Procent 6 2 3 2" xfId="54438" xr:uid="{0611E21D-E902-4580-8256-08C253F391CD}"/>
    <cellStyle name="Procent 6 2 3 2 2" xfId="57605" xr:uid="{8923C53C-EB95-4A23-8797-1E4CFB5F5F9B}"/>
    <cellStyle name="Procent 6 2 3 3" xfId="56980" xr:uid="{5670EE3B-6468-428C-ACED-374E48001EB4}"/>
    <cellStyle name="Procent 6 2 4" xfId="54436" xr:uid="{9770572E-C25A-4C09-B480-071BA72DCBF2}"/>
    <cellStyle name="Procent 6 2 4 2" xfId="57603" xr:uid="{33C409DD-04B9-4A3B-B4FA-404819BA7B36}"/>
    <cellStyle name="Procent 6 2 5" xfId="56978" xr:uid="{2C316D00-C0D2-4310-A9FF-409D0379EF5D}"/>
    <cellStyle name="Procent 6 2 6" xfId="53811" xr:uid="{7FDBDCFB-F4A4-4515-A2CF-F28F66D3B04C}"/>
    <cellStyle name="Procent 6 3" xfId="53814" xr:uid="{E880BBA4-749E-4675-BA8C-C44684C07725}"/>
    <cellStyle name="Procent 6 3 2" xfId="54439" xr:uid="{E9CACEC0-559F-4C69-9C7F-A627D761014B}"/>
    <cellStyle name="Procent 6 3 2 2" xfId="57606" xr:uid="{434559B9-2E48-4B69-9915-8A7A00722F77}"/>
    <cellStyle name="Procent 6 3 3" xfId="56981" xr:uid="{83CF062A-6371-45E4-8981-8E6E9161E027}"/>
    <cellStyle name="Procent 6 4" xfId="53815" xr:uid="{5FE83E3B-4B2B-41CE-8B9A-7ECFE218EC59}"/>
    <cellStyle name="Procent 6 4 2" xfId="54440" xr:uid="{0BDDFB5F-E963-4927-A7FC-54F71E036FAB}"/>
    <cellStyle name="Procent 6 4 2 2" xfId="57607" xr:uid="{828D6E8D-9559-447F-A3D1-F3112CBA56B7}"/>
    <cellStyle name="Procent 6 4 3" xfId="56982" xr:uid="{C677139D-5EA7-4E19-9475-2B94E6B45DF6}"/>
    <cellStyle name="Procent 6 5" xfId="53816" xr:uid="{2BFBE7D6-1E79-4537-AA7B-6102E5D7B851}"/>
    <cellStyle name="Procent 6 5 2" xfId="54441" xr:uid="{44CF3304-AA06-42EB-854A-F47970333F42}"/>
    <cellStyle name="Procent 6 5 2 2" xfId="57608" xr:uid="{04674CA7-271C-4160-8715-243B6F761A29}"/>
    <cellStyle name="Procent 6 5 3" xfId="56983" xr:uid="{5A37BFD5-AAD7-4D96-AB62-1594F14AAF78}"/>
    <cellStyle name="Procent 6 6" xfId="54435" xr:uid="{0FC58EA6-17FD-4102-9C35-1E22B24E2D61}"/>
    <cellStyle name="Procent 6 6 2" xfId="57602" xr:uid="{5D18FA2A-ED7F-4F24-A503-4433F2F243AA}"/>
    <cellStyle name="Procent 6 7" xfId="56377" xr:uid="{439422C5-581E-4799-9134-6136B09822BD}"/>
    <cellStyle name="Procent 6 8" xfId="53103" xr:uid="{43669D20-F73F-42D5-B1D3-551610617027}"/>
    <cellStyle name="Procent 7" xfId="5231" xr:uid="{0EF87D26-8D52-4D79-BA78-27701D356B92}"/>
    <cellStyle name="Procent 7 2" xfId="5232" xr:uid="{CDDDA044-682E-4E7C-8543-AB1F9BC382FD}"/>
    <cellStyle name="Procent 7 2 2" xfId="8839" xr:uid="{E6FB41CE-6188-49B0-BCCE-DFB9646C1D68}"/>
    <cellStyle name="Procent 7 2 2 2" xfId="54444" xr:uid="{C9564248-7CFD-449D-B111-F20DD9E4EF35}"/>
    <cellStyle name="Procent 7 2 2 2 2" xfId="57611" xr:uid="{8853C884-7C30-478E-9D4C-0EEB46A9F864}"/>
    <cellStyle name="Procent 7 2 2 3" xfId="56986" xr:uid="{010083BF-018A-49E6-A5BE-50729965AEA7}"/>
    <cellStyle name="Procent 7 2 2 4" xfId="53819" xr:uid="{2F8F5729-B45E-4B8A-9E53-13449129BE37}"/>
    <cellStyle name="Procent 7 2 3" xfId="53820" xr:uid="{2C7E77A2-6D7C-403D-A573-3275C78399B9}"/>
    <cellStyle name="Procent 7 2 3 2" xfId="54445" xr:uid="{A1E661FD-002E-4D40-BF6F-A2F2CAAA5406}"/>
    <cellStyle name="Procent 7 2 3 2 2" xfId="57612" xr:uid="{DA7ACE73-7094-426D-AA6A-8BCFCBBC391A}"/>
    <cellStyle name="Procent 7 2 3 3" xfId="56987" xr:uid="{620C3F77-5A18-4F08-9596-7028AF0071BE}"/>
    <cellStyle name="Procent 7 2 4" xfId="54443" xr:uid="{3F884542-26F0-4072-9D19-055B9EE15492}"/>
    <cellStyle name="Procent 7 2 4 2" xfId="57610" xr:uid="{F7D519DA-F990-49AB-AC57-4996FF6FFF2E}"/>
    <cellStyle name="Procent 7 2 5" xfId="56985" xr:uid="{86A72153-DBD9-413E-B49A-AE10B24EE944}"/>
    <cellStyle name="Procent 7 2 6" xfId="53818" xr:uid="{B599ABB7-E5CB-4C0E-9107-FA00054D7FAE}"/>
    <cellStyle name="Procent 7 3" xfId="8838" xr:uid="{FA177019-5623-4A82-AC8D-DFFBAF067FAC}"/>
    <cellStyle name="Procent 7 3 2" xfId="54446" xr:uid="{D7BC7F03-03B6-4103-8853-2C47D826F52B}"/>
    <cellStyle name="Procent 7 3 2 2" xfId="57613" xr:uid="{8553FF46-1379-4BE0-BE66-D5D5AF3EE8A7}"/>
    <cellStyle name="Procent 7 3 3" xfId="56988" xr:uid="{E02498E1-6741-487C-B36E-AE7EFEC272A5}"/>
    <cellStyle name="Procent 7 3 4" xfId="53821" xr:uid="{522E1331-A9D3-4117-AC1A-B673CD25805A}"/>
    <cellStyle name="Procent 7 4" xfId="53822" xr:uid="{6E87BF82-BF2F-43BE-84E1-9978B1750341}"/>
    <cellStyle name="Procent 7 4 2" xfId="54447" xr:uid="{FB8A09AB-EF4A-4C98-9C83-B73AF96C85FE}"/>
    <cellStyle name="Procent 7 4 2 2" xfId="57614" xr:uid="{407F67BC-FDB6-4139-9605-261074856C3E}"/>
    <cellStyle name="Procent 7 4 3" xfId="56989" xr:uid="{352A97C4-C6BE-4BBD-81A9-20A14D6191F0}"/>
    <cellStyle name="Procent 7 5" xfId="53823" xr:uid="{2FFD73C7-D6D8-414D-8059-A81ED843E45E}"/>
    <cellStyle name="Procent 7 5 2" xfId="54448" xr:uid="{6AFD4156-9A4F-4D67-90EC-5AD0D799302D}"/>
    <cellStyle name="Procent 7 5 2 2" xfId="57615" xr:uid="{15C8EB75-E874-48CE-B9CC-0BD2240DA507}"/>
    <cellStyle name="Procent 7 5 3" xfId="56990" xr:uid="{1D16A273-020D-48D5-B691-D90983BD235B}"/>
    <cellStyle name="Procent 7 6" xfId="54442" xr:uid="{9042DB61-D414-443B-8A68-7EE05A9192CC}"/>
    <cellStyle name="Procent 7 6 2" xfId="57609" xr:uid="{71B8BF89-C31A-45EC-ACD6-C07C399F1DA4}"/>
    <cellStyle name="Procent 7 7" xfId="56984" xr:uid="{6A0B62DE-63DA-47B5-A4C6-CAD4275F2682}"/>
    <cellStyle name="Procent 7 8" xfId="53817" xr:uid="{FD6291CD-F1AA-4843-AB29-82E1C85CB827}"/>
    <cellStyle name="Procent 8" xfId="5233" xr:uid="{BC5A93C5-1090-4C32-8E38-8A542C2341B0}"/>
    <cellStyle name="Procent 8 2" xfId="5234" xr:uid="{79A789E9-EF28-490C-9912-32CFE3F4C220}"/>
    <cellStyle name="Procent 8 2 2" xfId="7430" xr:uid="{6D9CED7E-FEB4-4E09-8C33-9C7D4E74C124}"/>
    <cellStyle name="Procent 8 2 2 2" xfId="54451" xr:uid="{D999B2AC-10C0-4365-9A4E-F0A449701C9A}"/>
    <cellStyle name="Procent 8 2 2 2 2" xfId="57618" xr:uid="{28A53506-0172-45E5-A042-8D30AAA0E5C7}"/>
    <cellStyle name="Procent 8 2 2 3" xfId="56993" xr:uid="{8071537B-0FA1-4C2D-946A-5B9F78F4F4B3}"/>
    <cellStyle name="Procent 8 2 2 4" xfId="53826" xr:uid="{0534AAB3-223D-4B58-BA16-5C6A84727DA1}"/>
    <cellStyle name="Procent 8 2 3" xfId="53827" xr:uid="{8561B33C-5345-44B5-959E-AB00C73D8994}"/>
    <cellStyle name="Procent 8 2 3 2" xfId="54452" xr:uid="{23905DF5-C887-4071-8576-AEC61C591510}"/>
    <cellStyle name="Procent 8 2 3 2 2" xfId="57619" xr:uid="{CD362289-89FC-451A-9E67-F42DF1BE6C89}"/>
    <cellStyle name="Procent 8 2 3 3" xfId="56994" xr:uid="{9708B651-2C48-4C49-B72D-2B2F7D30EB30}"/>
    <cellStyle name="Procent 8 2 4" xfId="54450" xr:uid="{97CC1C8F-1E82-49C6-B502-B124FD0BB997}"/>
    <cellStyle name="Procent 8 2 4 2" xfId="57617" xr:uid="{C92D190A-DD4F-4194-B732-BDBD9612ED0F}"/>
    <cellStyle name="Procent 8 2 5" xfId="56992" xr:uid="{C3CA1488-C5E8-4783-B0FC-4B64758A1EA9}"/>
    <cellStyle name="Procent 8 2 6" xfId="53825" xr:uid="{179634C5-2899-4235-93DC-B9A981C2D274}"/>
    <cellStyle name="Procent 8 3" xfId="53828" xr:uid="{B3E666E4-FBBB-433A-A154-51823A014883}"/>
    <cellStyle name="Procent 8 3 2" xfId="54453" xr:uid="{74D1444A-F80E-4543-8195-74BE200CFEDC}"/>
    <cellStyle name="Procent 8 3 2 2" xfId="57620" xr:uid="{37C5EC97-B1BC-45CF-BD37-338EB6FDD216}"/>
    <cellStyle name="Procent 8 3 3" xfId="56995" xr:uid="{24A1F3F6-71CD-4135-8AA5-6DF609CD8FA5}"/>
    <cellStyle name="Procent 8 4" xfId="53829" xr:uid="{5D4D6455-8EFE-437D-88A3-830968BC273E}"/>
    <cellStyle name="Procent 8 4 2" xfId="54454" xr:uid="{45FA8553-5184-44EA-82E7-E88F01D383B1}"/>
    <cellStyle name="Procent 8 4 2 2" xfId="57621" xr:uid="{72941E4F-89D0-4BC0-872E-BF04D6E8D624}"/>
    <cellStyle name="Procent 8 4 3" xfId="56996" xr:uid="{1CFA0B48-0DF1-40BE-88F3-274A8851E55B}"/>
    <cellStyle name="Procent 8 5" xfId="54449" xr:uid="{CC190DF3-BD63-4A23-B4DB-7842572EC829}"/>
    <cellStyle name="Procent 8 5 2" xfId="57616" xr:uid="{1CB0CCFD-1A36-45CC-8915-B169D2A546B7}"/>
    <cellStyle name="Procent 8 6" xfId="56991" xr:uid="{2E126A44-ACD4-448B-A413-09AC1EFDF715}"/>
    <cellStyle name="Procent 8 7" xfId="53824" xr:uid="{B4A40965-1A5B-4A73-94AF-2D67F066E1B3}"/>
    <cellStyle name="Procent 9" xfId="5235" xr:uid="{78191731-ED24-48CC-A138-EF88DDFA56A3}"/>
    <cellStyle name="Procent 9 2" xfId="5236" xr:uid="{2D7BE96E-FAB8-4737-84BD-2EFBEFC139C8}"/>
    <cellStyle name="Procent 9 2 2" xfId="54456" xr:uid="{0C1D966C-C9E9-4FA4-8288-5F980648D976}"/>
    <cellStyle name="Procent 9 2 2 2" xfId="57623" xr:uid="{35DB63C2-7B36-4921-9386-B359FD14890C}"/>
    <cellStyle name="Procent 9 2 3" xfId="56998" xr:uid="{27DB9E58-B7E1-4D78-B82C-00EB96B54B3D}"/>
    <cellStyle name="Procent 9 2 4" xfId="53831" xr:uid="{C694DAFA-63B3-430B-B295-D19ACF8287B7}"/>
    <cellStyle name="Procent 9 3" xfId="5237" xr:uid="{A3214546-5AD0-41B1-B431-5F022BF60556}"/>
    <cellStyle name="Procent 9 3 2" xfId="54457" xr:uid="{B6F9C8B1-908E-455D-96E8-3E1E27EAEAFA}"/>
    <cellStyle name="Procent 9 3 2 2" xfId="57624" xr:uid="{64331819-1078-4AE5-A54C-80D8807DCB9D}"/>
    <cellStyle name="Procent 9 3 3" xfId="56999" xr:uid="{2B6FD181-A6BC-49FE-B7AA-02A736ED5D73}"/>
    <cellStyle name="Procent 9 3 4" xfId="53832" xr:uid="{84DEE3B5-C339-4693-A4F4-C7E40CFA1EE3}"/>
    <cellStyle name="Procent 9 4" xfId="54455" xr:uid="{9CED7BE8-B2D0-43BE-972B-4A772F8D44F5}"/>
    <cellStyle name="Procent 9 4 2" xfId="57622" xr:uid="{7A91DEA5-1F15-455E-86CA-341F77AC458B}"/>
    <cellStyle name="Procent 9 5" xfId="56997" xr:uid="{7FCBFDF5-5F57-499A-8B28-6E35F0951006}"/>
    <cellStyle name="Procent 9 6" xfId="53830" xr:uid="{761AF035-957C-4795-9BE5-8BC8FCAE8FDB}"/>
    <cellStyle name="Sammenkædet celle 2" xfId="5239" xr:uid="{BBFDB8F6-3535-4DE7-961E-8F2DD1FCAA91}"/>
    <cellStyle name="Sammenkædet celle 2 2" xfId="5240" xr:uid="{9DDDE910-8768-420D-AA8E-0387022CBE95}"/>
    <cellStyle name="Sammenkædet celle 3" xfId="5241" xr:uid="{117D5481-AEB1-4589-A364-094AEC9552C3}"/>
    <cellStyle name="Sammenkædet celle 3 2" xfId="5242" xr:uid="{A5789A7D-C6FE-4AF0-A643-089B64BA7849}"/>
    <cellStyle name="Sammenkædet celle 4" xfId="5243" xr:uid="{19A7EA7B-C96D-467E-ACD8-AEE1C8C83FD0}"/>
    <cellStyle name="Sammenkædet celle 5" xfId="5244" xr:uid="{A4450AD4-33F3-4FF8-9E93-84B71EDAE362}"/>
    <cellStyle name="Sammenkædet celle 5 2" xfId="8332" xr:uid="{C2196DD6-1B75-48B3-AAF8-CFA4A38715CA}"/>
    <cellStyle name="Sammenkædet celle 6" xfId="5326" xr:uid="{4EADB040-8489-4C21-94C2-2CC8B918DDAB}"/>
    <cellStyle name="Sammenkædet celle 7" xfId="5238" xr:uid="{C6FE2335-96E2-4945-8178-8906F8F4904F}"/>
    <cellStyle name="SAPBEXaggData" xfId="5245" xr:uid="{4BD2A145-B11D-420E-B087-8E15129CAECA}"/>
    <cellStyle name="SAPBEXaggDataEmph" xfId="5246" xr:uid="{753875C1-14D6-4A7A-AC05-20706F9CAB08}"/>
    <cellStyle name="SAPBEXaggItem" xfId="5247" xr:uid="{1CCEFDB2-8CB6-4FE8-8455-C675A46FF439}"/>
    <cellStyle name="SAPBEXaggItemX" xfId="5248" xr:uid="{7CB17E0F-DAFE-457A-A028-990F1187235B}"/>
    <cellStyle name="SAPBEXaggItemX 2" xfId="8840" xr:uid="{9BAC773B-EFD0-4E11-AEFF-5013F59C9167}"/>
    <cellStyle name="SAPBEXchaText" xfId="5249" xr:uid="{153F50A4-B066-4350-8D39-2C42FA3B5B4C}"/>
    <cellStyle name="SAPBEXexcBad" xfId="5250" xr:uid="{6079D61A-8C4E-4473-9D04-20368A108719}"/>
    <cellStyle name="SAPBEXexcBad7" xfId="5251" xr:uid="{A738F275-B3B2-45F6-BD85-928365921F29}"/>
    <cellStyle name="SAPBEXexcBad7 2" xfId="8841" xr:uid="{1C24D621-1BC4-4BB4-AB08-2EAC9CF7B7EE}"/>
    <cellStyle name="SAPBEXexcBad8" xfId="5252" xr:uid="{9426A580-2882-4EF7-8B79-7A93A17C99A2}"/>
    <cellStyle name="SAPBEXexcBad8 2" xfId="8842" xr:uid="{983DB314-A769-4BF6-BBA6-A25448524E41}"/>
    <cellStyle name="SAPBEXexcBad9" xfId="5253" xr:uid="{6892E406-DC2D-4957-8E92-C11A68A6958A}"/>
    <cellStyle name="SAPBEXexcBad9 2" xfId="8843" xr:uid="{DA4E8067-1B4A-4185-820A-967456B7F7F2}"/>
    <cellStyle name="SAPBEXexcCritical" xfId="5254" xr:uid="{84FFEEB6-0DF5-429B-99E6-430C11FFAD23}"/>
    <cellStyle name="SAPBEXexcCritical4" xfId="5255" xr:uid="{D153B96E-CD43-423A-9F63-B7D38256BBD1}"/>
    <cellStyle name="SAPBEXexcCritical4 2" xfId="8844" xr:uid="{25EFD5E7-0054-4DFB-B77B-06FFEC3AA8FF}"/>
    <cellStyle name="SAPBEXexcCritical5" xfId="5256" xr:uid="{EA0BADFA-00AF-419D-AE6D-1B4E1D17CB4E}"/>
    <cellStyle name="SAPBEXexcCritical5 2" xfId="8845" xr:uid="{D225E45B-564D-4539-ACC3-B84BCB40AE5A}"/>
    <cellStyle name="SAPBEXexcCritical6" xfId="5257" xr:uid="{00DB2161-A1D8-476B-BD3D-8A065F737B9F}"/>
    <cellStyle name="SAPBEXexcCritical6 2" xfId="8846" xr:uid="{B77D5544-B34D-4559-AFB0-62B05937AFE5}"/>
    <cellStyle name="SAPBEXexcGood" xfId="5258" xr:uid="{E1DCB075-372C-4AEB-ABF6-BD7080F918AE}"/>
    <cellStyle name="SAPBEXexcGood1" xfId="5259" xr:uid="{31AA7791-0FB0-4A58-820A-0DAFB4B1D262}"/>
    <cellStyle name="SAPBEXexcGood1 2" xfId="8847" xr:uid="{10B05B91-4257-4A96-A406-733930780551}"/>
    <cellStyle name="SAPBEXexcGood2" xfId="5260" xr:uid="{50BF0327-683E-455C-98EE-8AADD985BEA1}"/>
    <cellStyle name="SAPBEXexcGood2 2" xfId="8848" xr:uid="{D0855AFB-1D3C-423F-84FE-23E4F4882430}"/>
    <cellStyle name="SAPBEXexcGood3" xfId="5261" xr:uid="{C6F4AADD-DE10-4F7F-9A6A-5B0F6CDFDE7E}"/>
    <cellStyle name="SAPBEXexcGood3 2" xfId="8849" xr:uid="{95A645A6-CE8E-4828-81AC-DFA07CCF838E}"/>
    <cellStyle name="SAPBEXexcVeryBad" xfId="5262" xr:uid="{CDF25FEA-53E9-4090-8F81-42CCBCB13977}"/>
    <cellStyle name="SAPBEXfilterDrill" xfId="5263" xr:uid="{66A3EECC-8C5A-4EBE-9BBB-C375791A030C}"/>
    <cellStyle name="SAPBEXfilterItem" xfId="5264" xr:uid="{EF7F3E5B-0000-433B-AF4F-76CB798846F8}"/>
    <cellStyle name="SAPBEXfilterText" xfId="5265" xr:uid="{2CF62232-DB3A-43D8-94CD-189D2E0BB2E4}"/>
    <cellStyle name="SAPBEXformats" xfId="5266" xr:uid="{F7B898C6-7163-4825-90B5-7CAD9B9DE3A1}"/>
    <cellStyle name="SAPBEXheaderData" xfId="5267" xr:uid="{70D7EA6B-3CDC-4659-827E-AB3C7A1237CD}"/>
    <cellStyle name="SAPBEXheaderItem" xfId="5268" xr:uid="{32C8D946-FFD5-405A-A02E-63135A250268}"/>
    <cellStyle name="SAPBEXheaderText" xfId="5269" xr:uid="{B082AE16-CD1B-4D62-BE65-81F05C9C7841}"/>
    <cellStyle name="SAPBEXHLevel0" xfId="5270" xr:uid="{98FCD61A-607C-4A7D-8A02-BD177C5D793C}"/>
    <cellStyle name="SAPBEXHLevel0 2" xfId="8850" xr:uid="{3A77BE0E-F7C0-41BA-B376-D228A99EEE67}"/>
    <cellStyle name="SAPBEXHLevel0X" xfId="5271" xr:uid="{F7FF74D3-1CB8-4206-9061-BAF5C645EB86}"/>
    <cellStyle name="SAPBEXHLevel0X 2" xfId="8851" xr:uid="{49A68746-D692-4DCB-9388-4B99AA7A04FE}"/>
    <cellStyle name="SAPBEXHLevel1" xfId="5272" xr:uid="{524022CF-D8C3-4E3D-A1F5-B8760F1BB5EF}"/>
    <cellStyle name="SAPBEXHLevel1 2" xfId="8852" xr:uid="{334832E2-B231-4E1D-8B57-E8CEEC7E03A5}"/>
    <cellStyle name="SAPBEXHLevel1X" xfId="5273" xr:uid="{77806CE3-4473-4888-9892-8B22045AE90F}"/>
    <cellStyle name="SAPBEXHLevel1X 2" xfId="8853" xr:uid="{3F83EDAD-B4AA-49BF-875C-752FFE25DCA8}"/>
    <cellStyle name="SAPBEXHLevel2" xfId="5274" xr:uid="{C3D898D5-5FF7-43C0-ABE1-757CE28A065A}"/>
    <cellStyle name="SAPBEXHLevel2 2" xfId="8854" xr:uid="{49F37B85-A488-40E2-93FE-59C63BBC81E9}"/>
    <cellStyle name="SAPBEXHLevel2X" xfId="5275" xr:uid="{362F7A9C-6D95-476C-A8CF-35BFAE984D6B}"/>
    <cellStyle name="SAPBEXHLevel2X 2" xfId="8855" xr:uid="{D4693718-FAF5-4AEF-B537-DE51E42A14EC}"/>
    <cellStyle name="SAPBEXHLevel3" xfId="5276" xr:uid="{5DFB182C-E9C7-4EB8-BE8B-E662544AB928}"/>
    <cellStyle name="SAPBEXHLevel3 2" xfId="8856" xr:uid="{DFDE49F6-F47B-4B90-889E-2BE7DDE4CDD2}"/>
    <cellStyle name="SAPBEXHLevel3X" xfId="5277" xr:uid="{11D62EFE-EE6E-4C51-A305-89B094442810}"/>
    <cellStyle name="SAPBEXHLevel3X 2" xfId="8857" xr:uid="{D22D143E-9AC4-45AA-8DFC-2664525AE2AC}"/>
    <cellStyle name="SAPBEXinputData" xfId="5278" xr:uid="{7654568E-5DE3-41CC-A577-207476B45EF0}"/>
    <cellStyle name="SAPBEXinputData 2" xfId="8858" xr:uid="{67F55C90-4D6F-4A62-9C90-1A3C253F3F24}"/>
    <cellStyle name="SAPBEXresData" xfId="5279" xr:uid="{135911F9-E710-456F-8CB6-185CCF886271}"/>
    <cellStyle name="SAPBEXresDataEmph" xfId="5280" xr:uid="{EF0CBD35-39E4-4637-B8B7-AFE2EB3BEED0}"/>
    <cellStyle name="SAPBEXresItem" xfId="5281" xr:uid="{8B796FC6-9B9E-4031-A3CA-660C598E15F8}"/>
    <cellStyle name="SAPBEXresItemX" xfId="5282" xr:uid="{01B5AC60-BC3D-43C5-BA65-7CBC220CB487}"/>
    <cellStyle name="SAPBEXresItemX 2" xfId="8859" xr:uid="{B6F4FAF9-33D1-4A1B-9D07-9904DFA7CA7C}"/>
    <cellStyle name="SAPBEXstdData" xfId="5283" xr:uid="{67248F34-315E-4374-B895-FF9BA6281869}"/>
    <cellStyle name="SAPBEXstdDataEmph" xfId="5284" xr:uid="{C585EA21-7991-4E36-BC6F-A1CC430D5566}"/>
    <cellStyle name="SAPBEXstdItem" xfId="5285" xr:uid="{F6224F95-98D5-4969-BAD2-FC664314F16E}"/>
    <cellStyle name="SAPBEXstdItemX" xfId="5286" xr:uid="{EB1A7183-40B3-4655-AABD-4100F8800E18}"/>
    <cellStyle name="SAPBEXstdItemX 2" xfId="8860" xr:uid="{80F5F3A6-5555-41BC-B7DA-34991D227B11}"/>
    <cellStyle name="SAPBEXsubData" xfId="5287" xr:uid="{D068FD1D-5B96-4CDA-BD99-D81F9BB0F6E8}"/>
    <cellStyle name="SAPBEXsubDataEmph" xfId="5288" xr:uid="{5BA62D77-9659-465C-9291-5D1BE226FEF0}"/>
    <cellStyle name="SAPBEXsubItem" xfId="5289" xr:uid="{58DCCE77-C692-4EC3-8B05-8AFC2B90F472}"/>
    <cellStyle name="SAPBEXtitle" xfId="5290" xr:uid="{2023D414-40A4-49FF-A9B4-E226C428FCA1}"/>
    <cellStyle name="SAPBEXundefined" xfId="5291" xr:uid="{61AEA9EE-9946-46E1-8AE3-BE2C6FE5F50A}"/>
    <cellStyle name="Standard_ENR_REF" xfId="5292" xr:uid="{BAF97509-7130-45E0-98EF-F9D3A3133CD9}"/>
    <cellStyle name="Testo avviso" xfId="1142" xr:uid="{A34EA1FF-4F71-44F6-83FF-95BC7B3BE676}"/>
    <cellStyle name="Testo descrittivo" xfId="1143" xr:uid="{01628C91-2725-4127-9385-81BFBDB5081F}"/>
    <cellStyle name="Titel 2" xfId="5294" xr:uid="{CB3BE26C-0FDE-4D8C-9928-946BB2B23216}"/>
    <cellStyle name="Titel 2 2" xfId="53190" xr:uid="{676D24CE-F6BA-40D4-B08C-1E86359E5AEE}"/>
    <cellStyle name="Titel 3" xfId="5295" xr:uid="{6077CB30-99A7-468B-B5F4-3BB01FF4377B}"/>
    <cellStyle name="Titel 4" xfId="5296" xr:uid="{C61E444F-7AC4-449E-8AAC-62B13770BB84}"/>
    <cellStyle name="Titel 5" xfId="5297" xr:uid="{D0523F79-19F3-4A0C-8696-0FB48680220F}"/>
    <cellStyle name="Titel 5 2" xfId="8542" xr:uid="{0F0D4DA5-CDAA-4EE4-83D3-199F3E631E32}"/>
    <cellStyle name="Titel 6" xfId="5315" xr:uid="{84811D90-4069-4F30-A206-69B285C437BA}"/>
    <cellStyle name="Titel 7" xfId="5293" xr:uid="{DEB14054-23FB-4C37-8D49-E8D8533AB36E}"/>
    <cellStyle name="Title 2" xfId="19300" xr:uid="{08B12A77-610D-4772-86FD-747A3C885792}"/>
    <cellStyle name="Title 2 2" xfId="53191" xr:uid="{7AFAD9AB-6135-4E7D-831C-C8E898C72118}"/>
    <cellStyle name="Title 3" xfId="1155" xr:uid="{A6407DBB-5764-4503-86AE-62DE02559BEB}"/>
    <cellStyle name="Titolo" xfId="1144" xr:uid="{AE2C6F87-F1B8-4D2A-B6AF-A07314E9FCB6}"/>
    <cellStyle name="Titolo 1" xfId="1145" xr:uid="{D550C8B9-DD1E-4D58-9B97-7D4BF09801EB}"/>
    <cellStyle name="Titolo 2" xfId="1146" xr:uid="{D643E66E-4C51-4DD0-8662-98A6048D22D5}"/>
    <cellStyle name="Titolo 3" xfId="1147" xr:uid="{893B97AA-0803-44E0-8B1D-430B5921A3C8}"/>
    <cellStyle name="Titolo 4" xfId="1148" xr:uid="{21442470-7170-4B7D-880C-D99B606205C3}"/>
    <cellStyle name="Total" xfId="26" builtinId="25" customBuiltin="1"/>
    <cellStyle name="Total 2" xfId="5299" xr:uid="{314457B3-E305-4921-9E88-904B004A596C}"/>
    <cellStyle name="Total 2 2" xfId="5300" xr:uid="{EDCE5EFA-8501-4CAF-99AE-0E44B0F9AD91}"/>
    <cellStyle name="Total 2 2 2" xfId="7431" xr:uid="{E887819A-4A9F-44D2-8BE2-992EC593E8B7}"/>
    <cellStyle name="Total 2 2 3" xfId="53259" xr:uid="{63FA5634-2A60-47BB-99EB-7B86755FF69B}"/>
    <cellStyle name="Total 2 3" xfId="13252" xr:uid="{A71AA451-2CDA-4093-807F-F78A0987ABB1}"/>
    <cellStyle name="Total 2 4" xfId="53192" xr:uid="{CE4F1EBD-F47E-49DB-B478-D392FA5362B0}"/>
    <cellStyle name="Total 3" xfId="5301" xr:uid="{2EFB8F3C-4B33-4467-9E30-4DC37A40042B}"/>
    <cellStyle name="Total 3 2" xfId="13253" xr:uid="{8B46843D-54F6-454F-B9AE-29ED52BDAE95}"/>
    <cellStyle name="Total 4" xfId="5302" xr:uid="{668DEFE3-1DB7-4269-978C-4022C12F4438}"/>
    <cellStyle name="Total 4 2" xfId="13254" xr:uid="{4DB3D2B0-2041-433A-B7E0-3837D0B09676}"/>
    <cellStyle name="Total 5" xfId="5303" xr:uid="{BA7CCCEA-67BD-4102-8EAA-B38F8AFB5F22}"/>
    <cellStyle name="Total 5 2" xfId="8561" xr:uid="{5DDD99AC-52FD-44F4-8154-25A63D38DEBE}"/>
    <cellStyle name="Total 5 3" xfId="13255" xr:uid="{8CC9BFFD-6FEE-435E-82AD-18B937C7FA8A}"/>
    <cellStyle name="Total 6" xfId="5327" xr:uid="{CA9EBE6C-13F4-408A-B217-8EC8F1EBD115}"/>
    <cellStyle name="Total 7" xfId="5298" xr:uid="{94200846-6EFC-481D-9C82-C7CB66DD7039}"/>
    <cellStyle name="Total 7 2" xfId="13251" xr:uid="{E70BBD8D-8449-4560-8BF9-C5ACB9F4AE36}"/>
    <cellStyle name="Totale" xfId="1149" xr:uid="{BF8ABA8D-4530-40BA-81A6-628DAE8C8858}"/>
    <cellStyle name="Totale 2" xfId="9997" xr:uid="{3D965145-69F1-4028-AAF3-5C0510CF68E1}"/>
    <cellStyle name="Totale 2 2" xfId="26321" xr:uid="{5A42CD9D-1E69-48A7-B6BB-545DD7AB1116}"/>
    <cellStyle name="Totale 3" xfId="16681" xr:uid="{4C6691F8-9318-462C-B91A-C0D856CD5EB0}"/>
    <cellStyle name="Totale 3 2" xfId="32995" xr:uid="{D9058083-4AFF-40F9-B1FE-F7633861A670}"/>
    <cellStyle name="Totale 4" xfId="17888" xr:uid="{08FF7DB8-C2D6-4012-A110-4ED9BDCF4E30}"/>
    <cellStyle name="Totale 5" xfId="52028" xr:uid="{F58B941E-ACE5-44B4-8E36-8826E4CD546F}"/>
    <cellStyle name="Udgår måske?" xfId="1184" xr:uid="{2B887195-392B-484F-9345-F8B51F17C1D8}"/>
    <cellStyle name="Ugyldig 2" xfId="5305" xr:uid="{73354CB7-3318-415C-86E3-F0E85B97E43F}"/>
    <cellStyle name="Ugyldig 2 2" xfId="18949" xr:uid="{A54E0B88-6812-41BD-AC9F-CA0A3984FA89}"/>
    <cellStyle name="Ugyldig 3" xfId="5306" xr:uid="{861E99B2-8B8E-4825-A94C-16F60C061AED}"/>
    <cellStyle name="Ugyldig 4" xfId="5307" xr:uid="{BD6421D0-1708-4065-9B62-EE29A92BE145}"/>
    <cellStyle name="Ugyldig 5" xfId="5308" xr:uid="{078A444C-24A2-46FC-BCCC-78BB7EC810FC}"/>
    <cellStyle name="Ugyldig 5 2" xfId="8420" xr:uid="{297F3982-E795-4F5E-A300-6E7326B5E9F8}"/>
    <cellStyle name="Ugyldig 6" xfId="5321" xr:uid="{467A8253-26B1-4514-9322-87638AAA6192}"/>
    <cellStyle name="Ugyldig 7" xfId="5304" xr:uid="{49352046-CC21-4844-800E-689F8A4F0412}"/>
    <cellStyle name="Uncertain" xfId="17889" xr:uid="{DCA8F3E1-512A-4919-B58C-CEC8432025ED}"/>
    <cellStyle name="Valore non valido" xfId="1150" xr:uid="{F525B84A-83C2-4304-B016-D058C768F1AF}"/>
    <cellStyle name="Valore valido" xfId="1151" xr:uid="{3B2E08C7-DB06-4BA3-8401-A0AD25636446}"/>
    <cellStyle name="Valuta 2" xfId="5310" xr:uid="{8F270F83-127D-45F3-BE55-49570655C5B3}"/>
    <cellStyle name="Valuta 3" xfId="5311" xr:uid="{5DD9C473-F99E-4C12-B2B9-92AF0F6F1C81}"/>
    <cellStyle name="Valuta 4" xfId="5312" xr:uid="{5E648B23-DEAA-42DF-BA83-E10E400965C7}"/>
    <cellStyle name="Valuta 5" xfId="5313" xr:uid="{E50328AC-FA12-4DF6-9D81-EB4FCCB25B5B}"/>
    <cellStyle name="Valuta 6" xfId="5309" xr:uid="{39F4F6A1-441E-4608-A145-A1C4B3926248}"/>
    <cellStyle name="Warning Text" xfId="24" builtinId="11" customBuiltin="1"/>
    <cellStyle name="Warning Text 2" xfId="53193" xr:uid="{B0708BED-2926-4D6A-A3D8-AC55E90C6BD5}"/>
    <cellStyle name="X08_Total Oil" xfId="1529" xr:uid="{4E675467-B006-4EB9-A83D-228BA93F068C}"/>
    <cellStyle name="X12_Total Figs 1 dec" xfId="1530" xr:uid="{D94B55E4-751A-4EB6-910B-DE1CEDD47E0B}"/>
    <cellStyle name="Year" xfId="1152" xr:uid="{A3C02CCC-3754-4755-8A03-3B4F61A58320}"/>
    <cellStyle name="Years" xfId="17890" xr:uid="{89C15693-2520-4141-A216-0EB34C5B4D01}"/>
    <cellStyle name="Βασικό_Φύλλο1" xfId="5314" xr:uid="{73582C67-EC00-4732-AD17-59D1523D91FE}"/>
    <cellStyle name="Обычный_CRF2002 (1)" xfId="1153" xr:uid="{C7B342FF-4163-428D-A98E-1F2119EE0C7A}"/>
  </cellStyles>
  <dxfs count="0"/>
  <tableStyles count="0" defaultTableStyle="TableStyleMedium2" defaultPivotStyle="PivotStyleLight16"/>
  <colors>
    <mruColors>
      <color rgb="FFFFFF53"/>
      <color rgb="FFB9DCFF"/>
      <color rgb="FFF3B9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31E-2"/>
          <c:y val="0.17171296296296298"/>
          <c:w val="0.89019685039370078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Data!$O$280</c:f>
              <c:strCache>
                <c:ptCount val="1"/>
                <c:pt idx="0">
                  <c:v>Freight (Mtonkm)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Data!$P$279:$X$279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Data!$P$280:$X$280</c:f>
              <c:numCache>
                <c:formatCode>General</c:formatCode>
                <c:ptCount val="9"/>
                <c:pt idx="1">
                  <c:v>82.1</c:v>
                </c:pt>
                <c:pt idx="2">
                  <c:v>98.3</c:v>
                </c:pt>
                <c:pt idx="3">
                  <c:v>99.2</c:v>
                </c:pt>
                <c:pt idx="4">
                  <c:v>96</c:v>
                </c:pt>
                <c:pt idx="5">
                  <c:v>107.7</c:v>
                </c:pt>
                <c:pt idx="6">
                  <c:v>128</c:v>
                </c:pt>
                <c:pt idx="7">
                  <c:v>166.8</c:v>
                </c:pt>
                <c:pt idx="8">
                  <c:v>163.6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7-4F08-B244-A667AE852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066760"/>
        <c:axId val="1108064792"/>
      </c:lineChart>
      <c:catAx>
        <c:axId val="110806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8064792"/>
        <c:crosses val="autoZero"/>
        <c:auto val="1"/>
        <c:lblAlgn val="ctr"/>
        <c:lblOffset val="100"/>
        <c:noMultiLvlLbl val="0"/>
      </c:catAx>
      <c:valAx>
        <c:axId val="110806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8066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Data!$O$281</c:f>
              <c:strCache>
                <c:ptCount val="1"/>
                <c:pt idx="0">
                  <c:v>Nb of passenger carried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Data!$P$279:$X$279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Data!$P$281:$X$281</c:f>
              <c:numCache>
                <c:formatCode>General</c:formatCode>
                <c:ptCount val="9"/>
                <c:pt idx="1">
                  <c:v>2150527</c:v>
                </c:pt>
                <c:pt idx="2">
                  <c:v>2400160</c:v>
                </c:pt>
                <c:pt idx="3">
                  <c:v>2602714</c:v>
                </c:pt>
                <c:pt idx="4">
                  <c:v>3035882.8</c:v>
                </c:pt>
                <c:pt idx="5">
                  <c:v>4134980</c:v>
                </c:pt>
                <c:pt idx="6">
                  <c:v>5170834</c:v>
                </c:pt>
                <c:pt idx="7">
                  <c:v>7242611</c:v>
                </c:pt>
                <c:pt idx="8">
                  <c:v>7819740.5999999996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6-427F-9078-BA90DCB02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954512"/>
        <c:axId val="1084958448"/>
      </c:lineChart>
      <c:catAx>
        <c:axId val="108495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84958448"/>
        <c:crosses val="autoZero"/>
        <c:auto val="1"/>
        <c:lblAlgn val="ctr"/>
        <c:lblOffset val="100"/>
        <c:noMultiLvlLbl val="0"/>
      </c:catAx>
      <c:valAx>
        <c:axId val="10849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8495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31E-2"/>
          <c:y val="0.17171296296296298"/>
          <c:w val="0.89019685039370078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Data!$O$280</c:f>
              <c:strCache>
                <c:ptCount val="1"/>
                <c:pt idx="0">
                  <c:v>Freight (Mtonkm)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Data!$P$279:$X$279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Data!$P$280:$X$280</c:f>
              <c:numCache>
                <c:formatCode>General</c:formatCode>
                <c:ptCount val="9"/>
                <c:pt idx="1">
                  <c:v>82.1</c:v>
                </c:pt>
                <c:pt idx="2">
                  <c:v>98.3</c:v>
                </c:pt>
                <c:pt idx="3">
                  <c:v>99.2</c:v>
                </c:pt>
                <c:pt idx="4">
                  <c:v>96</c:v>
                </c:pt>
                <c:pt idx="5">
                  <c:v>107.7</c:v>
                </c:pt>
                <c:pt idx="6">
                  <c:v>128</c:v>
                </c:pt>
                <c:pt idx="7">
                  <c:v>166.8</c:v>
                </c:pt>
                <c:pt idx="8">
                  <c:v>163.6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7-4085-9B6E-F24BB9169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8066760"/>
        <c:axId val="1108064792"/>
      </c:lineChart>
      <c:catAx>
        <c:axId val="110806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8064792"/>
        <c:crosses val="autoZero"/>
        <c:auto val="1"/>
        <c:lblAlgn val="ctr"/>
        <c:lblOffset val="100"/>
        <c:noMultiLvlLbl val="0"/>
      </c:catAx>
      <c:valAx>
        <c:axId val="110806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8066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Data!$O$281</c:f>
              <c:strCache>
                <c:ptCount val="1"/>
                <c:pt idx="0">
                  <c:v>Nb of passenger carried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Data!$P$279:$X$279</c:f>
              <c:numCache>
                <c:formatCode>General</c:formatCod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numCache>
            </c:numRef>
          </c:cat>
          <c:val>
            <c:numRef>
              <c:f>Data!$P$281:$X$281</c:f>
              <c:numCache>
                <c:formatCode>General</c:formatCode>
                <c:ptCount val="9"/>
                <c:pt idx="1">
                  <c:v>2150527</c:v>
                </c:pt>
                <c:pt idx="2">
                  <c:v>2400160</c:v>
                </c:pt>
                <c:pt idx="3">
                  <c:v>2602714</c:v>
                </c:pt>
                <c:pt idx="4">
                  <c:v>3035882.8</c:v>
                </c:pt>
                <c:pt idx="5">
                  <c:v>4134980</c:v>
                </c:pt>
                <c:pt idx="6">
                  <c:v>5170834</c:v>
                </c:pt>
                <c:pt idx="7">
                  <c:v>7242611</c:v>
                </c:pt>
                <c:pt idx="8">
                  <c:v>7819740.5999999996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E-491E-A3F1-2F73572AD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954512"/>
        <c:axId val="1084958448"/>
      </c:lineChart>
      <c:catAx>
        <c:axId val="108495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84958448"/>
        <c:crosses val="autoZero"/>
        <c:auto val="1"/>
        <c:lblAlgn val="ctr"/>
        <c:lblOffset val="100"/>
        <c:noMultiLvlLbl val="0"/>
      </c:catAx>
      <c:valAx>
        <c:axId val="10849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8495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chart" Target="../charts/chart2.xml"/><Relationship Id="rId26" Type="http://schemas.openxmlformats.org/officeDocument/2006/relationships/image" Target="../media/image24.png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chart" Target="../charts/chart1.xml"/><Relationship Id="rId25" Type="http://schemas.openxmlformats.org/officeDocument/2006/relationships/image" Target="../media/image2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18.png"/><Relationship Id="rId29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2.png"/><Relationship Id="rId32" Type="http://schemas.openxmlformats.org/officeDocument/2006/relationships/image" Target="../media/image3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1.png"/><Relationship Id="rId28" Type="http://schemas.openxmlformats.org/officeDocument/2006/relationships/image" Target="../media/image26.png"/><Relationship Id="rId10" Type="http://schemas.openxmlformats.org/officeDocument/2006/relationships/image" Target="../media/image10.png"/><Relationship Id="rId19" Type="http://schemas.openxmlformats.org/officeDocument/2006/relationships/image" Target="../media/image17.png"/><Relationship Id="rId31" Type="http://schemas.openxmlformats.org/officeDocument/2006/relationships/image" Target="../media/image2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0.png"/><Relationship Id="rId27" Type="http://schemas.openxmlformats.org/officeDocument/2006/relationships/image" Target="../media/image25.png"/><Relationship Id="rId30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32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chart" Target="../charts/chart4.xml"/><Relationship Id="rId10" Type="http://schemas.openxmlformats.org/officeDocument/2006/relationships/image" Target="../media/image21.png"/><Relationship Id="rId4" Type="http://schemas.openxmlformats.org/officeDocument/2006/relationships/chart" Target="../charts/chart3.xml"/><Relationship Id="rId9" Type="http://schemas.openxmlformats.org/officeDocument/2006/relationships/image" Target="../media/image20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561975</xdr:colOff>
      <xdr:row>32</xdr:row>
      <xdr:rowOff>161925</xdr:rowOff>
    </xdr:from>
    <xdr:ext cx="8156144" cy="164237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5AF5B23-E7B3-491E-9846-AAE1B0D24C47}"/>
            </a:ext>
          </a:extLst>
        </xdr:cNvPr>
        <xdr:cNvSpPr txBox="1"/>
      </xdr:nvSpPr>
      <xdr:spPr>
        <a:xfrm>
          <a:off x="1171575" y="6543675"/>
          <a:ext cx="8156144" cy="164237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Burcu Unluturk 2020-12-01</a:t>
          </a:r>
          <a:endParaRPr lang="en-US" sz="1100"/>
        </a:p>
        <a:p>
          <a:r>
            <a:rPr lang="en-US" sz="1100"/>
            <a:t>Gasoline</a:t>
          </a:r>
          <a:r>
            <a:rPr lang="en-US" sz="1100" baseline="0"/>
            <a:t> cars - travel distance assumed to be driven medium distance (25-50 km)</a:t>
          </a:r>
        </a:p>
        <a:p>
          <a:r>
            <a:rPr lang="en-US" sz="1100" baseline="0"/>
            <a:t>Diesel cars medium to long ditance (25-50 km, &gt;50 km) </a:t>
          </a:r>
        </a:p>
        <a:p>
          <a:r>
            <a:rPr lang="en-US" sz="1100" baseline="0"/>
            <a:t>Assumption is based on Data sheet, Table 1 form Icelandic Transportation Authority </a:t>
          </a:r>
        </a:p>
        <a:p>
          <a:endParaRPr lang="en-US" sz="1100" baseline="0"/>
        </a:p>
        <a:p>
          <a:r>
            <a:rPr lang="en-US" sz="1100" baseline="0"/>
            <a:t>If use the assumption for the share of cars per fuel type from Data sheet, Table 1, Diesel (70%), Gasoline(30%). This is what is used in tables</a:t>
          </a:r>
        </a:p>
        <a:p>
          <a:endParaRPr lang="en-US" sz="1100" baseline="0"/>
        </a:p>
        <a:p>
          <a:r>
            <a:rPr lang="en-US" sz="1100" baseline="0"/>
            <a:t>CEFF is taken from VT_DK_TRA summary input for cars table </a:t>
          </a:r>
        </a:p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15</xdr:row>
      <xdr:rowOff>171450</xdr:rowOff>
    </xdr:from>
    <xdr:ext cx="2997359" cy="7812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9D17DB-907E-42E0-B508-0B625FB5F2F9}"/>
            </a:ext>
          </a:extLst>
        </xdr:cNvPr>
        <xdr:cNvSpPr txBox="1"/>
      </xdr:nvSpPr>
      <xdr:spPr>
        <a:xfrm>
          <a:off x="1219200" y="3409950"/>
          <a:ext cx="2997359" cy="78124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Burcu Unluturk 2020-12-04</a:t>
          </a:r>
        </a:p>
        <a:p>
          <a:endParaRPr lang="en-US" sz="1100" b="1"/>
        </a:p>
        <a:p>
          <a:r>
            <a:rPr lang="en-US" sz="1100" b="1"/>
            <a:t>AFA </a:t>
          </a:r>
          <a:r>
            <a:rPr lang="en-US" sz="1100"/>
            <a:t>is calculated to satisfy</a:t>
          </a:r>
          <a:r>
            <a:rPr lang="en-US" sz="1100" baseline="0"/>
            <a:t> the demand statistics </a:t>
          </a:r>
        </a:p>
        <a:p>
          <a:r>
            <a:rPr lang="en-US" sz="1100" baseline="0"/>
            <a:t> 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5</xdr:col>
      <xdr:colOff>476250</xdr:colOff>
      <xdr:row>38</xdr:row>
      <xdr:rowOff>120281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05B3-6E18-4023-A9F0-80DA210E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1"/>
          <a:ext cx="5400675" cy="545428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762000</xdr:colOff>
      <xdr:row>9</xdr:row>
      <xdr:rowOff>171450</xdr:rowOff>
    </xdr:from>
    <xdr:to>
      <xdr:col>11</xdr:col>
      <xdr:colOff>1019175</xdr:colOff>
      <xdr:row>20</xdr:row>
      <xdr:rowOff>182126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5665B2-346C-4B46-B1A6-D39AF7003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5575" y="1885950"/>
          <a:ext cx="4752975" cy="2113796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21</xdr:row>
      <xdr:rowOff>123825</xdr:rowOff>
    </xdr:from>
    <xdr:to>
      <xdr:col>11</xdr:col>
      <xdr:colOff>1009651</xdr:colOff>
      <xdr:row>32</xdr:row>
      <xdr:rowOff>149698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62FF8E-B0B0-4B3F-9AA8-F17820AB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3676" y="4124325"/>
          <a:ext cx="4705350" cy="2121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4</xdr:col>
      <xdr:colOff>532881</xdr:colOff>
      <xdr:row>170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62B53-9C43-426C-B00D-2777E4679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4152381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62</xdr:row>
      <xdr:rowOff>0</xdr:rowOff>
    </xdr:from>
    <xdr:to>
      <xdr:col>8</xdr:col>
      <xdr:colOff>1065692</xdr:colOff>
      <xdr:row>76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77F7D6-8793-48A3-AA26-45D8F7C3B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15240000"/>
          <a:ext cx="8866667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10</xdr:col>
      <xdr:colOff>636780</xdr:colOff>
      <xdr:row>114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B0B92F-55EF-479E-A1E5-FA26E18A5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1161905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5</xdr:col>
      <xdr:colOff>200025</xdr:colOff>
      <xdr:row>96</xdr:row>
      <xdr:rowOff>62634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854BEC-CE3F-4748-9F5D-F71BC6EDE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002000"/>
          <a:ext cx="5124450" cy="2939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14</xdr:col>
      <xdr:colOff>502900</xdr:colOff>
      <xdr:row>130</xdr:row>
      <xdr:rowOff>94976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9C0EA3-9A5C-4FB5-8578-1557BB04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765500"/>
          <a:ext cx="15400000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493376</xdr:colOff>
      <xdr:row>144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D73967-5ADC-41A2-8AF3-8FFE2196A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1432500"/>
          <a:ext cx="15390476" cy="22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1245883</xdr:colOff>
      <xdr:row>2</xdr:row>
      <xdr:rowOff>123825</xdr:rowOff>
    </xdr:from>
    <xdr:to>
      <xdr:col>20</xdr:col>
      <xdr:colOff>153385</xdr:colOff>
      <xdr:row>39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7E5864-0B82-4B94-97B4-5512CCAC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32908" y="504825"/>
          <a:ext cx="5639772" cy="7077075"/>
        </a:xfrm>
        <a:prstGeom prst="rect">
          <a:avLst/>
        </a:prstGeom>
      </xdr:spPr>
    </xdr:pic>
    <xdr:clientData/>
  </xdr:twoCellAnchor>
  <xdr:twoCellAnchor editAs="oneCell">
    <xdr:from>
      <xdr:col>7</xdr:col>
      <xdr:colOff>704851</xdr:colOff>
      <xdr:row>32</xdr:row>
      <xdr:rowOff>19050</xdr:rowOff>
    </xdr:from>
    <xdr:to>
      <xdr:col>11</xdr:col>
      <xdr:colOff>1074771</xdr:colOff>
      <xdr:row>40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DC2810-DE48-4435-88AC-BB7012898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48426" y="6115050"/>
          <a:ext cx="4865720" cy="1533525"/>
        </a:xfrm>
        <a:prstGeom prst="rect">
          <a:avLst/>
        </a:prstGeom>
      </xdr:spPr>
    </xdr:pic>
    <xdr:clientData/>
  </xdr:twoCellAnchor>
  <xdr:twoCellAnchor editAs="oneCell">
    <xdr:from>
      <xdr:col>7</xdr:col>
      <xdr:colOff>733426</xdr:colOff>
      <xdr:row>0</xdr:row>
      <xdr:rowOff>123825</xdr:rowOff>
    </xdr:from>
    <xdr:to>
      <xdr:col>11</xdr:col>
      <xdr:colOff>828676</xdr:colOff>
      <xdr:row>8</xdr:row>
      <xdr:rowOff>139059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62EF75-B613-4211-B608-3111D382A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1" y="123825"/>
          <a:ext cx="4591050" cy="15392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14</xdr:col>
      <xdr:colOff>493376</xdr:colOff>
      <xdr:row>185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648C74-3F92-42AF-A40C-391DE1B3D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5452050"/>
          <a:ext cx="15390476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276</xdr:row>
      <xdr:rowOff>66676</xdr:rowOff>
    </xdr:from>
    <xdr:to>
      <xdr:col>10</xdr:col>
      <xdr:colOff>47626</xdr:colOff>
      <xdr:row>289</xdr:row>
      <xdr:rowOff>180046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4494E64-6EFD-4D1D-B84A-3B666693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1" y="39900226"/>
          <a:ext cx="10610850" cy="258987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197</xdr:row>
      <xdr:rowOff>9525</xdr:rowOff>
    </xdr:from>
    <xdr:to>
      <xdr:col>10</xdr:col>
      <xdr:colOff>152783</xdr:colOff>
      <xdr:row>211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8149A7-4A79-47B9-8263-AE5A104D3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0075" y="44605575"/>
          <a:ext cx="10687433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213</xdr:row>
      <xdr:rowOff>9525</xdr:rowOff>
    </xdr:from>
    <xdr:to>
      <xdr:col>10</xdr:col>
      <xdr:colOff>149883</xdr:colOff>
      <xdr:row>227</xdr:row>
      <xdr:rowOff>9524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833840-4796-4759-98C2-75D2100A4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47653575"/>
          <a:ext cx="10646433" cy="2666999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283</xdr:row>
      <xdr:rowOff>100012</xdr:rowOff>
    </xdr:from>
    <xdr:to>
      <xdr:col>20</xdr:col>
      <xdr:colOff>400050</xdr:colOff>
      <xdr:row>297</xdr:row>
      <xdr:rowOff>176212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D84FE90-74E0-4F02-BFB5-EB2E88196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219075</xdr:colOff>
      <xdr:row>283</xdr:row>
      <xdr:rowOff>61912</xdr:rowOff>
    </xdr:from>
    <xdr:to>
      <xdr:col>28</xdr:col>
      <xdr:colOff>523875</xdr:colOff>
      <xdr:row>297</xdr:row>
      <xdr:rowOff>138112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81CAE71-7CA5-4C8C-889C-26ACDAEB1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1</xdr:col>
      <xdr:colOff>1</xdr:colOff>
      <xdr:row>231</xdr:row>
      <xdr:rowOff>1</xdr:rowOff>
    </xdr:from>
    <xdr:to>
      <xdr:col>10</xdr:col>
      <xdr:colOff>560727</xdr:colOff>
      <xdr:row>250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598011-2656-4646-945B-B89EEBC4EB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-1" b="20101"/>
        <a:stretch/>
      </xdr:blipFill>
      <xdr:spPr>
        <a:xfrm>
          <a:off x="609601" y="51073051"/>
          <a:ext cx="11085851" cy="38004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</xdr:row>
      <xdr:rowOff>0</xdr:rowOff>
    </xdr:from>
    <xdr:to>
      <xdr:col>10</xdr:col>
      <xdr:colOff>592448</xdr:colOff>
      <xdr:row>272</xdr:row>
      <xdr:rowOff>9525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35C965-089E-4114-878F-6CB64968D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11667"/>
        <a:stretch/>
      </xdr:blipFill>
      <xdr:spPr>
        <a:xfrm>
          <a:off x="609601" y="55073550"/>
          <a:ext cx="11117572" cy="381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133350</xdr:rowOff>
    </xdr:from>
    <xdr:to>
      <xdr:col>6</xdr:col>
      <xdr:colOff>828675</xdr:colOff>
      <xdr:row>319</xdr:row>
      <xdr:rowOff>58790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FE58DF-9245-4BE8-993A-A99279C3D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59778900"/>
          <a:ext cx="6591300" cy="33544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322</xdr:row>
      <xdr:rowOff>95250</xdr:rowOff>
    </xdr:from>
    <xdr:to>
      <xdr:col>6</xdr:col>
      <xdr:colOff>1132615</xdr:colOff>
      <xdr:row>352</xdr:row>
      <xdr:rowOff>56440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B5B6CC-3AF9-460C-B469-C2CECCE6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8650" y="63741300"/>
          <a:ext cx="6876190" cy="5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385</xdr:row>
      <xdr:rowOff>47625</xdr:rowOff>
    </xdr:from>
    <xdr:to>
      <xdr:col>6</xdr:col>
      <xdr:colOff>476250</xdr:colOff>
      <xdr:row>406</xdr:row>
      <xdr:rowOff>28077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749C549-02BC-46E5-BD5A-0F302E49C7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8311"/>
        <a:stretch/>
      </xdr:blipFill>
      <xdr:spPr>
        <a:xfrm>
          <a:off x="447675" y="75695175"/>
          <a:ext cx="6400800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355</xdr:row>
      <xdr:rowOff>180975</xdr:rowOff>
    </xdr:from>
    <xdr:to>
      <xdr:col>6</xdr:col>
      <xdr:colOff>751626</xdr:colOff>
      <xdr:row>385</xdr:row>
      <xdr:rowOff>27880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8464941-C530-4242-A87E-12370FD7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375" y="70113525"/>
          <a:ext cx="6790476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11</xdr:col>
      <xdr:colOff>46187</xdr:colOff>
      <xdr:row>432</xdr:row>
      <xdr:rowOff>180429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BF1F54C-41A4-485D-9A08-EFE1C300A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410050"/>
          <a:ext cx="11504762" cy="4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6</xdr:col>
      <xdr:colOff>857250</xdr:colOff>
      <xdr:row>447</xdr:row>
      <xdr:rowOff>78723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E7D645-A81B-4E98-AD6E-73483996B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86315550"/>
          <a:ext cx="6010275" cy="840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7</xdr:col>
      <xdr:colOff>618177</xdr:colOff>
      <xdr:row>486</xdr:row>
      <xdr:rowOff>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6F21DA6-F117-4739-A897-ABF0DCCC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8601550"/>
          <a:ext cx="7580952" cy="6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487</xdr:row>
      <xdr:rowOff>9524</xdr:rowOff>
    </xdr:from>
    <xdr:to>
      <xdr:col>7</xdr:col>
      <xdr:colOff>742950</xdr:colOff>
      <xdr:row>516</xdr:row>
      <xdr:rowOff>72187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AE2AC4-F292-4E34-A43E-BBC9629B9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5300" y="95469074"/>
          <a:ext cx="7820025" cy="5587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4</xdr:col>
      <xdr:colOff>1218595</xdr:colOff>
      <xdr:row>562</xdr:row>
      <xdr:rowOff>8714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F5DB4D-1930-42E9-AB89-01FD4A7C7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2889050"/>
          <a:ext cx="4838095" cy="64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213</xdr:row>
      <xdr:rowOff>0</xdr:rowOff>
    </xdr:from>
    <xdr:to>
      <xdr:col>20</xdr:col>
      <xdr:colOff>506078</xdr:colOff>
      <xdr:row>229</xdr:row>
      <xdr:rowOff>113905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9313C9-6228-47A3-8774-6558F5D98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058775" y="42881550"/>
          <a:ext cx="5219048" cy="3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173</xdr:row>
      <xdr:rowOff>95250</xdr:rowOff>
    </xdr:from>
    <xdr:to>
      <xdr:col>38</xdr:col>
      <xdr:colOff>257150</xdr:colOff>
      <xdr:row>186</xdr:row>
      <xdr:rowOff>66369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532246-E88C-4E48-B536-01C51AC37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11525" y="33642300"/>
          <a:ext cx="15438095" cy="2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34</xdr:col>
      <xdr:colOff>19044</xdr:colOff>
      <xdr:row>166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503ABA8-C276-40D6-9CAB-DD6554B66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487400" y="30118050"/>
          <a:ext cx="15285714" cy="2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314325</xdr:colOff>
      <xdr:row>16</xdr:row>
      <xdr:rowOff>170780</xdr:rowOff>
    </xdr:from>
    <xdr:to>
      <xdr:col>16</xdr:col>
      <xdr:colOff>200025</xdr:colOff>
      <xdr:row>37</xdr:row>
      <xdr:rowOff>180618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6EADB4-FAB1-4A22-A87F-32133586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0" y="3218780"/>
          <a:ext cx="4562475" cy="4017958"/>
        </a:xfrm>
        <a:prstGeom prst="rect">
          <a:avLst/>
        </a:prstGeom>
      </xdr:spPr>
    </xdr:pic>
    <xdr:clientData/>
  </xdr:twoCellAnchor>
  <xdr:twoCellAnchor editAs="oneCell">
    <xdr:from>
      <xdr:col>16</xdr:col>
      <xdr:colOff>67888</xdr:colOff>
      <xdr:row>16</xdr:row>
      <xdr:rowOff>123825</xdr:rowOff>
    </xdr:from>
    <xdr:to>
      <xdr:col>24</xdr:col>
      <xdr:colOff>350412</xdr:colOff>
      <xdr:row>36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D43A3C-4755-4AC2-82EE-351E6445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4538" y="3171825"/>
          <a:ext cx="5159324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85</xdr:row>
      <xdr:rowOff>66676</xdr:rowOff>
    </xdr:from>
    <xdr:to>
      <xdr:col>13</xdr:col>
      <xdr:colOff>552451</xdr:colOff>
      <xdr:row>98</xdr:row>
      <xdr:rowOff>180046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03E2A1-A9B6-4AD1-A02C-BD96EC8CB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1" y="54949726"/>
          <a:ext cx="10610850" cy="2589870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92</xdr:row>
      <xdr:rowOff>100012</xdr:rowOff>
    </xdr:from>
    <xdr:to>
      <xdr:col>20</xdr:col>
      <xdr:colOff>400050</xdr:colOff>
      <xdr:row>106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65F206-F62D-4CA4-BA63-216E80C5C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219075</xdr:colOff>
      <xdr:row>92</xdr:row>
      <xdr:rowOff>61912</xdr:rowOff>
    </xdr:from>
    <xdr:to>
      <xdr:col>28</xdr:col>
      <xdr:colOff>523875</xdr:colOff>
      <xdr:row>106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46B645-DD39-43CA-841B-778280837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304800</xdr:colOff>
      <xdr:row>40</xdr:row>
      <xdr:rowOff>9526</xdr:rowOff>
    </xdr:from>
    <xdr:to>
      <xdr:col>24</xdr:col>
      <xdr:colOff>484527</xdr:colOff>
      <xdr:row>58</xdr:row>
      <xdr:rowOff>152424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B7E6-BD34-4E7A-BD81-1F2C7A2591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-1" b="20101"/>
        <a:stretch/>
      </xdr:blipFill>
      <xdr:spPr>
        <a:xfrm>
          <a:off x="5762625" y="16773526"/>
          <a:ext cx="10419102" cy="3571898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295274</xdr:colOff>
      <xdr:row>57</xdr:row>
      <xdr:rowOff>85726</xdr:rowOff>
    </xdr:from>
    <xdr:to>
      <xdr:col>24</xdr:col>
      <xdr:colOff>533400</xdr:colOff>
      <xdr:row>76</xdr:row>
      <xdr:rowOff>65850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3FCF9A-59C2-4A13-8BA5-C003A8A1D4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11667"/>
        <a:stretch/>
      </xdr:blipFill>
      <xdr:spPr>
        <a:xfrm>
          <a:off x="7172324" y="20469226"/>
          <a:ext cx="10477501" cy="3599624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114</xdr:row>
      <xdr:rowOff>85725</xdr:rowOff>
    </xdr:from>
    <xdr:to>
      <xdr:col>17</xdr:col>
      <xdr:colOff>323850</xdr:colOff>
      <xdr:row>132</xdr:row>
      <xdr:rowOff>11165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734E61-9E22-46A7-BC9B-C51489C1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62550" y="30946725"/>
          <a:ext cx="6591300" cy="3354440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134</xdr:row>
      <xdr:rowOff>9525</xdr:rowOff>
    </xdr:from>
    <xdr:to>
      <xdr:col>16</xdr:col>
      <xdr:colOff>223073</xdr:colOff>
      <xdr:row>159</xdr:row>
      <xdr:rowOff>180265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AC666B-22A1-4EED-BCC0-C93A27DB4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67300" y="34680525"/>
          <a:ext cx="5976173" cy="4933240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161</xdr:row>
      <xdr:rowOff>161925</xdr:rowOff>
    </xdr:from>
    <xdr:to>
      <xdr:col>26</xdr:col>
      <xdr:colOff>561975</xdr:colOff>
      <xdr:row>182</xdr:row>
      <xdr:rowOff>142377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553E89-CEA9-4061-AF6F-E2C0303FB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8311"/>
        <a:stretch/>
      </xdr:blipFill>
      <xdr:spPr>
        <a:xfrm>
          <a:off x="11077575" y="39976425"/>
          <a:ext cx="6400800" cy="39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162</xdr:row>
      <xdr:rowOff>38100</xdr:rowOff>
    </xdr:from>
    <xdr:to>
      <xdr:col>16</xdr:col>
      <xdr:colOff>447675</xdr:colOff>
      <xdr:row>188</xdr:row>
      <xdr:rowOff>93781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9A3B7BE-C1FF-49F3-B7F8-7C2C27F23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53025" y="40043100"/>
          <a:ext cx="6115050" cy="5008681"/>
        </a:xfrm>
        <a:prstGeom prst="rect">
          <a:avLst/>
        </a:prstGeom>
      </xdr:spPr>
    </xdr:pic>
    <xdr:clientData/>
  </xdr:twoCellAnchor>
  <xdr:twoCellAnchor editAs="oneCell">
    <xdr:from>
      <xdr:col>7</xdr:col>
      <xdr:colOff>733425</xdr:colOff>
      <xdr:row>199</xdr:row>
      <xdr:rowOff>0</xdr:rowOff>
    </xdr:from>
    <xdr:to>
      <xdr:col>19</xdr:col>
      <xdr:colOff>512986</xdr:colOff>
      <xdr:row>223</xdr:row>
      <xdr:rowOff>133067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AF28DD-2E9B-4B6E-87D9-9A9338EAA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48300" y="51435000"/>
          <a:ext cx="7713886" cy="4705067"/>
        </a:xfrm>
        <a:prstGeom prst="rect">
          <a:avLst/>
        </a:prstGeom>
      </xdr:spPr>
    </xdr:pic>
    <xdr:clientData/>
  </xdr:twoCellAnchor>
  <xdr:twoCellAnchor editAs="oneCell">
    <xdr:from>
      <xdr:col>8</xdr:col>
      <xdr:colOff>24539</xdr:colOff>
      <xdr:row>227</xdr:row>
      <xdr:rowOff>38100</xdr:rowOff>
    </xdr:from>
    <xdr:to>
      <xdr:col>15</xdr:col>
      <xdr:colOff>294439</xdr:colOff>
      <xdr:row>260</xdr:row>
      <xdr:rowOff>85725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87E7CE-BDFA-4EA1-8ECB-230229CC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2364" y="56807100"/>
          <a:ext cx="5022875" cy="6334125"/>
        </a:xfrm>
        <a:prstGeom prst="rect">
          <a:avLst/>
        </a:prstGeom>
      </xdr:spPr>
    </xdr:pic>
    <xdr:clientData/>
  </xdr:twoCellAnchor>
  <xdr:twoCellAnchor editAs="oneCell">
    <xdr:from>
      <xdr:col>15</xdr:col>
      <xdr:colOff>298234</xdr:colOff>
      <xdr:row>227</xdr:row>
      <xdr:rowOff>9525</xdr:rowOff>
    </xdr:from>
    <xdr:to>
      <xdr:col>23</xdr:col>
      <xdr:colOff>444025</xdr:colOff>
      <xdr:row>260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AEA65B-B996-4645-B48C-6C3CC6259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09034" y="56778525"/>
          <a:ext cx="5022591" cy="62960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ens.dk/graphics/Publikationer/Statistik/stat_02/Energistat2002filer/Grunddata20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pet/Desktop/Papers%20for%20papers/Paper/Energy%20statistics%2020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tatistik%20og%20indikatorer/Energistatistik/Danmark/Databaser/Grunddata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ot\Office\temphold\TMPL_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rkustofnunis.sharepoint.com/O/OS_2013/003_Elds/SPA/2021/ELDSPA_20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2002"/>
      <sheetName val="Pivot2001"/>
      <sheetName val="Tidsserier"/>
      <sheetName val="Rådata"/>
      <sheetName val="Beregn"/>
      <sheetName val="DStFordel"/>
      <sheetName val="Fordel"/>
      <sheetName val="EPdata_int"/>
      <sheetName val="EPdata_dk"/>
      <sheetName val="Kapacitet"/>
      <sheetName val="Naturgas"/>
      <sheetName val="1997b"/>
      <sheetName val="1996b"/>
      <sheetName val="Grunddata2002"/>
    </sheetNames>
    <sheetDataSet>
      <sheetData sheetId="0"/>
      <sheetData sheetId="1"/>
      <sheetData sheetId="2">
        <row r="5">
          <cell r="A5" t="str">
            <v>-  -  råolie</v>
          </cell>
          <cell r="B5" t="str">
            <v>dnk</v>
          </cell>
          <cell r="C5" t="str">
            <v>udv</v>
          </cell>
          <cell r="D5" t="str">
            <v>rao</v>
          </cell>
          <cell r="E5" t="str">
            <v>a0a0</v>
          </cell>
          <cell r="F5" t="str">
            <v>a00</v>
          </cell>
          <cell r="G5">
            <v>0</v>
          </cell>
          <cell r="H5">
            <v>0</v>
          </cell>
          <cell r="I5">
            <v>0</v>
          </cell>
          <cell r="J5">
            <v>7362.8447999999999</v>
          </cell>
          <cell r="K5">
            <v>9624.2064000000009</v>
          </cell>
          <cell r="L5">
            <v>24968.3</v>
          </cell>
          <cell r="M5">
            <v>18331.682399999998</v>
          </cell>
          <cell r="N5">
            <v>18458.469620608899</v>
          </cell>
          <cell r="O5">
            <v>12634.606400000001</v>
          </cell>
          <cell r="P5">
            <v>32150.351200000001</v>
          </cell>
          <cell r="Q5">
            <v>71486.399999999994</v>
          </cell>
          <cell r="R5">
            <v>91272.487200000003</v>
          </cell>
          <cell r="S5">
            <v>98109.784</v>
          </cell>
          <cell r="T5">
            <v>122601.76239999999</v>
          </cell>
          <cell r="U5">
            <v>153533.70719999998</v>
          </cell>
          <cell r="V5">
            <v>195103.72719999999</v>
          </cell>
          <cell r="W5">
            <v>200724.18640000001</v>
          </cell>
          <cell r="X5">
            <v>234494.89599999995</v>
          </cell>
          <cell r="Y5">
            <v>254160.35519999999</v>
          </cell>
          <cell r="Z5">
            <v>296504.38719999994</v>
          </cell>
          <cell r="AA5">
            <v>328851.89839999995</v>
          </cell>
          <cell r="AB5">
            <v>352919.42839999998</v>
          </cell>
          <cell r="AC5">
            <v>389346.9265</v>
          </cell>
          <cell r="AD5">
            <v>391563.31269999995</v>
          </cell>
          <cell r="AE5">
            <v>432220.20310000004</v>
          </cell>
          <cell r="AF5">
            <v>479242.00900000002</v>
          </cell>
          <cell r="AG5">
            <v>491587.35200000001</v>
          </cell>
          <cell r="AH5">
            <v>621996.54799999995</v>
          </cell>
          <cell r="AI5">
            <v>764525.68099999998</v>
          </cell>
          <cell r="AJ5">
            <v>726121.09100000001</v>
          </cell>
          <cell r="AK5">
            <v>780149.64500000002</v>
          </cell>
        </row>
        <row r="7">
          <cell r="A7" t="str">
            <v>-  -  naturgas</v>
          </cell>
          <cell r="B7" t="str">
            <v>dnk</v>
          </cell>
          <cell r="C7" t="str">
            <v>udv</v>
          </cell>
          <cell r="D7" t="str">
            <v>nga</v>
          </cell>
          <cell r="E7" t="str">
            <v>a0a0</v>
          </cell>
          <cell r="F7" t="str">
            <v>a00</v>
          </cell>
          <cell r="G7">
            <v>7.7218556999999999</v>
          </cell>
          <cell r="H7">
            <v>15.288118170000001</v>
          </cell>
          <cell r="I7">
            <v>8.9698989900000008</v>
          </cell>
          <cell r="J7">
            <v>15.171122070000001</v>
          </cell>
          <cell r="K7">
            <v>10.764091260000001</v>
          </cell>
          <cell r="L7">
            <v>20.514070589999999</v>
          </cell>
          <cell r="M7">
            <v>17.589195</v>
          </cell>
          <cell r="N7">
            <v>19.18809984</v>
          </cell>
          <cell r="O7">
            <v>16.770096329999998</v>
          </cell>
          <cell r="P7">
            <v>813.8092072500001</v>
          </cell>
          <cell r="Q7">
            <v>1265.8707176700002</v>
          </cell>
          <cell r="R7">
            <v>1572.0629730000001</v>
          </cell>
          <cell r="S7">
            <v>11072.908665000004</v>
          </cell>
          <cell r="T7">
            <v>45664.790768999992</v>
          </cell>
          <cell r="U7">
            <v>75315.955532999986</v>
          </cell>
          <cell r="V7">
            <v>96828.408729000002</v>
          </cell>
          <cell r="W7">
            <v>97110.342185999994</v>
          </cell>
          <cell r="X7">
            <v>113576.841846</v>
          </cell>
          <cell r="Y7">
            <v>115966.886373</v>
          </cell>
          <cell r="Z7">
            <v>145712.240739</v>
          </cell>
          <cell r="AA7">
            <v>151778.38416000002</v>
          </cell>
          <cell r="AB7">
            <v>167790.60510779999</v>
          </cell>
          <cell r="AC7">
            <v>181802.23933469996</v>
          </cell>
          <cell r="AD7">
            <v>196851.99830999997</v>
          </cell>
          <cell r="AE7">
            <v>239199.4812828</v>
          </cell>
          <cell r="AF7">
            <v>295052.39739359997</v>
          </cell>
          <cell r="AG7">
            <v>286141.81423589995</v>
          </cell>
          <cell r="AH7">
            <v>294071.2317</v>
          </cell>
          <cell r="AI7">
            <v>310306.79758429999</v>
          </cell>
          <cell r="AJ7">
            <v>317755.67829572997</v>
          </cell>
          <cell r="AK7">
            <v>318323.54139686003</v>
          </cell>
        </row>
        <row r="8">
          <cell r="A8" t="str">
            <v>-  -  solvarme</v>
          </cell>
          <cell r="B8" t="str">
            <v>dnk</v>
          </cell>
          <cell r="C8" t="str">
            <v>udv</v>
          </cell>
          <cell r="D8" t="str">
            <v>sol</v>
          </cell>
          <cell r="E8" t="str">
            <v>a0a0</v>
          </cell>
          <cell r="F8" t="str">
            <v>a00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10.8</v>
          </cell>
          <cell r="N8">
            <v>36</v>
          </cell>
          <cell r="O8">
            <v>50.4</v>
          </cell>
          <cell r="P8">
            <v>50.4</v>
          </cell>
          <cell r="Q8">
            <v>54</v>
          </cell>
          <cell r="R8">
            <v>54</v>
          </cell>
          <cell r="S8">
            <v>54</v>
          </cell>
          <cell r="T8">
            <v>57.6</v>
          </cell>
          <cell r="U8">
            <v>61.2</v>
          </cell>
          <cell r="V8">
            <v>61.2</v>
          </cell>
          <cell r="W8">
            <v>61.2</v>
          </cell>
          <cell r="X8">
            <v>79.8</v>
          </cell>
          <cell r="Y8">
            <v>99.600000000000009</v>
          </cell>
          <cell r="Z8">
            <v>119.39999999999999</v>
          </cell>
          <cell r="AA8">
            <v>138.89999999999998</v>
          </cell>
          <cell r="AB8">
            <v>160.1</v>
          </cell>
          <cell r="AC8">
            <v>184.80019999999939</v>
          </cell>
          <cell r="AD8">
            <v>212.29999999999998</v>
          </cell>
          <cell r="AE8">
            <v>254.19999999999996</v>
          </cell>
          <cell r="AF8">
            <v>280.2</v>
          </cell>
          <cell r="AG8">
            <v>299.79979999999381</v>
          </cell>
          <cell r="AH8">
            <v>317.09983999999969</v>
          </cell>
          <cell r="AI8">
            <v>330.70019999999971</v>
          </cell>
          <cell r="AJ8">
            <v>341.09999999999997</v>
          </cell>
          <cell r="AK8">
            <v>354.63</v>
          </cell>
        </row>
        <row r="9">
          <cell r="A9" t="str">
            <v>-  -  vindkraft</v>
          </cell>
          <cell r="B9" t="str">
            <v>dnk</v>
          </cell>
          <cell r="C9" t="str">
            <v>udv</v>
          </cell>
          <cell r="D9" t="str">
            <v>vin</v>
          </cell>
          <cell r="E9" t="str">
            <v>a0a0</v>
          </cell>
          <cell r="F9" t="str">
            <v>a00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10.8</v>
          </cell>
          <cell r="N9">
            <v>21.6</v>
          </cell>
          <cell r="O9">
            <v>37.800000000000004</v>
          </cell>
          <cell r="P9">
            <v>37.800000000000004</v>
          </cell>
          <cell r="Q9">
            <v>66.600000000000009</v>
          </cell>
          <cell r="R9">
            <v>97.559999999999988</v>
          </cell>
          <cell r="S9">
            <v>119.52000000000001</v>
          </cell>
          <cell r="T9">
            <v>185.04</v>
          </cell>
          <cell r="U9">
            <v>452.15999999999997</v>
          </cell>
          <cell r="V9">
            <v>625.67999999999995</v>
          </cell>
          <cell r="W9">
            <v>1050.1199999999999</v>
          </cell>
          <cell r="X9">
            <v>1542.24</v>
          </cell>
          <cell r="Y9">
            <v>2197.08</v>
          </cell>
          <cell r="Z9">
            <v>2664.36</v>
          </cell>
          <cell r="AA9">
            <v>3295.44</v>
          </cell>
          <cell r="AB9">
            <v>3723.1200000000003</v>
          </cell>
          <cell r="AC9">
            <v>4093.2000000000003</v>
          </cell>
          <cell r="AD9">
            <v>4238.28</v>
          </cell>
          <cell r="AE9">
            <v>4416.84</v>
          </cell>
          <cell r="AF9">
            <v>6963.12</v>
          </cell>
          <cell r="AG9">
            <v>10151.640000000001</v>
          </cell>
          <cell r="AH9">
            <v>10904.4</v>
          </cell>
          <cell r="AI9">
            <v>15268.3165116</v>
          </cell>
          <cell r="AJ9">
            <v>15501.673421999998</v>
          </cell>
          <cell r="AK9">
            <v>17556.981984000002</v>
          </cell>
        </row>
        <row r="10">
          <cell r="A10" t="str">
            <v>-  -  vandkraft</v>
          </cell>
          <cell r="B10" t="str">
            <v>dnk</v>
          </cell>
          <cell r="C10" t="str">
            <v>udv</v>
          </cell>
          <cell r="D10" t="str">
            <v>van</v>
          </cell>
          <cell r="E10" t="str">
            <v>a0a0</v>
          </cell>
          <cell r="F10" t="str">
            <v>a00</v>
          </cell>
          <cell r="G10">
            <v>75.600000000000009</v>
          </cell>
          <cell r="H10">
            <v>0</v>
          </cell>
          <cell r="I10">
            <v>0</v>
          </cell>
          <cell r="J10">
            <v>75.600000000000009</v>
          </cell>
          <cell r="K10">
            <v>68.400000000000006</v>
          </cell>
          <cell r="L10">
            <v>93.600000000000009</v>
          </cell>
          <cell r="M10">
            <v>97.2</v>
          </cell>
          <cell r="N10">
            <v>104.4</v>
          </cell>
          <cell r="O10">
            <v>122.76</v>
          </cell>
          <cell r="P10">
            <v>127.8</v>
          </cell>
          <cell r="Q10">
            <v>109.08</v>
          </cell>
          <cell r="R10">
            <v>120.60000000000001</v>
          </cell>
          <cell r="S10">
            <v>108.72000000000001</v>
          </cell>
          <cell r="T10">
            <v>106.92</v>
          </cell>
          <cell r="U10">
            <v>102.96000000000001</v>
          </cell>
          <cell r="V10">
            <v>105.84</v>
          </cell>
          <cell r="W10">
            <v>118.08</v>
          </cell>
          <cell r="X10">
            <v>82.44</v>
          </cell>
          <cell r="Y10">
            <v>100.8</v>
          </cell>
          <cell r="Z10">
            <v>91.44</v>
          </cell>
          <cell r="AA10">
            <v>99.72</v>
          </cell>
          <cell r="AB10">
            <v>99</v>
          </cell>
          <cell r="AC10">
            <v>117.36000000000001</v>
          </cell>
          <cell r="AD10">
            <v>109.08</v>
          </cell>
          <cell r="AE10">
            <v>69.48</v>
          </cell>
          <cell r="AF10">
            <v>69.120000000000019</v>
          </cell>
          <cell r="AG10">
            <v>98.28</v>
          </cell>
          <cell r="AH10">
            <v>109.8</v>
          </cell>
          <cell r="AI10">
            <v>108.72</v>
          </cell>
          <cell r="AJ10">
            <v>99.360000000000014</v>
          </cell>
          <cell r="AK10">
            <v>114.48</v>
          </cell>
        </row>
        <row r="11">
          <cell r="A11" t="str">
            <v>-  -  geotermi</v>
          </cell>
          <cell r="B11" t="str">
            <v>dnk</v>
          </cell>
          <cell r="C11" t="str">
            <v>udv</v>
          </cell>
          <cell r="D11" t="str">
            <v>geo</v>
          </cell>
          <cell r="E11" t="str">
            <v>a0a0</v>
          </cell>
          <cell r="F11" t="str">
            <v>a00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45</v>
          </cell>
          <cell r="Y11">
            <v>48</v>
          </cell>
          <cell r="Z11">
            <v>45</v>
          </cell>
          <cell r="AA11">
            <v>45</v>
          </cell>
          <cell r="AB11">
            <v>45</v>
          </cell>
          <cell r="AC11">
            <v>42.404000000000003</v>
          </cell>
          <cell r="AD11">
            <v>46.926000000000002</v>
          </cell>
          <cell r="AE11">
            <v>32.201999999999998</v>
          </cell>
          <cell r="AF11">
            <v>50.31</v>
          </cell>
          <cell r="AG11">
            <v>53.719000000000001</v>
          </cell>
          <cell r="AH11">
            <v>53.8631999999782</v>
          </cell>
          <cell r="AI11">
            <v>58.039199999976503</v>
          </cell>
          <cell r="AJ11">
            <v>71.37</v>
          </cell>
          <cell r="AK11">
            <v>84.74</v>
          </cell>
        </row>
        <row r="12">
          <cell r="A12" t="str">
            <v>-  -  halm</v>
          </cell>
          <cell r="B12" t="str">
            <v>dnk</v>
          </cell>
          <cell r="C12" t="str">
            <v>udv</v>
          </cell>
          <cell r="D12" t="str">
            <v>hal</v>
          </cell>
          <cell r="E12" t="str">
            <v>a0a0</v>
          </cell>
          <cell r="F12" t="str">
            <v>a00</v>
          </cell>
          <cell r="G12">
            <v>725</v>
          </cell>
          <cell r="H12">
            <v>0</v>
          </cell>
          <cell r="I12">
            <v>0</v>
          </cell>
          <cell r="J12">
            <v>725</v>
          </cell>
          <cell r="K12">
            <v>725</v>
          </cell>
          <cell r="L12">
            <v>1087.5</v>
          </cell>
          <cell r="M12">
            <v>1450</v>
          </cell>
          <cell r="N12">
            <v>2320</v>
          </cell>
          <cell r="O12">
            <v>4840.1000000000004</v>
          </cell>
          <cell r="P12">
            <v>6646.8</v>
          </cell>
          <cell r="Q12">
            <v>7419.8895000000002</v>
          </cell>
          <cell r="R12">
            <v>8318.65</v>
          </cell>
          <cell r="S12">
            <v>9419.9395000000004</v>
          </cell>
          <cell r="T12">
            <v>9892.1895000000004</v>
          </cell>
          <cell r="U12">
            <v>10273.9895</v>
          </cell>
          <cell r="V12">
            <v>10830.789500000001</v>
          </cell>
          <cell r="W12">
            <v>11258.3</v>
          </cell>
          <cell r="X12">
            <v>11658.7395</v>
          </cell>
          <cell r="Y12">
            <v>12481.15</v>
          </cell>
          <cell r="Z12">
            <v>13306.15</v>
          </cell>
          <cell r="AA12">
            <v>13880.15</v>
          </cell>
          <cell r="AB12">
            <v>13366.2201</v>
          </cell>
          <cell r="AC12">
            <v>12656.573290210577</v>
          </cell>
          <cell r="AD12">
            <v>13050.060011487078</v>
          </cell>
          <cell r="AE12">
            <v>13545.634900000001</v>
          </cell>
          <cell r="AF12">
            <v>13911.769997027397</v>
          </cell>
          <cell r="AG12">
            <v>13903.254571000001</v>
          </cell>
          <cell r="AH12">
            <v>13667.3744205</v>
          </cell>
          <cell r="AI12">
            <v>12219.60627</v>
          </cell>
          <cell r="AJ12">
            <v>13697.45</v>
          </cell>
          <cell r="AK12">
            <v>15732.84</v>
          </cell>
        </row>
        <row r="13">
          <cell r="A13" t="str">
            <v>-  -  skovflis</v>
          </cell>
          <cell r="B13" t="str">
            <v>dnk</v>
          </cell>
          <cell r="C13" t="str">
            <v>udv</v>
          </cell>
          <cell r="D13" t="str">
            <v>fli</v>
          </cell>
          <cell r="E13" t="str">
            <v>a0a0</v>
          </cell>
          <cell r="F13" t="str">
            <v>a00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1178.1199999999999</v>
          </cell>
          <cell r="V13">
            <v>1450.12</v>
          </cell>
          <cell r="W13">
            <v>1604.12</v>
          </cell>
          <cell r="X13">
            <v>1793.68</v>
          </cell>
          <cell r="Y13">
            <v>1723.68</v>
          </cell>
          <cell r="Z13">
            <v>1611.68</v>
          </cell>
          <cell r="AA13">
            <v>1841.68</v>
          </cell>
          <cell r="AB13">
            <v>1945.6799000000001</v>
          </cell>
          <cell r="AC13">
            <v>2265.0021900166175</v>
          </cell>
          <cell r="AD13">
            <v>2340.2716016513136</v>
          </cell>
          <cell r="AE13">
            <v>2757.9577560126586</v>
          </cell>
          <cell r="AF13">
            <v>2704.0709955400471</v>
          </cell>
          <cell r="AG13">
            <v>3038.3542934400007</v>
          </cell>
          <cell r="AH13">
            <v>2670.5106713699997</v>
          </cell>
          <cell r="AI13">
            <v>2744.4552904799998</v>
          </cell>
          <cell r="AJ13">
            <v>3178.2689999999998</v>
          </cell>
          <cell r="AK13">
            <v>3721.5900000000006</v>
          </cell>
        </row>
        <row r="14">
          <cell r="A14" t="str">
            <v>-  -  brænde</v>
          </cell>
          <cell r="B14" t="str">
            <v>dnk</v>
          </cell>
          <cell r="C14" t="str">
            <v>udv</v>
          </cell>
          <cell r="D14" t="str">
            <v>bra</v>
          </cell>
          <cell r="E14" t="str">
            <v>a0a0</v>
          </cell>
          <cell r="F14" t="str">
            <v>a00</v>
          </cell>
          <cell r="G14">
            <v>2998.8</v>
          </cell>
          <cell r="H14">
            <v>0</v>
          </cell>
          <cell r="I14">
            <v>0</v>
          </cell>
          <cell r="J14">
            <v>2191.56</v>
          </cell>
          <cell r="K14">
            <v>1982.04</v>
          </cell>
          <cell r="L14">
            <v>1403.04</v>
          </cell>
          <cell r="M14">
            <v>2494.92</v>
          </cell>
          <cell r="N14">
            <v>4986</v>
          </cell>
          <cell r="O14">
            <v>7621.44</v>
          </cell>
          <cell r="P14">
            <v>9746.16</v>
          </cell>
          <cell r="Q14">
            <v>10551.72</v>
          </cell>
          <cell r="R14">
            <v>10217.76</v>
          </cell>
          <cell r="S14">
            <v>9881.76</v>
          </cell>
          <cell r="T14">
            <v>9626.2800000000007</v>
          </cell>
          <cell r="U14">
            <v>9887.0400000000009</v>
          </cell>
          <cell r="V14">
            <v>10515.6</v>
          </cell>
          <cell r="W14">
            <v>9747.9599999999991</v>
          </cell>
          <cell r="X14">
            <v>8771.52</v>
          </cell>
          <cell r="Y14">
            <v>8757.1200000000008</v>
          </cell>
          <cell r="Z14">
            <v>10215.120000000001</v>
          </cell>
          <cell r="AA14">
            <v>10523.16</v>
          </cell>
          <cell r="AB14">
            <v>11662.32</v>
          </cell>
          <cell r="AC14">
            <v>11343.6</v>
          </cell>
          <cell r="AD14">
            <v>11478.6</v>
          </cell>
          <cell r="AE14">
            <v>12196.32</v>
          </cell>
          <cell r="AF14">
            <v>11967.24</v>
          </cell>
          <cell r="AG14">
            <v>10410.36</v>
          </cell>
          <cell r="AH14">
            <v>10231.799999999999</v>
          </cell>
          <cell r="AI14">
            <v>11654.64</v>
          </cell>
          <cell r="AJ14">
            <v>11917.68</v>
          </cell>
          <cell r="AK14">
            <v>11290.632608544636</v>
          </cell>
        </row>
        <row r="15">
          <cell r="A15" t="str">
            <v>-  -  træpiller</v>
          </cell>
          <cell r="B15" t="str">
            <v>dnk</v>
          </cell>
          <cell r="C15" t="str">
            <v>udv</v>
          </cell>
          <cell r="D15" t="str">
            <v>tpi</v>
          </cell>
          <cell r="E15" t="str">
            <v>a0a0</v>
          </cell>
          <cell r="F15" t="str">
            <v>a00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40.46</v>
          </cell>
          <cell r="V15">
            <v>180.46</v>
          </cell>
          <cell r="W15">
            <v>355.46</v>
          </cell>
          <cell r="X15">
            <v>927.5</v>
          </cell>
          <cell r="Y15">
            <v>1575</v>
          </cell>
          <cell r="Z15">
            <v>2118</v>
          </cell>
          <cell r="AA15">
            <v>2479</v>
          </cell>
          <cell r="AB15">
            <v>2096.6098000000002</v>
          </cell>
          <cell r="AC15">
            <v>2117.1106748749994</v>
          </cell>
          <cell r="AD15">
            <v>2138.0502149999998</v>
          </cell>
          <cell r="AE15">
            <v>2215.4942040000001</v>
          </cell>
          <cell r="AF15">
            <v>2278.5864865650374</v>
          </cell>
          <cell r="AG15">
            <v>2420.1153899999999</v>
          </cell>
          <cell r="AH15">
            <v>2831.218995794</v>
          </cell>
          <cell r="AI15">
            <v>2984.1085695000006</v>
          </cell>
          <cell r="AJ15">
            <v>3027.2405625000001</v>
          </cell>
          <cell r="AK15">
            <v>3181.1836800000001</v>
          </cell>
        </row>
        <row r="16">
          <cell r="A16" t="str">
            <v>-  -  træaffald</v>
          </cell>
          <cell r="B16" t="str">
            <v>dnk</v>
          </cell>
          <cell r="C16" t="str">
            <v>udv</v>
          </cell>
          <cell r="D16" t="str">
            <v>taf</v>
          </cell>
          <cell r="E16" t="str">
            <v>a0a0</v>
          </cell>
          <cell r="F16" t="str">
            <v>a00</v>
          </cell>
          <cell r="G16">
            <v>2561.6171915464997</v>
          </cell>
          <cell r="H16">
            <v>0</v>
          </cell>
          <cell r="I16">
            <v>0</v>
          </cell>
          <cell r="J16">
            <v>3310.4266823650692</v>
          </cell>
          <cell r="K16">
            <v>3631.7415770261</v>
          </cell>
          <cell r="L16">
            <v>3885.4172943183553</v>
          </cell>
          <cell r="M16">
            <v>3953.861621013968</v>
          </cell>
          <cell r="N16">
            <v>4024.1408153810221</v>
          </cell>
          <cell r="O16">
            <v>3709.9832597213226</v>
          </cell>
          <cell r="P16">
            <v>4250.6302293364952</v>
          </cell>
          <cell r="Q16">
            <v>4423.9497386850453</v>
          </cell>
          <cell r="R16">
            <v>4780.9329781669057</v>
          </cell>
          <cell r="S16">
            <v>5229.2815874207208</v>
          </cell>
          <cell r="T16">
            <v>5381.9256966745352</v>
          </cell>
          <cell r="U16">
            <v>5919.7141885353467</v>
          </cell>
          <cell r="V16">
            <v>5821.3603349951936</v>
          </cell>
          <cell r="W16">
            <v>5921.6132374888575</v>
          </cell>
          <cell r="X16">
            <v>6102.5570097336376</v>
          </cell>
          <cell r="Y16">
            <v>6191.0131861197415</v>
          </cell>
          <cell r="Z16">
            <v>6097.6370402167977</v>
          </cell>
          <cell r="AA16">
            <v>6186.8204555074353</v>
          </cell>
          <cell r="AB16">
            <v>6515.2366788383833</v>
          </cell>
          <cell r="AC16">
            <v>6102.8216644421072</v>
          </cell>
          <cell r="AD16">
            <v>5693.8649846060143</v>
          </cell>
          <cell r="AE16">
            <v>5733.1042315762152</v>
          </cell>
          <cell r="AF16">
            <v>5903.6199120852425</v>
          </cell>
          <cell r="AG16">
            <v>6263.2490351632359</v>
          </cell>
          <cell r="AH16">
            <v>7158.8234454815656</v>
          </cell>
          <cell r="AI16">
            <v>6898.3834496686995</v>
          </cell>
          <cell r="AJ16">
            <v>8566.8826697250388</v>
          </cell>
          <cell r="AK16">
            <v>10351.982669725041</v>
          </cell>
        </row>
        <row r="17">
          <cell r="A17" t="str">
            <v>-  -  biogas, deponi</v>
          </cell>
          <cell r="B17" t="str">
            <v>dnk</v>
          </cell>
          <cell r="C17" t="str">
            <v>udv</v>
          </cell>
          <cell r="D17" t="str">
            <v>bid</v>
          </cell>
          <cell r="E17" t="str">
            <v>a0a0</v>
          </cell>
          <cell r="F17" t="str">
            <v>a00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8.8333320377834692</v>
          </cell>
          <cell r="X17">
            <v>11.196305867234768</v>
          </cell>
          <cell r="Y17">
            <v>27.503243950449804</v>
          </cell>
          <cell r="Z17">
            <v>39.81280384812144</v>
          </cell>
          <cell r="AA17">
            <v>78.502857536689135</v>
          </cell>
          <cell r="AB17">
            <v>96.540467099045443</v>
          </cell>
          <cell r="AC17">
            <v>121.48811999999998</v>
          </cell>
          <cell r="AD17">
            <v>179.93263199999998</v>
          </cell>
          <cell r="AE17">
            <v>186.90455899999995</v>
          </cell>
          <cell r="AF17">
            <v>382.85152375260151</v>
          </cell>
          <cell r="AG17">
            <v>488.03625899999997</v>
          </cell>
          <cell r="AH17">
            <v>638.09774749999974</v>
          </cell>
          <cell r="AI17">
            <v>612.85</v>
          </cell>
          <cell r="AJ17">
            <v>557.37999999999988</v>
          </cell>
          <cell r="AK17">
            <v>623.15</v>
          </cell>
        </row>
        <row r="18">
          <cell r="A18" t="str">
            <v>-  -  biogas, slam</v>
          </cell>
          <cell r="B18" t="str">
            <v>dnk</v>
          </cell>
          <cell r="C18" t="str">
            <v>udv</v>
          </cell>
          <cell r="D18" t="str">
            <v>bis</v>
          </cell>
          <cell r="E18" t="str">
            <v>a0a0</v>
          </cell>
          <cell r="F18" t="str">
            <v>a00</v>
          </cell>
          <cell r="G18">
            <v>92.5505</v>
          </cell>
          <cell r="H18">
            <v>0</v>
          </cell>
          <cell r="I18">
            <v>0</v>
          </cell>
          <cell r="J18">
            <v>92.5505</v>
          </cell>
          <cell r="K18">
            <v>102.5505</v>
          </cell>
          <cell r="L18">
            <v>112.5505</v>
          </cell>
          <cell r="M18">
            <v>112.5505</v>
          </cell>
          <cell r="N18">
            <v>112.5505</v>
          </cell>
          <cell r="O18">
            <v>122.5505</v>
          </cell>
          <cell r="P18">
            <v>132.5505</v>
          </cell>
          <cell r="Q18">
            <v>142.5505</v>
          </cell>
          <cell r="R18">
            <v>142.5505</v>
          </cell>
          <cell r="S18">
            <v>154.26717749736792</v>
          </cell>
          <cell r="T18">
            <v>165.98385499473585</v>
          </cell>
          <cell r="U18">
            <v>180.98385499473585</v>
          </cell>
          <cell r="V18">
            <v>180.98385499473585</v>
          </cell>
          <cell r="W18">
            <v>171.98385499473585</v>
          </cell>
          <cell r="X18">
            <v>394.45854111279357</v>
          </cell>
          <cell r="Y18">
            <v>434.09645661016145</v>
          </cell>
          <cell r="Z18">
            <v>446.48275862068965</v>
          </cell>
          <cell r="AA18">
            <v>407.86206896551727</v>
          </cell>
          <cell r="AB18">
            <v>389.86206896551727</v>
          </cell>
          <cell r="AC18">
            <v>445.82618400002559</v>
          </cell>
          <cell r="AD18">
            <v>585.09890794653109</v>
          </cell>
          <cell r="AE18">
            <v>660</v>
          </cell>
          <cell r="AF18">
            <v>712.55961411405269</v>
          </cell>
          <cell r="AG18">
            <v>694.98771070000043</v>
          </cell>
          <cell r="AH18">
            <v>790.39135206000083</v>
          </cell>
          <cell r="AI18">
            <v>857.21436600000015</v>
          </cell>
          <cell r="AJ18">
            <v>856.97</v>
          </cell>
          <cell r="AK18">
            <v>866.83</v>
          </cell>
        </row>
        <row r="19">
          <cell r="A19" t="str">
            <v>-  -  biogas, andet</v>
          </cell>
          <cell r="B19" t="str">
            <v>dnk</v>
          </cell>
          <cell r="C19" t="str">
            <v>udv</v>
          </cell>
          <cell r="D19" t="str">
            <v>bia</v>
          </cell>
          <cell r="E19" t="str">
            <v>a0a0</v>
          </cell>
          <cell r="F19" t="str">
            <v>a00</v>
          </cell>
          <cell r="G19">
            <v>61.4495</v>
          </cell>
          <cell r="H19">
            <v>0</v>
          </cell>
          <cell r="I19">
            <v>0</v>
          </cell>
          <cell r="J19">
            <v>61.4495</v>
          </cell>
          <cell r="K19">
            <v>61.4495</v>
          </cell>
          <cell r="L19">
            <v>61.4495</v>
          </cell>
          <cell r="M19">
            <v>61.4495</v>
          </cell>
          <cell r="N19">
            <v>61.4495</v>
          </cell>
          <cell r="O19">
            <v>61.4495</v>
          </cell>
          <cell r="P19">
            <v>61.4495</v>
          </cell>
          <cell r="Q19">
            <v>61.4495</v>
          </cell>
          <cell r="R19">
            <v>63.4495</v>
          </cell>
          <cell r="S19">
            <v>94.732822502632061</v>
          </cell>
          <cell r="T19">
            <v>128.01614500526415</v>
          </cell>
          <cell r="U19">
            <v>164.01614500526415</v>
          </cell>
          <cell r="V19">
            <v>161.01614500526415</v>
          </cell>
          <cell r="W19">
            <v>173.01614500526415</v>
          </cell>
          <cell r="X19">
            <v>230.0242175078962</v>
          </cell>
          <cell r="Y19">
            <v>290.0322900105283</v>
          </cell>
          <cell r="Z19">
            <v>423.76000199999999</v>
          </cell>
          <cell r="AA19">
            <v>412.51064000000002</v>
          </cell>
          <cell r="AB19">
            <v>590.35289999999998</v>
          </cell>
          <cell r="AC19">
            <v>712.17367200158856</v>
          </cell>
          <cell r="AD19">
            <v>988.65429328412506</v>
          </cell>
          <cell r="AE19">
            <v>1143.0954410000002</v>
          </cell>
          <cell r="AF19">
            <v>1298.5888621333456</v>
          </cell>
          <cell r="AG19">
            <v>1486.9760302999998</v>
          </cell>
          <cell r="AH19">
            <v>1227.7323004399998</v>
          </cell>
          <cell r="AI19">
            <v>1441.8977464874606</v>
          </cell>
          <cell r="AJ19">
            <v>1632.6109401999997</v>
          </cell>
          <cell r="AK19">
            <v>1871.81</v>
          </cell>
        </row>
        <row r="45">
          <cell r="A45" t="str">
            <v>-  -  koks m.m.</v>
          </cell>
          <cell r="B45" t="str">
            <v>dnk</v>
          </cell>
          <cell r="C45" t="str">
            <v>imp</v>
          </cell>
          <cell r="D45" t="str">
            <v>kok</v>
          </cell>
          <cell r="E45" t="str">
            <v>a0a0</v>
          </cell>
          <cell r="F45" t="str">
            <v>a00</v>
          </cell>
          <cell r="G45">
            <v>2976.7</v>
          </cell>
          <cell r="H45">
            <v>0</v>
          </cell>
          <cell r="I45">
            <v>0</v>
          </cell>
          <cell r="J45">
            <v>2051.9</v>
          </cell>
          <cell r="K45">
            <v>2918.9</v>
          </cell>
          <cell r="L45">
            <v>2982.48</v>
          </cell>
          <cell r="M45">
            <v>3158.77</v>
          </cell>
          <cell r="N45">
            <v>3884.16</v>
          </cell>
          <cell r="O45">
            <v>2932.5696999999996</v>
          </cell>
          <cell r="P45">
            <v>1924.8869134389997</v>
          </cell>
          <cell r="Q45">
            <v>2366.3897999999999</v>
          </cell>
          <cell r="R45">
            <v>2412.0990000000002</v>
          </cell>
          <cell r="S45">
            <v>1556.2072000000001</v>
          </cell>
          <cell r="T45">
            <v>2158.8426999999997</v>
          </cell>
          <cell r="U45">
            <v>1436.1193000000001</v>
          </cell>
          <cell r="V45">
            <v>1430.1216000000002</v>
          </cell>
          <cell r="W45">
            <v>1106.7255</v>
          </cell>
          <cell r="X45">
            <v>930.0886999999999</v>
          </cell>
          <cell r="Y45">
            <v>1304.6268</v>
          </cell>
          <cell r="Z45">
            <v>1474.6690000000001</v>
          </cell>
          <cell r="AA45">
            <v>1155.6213</v>
          </cell>
          <cell r="AB45">
            <v>1177.0396000000001</v>
          </cell>
          <cell r="AC45">
            <v>1170.3885</v>
          </cell>
          <cell r="AD45">
            <v>1327.0849000000001</v>
          </cell>
          <cell r="AE45">
            <v>1070.7684999999999</v>
          </cell>
          <cell r="AF45">
            <v>1365.0284000000001</v>
          </cell>
          <cell r="AG45">
            <v>1336.6367</v>
          </cell>
          <cell r="AH45">
            <v>1424.566</v>
          </cell>
          <cell r="AI45">
            <v>1384.4836</v>
          </cell>
          <cell r="AJ45">
            <v>894.44110000000001</v>
          </cell>
          <cell r="AK45">
            <v>1124.5047</v>
          </cell>
        </row>
        <row r="46">
          <cell r="A46" t="str">
            <v>-  -  brunkulsbriketter</v>
          </cell>
          <cell r="B46" t="str">
            <v>dnk</v>
          </cell>
          <cell r="C46" t="str">
            <v>imp</v>
          </cell>
          <cell r="D46" t="str">
            <v>brk</v>
          </cell>
          <cell r="E46" t="str">
            <v>a0a0</v>
          </cell>
          <cell r="F46" t="str">
            <v>a00</v>
          </cell>
          <cell r="G46">
            <v>577.79999999999995</v>
          </cell>
          <cell r="H46">
            <v>0</v>
          </cell>
          <cell r="I46">
            <v>0</v>
          </cell>
          <cell r="J46">
            <v>342</v>
          </cell>
          <cell r="K46">
            <v>257.49</v>
          </cell>
          <cell r="L46">
            <v>261</v>
          </cell>
          <cell r="M46">
            <v>223.2</v>
          </cell>
          <cell r="N46">
            <v>340.2</v>
          </cell>
          <cell r="O46">
            <v>409.77</v>
          </cell>
          <cell r="P46">
            <v>517.14</v>
          </cell>
          <cell r="Q46">
            <v>920.48400000000004</v>
          </cell>
          <cell r="R46">
            <v>602.14700000000005</v>
          </cell>
          <cell r="S46">
            <v>637.98279999999988</v>
          </cell>
          <cell r="T46">
            <v>762.28380000000004</v>
          </cell>
          <cell r="U46">
            <v>493.94900000000007</v>
          </cell>
          <cell r="V46">
            <v>420.21979999999996</v>
          </cell>
          <cell r="W46">
            <v>146.05230000000003</v>
          </cell>
          <cell r="X46">
            <v>85.932000000000002</v>
          </cell>
          <cell r="Y46">
            <v>128.57580000000002</v>
          </cell>
          <cell r="Z46">
            <v>80.044200000000004</v>
          </cell>
          <cell r="AA46">
            <v>68.039400000000015</v>
          </cell>
          <cell r="AB46">
            <v>85.534199999999998</v>
          </cell>
          <cell r="AC46">
            <v>94.31819999999999</v>
          </cell>
          <cell r="AD46">
            <v>58.065899999999999</v>
          </cell>
          <cell r="AE46">
            <v>65.111400000000003</v>
          </cell>
          <cell r="AF46">
            <v>68.167500000000004</v>
          </cell>
          <cell r="AG46">
            <v>48.092400000000005</v>
          </cell>
          <cell r="AH46">
            <v>29.151900000000001</v>
          </cell>
          <cell r="AI46">
            <v>18.8124</v>
          </cell>
          <cell r="AJ46">
            <v>13.542</v>
          </cell>
          <cell r="AK46">
            <v>17.403299999999998</v>
          </cell>
        </row>
        <row r="52">
          <cell r="A52" t="str">
            <v>-  -  råolie</v>
          </cell>
          <cell r="B52" t="str">
            <v>dnk</v>
          </cell>
          <cell r="C52" t="str">
            <v>exp</v>
          </cell>
          <cell r="D52" t="str">
            <v>rao</v>
          </cell>
          <cell r="E52" t="str">
            <v>a0a0</v>
          </cell>
          <cell r="F52" t="str">
            <v>a00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-4905.8495999999996</v>
          </cell>
          <cell r="M52">
            <v>-4335.3575999999994</v>
          </cell>
          <cell r="N52">
            <v>-8336.1656955503495</v>
          </cell>
          <cell r="O52">
            <v>-1505.3695999999998</v>
          </cell>
          <cell r="P52">
            <v>-8791.9367999999995</v>
          </cell>
          <cell r="Q52">
            <v>-30529.1024</v>
          </cell>
          <cell r="R52">
            <v>-48396.292799999996</v>
          </cell>
          <cell r="S52">
            <v>-37147.784799999994</v>
          </cell>
          <cell r="T52">
            <v>-41149.963199999998</v>
          </cell>
          <cell r="U52">
            <v>-35625.879199999996</v>
          </cell>
          <cell r="V52">
            <v>-73713.290399999998</v>
          </cell>
          <cell r="W52">
            <v>-82853.712799999994</v>
          </cell>
          <cell r="X52">
            <v>-96090.950399999987</v>
          </cell>
          <cell r="Y52">
            <v>-117426.07920000001</v>
          </cell>
          <cell r="Z52">
            <v>-180368.41279999999</v>
          </cell>
          <cell r="AA52">
            <v>-187681.31040000002</v>
          </cell>
          <cell r="AB52">
            <v>-218421.73010000002</v>
          </cell>
          <cell r="AC52">
            <v>-252323.26699999996</v>
          </cell>
          <cell r="AD52">
            <v>-202957.37</v>
          </cell>
          <cell r="AE52">
            <v>-223787.62560000003</v>
          </cell>
          <cell r="AF52">
            <v>-302271.33799999999</v>
          </cell>
          <cell r="AG52">
            <v>-356384.473</v>
          </cell>
          <cell r="AH52">
            <v>-473626.55300000001</v>
          </cell>
          <cell r="AI52">
            <v>-575964.57499999995</v>
          </cell>
          <cell r="AJ52">
            <v>-513159.59199999995</v>
          </cell>
          <cell r="AK52">
            <v>-590239.06999999995</v>
          </cell>
        </row>
        <row r="68">
          <cell r="A68" t="str">
            <v>-  -  naturgas</v>
          </cell>
          <cell r="B68" t="str">
            <v>dnk</v>
          </cell>
          <cell r="C68" t="str">
            <v>exp</v>
          </cell>
          <cell r="D68" t="str">
            <v>nga</v>
          </cell>
          <cell r="E68" t="str">
            <v>a0a0</v>
          </cell>
          <cell r="F68" t="str">
            <v>a00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-5128.5389999999998</v>
          </cell>
          <cell r="T68">
            <v>-16561.544999999998</v>
          </cell>
          <cell r="U68">
            <v>-22655.079603000002</v>
          </cell>
          <cell r="V68">
            <v>-27856.199007000003</v>
          </cell>
          <cell r="W68">
            <v>-30873.467000999997</v>
          </cell>
          <cell r="X68">
            <v>-34356.621936000003</v>
          </cell>
          <cell r="Y68">
            <v>-38855.071319999995</v>
          </cell>
          <cell r="Z68">
            <v>-52405.816944000006</v>
          </cell>
          <cell r="AA68">
            <v>-57461.273258999994</v>
          </cell>
          <cell r="AB68">
            <v>-60425.244421799995</v>
          </cell>
          <cell r="AC68">
            <v>-62827.536779399998</v>
          </cell>
          <cell r="AD68">
            <v>-62649.158480999999</v>
          </cell>
          <cell r="AE68">
            <v>-71414.785637399997</v>
          </cell>
          <cell r="AF68">
            <v>-116866.7938152</v>
          </cell>
          <cell r="AG68">
            <v>-105422.1649278</v>
          </cell>
          <cell r="AH68">
            <v>-107498.41039999999</v>
          </cell>
          <cell r="AI68">
            <v>-120678.32096484999</v>
          </cell>
          <cell r="AJ68">
            <v>-127881.21125871898</v>
          </cell>
          <cell r="AK68">
            <v>-128610.57279882001</v>
          </cell>
        </row>
        <row r="69">
          <cell r="A69" t="str">
            <v>-  -  elværkskul</v>
          </cell>
          <cell r="B69" t="str">
            <v>dnk</v>
          </cell>
          <cell r="C69" t="str">
            <v>exp</v>
          </cell>
          <cell r="D69" t="str">
            <v>ske</v>
          </cell>
          <cell r="E69" t="str">
            <v>a0a0</v>
          </cell>
          <cell r="F69" t="str">
            <v>a00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-237.9888</v>
          </cell>
          <cell r="AC69">
            <v>-1243.2525000000001</v>
          </cell>
          <cell r="AD69">
            <v>-388.00650000000002</v>
          </cell>
          <cell r="AE69">
            <v>-3793.92</v>
          </cell>
          <cell r="AF69">
            <v>-2620.8000000000002</v>
          </cell>
          <cell r="AG69">
            <v>-4244.4250000000002</v>
          </cell>
          <cell r="AH69">
            <v>-4800</v>
          </cell>
          <cell r="AI69">
            <v>-3012.7783999999997</v>
          </cell>
          <cell r="AJ69">
            <v>-4066.8775999999993</v>
          </cell>
          <cell r="AK69">
            <v>-4014.1160499999996</v>
          </cell>
        </row>
        <row r="149">
          <cell r="A149" t="str">
            <v>Udvinding og forgasning</v>
          </cell>
        </row>
        <row r="150">
          <cell r="A150" t="str">
            <v>-  udvinding</v>
          </cell>
        </row>
        <row r="151">
          <cell r="A151" t="str">
            <v>-  -  naturgas</v>
          </cell>
          <cell r="B151" t="str">
            <v>plf</v>
          </cell>
          <cell r="C151" t="str">
            <v>udf</v>
          </cell>
          <cell r="D151" t="str">
            <v>nga</v>
          </cell>
          <cell r="E151" t="str">
            <v>a0a0</v>
          </cell>
          <cell r="F151" t="str">
            <v>a00</v>
          </cell>
          <cell r="G151">
            <v>-7.7218556999999999</v>
          </cell>
          <cell r="H151">
            <v>-15.288118170000001</v>
          </cell>
          <cell r="I151">
            <v>-8.9698989900000008</v>
          </cell>
          <cell r="J151">
            <v>-15.171122070000001</v>
          </cell>
          <cell r="K151">
            <v>-10.764091260000001</v>
          </cell>
          <cell r="L151">
            <v>-20.514070589999999</v>
          </cell>
          <cell r="M151">
            <v>-17.589195</v>
          </cell>
          <cell r="N151">
            <v>-19.18809984</v>
          </cell>
          <cell r="O151">
            <v>-16.770096329999998</v>
          </cell>
          <cell r="P151">
            <v>-813.8092072500001</v>
          </cell>
          <cell r="Q151">
            <v>-1265.8707176700002</v>
          </cell>
          <cell r="R151">
            <v>-1572.0629730000001</v>
          </cell>
          <cell r="S151">
            <v>-2487.855513</v>
          </cell>
          <cell r="T151">
            <v>-4150.7636430000002</v>
          </cell>
          <cell r="U151">
            <v>-5210.2955580000007</v>
          </cell>
          <cell r="V151">
            <v>-7390.8444870000003</v>
          </cell>
          <cell r="W151">
            <v>-8805.4121609999984</v>
          </cell>
          <cell r="X151">
            <v>-9131.4885090000007</v>
          </cell>
          <cell r="Y151">
            <v>-9132.5143650000009</v>
          </cell>
          <cell r="Z151">
            <v>-9353.2978110000004</v>
          </cell>
          <cell r="AA151">
            <v>-10768.926753</v>
          </cell>
          <cell r="AB151">
            <v>-10885.7100261</v>
          </cell>
          <cell r="AC151">
            <v>-11995.0211659</v>
          </cell>
          <cell r="AD151">
            <v>-12583.476636513504</v>
          </cell>
          <cell r="AE151">
            <v>-14986.760734822015</v>
          </cell>
          <cell r="AF151">
            <v>-19580.054804418589</v>
          </cell>
          <cell r="AG151">
            <v>-21762.333102530771</v>
          </cell>
          <cell r="AH151">
            <v>-23696.390398583193</v>
          </cell>
          <cell r="AI151">
            <v>-25100.907635799995</v>
          </cell>
          <cell r="AJ151">
            <v>-24453.452190430005</v>
          </cell>
          <cell r="AK151">
            <v>-26226.871916660006</v>
          </cell>
        </row>
        <row r="152">
          <cell r="A152" t="str">
            <v>-  forgasning</v>
          </cell>
        </row>
        <row r="153">
          <cell r="A153" t="str">
            <v>-  -  biogas fra deponi</v>
          </cell>
          <cell r="B153" t="str">
            <v>fgv</v>
          </cell>
          <cell r="C153" t="str">
            <v>fgs</v>
          </cell>
          <cell r="D153" t="str">
            <v>bid</v>
          </cell>
          <cell r="E153" t="str">
            <v>a0a0</v>
          </cell>
          <cell r="F153" t="str">
            <v>a00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-41.452743713255401</v>
          </cell>
          <cell r="AI153">
            <v>-37.229999999999997</v>
          </cell>
          <cell r="AJ153">
            <v>-21.77</v>
          </cell>
          <cell r="AK153">
            <v>-21.96</v>
          </cell>
        </row>
        <row r="154">
          <cell r="A154" t="str">
            <v>-  -  anden biogas</v>
          </cell>
          <cell r="B154" t="str">
            <v>fgv</v>
          </cell>
          <cell r="C154" t="str">
            <v>fgs</v>
          </cell>
          <cell r="D154" t="str">
            <v>bia</v>
          </cell>
          <cell r="E154" t="str">
            <v>a0a0</v>
          </cell>
          <cell r="F154" t="str">
            <v>a00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-0.85700000000000021</v>
          </cell>
          <cell r="AD154">
            <v>-4.7108346624848521</v>
          </cell>
          <cell r="AE154">
            <v>-4.5033755779843805</v>
          </cell>
          <cell r="AF154">
            <v>-4.4470740669144986</v>
          </cell>
          <cell r="AG154">
            <v>-35.415664072360954</v>
          </cell>
          <cell r="AH154">
            <v>-2.2349920144134399</v>
          </cell>
          <cell r="AI154">
            <v>-4.1500000000000004</v>
          </cell>
          <cell r="AJ154">
            <v>-5.64</v>
          </cell>
          <cell r="AK154">
            <v>-8.69</v>
          </cell>
        </row>
        <row r="155">
          <cell r="A155" t="str">
            <v>-  -  el</v>
          </cell>
          <cell r="B155" t="str">
            <v>fgv</v>
          </cell>
          <cell r="C155" t="str">
            <v>fgs</v>
          </cell>
          <cell r="D155" t="str">
            <v>elc</v>
          </cell>
          <cell r="E155" t="str">
            <v>a0a0</v>
          </cell>
          <cell r="F155" t="str">
            <v>a00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-0.5</v>
          </cell>
          <cell r="AJ155">
            <v>-0.6</v>
          </cell>
          <cell r="AK155">
            <v>-0.1</v>
          </cell>
        </row>
        <row r="173">
          <cell r="A173" t="str">
            <v>-  -  JP4 (Gasoline)</v>
          </cell>
          <cell r="B173" t="str">
            <v>raf</v>
          </cell>
          <cell r="C173" t="str">
            <v>brt</v>
          </cell>
          <cell r="D173" t="str">
            <v>jp4</v>
          </cell>
          <cell r="E173" t="str">
            <v>a0a0</v>
          </cell>
          <cell r="F173" t="str">
            <v>a00</v>
          </cell>
          <cell r="O173">
            <v>0</v>
          </cell>
          <cell r="U173">
            <v>987</v>
          </cell>
          <cell r="V173">
            <v>2864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</row>
        <row r="174">
          <cell r="A174" t="str">
            <v>-  -  petroleum</v>
          </cell>
          <cell r="B174" t="str">
            <v>raf</v>
          </cell>
          <cell r="C174" t="str">
            <v>brt</v>
          </cell>
          <cell r="D174" t="str">
            <v>ptr</v>
          </cell>
          <cell r="E174" t="str">
            <v>a0a0</v>
          </cell>
          <cell r="F174" t="str">
            <v>a00</v>
          </cell>
          <cell r="O174">
            <v>1128.4248</v>
          </cell>
          <cell r="U174">
            <v>976</v>
          </cell>
          <cell r="V174">
            <v>1885</v>
          </cell>
          <cell r="W174">
            <v>2051.9999999999995</v>
          </cell>
          <cell r="X174">
            <v>2287</v>
          </cell>
          <cell r="Y174">
            <v>3312</v>
          </cell>
          <cell r="Z174">
            <v>1181.9999999999998</v>
          </cell>
          <cell r="AA174">
            <v>957.99999999999989</v>
          </cell>
          <cell r="AB174">
            <v>464</v>
          </cell>
          <cell r="AC174">
            <v>1054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-  -  JP1 (Kerosene)</v>
          </cell>
          <cell r="B175" t="str">
            <v>raf</v>
          </cell>
          <cell r="C175" t="str">
            <v>brt</v>
          </cell>
          <cell r="D175" t="str">
            <v>jp1</v>
          </cell>
          <cell r="E175" t="str">
            <v>a0a0</v>
          </cell>
          <cell r="F175" t="str">
            <v>a00</v>
          </cell>
          <cell r="O175">
            <v>429.91919999999999</v>
          </cell>
          <cell r="U175">
            <v>8099</v>
          </cell>
          <cell r="V175">
            <v>6421.9999999999991</v>
          </cell>
          <cell r="W175">
            <v>10087</v>
          </cell>
          <cell r="X175">
            <v>10814.999999999998</v>
          </cell>
          <cell r="Y175">
            <v>10851.000000000002</v>
          </cell>
          <cell r="Z175">
            <v>8144</v>
          </cell>
          <cell r="AA175">
            <v>6409</v>
          </cell>
          <cell r="AB175">
            <v>8680.9999999999982</v>
          </cell>
          <cell r="AC175">
            <v>9756</v>
          </cell>
          <cell r="AD175">
            <v>11993</v>
          </cell>
          <cell r="AE175">
            <v>17888.452799999999</v>
          </cell>
          <cell r="AF175">
            <v>18740.983199999999</v>
          </cell>
          <cell r="AG175">
            <v>16463.218800000002</v>
          </cell>
          <cell r="AH175">
            <v>22585.513200000001</v>
          </cell>
          <cell r="AI175">
            <v>21593.052</v>
          </cell>
          <cell r="AJ175">
            <v>23600.107200000002</v>
          </cell>
          <cell r="AK175">
            <v>23010.212400000004</v>
          </cell>
        </row>
        <row r="176">
          <cell r="A176" t="str">
            <v>-  -  gas/dieselolie</v>
          </cell>
          <cell r="B176" t="str">
            <v>raf</v>
          </cell>
          <cell r="C176" t="str">
            <v>brt</v>
          </cell>
          <cell r="D176" t="str">
            <v>gdt</v>
          </cell>
          <cell r="E176" t="str">
            <v>a0a0</v>
          </cell>
          <cell r="F176" t="str">
            <v>a00</v>
          </cell>
          <cell r="O176">
            <v>119070.74852400002</v>
          </cell>
          <cell r="U176">
            <v>142629</v>
          </cell>
          <cell r="V176">
            <v>134910</v>
          </cell>
          <cell r="W176">
            <v>138552</v>
          </cell>
          <cell r="X176">
            <v>145147</v>
          </cell>
          <cell r="Y176">
            <v>140492</v>
          </cell>
          <cell r="Z176">
            <v>159694.99999999997</v>
          </cell>
          <cell r="AA176">
            <v>170778.99999999997</v>
          </cell>
          <cell r="AB176">
            <v>167773</v>
          </cell>
          <cell r="AC176">
            <v>175592</v>
          </cell>
          <cell r="AD176">
            <v>182235</v>
          </cell>
          <cell r="AE176">
            <v>190710.01252799999</v>
          </cell>
          <cell r="AF176">
            <v>152202.30706800002</v>
          </cell>
          <cell r="AG176">
            <v>138522.969228</v>
          </cell>
          <cell r="AH176">
            <v>139753.815516</v>
          </cell>
          <cell r="AI176">
            <v>139185.738132</v>
          </cell>
          <cell r="AJ176">
            <v>137502.16594800001</v>
          </cell>
          <cell r="AK176">
            <v>139116.29768400002</v>
          </cell>
        </row>
        <row r="183">
          <cell r="A183" t="str">
            <v>-  elforbrug ved forsyning</v>
          </cell>
        </row>
        <row r="184">
          <cell r="A184" t="str">
            <v>-  -  elforsyning</v>
          </cell>
          <cell r="B184" t="str">
            <v>ens</v>
          </cell>
          <cell r="C184" t="str">
            <v>eld</v>
          </cell>
          <cell r="D184" t="str">
            <v>elc</v>
          </cell>
          <cell r="E184" t="str">
            <v>a0a0</v>
          </cell>
          <cell r="F184" t="str">
            <v>a00</v>
          </cell>
          <cell r="G184">
            <v>-193.17866420903894</v>
          </cell>
          <cell r="H184">
            <v>0</v>
          </cell>
          <cell r="I184">
            <v>0</v>
          </cell>
          <cell r="J184">
            <v>-152.43719660172184</v>
          </cell>
          <cell r="K184">
            <v>-173.09553648102076</v>
          </cell>
          <cell r="L184">
            <v>-187.52377573108981</v>
          </cell>
          <cell r="M184">
            <v>-197.45201651025641</v>
          </cell>
          <cell r="N184">
            <v>-203.63950808804674</v>
          </cell>
          <cell r="O184">
            <v>-204.59866859669216</v>
          </cell>
          <cell r="P184">
            <v>-203.79000954022442</v>
          </cell>
          <cell r="Q184">
            <v>-206.04263829536822</v>
          </cell>
          <cell r="R184">
            <v>-212.72232185311407</v>
          </cell>
          <cell r="S184">
            <v>-203.45672089021997</v>
          </cell>
          <cell r="T184">
            <v>-212.9708751901664</v>
          </cell>
          <cell r="U184">
            <v>-218.38863794080072</v>
          </cell>
          <cell r="V184">
            <v>-231.45423371017085</v>
          </cell>
          <cell r="W184">
            <v>-245.79559974890103</v>
          </cell>
          <cell r="X184">
            <v>-289.00396520866667</v>
          </cell>
          <cell r="Y184">
            <v>-249.81009810389608</v>
          </cell>
          <cell r="Z184">
            <v>-252.24558635454545</v>
          </cell>
          <cell r="AA184">
            <v>-278.83884701538466</v>
          </cell>
          <cell r="AB184">
            <v>-227.80799999999999</v>
          </cell>
          <cell r="AC184">
            <v>-250.20561599999914</v>
          </cell>
          <cell r="AD184">
            <v>-290.18786181817711</v>
          </cell>
          <cell r="AE184">
            <v>-356.04892000000001</v>
          </cell>
          <cell r="AF184">
            <v>-322.21969200000001</v>
          </cell>
          <cell r="AG184">
            <v>-321.872814265751</v>
          </cell>
          <cell r="AH184">
            <v>-317.58955707017998</v>
          </cell>
          <cell r="AI184">
            <v>-360.69170251881502</v>
          </cell>
          <cell r="AJ184">
            <v>-526.87863286000697</v>
          </cell>
          <cell r="AK184">
            <v>-526.87863286000697</v>
          </cell>
        </row>
        <row r="185">
          <cell r="A185" t="str">
            <v>-  -  fjernvarmeforsyning</v>
          </cell>
          <cell r="B185" t="str">
            <v>ens</v>
          </cell>
          <cell r="C185" t="str">
            <v>fjd</v>
          </cell>
          <cell r="D185" t="str">
            <v>elc</v>
          </cell>
          <cell r="E185" t="str">
            <v>a0a0</v>
          </cell>
          <cell r="F185" t="str">
            <v>a00</v>
          </cell>
          <cell r="G185">
            <v>-127.05954198629522</v>
          </cell>
          <cell r="H185">
            <v>0</v>
          </cell>
          <cell r="I185">
            <v>0</v>
          </cell>
          <cell r="J185">
            <v>-137.77310485470994</v>
          </cell>
          <cell r="K185">
            <v>-176.24757525406639</v>
          </cell>
          <cell r="L185">
            <v>-217.69762045689023</v>
          </cell>
          <cell r="M185">
            <v>-255.72811782879438</v>
          </cell>
          <cell r="N185">
            <v>-305.8614678514482</v>
          </cell>
          <cell r="O185">
            <v>-326.27980383091113</v>
          </cell>
          <cell r="P185">
            <v>-348.4439544346618</v>
          </cell>
          <cell r="Q185">
            <v>-380.93461721522687</v>
          </cell>
          <cell r="R185">
            <v>-424.4262619498669</v>
          </cell>
          <cell r="S185">
            <v>-462.38468192869095</v>
          </cell>
          <cell r="T185">
            <v>-505.63117316079854</v>
          </cell>
          <cell r="U185">
            <v>-583.94945418117004</v>
          </cell>
          <cell r="V185">
            <v>-589.40899411091868</v>
          </cell>
          <cell r="W185">
            <v>-516.38967694044618</v>
          </cell>
          <cell r="X185">
            <v>-502.13410332344807</v>
          </cell>
          <cell r="Y185">
            <v>-500.87544539312978</v>
          </cell>
          <cell r="Z185">
            <v>-558.36132287841804</v>
          </cell>
          <cell r="AA185">
            <v>-518.65504689230761</v>
          </cell>
          <cell r="AB185">
            <v>-490.08959999999996</v>
          </cell>
          <cell r="AC185">
            <v>-508.44706799999949</v>
          </cell>
          <cell r="AD185">
            <v>-467.5018363636292</v>
          </cell>
          <cell r="AE185">
            <v>-673.86193999999989</v>
          </cell>
          <cell r="AF185">
            <v>-613.50990300000001</v>
          </cell>
          <cell r="AG185">
            <v>-626.88709099467803</v>
          </cell>
          <cell r="AH185">
            <v>-598.17644717604799</v>
          </cell>
          <cell r="AI185">
            <v>-658.71900978125404</v>
          </cell>
          <cell r="AJ185">
            <v>-700.55680607124498</v>
          </cell>
          <cell r="AK185">
            <v>-700.55680607124498</v>
          </cell>
        </row>
        <row r="186">
          <cell r="A186" t="str">
            <v>-  -  bygasforsyning</v>
          </cell>
          <cell r="B186" t="str">
            <v>ens</v>
          </cell>
          <cell r="C186" t="str">
            <v>byd</v>
          </cell>
          <cell r="D186" t="str">
            <v>elc</v>
          </cell>
          <cell r="E186" t="str">
            <v>a0a0</v>
          </cell>
          <cell r="F186" t="str">
            <v>a00</v>
          </cell>
          <cell r="G186">
            <v>-39.761793804665814</v>
          </cell>
          <cell r="H186">
            <v>0</v>
          </cell>
          <cell r="I186">
            <v>0</v>
          </cell>
          <cell r="J186">
            <v>-31.114747543944119</v>
          </cell>
          <cell r="K186">
            <v>-33.255915403800117</v>
          </cell>
          <cell r="L186">
            <v>-35.113310643720084</v>
          </cell>
          <cell r="M186">
            <v>-36.416380594692285</v>
          </cell>
          <cell r="N186">
            <v>-37.404563085090821</v>
          </cell>
          <cell r="O186">
            <v>-34.994454288068141</v>
          </cell>
          <cell r="P186">
            <v>-33.481574918371116</v>
          </cell>
          <cell r="Q186">
            <v>-42.819835421620382</v>
          </cell>
          <cell r="R186">
            <v>-56.640606809203234</v>
          </cell>
          <cell r="S186">
            <v>-75.856809877908532</v>
          </cell>
          <cell r="T186">
            <v>-90.561743621523803</v>
          </cell>
          <cell r="U186">
            <v>-94.723684106841134</v>
          </cell>
          <cell r="V186">
            <v>-111.27196667664006</v>
          </cell>
          <cell r="W186">
            <v>-115.24501491461537</v>
          </cell>
          <cell r="X186">
            <v>-124.1568980649845</v>
          </cell>
          <cell r="Y186">
            <v>-105.75153755844154</v>
          </cell>
          <cell r="Z186">
            <v>-142.10679496363636</v>
          </cell>
          <cell r="AA186">
            <v>-134.67779150769232</v>
          </cell>
          <cell r="AB186">
            <v>-129.58199999999999</v>
          </cell>
          <cell r="AC186">
            <v>-127.8618</v>
          </cell>
          <cell r="AD186">
            <v>-152.16128727272724</v>
          </cell>
          <cell r="AE186">
            <v>-178.35598999999999</v>
          </cell>
          <cell r="AF186">
            <v>-157.18485599999997</v>
          </cell>
          <cell r="AG186">
            <v>-114.996159982661</v>
          </cell>
          <cell r="AH186">
            <v>-114.79828129006</v>
          </cell>
          <cell r="AI186">
            <v>-117.668238322311</v>
          </cell>
          <cell r="AJ186">
            <v>-125.554930469236</v>
          </cell>
          <cell r="AK186">
            <v>-125.554930469236</v>
          </cell>
        </row>
        <row r="187">
          <cell r="A187" t="str">
            <v>Konverteringssektoren</v>
          </cell>
        </row>
        <row r="188">
          <cell r="A188" t="str">
            <v>Centrale elproducerende anlæg</v>
          </cell>
        </row>
        <row r="189">
          <cell r="A189" t="str">
            <v>-  råvareforbrug til kraft</v>
          </cell>
        </row>
        <row r="190">
          <cell r="A190" t="str">
            <v>-  -  gas/dieselolie</v>
          </cell>
          <cell r="B190" t="str">
            <v>cel</v>
          </cell>
          <cell r="C190" t="str">
            <v>elr</v>
          </cell>
          <cell r="D190" t="str">
            <v>gdt</v>
          </cell>
          <cell r="E190" t="str">
            <v>a0a0</v>
          </cell>
          <cell r="F190" t="str">
            <v>a00</v>
          </cell>
          <cell r="G190">
            <v>-97.372935899999987</v>
          </cell>
          <cell r="H190">
            <v>0</v>
          </cell>
          <cell r="I190">
            <v>0</v>
          </cell>
          <cell r="J190">
            <v>-240.1981323</v>
          </cell>
          <cell r="K190">
            <v>-46.554818599999976</v>
          </cell>
          <cell r="L190">
            <v>-287.35161420000003</v>
          </cell>
          <cell r="M190">
            <v>-209.54085599999999</v>
          </cell>
          <cell r="N190">
            <v>-89.239584000000008</v>
          </cell>
          <cell r="O190">
            <v>-80.34432000000001</v>
          </cell>
          <cell r="P190">
            <v>-48.852215999999999</v>
          </cell>
          <cell r="Q190">
            <v>-57.101855999999998</v>
          </cell>
          <cell r="R190">
            <v>-65.243892000000002</v>
          </cell>
          <cell r="S190">
            <v>-64.38306</v>
          </cell>
          <cell r="T190">
            <v>-57.962688000000007</v>
          </cell>
          <cell r="U190">
            <v>-53.515056000000001</v>
          </cell>
          <cell r="V190">
            <v>-81.958380000000005</v>
          </cell>
          <cell r="W190">
            <v>-45.193680000000001</v>
          </cell>
          <cell r="X190">
            <v>-64.741740000000007</v>
          </cell>
          <cell r="Y190">
            <v>-56.743175999999998</v>
          </cell>
          <cell r="Z190">
            <v>-34.289808000000001</v>
          </cell>
          <cell r="AA190">
            <v>-44.440452000000008</v>
          </cell>
          <cell r="AB190">
            <v>-54.411700000000003</v>
          </cell>
          <cell r="AC190">
            <v>-64.171888051595985</v>
          </cell>
          <cell r="AD190">
            <v>-91.218268095085563</v>
          </cell>
          <cell r="AE190">
            <v>-76.347412063823896</v>
          </cell>
          <cell r="AF190">
            <v>-60.865451999999991</v>
          </cell>
          <cell r="AG190">
            <v>-59.525304000000006</v>
          </cell>
          <cell r="AH190">
            <v>-60.541761200000003</v>
          </cell>
          <cell r="AI190">
            <v>-50.453760000000003</v>
          </cell>
          <cell r="AJ190">
            <v>-52.179000000000002</v>
          </cell>
          <cell r="AK190">
            <v>-80.41</v>
          </cell>
        </row>
        <row r="191">
          <cell r="A191" t="str">
            <v>-  -  fuelolie</v>
          </cell>
          <cell r="B191" t="str">
            <v>cel</v>
          </cell>
          <cell r="C191" t="str">
            <v>elr</v>
          </cell>
          <cell r="D191" t="str">
            <v>fut</v>
          </cell>
          <cell r="E191" t="str">
            <v>a0a0</v>
          </cell>
          <cell r="F191" t="str">
            <v>a00</v>
          </cell>
          <cell r="G191">
            <v>-92467.839800000002</v>
          </cell>
          <cell r="H191">
            <v>0</v>
          </cell>
          <cell r="I191">
            <v>0</v>
          </cell>
          <cell r="J191">
            <v>-65474.402000000002</v>
          </cell>
          <cell r="K191">
            <v>-58366.9254</v>
          </cell>
          <cell r="L191">
            <v>-68963.403600000005</v>
          </cell>
          <cell r="M191">
            <v>-56853.303999999996</v>
          </cell>
          <cell r="N191">
            <v>-52030.432799999995</v>
          </cell>
          <cell r="O191">
            <v>-27715.41</v>
          </cell>
          <cell r="P191">
            <v>-13486.610799999999</v>
          </cell>
          <cell r="Q191">
            <v>-5763.5043999999998</v>
          </cell>
          <cell r="R191">
            <v>-2535.6251999999995</v>
          </cell>
          <cell r="S191">
            <v>-2950.614</v>
          </cell>
          <cell r="T191">
            <v>-3799.7411999999999</v>
          </cell>
          <cell r="U191">
            <v>-4065.2903999999999</v>
          </cell>
          <cell r="V191">
            <v>-2617.2331999999997</v>
          </cell>
          <cell r="W191">
            <v>-2408.0419999999999</v>
          </cell>
          <cell r="X191">
            <v>-2924.5963999999999</v>
          </cell>
          <cell r="Y191">
            <v>-1775.6608000000001</v>
          </cell>
          <cell r="Z191">
            <v>-1420.1408000000001</v>
          </cell>
          <cell r="AA191">
            <v>-1728.0695999999998</v>
          </cell>
          <cell r="AB191">
            <v>-1628</v>
          </cell>
          <cell r="AC191">
            <v>-922.10459846403251</v>
          </cell>
          <cell r="AD191">
            <v>-2153.5101962083436</v>
          </cell>
          <cell r="AE191">
            <v>-4693.1501934979342</v>
          </cell>
          <cell r="AF191">
            <v>-1208.8690554528</v>
          </cell>
          <cell r="AG191">
            <v>-821.90819999999997</v>
          </cell>
          <cell r="AH191">
            <v>-615.35050000000001</v>
          </cell>
          <cell r="AI191">
            <v>-404.387</v>
          </cell>
          <cell r="AJ191">
            <v>-272.18</v>
          </cell>
          <cell r="AK191">
            <v>-561.79</v>
          </cell>
        </row>
        <row r="192">
          <cell r="A192" t="str">
            <v>-  -  elværkskul</v>
          </cell>
          <cell r="B192" t="str">
            <v>cel</v>
          </cell>
          <cell r="C192" t="str">
            <v>elr</v>
          </cell>
          <cell r="D192" t="str">
            <v>ske</v>
          </cell>
          <cell r="E192" t="str">
            <v>a0a0</v>
          </cell>
          <cell r="F192" t="str">
            <v>a00</v>
          </cell>
          <cell r="G192">
            <v>-32000.147199999999</v>
          </cell>
          <cell r="H192">
            <v>0</v>
          </cell>
          <cell r="I192">
            <v>0</v>
          </cell>
          <cell r="J192">
            <v>-41007.425000000003</v>
          </cell>
          <cell r="K192">
            <v>-55275.496100000004</v>
          </cell>
          <cell r="L192">
            <v>-60184.540800000002</v>
          </cell>
          <cell r="M192">
            <v>-54016.8056</v>
          </cell>
          <cell r="N192">
            <v>-63913.989600000001</v>
          </cell>
          <cell r="O192">
            <v>-89148.870200000005</v>
          </cell>
          <cell r="P192">
            <v>-75488.913</v>
          </cell>
          <cell r="Q192">
            <v>-29761.371200000001</v>
          </cell>
          <cell r="R192">
            <v>-30393.271499999999</v>
          </cell>
          <cell r="S192">
            <v>-36925.6564</v>
          </cell>
          <cell r="T192">
            <v>-44353.328800000003</v>
          </cell>
          <cell r="U192">
            <v>-27128.380400000002</v>
          </cell>
          <cell r="V192">
            <v>-30078.997199999998</v>
          </cell>
          <cell r="W192">
            <v>-27676.7235</v>
          </cell>
          <cell r="X192">
            <v>-16122.65</v>
          </cell>
          <cell r="Y192">
            <v>-18466.292900000004</v>
          </cell>
          <cell r="Z192">
            <v>-16972.356199999998</v>
          </cell>
          <cell r="AA192">
            <v>-11819.005800000001</v>
          </cell>
          <cell r="AB192">
            <v>-14743.763999999999</v>
          </cell>
          <cell r="AC192">
            <v>-34594.442487375622</v>
          </cell>
          <cell r="AD192">
            <v>-33432.527490506516</v>
          </cell>
          <cell r="AE192">
            <v>-49015.102040816324</v>
          </cell>
          <cell r="AF192">
            <v>-20856.52608</v>
          </cell>
          <cell r="AG192">
            <v>-20763.905000000002</v>
          </cell>
          <cell r="AH192">
            <v>-18367.7</v>
          </cell>
          <cell r="AI192">
            <v>-20303.14</v>
          </cell>
          <cell r="AJ192">
            <v>-12471.69</v>
          </cell>
          <cell r="AK192">
            <v>-10188.49</v>
          </cell>
        </row>
        <row r="193">
          <cell r="A193" t="str">
            <v>-  -  halm</v>
          </cell>
          <cell r="B193" t="str">
            <v>cel</v>
          </cell>
          <cell r="C193" t="str">
            <v>elr</v>
          </cell>
          <cell r="D193" t="str">
            <v>hal</v>
          </cell>
          <cell r="E193" t="str">
            <v>a0a0</v>
          </cell>
          <cell r="F193" t="str">
            <v>a00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-82.215000000000003</v>
          </cell>
          <cell r="AE193">
            <v>-610.29049999999995</v>
          </cell>
          <cell r="AF193">
            <v>-740.15250000000003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</row>
        <row r="195">
          <cell r="A195" t="str">
            <v>-  -  el</v>
          </cell>
          <cell r="B195" t="str">
            <v>cel</v>
          </cell>
          <cell r="C195" t="str">
            <v>elf</v>
          </cell>
          <cell r="D195" t="str">
            <v>elc</v>
          </cell>
          <cell r="E195" t="str">
            <v>a0a0</v>
          </cell>
          <cell r="F195" t="str">
            <v>a00</v>
          </cell>
          <cell r="G195">
            <v>-2622.4992000000002</v>
          </cell>
          <cell r="H195">
            <v>0</v>
          </cell>
          <cell r="I195">
            <v>0</v>
          </cell>
          <cell r="J195">
            <v>-2523.0564000000004</v>
          </cell>
          <cell r="K195">
            <v>-2512.2312000000002</v>
          </cell>
          <cell r="L195">
            <v>-2720.8331999999996</v>
          </cell>
          <cell r="M195">
            <v>-2578.6835999999998</v>
          </cell>
          <cell r="N195">
            <v>-2616.3180000000002</v>
          </cell>
          <cell r="O195">
            <v>-2787.1596</v>
          </cell>
          <cell r="P195">
            <v>-2199.9095999999995</v>
          </cell>
          <cell r="Q195">
            <v>-1188.54</v>
          </cell>
          <cell r="R195">
            <v>-1204.9703999999999</v>
          </cell>
          <cell r="S195">
            <v>-1564.326</v>
          </cell>
          <cell r="T195">
            <v>-1302.6888000000001</v>
          </cell>
          <cell r="U195">
            <v>-843.92280000000005</v>
          </cell>
          <cell r="V195">
            <v>-835.5924</v>
          </cell>
          <cell r="W195">
            <v>-768.09960000000012</v>
          </cell>
          <cell r="X195">
            <v>-569.89800000000002</v>
          </cell>
          <cell r="Y195">
            <v>-589.51440000000002</v>
          </cell>
          <cell r="Z195">
            <v>-534.18240000000003</v>
          </cell>
          <cell r="AA195">
            <v>-378.4932</v>
          </cell>
          <cell r="AB195">
            <v>-417.2688</v>
          </cell>
          <cell r="AC195">
            <v>-747.23140800000238</v>
          </cell>
          <cell r="AD195">
            <v>-773.52148799999986</v>
          </cell>
          <cell r="AE195">
            <v>-521.79839999999945</v>
          </cell>
          <cell r="AF195">
            <v>-504.55079999999964</v>
          </cell>
          <cell r="AG195">
            <v>-411.31439999999998</v>
          </cell>
          <cell r="AH195">
            <v>-396.76247999999998</v>
          </cell>
          <cell r="AI195">
            <v>-311.53572000000003</v>
          </cell>
          <cell r="AJ195">
            <v>-153.9</v>
          </cell>
          <cell r="AK195">
            <v>-156.9</v>
          </cell>
        </row>
        <row r="196">
          <cell r="A196" t="str">
            <v>-  bruttoproduktion</v>
          </cell>
        </row>
        <row r="197">
          <cell r="A197" t="str">
            <v>-  -  el</v>
          </cell>
          <cell r="B197" t="str">
            <v>cel</v>
          </cell>
          <cell r="C197" t="str">
            <v>brt</v>
          </cell>
          <cell r="D197" t="str">
            <v>elc</v>
          </cell>
          <cell r="E197" t="str">
            <v>a0a0</v>
          </cell>
          <cell r="F197" t="str">
            <v>a00</v>
          </cell>
          <cell r="G197">
            <v>46040.734800000006</v>
          </cell>
          <cell r="H197">
            <v>0</v>
          </cell>
          <cell r="I197">
            <v>0</v>
          </cell>
          <cell r="J197">
            <v>41192.791200000007</v>
          </cell>
          <cell r="K197">
            <v>41039.431199999999</v>
          </cell>
          <cell r="L197">
            <v>46856.833200000001</v>
          </cell>
          <cell r="M197">
            <v>43895.883599999994</v>
          </cell>
          <cell r="N197">
            <v>44340.317999999999</v>
          </cell>
          <cell r="O197">
            <v>44154.759599999998</v>
          </cell>
          <cell r="P197">
            <v>30859.509599999998</v>
          </cell>
          <cell r="Q197">
            <v>16078.14</v>
          </cell>
          <cell r="R197">
            <v>15712.9704</v>
          </cell>
          <cell r="S197">
            <v>20939.526000000002</v>
          </cell>
          <cell r="T197">
            <v>18413.488799999999</v>
          </cell>
          <cell r="U197">
            <v>11856.3228</v>
          </cell>
          <cell r="V197">
            <v>12470.7924</v>
          </cell>
          <cell r="W197">
            <v>11413.2996</v>
          </cell>
          <cell r="X197">
            <v>6995.8980000000001</v>
          </cell>
          <cell r="Y197">
            <v>7494.3144000000002</v>
          </cell>
          <cell r="Z197">
            <v>6978.1823999999997</v>
          </cell>
          <cell r="AA197">
            <v>4900.0932000000003</v>
          </cell>
          <cell r="AB197">
            <v>6227.6688000000004</v>
          </cell>
          <cell r="AC197">
            <v>14831.313408000002</v>
          </cell>
          <cell r="AD197">
            <v>15119.165088000005</v>
          </cell>
          <cell r="AE197">
            <v>21992.94</v>
          </cell>
          <cell r="AF197">
            <v>9575.3332800000026</v>
          </cell>
          <cell r="AG197">
            <v>9263.5812000000005</v>
          </cell>
          <cell r="AH197">
            <v>8248.976568</v>
          </cell>
          <cell r="AI197">
            <v>8871.4299599999995</v>
          </cell>
          <cell r="AJ197">
            <v>5420</v>
          </cell>
          <cell r="AK197">
            <v>4468.1000000000004</v>
          </cell>
        </row>
        <row r="199">
          <cell r="A199" t="str">
            <v>-  råvareforbrug til kraft</v>
          </cell>
          <cell r="AD199">
            <v>225962.61640428295</v>
          </cell>
          <cell r="AE199">
            <v>331789.43142324541</v>
          </cell>
          <cell r="AF199">
            <v>269487.80478446529</v>
          </cell>
          <cell r="AG199">
            <v>232179.78122197039</v>
          </cell>
          <cell r="AH199">
            <v>203651.1824120036</v>
          </cell>
          <cell r="AI199">
            <v>170480.25868083219</v>
          </cell>
          <cell r="AJ199">
            <v>188703.81999999998</v>
          </cell>
          <cell r="AK199">
            <v>197832.9</v>
          </cell>
        </row>
        <row r="200">
          <cell r="A200" t="str">
            <v>-  -  raffinaderigas</v>
          </cell>
          <cell r="B200" t="str">
            <v>cev</v>
          </cell>
          <cell r="C200" t="str">
            <v>elr</v>
          </cell>
          <cell r="D200" t="str">
            <v>rga</v>
          </cell>
          <cell r="E200" t="str">
            <v>a0a0</v>
          </cell>
          <cell r="F200" t="str">
            <v>a00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-117.81322716892416</v>
          </cell>
          <cell r="AB200">
            <v>-195.83029999999999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-  -  LPG</v>
          </cell>
          <cell r="B201" t="str">
            <v>cev</v>
          </cell>
          <cell r="C201" t="str">
            <v>elr</v>
          </cell>
          <cell r="D201" t="str">
            <v>lpg</v>
          </cell>
          <cell r="E201" t="str">
            <v>a0a0</v>
          </cell>
          <cell r="F201" t="str">
            <v>a00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-0.90658480886811887</v>
          </cell>
          <cell r="AA201">
            <v>-0.89023142790482201</v>
          </cell>
          <cell r="AB201">
            <v>-2.6539000000000001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-  -  nafta (LVN)</v>
          </cell>
          <cell r="B202" t="str">
            <v>cev</v>
          </cell>
          <cell r="C202" t="str">
            <v>elr</v>
          </cell>
          <cell r="D202" t="str">
            <v>lvn</v>
          </cell>
          <cell r="E202" t="str">
            <v>a0a0</v>
          </cell>
          <cell r="F202" t="str">
            <v>a00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-32.841498549924481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-92.847389141090744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</row>
        <row r="203">
          <cell r="A203" t="str">
            <v>-  -  gas/dieselolie</v>
          </cell>
          <cell r="B203" t="str">
            <v>cev</v>
          </cell>
          <cell r="C203" t="str">
            <v>elr</v>
          </cell>
          <cell r="D203" t="str">
            <v>gdt</v>
          </cell>
          <cell r="E203" t="str">
            <v>a0a0</v>
          </cell>
          <cell r="F203" t="str">
            <v>a00</v>
          </cell>
          <cell r="G203">
            <v>-1.4143285580734759</v>
          </cell>
          <cell r="H203">
            <v>0</v>
          </cell>
          <cell r="I203">
            <v>0</v>
          </cell>
          <cell r="J203">
            <v>-92.035995634670911</v>
          </cell>
          <cell r="K203">
            <v>-9.8443388611245872</v>
          </cell>
          <cell r="L203">
            <v>-59.408517187860689</v>
          </cell>
          <cell r="M203">
            <v>-112.74931022369445</v>
          </cell>
          <cell r="N203">
            <v>-179.49248563795825</v>
          </cell>
          <cell r="O203">
            <v>-152.15317835513156</v>
          </cell>
          <cell r="P203">
            <v>-255.22432310597463</v>
          </cell>
          <cell r="Q203">
            <v>-220.18763209950953</v>
          </cell>
          <cell r="R203">
            <v>-286.04795294368898</v>
          </cell>
          <cell r="S203">
            <v>-240.88315587005175</v>
          </cell>
          <cell r="T203">
            <v>-53.433826093036622</v>
          </cell>
          <cell r="U203">
            <v>-157.00761486811024</v>
          </cell>
          <cell r="V203">
            <v>-295.45032253027091</v>
          </cell>
          <cell r="W203">
            <v>-298.58449655913802</v>
          </cell>
          <cell r="X203">
            <v>-203.98549657219851</v>
          </cell>
          <cell r="Y203">
            <v>-197.30639745720984</v>
          </cell>
          <cell r="Z203">
            <v>-397.72799556281575</v>
          </cell>
          <cell r="AA203">
            <v>-584.48994392058455</v>
          </cell>
          <cell r="AB203">
            <v>-195.14410000000001</v>
          </cell>
          <cell r="AC203">
            <v>-6.3927504623797979</v>
          </cell>
          <cell r="AD203">
            <v>-40.604815693956589</v>
          </cell>
          <cell r="AE203">
            <v>-31.535170451594418</v>
          </cell>
          <cell r="AF203">
            <v>-79.213911966806364</v>
          </cell>
          <cell r="AG203">
            <v>-173.16912362876519</v>
          </cell>
          <cell r="AH203">
            <v>-224.91080049689799</v>
          </cell>
          <cell r="AI203">
            <v>-85.794764357620096</v>
          </cell>
          <cell r="AJ203">
            <v>-80.5</v>
          </cell>
          <cell r="AK203">
            <v>-78.87</v>
          </cell>
        </row>
        <row r="204">
          <cell r="A204" t="str">
            <v>-  -  fuelolie</v>
          </cell>
          <cell r="B204" t="str">
            <v>cev</v>
          </cell>
          <cell r="C204" t="str">
            <v>elr</v>
          </cell>
          <cell r="D204" t="str">
            <v>fut</v>
          </cell>
          <cell r="E204" t="str">
            <v>a0a0</v>
          </cell>
          <cell r="F204" t="str">
            <v>a00</v>
          </cell>
          <cell r="G204">
            <v>-64236.116057104278</v>
          </cell>
          <cell r="H204">
            <v>0</v>
          </cell>
          <cell r="I204">
            <v>0</v>
          </cell>
          <cell r="J204">
            <v>-44701.226423793109</v>
          </cell>
          <cell r="K204">
            <v>-41681.942725501533</v>
          </cell>
          <cell r="L204">
            <v>-35619.637106963259</v>
          </cell>
          <cell r="M204">
            <v>-27054.218073454656</v>
          </cell>
          <cell r="N204">
            <v>-23376.517404485723</v>
          </cell>
          <cell r="O204">
            <v>-18009.304618144884</v>
          </cell>
          <cell r="P204">
            <v>-9884.4808340992895</v>
          </cell>
          <cell r="Q204">
            <v>-11245.806026217775</v>
          </cell>
          <cell r="R204">
            <v>-5401.5059982015173</v>
          </cell>
          <cell r="S204">
            <v>-3533.5545666858156</v>
          </cell>
          <cell r="T204">
            <v>-8641.9923761181162</v>
          </cell>
          <cell r="U204">
            <v>-9305.4107481133742</v>
          </cell>
          <cell r="V204">
            <v>-7027.7455339212602</v>
          </cell>
          <cell r="W204">
            <v>-9392.5329044325863</v>
          </cell>
          <cell r="X204">
            <v>-6884.2358961929203</v>
          </cell>
          <cell r="Y204">
            <v>-5481.4055912558943</v>
          </cell>
          <cell r="Z204">
            <v>-8161.8553870985852</v>
          </cell>
          <cell r="AA204">
            <v>-7764.3745545451002</v>
          </cell>
          <cell r="AB204">
            <v>-6510.7635</v>
          </cell>
          <cell r="AC204">
            <v>-19451.997594341199</v>
          </cell>
          <cell r="AD204">
            <v>-7179.473369796312</v>
          </cell>
          <cell r="AE204">
            <v>-9041.5337469726364</v>
          </cell>
          <cell r="AF204">
            <v>-5061.2899813853182</v>
          </cell>
          <cell r="AG204">
            <v>-8614.710037783927</v>
          </cell>
          <cell r="AH204">
            <v>-5716.1280483139699</v>
          </cell>
          <cell r="AI204">
            <v>-2982.5058879264102</v>
          </cell>
          <cell r="AJ204">
            <v>-5340.84</v>
          </cell>
          <cell r="AK204">
            <v>-8673.82</v>
          </cell>
        </row>
        <row r="205">
          <cell r="A205" t="str">
            <v>-  -  petroleumskoks</v>
          </cell>
          <cell r="B205" t="str">
            <v>cev</v>
          </cell>
          <cell r="C205" t="str">
            <v>elr</v>
          </cell>
          <cell r="D205" t="str">
            <v>pko</v>
          </cell>
          <cell r="E205" t="str">
            <v>a0a0</v>
          </cell>
          <cell r="F205" t="str">
            <v>a00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-1096.2909999999999</v>
          </cell>
          <cell r="AC205">
            <v>-1842.27</v>
          </cell>
          <cell r="AD205">
            <v>-452.78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-  -  orimulsion</v>
          </cell>
          <cell r="B206" t="str">
            <v>cev</v>
          </cell>
          <cell r="C206" t="str">
            <v>elr</v>
          </cell>
          <cell r="D206" t="str">
            <v>ori</v>
          </cell>
          <cell r="E206" t="str">
            <v>a0a0</v>
          </cell>
          <cell r="F206" t="str">
            <v>a00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-19727.45</v>
          </cell>
          <cell r="AE206">
            <v>-36369.186000000002</v>
          </cell>
          <cell r="AF206">
            <v>-40078.82</v>
          </cell>
          <cell r="AG206">
            <v>-32164.714</v>
          </cell>
          <cell r="AH206">
            <v>-33573.683111223501</v>
          </cell>
          <cell r="AI206">
            <v>-33502.509600190198</v>
          </cell>
          <cell r="AJ206">
            <v>-29587.39</v>
          </cell>
          <cell r="AK206">
            <v>-23233.55</v>
          </cell>
        </row>
        <row r="207">
          <cell r="A207" t="str">
            <v>-  -  naturgas</v>
          </cell>
          <cell r="B207" t="str">
            <v>cev</v>
          </cell>
          <cell r="C207" t="str">
            <v>elr</v>
          </cell>
          <cell r="D207" t="str">
            <v>nga</v>
          </cell>
          <cell r="E207" t="str">
            <v>a0a0</v>
          </cell>
          <cell r="F207" t="str">
            <v>a00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-2874.5521420671103</v>
          </cell>
          <cell r="U207">
            <v>-5062.913513752419</v>
          </cell>
          <cell r="V207">
            <v>-3151.6700898848326</v>
          </cell>
          <cell r="W207">
            <v>-4514.3554087699313</v>
          </cell>
          <cell r="X207">
            <v>-4505.5258633875001</v>
          </cell>
          <cell r="Y207">
            <v>-3455.5181796265747</v>
          </cell>
          <cell r="Z207">
            <v>-3982.6270653576462</v>
          </cell>
          <cell r="AA207">
            <v>-2918.1786206720067</v>
          </cell>
          <cell r="AB207">
            <v>-3934.0531999999998</v>
          </cell>
          <cell r="AC207">
            <v>-5193.4980353550809</v>
          </cell>
          <cell r="AD207">
            <v>-6631.6489433952593</v>
          </cell>
          <cell r="AE207">
            <v>-8092.5661776048846</v>
          </cell>
          <cell r="AF207">
            <v>-10693.700026784441</v>
          </cell>
          <cell r="AG207">
            <v>-15917.533795973832</v>
          </cell>
          <cell r="AH207">
            <v>-19905.904238716299</v>
          </cell>
          <cell r="AI207">
            <v>-21022.7368249725</v>
          </cell>
          <cell r="AJ207">
            <v>-22100.080000000002</v>
          </cell>
          <cell r="AK207">
            <v>-24648.639999999999</v>
          </cell>
        </row>
        <row r="208">
          <cell r="A208" t="str">
            <v>-  -  elværkskul</v>
          </cell>
          <cell r="B208" t="str">
            <v>cev</v>
          </cell>
          <cell r="C208" t="str">
            <v>elr</v>
          </cell>
          <cell r="D208" t="str">
            <v>ske</v>
          </cell>
          <cell r="E208" t="str">
            <v>a0a0</v>
          </cell>
          <cell r="F208" t="str">
            <v>a00</v>
          </cell>
          <cell r="G208">
            <v>-12396.649599117674</v>
          </cell>
          <cell r="H208">
            <v>0</v>
          </cell>
          <cell r="I208">
            <v>0</v>
          </cell>
          <cell r="J208">
            <v>-19975.712448272217</v>
          </cell>
          <cell r="K208">
            <v>-34843.467205451256</v>
          </cell>
          <cell r="L208">
            <v>-43125.158361648872</v>
          </cell>
          <cell r="M208">
            <v>-58849.540661771738</v>
          </cell>
          <cell r="N208">
            <v>-77212.328125876316</v>
          </cell>
          <cell r="O208">
            <v>-123628.41768349998</v>
          </cell>
          <cell r="P208">
            <v>-88080.918826794732</v>
          </cell>
          <cell r="Q208">
            <v>-176269.52888568272</v>
          </cell>
          <cell r="R208">
            <v>-168103.30545685478</v>
          </cell>
          <cell r="S208">
            <v>-164733.90881744411</v>
          </cell>
          <cell r="T208">
            <v>-205394.41771256714</v>
          </cell>
          <cell r="U208">
            <v>-226880.44151679878</v>
          </cell>
          <cell r="V208">
            <v>-216980.36639468549</v>
          </cell>
          <cell r="W208">
            <v>-201280.56801023835</v>
          </cell>
          <cell r="X208">
            <v>-167090.32493521649</v>
          </cell>
          <cell r="Y208">
            <v>-186479.30971736929</v>
          </cell>
          <cell r="Z208">
            <v>-272214.45026069414</v>
          </cell>
          <cell r="AA208">
            <v>-224348.3567061559</v>
          </cell>
          <cell r="AB208">
            <v>-233469.8834024361</v>
          </cell>
          <cell r="AC208">
            <v>-241047.06449451498</v>
          </cell>
          <cell r="AD208">
            <v>-191930.25769917312</v>
          </cell>
          <cell r="AE208">
            <v>-278174.70990481938</v>
          </cell>
          <cell r="AF208">
            <v>-213507.25028689028</v>
          </cell>
          <cell r="AG208">
            <v>-173929.21510712139</v>
          </cell>
          <cell r="AH208">
            <v>-142724.76818105401</v>
          </cell>
          <cell r="AI208">
            <v>-112862.68267552499</v>
          </cell>
          <cell r="AJ208">
            <v>-129779.38</v>
          </cell>
          <cell r="AK208">
            <v>-136676.88</v>
          </cell>
        </row>
        <row r="209">
          <cell r="A209" t="str">
            <v>-  -  halm</v>
          </cell>
          <cell r="B209" t="str">
            <v>cev</v>
          </cell>
          <cell r="C209" t="str">
            <v>elr</v>
          </cell>
          <cell r="D209" t="str">
            <v>hal</v>
          </cell>
          <cell r="E209" t="str">
            <v>a0a0</v>
          </cell>
          <cell r="F209" t="str">
            <v>a00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-66.071255154565193</v>
          </cell>
          <cell r="U209">
            <v>-79.193361326224462</v>
          </cell>
          <cell r="V209">
            <v>-52.078878978153931</v>
          </cell>
          <cell r="W209">
            <v>0</v>
          </cell>
          <cell r="X209">
            <v>-50.939668630891809</v>
          </cell>
          <cell r="Y209">
            <v>-182.05543350462261</v>
          </cell>
          <cell r="Z209">
            <v>-339.06271851667645</v>
          </cell>
          <cell r="AA209">
            <v>-213.6555426971573</v>
          </cell>
          <cell r="AB209">
            <v>-222.93260000000001</v>
          </cell>
          <cell r="AC209">
            <v>-97.400496043035659</v>
          </cell>
          <cell r="AD209">
            <v>0</v>
          </cell>
          <cell r="AE209">
            <v>0</v>
          </cell>
          <cell r="AF209">
            <v>0</v>
          </cell>
          <cell r="AG209">
            <v>-988.23762051219364</v>
          </cell>
          <cell r="AH209">
            <v>-1299.86481091733</v>
          </cell>
          <cell r="AI209">
            <v>-0.99246784524534204</v>
          </cell>
          <cell r="AJ209">
            <v>-1626.33</v>
          </cell>
          <cell r="AK209">
            <v>-3430.98</v>
          </cell>
        </row>
        <row r="210">
          <cell r="A210" t="str">
            <v>-  -  skovflis</v>
          </cell>
          <cell r="B210" t="str">
            <v>cev</v>
          </cell>
          <cell r="C210" t="str">
            <v>elr</v>
          </cell>
          <cell r="D210" t="str">
            <v>fli</v>
          </cell>
          <cell r="E210" t="str">
            <v>a0a0</v>
          </cell>
          <cell r="F210" t="str">
            <v>a00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-1.0463118324424963</v>
          </cell>
          <cell r="AF210">
            <v>-19.563367486546529</v>
          </cell>
          <cell r="AG210">
            <v>-174.30971249737689</v>
          </cell>
          <cell r="AH210">
            <v>-10.5998768804095</v>
          </cell>
          <cell r="AI210">
            <v>-4.9264600152253299</v>
          </cell>
          <cell r="AJ210">
            <v>-22.82</v>
          </cell>
          <cell r="AK210">
            <v>-249.93</v>
          </cell>
        </row>
        <row r="211">
          <cell r="A211" t="str">
            <v>-  -  træpiller</v>
          </cell>
          <cell r="B211" t="str">
            <v>cev</v>
          </cell>
          <cell r="C211" t="str">
            <v>elr</v>
          </cell>
          <cell r="D211" t="str">
            <v>tpi</v>
          </cell>
          <cell r="E211" t="str">
            <v>a0a0</v>
          </cell>
          <cell r="F211" t="str">
            <v>a00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-181.88509685702689</v>
          </cell>
          <cell r="AH211">
            <v>0</v>
          </cell>
          <cell r="AI211">
            <v>0</v>
          </cell>
          <cell r="AJ211">
            <v>-0.74</v>
          </cell>
          <cell r="AK211">
            <v>-94.31</v>
          </cell>
        </row>
        <row r="212">
          <cell r="A212" t="str">
            <v>-  -  træaffald</v>
          </cell>
          <cell r="B212" t="str">
            <v>cev</v>
          </cell>
          <cell r="C212" t="str">
            <v>elr</v>
          </cell>
          <cell r="D212" t="str">
            <v>taf</v>
          </cell>
          <cell r="E212" t="str">
            <v>a0a0</v>
          </cell>
          <cell r="F212" t="str">
            <v>a00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-41.743069767376312</v>
          </cell>
          <cell r="AD212">
            <v>0</v>
          </cell>
          <cell r="AE212">
            <v>-15.552167584469004</v>
          </cell>
          <cell r="AF212">
            <v>0</v>
          </cell>
          <cell r="AG212">
            <v>0</v>
          </cell>
          <cell r="AH212">
            <v>-174.38839825225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-  -  biogas, deponi</v>
          </cell>
          <cell r="B213" t="str">
            <v>cev</v>
          </cell>
          <cell r="C213" t="str">
            <v>elr</v>
          </cell>
          <cell r="D213" t="str">
            <v>bid</v>
          </cell>
          <cell r="E213" t="str">
            <v>a0a0</v>
          </cell>
          <cell r="F213" t="str">
            <v>a00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-20.9349461489488</v>
          </cell>
          <cell r="AI213">
            <v>-18.11</v>
          </cell>
          <cell r="AJ213">
            <v>-16.21</v>
          </cell>
          <cell r="AK213">
            <v>-13.8</v>
          </cell>
        </row>
        <row r="221">
          <cell r="A221" t="str">
            <v>-  -  gas/dieselolie</v>
          </cell>
          <cell r="B221" t="str">
            <v>cev</v>
          </cell>
          <cell r="C221" t="str">
            <v>fjr</v>
          </cell>
          <cell r="D221" t="str">
            <v>gdt</v>
          </cell>
          <cell r="E221" t="str">
            <v>a0a0</v>
          </cell>
          <cell r="F221" t="str">
            <v>a00</v>
          </cell>
          <cell r="G221">
            <v>-0.21273554192653663</v>
          </cell>
          <cell r="H221">
            <v>0</v>
          </cell>
          <cell r="I221">
            <v>0</v>
          </cell>
          <cell r="J221">
            <v>-15.765872065329095</v>
          </cell>
          <cell r="K221">
            <v>-1.6008425388754377</v>
          </cell>
          <cell r="L221">
            <v>-9.239868612139281</v>
          </cell>
          <cell r="M221">
            <v>-17.709833776305555</v>
          </cell>
          <cell r="N221">
            <v>-26.267930362041731</v>
          </cell>
          <cell r="O221">
            <v>-16.502501644868438</v>
          </cell>
          <cell r="P221">
            <v>-40.923460894025368</v>
          </cell>
          <cell r="Q221">
            <v>-19.710511900490463</v>
          </cell>
          <cell r="R221">
            <v>-30.708155056310975</v>
          </cell>
          <cell r="S221">
            <v>-27.733784129948258</v>
          </cell>
          <cell r="T221">
            <v>-5.6034859069633729</v>
          </cell>
          <cell r="U221">
            <v>-15.477329131889743</v>
          </cell>
          <cell r="V221">
            <v>-33.591297469729078</v>
          </cell>
          <cell r="W221">
            <v>-36.221823440862025</v>
          </cell>
          <cell r="X221">
            <v>-28.27276342780149</v>
          </cell>
          <cell r="Y221">
            <v>-25.950426542790144</v>
          </cell>
          <cell r="Z221">
            <v>-40.982196437184264</v>
          </cell>
          <cell r="AA221">
            <v>-72.069604079415427</v>
          </cell>
          <cell r="AB221">
            <v>-25.444099999999999</v>
          </cell>
          <cell r="AC221">
            <v>-4.257249552594101</v>
          </cell>
          <cell r="AD221">
            <v>-10.694964306649753</v>
          </cell>
          <cell r="AE221">
            <v>-9.6513415484413247</v>
          </cell>
          <cell r="AF221">
            <v>-5.2302160331936332</v>
          </cell>
          <cell r="AG221">
            <v>-48.524580373370668</v>
          </cell>
          <cell r="AH221">
            <v>-24.791967507054999</v>
          </cell>
          <cell r="AI221">
            <v>-26.089095242379901</v>
          </cell>
          <cell r="AJ221">
            <v>-15.3</v>
          </cell>
          <cell r="AK221">
            <v>-12.8</v>
          </cell>
        </row>
        <row r="222">
          <cell r="A222" t="str">
            <v>-  -  fuelolie</v>
          </cell>
          <cell r="B222" t="str">
            <v>cev</v>
          </cell>
          <cell r="C222" t="str">
            <v>fjr</v>
          </cell>
          <cell r="D222" t="str">
            <v>fut</v>
          </cell>
          <cell r="E222" t="str">
            <v>a0a0</v>
          </cell>
          <cell r="F222" t="str">
            <v>a00</v>
          </cell>
          <cell r="G222">
            <v>-9662.044142895722</v>
          </cell>
          <cell r="H222">
            <v>0</v>
          </cell>
          <cell r="I222">
            <v>0</v>
          </cell>
          <cell r="J222">
            <v>-7657.3715762068914</v>
          </cell>
          <cell r="K222">
            <v>-6778.1318744984637</v>
          </cell>
          <cell r="L222">
            <v>-5539.9592930367353</v>
          </cell>
          <cell r="M222">
            <v>-4249.477926545349</v>
          </cell>
          <cell r="N222">
            <v>-3421.0497955142828</v>
          </cell>
          <cell r="O222">
            <v>-1953.2853818551159</v>
          </cell>
          <cell r="P222">
            <v>-1584.9083659007119</v>
          </cell>
          <cell r="Q222">
            <v>-1006.6895737822258</v>
          </cell>
          <cell r="R222">
            <v>-579.86880179848367</v>
          </cell>
          <cell r="S222">
            <v>-406.83143331418449</v>
          </cell>
          <cell r="T222">
            <v>-906.26642388188361</v>
          </cell>
          <cell r="U222">
            <v>-917.29885188662593</v>
          </cell>
          <cell r="V222">
            <v>-799.02126607873981</v>
          </cell>
          <cell r="W222">
            <v>-1139.4250955674145</v>
          </cell>
          <cell r="X222">
            <v>-954.16770380707896</v>
          </cell>
          <cell r="Y222">
            <v>-720.93360874410621</v>
          </cell>
          <cell r="Z222">
            <v>-841.00381290141422</v>
          </cell>
          <cell r="AA222">
            <v>-957.55584545490001</v>
          </cell>
          <cell r="AB222">
            <v>-848.9144</v>
          </cell>
          <cell r="AC222">
            <v>-1695.9648019422557</v>
          </cell>
          <cell r="AD222">
            <v>-1614.386827277503</v>
          </cell>
          <cell r="AE222">
            <v>-2169.1180514016096</v>
          </cell>
          <cell r="AF222">
            <v>-1328.2429158018811</v>
          </cell>
          <cell r="AG222">
            <v>-1830.1776628503656</v>
          </cell>
          <cell r="AH222">
            <v>-969.35665168602998</v>
          </cell>
          <cell r="AI222">
            <v>-460.293112073592</v>
          </cell>
          <cell r="AJ222">
            <v>-1644.33</v>
          </cell>
          <cell r="AK222">
            <v>-2083.1799999999998</v>
          </cell>
        </row>
        <row r="223">
          <cell r="A223" t="str">
            <v>-  -  petroleumskoks</v>
          </cell>
          <cell r="B223" t="str">
            <v>cev</v>
          </cell>
          <cell r="C223" t="str">
            <v>fjr</v>
          </cell>
          <cell r="D223" t="str">
            <v>pko</v>
          </cell>
          <cell r="E223" t="str">
            <v>a0a0</v>
          </cell>
          <cell r="F223" t="str">
            <v>a00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-142.94130000000001</v>
          </cell>
          <cell r="AC223">
            <v>-1900.73</v>
          </cell>
          <cell r="AD223">
            <v>-467.22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-  -  orimulsion</v>
          </cell>
          <cell r="B224" t="str">
            <v>cev</v>
          </cell>
          <cell r="C224" t="str">
            <v>fjr</v>
          </cell>
          <cell r="D224" t="str">
            <v>ori</v>
          </cell>
          <cell r="E224" t="str">
            <v>a0a0</v>
          </cell>
          <cell r="F224" t="str">
            <v>a00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-241.36171624122451</v>
          </cell>
          <cell r="AE224">
            <v>-516.54333762327155</v>
          </cell>
          <cell r="AF224">
            <v>-532.47506327818439</v>
          </cell>
          <cell r="AG224">
            <v>-539.87282165235411</v>
          </cell>
          <cell r="AH224">
            <v>-616.94888877651999</v>
          </cell>
          <cell r="AI224">
            <v>-645.671399809798</v>
          </cell>
          <cell r="AJ224">
            <v>-653.26</v>
          </cell>
          <cell r="AK224">
            <v>-610.47</v>
          </cell>
        </row>
        <row r="225">
          <cell r="A225" t="str">
            <v>-  -  naturgas</v>
          </cell>
          <cell r="B225" t="str">
            <v>cev</v>
          </cell>
          <cell r="C225" t="str">
            <v>fjr</v>
          </cell>
          <cell r="D225" t="str">
            <v>nga</v>
          </cell>
          <cell r="E225" t="str">
            <v>a0a0</v>
          </cell>
          <cell r="F225" t="str">
            <v>a00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-301.44785793288952</v>
          </cell>
          <cell r="U225">
            <v>-499.08648624758086</v>
          </cell>
          <cell r="V225">
            <v>-358.32991011516742</v>
          </cell>
          <cell r="W225">
            <v>-547.64459123006861</v>
          </cell>
          <cell r="X225">
            <v>-624.47413661250039</v>
          </cell>
          <cell r="Y225">
            <v>-454.48182037342542</v>
          </cell>
          <cell r="Z225">
            <v>-410.3729346423537</v>
          </cell>
          <cell r="AA225">
            <v>-359.82137932799327</v>
          </cell>
          <cell r="AB225">
            <v>-512.94669999999996</v>
          </cell>
          <cell r="AC225">
            <v>-3244.4753650549783</v>
          </cell>
          <cell r="AD225">
            <v>-3822.0914063047408</v>
          </cell>
          <cell r="AE225">
            <v>-4101.4338223951145</v>
          </cell>
          <cell r="AF225">
            <v>-3906.3699732155587</v>
          </cell>
          <cell r="AG225">
            <v>-4884.9662040261665</v>
          </cell>
          <cell r="AH225">
            <v>-5702.2941612837503</v>
          </cell>
          <cell r="AI225">
            <v>-8029.4562888274704</v>
          </cell>
          <cell r="AJ225">
            <v>-7843.33</v>
          </cell>
          <cell r="AK225">
            <v>-8700.92</v>
          </cell>
        </row>
        <row r="226">
          <cell r="A226" t="str">
            <v>-  -  elværkskul</v>
          </cell>
          <cell r="B226" t="str">
            <v>cev</v>
          </cell>
          <cell r="C226" t="str">
            <v>fjr</v>
          </cell>
          <cell r="D226" t="str">
            <v>ske</v>
          </cell>
          <cell r="E226" t="str">
            <v>a0a0</v>
          </cell>
          <cell r="F226" t="str">
            <v>a00</v>
          </cell>
          <cell r="G226">
            <v>-1862.2032008823271</v>
          </cell>
          <cell r="H226">
            <v>0</v>
          </cell>
          <cell r="I226">
            <v>0</v>
          </cell>
          <cell r="J226">
            <v>-3421.8625517277783</v>
          </cell>
          <cell r="K226">
            <v>-5642.0366945487394</v>
          </cell>
          <cell r="L226">
            <v>-6707.3008383511251</v>
          </cell>
          <cell r="M226">
            <v>-9243.6537382282713</v>
          </cell>
          <cell r="N226">
            <v>-11299.682274123676</v>
          </cell>
          <cell r="O226">
            <v>-13408.712116500017</v>
          </cell>
          <cell r="P226">
            <v>-14123.168173205262</v>
          </cell>
          <cell r="Q226">
            <v>-15779.099914317285</v>
          </cell>
          <cell r="R226">
            <v>-18046.423043145205</v>
          </cell>
          <cell r="S226">
            <v>-18966.434782555865</v>
          </cell>
          <cell r="T226">
            <v>-21539.253487432827</v>
          </cell>
          <cell r="U226">
            <v>-22365.178083201219</v>
          </cell>
          <cell r="V226">
            <v>-24669.636405314519</v>
          </cell>
          <cell r="W226">
            <v>-24417.708489761659</v>
          </cell>
          <cell r="X226">
            <v>-23159.025064783509</v>
          </cell>
          <cell r="Y226">
            <v>-24527.397382630694</v>
          </cell>
          <cell r="Z226">
            <v>-28050.193539305856</v>
          </cell>
          <cell r="AA226">
            <v>-27679.637493844089</v>
          </cell>
          <cell r="AB226">
            <v>-30311.352597563866</v>
          </cell>
          <cell r="AC226">
            <v>-25772.404892792139</v>
          </cell>
          <cell r="AD226">
            <v>-26523.471762094188</v>
          </cell>
          <cell r="AE226">
            <v>-28353.918446428466</v>
          </cell>
          <cell r="AF226">
            <v>-26083.058233109703</v>
          </cell>
          <cell r="AG226">
            <v>-24726.052893959994</v>
          </cell>
          <cell r="AH226">
            <v>-22891.571818945598</v>
          </cell>
          <cell r="AI226">
            <v>-18965.159324474898</v>
          </cell>
          <cell r="AJ226">
            <v>-20677.02</v>
          </cell>
          <cell r="AK226">
            <v>-18362.12</v>
          </cell>
        </row>
        <row r="227">
          <cell r="A227" t="str">
            <v>-  -  halm</v>
          </cell>
          <cell r="B227" t="str">
            <v>cev</v>
          </cell>
          <cell r="C227" t="str">
            <v>fjr</v>
          </cell>
          <cell r="D227" t="str">
            <v>hal</v>
          </cell>
          <cell r="E227" t="str">
            <v>a0a0</v>
          </cell>
          <cell r="F227" t="str">
            <v>a00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-6.9287448454348031</v>
          </cell>
          <cell r="U227">
            <v>-7.8066386737755371</v>
          </cell>
          <cell r="V227">
            <v>-5.921121021846071</v>
          </cell>
          <cell r="W227">
            <v>0</v>
          </cell>
          <cell r="X227">
            <v>-7.0603313691081917</v>
          </cell>
          <cell r="Y227">
            <v>-23.944566495377401</v>
          </cell>
          <cell r="Z227">
            <v>-34.937281483323538</v>
          </cell>
          <cell r="AA227">
            <v>-26.344457302842702</v>
          </cell>
          <cell r="AB227">
            <v>-29.067299999999999</v>
          </cell>
          <cell r="AC227">
            <v>-2.8535038968119473</v>
          </cell>
          <cell r="AD227">
            <v>0</v>
          </cell>
          <cell r="AE227">
            <v>0</v>
          </cell>
          <cell r="AF227">
            <v>0</v>
          </cell>
          <cell r="AG227">
            <v>-25.532054487806207</v>
          </cell>
          <cell r="AH227">
            <v>-39.935189082670902</v>
          </cell>
          <cell r="AI227">
            <v>-5.6672154754658602E-2</v>
          </cell>
          <cell r="AJ227">
            <v>-62.94</v>
          </cell>
          <cell r="AK227">
            <v>-427.39</v>
          </cell>
        </row>
        <row r="228">
          <cell r="A228" t="str">
            <v>-  -  skovflis</v>
          </cell>
          <cell r="B228" t="str">
            <v>cev</v>
          </cell>
          <cell r="C228" t="str">
            <v>fjr</v>
          </cell>
          <cell r="D228" t="str">
            <v>fli</v>
          </cell>
          <cell r="E228" t="str">
            <v>a0a0</v>
          </cell>
          <cell r="F228" t="str">
            <v>a00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-0.22018816755750362</v>
          </cell>
          <cell r="AF228">
            <v>-2.9798325134534727</v>
          </cell>
          <cell r="AG228">
            <v>-6.3791175026231297</v>
          </cell>
          <cell r="AH228">
            <v>-1.36312311959048</v>
          </cell>
          <cell r="AI228">
            <v>-1.3165399847746699</v>
          </cell>
          <cell r="AJ228">
            <v>-8.19</v>
          </cell>
          <cell r="AK228">
            <v>-97.04</v>
          </cell>
        </row>
        <row r="229">
          <cell r="A229" t="str">
            <v>-  -  træpiller</v>
          </cell>
          <cell r="B229" t="str">
            <v>cev</v>
          </cell>
          <cell r="C229" t="str">
            <v>fjr</v>
          </cell>
          <cell r="D229" t="str">
            <v>tpi</v>
          </cell>
          <cell r="E229" t="str">
            <v>a0a0</v>
          </cell>
          <cell r="F229" t="str">
            <v>a00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-29.214803142973132</v>
          </cell>
          <cell r="AH229">
            <v>0</v>
          </cell>
          <cell r="AI229">
            <v>0</v>
          </cell>
          <cell r="AJ229">
            <v>-0.18</v>
          </cell>
          <cell r="AK229">
            <v>-22.75</v>
          </cell>
        </row>
        <row r="230">
          <cell r="A230" t="str">
            <v>-  -  træaffald</v>
          </cell>
          <cell r="B230" t="str">
            <v>cev</v>
          </cell>
          <cell r="C230" t="str">
            <v>fjr</v>
          </cell>
          <cell r="D230" t="str">
            <v>taf</v>
          </cell>
          <cell r="E230" t="str">
            <v>a0a0</v>
          </cell>
          <cell r="F230" t="str">
            <v>a00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-1.2229302425058666</v>
          </cell>
          <cell r="AD230">
            <v>0</v>
          </cell>
          <cell r="AE230">
            <v>-3.2728324155309951</v>
          </cell>
          <cell r="AF230">
            <v>0</v>
          </cell>
          <cell r="AG230">
            <v>0</v>
          </cell>
          <cell r="AH230">
            <v>-22.426001747749599</v>
          </cell>
          <cell r="AI230">
            <v>0</v>
          </cell>
          <cell r="AJ230">
            <v>0</v>
          </cell>
          <cell r="AK230">
            <v>0</v>
          </cell>
        </row>
        <row r="232">
          <cell r="A232" t="str">
            <v>-  -  biogas, andet</v>
          </cell>
          <cell r="B232" t="str">
            <v>cev</v>
          </cell>
          <cell r="C232" t="str">
            <v>fjr</v>
          </cell>
          <cell r="D232" t="str">
            <v>bia</v>
          </cell>
          <cell r="E232" t="str">
            <v>a0a0</v>
          </cell>
          <cell r="F232" t="str">
            <v>a00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-2.7485093787130879</v>
          </cell>
          <cell r="Z232">
            <v>-2.8734514660470452</v>
          </cell>
          <cell r="AA232">
            <v>-3.2393408144148417</v>
          </cell>
          <cell r="AB232">
            <v>-1.8862000000000001</v>
          </cell>
          <cell r="AC232">
            <v>-4.2827565187168002</v>
          </cell>
          <cell r="AD232">
            <v>-1.7823775691693668E-2</v>
          </cell>
          <cell r="AE232">
            <v>-18.363480019999269</v>
          </cell>
          <cell r="AF232">
            <v>-12.143766048025533</v>
          </cell>
          <cell r="AG232">
            <v>-14.26247240413648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-  -  affald, plastik</v>
          </cell>
          <cell r="B233" t="str">
            <v>cev</v>
          </cell>
          <cell r="C233" t="str">
            <v>fjr</v>
          </cell>
          <cell r="D233" t="str">
            <v>afp</v>
          </cell>
          <cell r="E233" t="str">
            <v>a0a0</v>
          </cell>
          <cell r="F233" t="str">
            <v>a00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-5.6151779054981859</v>
          </cell>
          <cell r="AH233">
            <v>0</v>
          </cell>
          <cell r="AI233">
            <v>0</v>
          </cell>
          <cell r="AJ233">
            <v>-6.9097041220766657</v>
          </cell>
          <cell r="AK233">
            <v>-30.516098010072664</v>
          </cell>
        </row>
        <row r="234">
          <cell r="A234" t="str">
            <v>-  -  affald, andet</v>
          </cell>
          <cell r="B234" t="str">
            <v>cev</v>
          </cell>
          <cell r="C234" t="str">
            <v>fjr</v>
          </cell>
          <cell r="D234" t="str">
            <v>afa</v>
          </cell>
          <cell r="E234" t="str">
            <v>a0a0</v>
          </cell>
          <cell r="F234" t="str">
            <v>a00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-23.599625237474946</v>
          </cell>
          <cell r="AH234">
            <v>0</v>
          </cell>
          <cell r="AI234">
            <v>0</v>
          </cell>
          <cell r="AJ234">
            <v>-29.040295877923338</v>
          </cell>
          <cell r="AK234">
            <v>-128.25390198992736</v>
          </cell>
        </row>
        <row r="235">
          <cell r="A235" t="str">
            <v>-  forbrug af egne varer</v>
          </cell>
        </row>
        <row r="236">
          <cell r="A236" t="str">
            <v>-  -  el</v>
          </cell>
          <cell r="B236" t="str">
            <v>cev</v>
          </cell>
          <cell r="C236" t="str">
            <v>elf</v>
          </cell>
          <cell r="D236" t="str">
            <v>elc</v>
          </cell>
          <cell r="E236" t="str">
            <v>a0a0</v>
          </cell>
          <cell r="F236" t="str">
            <v>a00</v>
          </cell>
          <cell r="G236">
            <v>-1719.1008000000002</v>
          </cell>
          <cell r="H236">
            <v>0</v>
          </cell>
          <cell r="I236">
            <v>0</v>
          </cell>
          <cell r="J236">
            <v>-1566.5435999999995</v>
          </cell>
          <cell r="K236">
            <v>-2102.7687999999998</v>
          </cell>
          <cell r="L236">
            <v>-2092.1668000000004</v>
          </cell>
          <cell r="M236">
            <v>-1950.3164000000002</v>
          </cell>
          <cell r="N236">
            <v>-2329.6819999999998</v>
          </cell>
          <cell r="O236">
            <v>-2944.0403999999999</v>
          </cell>
          <cell r="P236">
            <v>-2476.0904000000005</v>
          </cell>
          <cell r="Q236">
            <v>-3537.46</v>
          </cell>
          <cell r="R236">
            <v>-3907.0295999999998</v>
          </cell>
          <cell r="S236">
            <v>-3662.674</v>
          </cell>
          <cell r="T236">
            <v>-5288.3112000000001</v>
          </cell>
          <cell r="U236">
            <v>-6172.0771999999997</v>
          </cell>
          <cell r="V236">
            <v>-5903.4076000000005</v>
          </cell>
          <cell r="W236">
            <v>-5762.3003999999992</v>
          </cell>
          <cell r="X236">
            <v>-4981.1019999999999</v>
          </cell>
          <cell r="Y236">
            <v>-5508.8855999999996</v>
          </cell>
          <cell r="Z236">
            <v>-7414.6176000000005</v>
          </cell>
          <cell r="AA236">
            <v>-6450.7067999999999</v>
          </cell>
          <cell r="AB236">
            <v>-6735.9312</v>
          </cell>
          <cell r="AC236">
            <v>-7542.1331999999938</v>
          </cell>
          <cell r="AD236">
            <v>-6575.5044000000016</v>
          </cell>
          <cell r="AE236">
            <v>-8689.2011999999959</v>
          </cell>
          <cell r="AF236">
            <v>-7762.2753599999996</v>
          </cell>
          <cell r="AG236">
            <v>-6034.5005759999995</v>
          </cell>
          <cell r="AH236">
            <v>-5966.6259600000003</v>
          </cell>
          <cell r="AI236">
            <v>-4992.16896</v>
          </cell>
          <cell r="AJ236">
            <v>-5021.8999999999996</v>
          </cell>
          <cell r="AK236">
            <v>-5727.3</v>
          </cell>
        </row>
        <row r="237">
          <cell r="A237" t="str">
            <v>-  produktion</v>
          </cell>
        </row>
        <row r="238">
          <cell r="A238" t="str">
            <v>-  -  el</v>
          </cell>
          <cell r="B238" t="str">
            <v>cev</v>
          </cell>
          <cell r="C238" t="str">
            <v>brt</v>
          </cell>
          <cell r="D238" t="str">
            <v>elc</v>
          </cell>
          <cell r="E238" t="str">
            <v>a0a0</v>
          </cell>
          <cell r="F238" t="str">
            <v>a00</v>
          </cell>
          <cell r="G238">
            <v>26121.065199999997</v>
          </cell>
          <cell r="H238">
            <v>0</v>
          </cell>
          <cell r="I238">
            <v>0</v>
          </cell>
          <cell r="J238">
            <v>24579.008799999996</v>
          </cell>
          <cell r="K238">
            <v>32814.568800000001</v>
          </cell>
          <cell r="L238">
            <v>32555.966800000002</v>
          </cell>
          <cell r="M238">
            <v>29580.316400000003</v>
          </cell>
          <cell r="N238">
            <v>35194.682000000001</v>
          </cell>
          <cell r="O238">
            <v>52055.640399999997</v>
          </cell>
          <cell r="P238">
            <v>38919.290400000005</v>
          </cell>
          <cell r="Q238">
            <v>67952.66</v>
          </cell>
          <cell r="R238">
            <v>62687.629600000007</v>
          </cell>
          <cell r="S238">
            <v>59185.673999999999</v>
          </cell>
          <cell r="T238">
            <v>84903.311199999996</v>
          </cell>
          <cell r="U238">
            <v>97036.0772</v>
          </cell>
          <cell r="V238">
            <v>91460.8076</v>
          </cell>
          <cell r="W238">
            <v>86453.700400000002</v>
          </cell>
          <cell r="X238">
            <v>71588.501999999993</v>
          </cell>
          <cell r="Y238">
            <v>80638.585599999991</v>
          </cell>
          <cell r="Z238">
            <v>117858.31759999999</v>
          </cell>
          <cell r="AA238">
            <v>96525.7068</v>
          </cell>
          <cell r="AB238">
            <v>103909.1312</v>
          </cell>
          <cell r="AC238">
            <v>113643.9828</v>
          </cell>
          <cell r="AD238">
            <v>96215.824799999988</v>
          </cell>
          <cell r="AE238">
            <v>142694.70480000001</v>
          </cell>
          <cell r="AF238">
            <v>115919.49239999999</v>
          </cell>
          <cell r="AG238">
            <v>98906.818176000001</v>
          </cell>
          <cell r="AH238">
            <v>89035.140599999999</v>
          </cell>
          <cell r="AI238">
            <v>73808.617679999996</v>
          </cell>
          <cell r="AJ238">
            <v>81868.800000000003</v>
          </cell>
          <cell r="AK238">
            <v>86460.800000000003</v>
          </cell>
        </row>
        <row r="239">
          <cell r="A239" t="str">
            <v>-  -  fjernvarme</v>
          </cell>
          <cell r="B239" t="str">
            <v>cev</v>
          </cell>
          <cell r="C239" t="str">
            <v>net</v>
          </cell>
          <cell r="D239" t="str">
            <v>fjv</v>
          </cell>
          <cell r="E239" t="str">
            <v>a0a0</v>
          </cell>
          <cell r="F239" t="str">
            <v>a00</v>
          </cell>
          <cell r="G239">
            <v>23027</v>
          </cell>
          <cell r="H239">
            <v>0</v>
          </cell>
          <cell r="I239">
            <v>0</v>
          </cell>
          <cell r="J239">
            <v>22190</v>
          </cell>
          <cell r="K239">
            <v>24794</v>
          </cell>
          <cell r="L239">
            <v>24513</v>
          </cell>
          <cell r="M239">
            <v>27032</v>
          </cell>
          <cell r="N239">
            <v>29494</v>
          </cell>
          <cell r="O239">
            <v>30757</v>
          </cell>
          <cell r="P239">
            <v>31498</v>
          </cell>
          <cell r="Q239">
            <v>33611</v>
          </cell>
          <cell r="R239">
            <v>37314</v>
          </cell>
          <cell r="S239">
            <v>38802</v>
          </cell>
          <cell r="T239">
            <v>45519</v>
          </cell>
          <cell r="U239">
            <v>47628</v>
          </cell>
          <cell r="V239">
            <v>51733</v>
          </cell>
          <cell r="W239">
            <v>52282</v>
          </cell>
          <cell r="X239">
            <v>49546</v>
          </cell>
          <cell r="Y239">
            <v>51511</v>
          </cell>
          <cell r="Z239">
            <v>58761</v>
          </cell>
          <cell r="AA239">
            <v>58045</v>
          </cell>
          <cell r="AB239">
            <v>63734</v>
          </cell>
          <cell r="AC239">
            <v>60562.063000000024</v>
          </cell>
          <cell r="AD239">
            <v>63232.121000000021</v>
          </cell>
          <cell r="AE239">
            <v>68955.953000000009</v>
          </cell>
          <cell r="AF239">
            <v>62341.051000000007</v>
          </cell>
          <cell r="AG239">
            <v>63170.571220799575</v>
          </cell>
          <cell r="AH239">
            <v>59354.447999999997</v>
          </cell>
          <cell r="AI239">
            <v>55405.165000000001</v>
          </cell>
          <cell r="AJ239">
            <v>60967.51</v>
          </cell>
          <cell r="AK239">
            <v>59793.8</v>
          </cell>
        </row>
        <row r="240">
          <cell r="A240" t="str">
            <v>Decentrale kraftvarmeanlæg</v>
          </cell>
        </row>
        <row r="241">
          <cell r="A241" t="str">
            <v>-  råvareforbrug til kraft</v>
          </cell>
          <cell r="AD241">
            <v>27070.78646885046</v>
          </cell>
          <cell r="AE241">
            <v>38362.409564403868</v>
          </cell>
          <cell r="AF241">
            <v>42457.246349479523</v>
          </cell>
          <cell r="AG241">
            <v>45393.372354749852</v>
          </cell>
          <cell r="AH241">
            <v>46166.515934926727</v>
          </cell>
          <cell r="AI241">
            <v>45722.878064313707</v>
          </cell>
          <cell r="AJ241">
            <v>50679.70412127451</v>
          </cell>
          <cell r="AK241">
            <v>50048.009999999995</v>
          </cell>
        </row>
        <row r="243">
          <cell r="A243" t="str">
            <v>-  -  fuelolie</v>
          </cell>
          <cell r="B243" t="str">
            <v>kvt</v>
          </cell>
          <cell r="C243" t="str">
            <v>elr</v>
          </cell>
          <cell r="D243" t="str">
            <v>fut</v>
          </cell>
          <cell r="E243" t="str">
            <v>a0a0</v>
          </cell>
          <cell r="F243" t="str">
            <v>a00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-3.65</v>
          </cell>
          <cell r="V243">
            <v>-14.6</v>
          </cell>
          <cell r="W243">
            <v>-14.6</v>
          </cell>
          <cell r="X243">
            <v>-14.6</v>
          </cell>
          <cell r="Y243">
            <v>-14.6</v>
          </cell>
          <cell r="Z243">
            <v>-14.6</v>
          </cell>
          <cell r="AA243">
            <v>-14.6</v>
          </cell>
          <cell r="AB243">
            <v>-151.109927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-1479.0441212745</v>
          </cell>
          <cell r="AK243">
            <v>0</v>
          </cell>
        </row>
        <row r="245">
          <cell r="A245" t="str">
            <v>-  -  anden stenkul</v>
          </cell>
          <cell r="B245" t="str">
            <v>kvt</v>
          </cell>
          <cell r="C245" t="str">
            <v>elr</v>
          </cell>
          <cell r="D245" t="str">
            <v>ska</v>
          </cell>
          <cell r="E245" t="str">
            <v>a0a0</v>
          </cell>
          <cell r="F245" t="str">
            <v>a00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-63.365000000000002</v>
          </cell>
          <cell r="V245">
            <v>-290.13600000000002</v>
          </cell>
          <cell r="W245">
            <v>-254.79300000000001</v>
          </cell>
          <cell r="X245">
            <v>-286.81</v>
          </cell>
          <cell r="Y245">
            <v>-634.31700000000001</v>
          </cell>
          <cell r="Z245">
            <v>-1013.8049999999999</v>
          </cell>
          <cell r="AA245">
            <v>-903.27875200000005</v>
          </cell>
          <cell r="AB245">
            <v>-984.80793329999995</v>
          </cell>
          <cell r="AC245">
            <v>-2177.6985635559395</v>
          </cell>
          <cell r="AD245">
            <v>-831.08404397685092</v>
          </cell>
          <cell r="AE245">
            <v>-834.38485594454573</v>
          </cell>
          <cell r="AF245">
            <v>-614.81240788893251</v>
          </cell>
          <cell r="AG245">
            <v>-595.78132688488029</v>
          </cell>
          <cell r="AH245">
            <v>-581.30202436679804</v>
          </cell>
          <cell r="AI245">
            <v>-666.38538482140996</v>
          </cell>
          <cell r="AJ245">
            <v>-658.64</v>
          </cell>
          <cell r="AK245">
            <v>-626.42999999999995</v>
          </cell>
        </row>
        <row r="246">
          <cell r="A246" t="str">
            <v>-  -  halm</v>
          </cell>
          <cell r="B246" t="str">
            <v>kvt</v>
          </cell>
          <cell r="C246" t="str">
            <v>elr</v>
          </cell>
          <cell r="D246" t="str">
            <v>hal</v>
          </cell>
          <cell r="E246" t="str">
            <v>a0a0</v>
          </cell>
          <cell r="F246" t="str">
            <v>a00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-180.726</v>
          </cell>
          <cell r="Z246">
            <v>-434.48200000000003</v>
          </cell>
          <cell r="AA246">
            <v>-835.51400000000001</v>
          </cell>
          <cell r="AB246">
            <v>-930.98777240000004</v>
          </cell>
          <cell r="AC246">
            <v>-900.09999880995474</v>
          </cell>
          <cell r="AD246">
            <v>-1420.0041314867146</v>
          </cell>
          <cell r="AE246">
            <v>-1743.1603650518232</v>
          </cell>
          <cell r="AF246">
            <v>-1820.3436626543141</v>
          </cell>
          <cell r="AG246">
            <v>-1814.0175604890733</v>
          </cell>
          <cell r="AH246">
            <v>-1759.5226150395699</v>
          </cell>
          <cell r="AI246">
            <v>-2119.8861652856199</v>
          </cell>
          <cell r="AJ246">
            <v>-2253.12</v>
          </cell>
          <cell r="AK246">
            <v>-2144.91</v>
          </cell>
        </row>
        <row r="249">
          <cell r="A249" t="str">
            <v>-  -  træaffald</v>
          </cell>
          <cell r="B249" t="str">
            <v>kvt</v>
          </cell>
          <cell r="C249" t="str">
            <v>elr</v>
          </cell>
          <cell r="D249" t="str">
            <v>taf</v>
          </cell>
          <cell r="E249" t="str">
            <v>a0a0</v>
          </cell>
          <cell r="F249" t="str">
            <v>a00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-39.498874999999998</v>
          </cell>
          <cell r="AC249">
            <v>-37.485242911216943</v>
          </cell>
          <cell r="AD249">
            <v>-26.311859558925516</v>
          </cell>
          <cell r="AE249">
            <v>0</v>
          </cell>
          <cell r="AF249">
            <v>-1.8561861779939117</v>
          </cell>
          <cell r="AG249">
            <v>-218.0631792941565</v>
          </cell>
          <cell r="AH249">
            <v>-341.43512605530799</v>
          </cell>
          <cell r="AI249">
            <v>-292.50266398830502</v>
          </cell>
          <cell r="AJ249">
            <v>-262.47000000000003</v>
          </cell>
          <cell r="AK249">
            <v>-1935.44</v>
          </cell>
        </row>
        <row r="251">
          <cell r="A251" t="str">
            <v>-  -  biogas, andet</v>
          </cell>
          <cell r="B251" t="str">
            <v>kvt</v>
          </cell>
          <cell r="C251" t="str">
            <v>elr</v>
          </cell>
          <cell r="D251" t="str">
            <v>bia</v>
          </cell>
          <cell r="E251" t="str">
            <v>a0a0</v>
          </cell>
          <cell r="F251" t="str">
            <v>a00</v>
          </cell>
          <cell r="G251">
            <v>-39</v>
          </cell>
          <cell r="H251">
            <v>0</v>
          </cell>
          <cell r="I251">
            <v>0</v>
          </cell>
          <cell r="J251">
            <v>-39</v>
          </cell>
          <cell r="K251">
            <v>-39</v>
          </cell>
          <cell r="L251">
            <v>-39</v>
          </cell>
          <cell r="M251">
            <v>-39</v>
          </cell>
          <cell r="N251">
            <v>-39</v>
          </cell>
          <cell r="O251">
            <v>-39</v>
          </cell>
          <cell r="P251">
            <v>-39</v>
          </cell>
          <cell r="Q251">
            <v>-39</v>
          </cell>
          <cell r="R251">
            <v>-40.5</v>
          </cell>
          <cell r="S251">
            <v>-57</v>
          </cell>
          <cell r="T251">
            <v>-67.5</v>
          </cell>
          <cell r="U251">
            <v>-73.25</v>
          </cell>
          <cell r="V251">
            <v>-73.914000000000001</v>
          </cell>
          <cell r="W251">
            <v>-87.63</v>
          </cell>
          <cell r="X251">
            <v>-124.968</v>
          </cell>
          <cell r="Y251">
            <v>-161.54400000000001</v>
          </cell>
          <cell r="Z251">
            <v>-286.60599999999999</v>
          </cell>
          <cell r="AA251">
            <v>-251.46</v>
          </cell>
          <cell r="AB251">
            <v>-397.00200000000001</v>
          </cell>
          <cell r="AC251">
            <v>-435.41895563668555</v>
          </cell>
          <cell r="AD251">
            <v>-467.4262603529553</v>
          </cell>
          <cell r="AE251">
            <v>-539.75770473015427</v>
          </cell>
          <cell r="AF251">
            <v>-690.96790811183769</v>
          </cell>
          <cell r="AG251">
            <v>-870.33336526643234</v>
          </cell>
          <cell r="AH251">
            <v>-816.56127546867299</v>
          </cell>
          <cell r="AI251">
            <v>-859.3</v>
          </cell>
          <cell r="AJ251">
            <v>-934.56</v>
          </cell>
          <cell r="AK251">
            <v>-970.54</v>
          </cell>
        </row>
        <row r="254">
          <cell r="A254" t="str">
            <v>-  råvareforbrug til varme</v>
          </cell>
          <cell r="AD254">
            <v>9776.3663999999844</v>
          </cell>
          <cell r="AE254">
            <v>13642.443051999997</v>
          </cell>
          <cell r="AF254">
            <v>14812.879303676704</v>
          </cell>
          <cell r="AG254">
            <v>15904.381661797028</v>
          </cell>
          <cell r="AH254">
            <v>16323.362084797263</v>
          </cell>
          <cell r="AI254">
            <v>16353.658716084299</v>
          </cell>
          <cell r="AJ254">
            <v>17858.3818787255</v>
          </cell>
          <cell r="AK254">
            <v>17810.190000000002</v>
          </cell>
        </row>
        <row r="256">
          <cell r="A256" t="str">
            <v>-  -  fuelolie</v>
          </cell>
          <cell r="B256" t="str">
            <v>kvt</v>
          </cell>
          <cell r="C256" t="str">
            <v>fjr</v>
          </cell>
          <cell r="D256" t="str">
            <v>fut</v>
          </cell>
          <cell r="E256" t="str">
            <v>a0a0</v>
          </cell>
          <cell r="F256" t="str">
            <v>a00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-1.35</v>
          </cell>
          <cell r="V256">
            <v>-5.4</v>
          </cell>
          <cell r="W256">
            <v>-5.4</v>
          </cell>
          <cell r="X256">
            <v>-5.4</v>
          </cell>
          <cell r="Y256">
            <v>-5.4</v>
          </cell>
          <cell r="Z256">
            <v>-5.4</v>
          </cell>
          <cell r="AA256">
            <v>-5.4</v>
          </cell>
          <cell r="AB256">
            <v>-55.889973000000005</v>
          </cell>
          <cell r="AC256">
            <v>-8.5430555902710061</v>
          </cell>
          <cell r="AD256">
            <v>-2.1149318828025505</v>
          </cell>
          <cell r="AE256">
            <v>-0.37953765921191907</v>
          </cell>
          <cell r="AF256">
            <v>-0.31268437191080761</v>
          </cell>
          <cell r="AG256">
            <v>-0.18878766668093533</v>
          </cell>
          <cell r="AH256">
            <v>0</v>
          </cell>
          <cell r="AI256">
            <v>0</v>
          </cell>
          <cell r="AJ256">
            <v>-236.7318787255</v>
          </cell>
          <cell r="AK256">
            <v>0</v>
          </cell>
        </row>
        <row r="259">
          <cell r="A259" t="str">
            <v>-  -  halm</v>
          </cell>
          <cell r="B259" t="str">
            <v>kvt</v>
          </cell>
          <cell r="C259" t="str">
            <v>fjr</v>
          </cell>
          <cell r="D259" t="str">
            <v>hal</v>
          </cell>
          <cell r="E259" t="str">
            <v>a0a0</v>
          </cell>
          <cell r="F259" t="str">
            <v>a00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-92.274000000000001</v>
          </cell>
          <cell r="Z259">
            <v>-176.518</v>
          </cell>
          <cell r="AA259">
            <v>-411.48599999999999</v>
          </cell>
          <cell r="AB259">
            <v>-460.23242759999999</v>
          </cell>
          <cell r="AC259">
            <v>-463.01300074511187</v>
          </cell>
          <cell r="AD259">
            <v>-729.00636803183943</v>
          </cell>
          <cell r="AE259">
            <v>-899.6211349481772</v>
          </cell>
          <cell r="AF259">
            <v>-946.14033734568579</v>
          </cell>
          <cell r="AG259">
            <v>-895.09513951092674</v>
          </cell>
          <cell r="AH259">
            <v>-894.92018496043102</v>
          </cell>
          <cell r="AI259">
            <v>-1059.0658347143799</v>
          </cell>
          <cell r="AJ259">
            <v>-1101.3399999999999</v>
          </cell>
          <cell r="AK259">
            <v>-1105.26</v>
          </cell>
        </row>
        <row r="260">
          <cell r="A260" t="str">
            <v>-  -  skovflis</v>
          </cell>
          <cell r="B260" t="str">
            <v>kvt</v>
          </cell>
          <cell r="C260" t="str">
            <v>fjr</v>
          </cell>
          <cell r="D260" t="str">
            <v>fli</v>
          </cell>
          <cell r="E260" t="str">
            <v>a0a0</v>
          </cell>
          <cell r="F260" t="str">
            <v>a00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-45.045000000000002</v>
          </cell>
          <cell r="AB260">
            <v>-107.41496850000001</v>
          </cell>
          <cell r="AC260">
            <v>-120.96130984545553</v>
          </cell>
          <cell r="AD260">
            <v>-69.34857379750153</v>
          </cell>
          <cell r="AE260">
            <v>-77.131459918206559</v>
          </cell>
          <cell r="AF260">
            <v>-87.986660780099513</v>
          </cell>
          <cell r="AG260">
            <v>-122.67645345027435</v>
          </cell>
          <cell r="AH260">
            <v>-172.488482682491</v>
          </cell>
          <cell r="AI260">
            <v>-226.46038802659999</v>
          </cell>
          <cell r="AJ260">
            <v>-276.31</v>
          </cell>
          <cell r="AK260">
            <v>-320</v>
          </cell>
        </row>
        <row r="261">
          <cell r="A261" t="str">
            <v>-  -  træpiller</v>
          </cell>
          <cell r="B261" t="str">
            <v>kvt</v>
          </cell>
          <cell r="C261" t="str">
            <v>fjr</v>
          </cell>
          <cell r="D261" t="str">
            <v>tpi</v>
          </cell>
          <cell r="E261" t="str">
            <v>a0a0</v>
          </cell>
          <cell r="F261" t="str">
            <v>a00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-9.0190000000000001</v>
          </cell>
          <cell r="AB261">
            <v>-34.519538299999994</v>
          </cell>
          <cell r="AC261">
            <v>-56.105607338824839</v>
          </cell>
          <cell r="AD261">
            <v>-24.859019081997005</v>
          </cell>
          <cell r="AE261">
            <v>-20.562019727062246</v>
          </cell>
          <cell r="AF261">
            <v>-17.808417241380511</v>
          </cell>
          <cell r="AG261">
            <v>-10.242194594785452</v>
          </cell>
          <cell r="AH261">
            <v>-1.0961586487714801</v>
          </cell>
          <cell r="AI261">
            <v>-18.422889976977199</v>
          </cell>
          <cell r="AJ261">
            <v>-6.68</v>
          </cell>
          <cell r="AK261">
            <v>-30.4</v>
          </cell>
        </row>
        <row r="262">
          <cell r="A262" t="str">
            <v>-  -  træaffald</v>
          </cell>
          <cell r="B262" t="str">
            <v>kvt</v>
          </cell>
          <cell r="C262" t="str">
            <v>fjr</v>
          </cell>
          <cell r="D262" t="str">
            <v>taf</v>
          </cell>
          <cell r="E262" t="str">
            <v>a0a0</v>
          </cell>
          <cell r="F262" t="str">
            <v>a00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-23.699325000000002</v>
          </cell>
          <cell r="AC262">
            <v>-21.182457088783057</v>
          </cell>
          <cell r="AD262">
            <v>-19.375740441074484</v>
          </cell>
          <cell r="AE262">
            <v>0</v>
          </cell>
          <cell r="AF262">
            <v>-1.3778138220060883</v>
          </cell>
          <cell r="AG262">
            <v>-108.05778070584351</v>
          </cell>
          <cell r="AH262">
            <v>-170.45097394469201</v>
          </cell>
          <cell r="AI262">
            <v>-141.64533601169501</v>
          </cell>
          <cell r="AJ262">
            <v>-131.72</v>
          </cell>
          <cell r="AK262">
            <v>-274.11</v>
          </cell>
        </row>
        <row r="263">
          <cell r="A263" t="str">
            <v>-  -  biogas, deponi</v>
          </cell>
          <cell r="B263" t="str">
            <v>kvt</v>
          </cell>
          <cell r="C263" t="str">
            <v>fjr</v>
          </cell>
          <cell r="D263" t="str">
            <v>bid</v>
          </cell>
          <cell r="E263" t="str">
            <v>a0a0</v>
          </cell>
          <cell r="F263" t="str">
            <v>a00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-22.494104416853901</v>
          </cell>
          <cell r="AI263">
            <v>-24.42</v>
          </cell>
          <cell r="AJ263">
            <v>-21.12</v>
          </cell>
          <cell r="AK263">
            <v>-16.98</v>
          </cell>
        </row>
        <row r="264">
          <cell r="A264" t="str">
            <v>-  -  biogas, andet</v>
          </cell>
          <cell r="B264" t="str">
            <v>kvt</v>
          </cell>
          <cell r="C264" t="str">
            <v>fjr</v>
          </cell>
          <cell r="D264" t="str">
            <v>bia</v>
          </cell>
          <cell r="E264" t="str">
            <v>a0a0</v>
          </cell>
          <cell r="F264" t="str">
            <v>a00</v>
          </cell>
          <cell r="G264">
            <v>-15</v>
          </cell>
          <cell r="H264">
            <v>0</v>
          </cell>
          <cell r="I264">
            <v>0</v>
          </cell>
          <cell r="J264">
            <v>-15</v>
          </cell>
          <cell r="K264">
            <v>-15</v>
          </cell>
          <cell r="L264">
            <v>-15</v>
          </cell>
          <cell r="M264">
            <v>-15</v>
          </cell>
          <cell r="N264">
            <v>-15</v>
          </cell>
          <cell r="O264">
            <v>-15</v>
          </cell>
          <cell r="P264">
            <v>-15</v>
          </cell>
          <cell r="Q264">
            <v>-15</v>
          </cell>
          <cell r="R264">
            <v>-15.5</v>
          </cell>
          <cell r="S264">
            <v>-22</v>
          </cell>
          <cell r="T264">
            <v>-26.5</v>
          </cell>
          <cell r="U264">
            <v>-26.75</v>
          </cell>
          <cell r="V264">
            <v>-23.085999999999999</v>
          </cell>
          <cell r="W264">
            <v>-27.37</v>
          </cell>
          <cell r="X264">
            <v>-39.031999999999996</v>
          </cell>
          <cell r="Y264">
            <v>-50.455999999999996</v>
          </cell>
          <cell r="Z264">
            <v>-76.394000000000005</v>
          </cell>
          <cell r="AA264">
            <v>-78.540000000000006</v>
          </cell>
          <cell r="AB264">
            <v>-123.99799999999999</v>
          </cell>
          <cell r="AC264">
            <v>-130.21450036467655</v>
          </cell>
          <cell r="AD264">
            <v>-157.61791564816565</v>
          </cell>
          <cell r="AE264">
            <v>-167.26849526984569</v>
          </cell>
          <cell r="AF264">
            <v>-209.0881170427898</v>
          </cell>
          <cell r="AG264">
            <v>-240.45818823356768</v>
          </cell>
          <cell r="AH264">
            <v>-235.596224011327</v>
          </cell>
          <cell r="AI264">
            <v>-248.79</v>
          </cell>
          <cell r="AJ264">
            <v>-279.49</v>
          </cell>
          <cell r="AK264">
            <v>-319.86</v>
          </cell>
        </row>
        <row r="265">
          <cell r="A265" t="str">
            <v>-  -  affald, plastik</v>
          </cell>
          <cell r="B265" t="str">
            <v>kvt</v>
          </cell>
          <cell r="C265" t="str">
            <v>fjr</v>
          </cell>
          <cell r="D265" t="str">
            <v>afp</v>
          </cell>
          <cell r="E265" t="str">
            <v>a0a0</v>
          </cell>
          <cell r="F265" t="str">
            <v>a00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-98.174173588810604</v>
          </cell>
          <cell r="AA265">
            <v>-137.95569127979789</v>
          </cell>
          <cell r="AB265">
            <v>-262.8529141962934</v>
          </cell>
          <cell r="AC265">
            <v>-301.28048241467542</v>
          </cell>
          <cell r="AD265">
            <v>-340.79723875987122</v>
          </cell>
          <cell r="AE265">
            <v>-446.14180074935268</v>
          </cell>
          <cell r="AF265">
            <v>-488.50124207268698</v>
          </cell>
          <cell r="AG265">
            <v>-484.21698510285114</v>
          </cell>
          <cell r="AH265">
            <v>-499.54111695313418</v>
          </cell>
          <cell r="AI265">
            <v>-558.5973397588981</v>
          </cell>
          <cell r="AJ265">
            <v>-640.99566481458851</v>
          </cell>
          <cell r="AK265">
            <v>-614.98288718226991</v>
          </cell>
        </row>
        <row r="266">
          <cell r="A266" t="str">
            <v>-  -  affald, andet</v>
          </cell>
          <cell r="B266" t="str">
            <v>kvt</v>
          </cell>
          <cell r="C266" t="str">
            <v>fjr</v>
          </cell>
          <cell r="D266" t="str">
            <v>afa</v>
          </cell>
          <cell r="E266" t="str">
            <v>a0a0</v>
          </cell>
          <cell r="F266" t="str">
            <v>a00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-303.52582641118937</v>
          </cell>
          <cell r="AA266">
            <v>-481.58930872020204</v>
          </cell>
          <cell r="AB266">
            <v>-970.05708580370663</v>
          </cell>
          <cell r="AC266">
            <v>-1111.8737932745969</v>
          </cell>
          <cell r="AD266">
            <v>-1359.7425289870689</v>
          </cell>
          <cell r="AE266">
            <v>-1891.3653071096808</v>
          </cell>
          <cell r="AF266">
            <v>-2070.9431400160247</v>
          </cell>
          <cell r="AG266">
            <v>-2035.0805574402234</v>
          </cell>
          <cell r="AH266">
            <v>-2099.4852432476355</v>
          </cell>
          <cell r="AI266">
            <v>-2347.6883722691023</v>
          </cell>
          <cell r="AJ266">
            <v>-2693.9943351854113</v>
          </cell>
          <cell r="AK266">
            <v>-2584.6671128177304</v>
          </cell>
        </row>
        <row r="267">
          <cell r="A267" t="str">
            <v>-  forbrug af egne varer</v>
          </cell>
        </row>
        <row r="268">
          <cell r="A268" t="str">
            <v>-  -  el</v>
          </cell>
          <cell r="B268" t="str">
            <v>kvt</v>
          </cell>
          <cell r="C268" t="str">
            <v>elf</v>
          </cell>
          <cell r="D268" t="str">
            <v>elc</v>
          </cell>
          <cell r="E268" t="str">
            <v>a0a0</v>
          </cell>
          <cell r="F268" t="str">
            <v>a00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-0.90691200000000005</v>
          </cell>
          <cell r="V268">
            <v>-2.3214240000000004</v>
          </cell>
          <cell r="W268">
            <v>-6.8559840000000003</v>
          </cell>
          <cell r="X268">
            <v>-9.3736800000000002</v>
          </cell>
          <cell r="Y268">
            <v>-18.566306925623671</v>
          </cell>
          <cell r="Z268">
            <v>-31.85220446162074</v>
          </cell>
          <cell r="AA268">
            <v>-59.142085074203962</v>
          </cell>
          <cell r="AB268">
            <v>-102.10638518338303</v>
          </cell>
          <cell r="AC268">
            <v>-159.58808639999998</v>
          </cell>
          <cell r="AD268">
            <v>-223.13331216000003</v>
          </cell>
          <cell r="AE268">
            <v>-330.54038927999989</v>
          </cell>
          <cell r="AF268">
            <v>-467.93606735342473</v>
          </cell>
          <cell r="AG268">
            <v>-341.80466399999989</v>
          </cell>
          <cell r="AH268">
            <v>-386.31221640000001</v>
          </cell>
          <cell r="AI268">
            <v>-434.404854</v>
          </cell>
          <cell r="AJ268">
            <v>-417.3</v>
          </cell>
          <cell r="AK268">
            <v>-1056</v>
          </cell>
        </row>
        <row r="269">
          <cell r="A269" t="str">
            <v>-  produktion</v>
          </cell>
        </row>
        <row r="270">
          <cell r="A270" t="str">
            <v>-  -  el</v>
          </cell>
          <cell r="B270" t="str">
            <v>kvt</v>
          </cell>
          <cell r="C270" t="str">
            <v>brt</v>
          </cell>
          <cell r="D270" t="str">
            <v>elc</v>
          </cell>
          <cell r="E270" t="str">
            <v>a0a0</v>
          </cell>
          <cell r="F270" t="str">
            <v>a00</v>
          </cell>
          <cell r="G270">
            <v>18</v>
          </cell>
          <cell r="H270">
            <v>0</v>
          </cell>
          <cell r="I270">
            <v>0</v>
          </cell>
          <cell r="J270">
            <v>18</v>
          </cell>
          <cell r="K270">
            <v>18</v>
          </cell>
          <cell r="L270">
            <v>18</v>
          </cell>
          <cell r="M270">
            <v>18</v>
          </cell>
          <cell r="N270">
            <v>18</v>
          </cell>
          <cell r="O270">
            <v>18</v>
          </cell>
          <cell r="P270">
            <v>18</v>
          </cell>
          <cell r="Q270">
            <v>18</v>
          </cell>
          <cell r="R270">
            <v>19.079999999999998</v>
          </cell>
          <cell r="S270">
            <v>27</v>
          </cell>
          <cell r="T270">
            <v>31.68</v>
          </cell>
          <cell r="U270">
            <v>48.24</v>
          </cell>
          <cell r="V270">
            <v>123.48</v>
          </cell>
          <cell r="W270">
            <v>364.68</v>
          </cell>
          <cell r="X270">
            <v>498.6</v>
          </cell>
          <cell r="Y270">
            <v>987.56951732040807</v>
          </cell>
          <cell r="Z270">
            <v>1694.2661947670606</v>
          </cell>
          <cell r="AA270">
            <v>3145.8555890534021</v>
          </cell>
          <cell r="AB270">
            <v>5431.1907012437778</v>
          </cell>
          <cell r="AC270">
            <v>8488.7279999999992</v>
          </cell>
          <cell r="AD270">
            <v>11868.793200000002</v>
          </cell>
          <cell r="AE270">
            <v>17581.935599999993</v>
          </cell>
          <cell r="AF270">
            <v>20098.325137709573</v>
          </cell>
          <cell r="AG270">
            <v>21541.870806480005</v>
          </cell>
          <cell r="AH270">
            <v>22026.3716628</v>
          </cell>
          <cell r="AI270">
            <v>21518.192966400002</v>
          </cell>
          <cell r="AJ270">
            <v>23329</v>
          </cell>
          <cell r="AK270">
            <v>23110.1</v>
          </cell>
        </row>
        <row r="271">
          <cell r="A271" t="str">
            <v>-  -  fjernvarme</v>
          </cell>
          <cell r="B271" t="str">
            <v>kvt</v>
          </cell>
          <cell r="C271" t="str">
            <v>net</v>
          </cell>
          <cell r="D271" t="str">
            <v>fjv</v>
          </cell>
          <cell r="E271" t="str">
            <v>a0a0</v>
          </cell>
          <cell r="F271" t="str">
            <v>a00</v>
          </cell>
          <cell r="G271">
            <v>30</v>
          </cell>
          <cell r="H271">
            <v>0</v>
          </cell>
          <cell r="I271">
            <v>0</v>
          </cell>
          <cell r="J271">
            <v>30</v>
          </cell>
          <cell r="K271">
            <v>30</v>
          </cell>
          <cell r="L271">
            <v>30</v>
          </cell>
          <cell r="M271">
            <v>30</v>
          </cell>
          <cell r="N271">
            <v>30</v>
          </cell>
          <cell r="O271">
            <v>30</v>
          </cell>
          <cell r="P271">
            <v>30</v>
          </cell>
          <cell r="Q271">
            <v>30</v>
          </cell>
          <cell r="R271">
            <v>31</v>
          </cell>
          <cell r="S271">
            <v>44</v>
          </cell>
          <cell r="T271">
            <v>53</v>
          </cell>
          <cell r="U271">
            <v>122</v>
          </cell>
          <cell r="V271">
            <v>294</v>
          </cell>
          <cell r="W271">
            <v>765</v>
          </cell>
          <cell r="X271">
            <v>1092</v>
          </cell>
          <cell r="Y271">
            <v>2144.6444843752306</v>
          </cell>
          <cell r="Z271">
            <v>3593.630546949983</v>
          </cell>
          <cell r="AA271">
            <v>6349.4797059770917</v>
          </cell>
          <cell r="AB271">
            <v>10280.796635589828</v>
          </cell>
          <cell r="AC271">
            <v>14766.694000000012</v>
          </cell>
          <cell r="AD271">
            <v>19512.735799999955</v>
          </cell>
          <cell r="AE271">
            <v>26869.920999999988</v>
          </cell>
          <cell r="AF271">
            <v>29189.647687353412</v>
          </cell>
          <cell r="AG271">
            <v>31303.640341594135</v>
          </cell>
          <cell r="AH271">
            <v>32012.355210394599</v>
          </cell>
          <cell r="AI271">
            <v>32069.280692394499</v>
          </cell>
          <cell r="AJ271">
            <v>34656.57</v>
          </cell>
          <cell r="AK271">
            <v>34661.29</v>
          </cell>
        </row>
        <row r="272">
          <cell r="A272" t="str">
            <v>Vindmøller</v>
          </cell>
        </row>
        <row r="273">
          <cell r="A273" t="str">
            <v>-  råvareforbrug til kraft</v>
          </cell>
        </row>
        <row r="274">
          <cell r="A274" t="str">
            <v>-  -  vindkraft</v>
          </cell>
          <cell r="B274" t="str">
            <v>vmt</v>
          </cell>
          <cell r="C274" t="str">
            <v>elr</v>
          </cell>
          <cell r="D274" t="str">
            <v>vin</v>
          </cell>
          <cell r="E274" t="str">
            <v>a0a0</v>
          </cell>
          <cell r="F274" t="str">
            <v>a00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-10.8</v>
          </cell>
          <cell r="N274">
            <v>-21.6</v>
          </cell>
          <cell r="O274">
            <v>-37.800000000000004</v>
          </cell>
          <cell r="P274">
            <v>-37.800000000000004</v>
          </cell>
          <cell r="Q274">
            <v>-66.600000000000009</v>
          </cell>
          <cell r="R274">
            <v>-97.559999999999988</v>
          </cell>
          <cell r="S274">
            <v>-119.52000000000001</v>
          </cell>
          <cell r="T274">
            <v>-185.04</v>
          </cell>
          <cell r="U274">
            <v>-452.15999999999997</v>
          </cell>
          <cell r="V274">
            <v>-625.67999999999995</v>
          </cell>
          <cell r="W274">
            <v>-1050.1199999999999</v>
          </cell>
          <cell r="X274">
            <v>-1542.24</v>
          </cell>
          <cell r="Y274">
            <v>-2197.08</v>
          </cell>
          <cell r="Z274">
            <v>-2664.36</v>
          </cell>
          <cell r="AA274">
            <v>-3295.44</v>
          </cell>
          <cell r="AB274">
            <v>-3723.1200000000003</v>
          </cell>
          <cell r="AC274">
            <v>-4093.2000000000003</v>
          </cell>
          <cell r="AD274">
            <v>-4238.28</v>
          </cell>
          <cell r="AE274">
            <v>-4416.84</v>
          </cell>
          <cell r="AF274">
            <v>-6963.12</v>
          </cell>
          <cell r="AG274">
            <v>-10151.640000000001</v>
          </cell>
          <cell r="AH274">
            <v>-10904.4</v>
          </cell>
          <cell r="AI274">
            <v>-15268.3165116</v>
          </cell>
          <cell r="AJ274">
            <v>-15501.673421999998</v>
          </cell>
          <cell r="AK274">
            <v>-17556.981984000002</v>
          </cell>
        </row>
        <row r="275">
          <cell r="A275" t="str">
            <v>-  bruttoproduktion</v>
          </cell>
        </row>
        <row r="276">
          <cell r="A276" t="str">
            <v>-  -  el</v>
          </cell>
          <cell r="B276" t="str">
            <v>vmt</v>
          </cell>
          <cell r="C276" t="str">
            <v>brt</v>
          </cell>
          <cell r="D276" t="str">
            <v>elc</v>
          </cell>
          <cell r="E276" t="str">
            <v>a0a0</v>
          </cell>
          <cell r="F276" t="str">
            <v>a00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10.8</v>
          </cell>
          <cell r="N276">
            <v>21.6</v>
          </cell>
          <cell r="O276">
            <v>37.800000000000004</v>
          </cell>
          <cell r="P276">
            <v>37.800000000000004</v>
          </cell>
          <cell r="Q276">
            <v>66.600000000000009</v>
          </cell>
          <cell r="R276">
            <v>97.559999999999988</v>
          </cell>
          <cell r="S276">
            <v>119.52000000000001</v>
          </cell>
          <cell r="T276">
            <v>185.04</v>
          </cell>
          <cell r="U276">
            <v>452.15999999999997</v>
          </cell>
          <cell r="V276">
            <v>625.67999999999995</v>
          </cell>
          <cell r="W276">
            <v>1050.1199999999999</v>
          </cell>
          <cell r="X276">
            <v>1542.24</v>
          </cell>
          <cell r="Y276">
            <v>2197.08</v>
          </cell>
          <cell r="Z276">
            <v>2664.36</v>
          </cell>
          <cell r="AA276">
            <v>3295.44</v>
          </cell>
          <cell r="AB276">
            <v>3723.1200000000003</v>
          </cell>
          <cell r="AC276">
            <v>4093.2000000000003</v>
          </cell>
          <cell r="AD276">
            <v>4238.28</v>
          </cell>
          <cell r="AE276">
            <v>4416.84</v>
          </cell>
          <cell r="AF276">
            <v>6963.12</v>
          </cell>
          <cell r="AG276">
            <v>10151.640000000001</v>
          </cell>
          <cell r="AH276">
            <v>10904.4</v>
          </cell>
          <cell r="AI276">
            <v>15268.3165116</v>
          </cell>
          <cell r="AJ276">
            <v>15501.673421999998</v>
          </cell>
          <cell r="AK276">
            <v>17556.981984000002</v>
          </cell>
        </row>
        <row r="277">
          <cell r="A277" t="str">
            <v>Vandkraftanlæg</v>
          </cell>
        </row>
        <row r="278">
          <cell r="A278" t="str">
            <v>-  råvareforbrug til kraft</v>
          </cell>
        </row>
        <row r="280">
          <cell r="A280" t="str">
            <v>-  bruttoproduktion</v>
          </cell>
        </row>
        <row r="283">
          <cell r="A283" t="str">
            <v>-  råvareforbrug til varme</v>
          </cell>
          <cell r="AD283">
            <v>22261.036359866146</v>
          </cell>
          <cell r="AE283">
            <v>20818.525242558593</v>
          </cell>
          <cell r="AF283">
            <v>17163.259229817559</v>
          </cell>
          <cell r="AG283">
            <v>16355.800278642433</v>
          </cell>
          <cell r="AH283">
            <v>15240.268546143297</v>
          </cell>
          <cell r="AI283">
            <v>14591.334054274917</v>
          </cell>
          <cell r="AJ283">
            <v>15657.82</v>
          </cell>
          <cell r="AK283">
            <v>14893.24</v>
          </cell>
        </row>
        <row r="284">
          <cell r="A284" t="str">
            <v>-  -  raffinaderigas</v>
          </cell>
          <cell r="B284" t="str">
            <v>fvv</v>
          </cell>
          <cell r="C284" t="str">
            <v>fjr</v>
          </cell>
          <cell r="D284" t="str">
            <v>rga</v>
          </cell>
          <cell r="E284" t="str">
            <v>a0a0</v>
          </cell>
          <cell r="F284" t="str">
            <v>a00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-369.37199940900479</v>
          </cell>
          <cell r="AD284">
            <v>-156.74399974920962</v>
          </cell>
          <cell r="AE284">
            <v>-35.204000000000001</v>
          </cell>
          <cell r="AF284">
            <v>-40.076999999999998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</row>
        <row r="285">
          <cell r="A285" t="str">
            <v>-  -  LPG</v>
          </cell>
          <cell r="B285" t="str">
            <v>fvv</v>
          </cell>
          <cell r="C285" t="str">
            <v>fjr</v>
          </cell>
          <cell r="D285" t="str">
            <v>lpg</v>
          </cell>
          <cell r="E285" t="str">
            <v>a0a0</v>
          </cell>
          <cell r="F285" t="str">
            <v>a00</v>
          </cell>
          <cell r="G285">
            <v>-46</v>
          </cell>
          <cell r="H285">
            <v>0</v>
          </cell>
          <cell r="I285">
            <v>0</v>
          </cell>
          <cell r="J285">
            <v>0</v>
          </cell>
          <cell r="K285">
            <v>-35</v>
          </cell>
          <cell r="L285">
            <v>0</v>
          </cell>
          <cell r="M285">
            <v>0</v>
          </cell>
          <cell r="N285">
            <v>0</v>
          </cell>
          <cell r="O285">
            <v>-2</v>
          </cell>
          <cell r="P285">
            <v>-2</v>
          </cell>
          <cell r="Q285">
            <v>-153</v>
          </cell>
          <cell r="R285">
            <v>-141</v>
          </cell>
          <cell r="S285">
            <v>-135</v>
          </cell>
          <cell r="T285">
            <v>-63</v>
          </cell>
          <cell r="U285">
            <v>-23</v>
          </cell>
          <cell r="V285">
            <v>-12</v>
          </cell>
          <cell r="W285">
            <v>-10</v>
          </cell>
          <cell r="X285">
            <v>-10</v>
          </cell>
          <cell r="Y285">
            <v>-9</v>
          </cell>
          <cell r="Z285">
            <v>-13</v>
          </cell>
          <cell r="AA285">
            <v>-10</v>
          </cell>
          <cell r="AB285">
            <v>0</v>
          </cell>
          <cell r="AC285">
            <v>-2.7324000000000002</v>
          </cell>
          <cell r="AD285">
            <v>-0.73599999999999999</v>
          </cell>
          <cell r="AE285">
            <v>0</v>
          </cell>
          <cell r="AF285">
            <v>0</v>
          </cell>
          <cell r="AG285">
            <v>0</v>
          </cell>
          <cell r="AH285">
            <v>-8.9300000000000004E-3</v>
          </cell>
          <cell r="AI285">
            <v>-0.24553</v>
          </cell>
          <cell r="AJ285">
            <v>0</v>
          </cell>
          <cell r="AK285">
            <v>0</v>
          </cell>
        </row>
        <row r="286">
          <cell r="A286" t="str">
            <v>-  -  gas/dieselolie</v>
          </cell>
          <cell r="B286" t="str">
            <v>fvv</v>
          </cell>
          <cell r="C286" t="str">
            <v>fjr</v>
          </cell>
          <cell r="D286" t="str">
            <v>gdt</v>
          </cell>
          <cell r="E286" t="str">
            <v>a0a0</v>
          </cell>
          <cell r="F286" t="str">
            <v>a00</v>
          </cell>
          <cell r="G286">
            <v>-402</v>
          </cell>
          <cell r="H286">
            <v>0</v>
          </cell>
          <cell r="I286">
            <v>0</v>
          </cell>
          <cell r="J286">
            <v>-489</v>
          </cell>
          <cell r="K286">
            <v>-328</v>
          </cell>
          <cell r="L286">
            <v>-515</v>
          </cell>
          <cell r="M286">
            <v>-600</v>
          </cell>
          <cell r="N286">
            <v>-446</v>
          </cell>
          <cell r="O286">
            <v>-287</v>
          </cell>
          <cell r="P286">
            <v>-295</v>
          </cell>
          <cell r="Q286">
            <v>-389</v>
          </cell>
          <cell r="R286">
            <v>-330</v>
          </cell>
          <cell r="S286">
            <v>-1260</v>
          </cell>
          <cell r="T286">
            <v>-886</v>
          </cell>
          <cell r="U286">
            <v>-732</v>
          </cell>
          <cell r="V286">
            <v>-739</v>
          </cell>
          <cell r="W286">
            <v>-707</v>
          </cell>
          <cell r="X286">
            <v>-2952</v>
          </cell>
          <cell r="Y286">
            <v>-1941</v>
          </cell>
          <cell r="Z286">
            <v>-813</v>
          </cell>
          <cell r="AA286">
            <v>-744</v>
          </cell>
          <cell r="AB286">
            <v>-947</v>
          </cell>
          <cell r="AC286">
            <v>-1130.6178673394736</v>
          </cell>
          <cell r="AD286">
            <v>-867.1414408108626</v>
          </cell>
          <cell r="AE286">
            <v>-1538.1819633757104</v>
          </cell>
          <cell r="AF286">
            <v>-1253.4038645359999</v>
          </cell>
          <cell r="AG286">
            <v>-1163.7867800925026</v>
          </cell>
          <cell r="AH286">
            <v>-713.06761607107194</v>
          </cell>
          <cell r="AI286">
            <v>-1160.826456546461</v>
          </cell>
          <cell r="AJ286">
            <v>-1261.32</v>
          </cell>
          <cell r="AK286">
            <v>-1052.74</v>
          </cell>
        </row>
        <row r="287">
          <cell r="A287" t="str">
            <v>-  -  fuelolie</v>
          </cell>
          <cell r="B287" t="str">
            <v>fvv</v>
          </cell>
          <cell r="C287" t="str">
            <v>fjr</v>
          </cell>
          <cell r="D287" t="str">
            <v>fut</v>
          </cell>
          <cell r="E287" t="str">
            <v>a0a0</v>
          </cell>
          <cell r="F287" t="str">
            <v>a00</v>
          </cell>
          <cell r="G287">
            <v>-62686</v>
          </cell>
          <cell r="H287">
            <v>0</v>
          </cell>
          <cell r="I287">
            <v>0</v>
          </cell>
          <cell r="J287">
            <v>-47991</v>
          </cell>
          <cell r="K287">
            <v>-51863</v>
          </cell>
          <cell r="L287">
            <v>-52949</v>
          </cell>
          <cell r="M287">
            <v>-53328</v>
          </cell>
          <cell r="N287">
            <v>-55195</v>
          </cell>
          <cell r="O287">
            <v>-48280</v>
          </cell>
          <cell r="P287">
            <v>-42961</v>
          </cell>
          <cell r="Q287">
            <v>-40106</v>
          </cell>
          <cell r="R287">
            <v>-34007</v>
          </cell>
          <cell r="S287">
            <v>-28461</v>
          </cell>
          <cell r="T287">
            <v>-24385</v>
          </cell>
          <cell r="U287">
            <v>-14948</v>
          </cell>
          <cell r="V287">
            <v>-10813</v>
          </cell>
          <cell r="W287">
            <v>-4709</v>
          </cell>
          <cell r="X287">
            <v>-2318</v>
          </cell>
          <cell r="Y287">
            <v>-1289</v>
          </cell>
          <cell r="Z287">
            <v>-1519</v>
          </cell>
          <cell r="AA287">
            <v>-424</v>
          </cell>
          <cell r="AB287">
            <v>-210</v>
          </cell>
          <cell r="AC287">
            <v>-742.96822349232423</v>
          </cell>
          <cell r="AD287">
            <v>-1094.8082915819225</v>
          </cell>
          <cell r="AE287">
            <v>-1357.6432077122349</v>
          </cell>
          <cell r="AF287">
            <v>-961.39165477844153</v>
          </cell>
          <cell r="AG287">
            <v>-923.23041157499995</v>
          </cell>
          <cell r="AH287">
            <v>-1008.3517752499999</v>
          </cell>
          <cell r="AI287">
            <v>-903.19725332870007</v>
          </cell>
          <cell r="AJ287">
            <v>-770.51</v>
          </cell>
          <cell r="AK287">
            <v>-628.82000000000005</v>
          </cell>
        </row>
        <row r="288">
          <cell r="A288" t="str">
            <v>-  -  spildolie</v>
          </cell>
          <cell r="B288" t="str">
            <v>fvv</v>
          </cell>
          <cell r="C288" t="str">
            <v>fjr</v>
          </cell>
          <cell r="D288" t="str">
            <v>spo</v>
          </cell>
          <cell r="E288" t="str">
            <v>a0a0</v>
          </cell>
          <cell r="F288" t="str">
            <v>a00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-717</v>
          </cell>
          <cell r="P288">
            <v>-717</v>
          </cell>
          <cell r="Q288">
            <v>-717</v>
          </cell>
          <cell r="R288">
            <v>-717</v>
          </cell>
          <cell r="S288">
            <v>-717</v>
          </cell>
          <cell r="T288">
            <v>-717</v>
          </cell>
          <cell r="U288">
            <v>-717</v>
          </cell>
          <cell r="V288">
            <v>-717</v>
          </cell>
          <cell r="W288">
            <v>-717</v>
          </cell>
          <cell r="X288">
            <v>-717</v>
          </cell>
          <cell r="Y288">
            <v>-717</v>
          </cell>
          <cell r="Z288">
            <v>-717</v>
          </cell>
          <cell r="AA288">
            <v>-717</v>
          </cell>
          <cell r="AB288">
            <v>-669</v>
          </cell>
          <cell r="AC288">
            <v>-674.18744836822293</v>
          </cell>
          <cell r="AD288">
            <v>-654.19758154188457</v>
          </cell>
          <cell r="AE288">
            <v>-804.42771986799983</v>
          </cell>
          <cell r="AF288">
            <v>-750.23931167599994</v>
          </cell>
          <cell r="AG288">
            <v>-739.93164613484339</v>
          </cell>
          <cell r="AH288">
            <v>-819.73144194224903</v>
          </cell>
          <cell r="AI288">
            <v>-579.87091870978099</v>
          </cell>
          <cell r="AJ288">
            <v>-689.79</v>
          </cell>
          <cell r="AK288">
            <v>-650.36</v>
          </cell>
        </row>
        <row r="290">
          <cell r="A290" t="str">
            <v>-  -  naturgas</v>
          </cell>
          <cell r="B290" t="str">
            <v>fvv</v>
          </cell>
          <cell r="C290" t="str">
            <v>fjr</v>
          </cell>
          <cell r="D290" t="str">
            <v>nga</v>
          </cell>
          <cell r="E290" t="str">
            <v>a0a0</v>
          </cell>
          <cell r="F290" t="str">
            <v>a00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-296</v>
          </cell>
          <cell r="S290">
            <v>-1647</v>
          </cell>
          <cell r="T290">
            <v>-6082</v>
          </cell>
          <cell r="U290">
            <v>-12317</v>
          </cell>
          <cell r="V290">
            <v>-15041</v>
          </cell>
          <cell r="W290">
            <v>-13816</v>
          </cell>
          <cell r="X290">
            <v>-11291</v>
          </cell>
          <cell r="Y290">
            <v>-11033</v>
          </cell>
          <cell r="Z290">
            <v>-13655</v>
          </cell>
          <cell r="AA290">
            <v>-12350</v>
          </cell>
          <cell r="AB290">
            <v>-11420</v>
          </cell>
          <cell r="AC290">
            <v>-9825.2738088017813</v>
          </cell>
          <cell r="AD290">
            <v>-8366.6441833535155</v>
          </cell>
          <cell r="AE290">
            <v>-6424.7799186000702</v>
          </cell>
          <cell r="AF290">
            <v>-4298.18803841096</v>
          </cell>
          <cell r="AG290">
            <v>-3509.013326600093</v>
          </cell>
          <cell r="AH290">
            <v>-2924.3548177000002</v>
          </cell>
          <cell r="AI290">
            <v>-2448.6887806899999</v>
          </cell>
          <cell r="AJ290">
            <v>-3017.14</v>
          </cell>
          <cell r="AK290">
            <v>-2545.21</v>
          </cell>
        </row>
        <row r="293">
          <cell r="A293" t="str">
            <v>-  -  solvarme</v>
          </cell>
          <cell r="B293" t="str">
            <v>fvv</v>
          </cell>
          <cell r="C293" t="str">
            <v>fjr</v>
          </cell>
          <cell r="D293" t="str">
            <v>sol</v>
          </cell>
          <cell r="E293" t="str">
            <v>a0a0</v>
          </cell>
          <cell r="F293" t="str">
            <v>a00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-4.3</v>
          </cell>
          <cell r="Y293">
            <v>-5.8</v>
          </cell>
          <cell r="Z293">
            <v>-5.8</v>
          </cell>
          <cell r="AA293">
            <v>-5.8</v>
          </cell>
          <cell r="AB293">
            <v>-5.8</v>
          </cell>
          <cell r="AC293">
            <v>-5.7461999999994227</v>
          </cell>
          <cell r="AD293">
            <v>-6.3630000000000004</v>
          </cell>
          <cell r="AE293">
            <v>-5.5969999999999995</v>
          </cell>
          <cell r="AF293">
            <v>-18.838999999999999</v>
          </cell>
          <cell r="AG293">
            <v>-16.046799999993798</v>
          </cell>
          <cell r="AH293">
            <v>-22.668839999999701</v>
          </cell>
          <cell r="AI293">
            <v>-24.282199999999698</v>
          </cell>
          <cell r="AJ293">
            <v>-27.29</v>
          </cell>
          <cell r="AK293">
            <v>-36.630000000000003</v>
          </cell>
        </row>
        <row r="294">
          <cell r="A294" t="str">
            <v>-  -  geotermi</v>
          </cell>
          <cell r="B294" t="str">
            <v>fvv</v>
          </cell>
          <cell r="C294" t="str">
            <v>fjr</v>
          </cell>
          <cell r="D294" t="str">
            <v>geo</v>
          </cell>
          <cell r="E294" t="str">
            <v>a0a0</v>
          </cell>
          <cell r="F294" t="str">
            <v>a00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-45</v>
          </cell>
          <cell r="Y294">
            <v>-48</v>
          </cell>
          <cell r="Z294">
            <v>-45</v>
          </cell>
          <cell r="AA294">
            <v>-45</v>
          </cell>
          <cell r="AB294">
            <v>-45</v>
          </cell>
          <cell r="AC294">
            <v>-42.404000000000003</v>
          </cell>
          <cell r="AD294">
            <v>-46.926000000000002</v>
          </cell>
          <cell r="AE294">
            <v>-32.201999999999998</v>
          </cell>
          <cell r="AF294">
            <v>-50.31</v>
          </cell>
          <cell r="AG294">
            <v>-53.719000000000001</v>
          </cell>
          <cell r="AH294">
            <v>-53.8631999999782</v>
          </cell>
          <cell r="AI294">
            <v>-58.039199999976503</v>
          </cell>
          <cell r="AJ294">
            <v>-71.37</v>
          </cell>
          <cell r="AK294">
            <v>-84.74</v>
          </cell>
        </row>
        <row r="295">
          <cell r="A295" t="str">
            <v>-  -  halm</v>
          </cell>
          <cell r="B295" t="str">
            <v>fvv</v>
          </cell>
          <cell r="C295" t="str">
            <v>fjr</v>
          </cell>
          <cell r="D295" t="str">
            <v>hal</v>
          </cell>
          <cell r="E295" t="str">
            <v>a0a0</v>
          </cell>
          <cell r="F295" t="str">
            <v>a00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-145</v>
          </cell>
          <cell r="O295">
            <v>-290</v>
          </cell>
          <cell r="P295">
            <v>-290</v>
          </cell>
          <cell r="Q295">
            <v>-304</v>
          </cell>
          <cell r="R295">
            <v>-551</v>
          </cell>
          <cell r="S295">
            <v>-1000.5</v>
          </cell>
          <cell r="T295">
            <v>-1436</v>
          </cell>
          <cell r="U295">
            <v>-1740</v>
          </cell>
          <cell r="V295">
            <v>-2262</v>
          </cell>
          <cell r="W295">
            <v>-2683</v>
          </cell>
          <cell r="X295">
            <v>-3074</v>
          </cell>
          <cell r="Y295">
            <v>-3524</v>
          </cell>
          <cell r="Z295">
            <v>-3843</v>
          </cell>
          <cell r="AA295">
            <v>-3915</v>
          </cell>
          <cell r="AB295">
            <v>-3806</v>
          </cell>
          <cell r="AC295">
            <v>-3837.356290715662</v>
          </cell>
          <cell r="AD295">
            <v>-4024.1345119685238</v>
          </cell>
          <cell r="AE295">
            <v>-4237.362900000001</v>
          </cell>
          <cell r="AF295">
            <v>-3912.758497027397</v>
          </cell>
          <cell r="AG295">
            <v>-3885.9221960000004</v>
          </cell>
          <cell r="AH295">
            <v>-3930.0441204999997</v>
          </cell>
          <cell r="AI295">
            <v>-3847.88013</v>
          </cell>
          <cell r="AJ295">
            <v>-3812.17</v>
          </cell>
          <cell r="AK295">
            <v>-3782.75</v>
          </cell>
        </row>
        <row r="296">
          <cell r="A296" t="str">
            <v>-  -  skovflis</v>
          </cell>
          <cell r="B296" t="str">
            <v>fvv</v>
          </cell>
          <cell r="C296" t="str">
            <v>fjr</v>
          </cell>
          <cell r="D296" t="str">
            <v>fli</v>
          </cell>
          <cell r="E296" t="str">
            <v>a0a0</v>
          </cell>
          <cell r="F296" t="str">
            <v>a00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-974</v>
          </cell>
          <cell r="V296">
            <v>-1246</v>
          </cell>
          <cell r="W296">
            <v>-1400</v>
          </cell>
          <cell r="X296">
            <v>-1540</v>
          </cell>
          <cell r="Y296">
            <v>-1470</v>
          </cell>
          <cell r="Z296">
            <v>-1358</v>
          </cell>
          <cell r="AA296">
            <v>-1445</v>
          </cell>
          <cell r="AB296">
            <v>-1351</v>
          </cell>
          <cell r="AC296">
            <v>-1592.7321819534152</v>
          </cell>
          <cell r="AD296">
            <v>-1822.3414016513141</v>
          </cell>
          <cell r="AE296">
            <v>-2215.9619000000002</v>
          </cell>
          <cell r="AF296">
            <v>-2114.5586955400472</v>
          </cell>
          <cell r="AG296">
            <v>-2208.2659834400006</v>
          </cell>
          <cell r="AH296">
            <v>-2139.5554793000001</v>
          </cell>
          <cell r="AI296">
            <v>-2093.9454941999998</v>
          </cell>
          <cell r="AJ296">
            <v>-2386.79</v>
          </cell>
          <cell r="AK296">
            <v>-2523.5100000000002</v>
          </cell>
        </row>
        <row r="297">
          <cell r="A297" t="str">
            <v>-  -  træpiller</v>
          </cell>
          <cell r="B297" t="str">
            <v>fvv</v>
          </cell>
          <cell r="C297" t="str">
            <v>fjr</v>
          </cell>
          <cell r="D297" t="str">
            <v>tpi</v>
          </cell>
          <cell r="E297" t="str">
            <v>a0a0</v>
          </cell>
          <cell r="F297" t="str">
            <v>a00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-35</v>
          </cell>
          <cell r="V297">
            <v>-175</v>
          </cell>
          <cell r="W297">
            <v>-350</v>
          </cell>
          <cell r="X297">
            <v>-875</v>
          </cell>
          <cell r="Y297">
            <v>-1400</v>
          </cell>
          <cell r="Z297">
            <v>-1943</v>
          </cell>
          <cell r="AA297">
            <v>-2275</v>
          </cell>
          <cell r="AB297">
            <v>-1810.6144999999999</v>
          </cell>
          <cell r="AC297">
            <v>-1824.1475524999996</v>
          </cell>
          <cell r="AD297">
            <v>-1867.1138499999997</v>
          </cell>
          <cell r="AE297">
            <v>-1932.5921999999998</v>
          </cell>
          <cell r="AF297">
            <v>-1923.6766918544772</v>
          </cell>
          <cell r="AG297">
            <v>-1985.6010500000002</v>
          </cell>
          <cell r="AH297">
            <v>-1990.6140654200001</v>
          </cell>
          <cell r="AI297">
            <v>-1875.4577750000001</v>
          </cell>
          <cell r="AJ297">
            <v>-1967.67</v>
          </cell>
          <cell r="AK297">
            <v>-1984.98</v>
          </cell>
        </row>
        <row r="298">
          <cell r="A298" t="str">
            <v>-  -  træaffald</v>
          </cell>
          <cell r="B298" t="str">
            <v>fvv</v>
          </cell>
          <cell r="C298" t="str">
            <v>fjr</v>
          </cell>
          <cell r="D298" t="str">
            <v>taf</v>
          </cell>
          <cell r="E298" t="str">
            <v>a0a0</v>
          </cell>
          <cell r="F298" t="str">
            <v>a00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-281</v>
          </cell>
          <cell r="V298">
            <v>-281</v>
          </cell>
          <cell r="W298">
            <v>-281</v>
          </cell>
          <cell r="X298">
            <v>-347</v>
          </cell>
          <cell r="Y298">
            <v>-347</v>
          </cell>
          <cell r="Z298">
            <v>-347</v>
          </cell>
          <cell r="AA298">
            <v>-376</v>
          </cell>
          <cell r="AB298">
            <v>-588.84</v>
          </cell>
          <cell r="AC298">
            <v>-363.53025602773585</v>
          </cell>
          <cell r="AD298">
            <v>-333.38910002665904</v>
          </cell>
          <cell r="AE298">
            <v>-311.66359999999997</v>
          </cell>
          <cell r="AF298">
            <v>-546.19960119037614</v>
          </cell>
          <cell r="AG298">
            <v>-489.76634999999999</v>
          </cell>
          <cell r="AH298">
            <v>-369.77677899999998</v>
          </cell>
          <cell r="AI298">
            <v>-324.569455</v>
          </cell>
          <cell r="AJ298">
            <v>-453.36</v>
          </cell>
          <cell r="AK298">
            <v>-423.68</v>
          </cell>
        </row>
        <row r="299">
          <cell r="A299" t="str">
            <v>-  -  biogas, deponi</v>
          </cell>
          <cell r="B299" t="str">
            <v>fvv</v>
          </cell>
          <cell r="C299" t="str">
            <v>fjr</v>
          </cell>
          <cell r="D299" t="str">
            <v>bid</v>
          </cell>
          <cell r="E299" t="str">
            <v>a0a0</v>
          </cell>
          <cell r="F299" t="str">
            <v>a00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-1.56637</v>
          </cell>
          <cell r="AI299">
            <v>-1.96</v>
          </cell>
          <cell r="AJ299">
            <v>-0.08</v>
          </cell>
          <cell r="AK299">
            <v>-0.15</v>
          </cell>
        </row>
        <row r="300">
          <cell r="A300" t="str">
            <v>-  -  biogas, slam</v>
          </cell>
          <cell r="B300" t="str">
            <v>fvv</v>
          </cell>
          <cell r="C300" t="str">
            <v>fjr</v>
          </cell>
          <cell r="D300" t="str">
            <v>bis</v>
          </cell>
          <cell r="E300" t="str">
            <v>a0a0</v>
          </cell>
          <cell r="F300" t="str">
            <v>a00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-7.5004559999999998</v>
          </cell>
          <cell r="AI300">
            <v>-5.05</v>
          </cell>
          <cell r="AJ300">
            <v>-2.2599999999999998</v>
          </cell>
          <cell r="AK300">
            <v>-3.36</v>
          </cell>
        </row>
        <row r="301">
          <cell r="A301" t="str">
            <v>-  -  biogas, andet</v>
          </cell>
          <cell r="B301" t="str">
            <v>fvv</v>
          </cell>
          <cell r="C301" t="str">
            <v>fjr</v>
          </cell>
          <cell r="D301" t="str">
            <v>bia</v>
          </cell>
          <cell r="E301" t="str">
            <v>a0a0</v>
          </cell>
          <cell r="F301" t="str">
            <v>a00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-10</v>
          </cell>
          <cell r="U301">
            <v>-40</v>
          </cell>
          <cell r="V301">
            <v>-40</v>
          </cell>
          <cell r="W301">
            <v>-34</v>
          </cell>
          <cell r="X301">
            <v>-30</v>
          </cell>
          <cell r="Y301">
            <v>-30</v>
          </cell>
          <cell r="Z301">
            <v>-30</v>
          </cell>
          <cell r="AA301">
            <v>-53</v>
          </cell>
          <cell r="AB301">
            <v>-53</v>
          </cell>
          <cell r="AC301">
            <v>-85.644696000091187</v>
          </cell>
          <cell r="AD301">
            <v>-147.56990928225298</v>
          </cell>
          <cell r="AE301">
            <v>-155.89969300000001</v>
          </cell>
          <cell r="AF301">
            <v>-132.25785297871826</v>
          </cell>
          <cell r="AG301">
            <v>-118.63447480000001</v>
          </cell>
          <cell r="AH301">
            <v>-108.10850296</v>
          </cell>
          <cell r="AI301">
            <v>-141.06</v>
          </cell>
          <cell r="AJ301">
            <v>-114.58</v>
          </cell>
          <cell r="AK301">
            <v>-98.59</v>
          </cell>
        </row>
        <row r="302">
          <cell r="A302" t="str">
            <v>-  -  affald, plastik</v>
          </cell>
          <cell r="B302" t="str">
            <v>fvv</v>
          </cell>
          <cell r="C302" t="str">
            <v>fjr</v>
          </cell>
          <cell r="D302" t="str">
            <v>afp</v>
          </cell>
          <cell r="E302" t="str">
            <v>a0a0</v>
          </cell>
          <cell r="F302" t="str">
            <v>a00</v>
          </cell>
          <cell r="G302">
            <v>-293.97995998632939</v>
          </cell>
          <cell r="H302">
            <v>0</v>
          </cell>
          <cell r="I302">
            <v>0</v>
          </cell>
          <cell r="J302">
            <v>-323.37795598496223</v>
          </cell>
          <cell r="K302">
            <v>-352.77595198359529</v>
          </cell>
          <cell r="L302">
            <v>-352.77595198359529</v>
          </cell>
          <cell r="M302">
            <v>-352.77595198359529</v>
          </cell>
          <cell r="N302">
            <v>-370.41474958277468</v>
          </cell>
          <cell r="O302">
            <v>-370.41474958277468</v>
          </cell>
          <cell r="P302">
            <v>-392.14826805319302</v>
          </cell>
          <cell r="Q302">
            <v>-413.25182946649727</v>
          </cell>
          <cell r="R302">
            <v>-437.36518570823324</v>
          </cell>
          <cell r="S302">
            <v>-456.40388787877635</v>
          </cell>
          <cell r="T302">
            <v>-481.91714869187552</v>
          </cell>
          <cell r="U302">
            <v>-500.60587471957803</v>
          </cell>
          <cell r="V302">
            <v>-500.60587471957803</v>
          </cell>
          <cell r="W302">
            <v>-474.30527032352705</v>
          </cell>
          <cell r="X302">
            <v>-480.15608484509954</v>
          </cell>
          <cell r="Y302">
            <v>-440.34727599331308</v>
          </cell>
          <cell r="Z302">
            <v>-460.09471479996341</v>
          </cell>
          <cell r="AA302">
            <v>-298.31503622928437</v>
          </cell>
          <cell r="AB302">
            <v>-220.93962063717231</v>
          </cell>
          <cell r="AC302">
            <v>-190.94279457372059</v>
          </cell>
          <cell r="AD302">
            <v>-195.97236722081504</v>
          </cell>
          <cell r="AE302">
            <v>-193.02879460068343</v>
          </cell>
          <cell r="AF302">
            <v>-187.98835269839171</v>
          </cell>
          <cell r="AG302">
            <v>-222.54818474301956</v>
          </cell>
          <cell r="AH302">
            <v>-208.17375523602234</v>
          </cell>
          <cell r="AI302">
            <v>-199.12373806810066</v>
          </cell>
          <cell r="AJ302">
            <v>-166.47870159604796</v>
          </cell>
          <cell r="AK302">
            <v>-179.5715818407173</v>
          </cell>
        </row>
        <row r="303">
          <cell r="A303" t="str">
            <v>-  -  affald, andet</v>
          </cell>
          <cell r="B303" t="str">
            <v>fvv</v>
          </cell>
          <cell r="C303" t="str">
            <v>fjr</v>
          </cell>
          <cell r="D303" t="str">
            <v>afa</v>
          </cell>
          <cell r="E303" t="str">
            <v>a0a0</v>
          </cell>
          <cell r="F303" t="str">
            <v>a00</v>
          </cell>
          <cell r="G303">
            <v>-908.90004001367072</v>
          </cell>
          <cell r="H303">
            <v>0</v>
          </cell>
          <cell r="I303">
            <v>0</v>
          </cell>
          <cell r="J303">
            <v>-999.79004401503744</v>
          </cell>
          <cell r="K303">
            <v>-1090.680048016405</v>
          </cell>
          <cell r="L303">
            <v>-1090.680048016405</v>
          </cell>
          <cell r="M303">
            <v>-1090.680048016405</v>
          </cell>
          <cell r="N303">
            <v>-1145.2140504172239</v>
          </cell>
          <cell r="O303">
            <v>-1145.2140504172239</v>
          </cell>
          <cell r="P303">
            <v>-1212.4077319468074</v>
          </cell>
          <cell r="Q303">
            <v>-1277.6537705335029</v>
          </cell>
          <cell r="R303">
            <v>-1352.2052142917673</v>
          </cell>
          <cell r="S303">
            <v>-1411.0673121212237</v>
          </cell>
          <cell r="T303">
            <v>-1489.946851308124</v>
          </cell>
          <cell r="U303">
            <v>-1547.7269252804222</v>
          </cell>
          <cell r="V303">
            <v>-1547.7269252804222</v>
          </cell>
          <cell r="W303">
            <v>-1466.4131500521171</v>
          </cell>
          <cell r="X303">
            <v>-1484.5021570477543</v>
          </cell>
          <cell r="Y303">
            <v>-1361.424965119543</v>
          </cell>
          <cell r="Z303">
            <v>-1422.4782693051982</v>
          </cell>
          <cell r="AA303">
            <v>-1041.3874972879885</v>
          </cell>
          <cell r="AB303">
            <v>-815.37633010155218</v>
          </cell>
          <cell r="AC303">
            <v>-704.67322542627949</v>
          </cell>
          <cell r="AD303">
            <v>-781.90763277918495</v>
          </cell>
          <cell r="AE303">
            <v>-818.32270539931653</v>
          </cell>
          <cell r="AF303">
            <v>-796.95434912675012</v>
          </cell>
          <cell r="AG303">
            <v>-935.33167525698036</v>
          </cell>
          <cell r="AH303">
            <v>-874.91842476397778</v>
          </cell>
          <cell r="AI303">
            <v>-836.88276193189938</v>
          </cell>
          <cell r="AJ303">
            <v>-699.68129840395204</v>
          </cell>
          <cell r="AK303">
            <v>-754.7084181592827</v>
          </cell>
        </row>
        <row r="305">
          <cell r="A305" t="str">
            <v>-  -  el til varmepumper</v>
          </cell>
          <cell r="B305" t="str">
            <v>fvv</v>
          </cell>
          <cell r="C305" t="str">
            <v>fjr</v>
          </cell>
          <cell r="D305" t="str">
            <v>elc</v>
          </cell>
          <cell r="E305" t="str">
            <v>a0a0</v>
          </cell>
          <cell r="F305" t="str">
            <v>a00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-11.530799999999999</v>
          </cell>
          <cell r="AD305">
            <v>-11.485256400000001</v>
          </cell>
          <cell r="AE305">
            <v>-42.940800002576168</v>
          </cell>
          <cell r="AF305">
            <v>-10.1052</v>
          </cell>
          <cell r="AG305">
            <v>-9.7200000000000009E-2</v>
          </cell>
          <cell r="AH305">
            <v>-0.13651199999999999</v>
          </cell>
          <cell r="AI305">
            <v>-1.1622167999999999</v>
          </cell>
          <cell r="AJ305">
            <v>-0.24</v>
          </cell>
          <cell r="AK305">
            <v>-1.26</v>
          </cell>
        </row>
        <row r="306">
          <cell r="A306" t="str">
            <v>-  nettoproduktion</v>
          </cell>
        </row>
        <row r="307">
          <cell r="A307" t="str">
            <v>-  -  fjernvarme</v>
          </cell>
          <cell r="B307" t="str">
            <v>fvv</v>
          </cell>
          <cell r="C307" t="str">
            <v>net</v>
          </cell>
          <cell r="D307" t="str">
            <v>fjv</v>
          </cell>
          <cell r="E307" t="str">
            <v>a0a0</v>
          </cell>
          <cell r="F307" t="str">
            <v>a00</v>
          </cell>
          <cell r="G307">
            <v>55083.6</v>
          </cell>
          <cell r="H307">
            <v>0</v>
          </cell>
          <cell r="I307">
            <v>0</v>
          </cell>
          <cell r="J307">
            <v>42558.16</v>
          </cell>
          <cell r="K307">
            <v>45856.72</v>
          </cell>
          <cell r="L307">
            <v>46921.72</v>
          </cell>
          <cell r="M307">
            <v>47380.72</v>
          </cell>
          <cell r="N307">
            <v>49031.256000000001</v>
          </cell>
          <cell r="O307">
            <v>43655.256000000001</v>
          </cell>
          <cell r="P307">
            <v>40537.51</v>
          </cell>
          <cell r="Q307">
            <v>39017.300799999997</v>
          </cell>
          <cell r="R307">
            <v>37137.338239999997</v>
          </cell>
          <cell r="S307">
            <v>37385.805200000003</v>
          </cell>
          <cell r="T307">
            <v>41530.738400000002</v>
          </cell>
          <cell r="U307">
            <v>39910.839999999997</v>
          </cell>
          <cell r="V307">
            <v>39881.839999999997</v>
          </cell>
          <cell r="W307">
            <v>33172.455679999999</v>
          </cell>
          <cell r="X307">
            <v>29925.362719999997</v>
          </cell>
          <cell r="Y307">
            <v>27755.226719999999</v>
          </cell>
          <cell r="Z307">
            <v>31378.386880000002</v>
          </cell>
          <cell r="AA307">
            <v>28809.843679999998</v>
          </cell>
          <cell r="AB307">
            <v>25480.875750192001</v>
          </cell>
          <cell r="AC307">
            <v>22385.852799999993</v>
          </cell>
          <cell r="AD307">
            <v>20628.326506849298</v>
          </cell>
          <cell r="AE307">
            <v>18782.654999999999</v>
          </cell>
          <cell r="AF307">
            <v>15193.197515068485</v>
          </cell>
          <cell r="AG307">
            <v>15210.147327043911</v>
          </cell>
          <cell r="AH307">
            <v>13484.596273308649</v>
          </cell>
          <cell r="AI307">
            <v>12491.675571197051</v>
          </cell>
          <cell r="AJ307">
            <v>13828.19</v>
          </cell>
          <cell r="AK307">
            <v>12973.46</v>
          </cell>
        </row>
        <row r="308">
          <cell r="A308" t="str">
            <v>Private elproducenter</v>
          </cell>
        </row>
        <row r="309">
          <cell r="A309" t="str">
            <v>-  råvareforbrug til kraft</v>
          </cell>
          <cell r="AD309">
            <v>80.372904000000005</v>
          </cell>
          <cell r="AE309">
            <v>16.724256000000004</v>
          </cell>
          <cell r="AF309">
            <v>2.759808</v>
          </cell>
          <cell r="AG309">
            <v>19.777535</v>
          </cell>
          <cell r="AH309">
            <v>27.830488000000003</v>
          </cell>
          <cell r="AI309">
            <v>27.47</v>
          </cell>
          <cell r="AJ309">
            <v>37.76</v>
          </cell>
          <cell r="AK309">
            <v>8.32</v>
          </cell>
        </row>
        <row r="310">
          <cell r="A310" t="str">
            <v>-  -  naturgas</v>
          </cell>
          <cell r="B310" t="str">
            <v>pel</v>
          </cell>
          <cell r="C310" t="str">
            <v>elr</v>
          </cell>
          <cell r="D310" t="str">
            <v>nga</v>
          </cell>
          <cell r="E310" t="str">
            <v>a0a0</v>
          </cell>
          <cell r="F310" t="str">
            <v>a00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-0.02</v>
          </cell>
          <cell r="AJ310">
            <v>0</v>
          </cell>
          <cell r="AK310">
            <v>-0.99</v>
          </cell>
        </row>
        <row r="311">
          <cell r="A311" t="str">
            <v>-  -  solvarme</v>
          </cell>
          <cell r="B311" t="str">
            <v>pel</v>
          </cell>
          <cell r="C311" t="str">
            <v>elr</v>
          </cell>
          <cell r="D311" t="str">
            <v>sol</v>
          </cell>
          <cell r="E311" t="str">
            <v>a0a0</v>
          </cell>
          <cell r="F311" t="str">
            <v>a00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-0.18</v>
          </cell>
          <cell r="AJ311">
            <v>-0.18</v>
          </cell>
          <cell r="AK311">
            <v>-0.6</v>
          </cell>
        </row>
        <row r="312">
          <cell r="A312" t="str">
            <v>-  -  biogas, deponi</v>
          </cell>
          <cell r="B312" t="str">
            <v>pel</v>
          </cell>
          <cell r="C312" t="str">
            <v>elr</v>
          </cell>
          <cell r="D312" t="str">
            <v>bid</v>
          </cell>
          <cell r="E312" t="str">
            <v>a0a0</v>
          </cell>
          <cell r="F312" t="str">
            <v>a00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-9.2040000000000006</v>
          </cell>
          <cell r="AH312">
            <v>-27.830488000000003</v>
          </cell>
          <cell r="AI312">
            <v>-27.27</v>
          </cell>
          <cell r="AJ312">
            <v>-37.58</v>
          </cell>
          <cell r="AK312">
            <v>-6.73</v>
          </cell>
        </row>
        <row r="313">
          <cell r="A313" t="str">
            <v>-  -  biogas, slam</v>
          </cell>
          <cell r="B313" t="str">
            <v>pel</v>
          </cell>
          <cell r="C313" t="str">
            <v>elr</v>
          </cell>
          <cell r="D313" t="str">
            <v>bis</v>
          </cell>
          <cell r="E313" t="str">
            <v>a0a0</v>
          </cell>
          <cell r="F313" t="str">
            <v>a00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-29.351264000025701</v>
          </cell>
          <cell r="AD313">
            <v>-29.839656000000002</v>
          </cell>
          <cell r="AE313">
            <v>-15.111432000000002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-  -  biogas, andet</v>
          </cell>
          <cell r="B314" t="str">
            <v>pel</v>
          </cell>
          <cell r="C314" t="str">
            <v>elr</v>
          </cell>
          <cell r="D314" t="str">
            <v>bia</v>
          </cell>
          <cell r="E314" t="str">
            <v>a0a0</v>
          </cell>
          <cell r="F314" t="str">
            <v>a00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-50.533248</v>
          </cell>
          <cell r="AE314">
            <v>-1.6128240000000003</v>
          </cell>
          <cell r="AF314">
            <v>-2.759808</v>
          </cell>
          <cell r="AG314">
            <v>-10.573535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</row>
        <row r="315">
          <cell r="A315" t="str">
            <v>-  bruttoproduktion</v>
          </cell>
        </row>
        <row r="317">
          <cell r="A317" t="str">
            <v>Private kraftvarmeproducenter</v>
          </cell>
        </row>
        <row r="318">
          <cell r="A318" t="str">
            <v>-  råvareforbrug til kraft</v>
          </cell>
          <cell r="AD318">
            <v>11140.148316152419</v>
          </cell>
          <cell r="AE318">
            <v>15173.827531091638</v>
          </cell>
          <cell r="AF318">
            <v>16752.272060846051</v>
          </cell>
          <cell r="AG318">
            <v>20005.292018770953</v>
          </cell>
          <cell r="AH318">
            <v>23644.270741208384</v>
          </cell>
          <cell r="AI318">
            <v>24375.718512754396</v>
          </cell>
          <cell r="AJ318">
            <v>23368.322013180004</v>
          </cell>
          <cell r="AK318">
            <v>22647.46</v>
          </cell>
        </row>
        <row r="321">
          <cell r="A321" t="str">
            <v>-  -  fuelolie</v>
          </cell>
          <cell r="B321" t="str">
            <v>pev</v>
          </cell>
          <cell r="C321" t="str">
            <v>elr</v>
          </cell>
          <cell r="D321" t="str">
            <v>fut</v>
          </cell>
          <cell r="E321" t="str">
            <v>a0a0</v>
          </cell>
          <cell r="F321" t="str">
            <v>a00</v>
          </cell>
          <cell r="G321">
            <v>-2204.7377205663438</v>
          </cell>
          <cell r="H321">
            <v>0</v>
          </cell>
          <cell r="I321">
            <v>0</v>
          </cell>
          <cell r="J321">
            <v>-2224.152681262658</v>
          </cell>
          <cell r="K321">
            <v>-2247.0541972045485</v>
          </cell>
          <cell r="L321">
            <v>-1927.6009006595334</v>
          </cell>
          <cell r="M321">
            <v>-1940.4038789940491</v>
          </cell>
          <cell r="N321">
            <v>-1759.1327508294096</v>
          </cell>
          <cell r="O321">
            <v>-1577.8616226647703</v>
          </cell>
          <cell r="P321">
            <v>-1438.9194402349722</v>
          </cell>
          <cell r="Q321">
            <v>-1457.9772578051734</v>
          </cell>
          <cell r="R321">
            <v>-1477.0350753753751</v>
          </cell>
          <cell r="S321">
            <v>-1493.5686731231228</v>
          </cell>
          <cell r="T321">
            <v>-1510.1022708708711</v>
          </cell>
          <cell r="U321">
            <v>-1204.9291931931932</v>
          </cell>
          <cell r="V321">
            <v>-1212.2475155155155</v>
          </cell>
          <cell r="W321">
            <v>-1214.9663786198646</v>
          </cell>
          <cell r="X321">
            <v>-1209.8302756734606</v>
          </cell>
          <cell r="Y321">
            <v>-1217.1194027617896</v>
          </cell>
          <cell r="Z321">
            <v>-1205.4637731683124</v>
          </cell>
          <cell r="AA321">
            <v>-1220.1880285281718</v>
          </cell>
          <cell r="AB321">
            <v>-1215.2333986495291</v>
          </cell>
          <cell r="AC321">
            <v>-964.50748312662563</v>
          </cell>
          <cell r="AD321">
            <v>-1116.3027595079802</v>
          </cell>
          <cell r="AE321">
            <v>-1037.3589180709632</v>
          </cell>
          <cell r="AF321">
            <v>-1041.241249901339</v>
          </cell>
          <cell r="AG321">
            <v>-1004.8872858210036</v>
          </cell>
          <cell r="AH321">
            <v>-957.48843797140319</v>
          </cell>
          <cell r="AI321">
            <v>-919.65407635947361</v>
          </cell>
          <cell r="AJ321">
            <v>-797.3</v>
          </cell>
          <cell r="AK321">
            <v>-710.06</v>
          </cell>
        </row>
        <row r="322">
          <cell r="A322" t="str">
            <v>-  -  spildolie</v>
          </cell>
          <cell r="B322" t="str">
            <v>pev</v>
          </cell>
          <cell r="C322" t="str">
            <v>elr</v>
          </cell>
          <cell r="D322" t="str">
            <v>spo</v>
          </cell>
          <cell r="E322" t="str">
            <v>a0a0</v>
          </cell>
          <cell r="F322" t="str">
            <v>a00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-57.169092189703392</v>
          </cell>
          <cell r="AD322">
            <v>-64.111891366831657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-  -  naturgas</v>
          </cell>
          <cell r="B323" t="str">
            <v>pev</v>
          </cell>
          <cell r="C323" t="str">
            <v>elr</v>
          </cell>
          <cell r="D323" t="str">
            <v>nga</v>
          </cell>
          <cell r="E323" t="str">
            <v>a0a0</v>
          </cell>
          <cell r="F323" t="str">
            <v>a00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-297.83370000000002</v>
          </cell>
          <cell r="V323">
            <v>-296.178</v>
          </cell>
          <cell r="W323">
            <v>-672.23519999999996</v>
          </cell>
          <cell r="X323">
            <v>-683.81684099999995</v>
          </cell>
          <cell r="Y323">
            <v>-695.39848200000006</v>
          </cell>
          <cell r="Z323">
            <v>-633.14518499999997</v>
          </cell>
          <cell r="AA323">
            <v>-1033.2645033846154</v>
          </cell>
          <cell r="AB323">
            <v>-917.95212946153856</v>
          </cell>
          <cell r="AC323">
            <v>-2144.0726966006314</v>
          </cell>
          <cell r="AD323">
            <v>-3778.5967344889741</v>
          </cell>
          <cell r="AE323">
            <v>-6972.6254821746197</v>
          </cell>
          <cell r="AF323">
            <v>-8472.1292012150861</v>
          </cell>
          <cell r="AG323">
            <v>-11390.855913799691</v>
          </cell>
          <cell r="AH323">
            <v>-12798.467862021422</v>
          </cell>
          <cell r="AI323">
            <v>-12578.558575118399</v>
          </cell>
          <cell r="AJ323">
            <v>-12006.901072980005</v>
          </cell>
          <cell r="AK323">
            <v>-13101.27</v>
          </cell>
        </row>
        <row r="324">
          <cell r="A324" t="str">
            <v>-  -  anden stenkul</v>
          </cell>
          <cell r="B324" t="str">
            <v>pev</v>
          </cell>
          <cell r="C324" t="str">
            <v>elr</v>
          </cell>
          <cell r="D324" t="str">
            <v>ska</v>
          </cell>
          <cell r="E324" t="str">
            <v>a0a0</v>
          </cell>
          <cell r="F324" t="str">
            <v>a00</v>
          </cell>
          <cell r="G324">
            <v>-804.63692307692315</v>
          </cell>
          <cell r="H324">
            <v>0</v>
          </cell>
          <cell r="I324">
            <v>0</v>
          </cell>
          <cell r="J324">
            <v>-829.3938461538462</v>
          </cell>
          <cell r="K324">
            <v>-901.75692307692316</v>
          </cell>
          <cell r="L324">
            <v>-1316.4748124869054</v>
          </cell>
          <cell r="M324">
            <v>-1398.9364270173573</v>
          </cell>
          <cell r="N324">
            <v>-1317.3358954213606</v>
          </cell>
          <cell r="O324">
            <v>-1235.7353638253637</v>
          </cell>
          <cell r="P324">
            <v>-1388.6368885585587</v>
          </cell>
          <cell r="Q324">
            <v>-1383.5384132917534</v>
          </cell>
          <cell r="R324">
            <v>-1378.4399380249479</v>
          </cell>
          <cell r="S324">
            <v>-1488.0432383367981</v>
          </cell>
          <cell r="T324">
            <v>-1597.6465386486486</v>
          </cell>
          <cell r="U324">
            <v>-1541.400192224532</v>
          </cell>
          <cell r="V324">
            <v>-1485.1538458004156</v>
          </cell>
          <cell r="W324">
            <v>-1428.9074993762993</v>
          </cell>
          <cell r="X324">
            <v>-1511.1549158627859</v>
          </cell>
          <cell r="Y324">
            <v>-1593.4023323492725</v>
          </cell>
          <cell r="Z324">
            <v>-1429.9328930630631</v>
          </cell>
          <cell r="AA324">
            <v>-804.09083839223842</v>
          </cell>
          <cell r="AB324">
            <v>-693.60593756756771</v>
          </cell>
          <cell r="AC324">
            <v>-568.41029611979593</v>
          </cell>
          <cell r="AD324">
            <v>-659.40199424749198</v>
          </cell>
          <cell r="AE324">
            <v>-676.80358410906899</v>
          </cell>
          <cell r="AF324">
            <v>-748.89285415990662</v>
          </cell>
          <cell r="AG324">
            <v>-426.19087918014691</v>
          </cell>
          <cell r="AH324">
            <v>-287.61860311777502</v>
          </cell>
          <cell r="AI324">
            <v>-466.00228303374064</v>
          </cell>
          <cell r="AJ324">
            <v>-472.32</v>
          </cell>
          <cell r="AK324">
            <v>-145.07</v>
          </cell>
        </row>
        <row r="325">
          <cell r="A325" t="str">
            <v>-  -  halm</v>
          </cell>
          <cell r="B325" t="str">
            <v>pev</v>
          </cell>
          <cell r="C325" t="str">
            <v>elr</v>
          </cell>
          <cell r="D325" t="str">
            <v>hal</v>
          </cell>
          <cell r="E325" t="str">
            <v>a0a0</v>
          </cell>
          <cell r="F325" t="str">
            <v>a00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-0.44593921774721601</v>
          </cell>
          <cell r="AI325">
            <v>-0.23</v>
          </cell>
          <cell r="AJ325">
            <v>-0.09</v>
          </cell>
          <cell r="AK325">
            <v>0</v>
          </cell>
        </row>
        <row r="326">
          <cell r="A326" t="str">
            <v>-  -  skovflis</v>
          </cell>
          <cell r="B326" t="str">
            <v>pev</v>
          </cell>
          <cell r="C326" t="str">
            <v>elr</v>
          </cell>
          <cell r="D326" t="str">
            <v>fli</v>
          </cell>
          <cell r="E326" t="str">
            <v>a0a0</v>
          </cell>
          <cell r="F326" t="str">
            <v>a00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-3.555297668769982</v>
          </cell>
          <cell r="AE326">
            <v>-6.7691707319139329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-  -  træpiller</v>
          </cell>
          <cell r="B327" t="str">
            <v>pev</v>
          </cell>
          <cell r="C327" t="str">
            <v>elr</v>
          </cell>
          <cell r="D327" t="str">
            <v>tpi</v>
          </cell>
          <cell r="E327" t="str">
            <v>a0a0</v>
          </cell>
          <cell r="F327" t="str">
            <v>a00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-7.0000000000000007E-2</v>
          </cell>
          <cell r="AK327">
            <v>0</v>
          </cell>
        </row>
        <row r="328">
          <cell r="A328" t="str">
            <v>-  -  træaffald</v>
          </cell>
          <cell r="B328" t="str">
            <v>pev</v>
          </cell>
          <cell r="C328" t="str">
            <v>elr</v>
          </cell>
          <cell r="D328" t="str">
            <v>taf</v>
          </cell>
          <cell r="E328" t="str">
            <v>a0a0</v>
          </cell>
          <cell r="F328" t="str">
            <v>a00</v>
          </cell>
          <cell r="G328">
            <v>-79.095789473684206</v>
          </cell>
          <cell r="H328">
            <v>0</v>
          </cell>
          <cell r="I328">
            <v>0</v>
          </cell>
          <cell r="J328">
            <v>-32.864210526315787</v>
          </cell>
          <cell r="K328">
            <v>-43.89473684210526</v>
          </cell>
          <cell r="L328">
            <v>-54.925263157894726</v>
          </cell>
          <cell r="M328">
            <v>-65.955789473684206</v>
          </cell>
          <cell r="N328">
            <v>-78.111947368421042</v>
          </cell>
          <cell r="O328">
            <v>-90.268105263157892</v>
          </cell>
          <cell r="P328">
            <v>-146.91226105263155</v>
          </cell>
          <cell r="Q328">
            <v>-203.55641684210528</v>
          </cell>
          <cell r="R328">
            <v>-260.20057263157895</v>
          </cell>
          <cell r="S328">
            <v>-238.92070736842103</v>
          </cell>
          <cell r="T328">
            <v>-217.64084210526315</v>
          </cell>
          <cell r="U328">
            <v>-336.24647368421051</v>
          </cell>
          <cell r="V328">
            <v>-454.85210526315785</v>
          </cell>
          <cell r="W328">
            <v>-573.45773684210519</v>
          </cell>
          <cell r="X328">
            <v>-659.21221894736846</v>
          </cell>
          <cell r="Y328">
            <v>-744.96670105263161</v>
          </cell>
          <cell r="Z328">
            <v>-736.14707052631582</v>
          </cell>
          <cell r="AA328">
            <v>-727.32744000000002</v>
          </cell>
          <cell r="AB328">
            <v>-718.50780947368423</v>
          </cell>
          <cell r="AC328">
            <v>-722.71000044212349</v>
          </cell>
          <cell r="AD328">
            <v>-675.0174545715488</v>
          </cell>
          <cell r="AE328">
            <v>-738.87048463138967</v>
          </cell>
          <cell r="AF328">
            <v>-732.70647774016447</v>
          </cell>
          <cell r="AG328">
            <v>-679.64369192225774</v>
          </cell>
          <cell r="AH328">
            <v>-1599.0239708073375</v>
          </cell>
          <cell r="AI328">
            <v>-1743.0509721533306</v>
          </cell>
          <cell r="AJ328">
            <v>-1585.28</v>
          </cell>
          <cell r="AK328">
            <v>-155.55000000000001</v>
          </cell>
        </row>
        <row r="329">
          <cell r="A329" t="str">
            <v>-  -  biogas, deponi</v>
          </cell>
          <cell r="B329" t="str">
            <v>pev</v>
          </cell>
          <cell r="C329" t="str">
            <v>elr</v>
          </cell>
          <cell r="D329" t="str">
            <v>bid</v>
          </cell>
          <cell r="E329" t="str">
            <v>a0a0</v>
          </cell>
          <cell r="F329" t="str">
            <v>a00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-8.8333320377834692</v>
          </cell>
          <cell r="X329">
            <v>-11.154638910700125</v>
          </cell>
          <cell r="Y329">
            <v>-26.538206996012175</v>
          </cell>
          <cell r="Z329">
            <v>-36.347080182868602</v>
          </cell>
          <cell r="AA329">
            <v>-73.888313016200911</v>
          </cell>
          <cell r="AB329">
            <v>-90.741740582708786</v>
          </cell>
          <cell r="AC329">
            <v>-87.465139999999991</v>
          </cell>
          <cell r="AD329">
            <v>-133.03015199999999</v>
          </cell>
          <cell r="AE329">
            <v>-104.174114</v>
          </cell>
          <cell r="AF329">
            <v>-276.364426786173</v>
          </cell>
          <cell r="AG329">
            <v>-375.38448780002585</v>
          </cell>
          <cell r="AH329">
            <v>-313.53096635322458</v>
          </cell>
          <cell r="AI329">
            <v>-295.72000000000003</v>
          </cell>
          <cell r="AJ329">
            <v>-242.21</v>
          </cell>
          <cell r="AK329">
            <v>-374.67</v>
          </cell>
        </row>
        <row r="330">
          <cell r="A330" t="str">
            <v>-  -  biogas, slam</v>
          </cell>
          <cell r="B330" t="str">
            <v>pev</v>
          </cell>
          <cell r="C330" t="str">
            <v>elr</v>
          </cell>
          <cell r="D330" t="str">
            <v>bis</v>
          </cell>
          <cell r="E330" t="str">
            <v>a0a0</v>
          </cell>
          <cell r="F330" t="str">
            <v>a00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-234.48275862068968</v>
          </cell>
          <cell r="Y330">
            <v>-234.48275862068968</v>
          </cell>
          <cell r="Z330">
            <v>-234.48275862068968</v>
          </cell>
          <cell r="AA330">
            <v>-275.86206896551727</v>
          </cell>
          <cell r="AB330">
            <v>-275.86206896551727</v>
          </cell>
          <cell r="AC330">
            <v>-319.73701540299697</v>
          </cell>
          <cell r="AD330">
            <v>-407.87868393399543</v>
          </cell>
          <cell r="AE330">
            <v>-374.14196087136895</v>
          </cell>
          <cell r="AF330">
            <v>-399.24124229026279</v>
          </cell>
          <cell r="AG330">
            <v>-422.71471329343802</v>
          </cell>
          <cell r="AH330">
            <v>-409.90898828401799</v>
          </cell>
          <cell r="AI330">
            <v>-461.3</v>
          </cell>
          <cell r="AJ330">
            <v>-449.77</v>
          </cell>
          <cell r="AK330">
            <v>-450.8</v>
          </cell>
        </row>
        <row r="331">
          <cell r="A331" t="str">
            <v>-  -  biogas, andet</v>
          </cell>
          <cell r="B331" t="str">
            <v>pev</v>
          </cell>
          <cell r="C331" t="str">
            <v>elr</v>
          </cell>
          <cell r="D331" t="str">
            <v>bia</v>
          </cell>
          <cell r="E331" t="str">
            <v>a0a0</v>
          </cell>
          <cell r="F331" t="str">
            <v>a00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-17.530519381489601</v>
          </cell>
          <cell r="AD331">
            <v>-28.568465092541345</v>
          </cell>
          <cell r="AE331">
            <v>-86.193440835613487</v>
          </cell>
          <cell r="AF331">
            <v>-79.397040106196059</v>
          </cell>
          <cell r="AG331">
            <v>-70.502518280905761</v>
          </cell>
          <cell r="AH331">
            <v>-52.322631597845358</v>
          </cell>
          <cell r="AI331">
            <v>-98.29</v>
          </cell>
          <cell r="AJ331">
            <v>-158.8809402</v>
          </cell>
          <cell r="AK331">
            <v>-268.51</v>
          </cell>
        </row>
        <row r="333">
          <cell r="A333" t="str">
            <v>-  -  affald, plastik</v>
          </cell>
          <cell r="B333" t="str">
            <v>pev</v>
          </cell>
          <cell r="C333" t="str">
            <v>elr</v>
          </cell>
          <cell r="D333" t="str">
            <v>afp</v>
          </cell>
          <cell r="E333" t="str">
            <v>a0a0</v>
          </cell>
          <cell r="F333" t="str">
            <v>a00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-47.328673232750958</v>
          </cell>
          <cell r="X333">
            <v>-59.766151411005801</v>
          </cell>
          <cell r="Y333">
            <v>-142.19075222406511</v>
          </cell>
          <cell r="Z333">
            <v>-194.74633961243541</v>
          </cell>
          <cell r="AA333">
            <v>-360.70060314398859</v>
          </cell>
          <cell r="AB333">
            <v>-424.1240294458849</v>
          </cell>
          <cell r="AC333">
            <v>-494.09425556184772</v>
          </cell>
          <cell r="AD333">
            <v>-504.30414849999005</v>
          </cell>
          <cell r="AE333">
            <v>-600.34359287552957</v>
          </cell>
          <cell r="AF333">
            <v>-624.59962707354748</v>
          </cell>
          <cell r="AG333">
            <v>-722.42682116202604</v>
          </cell>
          <cell r="AH333">
            <v>-997.8944422185167</v>
          </cell>
          <cell r="AI333">
            <v>-1150.094749275831</v>
          </cell>
          <cell r="AJ333">
            <v>-1113.1754374316145</v>
          </cell>
          <cell r="AK333">
            <v>-1067.2888515594425</v>
          </cell>
        </row>
        <row r="336">
          <cell r="A336" t="str">
            <v>-  -  raffinaderigas</v>
          </cell>
          <cell r="B336" t="str">
            <v>pev</v>
          </cell>
          <cell r="C336" t="str">
            <v>fjr</v>
          </cell>
          <cell r="D336" t="str">
            <v>rga</v>
          </cell>
          <cell r="E336" t="str">
            <v>a0a0</v>
          </cell>
          <cell r="F336" t="str">
            <v>a00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-102</v>
          </cell>
          <cell r="AD336">
            <v>-114.5</v>
          </cell>
          <cell r="AE336">
            <v>-126.5</v>
          </cell>
          <cell r="AF336">
            <v>-105.5</v>
          </cell>
          <cell r="AG336">
            <v>-123</v>
          </cell>
          <cell r="AH336">
            <v>-128.5</v>
          </cell>
          <cell r="AI336">
            <v>-121</v>
          </cell>
          <cell r="AJ336">
            <v>-120.91</v>
          </cell>
          <cell r="AK336">
            <v>-126.93</v>
          </cell>
        </row>
        <row r="337">
          <cell r="A337" t="str">
            <v>-  -  gas/dieselolie</v>
          </cell>
          <cell r="B337" t="str">
            <v>pev</v>
          </cell>
          <cell r="C337" t="str">
            <v>fjr</v>
          </cell>
          <cell r="D337" t="str">
            <v>gdt</v>
          </cell>
          <cell r="E337" t="str">
            <v>a0a0</v>
          </cell>
          <cell r="F337" t="str">
            <v>a00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-0.26251420041679835</v>
          </cell>
          <cell r="AE337">
            <v>-15.788207816397932</v>
          </cell>
          <cell r="AF337">
            <v>-12.043533189864554</v>
          </cell>
          <cell r="AG337">
            <v>0</v>
          </cell>
          <cell r="AH337">
            <v>-23.341805865233798</v>
          </cell>
          <cell r="AI337">
            <v>-19.931332007877799</v>
          </cell>
          <cell r="AJ337">
            <v>-15.92</v>
          </cell>
          <cell r="AK337">
            <v>-20.91</v>
          </cell>
        </row>
        <row r="338">
          <cell r="A338" t="str">
            <v>-  -  fuelolie</v>
          </cell>
          <cell r="B338" t="str">
            <v>pev</v>
          </cell>
          <cell r="C338" t="str">
            <v>fjr</v>
          </cell>
          <cell r="D338" t="str">
            <v>fut</v>
          </cell>
          <cell r="E338" t="str">
            <v>a0a0</v>
          </cell>
          <cell r="F338" t="str">
            <v>a00</v>
          </cell>
          <cell r="G338">
            <v>-9.52</v>
          </cell>
          <cell r="H338">
            <v>0</v>
          </cell>
          <cell r="I338">
            <v>0</v>
          </cell>
          <cell r="J338">
            <v>-28.12</v>
          </cell>
          <cell r="K338">
            <v>-37.200000000000003</v>
          </cell>
          <cell r="L338">
            <v>-34.71</v>
          </cell>
          <cell r="M338">
            <v>-41.85</v>
          </cell>
          <cell r="N338">
            <v>-41.85</v>
          </cell>
          <cell r="O338">
            <v>-48.66</v>
          </cell>
          <cell r="P338">
            <v>-56.25</v>
          </cell>
          <cell r="Q338">
            <v>-63.75</v>
          </cell>
          <cell r="R338">
            <v>-75</v>
          </cell>
          <cell r="S338">
            <v>-81.25</v>
          </cell>
          <cell r="T338">
            <v>-87.5</v>
          </cell>
          <cell r="U338">
            <v>-43.75</v>
          </cell>
          <cell r="V338">
            <v>-50</v>
          </cell>
          <cell r="W338">
            <v>-56.25</v>
          </cell>
          <cell r="X338">
            <v>-63.17651944552329</v>
          </cell>
          <cell r="Y338">
            <v>-52.453931363440354</v>
          </cell>
          <cell r="Z338">
            <v>-98.020715390610505</v>
          </cell>
          <cell r="AA338">
            <v>-115.06129384560001</v>
          </cell>
          <cell r="AB338">
            <v>-135.96442495486372</v>
          </cell>
          <cell r="AC338">
            <v>-168.1477508113868</v>
          </cell>
          <cell r="AD338">
            <v>-166.23648554804225</v>
          </cell>
          <cell r="AE338">
            <v>-162.47011151348636</v>
          </cell>
          <cell r="AF338">
            <v>-237.3268376480039</v>
          </cell>
          <cell r="AG338">
            <v>-243.68267889041957</v>
          </cell>
          <cell r="AH338">
            <v>-77.667321041373697</v>
          </cell>
          <cell r="AI338">
            <v>-83.324358061630605</v>
          </cell>
          <cell r="AJ338">
            <v>-49.56</v>
          </cell>
          <cell r="AK338">
            <v>-68.06</v>
          </cell>
        </row>
        <row r="339">
          <cell r="A339" t="str">
            <v>-  -  spildolie</v>
          </cell>
          <cell r="B339" t="str">
            <v>pev</v>
          </cell>
          <cell r="C339" t="str">
            <v>fjr</v>
          </cell>
          <cell r="D339" t="str">
            <v>spo</v>
          </cell>
          <cell r="E339" t="str">
            <v>a0a0</v>
          </cell>
          <cell r="F339" t="str">
            <v>a00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-55.092355014280649</v>
          </cell>
          <cell r="AD339">
            <v>-69.945095880870724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-  -  naturgas</v>
          </cell>
          <cell r="B340" t="str">
            <v>pev</v>
          </cell>
          <cell r="C340" t="str">
            <v>fjr</v>
          </cell>
          <cell r="D340" t="str">
            <v>nga</v>
          </cell>
          <cell r="E340" t="str">
            <v>a0a0</v>
          </cell>
          <cell r="F340" t="str">
            <v>a00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-50</v>
          </cell>
          <cell r="V340">
            <v>-50</v>
          </cell>
          <cell r="W340">
            <v>-62.5</v>
          </cell>
          <cell r="X340">
            <v>-62.5</v>
          </cell>
          <cell r="Y340">
            <v>-42</v>
          </cell>
          <cell r="Z340">
            <v>-44.330500000000001</v>
          </cell>
          <cell r="AA340">
            <v>-46.661000000000001</v>
          </cell>
          <cell r="AB340">
            <v>-48.991500000000002</v>
          </cell>
          <cell r="AC340">
            <v>-44.96619166810855</v>
          </cell>
          <cell r="AD340">
            <v>-21.112700174359421</v>
          </cell>
          <cell r="AE340">
            <v>-116.6825</v>
          </cell>
          <cell r="AF340">
            <v>-171.96939535177864</v>
          </cell>
          <cell r="AG340">
            <v>-151.51008917854844</v>
          </cell>
          <cell r="AH340">
            <v>-209.54142839992409</v>
          </cell>
          <cell r="AI340">
            <v>-200.14881722349122</v>
          </cell>
          <cell r="AJ340">
            <v>-153.41999999999999</v>
          </cell>
          <cell r="AK340">
            <v>-156.88</v>
          </cell>
        </row>
        <row r="341">
          <cell r="A341" t="str">
            <v>-  -  anden stenkul</v>
          </cell>
          <cell r="B341" t="str">
            <v>pev</v>
          </cell>
          <cell r="C341" t="str">
            <v>fjr</v>
          </cell>
          <cell r="D341" t="str">
            <v>ska</v>
          </cell>
          <cell r="E341" t="str">
            <v>a0a0</v>
          </cell>
          <cell r="F341" t="str">
            <v>a00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-11.57</v>
          </cell>
          <cell r="M341">
            <v>-13.95</v>
          </cell>
          <cell r="N341">
            <v>-13.95</v>
          </cell>
          <cell r="O341">
            <v>-16.22</v>
          </cell>
          <cell r="P341">
            <v>-18.75</v>
          </cell>
          <cell r="Q341">
            <v>-21.25</v>
          </cell>
          <cell r="R341">
            <v>-25</v>
          </cell>
          <cell r="S341">
            <v>-31.25</v>
          </cell>
          <cell r="T341">
            <v>-37.5</v>
          </cell>
          <cell r="U341">
            <v>-43.75</v>
          </cell>
          <cell r="V341">
            <v>-50</v>
          </cell>
          <cell r="W341">
            <v>-56.25</v>
          </cell>
          <cell r="X341">
            <v>-62.5</v>
          </cell>
          <cell r="Y341">
            <v>-36.785249999999998</v>
          </cell>
          <cell r="Z341">
            <v>-41.75</v>
          </cell>
          <cell r="AA341">
            <v>-54.938916666666664</v>
          </cell>
          <cell r="AB341">
            <v>-64.015749999999997</v>
          </cell>
          <cell r="AC341">
            <v>-237.21458771691172</v>
          </cell>
          <cell r="AD341">
            <v>-81.141026196669372</v>
          </cell>
          <cell r="AE341">
            <v>-172.59657162207682</v>
          </cell>
          <cell r="AF341">
            <v>-53.799141095962817</v>
          </cell>
          <cell r="AG341">
            <v>-523.54064892287499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8">
          <cell r="A348" t="str">
            <v>-  -  affald, andet</v>
          </cell>
          <cell r="B348" t="str">
            <v>pev</v>
          </cell>
          <cell r="C348" t="str">
            <v>fjr</v>
          </cell>
          <cell r="D348" t="str">
            <v>afa</v>
          </cell>
          <cell r="E348" t="str">
            <v>a0a0</v>
          </cell>
          <cell r="F348" t="str">
            <v>a00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-13.321615875907447</v>
          </cell>
          <cell r="Y348">
            <v>-308.53829226488523</v>
          </cell>
          <cell r="Z348">
            <v>-1108.0492371012308</v>
          </cell>
          <cell r="AA348">
            <v>-1517.7635880807475</v>
          </cell>
          <cell r="AB348">
            <v>-1930.5002073906542</v>
          </cell>
          <cell r="AC348">
            <v>-1943.6671613693186</v>
          </cell>
          <cell r="AD348">
            <v>-2427.7663267177295</v>
          </cell>
          <cell r="AE348">
            <v>-3158.4857640009982</v>
          </cell>
          <cell r="AF348">
            <v>-2810.1939133048668</v>
          </cell>
          <cell r="AG348">
            <v>-3348.1603893133579</v>
          </cell>
          <cell r="AH348">
            <v>-4229.69459838892</v>
          </cell>
          <cell r="AI348">
            <v>-5099.7827759598285</v>
          </cell>
          <cell r="AJ348">
            <v>-5177.0163734462831</v>
          </cell>
          <cell r="AK348">
            <v>-5622.1285802516595</v>
          </cell>
        </row>
        <row r="350">
          <cell r="A350" t="str">
            <v>-  -  el</v>
          </cell>
          <cell r="B350" t="str">
            <v>pev</v>
          </cell>
          <cell r="C350" t="str">
            <v>brt</v>
          </cell>
          <cell r="D350" t="str">
            <v>elc</v>
          </cell>
          <cell r="E350" t="str">
            <v>a0a0</v>
          </cell>
          <cell r="F350" t="str">
            <v>a00</v>
          </cell>
          <cell r="G350">
            <v>1201.2454604651164</v>
          </cell>
          <cell r="H350">
            <v>0</v>
          </cell>
          <cell r="I350">
            <v>0</v>
          </cell>
          <cell r="J350">
            <v>1202.9112</v>
          </cell>
          <cell r="K350">
            <v>1240.8492000000001</v>
          </cell>
          <cell r="L350">
            <v>1278.7872</v>
          </cell>
          <cell r="M350">
            <v>1316.7252000000001</v>
          </cell>
          <cell r="N350">
            <v>1218.138786</v>
          </cell>
          <cell r="O350">
            <v>1119.5523720000001</v>
          </cell>
          <cell r="P350">
            <v>1146.9739139999999</v>
          </cell>
          <cell r="Q350">
            <v>1174.395456</v>
          </cell>
          <cell r="R350">
            <v>1201.816998</v>
          </cell>
          <cell r="S350">
            <v>1239.0221232000001</v>
          </cell>
          <cell r="T350">
            <v>1276.2272484</v>
          </cell>
          <cell r="U350">
            <v>1323.4794767999997</v>
          </cell>
          <cell r="V350">
            <v>1375.4124251999997</v>
          </cell>
          <cell r="W350">
            <v>1650.7250136000002</v>
          </cell>
          <cell r="X350">
            <v>1851.9920924012308</v>
          </cell>
          <cell r="Y350">
            <v>2099.0859995131832</v>
          </cell>
          <cell r="Z350">
            <v>2260.3194032722367</v>
          </cell>
          <cell r="AA350">
            <v>2675.217438353704</v>
          </cell>
          <cell r="AB350">
            <v>2897.8383208088044</v>
          </cell>
          <cell r="AC350">
            <v>3524.5426234082192</v>
          </cell>
          <cell r="AD350">
            <v>4418.9427757808226</v>
          </cell>
          <cell r="AE350">
            <v>6116.6973839999982</v>
          </cell>
          <cell r="AF350">
            <v>6891.4906490958892</v>
          </cell>
          <cell r="AG350">
            <v>7994.8289231999952</v>
          </cell>
          <cell r="AH350">
            <v>9699.4598867999994</v>
          </cell>
          <cell r="AI350">
            <v>10160.496550800002</v>
          </cell>
          <cell r="AJ350">
            <v>9535.5</v>
          </cell>
          <cell r="AK350">
            <v>9559.6</v>
          </cell>
        </row>
        <row r="352">
          <cell r="A352" t="str">
            <v>Private fjernvarmeproducenter</v>
          </cell>
        </row>
        <row r="356">
          <cell r="A356" t="str">
            <v>-  -  spildolie</v>
          </cell>
          <cell r="B356" t="str">
            <v>pvp</v>
          </cell>
          <cell r="C356" t="str">
            <v>fjr</v>
          </cell>
          <cell r="D356" t="str">
            <v>spo</v>
          </cell>
          <cell r="E356" t="str">
            <v>a0a0</v>
          </cell>
          <cell r="F356" t="str">
            <v>a00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-7.122416114901438</v>
          </cell>
          <cell r="AD356">
            <v>0</v>
          </cell>
          <cell r="AE356">
            <v>-14.802329014598541</v>
          </cell>
          <cell r="AF356">
            <v>-13.389513511778755</v>
          </cell>
          <cell r="AG356">
            <v>-16.048338421272515</v>
          </cell>
          <cell r="AH356">
            <v>-19.053000000000001</v>
          </cell>
          <cell r="AI356">
            <v>-7.6230592403006803</v>
          </cell>
          <cell r="AJ356">
            <v>-0.55000000000000004</v>
          </cell>
          <cell r="AK356">
            <v>0</v>
          </cell>
        </row>
        <row r="357">
          <cell r="A357" t="str">
            <v>-  -  naturgas</v>
          </cell>
          <cell r="B357" t="str">
            <v>pvp</v>
          </cell>
          <cell r="C357" t="str">
            <v>fjr</v>
          </cell>
          <cell r="D357" t="str">
            <v>nga</v>
          </cell>
          <cell r="E357" t="str">
            <v>a0a0</v>
          </cell>
          <cell r="F357" t="str">
            <v>a00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-135.06516957360193</v>
          </cell>
          <cell r="AD357">
            <v>-98.637663386203045</v>
          </cell>
          <cell r="AE357">
            <v>-242.85379979999999</v>
          </cell>
          <cell r="AF357">
            <v>-197.71255572981127</v>
          </cell>
          <cell r="AG357">
            <v>-222.04694990133322</v>
          </cell>
          <cell r="AH357">
            <v>-157.66659227557923</v>
          </cell>
          <cell r="AI357">
            <v>-186.73438584467647</v>
          </cell>
          <cell r="AJ357">
            <v>-205.24</v>
          </cell>
          <cell r="AK357">
            <v>-80.349999999999994</v>
          </cell>
        </row>
        <row r="358">
          <cell r="A358" t="str">
            <v>-  -  anden stenkul</v>
          </cell>
          <cell r="B358" t="str">
            <v>pvp</v>
          </cell>
          <cell r="C358" t="str">
            <v>fjr</v>
          </cell>
          <cell r="D358" t="str">
            <v>ska</v>
          </cell>
          <cell r="E358" t="str">
            <v>a0a0</v>
          </cell>
          <cell r="F358" t="str">
            <v>a00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</row>
        <row r="361">
          <cell r="A361" t="str">
            <v>-  -  træpiller</v>
          </cell>
          <cell r="B361" t="str">
            <v>pvp</v>
          </cell>
          <cell r="C361" t="str">
            <v>fjr</v>
          </cell>
          <cell r="D361" t="str">
            <v>tpi</v>
          </cell>
          <cell r="E361" t="str">
            <v>a0a0</v>
          </cell>
          <cell r="F361" t="str">
            <v>a00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-6.7841978955141222</v>
          </cell>
          <cell r="AD361">
            <v>-53.115938814655749</v>
          </cell>
          <cell r="AE361">
            <v>-6.4606552074669619</v>
          </cell>
          <cell r="AF361">
            <v>-55.597763914902501</v>
          </cell>
          <cell r="AG361">
            <v>-5.5446262254901963</v>
          </cell>
          <cell r="AH361">
            <v>-2.093</v>
          </cell>
          <cell r="AI361">
            <v>0</v>
          </cell>
          <cell r="AJ361">
            <v>0</v>
          </cell>
          <cell r="AK361">
            <v>0</v>
          </cell>
        </row>
        <row r="362">
          <cell r="A362" t="str">
            <v>-  -  træaffald</v>
          </cell>
          <cell r="B362" t="str">
            <v>pvp</v>
          </cell>
          <cell r="C362" t="str">
            <v>fjr</v>
          </cell>
          <cell r="D362" t="str">
            <v>taf</v>
          </cell>
          <cell r="E362" t="str">
            <v>a0a0</v>
          </cell>
          <cell r="F362" t="str">
            <v>a00</v>
          </cell>
          <cell r="G362">
            <v>-46</v>
          </cell>
          <cell r="H362">
            <v>0</v>
          </cell>
          <cell r="I362">
            <v>0</v>
          </cell>
          <cell r="J362">
            <v>-138.5</v>
          </cell>
          <cell r="K362">
            <v>-185</v>
          </cell>
          <cell r="L362">
            <v>-231.5</v>
          </cell>
          <cell r="M362">
            <v>-277.5</v>
          </cell>
          <cell r="N362">
            <v>-277.5</v>
          </cell>
          <cell r="O362">
            <v>-324</v>
          </cell>
          <cell r="P362">
            <v>-324</v>
          </cell>
          <cell r="Q362">
            <v>-324</v>
          </cell>
          <cell r="R362">
            <v>-324</v>
          </cell>
          <cell r="S362">
            <v>-324</v>
          </cell>
          <cell r="T362">
            <v>-324</v>
          </cell>
          <cell r="U362">
            <v>-324</v>
          </cell>
          <cell r="V362">
            <v>-324</v>
          </cell>
          <cell r="W362">
            <v>-324</v>
          </cell>
          <cell r="X362">
            <v>-324</v>
          </cell>
          <cell r="Y362">
            <v>-324</v>
          </cell>
          <cell r="Z362">
            <v>-324</v>
          </cell>
          <cell r="AA362">
            <v>-324</v>
          </cell>
          <cell r="AB362">
            <v>-324</v>
          </cell>
          <cell r="AC362">
            <v>-396.1868051830935</v>
          </cell>
          <cell r="AD362">
            <v>-402.95150530776533</v>
          </cell>
          <cell r="AE362">
            <v>-337.89940768395735</v>
          </cell>
          <cell r="AF362">
            <v>-321.7867448894483</v>
          </cell>
          <cell r="AG362">
            <v>-258.81475964191094</v>
          </cell>
          <cell r="AH362">
            <v>-240.73679611853231</v>
          </cell>
          <cell r="AI362">
            <v>-236.49121964530585</v>
          </cell>
          <cell r="AJ362">
            <v>-234.94</v>
          </cell>
          <cell r="AK362">
            <v>-251.45</v>
          </cell>
        </row>
        <row r="363">
          <cell r="A363" t="str">
            <v>-  -  biogas, deponi</v>
          </cell>
          <cell r="B363" t="str">
            <v>pvp</v>
          </cell>
          <cell r="C363" t="str">
            <v>fjr</v>
          </cell>
          <cell r="D363" t="str">
            <v>bid</v>
          </cell>
          <cell r="E363" t="str">
            <v>a0a0</v>
          </cell>
          <cell r="F363" t="str">
            <v>a00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-14.21748</v>
          </cell>
          <cell r="AD363">
            <v>-14.21748</v>
          </cell>
          <cell r="AE363">
            <v>-14.21748</v>
          </cell>
          <cell r="AF363">
            <v>-12.81432</v>
          </cell>
          <cell r="AG363">
            <v>-12.143736000000001</v>
          </cell>
          <cell r="AH363">
            <v>-11.538360000000001</v>
          </cell>
          <cell r="AI363">
            <v>-8.64</v>
          </cell>
          <cell r="AJ363">
            <v>-18.21</v>
          </cell>
          <cell r="AK363">
            <v>0</v>
          </cell>
        </row>
        <row r="364">
          <cell r="A364" t="str">
            <v>-  -  biogas, slam</v>
          </cell>
          <cell r="B364" t="str">
            <v>pvp</v>
          </cell>
          <cell r="C364" t="str">
            <v>fjr</v>
          </cell>
          <cell r="D364" t="str">
            <v>bis</v>
          </cell>
          <cell r="E364" t="str">
            <v>a0a0</v>
          </cell>
          <cell r="F364" t="str">
            <v>a00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-2.8648102134247484</v>
          </cell>
          <cell r="AE364">
            <v>0</v>
          </cell>
          <cell r="AF364">
            <v>-39.396442454014917</v>
          </cell>
          <cell r="AG364">
            <v>-71.225587634484384</v>
          </cell>
          <cell r="AH364">
            <v>-74.379275945912596</v>
          </cell>
          <cell r="AI364">
            <v>-80.19</v>
          </cell>
          <cell r="AJ364">
            <v>-76.430000000000007</v>
          </cell>
          <cell r="AK364">
            <v>-6.83</v>
          </cell>
        </row>
        <row r="365">
          <cell r="A365" t="str">
            <v>-  -  biogas, andet</v>
          </cell>
          <cell r="B365" t="str">
            <v>pvp</v>
          </cell>
          <cell r="C365" t="str">
            <v>fjr</v>
          </cell>
          <cell r="D365" t="str">
            <v>bia</v>
          </cell>
          <cell r="E365" t="str">
            <v>a0a0</v>
          </cell>
          <cell r="F365" t="str">
            <v>a00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-45.39</v>
          </cell>
          <cell r="AK365">
            <v>-52.52</v>
          </cell>
        </row>
        <row r="367">
          <cell r="A367" t="str">
            <v>-  -  affald, andet</v>
          </cell>
          <cell r="B367" t="str">
            <v>pvp</v>
          </cell>
          <cell r="C367" t="str">
            <v>fjr</v>
          </cell>
          <cell r="D367" t="str">
            <v>afa</v>
          </cell>
          <cell r="E367" t="str">
            <v>a0a0</v>
          </cell>
          <cell r="F367" t="str">
            <v>a00</v>
          </cell>
          <cell r="G367">
            <v>-5077.6538548249755</v>
          </cell>
          <cell r="H367">
            <v>0</v>
          </cell>
          <cell r="I367">
            <v>0</v>
          </cell>
          <cell r="J367">
            <v>-5585.419240307473</v>
          </cell>
          <cell r="K367">
            <v>-6093.1846257899706</v>
          </cell>
          <cell r="L367">
            <v>-6093.1846257899706</v>
          </cell>
          <cell r="M367">
            <v>-6093.1846257899706</v>
          </cell>
          <cell r="N367">
            <v>-6397.8438570794697</v>
          </cell>
          <cell r="O367">
            <v>-6397.8438570794697</v>
          </cell>
          <cell r="P367">
            <v>-6773.2275527754591</v>
          </cell>
          <cell r="Q367">
            <v>-7137.7305616396798</v>
          </cell>
          <cell r="R367">
            <v>-7554.2190742556813</v>
          </cell>
          <cell r="S367">
            <v>-7883.0576096157747</v>
          </cell>
          <cell r="T367">
            <v>-8323.7254263023715</v>
          </cell>
          <cell r="U367">
            <v>-8646.5191356448158</v>
          </cell>
          <cell r="V367">
            <v>-8646.5191356448158</v>
          </cell>
          <cell r="W367">
            <v>-8666.4670615030573</v>
          </cell>
          <cell r="X367">
            <v>-9070.8659220837599</v>
          </cell>
          <cell r="Y367">
            <v>-8889.5211415542963</v>
          </cell>
          <cell r="Z367">
            <v>-7751.8848850327968</v>
          </cell>
          <cell r="AA367">
            <v>-7595.4215648045565</v>
          </cell>
          <cell r="AB367">
            <v>-6926.5505442590711</v>
          </cell>
          <cell r="AC367">
            <v>-7015.8865537479523</v>
          </cell>
          <cell r="AD367">
            <v>-7473.7327846941898</v>
          </cell>
          <cell r="AE367">
            <v>-6493.2809690499616</v>
          </cell>
          <cell r="AF367">
            <v>-7577.7312461540869</v>
          </cell>
          <cell r="AG367">
            <v>-7132.1300785488065</v>
          </cell>
          <cell r="AH367">
            <v>-6427.992040455063</v>
          </cell>
          <cell r="AI367">
            <v>-5553.5190821693259</v>
          </cell>
          <cell r="AJ367">
            <v>-5690.1854628028432</v>
          </cell>
          <cell r="AK367">
            <v>-5225.3630134544528</v>
          </cell>
        </row>
        <row r="368">
          <cell r="A368" t="str">
            <v>-  -  el til varmepumper</v>
          </cell>
          <cell r="B368" t="str">
            <v>pvp</v>
          </cell>
          <cell r="C368" t="str">
            <v>fjr</v>
          </cell>
          <cell r="D368" t="str">
            <v>elc</v>
          </cell>
          <cell r="E368" t="str">
            <v>a0a0</v>
          </cell>
          <cell r="F368" t="str">
            <v>a00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-48.1464</v>
          </cell>
          <cell r="AD368">
            <v>-42.742800000000003</v>
          </cell>
          <cell r="AE368">
            <v>-55.244990914520002</v>
          </cell>
          <cell r="AF368">
            <v>-40.8017000500788</v>
          </cell>
          <cell r="AG368">
            <v>-19.0341187042972</v>
          </cell>
          <cell r="AH368">
            <v>-45.283065646254798</v>
          </cell>
          <cell r="AI368">
            <v>-73.91</v>
          </cell>
          <cell r="AJ368">
            <v>-68.95</v>
          </cell>
          <cell r="AK368">
            <v>-55.76</v>
          </cell>
        </row>
        <row r="369">
          <cell r="A369" t="str">
            <v>-  nettoproduktion</v>
          </cell>
        </row>
        <row r="370">
          <cell r="A370" t="str">
            <v>-  -  fjernvarme</v>
          </cell>
          <cell r="B370" t="str">
            <v>pvp</v>
          </cell>
          <cell r="C370" t="str">
            <v>net</v>
          </cell>
          <cell r="D370" t="str">
            <v>fjv</v>
          </cell>
          <cell r="E370" t="str">
            <v>a0a0</v>
          </cell>
          <cell r="F370" t="str">
            <v>a00</v>
          </cell>
          <cell r="G370">
            <v>3155.36</v>
          </cell>
          <cell r="H370">
            <v>0</v>
          </cell>
          <cell r="I370">
            <v>0</v>
          </cell>
          <cell r="J370">
            <v>3625.6</v>
          </cell>
          <cell r="K370">
            <v>4014.88</v>
          </cell>
          <cell r="L370">
            <v>4096.72</v>
          </cell>
          <cell r="M370">
            <v>4177.68</v>
          </cell>
          <cell r="N370">
            <v>4362.1440000000002</v>
          </cell>
          <cell r="O370">
            <v>4443.9840000000004</v>
          </cell>
          <cell r="P370">
            <v>5237.7299999999996</v>
          </cell>
          <cell r="Q370">
            <v>6457.9392000000007</v>
          </cell>
          <cell r="R370">
            <v>7184.9017600000016</v>
          </cell>
          <cell r="S370">
            <v>8036.4347999999991</v>
          </cell>
          <cell r="T370">
            <v>8906.5016000000014</v>
          </cell>
          <cell r="U370">
            <v>9554.4</v>
          </cell>
          <cell r="V370">
            <v>9394.4</v>
          </cell>
          <cell r="W370">
            <v>10069.784320000001</v>
          </cell>
          <cell r="X370">
            <v>10696.877280000001</v>
          </cell>
          <cell r="Y370">
            <v>10306.013279999999</v>
          </cell>
          <cell r="Z370">
            <v>9296.8531199999998</v>
          </cell>
          <cell r="AA370">
            <v>9221.3963199999998</v>
          </cell>
          <cell r="AB370">
            <v>8743.3642498080007</v>
          </cell>
          <cell r="AC370">
            <v>10590.443000000001</v>
          </cell>
          <cell r="AD370">
            <v>10787.145</v>
          </cell>
          <cell r="AE370">
            <v>10196.099</v>
          </cell>
          <cell r="AF370">
            <v>10890.187799999992</v>
          </cell>
          <cell r="AG370">
            <v>10683.402727050041</v>
          </cell>
          <cell r="AH370">
            <v>9920.2126054380387</v>
          </cell>
          <cell r="AI370">
            <v>9513.0674907983357</v>
          </cell>
          <cell r="AJ370">
            <v>9723.41</v>
          </cell>
          <cell r="AK370">
            <v>8913.44</v>
          </cell>
        </row>
        <row r="371">
          <cell r="A371" t="str">
            <v>Bygasværker</v>
          </cell>
        </row>
        <row r="373">
          <cell r="A373" t="str">
            <v>-  -  raffinaderigas</v>
          </cell>
          <cell r="B373" t="str">
            <v>bgv</v>
          </cell>
          <cell r="C373" t="str">
            <v>byr</v>
          </cell>
          <cell r="D373" t="str">
            <v>rga</v>
          </cell>
          <cell r="E373" t="str">
            <v>a0a0</v>
          </cell>
          <cell r="F373" t="str">
            <v>a00</v>
          </cell>
          <cell r="G373">
            <v>-1256.6399999999999</v>
          </cell>
          <cell r="H373">
            <v>0</v>
          </cell>
          <cell r="I373">
            <v>0</v>
          </cell>
          <cell r="J373">
            <v>-1256.6399999999999</v>
          </cell>
          <cell r="K373">
            <v>-1125.6447999999998</v>
          </cell>
          <cell r="L373">
            <v>-1387.2</v>
          </cell>
          <cell r="M373">
            <v>-227.55520000000001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-  -  LPG</v>
          </cell>
          <cell r="B374" t="str">
            <v>bgv</v>
          </cell>
          <cell r="C374" t="str">
            <v>byr</v>
          </cell>
          <cell r="D374" t="str">
            <v>lpg</v>
          </cell>
          <cell r="E374" t="str">
            <v>a0a0</v>
          </cell>
          <cell r="F374" t="str">
            <v>a00</v>
          </cell>
          <cell r="G374">
            <v>-1442.93</v>
          </cell>
          <cell r="H374">
            <v>0</v>
          </cell>
          <cell r="I374">
            <v>0</v>
          </cell>
          <cell r="J374">
            <v>-1180.1600000000001</v>
          </cell>
          <cell r="K374">
            <v>-1018.81</v>
          </cell>
          <cell r="L374">
            <v>-834.41</v>
          </cell>
          <cell r="M374">
            <v>-682.58259999999996</v>
          </cell>
          <cell r="N374">
            <v>-1545.1674</v>
          </cell>
          <cell r="O374">
            <v>-1666.6384</v>
          </cell>
          <cell r="P374">
            <v>-1697.78</v>
          </cell>
          <cell r="Q374">
            <v>-1683.71</v>
          </cell>
          <cell r="R374">
            <v>-1378.86</v>
          </cell>
          <cell r="S374">
            <v>-1153.74</v>
          </cell>
          <cell r="T374">
            <v>-647.21999999999991</v>
          </cell>
          <cell r="U374">
            <v>-504.16</v>
          </cell>
          <cell r="V374">
            <v>-141.08200000000002</v>
          </cell>
          <cell r="W374">
            <v>-453.79</v>
          </cell>
          <cell r="X374">
            <v>-401.99399999999997</v>
          </cell>
          <cell r="Y374">
            <v>-171.35</v>
          </cell>
          <cell r="Z374">
            <v>-51.97999999999999</v>
          </cell>
          <cell r="AA374">
            <v>-49.956000000000003</v>
          </cell>
          <cell r="AB374">
            <v>-54.786000000000001</v>
          </cell>
          <cell r="AC374">
            <v>0</v>
          </cell>
          <cell r="AD374">
            <v>-46</v>
          </cell>
          <cell r="AE374">
            <v>-46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-10.671999999999999</v>
          </cell>
          <cell r="AK374">
            <v>-10.028</v>
          </cell>
        </row>
        <row r="375">
          <cell r="A375" t="str">
            <v>-  -  nafta (LVN)</v>
          </cell>
          <cell r="B375" t="str">
            <v>bgv</v>
          </cell>
          <cell r="C375" t="str">
            <v>byr</v>
          </cell>
          <cell r="D375" t="str">
            <v>lvn</v>
          </cell>
          <cell r="E375" t="str">
            <v>a0a0</v>
          </cell>
          <cell r="F375" t="str">
            <v>a00</v>
          </cell>
          <cell r="G375">
            <v>-3071.1</v>
          </cell>
          <cell r="H375">
            <v>0</v>
          </cell>
          <cell r="I375">
            <v>0</v>
          </cell>
          <cell r="J375">
            <v>-2383.7999999999997</v>
          </cell>
          <cell r="K375">
            <v>-2749.2000000000003</v>
          </cell>
          <cell r="L375">
            <v>-2523</v>
          </cell>
          <cell r="M375">
            <v>-3713.6385</v>
          </cell>
          <cell r="N375">
            <v>-3349.3694999999998</v>
          </cell>
          <cell r="O375">
            <v>-3081.4094999999998</v>
          </cell>
          <cell r="P375">
            <v>-2792.7</v>
          </cell>
          <cell r="Q375">
            <v>-2466.4499999999998</v>
          </cell>
          <cell r="R375">
            <v>-2640.45</v>
          </cell>
          <cell r="S375">
            <v>-2553.4499999999998</v>
          </cell>
          <cell r="T375">
            <v>-1070.1000000000001</v>
          </cell>
          <cell r="U375">
            <v>-304.38</v>
          </cell>
          <cell r="V375">
            <v>-220.9425</v>
          </cell>
          <cell r="W375">
            <v>-153.52500000000001</v>
          </cell>
          <cell r="X375">
            <v>-72.445999999999998</v>
          </cell>
          <cell r="Y375">
            <v>-4.4055</v>
          </cell>
          <cell r="Z375">
            <v>-78.498000000000005</v>
          </cell>
          <cell r="AA375">
            <v>-0.22249999999999998</v>
          </cell>
          <cell r="AB375">
            <v>-7.88</v>
          </cell>
          <cell r="AC375">
            <v>-123.5</v>
          </cell>
          <cell r="AD375">
            <v>-85.3</v>
          </cell>
          <cell r="AE375">
            <v>-8.9890000000000008</v>
          </cell>
          <cell r="AF375">
            <v>-22.25</v>
          </cell>
          <cell r="AG375">
            <v>0</v>
          </cell>
          <cell r="AH375">
            <v>-2.1805000000000003</v>
          </cell>
          <cell r="AI375">
            <v>-0.13349999999999998</v>
          </cell>
          <cell r="AJ375">
            <v>-75.116</v>
          </cell>
          <cell r="AK375">
            <v>0</v>
          </cell>
        </row>
        <row r="376">
          <cell r="A376" t="str">
            <v>-  -  gas/dieselolie</v>
          </cell>
          <cell r="B376" t="str">
            <v>bgv</v>
          </cell>
          <cell r="C376" t="str">
            <v>byr</v>
          </cell>
          <cell r="D376" t="str">
            <v>gdt</v>
          </cell>
          <cell r="E376" t="str">
            <v>a0a0</v>
          </cell>
          <cell r="F376" t="str">
            <v>a00</v>
          </cell>
          <cell r="G376">
            <v>-0.35568999999999995</v>
          </cell>
          <cell r="H376">
            <v>0</v>
          </cell>
          <cell r="I376">
            <v>0</v>
          </cell>
          <cell r="J376">
            <v>-0.35568999999999995</v>
          </cell>
          <cell r="K376">
            <v>-0.10671</v>
          </cell>
          <cell r="L376">
            <v>0</v>
          </cell>
          <cell r="M376">
            <v>-39.992820000000002</v>
          </cell>
          <cell r="N376">
            <v>-75.071719999999999</v>
          </cell>
          <cell r="O376">
            <v>-4.3041599999999995</v>
          </cell>
          <cell r="P376">
            <v>-52.116199999999999</v>
          </cell>
          <cell r="Q376">
            <v>-5.0932599999999999</v>
          </cell>
          <cell r="R376">
            <v>-2.0803400000000001</v>
          </cell>
          <cell r="S376">
            <v>-2.4390200000000002</v>
          </cell>
          <cell r="T376">
            <v>0</v>
          </cell>
          <cell r="U376">
            <v>-1.57819</v>
          </cell>
          <cell r="V376">
            <v>-1.72166</v>
          </cell>
          <cell r="W376">
            <v>-1.14778</v>
          </cell>
          <cell r="X376">
            <v>-6.0616899999999996</v>
          </cell>
          <cell r="Y376">
            <v>-6.0975600000000005</v>
          </cell>
          <cell r="Z376">
            <v>-6.63558</v>
          </cell>
          <cell r="AA376">
            <v>-8.64419</v>
          </cell>
          <cell r="AB376">
            <v>-2.7618400000000003</v>
          </cell>
          <cell r="AC376">
            <v>-9.4332799999999999</v>
          </cell>
          <cell r="AD376">
            <v>-7.0301299999999998</v>
          </cell>
          <cell r="AE376">
            <v>-6.7431799999999997</v>
          </cell>
          <cell r="AF376">
            <v>-8.1779039999999998</v>
          </cell>
          <cell r="AG376">
            <v>-15.60258</v>
          </cell>
          <cell r="AH376">
            <v>-70.265411999999998</v>
          </cell>
          <cell r="AI376">
            <v>-8.0703000000000014</v>
          </cell>
          <cell r="AJ376">
            <v>-9.827831999999999</v>
          </cell>
          <cell r="AK376">
            <v>-7.0659960000000002</v>
          </cell>
        </row>
        <row r="378">
          <cell r="A378" t="str">
            <v>-  -  anden stenkul</v>
          </cell>
          <cell r="B378" t="str">
            <v>bgv</v>
          </cell>
          <cell r="C378" t="str">
            <v>byr</v>
          </cell>
          <cell r="D378" t="str">
            <v>ska</v>
          </cell>
          <cell r="E378" t="str">
            <v>a0a0</v>
          </cell>
          <cell r="F378" t="str">
            <v>a00</v>
          </cell>
          <cell r="G378">
            <v>-3468.3929000000003</v>
          </cell>
          <cell r="H378">
            <v>-3468.3929000000003</v>
          </cell>
          <cell r="I378">
            <v>-3468.3929000000003</v>
          </cell>
          <cell r="J378">
            <v>-3591.1106</v>
          </cell>
          <cell r="K378">
            <v>-3080.7049000000002</v>
          </cell>
          <cell r="L378">
            <v>-2538.4232999999999</v>
          </cell>
          <cell r="M378">
            <v>-2768.7786000000001</v>
          </cell>
          <cell r="N378">
            <v>-2685.8530999999998</v>
          </cell>
          <cell r="O378">
            <v>-2745.1200000000003</v>
          </cell>
          <cell r="P378">
            <v>-2763.18</v>
          </cell>
          <cell r="Q378">
            <v>-2790.2700000000004</v>
          </cell>
          <cell r="R378">
            <v>-1248.1868000000002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</row>
        <row r="379">
          <cell r="A379" t="str">
            <v>-  bruttoproduktion</v>
          </cell>
        </row>
        <row r="380">
          <cell r="A380" t="str">
            <v>-  -  bygas</v>
          </cell>
          <cell r="B380" t="str">
            <v>bgv</v>
          </cell>
          <cell r="C380" t="str">
            <v>brt</v>
          </cell>
          <cell r="D380" t="str">
            <v>bga</v>
          </cell>
          <cell r="E380" t="str">
            <v>a0a0</v>
          </cell>
          <cell r="F380" t="str">
            <v>a00</v>
          </cell>
          <cell r="G380">
            <v>6464</v>
          </cell>
          <cell r="H380">
            <v>0</v>
          </cell>
          <cell r="I380">
            <v>0</v>
          </cell>
          <cell r="J380">
            <v>5543</v>
          </cell>
          <cell r="K380">
            <v>5631</v>
          </cell>
          <cell r="L380">
            <v>5347</v>
          </cell>
          <cell r="M380">
            <v>5280</v>
          </cell>
          <cell r="N380">
            <v>5527</v>
          </cell>
          <cell r="O380">
            <v>5234</v>
          </cell>
          <cell r="P380">
            <v>4882</v>
          </cell>
          <cell r="Q380">
            <v>4564</v>
          </cell>
          <cell r="R380">
            <v>4297</v>
          </cell>
          <cell r="S380">
            <v>4369</v>
          </cell>
          <cell r="T380">
            <v>4043</v>
          </cell>
          <cell r="U380">
            <v>2661</v>
          </cell>
          <cell r="V380">
            <v>2331.1410000000001</v>
          </cell>
          <cell r="W380">
            <v>1948.0649999999998</v>
          </cell>
          <cell r="X380">
            <v>1667.5840000000001</v>
          </cell>
          <cell r="Y380">
            <v>1604.0650000000001</v>
          </cell>
          <cell r="Z380">
            <v>1664.6009999999999</v>
          </cell>
          <cell r="AA380">
            <v>1513.5149999999999</v>
          </cell>
          <cell r="AB380">
            <v>1496.5619999999999</v>
          </cell>
          <cell r="AC380">
            <v>1338.3400000000001</v>
          </cell>
          <cell r="AD380">
            <v>1310.133</v>
          </cell>
          <cell r="AE380">
            <v>1210.1779999999999</v>
          </cell>
          <cell r="AF380">
            <v>1032.8999999999999</v>
          </cell>
          <cell r="AG380">
            <v>880.1</v>
          </cell>
          <cell r="AH380">
            <v>741.21299999999997</v>
          </cell>
          <cell r="AI380">
            <v>679.49199999999996</v>
          </cell>
          <cell r="AJ380">
            <v>715.14499999999998</v>
          </cell>
          <cell r="AK380">
            <v>623.38700000000006</v>
          </cell>
        </row>
        <row r="381">
          <cell r="A381" t="str">
            <v>-  -  koks</v>
          </cell>
          <cell r="B381" t="str">
            <v>bgv</v>
          </cell>
          <cell r="C381" t="str">
            <v>brt</v>
          </cell>
          <cell r="D381" t="str">
            <v>kok</v>
          </cell>
          <cell r="E381" t="str">
            <v>a0a0</v>
          </cell>
          <cell r="F381" t="str">
            <v>a00</v>
          </cell>
          <cell r="G381">
            <v>59014000</v>
          </cell>
          <cell r="H381">
            <v>0</v>
          </cell>
          <cell r="I381">
            <v>0</v>
          </cell>
          <cell r="J381">
            <v>85005000</v>
          </cell>
          <cell r="K381">
            <v>62660000</v>
          </cell>
          <cell r="L381">
            <v>57976000</v>
          </cell>
          <cell r="M381">
            <v>59668000</v>
          </cell>
          <cell r="N381">
            <v>56224000</v>
          </cell>
          <cell r="O381">
            <v>65600000</v>
          </cell>
          <cell r="P381">
            <v>69600000</v>
          </cell>
          <cell r="Q381">
            <v>66600000</v>
          </cell>
          <cell r="R381">
            <v>20557000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3">
          <cell r="A383" t="str">
            <v>-  nettab mv</v>
          </cell>
        </row>
        <row r="384">
          <cell r="A384" t="str">
            <v>-  -  naturgas</v>
          </cell>
          <cell r="B384" t="str">
            <v>ens</v>
          </cell>
          <cell r="C384" t="str">
            <v>tab</v>
          </cell>
          <cell r="D384" t="str">
            <v>nga</v>
          </cell>
          <cell r="E384" t="str">
            <v>a0a0</v>
          </cell>
          <cell r="F384" t="str">
            <v>a00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-117</v>
          </cell>
          <cell r="V384">
            <v>-117</v>
          </cell>
          <cell r="W384">
            <v>-117</v>
          </cell>
          <cell r="X384">
            <v>-117</v>
          </cell>
          <cell r="Y384">
            <v>-117</v>
          </cell>
          <cell r="Z384">
            <v>-117</v>
          </cell>
          <cell r="AA384">
            <v>-117</v>
          </cell>
          <cell r="AB384">
            <v>-117.89999999999999</v>
          </cell>
          <cell r="AC384">
            <v>-117.89999999999999</v>
          </cell>
          <cell r="AD384">
            <v>-117.89999999999999</v>
          </cell>
          <cell r="AE384">
            <v>-117.89999999999999</v>
          </cell>
          <cell r="AF384">
            <v>-118.80000000000001</v>
          </cell>
          <cell r="AG384">
            <v>-119.69999999999999</v>
          </cell>
          <cell r="AH384">
            <v>-120</v>
          </cell>
          <cell r="AI384">
            <v>-120.44999999999999</v>
          </cell>
          <cell r="AJ384">
            <v>-119.97</v>
          </cell>
          <cell r="AK384">
            <v>-120.18</v>
          </cell>
        </row>
        <row r="385">
          <cell r="A385" t="str">
            <v>-  -  el</v>
          </cell>
          <cell r="B385" t="str">
            <v>ens</v>
          </cell>
          <cell r="C385" t="str">
            <v>tab</v>
          </cell>
          <cell r="D385" t="str">
            <v>elc</v>
          </cell>
          <cell r="E385" t="str">
            <v>a0a0</v>
          </cell>
          <cell r="F385" t="str">
            <v>a00</v>
          </cell>
          <cell r="G385">
            <v>-3365.2888000000021</v>
          </cell>
          <cell r="H385">
            <v>0</v>
          </cell>
          <cell r="I385">
            <v>0</v>
          </cell>
          <cell r="J385">
            <v>-5326.0648000000001</v>
          </cell>
          <cell r="K385">
            <v>-7656.6262666666589</v>
          </cell>
          <cell r="L385">
            <v>-7112.4913333333534</v>
          </cell>
          <cell r="M385">
            <v>-7319.3564000000042</v>
          </cell>
          <cell r="N385">
            <v>-6887.4692487999855</v>
          </cell>
          <cell r="O385">
            <v>-7497.3420975999907</v>
          </cell>
          <cell r="P385">
            <v>-6922.3586776000011</v>
          </cell>
          <cell r="Q385">
            <v>-6759.215257600008</v>
          </cell>
          <cell r="R385">
            <v>-7723.3518375999993</v>
          </cell>
          <cell r="S385">
            <v>-7568.7504248000041</v>
          </cell>
          <cell r="T385">
            <v>-8062.549011999974</v>
          </cell>
          <cell r="U385">
            <v>-7542.3341040000087</v>
          </cell>
          <cell r="V385">
            <v>-7904.9163160000026</v>
          </cell>
          <cell r="W385">
            <v>-8038.4328661600011</v>
          </cell>
          <cell r="X385">
            <v>-8441.2572647252964</v>
          </cell>
          <cell r="Y385">
            <v>-8887.6337554153288</v>
          </cell>
          <cell r="Z385">
            <v>-9098.8851246868871</v>
          </cell>
          <cell r="AA385">
            <v>-8045.8802428818453</v>
          </cell>
          <cell r="AB385">
            <v>-8765.0090790430841</v>
          </cell>
          <cell r="AC385">
            <v>-5727.0374106411327</v>
          </cell>
          <cell r="AD385">
            <v>-7772.2720294103783</v>
          </cell>
          <cell r="AE385">
            <v>-10528.505814117423</v>
          </cell>
          <cell r="AF385">
            <v>-7222.627507452009</v>
          </cell>
          <cell r="AG385">
            <v>-8014.0421908799617</v>
          </cell>
          <cell r="AH385">
            <v>-6906.0953123999789</v>
          </cell>
          <cell r="AI385">
            <v>-7601.0512112468859</v>
          </cell>
          <cell r="AJ385">
            <v>-8486.2624382399808</v>
          </cell>
          <cell r="AK385">
            <v>-7914.8151520000247</v>
          </cell>
        </row>
        <row r="386">
          <cell r="A386" t="str">
            <v>-  -  fjernvarme</v>
          </cell>
          <cell r="B386" t="str">
            <v>ens</v>
          </cell>
          <cell r="C386" t="str">
            <v>tab</v>
          </cell>
          <cell r="D386" t="str">
            <v>fjv</v>
          </cell>
          <cell r="E386" t="str">
            <v>a0a0</v>
          </cell>
          <cell r="F386" t="str">
            <v>a00</v>
          </cell>
          <cell r="G386">
            <v>-20328.75</v>
          </cell>
          <cell r="H386">
            <v>0</v>
          </cell>
          <cell r="I386">
            <v>0</v>
          </cell>
          <cell r="J386">
            <v>-17115</v>
          </cell>
          <cell r="K386">
            <v>-18692.5</v>
          </cell>
          <cell r="L386">
            <v>-18913.5</v>
          </cell>
          <cell r="M386">
            <v>-19683</v>
          </cell>
          <cell r="N386">
            <v>-20757.25</v>
          </cell>
          <cell r="O386">
            <v>-19753.999999999996</v>
          </cell>
          <cell r="P386">
            <v>-19363.310000000001</v>
          </cell>
          <cell r="Q386">
            <v>-19821.559999999998</v>
          </cell>
          <cell r="R386">
            <v>-20466.810000000001</v>
          </cell>
          <cell r="S386">
            <v>-21154.81</v>
          </cell>
          <cell r="T386">
            <v>-23132.457600000002</v>
          </cell>
          <cell r="U386">
            <v>-22451.735199999999</v>
          </cell>
          <cell r="V386">
            <v>-22380.432799999999</v>
          </cell>
          <cell r="W386">
            <v>-20320.700400000002</v>
          </cell>
          <cell r="X386">
            <v>-18355.448</v>
          </cell>
          <cell r="Y386">
            <v>-18506.648000000001</v>
          </cell>
          <cell r="Z386">
            <v>-21019.013466666671</v>
          </cell>
          <cell r="AA386">
            <v>-21014.032266666669</v>
          </cell>
          <cell r="AB386">
            <v>-22295.5098</v>
          </cell>
          <cell r="AC386">
            <v>-22413.235360000006</v>
          </cell>
          <cell r="AD386">
            <v>-23631.588861369855</v>
          </cell>
          <cell r="AE386">
            <v>-26017.131400000002</v>
          </cell>
          <cell r="AF386">
            <v>-24529.773600484379</v>
          </cell>
          <cell r="AG386">
            <v>-25286.244884897191</v>
          </cell>
          <cell r="AH386">
            <v>-24393.448549187862</v>
          </cell>
          <cell r="AI386">
            <v>-23599.622947277559</v>
          </cell>
          <cell r="AJ386">
            <v>-25562</v>
          </cell>
          <cell r="AK386">
            <v>-25191.326000000001</v>
          </cell>
        </row>
        <row r="387">
          <cell r="A387" t="str">
            <v>-  -  bygas</v>
          </cell>
          <cell r="B387" t="str">
            <v>ens</v>
          </cell>
          <cell r="C387" t="str">
            <v>tab</v>
          </cell>
          <cell r="D387" t="str">
            <v>bga</v>
          </cell>
          <cell r="E387" t="str">
            <v>a0a0</v>
          </cell>
          <cell r="F387" t="str">
            <v>a00</v>
          </cell>
          <cell r="G387">
            <v>-258.56</v>
          </cell>
          <cell r="H387">
            <v>0</v>
          </cell>
          <cell r="I387">
            <v>0</v>
          </cell>
          <cell r="J387">
            <v>-221.72</v>
          </cell>
          <cell r="K387">
            <v>-225.24</v>
          </cell>
          <cell r="L387">
            <v>-213.88</v>
          </cell>
          <cell r="M387">
            <v>-211.2</v>
          </cell>
          <cell r="N387">
            <v>-221.08</v>
          </cell>
          <cell r="O387">
            <v>-209.36</v>
          </cell>
          <cell r="P387">
            <v>-195.28</v>
          </cell>
          <cell r="Q387">
            <v>-182.56</v>
          </cell>
          <cell r="R387">
            <v>-171.88</v>
          </cell>
          <cell r="S387">
            <v>-174.76</v>
          </cell>
          <cell r="T387">
            <v>-161.72</v>
          </cell>
          <cell r="U387">
            <v>-106.44</v>
          </cell>
          <cell r="V387">
            <v>-93.245640000000009</v>
          </cell>
          <cell r="W387">
            <v>-77.922599999999989</v>
          </cell>
          <cell r="X387">
            <v>-66.703360000000004</v>
          </cell>
          <cell r="Y387">
            <v>-64.162599999999998</v>
          </cell>
          <cell r="Z387">
            <v>-66.584040000000002</v>
          </cell>
          <cell r="AA387">
            <v>-60.540599999999998</v>
          </cell>
          <cell r="AB387">
            <v>-59.862479999999998</v>
          </cell>
          <cell r="AC387">
            <v>-53.533600000000007</v>
          </cell>
          <cell r="AD387">
            <v>-52.405319999999996</v>
          </cell>
          <cell r="AE387">
            <v>-48.407119999999999</v>
          </cell>
          <cell r="AF387">
            <v>-41.315999999999995</v>
          </cell>
          <cell r="AG387">
            <v>-35.204000000000001</v>
          </cell>
          <cell r="AH387">
            <v>-29.647999999999996</v>
          </cell>
          <cell r="AI387">
            <v>-27.179679999999998</v>
          </cell>
          <cell r="AJ387">
            <v>-28.605799999999999</v>
          </cell>
          <cell r="AK387">
            <v>-24.935480000000002</v>
          </cell>
        </row>
        <row r="389">
          <cell r="A389" t="str">
            <v>-  ikke energiformål</v>
          </cell>
          <cell r="Y389">
            <v>12741.9431</v>
          </cell>
          <cell r="Z389">
            <v>12300.912100000001</v>
          </cell>
          <cell r="AA389">
            <v>12472.3076</v>
          </cell>
          <cell r="AB389">
            <v>12718.205299999998</v>
          </cell>
          <cell r="AC389">
            <v>12643.758</v>
          </cell>
          <cell r="AD389">
            <v>12655.022299999999</v>
          </cell>
          <cell r="AE389">
            <v>13543.479399999998</v>
          </cell>
          <cell r="AF389">
            <v>13189.107599999999</v>
          </cell>
          <cell r="AG389">
            <v>11725.036700000001</v>
          </cell>
          <cell r="AH389">
            <v>12561.1191</v>
          </cell>
          <cell r="AI389">
            <v>12106.3086</v>
          </cell>
          <cell r="AJ389">
            <v>10625.9581</v>
          </cell>
          <cell r="AK389">
            <v>10870.151899999999</v>
          </cell>
        </row>
        <row r="390">
          <cell r="A390" t="str">
            <v>-  -  mineralsk terpentin</v>
          </cell>
          <cell r="B390" t="str">
            <v>fbs</v>
          </cell>
          <cell r="C390" t="str">
            <v>ief</v>
          </cell>
          <cell r="D390" t="str">
            <v>ter</v>
          </cell>
          <cell r="E390" t="str">
            <v>a0a0</v>
          </cell>
          <cell r="F390" t="str">
            <v>a00</v>
          </cell>
          <cell r="G390">
            <v>-1818.3</v>
          </cell>
          <cell r="H390">
            <v>0</v>
          </cell>
          <cell r="I390">
            <v>0</v>
          </cell>
          <cell r="J390">
            <v>-1722.6</v>
          </cell>
          <cell r="K390">
            <v>-1755.2249999999999</v>
          </cell>
          <cell r="L390">
            <v>-1735.65</v>
          </cell>
          <cell r="M390">
            <v>-1747.395</v>
          </cell>
          <cell r="N390">
            <v>-1717.989</v>
          </cell>
          <cell r="O390">
            <v>-1379.037</v>
          </cell>
          <cell r="P390">
            <v>-1145.442</v>
          </cell>
          <cell r="Q390">
            <v>-1159.1010000000001</v>
          </cell>
          <cell r="R390">
            <v>-1216.9559999999999</v>
          </cell>
          <cell r="S390">
            <v>-1078.7565</v>
          </cell>
          <cell r="T390">
            <v>-1126.0409999999999</v>
          </cell>
          <cell r="U390">
            <v>-1097.7225000000001</v>
          </cell>
          <cell r="V390">
            <v>-1100.376</v>
          </cell>
          <cell r="W390">
            <v>-1160.319</v>
          </cell>
          <cell r="X390">
            <v>-1124.0835</v>
          </cell>
          <cell r="Y390">
            <v>-1018.8135</v>
          </cell>
          <cell r="Z390">
            <v>-1030.0364999999999</v>
          </cell>
          <cell r="AA390">
            <v>-946.38599999999997</v>
          </cell>
          <cell r="AB390">
            <v>-1028.1224999999999</v>
          </cell>
          <cell r="AC390">
            <v>-1015.812</v>
          </cell>
          <cell r="AD390">
            <v>-1022.6849999999999</v>
          </cell>
          <cell r="AE390">
            <v>-1222.6545000000001</v>
          </cell>
          <cell r="AF390">
            <v>-994.06200000000001</v>
          </cell>
          <cell r="AG390">
            <v>-936.99</v>
          </cell>
          <cell r="AH390">
            <v>-1057.4414999999999</v>
          </cell>
          <cell r="AI390">
            <v>-1069.5345</v>
          </cell>
          <cell r="AJ390">
            <v>-880.875</v>
          </cell>
          <cell r="AK390">
            <v>-880.875</v>
          </cell>
        </row>
      </sheetData>
      <sheetData sheetId="3">
        <row r="7">
          <cell r="A7" t="str">
            <v>ELIMKORR_F</v>
          </cell>
          <cell r="B7" t="str">
            <v>TJ</v>
          </cell>
          <cell r="C7" t="str">
            <v>elc</v>
          </cell>
          <cell r="D7" t="str">
            <v>fut</v>
          </cell>
          <cell r="G7">
            <v>-17699.986874130427</v>
          </cell>
          <cell r="J7">
            <v>5443.9645313039146</v>
          </cell>
          <cell r="K7">
            <v>4048.9977263672035</v>
          </cell>
          <cell r="L7">
            <v>2987.0857579754147</v>
          </cell>
          <cell r="M7">
            <v>15164.342632327003</v>
          </cell>
          <cell r="N7">
            <v>10648.579917085535</v>
          </cell>
          <cell r="O7">
            <v>-2118.3202310976999</v>
          </cell>
          <cell r="P7">
            <v>6685.9008179318498</v>
          </cell>
          <cell r="Q7">
            <v>1479.64745517136</v>
          </cell>
          <cell r="R7">
            <v>1535.8811274990314</v>
          </cell>
          <cell r="S7">
            <v>1424.9505756719122</v>
          </cell>
          <cell r="T7">
            <v>199.55423926904618</v>
          </cell>
          <cell r="U7">
            <v>36.156322383940193</v>
          </cell>
          <cell r="V7">
            <v>977.33935708398451</v>
          </cell>
          <cell r="W7">
            <v>1747.2838430865522</v>
          </cell>
          <cell r="X7">
            <v>4975.9828801234189</v>
          </cell>
          <cell r="Y7">
            <v>3420.6298843407399</v>
          </cell>
          <cell r="Z7">
            <v>1322.2202047618694</v>
          </cell>
          <cell r="AA7">
            <v>578.85080158446817</v>
          </cell>
          <cell r="AB7">
            <v>-902.99846355380316</v>
          </cell>
          <cell r="AC7">
            <v>-15448.43</v>
          </cell>
          <cell r="AD7">
            <v>890.68</v>
          </cell>
          <cell r="AE7">
            <v>-4555.28</v>
          </cell>
          <cell r="AF7">
            <v>-1354</v>
          </cell>
          <cell r="AG7">
            <v>365</v>
          </cell>
          <cell r="AH7">
            <v>298</v>
          </cell>
          <cell r="AI7">
            <v>0</v>
          </cell>
          <cell r="AJ7">
            <v>675</v>
          </cell>
          <cell r="AK7">
            <v>179</v>
          </cell>
          <cell r="AM7" t="str">
            <v>Eltra og Elkraft; 2001-2002: Energistyrelsen</v>
          </cell>
          <cell r="AN7" t="str">
            <v>Oplysninger fra SOxNOx-rapport</v>
          </cell>
        </row>
        <row r="8">
          <cell r="A8" t="str">
            <v>ELIMKORR_ORI</v>
          </cell>
          <cell r="B8" t="str">
            <v>TJ</v>
          </cell>
          <cell r="C8" t="str">
            <v>elc</v>
          </cell>
          <cell r="D8" t="str">
            <v>ori</v>
          </cell>
          <cell r="G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287.22274256923242</v>
          </cell>
          <cell r="AE8">
            <v>-11160.240977863708</v>
          </cell>
          <cell r="AF8">
            <v>-3566</v>
          </cell>
          <cell r="AG8">
            <v>392</v>
          </cell>
          <cell r="AH8">
            <v>0</v>
          </cell>
          <cell r="AI8">
            <v>2294</v>
          </cell>
          <cell r="AJ8">
            <v>5079</v>
          </cell>
          <cell r="AK8">
            <v>1278</v>
          </cell>
          <cell r="AM8" t="str">
            <v>Eltra og Elkraft</v>
          </cell>
          <cell r="AN8" t="str">
            <v>Oplysninger fra SOxNOx-rapport</v>
          </cell>
        </row>
        <row r="9">
          <cell r="A9" t="str">
            <v>ELIMKORR_NG</v>
          </cell>
          <cell r="B9" t="str">
            <v>TJ</v>
          </cell>
          <cell r="C9" t="str">
            <v>elc</v>
          </cell>
          <cell r="D9" t="str">
            <v>nga</v>
          </cell>
          <cell r="G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46.105236255057676</v>
          </cell>
          <cell r="U9">
            <v>13.690855189824463</v>
          </cell>
          <cell r="V9">
            <v>485.2375094860638</v>
          </cell>
          <cell r="W9">
            <v>1145.3859309856537</v>
          </cell>
          <cell r="X9">
            <v>2897</v>
          </cell>
          <cell r="Y9">
            <v>1915.9321654960343</v>
          </cell>
          <cell r="Z9">
            <v>113.90229443653202</v>
          </cell>
          <cell r="AA9">
            <v>680.27447680250248</v>
          </cell>
          <cell r="AB9">
            <v>329.79155130430058</v>
          </cell>
          <cell r="AC9">
            <v>0</v>
          </cell>
          <cell r="AD9">
            <v>0</v>
          </cell>
          <cell r="AE9">
            <v>-47.67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-999</v>
          </cell>
          <cell r="AK9">
            <v>-1715</v>
          </cell>
          <cell r="AM9" t="str">
            <v>Eltra og Elkraft</v>
          </cell>
          <cell r="AN9" t="str">
            <v>Oplysninger fra SOxNOx-rapport</v>
          </cell>
        </row>
        <row r="10">
          <cell r="A10" t="str">
            <v>ELIMKORR_KUVH</v>
          </cell>
          <cell r="B10" t="str">
            <v>TJ</v>
          </cell>
          <cell r="C10" t="str">
            <v>elc</v>
          </cell>
          <cell r="D10" t="str">
            <v>kul</v>
          </cell>
          <cell r="G10">
            <v>-5014.6961274825571</v>
          </cell>
          <cell r="J10">
            <v>3013.2801784349085</v>
          </cell>
          <cell r="K10">
            <v>3647.1324899810052</v>
          </cell>
          <cell r="L10">
            <v>2950.7167600065713</v>
          </cell>
          <cell r="M10">
            <v>20397.979872103006</v>
          </cell>
          <cell r="N10">
            <v>19929.129458660991</v>
          </cell>
          <cell r="O10">
            <v>-9857.4794267355519</v>
          </cell>
          <cell r="P10">
            <v>46793.350072023248</v>
          </cell>
          <cell r="Q10">
            <v>17922.719343669065</v>
          </cell>
          <cell r="R10">
            <v>38410.244055216397</v>
          </cell>
          <cell r="S10">
            <v>44316.385453442526</v>
          </cell>
          <cell r="T10">
            <v>4005.729688677653</v>
          </cell>
          <cell r="U10">
            <v>686.87683254999013</v>
          </cell>
          <cell r="V10">
            <v>21184.913133429949</v>
          </cell>
          <cell r="W10">
            <v>36135.230225927793</v>
          </cell>
          <cell r="X10">
            <v>79289.017119876575</v>
          </cell>
          <cell r="Y10">
            <v>62355.617950163229</v>
          </cell>
          <cell r="Z10">
            <v>-17551.122499198402</v>
          </cell>
          <cell r="AA10">
            <v>30051.874721613029</v>
          </cell>
          <cell r="AB10">
            <v>11787.846912249503</v>
          </cell>
          <cell r="AC10">
            <v>-27349.64</v>
          </cell>
          <cell r="AD10">
            <v>-8236.1427425692327</v>
          </cell>
          <cell r="AE10">
            <v>-125274.17902213629</v>
          </cell>
          <cell r="AF10">
            <v>-58990</v>
          </cell>
          <cell r="AG10">
            <v>-39738</v>
          </cell>
          <cell r="AH10">
            <v>-20429</v>
          </cell>
          <cell r="AI10">
            <v>5006</v>
          </cell>
          <cell r="AJ10">
            <v>-8179</v>
          </cell>
          <cell r="AK10">
            <v>-17111</v>
          </cell>
          <cell r="AM10" t="str">
            <v>Eltra og Elkraft</v>
          </cell>
          <cell r="AN10" t="str">
            <v>Oplysninger fra SOxNOx-rapport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Gross Energy Consumption (adj.)"/>
      <sheetName val="Total Consumption (adj.)"/>
      <sheetName val="Agriculture and Industry (adj.)"/>
      <sheetName val="Commercial and Public (adj) "/>
      <sheetName val="Households (adj.)"/>
      <sheetName val="Space Heating (adj.)"/>
      <sheetName val="Net Space Heating (adj.)"/>
      <sheetName val="Electricity Consumption (adj.)"/>
      <sheetName val="Emissions (adj.)"/>
      <sheetName val="Gross Energy Consumption (obs.)"/>
      <sheetName val="Energy Sector"/>
      <sheetName val="Final Energy Consumption (obs.)"/>
      <sheetName val="Transport (obs.)"/>
      <sheetName val="Agriculture and Industry (obs.)"/>
      <sheetName val="Commercial and Public (obs.) "/>
      <sheetName val="Households (obs.)"/>
      <sheetName val="Space Heating (obs.)"/>
      <sheetName val="Net Space Heating (obs.)"/>
      <sheetName val="Electricity Consumption (obs.)"/>
      <sheetName val="Emissions (obs.)"/>
      <sheetName val="Primary Energy Production"/>
      <sheetName val="Renewable Energy "/>
      <sheetName val="Electricity Production"/>
      <sheetName val="Fuels Used in El. Production"/>
      <sheetName val="Heat Production"/>
      <sheetName val="Fuels Used in Heat Production"/>
      <sheetName val="Gas Works"/>
      <sheetName val="Energy Balance"/>
      <sheetName val="Detailed Supply and Consumption"/>
      <sheetName val="Assum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2002"/>
      <sheetName val="Pivot2001"/>
      <sheetName val="Tidsserier"/>
      <sheetName val="Rådata"/>
      <sheetName val="Beregn"/>
      <sheetName val="DStFordel"/>
      <sheetName val="Fordel"/>
      <sheetName val="EPdata_int"/>
      <sheetName val="EPdata_dk"/>
      <sheetName val="Kapacitet"/>
      <sheetName val="Naturgas"/>
      <sheetName val="1997b"/>
      <sheetName val="1996b"/>
    </sheetNames>
    <sheetDataSet>
      <sheetData sheetId="0"/>
      <sheetData sheetId="1"/>
      <sheetData sheetId="2"/>
      <sheetData sheetId="3">
        <row r="28">
          <cell r="A28" t="str">
            <v>RVEFTY_RO</v>
          </cell>
          <cell r="B28" t="str">
            <v>tons</v>
          </cell>
          <cell r="C28" t="str">
            <v>i</v>
          </cell>
          <cell r="J28">
            <v>9294370</v>
          </cell>
          <cell r="K28">
            <v>9110925</v>
          </cell>
          <cell r="L28">
            <v>9175319</v>
          </cell>
          <cell r="M28">
            <v>8006691</v>
          </cell>
          <cell r="N28">
            <v>8589440.3278688509</v>
          </cell>
          <cell r="O28">
            <v>6400182.0000000009</v>
          </cell>
          <cell r="P28">
            <v>5770188</v>
          </cell>
          <cell r="Q28">
            <v>5187130</v>
          </cell>
          <cell r="R28">
            <v>6274564</v>
          </cell>
          <cell r="S28">
            <v>6782254.0000000009</v>
          </cell>
          <cell r="T28">
            <v>6557735</v>
          </cell>
          <cell r="U28">
            <v>7135013.2665094342</v>
          </cell>
          <cell r="V28">
            <v>7003793.5141509436</v>
          </cell>
          <cell r="W28">
            <v>7332320.5188679257</v>
          </cell>
          <cell r="X28">
            <v>7551037.1462264154</v>
          </cell>
          <cell r="Y28">
            <v>7280235.9669811325</v>
          </cell>
          <cell r="Z28">
            <v>7815914.3867924521</v>
          </cell>
          <cell r="AA28">
            <v>8343370.4599056607</v>
          </cell>
          <cell r="AB28">
            <v>8355854.8009367688</v>
          </cell>
          <cell r="AC28">
            <v>8564355.9718969557</v>
          </cell>
          <cell r="AD28">
            <v>9726229.5081967209</v>
          </cell>
          <cell r="AE28">
            <v>10539718.969555033</v>
          </cell>
          <cell r="AF28">
            <v>8620477</v>
          </cell>
          <cell r="AG28">
            <v>7764293</v>
          </cell>
          <cell r="AH28">
            <v>7888445</v>
          </cell>
          <cell r="AI28">
            <v>8052791.0000000009</v>
          </cell>
          <cell r="AJ28">
            <v>7958019.0000000009</v>
          </cell>
          <cell r="AK28">
            <v>7721397</v>
          </cell>
          <cell r="AM28" t="str">
            <v>ENS: ERSO / Oliebalance</v>
          </cell>
        </row>
        <row r="36">
          <cell r="A36" t="str">
            <v>RVEFTY_HF</v>
          </cell>
          <cell r="B36" t="str">
            <v>tons</v>
          </cell>
          <cell r="C36" t="str">
            <v>i</v>
          </cell>
          <cell r="J36">
            <v>-89466</v>
          </cell>
          <cell r="K36">
            <v>235644</v>
          </cell>
          <cell r="L36">
            <v>-122674</v>
          </cell>
          <cell r="M36">
            <v>68692</v>
          </cell>
          <cell r="N36">
            <v>217446</v>
          </cell>
          <cell r="O36">
            <v>249102</v>
          </cell>
          <cell r="P36">
            <v>459149</v>
          </cell>
          <cell r="Q36">
            <v>843648</v>
          </cell>
          <cell r="R36">
            <v>672711</v>
          </cell>
          <cell r="S36">
            <v>559920</v>
          </cell>
          <cell r="T36" t="e">
            <v>#REF!</v>
          </cell>
          <cell r="U36">
            <v>617785</v>
          </cell>
          <cell r="V36">
            <v>640908</v>
          </cell>
          <cell r="W36">
            <v>642296</v>
          </cell>
          <cell r="X36">
            <v>835883</v>
          </cell>
          <cell r="Y36">
            <v>659088</v>
          </cell>
          <cell r="Z36">
            <v>407321</v>
          </cell>
          <cell r="AA36">
            <v>187082</v>
          </cell>
          <cell r="AB36">
            <v>249041</v>
          </cell>
          <cell r="AC36">
            <v>313443</v>
          </cell>
          <cell r="AD36">
            <v>84447.11538461539</v>
          </cell>
          <cell r="AE36">
            <v>140515</v>
          </cell>
          <cell r="AF36">
            <v>7227</v>
          </cell>
          <cell r="AG36">
            <v>65414</v>
          </cell>
          <cell r="AH36">
            <v>254122</v>
          </cell>
          <cell r="AI36">
            <v>235724</v>
          </cell>
          <cell r="AJ36">
            <v>185366</v>
          </cell>
          <cell r="AK36">
            <v>201492</v>
          </cell>
          <cell r="AM36" t="str">
            <v>ENS: ERSO / Oliebalance</v>
          </cell>
        </row>
        <row r="40">
          <cell r="A40" t="str">
            <v>OPEPTY_RG</v>
          </cell>
          <cell r="B40" t="str">
            <v>tons</v>
          </cell>
          <cell r="G40">
            <v>301500</v>
          </cell>
          <cell r="H40">
            <v>0</v>
          </cell>
          <cell r="I40">
            <v>0</v>
          </cell>
          <cell r="J40">
            <v>287329</v>
          </cell>
          <cell r="K40">
            <v>264284</v>
          </cell>
          <cell r="L40">
            <v>274557</v>
          </cell>
          <cell r="M40">
            <v>231461</v>
          </cell>
          <cell r="N40">
            <v>246737</v>
          </cell>
          <cell r="O40">
            <v>202740</v>
          </cell>
          <cell r="P40">
            <v>214565</v>
          </cell>
          <cell r="Q40">
            <v>194499</v>
          </cell>
          <cell r="R40">
            <v>217983</v>
          </cell>
          <cell r="S40">
            <v>234385</v>
          </cell>
          <cell r="T40">
            <v>211764.70588235295</v>
          </cell>
          <cell r="U40">
            <v>253230.76923076919</v>
          </cell>
          <cell r="V40">
            <v>254865.3846153846</v>
          </cell>
          <cell r="W40">
            <v>261903.84615384616</v>
          </cell>
          <cell r="X40">
            <v>281384.61538461538</v>
          </cell>
          <cell r="Y40">
            <v>272480.76923076925</v>
          </cell>
          <cell r="Z40">
            <v>279557.69230769231</v>
          </cell>
          <cell r="AA40">
            <v>285865.38461538462</v>
          </cell>
          <cell r="AB40">
            <v>296250</v>
          </cell>
          <cell r="AC40">
            <v>305673.07692307694</v>
          </cell>
          <cell r="AD40">
            <v>372019.23076923075</v>
          </cell>
          <cell r="AE40">
            <v>412323</v>
          </cell>
          <cell r="AF40">
            <v>325102</v>
          </cell>
          <cell r="AG40">
            <v>292795</v>
          </cell>
          <cell r="AH40">
            <v>302381</v>
          </cell>
          <cell r="AI40">
            <v>299159</v>
          </cell>
          <cell r="AJ40">
            <v>302989</v>
          </cell>
          <cell r="AK40">
            <v>292250</v>
          </cell>
          <cell r="AM40" t="str">
            <v>ENS: ERSO / Oliebalance</v>
          </cell>
        </row>
        <row r="44">
          <cell r="A44" t="str">
            <v>OPEPTY_LPG</v>
          </cell>
          <cell r="B44" t="str">
            <v>tons</v>
          </cell>
          <cell r="C44" t="str">
            <v>i</v>
          </cell>
          <cell r="J44">
            <v>282374</v>
          </cell>
          <cell r="K44">
            <v>280718</v>
          </cell>
          <cell r="L44">
            <v>317574</v>
          </cell>
          <cell r="M44">
            <v>139304</v>
          </cell>
          <cell r="N44">
            <v>131795</v>
          </cell>
          <cell r="O44">
            <v>104478.84861407249</v>
          </cell>
          <cell r="P44">
            <v>108492</v>
          </cell>
          <cell r="Q44">
            <v>116973</v>
          </cell>
          <cell r="R44">
            <v>128799</v>
          </cell>
          <cell r="S44">
            <v>144343</v>
          </cell>
          <cell r="T44">
            <v>130898</v>
          </cell>
          <cell r="U44">
            <v>162086.95652173914</v>
          </cell>
          <cell r="V44">
            <v>162391.30434782608</v>
          </cell>
          <cell r="W44">
            <v>151369.5652173913</v>
          </cell>
          <cell r="X44">
            <v>139891.30434782608</v>
          </cell>
          <cell r="Y44">
            <v>142934.78260869565</v>
          </cell>
          <cell r="Z44">
            <v>142478.26086956522</v>
          </cell>
          <cell r="AA44">
            <v>129239.13043478261</v>
          </cell>
          <cell r="AB44">
            <v>134086.95652173914</v>
          </cell>
          <cell r="AC44">
            <v>145108.69565217392</v>
          </cell>
          <cell r="AD44">
            <v>147978.26086956522</v>
          </cell>
          <cell r="AE44">
            <v>161313</v>
          </cell>
          <cell r="AF44">
            <v>186279</v>
          </cell>
          <cell r="AG44">
            <v>137102</v>
          </cell>
          <cell r="AH44">
            <v>157754</v>
          </cell>
          <cell r="AI44">
            <v>175176</v>
          </cell>
          <cell r="AJ44">
            <v>166885</v>
          </cell>
          <cell r="AK44">
            <v>163193</v>
          </cell>
          <cell r="AM44" t="str">
            <v>ENS: ERSO / Oliebalance</v>
          </cell>
        </row>
        <row r="49">
          <cell r="A49" t="str">
            <v>OPFRTY_LPG</v>
          </cell>
          <cell r="B49" t="str">
            <v>tons</v>
          </cell>
          <cell r="C49" t="str">
            <v>i</v>
          </cell>
          <cell r="G49">
            <v>0</v>
          </cell>
          <cell r="H49">
            <v>0</v>
          </cell>
          <cell r="I49">
            <v>0</v>
          </cell>
          <cell r="J49">
            <v>23461</v>
          </cell>
          <cell r="K49">
            <v>15112</v>
          </cell>
          <cell r="L49">
            <v>12764</v>
          </cell>
          <cell r="M49">
            <v>2279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100</v>
          </cell>
          <cell r="AB49">
            <v>0</v>
          </cell>
          <cell r="AC49">
            <v>174</v>
          </cell>
          <cell r="AD49">
            <v>327</v>
          </cell>
          <cell r="AE49">
            <v>449</v>
          </cell>
          <cell r="AF49">
            <v>402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M49" t="str">
            <v>ENS: ERSO / Oliebalance</v>
          </cell>
        </row>
        <row r="53">
          <cell r="A53" t="str">
            <v>OPEPTY_LVN</v>
          </cell>
          <cell r="B53" t="str">
            <v>tons</v>
          </cell>
          <cell r="C53" t="str">
            <v>i</v>
          </cell>
          <cell r="J53">
            <v>-122800</v>
          </cell>
          <cell r="K53">
            <v>-208537</v>
          </cell>
          <cell r="L53">
            <v>-188182</v>
          </cell>
          <cell r="M53">
            <v>47102</v>
          </cell>
          <cell r="N53">
            <v>93385</v>
          </cell>
          <cell r="O53">
            <v>109179.47126436782</v>
          </cell>
          <cell r="P53">
            <v>76486</v>
          </cell>
          <cell r="Q53">
            <v>104268</v>
          </cell>
          <cell r="R53">
            <v>117181</v>
          </cell>
          <cell r="S53">
            <v>145469</v>
          </cell>
          <cell r="T53">
            <v>153727</v>
          </cell>
          <cell r="U53">
            <v>180719.10112359549</v>
          </cell>
          <cell r="V53">
            <v>184764.04494382019</v>
          </cell>
          <cell r="W53">
            <v>242000</v>
          </cell>
          <cell r="X53">
            <v>283707.86516853934</v>
          </cell>
          <cell r="Y53">
            <v>250853.9325842697</v>
          </cell>
          <cell r="Z53">
            <v>150426.96629213484</v>
          </cell>
          <cell r="AA53">
            <v>130741.57303370787</v>
          </cell>
          <cell r="AB53">
            <v>148786.51685393261</v>
          </cell>
          <cell r="AC53">
            <v>137033.70786516852</v>
          </cell>
          <cell r="AD53">
            <v>144674.15730337077</v>
          </cell>
          <cell r="AE53">
            <v>197293</v>
          </cell>
          <cell r="AF53">
            <v>63477</v>
          </cell>
          <cell r="AG53">
            <v>11535</v>
          </cell>
          <cell r="AH53">
            <v>0</v>
          </cell>
          <cell r="AI53">
            <v>5532</v>
          </cell>
          <cell r="AJ53">
            <v>5064</v>
          </cell>
          <cell r="AK53">
            <v>0</v>
          </cell>
          <cell r="AM53" t="str">
            <v>ENS: ERSO / Oliebalance</v>
          </cell>
        </row>
        <row r="61">
          <cell r="A61" t="str">
            <v>OPEPMY_BZFLY</v>
          </cell>
          <cell r="B61" t="str">
            <v>m3</v>
          </cell>
          <cell r="C61" t="str">
            <v>i</v>
          </cell>
          <cell r="O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M61" t="str">
            <v>ENS: ERSO / Oliebalance</v>
          </cell>
        </row>
        <row r="69">
          <cell r="A69" t="str">
            <v>OPEPMY_BZ</v>
          </cell>
          <cell r="B69" t="str">
            <v>m3</v>
          </cell>
          <cell r="C69" t="str">
            <v>i</v>
          </cell>
          <cell r="O69">
            <v>1484959.9586206896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1742648.4018264841</v>
          </cell>
          <cell r="V69">
            <v>1643074.581430746</v>
          </cell>
          <cell r="W69">
            <v>1733120.2435312024</v>
          </cell>
          <cell r="X69">
            <v>1875220.7001522069</v>
          </cell>
          <cell r="Y69">
            <v>1757990.8675799088</v>
          </cell>
          <cell r="Z69">
            <v>2070197.8691019786</v>
          </cell>
          <cell r="AA69">
            <v>2050015.2207001525</v>
          </cell>
          <cell r="AB69">
            <v>1969375.9512937597</v>
          </cell>
          <cell r="AC69">
            <v>2126362.2526636226</v>
          </cell>
          <cell r="AD69">
            <v>2840426.1796042626</v>
          </cell>
          <cell r="AE69">
            <v>3461835</v>
          </cell>
          <cell r="AF69">
            <v>3123562</v>
          </cell>
          <cell r="AG69">
            <v>2920324</v>
          </cell>
          <cell r="AH69">
            <v>3032211</v>
          </cell>
          <cell r="AI69">
            <v>3036806</v>
          </cell>
          <cell r="AJ69">
            <v>2985960</v>
          </cell>
          <cell r="AK69">
            <v>2765246</v>
          </cell>
          <cell r="AM69" t="str">
            <v>ENS: ERSO / Oliebalance</v>
          </cell>
        </row>
        <row r="85">
          <cell r="A85" t="str">
            <v>OPEPMY_BZJP4</v>
          </cell>
          <cell r="B85" t="str">
            <v>m3</v>
          </cell>
          <cell r="C85" t="str">
            <v>i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1690</v>
          </cell>
          <cell r="U85">
            <v>29650.324441240085</v>
          </cell>
          <cell r="V85">
            <v>86037.010334054314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M85" t="str">
            <v>ENS: ERSO / Oliebalance</v>
          </cell>
        </row>
        <row r="93">
          <cell r="A93" t="str">
            <v>OPEPMY_PETR</v>
          </cell>
          <cell r="B93" t="str">
            <v>m3</v>
          </cell>
          <cell r="C93" t="str">
            <v>i</v>
          </cell>
          <cell r="J93">
            <v>129553.84615384616</v>
          </cell>
          <cell r="K93">
            <v>128782.56410256411</v>
          </cell>
          <cell r="L93">
            <v>125877.94871794872</v>
          </cell>
          <cell r="M93">
            <v>104784</v>
          </cell>
          <cell r="N93">
            <v>86465</v>
          </cell>
          <cell r="O93">
            <v>32426</v>
          </cell>
          <cell r="P93">
            <v>8587</v>
          </cell>
          <cell r="Q93">
            <v>11032</v>
          </cell>
          <cell r="R93">
            <v>13328</v>
          </cell>
          <cell r="S93">
            <v>69303</v>
          </cell>
          <cell r="T93">
            <v>20099</v>
          </cell>
          <cell r="U93">
            <v>28045.977011494251</v>
          </cell>
          <cell r="V93">
            <v>54166.666666666672</v>
          </cell>
          <cell r="W93">
            <v>58965.517241379304</v>
          </cell>
          <cell r="X93">
            <v>65718.3908045977</v>
          </cell>
          <cell r="Y93">
            <v>95172.413793103435</v>
          </cell>
          <cell r="Z93">
            <v>33965.517241379304</v>
          </cell>
          <cell r="AA93">
            <v>27528.735632183903</v>
          </cell>
          <cell r="AB93">
            <v>13333.333333333334</v>
          </cell>
          <cell r="AC93">
            <v>30287.356321839081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M93" t="str">
            <v>ENS: ERSO / Oliebalance</v>
          </cell>
        </row>
        <row r="101">
          <cell r="A101" t="str">
            <v>OPEPMY_JP1</v>
          </cell>
          <cell r="B101" t="str">
            <v>m3</v>
          </cell>
          <cell r="C101" t="str">
            <v>i</v>
          </cell>
          <cell r="J101">
            <v>7170.4</v>
          </cell>
          <cell r="K101">
            <v>0</v>
          </cell>
          <cell r="L101">
            <v>9186.4</v>
          </cell>
          <cell r="M101">
            <v>10476.799999999999</v>
          </cell>
          <cell r="N101">
            <v>8400.7999999999993</v>
          </cell>
          <cell r="O101">
            <v>12354</v>
          </cell>
          <cell r="P101">
            <v>6107.2</v>
          </cell>
          <cell r="Q101">
            <v>22047.200000000001</v>
          </cell>
          <cell r="R101">
            <v>34276.800000000003</v>
          </cell>
          <cell r="S101">
            <v>83329.600000000006</v>
          </cell>
          <cell r="T101">
            <v>124438.39999999999</v>
          </cell>
          <cell r="U101">
            <v>232729.88505747126</v>
          </cell>
          <cell r="V101">
            <v>184540.22988505743</v>
          </cell>
          <cell r="W101">
            <v>289856.32183908042</v>
          </cell>
          <cell r="X101">
            <v>310775.86206896545</v>
          </cell>
          <cell r="Y101">
            <v>311810.34482758626</v>
          </cell>
          <cell r="Z101">
            <v>234022.98850574714</v>
          </cell>
          <cell r="AA101">
            <v>184166.66666666666</v>
          </cell>
          <cell r="AB101">
            <v>249454.02298850569</v>
          </cell>
          <cell r="AC101">
            <v>280344.8275862069</v>
          </cell>
          <cell r="AD101">
            <v>344626.43678160914</v>
          </cell>
          <cell r="AE101">
            <v>514036</v>
          </cell>
          <cell r="AF101">
            <v>538534</v>
          </cell>
          <cell r="AG101">
            <v>473081</v>
          </cell>
          <cell r="AH101">
            <v>649009</v>
          </cell>
          <cell r="AI101">
            <v>620490</v>
          </cell>
          <cell r="AJ101">
            <v>678164</v>
          </cell>
          <cell r="AK101">
            <v>661213</v>
          </cell>
          <cell r="AM101" t="str">
            <v>ENS: ERSO / Oliebalance</v>
          </cell>
        </row>
        <row r="109">
          <cell r="A109" t="str">
            <v>OPEPMY_GASD</v>
          </cell>
          <cell r="B109" t="str">
            <v>m3</v>
          </cell>
          <cell r="C109" t="str">
            <v>i</v>
          </cell>
          <cell r="J109">
            <v>3572851.7647058824</v>
          </cell>
          <cell r="K109">
            <v>3876360</v>
          </cell>
          <cell r="L109">
            <v>3970341.5827338127</v>
          </cell>
          <cell r="M109">
            <v>3932893</v>
          </cell>
          <cell r="N109">
            <v>5277554</v>
          </cell>
          <cell r="O109">
            <v>3319693</v>
          </cell>
          <cell r="P109">
            <v>3179883</v>
          </cell>
          <cell r="Q109">
            <v>3093914</v>
          </cell>
          <cell r="R109">
            <v>3568355</v>
          </cell>
          <cell r="S109">
            <v>3726180</v>
          </cell>
          <cell r="T109">
            <v>3591671</v>
          </cell>
          <cell r="U109">
            <v>3976497.1562395445</v>
          </cell>
          <cell r="V109">
            <v>3761291.4018066241</v>
          </cell>
          <cell r="W109">
            <v>3862830.3780528605</v>
          </cell>
          <cell r="X109">
            <v>4046699.0074718413</v>
          </cell>
          <cell r="Y109">
            <v>3916917.5867068134</v>
          </cell>
          <cell r="Z109">
            <v>4452297.3123675697</v>
          </cell>
          <cell r="AA109">
            <v>4761319.2818110846</v>
          </cell>
          <cell r="AB109">
            <v>4677511.9884019177</v>
          </cell>
          <cell r="AC109">
            <v>4895505.7432809193</v>
          </cell>
          <cell r="AD109">
            <v>5080712.6129140183</v>
          </cell>
          <cell r="AE109">
            <v>5316996</v>
          </cell>
          <cell r="AF109">
            <v>4243401</v>
          </cell>
          <cell r="AG109">
            <v>3862021</v>
          </cell>
          <cell r="AH109">
            <v>3896337</v>
          </cell>
          <cell r="AI109">
            <v>3880499</v>
          </cell>
          <cell r="AJ109">
            <v>3833561</v>
          </cell>
          <cell r="AK109">
            <v>3878563</v>
          </cell>
          <cell r="AM109" t="str">
            <v>ENS: ERSO / Oliebalance</v>
          </cell>
        </row>
        <row r="115">
          <cell r="A115" t="str">
            <v>OPFRMY_GASD</v>
          </cell>
          <cell r="B115" t="str">
            <v>m3</v>
          </cell>
          <cell r="C115" t="str">
            <v>i</v>
          </cell>
          <cell r="G115">
            <v>0</v>
          </cell>
          <cell r="H115">
            <v>0</v>
          </cell>
          <cell r="I115">
            <v>0</v>
          </cell>
          <cell r="J115">
            <v>527.00012089144786</v>
          </cell>
          <cell r="K115">
            <v>25.000070285725531</v>
          </cell>
          <cell r="L115">
            <v>60.00005616116006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122.00011152001784</v>
          </cell>
          <cell r="V115">
            <v>36.000055760008919</v>
          </cell>
          <cell r="W115">
            <v>0</v>
          </cell>
          <cell r="X115">
            <v>0</v>
          </cell>
          <cell r="Y115">
            <v>0</v>
          </cell>
          <cell r="Z115">
            <v>1116.0000557600088</v>
          </cell>
          <cell r="AA115">
            <v>1240</v>
          </cell>
          <cell r="AB115">
            <v>812.00011152001787</v>
          </cell>
          <cell r="AC115">
            <v>1375</v>
          </cell>
          <cell r="AD115">
            <v>928.99994423999112</v>
          </cell>
          <cell r="AE115">
            <v>610</v>
          </cell>
          <cell r="AF115">
            <v>2439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M115" t="str">
            <v>ENS: ERSO / Oliebalance</v>
          </cell>
        </row>
        <row r="129">
          <cell r="A129" t="str">
            <v>OPEPTY_F</v>
          </cell>
          <cell r="B129" t="str">
            <v>tons</v>
          </cell>
          <cell r="C129" t="str">
            <v>i</v>
          </cell>
          <cell r="J129">
            <v>2654843</v>
          </cell>
          <cell r="K129">
            <v>2450321</v>
          </cell>
          <cell r="L129">
            <v>2345944</v>
          </cell>
          <cell r="M129">
            <v>2475784</v>
          </cell>
          <cell r="N129">
            <v>2952128</v>
          </cell>
          <cell r="O129">
            <v>2116106</v>
          </cell>
          <cell r="P129">
            <v>1801333</v>
          </cell>
          <cell r="Q129">
            <v>1851113</v>
          </cell>
          <cell r="R129">
            <v>2062566</v>
          </cell>
          <cell r="S129">
            <v>2178728</v>
          </cell>
          <cell r="T129">
            <v>1993888</v>
          </cell>
          <cell r="U129">
            <v>2155173.2673267326</v>
          </cell>
          <cell r="V129">
            <v>2259876.2376237628</v>
          </cell>
          <cell r="W129">
            <v>2355148.5148514854</v>
          </cell>
          <cell r="X129">
            <v>2434975.2475247527</v>
          </cell>
          <cell r="Y129">
            <v>2220198.0198019804</v>
          </cell>
          <cell r="Z129">
            <v>2067574.2574257425</v>
          </cell>
          <cell r="AA129">
            <v>2188663.3663366335</v>
          </cell>
          <cell r="AB129">
            <v>2358316.8316831682</v>
          </cell>
          <cell r="AC129">
            <v>2283598</v>
          </cell>
          <cell r="AD129">
            <v>2388913</v>
          </cell>
          <cell r="AE129">
            <v>2360430</v>
          </cell>
          <cell r="AF129">
            <v>1678089</v>
          </cell>
          <cell r="AG129">
            <v>1560425</v>
          </cell>
          <cell r="AH129">
            <v>1599182</v>
          </cell>
          <cell r="AI129">
            <v>1716662</v>
          </cell>
          <cell r="AJ129">
            <v>1566929</v>
          </cell>
          <cell r="AK129">
            <v>1574455</v>
          </cell>
          <cell r="AM129" t="str">
            <v>ENS: ERSO / Oliebalance</v>
          </cell>
        </row>
        <row r="135">
          <cell r="A135" t="str">
            <v>OPFRTY_F</v>
          </cell>
          <cell r="B135" t="str">
            <v>tons</v>
          </cell>
          <cell r="C135" t="str">
            <v>i</v>
          </cell>
          <cell r="G135">
            <v>147000</v>
          </cell>
          <cell r="H135">
            <v>0</v>
          </cell>
          <cell r="I135">
            <v>0</v>
          </cell>
          <cell r="J135">
            <v>124194</v>
          </cell>
          <cell r="K135">
            <v>108094</v>
          </cell>
          <cell r="L135">
            <v>94750</v>
          </cell>
          <cell r="M135">
            <v>89451</v>
          </cell>
          <cell r="N135">
            <v>112620</v>
          </cell>
          <cell r="O135">
            <v>88892</v>
          </cell>
          <cell r="P135">
            <v>96185</v>
          </cell>
          <cell r="Q135">
            <v>69860</v>
          </cell>
          <cell r="R135">
            <v>69370</v>
          </cell>
          <cell r="S135">
            <v>69613</v>
          </cell>
          <cell r="T135">
            <v>78561</v>
          </cell>
          <cell r="U135">
            <v>67830</v>
          </cell>
          <cell r="V135">
            <v>53957</v>
          </cell>
          <cell r="W135">
            <v>39754</v>
          </cell>
          <cell r="X135">
            <v>40925</v>
          </cell>
          <cell r="Y135">
            <v>32406</v>
          </cell>
          <cell r="Z135">
            <v>50449</v>
          </cell>
          <cell r="AA135">
            <v>88333</v>
          </cell>
          <cell r="AB135">
            <v>86392</v>
          </cell>
          <cell r="AC135">
            <v>80992</v>
          </cell>
          <cell r="AD135">
            <v>53916</v>
          </cell>
          <cell r="AE135">
            <v>54865</v>
          </cell>
          <cell r="AF135">
            <v>39911</v>
          </cell>
          <cell r="AG135">
            <v>27210</v>
          </cell>
          <cell r="AH135">
            <v>26802</v>
          </cell>
          <cell r="AI135">
            <v>31187</v>
          </cell>
          <cell r="AJ135">
            <v>31492</v>
          </cell>
          <cell r="AK135">
            <v>31555</v>
          </cell>
          <cell r="AM135" t="str">
            <v>ENS: ERSO / Oliebalance</v>
          </cell>
        </row>
        <row r="149">
          <cell r="A149" t="str">
            <v>OPEPTY_PK</v>
          </cell>
          <cell r="B149" t="str">
            <v>tons</v>
          </cell>
          <cell r="C149" t="str">
            <v>i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M149" t="str">
            <v>ENS: ERSO / Oliebalance</v>
          </cell>
        </row>
        <row r="162">
          <cell r="A162" t="str">
            <v>OPEPTY_TERP</v>
          </cell>
          <cell r="B162" t="str">
            <v>tons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 t="e">
            <v>#REF!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71">
          <cell r="A171" t="str">
            <v>OPEPTY_SO</v>
          </cell>
          <cell r="B171" t="str">
            <v>tons</v>
          </cell>
          <cell r="J171">
            <v>0</v>
          </cell>
          <cell r="K171">
            <v>0</v>
          </cell>
          <cell r="L171">
            <v>0</v>
          </cell>
          <cell r="M171">
            <v>2768</v>
          </cell>
          <cell r="N171">
            <v>277</v>
          </cell>
          <cell r="O171">
            <v>0</v>
          </cell>
          <cell r="P171">
            <v>193</v>
          </cell>
          <cell r="Q171">
            <v>0</v>
          </cell>
          <cell r="R171">
            <v>200</v>
          </cell>
          <cell r="S171">
            <v>804</v>
          </cell>
          <cell r="T171">
            <v>853</v>
          </cell>
          <cell r="U171">
            <v>811.45584725537003</v>
          </cell>
          <cell r="V171">
            <v>1026.2529832935561</v>
          </cell>
          <cell r="W171">
            <v>930.78758949880671</v>
          </cell>
          <cell r="X171">
            <v>0</v>
          </cell>
          <cell r="Y171">
            <v>0</v>
          </cell>
          <cell r="Z171">
            <v>0</v>
          </cell>
          <cell r="AA171">
            <v>95.465393794749403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M171" t="str">
            <v>ENS: ERSO / Oliebalance</v>
          </cell>
        </row>
        <row r="181">
          <cell r="A181" t="str">
            <v>OPEPTY_BIT</v>
          </cell>
          <cell r="B181" t="str">
            <v>tons</v>
          </cell>
          <cell r="J181">
            <v>279324</v>
          </cell>
          <cell r="K181">
            <v>317716</v>
          </cell>
          <cell r="L181">
            <v>264376</v>
          </cell>
          <cell r="M181">
            <v>265208</v>
          </cell>
          <cell r="N181">
            <v>229388</v>
          </cell>
          <cell r="O181">
            <v>139698.49246231155</v>
          </cell>
          <cell r="P181">
            <v>164087</v>
          </cell>
          <cell r="Q181">
            <v>76201</v>
          </cell>
          <cell r="R181">
            <v>72521</v>
          </cell>
          <cell r="S181">
            <v>86369</v>
          </cell>
          <cell r="T181">
            <v>83813</v>
          </cell>
          <cell r="U181">
            <v>56331.658291457286</v>
          </cell>
          <cell r="V181">
            <v>45226.130653266337</v>
          </cell>
          <cell r="W181">
            <v>56658.291457286432</v>
          </cell>
          <cell r="X181">
            <v>48216.080402010055</v>
          </cell>
          <cell r="Y181">
            <v>27386.934673366839</v>
          </cell>
          <cell r="Z181">
            <v>9798.9949748743729</v>
          </cell>
          <cell r="AA181">
            <v>25.125628140703522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M181" t="str">
            <v>ENS: ERSO / Oliebalance</v>
          </cell>
        </row>
        <row r="191">
          <cell r="C191" t="str">
            <v>i</v>
          </cell>
          <cell r="G191">
            <v>1.25664</v>
          </cell>
          <cell r="J191">
            <v>1.25664</v>
          </cell>
          <cell r="K191">
            <v>1.1256447999999999</v>
          </cell>
          <cell r="L191">
            <v>1.3872</v>
          </cell>
          <cell r="M191">
            <v>0.22755520000000001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M191" t="str">
            <v>ENS: End use, olie</v>
          </cell>
        </row>
        <row r="192">
          <cell r="C192" t="str">
            <v>i</v>
          </cell>
          <cell r="G192">
            <v>0.46239999999999998</v>
          </cell>
          <cell r="J192">
            <v>0.18343680000000001</v>
          </cell>
          <cell r="K192">
            <v>0.1368704</v>
          </cell>
          <cell r="L192">
            <v>0.137632</v>
          </cell>
          <cell r="M192">
            <v>0.1069504</v>
          </cell>
          <cell r="N192">
            <v>0.12571840000000001</v>
          </cell>
          <cell r="O192">
            <v>0.1033056</v>
          </cell>
          <cell r="P192">
            <v>0.1104864</v>
          </cell>
          <cell r="Q192">
            <v>0.11249919999999999</v>
          </cell>
          <cell r="R192">
            <v>0.129472</v>
          </cell>
          <cell r="S192">
            <v>0.143072</v>
          </cell>
          <cell r="T192">
            <v>0.12963520000000001</v>
          </cell>
          <cell r="U192">
            <v>0.14055599999999999</v>
          </cell>
          <cell r="V192">
            <v>0.16328000000000001</v>
          </cell>
          <cell r="W192">
            <v>0.18928</v>
          </cell>
          <cell r="X192">
            <v>0.20794799999999999</v>
          </cell>
          <cell r="Y192">
            <v>0.19089200000000001</v>
          </cell>
          <cell r="Z192">
            <v>0.12506</v>
          </cell>
          <cell r="AA192">
            <v>0.10218000000000001</v>
          </cell>
          <cell r="AB192">
            <v>0.10842</v>
          </cell>
          <cell r="AC192">
            <v>0.142376</v>
          </cell>
          <cell r="AD192">
            <v>1.0711999999999999E-2</v>
          </cell>
          <cell r="AE192">
            <v>3.4684E-2</v>
          </cell>
          <cell r="AF192">
            <v>5.2727999999999997E-2</v>
          </cell>
          <cell r="AG192">
            <v>2.6727999999999998E-2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M192" t="str">
            <v>ENS: End use, olie</v>
          </cell>
        </row>
        <row r="322">
          <cell r="A322" t="str">
            <v>NGEFTRMY</v>
          </cell>
          <cell r="B322" t="str">
            <v>mio Nm3</v>
          </cell>
          <cell r="C322" t="str">
            <v>i</v>
          </cell>
          <cell r="D322"/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9.7021660000000001</v>
          </cell>
          <cell r="V322">
            <v>10.255528999999999</v>
          </cell>
          <cell r="W322">
            <v>10.112327000000001</v>
          </cell>
          <cell r="X322">
            <v>9.6201709999999991</v>
          </cell>
          <cell r="Y322">
            <v>15.648777000000001</v>
          </cell>
          <cell r="Z322">
            <v>15.798914</v>
          </cell>
          <cell r="AA322">
            <v>15.623075</v>
          </cell>
          <cell r="AB322">
            <v>15.494899</v>
          </cell>
          <cell r="AC322">
            <v>15.912523</v>
          </cell>
          <cell r="AD322">
            <v>17.227958000000001</v>
          </cell>
          <cell r="AE322">
            <v>16.362280999999999</v>
          </cell>
          <cell r="AF322">
            <v>17.134239999999998</v>
          </cell>
          <cell r="AG322">
            <v>17.513000000000002</v>
          </cell>
          <cell r="AH322">
            <v>17.491448999999999</v>
          </cell>
          <cell r="AI322">
            <v>15.010999999999999</v>
          </cell>
          <cell r="AJ322">
            <v>16.600999999999999</v>
          </cell>
          <cell r="AK322">
            <v>16</v>
          </cell>
          <cell r="AM322" t="str">
            <v>ENS: Oplysninger fra Dong</v>
          </cell>
          <cell r="AN322" t="str">
            <v>Inkl. forbrug til elproduktion i Nybro og nettab</v>
          </cell>
        </row>
        <row r="323">
          <cell r="B323" t="str">
            <v>mio Nm3</v>
          </cell>
          <cell r="C323" t="str">
            <v>i</v>
          </cell>
          <cell r="D323"/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3</v>
          </cell>
          <cell r="V323">
            <v>3</v>
          </cell>
          <cell r="W323">
            <v>3</v>
          </cell>
          <cell r="X323">
            <v>3</v>
          </cell>
          <cell r="Y323">
            <v>3</v>
          </cell>
          <cell r="Z323">
            <v>3</v>
          </cell>
          <cell r="AA323">
            <v>3</v>
          </cell>
          <cell r="AB323">
            <v>3</v>
          </cell>
          <cell r="AC323">
            <v>3</v>
          </cell>
          <cell r="AD323">
            <v>3</v>
          </cell>
          <cell r="AE323">
            <v>3</v>
          </cell>
          <cell r="AF323">
            <v>3</v>
          </cell>
          <cell r="AG323">
            <v>3</v>
          </cell>
          <cell r="AH323">
            <v>3</v>
          </cell>
          <cell r="AI323">
            <v>3</v>
          </cell>
          <cell r="AJ323">
            <v>3</v>
          </cell>
          <cell r="AK323">
            <v>3</v>
          </cell>
          <cell r="AM323" t="str">
            <v>ENS: Oplysninger fra Dong</v>
          </cell>
        </row>
        <row r="329">
          <cell r="B329" t="str">
            <v>mio Nm3</v>
          </cell>
          <cell r="C329" t="str">
            <v>i</v>
          </cell>
          <cell r="D329"/>
          <cell r="G329">
            <v>0.19799629999999999</v>
          </cell>
          <cell r="H329">
            <v>0.39200303000000003</v>
          </cell>
          <cell r="I329">
            <v>0.22999741000000001</v>
          </cell>
          <cell r="J329">
            <v>0.38900313000000003</v>
          </cell>
          <cell r="K329">
            <v>0.27600234000000001</v>
          </cell>
          <cell r="L329">
            <v>0.52600181000000001</v>
          </cell>
          <cell r="M329">
            <v>0.45100499999999999</v>
          </cell>
          <cell r="N329">
            <v>0.49200255999999998</v>
          </cell>
          <cell r="O329">
            <v>0.43000246999999997</v>
          </cell>
          <cell r="P329">
            <v>20.866902750000001</v>
          </cell>
          <cell r="Q329">
            <v>32.458223530000005</v>
          </cell>
          <cell r="R329">
            <v>40.309307000000004</v>
          </cell>
          <cell r="S329">
            <v>63.791166999999994</v>
          </cell>
          <cell r="T329">
            <v>106.42983700000001</v>
          </cell>
          <cell r="U329">
            <v>126.895156</v>
          </cell>
          <cell r="V329">
            <v>182.25330400000001</v>
          </cell>
          <cell r="W329">
            <v>218.66747199999998</v>
          </cell>
          <cell r="X329">
            <v>227.52056000000002</v>
          </cell>
          <cell r="Y329">
            <v>221.518258</v>
          </cell>
          <cell r="Z329">
            <v>227.029235</v>
          </cell>
          <cell r="AA329">
            <v>263.50325200000003</v>
          </cell>
          <cell r="AB329">
            <v>264.49517800000001</v>
          </cell>
          <cell r="AC329">
            <v>299.31039800000002</v>
          </cell>
          <cell r="AD329">
            <v>314.275194</v>
          </cell>
          <cell r="AE329">
            <v>374.62745999999999</v>
          </cell>
          <cell r="AF329">
            <v>487.80840700000005</v>
          </cell>
          <cell r="AG329">
            <v>538.50027299999999</v>
          </cell>
          <cell r="AH329">
            <v>585.11983399999997</v>
          </cell>
          <cell r="AI329">
            <v>617.60737199999994</v>
          </cell>
          <cell r="AJ329">
            <v>604.00795700000015</v>
          </cell>
          <cell r="AK329">
            <v>648.12461100000007</v>
          </cell>
          <cell r="AM329" t="str">
            <v>ENS: Energiindvinding</v>
          </cell>
        </row>
        <row r="444">
          <cell r="A444" t="str">
            <v>ELRAFFTJY</v>
          </cell>
          <cell r="G444">
            <v>801.24699999999996</v>
          </cell>
          <cell r="J444">
            <v>745.13196340063746</v>
          </cell>
          <cell r="K444">
            <v>665.52235013577945</v>
          </cell>
          <cell r="L444">
            <v>642.8942518274705</v>
          </cell>
          <cell r="M444">
            <v>713.03380619808684</v>
          </cell>
          <cell r="N444">
            <v>730.1588230039049</v>
          </cell>
          <cell r="O444">
            <v>689.74349400000006</v>
          </cell>
          <cell r="P444">
            <v>813.99508622974247</v>
          </cell>
          <cell r="Q444">
            <v>810.58682939803577</v>
          </cell>
          <cell r="R444">
            <v>798.56495999999993</v>
          </cell>
          <cell r="S444">
            <v>801.1774755291965</v>
          </cell>
          <cell r="T444">
            <v>785.21074199999998</v>
          </cell>
          <cell r="U444">
            <v>923.49626215896205</v>
          </cell>
          <cell r="V444">
            <v>925.12180960810463</v>
          </cell>
          <cell r="W444">
            <v>876.35014835688003</v>
          </cell>
          <cell r="X444">
            <v>868.09560068318547</v>
          </cell>
          <cell r="Y444">
            <v>927.4177160883072</v>
          </cell>
          <cell r="Z444">
            <v>1143.7742493569342</v>
          </cell>
          <cell r="AA444">
            <v>1184.6345903950337</v>
          </cell>
          <cell r="AB444">
            <v>1124.6347750658113</v>
          </cell>
          <cell r="AC444">
            <v>1187.4765152554455</v>
          </cell>
          <cell r="AD444">
            <v>1185.4592367999999</v>
          </cell>
          <cell r="AE444">
            <v>1326.2948647150952</v>
          </cell>
          <cell r="AF444">
            <v>1058.6714502202053</v>
          </cell>
          <cell r="AG444">
            <v>948.78418768104495</v>
          </cell>
          <cell r="AH444">
            <v>995.39899645194805</v>
          </cell>
          <cell r="AI444">
            <v>774.28156869979796</v>
          </cell>
          <cell r="AJ444">
            <v>557.53423990234501</v>
          </cell>
          <cell r="AK444">
            <v>557.53423990234501</v>
          </cell>
          <cell r="AL444" t="str">
            <v>2002=2001</v>
          </cell>
          <cell r="AM444" t="str">
            <v>Danmarks Statistik</v>
          </cell>
        </row>
        <row r="445">
          <cell r="A445" t="str">
            <v>ELFJVKTJY</v>
          </cell>
          <cell r="G445">
            <v>127.05954198629522</v>
          </cell>
          <cell r="J445">
            <v>137.77310485470994</v>
          </cell>
          <cell r="K445">
            <v>176.24757525406639</v>
          </cell>
          <cell r="L445">
            <v>217.69762045689023</v>
          </cell>
          <cell r="M445">
            <v>255.72811782879438</v>
          </cell>
          <cell r="N445">
            <v>305.8614678514482</v>
          </cell>
          <cell r="O445">
            <v>326.27980383091113</v>
          </cell>
          <cell r="P445">
            <v>348.4439544346618</v>
          </cell>
          <cell r="Q445">
            <v>380.93461721522687</v>
          </cell>
          <cell r="R445">
            <v>424.4262619498669</v>
          </cell>
          <cell r="S445">
            <v>462.38468192869095</v>
          </cell>
          <cell r="T445">
            <v>505.63117316079854</v>
          </cell>
          <cell r="U445">
            <v>583.94945418117004</v>
          </cell>
          <cell r="V445">
            <v>589.40899411091868</v>
          </cell>
          <cell r="W445">
            <v>516.38967694044618</v>
          </cell>
          <cell r="X445">
            <v>502.13410332344807</v>
          </cell>
          <cell r="Y445">
            <v>500.87544539312978</v>
          </cell>
          <cell r="Z445">
            <v>558.36132287841804</v>
          </cell>
          <cell r="AA445">
            <v>518.65504689230761</v>
          </cell>
          <cell r="AB445">
            <v>490.08959999999996</v>
          </cell>
          <cell r="AC445">
            <v>508.44706799999949</v>
          </cell>
          <cell r="AD445">
            <v>467.5018363636292</v>
          </cell>
          <cell r="AE445">
            <v>673.86193999999989</v>
          </cell>
          <cell r="AF445">
            <v>613.50990300000001</v>
          </cell>
          <cell r="AG445">
            <v>626.88709099467803</v>
          </cell>
          <cell r="AH445">
            <v>598.17644717604799</v>
          </cell>
          <cell r="AI445">
            <v>658.71900978125404</v>
          </cell>
          <cell r="AJ445">
            <v>700.55680607124498</v>
          </cell>
          <cell r="AK445">
            <v>700.55680607124498</v>
          </cell>
          <cell r="AL445" t="str">
            <v>2002=2001</v>
          </cell>
          <cell r="AM445" t="str">
            <v>Danmarks Statistik</v>
          </cell>
        </row>
        <row r="446">
          <cell r="A446" t="str">
            <v>ELBGVKTJY</v>
          </cell>
          <cell r="G446">
            <v>39.761793804665814</v>
          </cell>
          <cell r="J446">
            <v>31.114747543944119</v>
          </cell>
          <cell r="K446">
            <v>33.255915403800117</v>
          </cell>
          <cell r="L446">
            <v>35.113310643720084</v>
          </cell>
          <cell r="M446">
            <v>36.416380594692285</v>
          </cell>
          <cell r="N446">
            <v>37.404563085090821</v>
          </cell>
          <cell r="O446">
            <v>34.994454288068141</v>
          </cell>
          <cell r="P446">
            <v>33.481574918371116</v>
          </cell>
          <cell r="Q446">
            <v>42.819835421620382</v>
          </cell>
          <cell r="R446">
            <v>56.640606809203234</v>
          </cell>
          <cell r="S446">
            <v>75.856809877908532</v>
          </cell>
          <cell r="T446">
            <v>90.561743621523803</v>
          </cell>
          <cell r="U446">
            <v>94.723684106841134</v>
          </cell>
          <cell r="V446">
            <v>111.27196667664006</v>
          </cell>
          <cell r="W446">
            <v>115.24501491461537</v>
          </cell>
          <cell r="X446">
            <v>124.1568980649845</v>
          </cell>
          <cell r="Y446">
            <v>105.75153755844154</v>
          </cell>
          <cell r="Z446">
            <v>142.10679496363636</v>
          </cell>
          <cell r="AA446">
            <v>134.67779150769232</v>
          </cell>
          <cell r="AB446">
            <v>129.58199999999999</v>
          </cell>
          <cell r="AC446">
            <v>127.8618</v>
          </cell>
          <cell r="AD446">
            <v>152.16128727272724</v>
          </cell>
          <cell r="AE446">
            <v>178.35598999999999</v>
          </cell>
          <cell r="AF446">
            <v>157.18485599999997</v>
          </cell>
          <cell r="AG446">
            <v>114.996159982661</v>
          </cell>
          <cell r="AH446">
            <v>114.79828129006</v>
          </cell>
          <cell r="AI446">
            <v>117.668238322311</v>
          </cell>
          <cell r="AJ446">
            <v>125.554930469236</v>
          </cell>
          <cell r="AK446">
            <v>125.554930469236</v>
          </cell>
          <cell r="AL446" t="str">
            <v>2002=2001</v>
          </cell>
          <cell r="AM446" t="str">
            <v>Danmarks Statistik</v>
          </cell>
        </row>
        <row r="447">
          <cell r="A447" t="str">
            <v>ELDISTTJY</v>
          </cell>
          <cell r="G447">
            <v>193.17866420903894</v>
          </cell>
          <cell r="J447">
            <v>152.43719660172184</v>
          </cell>
          <cell r="K447">
            <v>173.09553648102076</v>
          </cell>
          <cell r="L447">
            <v>187.52377573108981</v>
          </cell>
          <cell r="M447">
            <v>197.45201651025641</v>
          </cell>
          <cell r="N447">
            <v>203.63950808804674</v>
          </cell>
          <cell r="O447">
            <v>204.59866859669216</v>
          </cell>
          <cell r="P447">
            <v>203.79000954022442</v>
          </cell>
          <cell r="Q447">
            <v>206.04263829536822</v>
          </cell>
          <cell r="R447">
            <v>212.72232185311407</v>
          </cell>
          <cell r="S447">
            <v>203.45672089021997</v>
          </cell>
          <cell r="T447">
            <v>212.9708751901664</v>
          </cell>
          <cell r="U447">
            <v>218.38863794080072</v>
          </cell>
          <cell r="V447">
            <v>231.45423371017085</v>
          </cell>
          <cell r="W447">
            <v>245.79559974890103</v>
          </cell>
          <cell r="X447">
            <v>289.00396520866667</v>
          </cell>
          <cell r="Y447">
            <v>249.81009810389608</v>
          </cell>
          <cell r="Z447">
            <v>252.24558635454545</v>
          </cell>
          <cell r="AA447">
            <v>278.83884701538466</v>
          </cell>
          <cell r="AB447">
            <v>227.80799999999999</v>
          </cell>
          <cell r="AC447">
            <v>250.20561599999914</v>
          </cell>
          <cell r="AD447">
            <v>290.18786181817711</v>
          </cell>
          <cell r="AE447">
            <v>356.04892000000001</v>
          </cell>
          <cell r="AF447">
            <v>322.21969200000001</v>
          </cell>
          <cell r="AG447">
            <v>321.872814265751</v>
          </cell>
          <cell r="AH447">
            <v>317.58955707017998</v>
          </cell>
          <cell r="AI447">
            <v>360.69170251881502</v>
          </cell>
          <cell r="AJ447">
            <v>526.87863286000697</v>
          </cell>
          <cell r="AK447">
            <v>526.87863286000697</v>
          </cell>
          <cell r="AL447" t="str">
            <v>2002=2001</v>
          </cell>
          <cell r="AM447" t="str">
            <v>Danmarks Statistik</v>
          </cell>
        </row>
        <row r="468">
          <cell r="A468" t="str">
            <v>FVPRRFTJY</v>
          </cell>
          <cell r="D468" t="str">
            <v>Raffinaderier</v>
          </cell>
          <cell r="G468">
            <v>0</v>
          </cell>
          <cell r="J468">
            <v>5.9605114776769375</v>
          </cell>
          <cell r="K468">
            <v>5.1730268061918476</v>
          </cell>
          <cell r="L468">
            <v>5.7008580640777202</v>
          </cell>
          <cell r="M468">
            <v>5.535663089888514</v>
          </cell>
          <cell r="N468">
            <v>5.388097923567372</v>
          </cell>
          <cell r="O468">
            <v>0</v>
          </cell>
          <cell r="P468">
            <v>0</v>
          </cell>
          <cell r="Q468">
            <v>294.55900000000003</v>
          </cell>
          <cell r="R468">
            <v>446.93900000000002</v>
          </cell>
          <cell r="S468">
            <v>459.88499999999999</v>
          </cell>
          <cell r="T468">
            <v>439.14499999999998</v>
          </cell>
          <cell r="U468">
            <v>335.697</v>
          </cell>
          <cell r="V468">
            <v>362.024</v>
          </cell>
          <cell r="W468">
            <v>405.85</v>
          </cell>
          <cell r="X468">
            <v>416.80399999999997</v>
          </cell>
          <cell r="Y468">
            <v>427.75799999999998</v>
          </cell>
          <cell r="Z468">
            <v>387.197</v>
          </cell>
          <cell r="AA468">
            <v>346.63600000000002</v>
          </cell>
          <cell r="AB468">
            <v>306.07499999999999</v>
          </cell>
          <cell r="AC468">
            <v>351.62025767251828</v>
          </cell>
          <cell r="AD468">
            <v>380.45731304347822</v>
          </cell>
          <cell r="AE468">
            <v>318.66601061682547</v>
          </cell>
          <cell r="AF468">
            <v>256.81599999999997</v>
          </cell>
          <cell r="AG468">
            <v>222.84686951151747</v>
          </cell>
          <cell r="AH468">
            <v>299.36308332247694</v>
          </cell>
          <cell r="AI468">
            <v>275.37075074318602</v>
          </cell>
          <cell r="AJ468">
            <v>252.29458842648799</v>
          </cell>
          <cell r="AK468">
            <v>252.29458842648799</v>
          </cell>
          <cell r="AL468" t="str">
            <v>2002=2001</v>
          </cell>
          <cell r="AM468" t="str">
            <v>Danmarks Statistik</v>
          </cell>
          <cell r="AN468" t="str">
            <v>2000=1999</v>
          </cell>
        </row>
      </sheetData>
      <sheetData sheetId="4">
        <row r="3">
          <cell r="A3" t="str">
            <v>JPTY_RO</v>
          </cell>
          <cell r="B3" t="str">
            <v>Råolie, Gennemsnit</v>
          </cell>
          <cell r="C3" t="str">
            <v>GJ / ton</v>
          </cell>
          <cell r="G3">
            <v>42.4</v>
          </cell>
          <cell r="H3">
            <v>42.4</v>
          </cell>
          <cell r="I3">
            <v>42.4</v>
          </cell>
          <cell r="J3">
            <v>42.4</v>
          </cell>
          <cell r="K3">
            <v>42.4</v>
          </cell>
          <cell r="L3">
            <v>42.4</v>
          </cell>
          <cell r="M3">
            <v>42.4</v>
          </cell>
          <cell r="N3">
            <v>42.4</v>
          </cell>
          <cell r="O3">
            <v>42.4</v>
          </cell>
          <cell r="P3">
            <v>42.4</v>
          </cell>
          <cell r="Q3">
            <v>42.4</v>
          </cell>
          <cell r="R3">
            <v>42.4</v>
          </cell>
          <cell r="S3">
            <v>42.4</v>
          </cell>
          <cell r="T3">
            <v>42.4</v>
          </cell>
          <cell r="U3">
            <v>42.4</v>
          </cell>
          <cell r="V3">
            <v>42.4</v>
          </cell>
          <cell r="W3">
            <v>42.4</v>
          </cell>
          <cell r="X3">
            <v>42.4</v>
          </cell>
          <cell r="Y3">
            <v>42.4</v>
          </cell>
          <cell r="Z3">
            <v>42.4</v>
          </cell>
          <cell r="AA3">
            <v>42.4</v>
          </cell>
          <cell r="AB3">
            <v>42.7</v>
          </cell>
          <cell r="AC3">
            <v>42.7</v>
          </cell>
          <cell r="AD3">
            <v>42.7</v>
          </cell>
          <cell r="AE3">
            <v>42.7</v>
          </cell>
          <cell r="AF3">
            <v>43</v>
          </cell>
          <cell r="AG3">
            <v>43</v>
          </cell>
          <cell r="AH3">
            <v>43</v>
          </cell>
          <cell r="AI3">
            <v>43</v>
          </cell>
          <cell r="AJ3">
            <v>43</v>
          </cell>
          <cell r="AK3">
            <v>43</v>
          </cell>
          <cell r="AL3" t="str">
            <v>Check</v>
          </cell>
        </row>
        <row r="6">
          <cell r="A6" t="str">
            <v>JPTY_HF</v>
          </cell>
          <cell r="B6" t="str">
            <v>Halvfabrikata</v>
          </cell>
          <cell r="C6" t="str">
            <v>GJ / ton</v>
          </cell>
          <cell r="G6">
            <v>41.6</v>
          </cell>
          <cell r="H6">
            <v>41.6</v>
          </cell>
          <cell r="I6">
            <v>41.6</v>
          </cell>
          <cell r="J6">
            <v>41.6</v>
          </cell>
          <cell r="K6">
            <v>41.6</v>
          </cell>
          <cell r="L6">
            <v>41.6</v>
          </cell>
          <cell r="M6">
            <v>41.6</v>
          </cell>
          <cell r="N6">
            <v>41.6</v>
          </cell>
          <cell r="O6">
            <v>41.6</v>
          </cell>
          <cell r="P6">
            <v>41.6</v>
          </cell>
          <cell r="Q6">
            <v>41.6</v>
          </cell>
          <cell r="R6">
            <v>41.6</v>
          </cell>
          <cell r="S6">
            <v>41.6</v>
          </cell>
          <cell r="T6">
            <v>41.6</v>
          </cell>
          <cell r="U6">
            <v>41.6</v>
          </cell>
          <cell r="V6">
            <v>41.6</v>
          </cell>
          <cell r="W6">
            <v>41.6</v>
          </cell>
          <cell r="X6">
            <v>41.6</v>
          </cell>
          <cell r="Y6">
            <v>41.6</v>
          </cell>
          <cell r="Z6">
            <v>41.6</v>
          </cell>
          <cell r="AA6">
            <v>41.6</v>
          </cell>
          <cell r="AB6">
            <v>41.6</v>
          </cell>
          <cell r="AC6">
            <v>41.6</v>
          </cell>
          <cell r="AD6">
            <v>41.6</v>
          </cell>
          <cell r="AE6">
            <v>41.6</v>
          </cell>
          <cell r="AF6">
            <v>42.7</v>
          </cell>
          <cell r="AG6">
            <v>42.7</v>
          </cell>
          <cell r="AH6">
            <v>42.7</v>
          </cell>
          <cell r="AI6">
            <v>42.7</v>
          </cell>
          <cell r="AJ6">
            <v>42.7</v>
          </cell>
          <cell r="AK6">
            <v>42.7</v>
          </cell>
        </row>
        <row r="8">
          <cell r="A8" t="str">
            <v>JPTY_RG</v>
          </cell>
          <cell r="B8" t="str">
            <v>Raffinaderigas</v>
          </cell>
          <cell r="C8" t="str">
            <v>GJ / ton</v>
          </cell>
          <cell r="G8">
            <v>54.4</v>
          </cell>
          <cell r="H8">
            <v>54.4</v>
          </cell>
          <cell r="I8">
            <v>54.4</v>
          </cell>
          <cell r="J8">
            <v>54.4</v>
          </cell>
          <cell r="K8">
            <v>54.4</v>
          </cell>
          <cell r="L8">
            <v>54.4</v>
          </cell>
          <cell r="M8">
            <v>54.4</v>
          </cell>
          <cell r="N8">
            <v>54.4</v>
          </cell>
          <cell r="O8">
            <v>54.4</v>
          </cell>
          <cell r="P8">
            <v>54.4</v>
          </cell>
          <cell r="Q8">
            <v>54.4</v>
          </cell>
          <cell r="R8">
            <v>54.4</v>
          </cell>
          <cell r="S8">
            <v>54.4</v>
          </cell>
          <cell r="T8">
            <v>54.4</v>
          </cell>
          <cell r="U8">
            <v>52</v>
          </cell>
          <cell r="V8">
            <v>52</v>
          </cell>
          <cell r="W8">
            <v>52</v>
          </cell>
          <cell r="X8">
            <v>52</v>
          </cell>
          <cell r="Y8">
            <v>52</v>
          </cell>
          <cell r="Z8">
            <v>52</v>
          </cell>
          <cell r="AA8">
            <v>52</v>
          </cell>
          <cell r="AB8">
            <v>52</v>
          </cell>
          <cell r="AC8">
            <v>52</v>
          </cell>
          <cell r="AD8">
            <v>52</v>
          </cell>
          <cell r="AE8">
            <v>52</v>
          </cell>
          <cell r="AF8">
            <v>52</v>
          </cell>
          <cell r="AG8">
            <v>52</v>
          </cell>
          <cell r="AH8">
            <v>52</v>
          </cell>
          <cell r="AI8">
            <v>52</v>
          </cell>
          <cell r="AJ8">
            <v>52</v>
          </cell>
          <cell r="AK8">
            <v>52</v>
          </cell>
        </row>
        <row r="9">
          <cell r="A9" t="str">
            <v>JPTY_LPG</v>
          </cell>
          <cell r="B9" t="str">
            <v>LPG</v>
          </cell>
          <cell r="C9" t="str">
            <v>GJ / ton</v>
          </cell>
          <cell r="G9">
            <v>46.1</v>
          </cell>
          <cell r="H9">
            <v>46.1</v>
          </cell>
          <cell r="I9">
            <v>46.1</v>
          </cell>
          <cell r="J9">
            <v>46.1</v>
          </cell>
          <cell r="K9">
            <v>46.1</v>
          </cell>
          <cell r="L9">
            <v>46.1</v>
          </cell>
          <cell r="M9">
            <v>46.9</v>
          </cell>
          <cell r="N9">
            <v>46.9</v>
          </cell>
          <cell r="O9">
            <v>46.9</v>
          </cell>
          <cell r="P9">
            <v>46.9</v>
          </cell>
          <cell r="Q9">
            <v>46.9</v>
          </cell>
          <cell r="R9">
            <v>46.9</v>
          </cell>
          <cell r="S9">
            <v>46.9</v>
          </cell>
          <cell r="T9">
            <v>46.9</v>
          </cell>
          <cell r="U9">
            <v>46</v>
          </cell>
          <cell r="V9">
            <v>46</v>
          </cell>
          <cell r="W9">
            <v>46</v>
          </cell>
          <cell r="X9">
            <v>46</v>
          </cell>
          <cell r="Y9">
            <v>46</v>
          </cell>
          <cell r="Z9">
            <v>46</v>
          </cell>
          <cell r="AA9">
            <v>46</v>
          </cell>
          <cell r="AB9">
            <v>46</v>
          </cell>
          <cell r="AC9">
            <v>46</v>
          </cell>
          <cell r="AD9">
            <v>46</v>
          </cell>
          <cell r="AE9">
            <v>46</v>
          </cell>
          <cell r="AF9">
            <v>46</v>
          </cell>
          <cell r="AG9">
            <v>46</v>
          </cell>
          <cell r="AH9">
            <v>46</v>
          </cell>
          <cell r="AI9">
            <v>46</v>
          </cell>
          <cell r="AJ9">
            <v>46</v>
          </cell>
          <cell r="AK9">
            <v>46</v>
          </cell>
        </row>
        <row r="10">
          <cell r="A10" t="str">
            <v>JPTY_LVN</v>
          </cell>
          <cell r="B10" t="str">
            <v>LVN</v>
          </cell>
          <cell r="C10" t="str">
            <v>GJ / ton</v>
          </cell>
          <cell r="G10">
            <v>43.5</v>
          </cell>
          <cell r="H10">
            <v>43.5</v>
          </cell>
          <cell r="I10">
            <v>43.5</v>
          </cell>
          <cell r="J10">
            <v>43.5</v>
          </cell>
          <cell r="K10">
            <v>43.5</v>
          </cell>
          <cell r="L10">
            <v>43.5</v>
          </cell>
          <cell r="M10">
            <v>43.5</v>
          </cell>
          <cell r="N10">
            <v>43.5</v>
          </cell>
          <cell r="O10">
            <v>43.5</v>
          </cell>
          <cell r="P10">
            <v>43.5</v>
          </cell>
          <cell r="Q10">
            <v>43.5</v>
          </cell>
          <cell r="R10">
            <v>43.5</v>
          </cell>
          <cell r="S10">
            <v>43.5</v>
          </cell>
          <cell r="T10">
            <v>43.5</v>
          </cell>
          <cell r="U10">
            <v>44.5</v>
          </cell>
          <cell r="V10">
            <v>44.5</v>
          </cell>
          <cell r="W10">
            <v>44.5</v>
          </cell>
          <cell r="X10">
            <v>44.5</v>
          </cell>
          <cell r="Y10">
            <v>44.5</v>
          </cell>
          <cell r="Z10">
            <v>44.5</v>
          </cell>
          <cell r="AA10">
            <v>44.5</v>
          </cell>
          <cell r="AB10">
            <v>44.5</v>
          </cell>
          <cell r="AC10">
            <v>44.5</v>
          </cell>
          <cell r="AD10">
            <v>44.5</v>
          </cell>
          <cell r="AE10">
            <v>44.5</v>
          </cell>
          <cell r="AF10">
            <v>44.5</v>
          </cell>
          <cell r="AG10">
            <v>44.5</v>
          </cell>
          <cell r="AH10">
            <v>44.5</v>
          </cell>
          <cell r="AI10">
            <v>44.5</v>
          </cell>
          <cell r="AJ10">
            <v>44.5</v>
          </cell>
          <cell r="AK10">
            <v>44.5</v>
          </cell>
        </row>
        <row r="11">
          <cell r="A11" t="str">
            <v>JPTY_BZ</v>
          </cell>
          <cell r="B11" t="str">
            <v>Motorbenzin</v>
          </cell>
          <cell r="C11" t="str">
            <v>GJ / ton</v>
          </cell>
          <cell r="G11">
            <v>43.5</v>
          </cell>
          <cell r="H11">
            <v>43.5</v>
          </cell>
          <cell r="I11">
            <v>43.5</v>
          </cell>
          <cell r="J11">
            <v>43.5</v>
          </cell>
          <cell r="K11">
            <v>43.5</v>
          </cell>
          <cell r="L11">
            <v>43.5</v>
          </cell>
          <cell r="M11">
            <v>43.5</v>
          </cell>
          <cell r="N11">
            <v>43.5</v>
          </cell>
          <cell r="O11">
            <v>43.5</v>
          </cell>
          <cell r="P11">
            <v>43.5</v>
          </cell>
          <cell r="Q11">
            <v>43.5</v>
          </cell>
          <cell r="R11">
            <v>43.5</v>
          </cell>
          <cell r="S11">
            <v>43.5</v>
          </cell>
          <cell r="T11">
            <v>43.5</v>
          </cell>
          <cell r="U11">
            <v>43.8</v>
          </cell>
          <cell r="V11">
            <v>43.8</v>
          </cell>
          <cell r="W11">
            <v>43.8</v>
          </cell>
          <cell r="X11">
            <v>43.8</v>
          </cell>
          <cell r="Y11">
            <v>43.8</v>
          </cell>
          <cell r="Z11">
            <v>43.8</v>
          </cell>
          <cell r="AA11">
            <v>43.8</v>
          </cell>
          <cell r="AB11">
            <v>43.8</v>
          </cell>
          <cell r="AC11">
            <v>43.8</v>
          </cell>
          <cell r="AD11">
            <v>43.8</v>
          </cell>
          <cell r="AE11">
            <v>43.8</v>
          </cell>
          <cell r="AF11">
            <v>43.8</v>
          </cell>
          <cell r="AG11">
            <v>43.8</v>
          </cell>
          <cell r="AH11">
            <v>43.8</v>
          </cell>
          <cell r="AI11">
            <v>43.8</v>
          </cell>
          <cell r="AJ11">
            <v>43.8</v>
          </cell>
          <cell r="AK11">
            <v>43.8</v>
          </cell>
        </row>
        <row r="12">
          <cell r="A12" t="str">
            <v>JPTY_BZFLY</v>
          </cell>
          <cell r="B12" t="str">
            <v>Flyvebenzin</v>
          </cell>
          <cell r="C12" t="str">
            <v>GJ / ton</v>
          </cell>
          <cell r="G12">
            <v>44</v>
          </cell>
          <cell r="H12">
            <v>44</v>
          </cell>
          <cell r="I12">
            <v>44</v>
          </cell>
          <cell r="J12">
            <v>44</v>
          </cell>
          <cell r="K12">
            <v>44</v>
          </cell>
          <cell r="L12">
            <v>44</v>
          </cell>
          <cell r="M12">
            <v>43.5</v>
          </cell>
          <cell r="N12">
            <v>43.5</v>
          </cell>
          <cell r="O12">
            <v>43.5</v>
          </cell>
          <cell r="P12">
            <v>43.5</v>
          </cell>
          <cell r="Q12">
            <v>43.5</v>
          </cell>
          <cell r="R12">
            <v>43.5</v>
          </cell>
          <cell r="S12">
            <v>43.5</v>
          </cell>
          <cell r="T12">
            <v>43.5</v>
          </cell>
          <cell r="U12">
            <v>43.8</v>
          </cell>
          <cell r="V12">
            <v>43.8</v>
          </cell>
          <cell r="W12">
            <v>43.8</v>
          </cell>
          <cell r="X12">
            <v>43.8</v>
          </cell>
          <cell r="Y12">
            <v>43.8</v>
          </cell>
          <cell r="Z12">
            <v>43.8</v>
          </cell>
          <cell r="AA12">
            <v>43.8</v>
          </cell>
          <cell r="AB12">
            <v>43.8</v>
          </cell>
          <cell r="AC12">
            <v>43.8</v>
          </cell>
          <cell r="AD12">
            <v>43.8</v>
          </cell>
          <cell r="AE12">
            <v>43.8</v>
          </cell>
          <cell r="AF12">
            <v>43.8</v>
          </cell>
          <cell r="AG12">
            <v>43.8</v>
          </cell>
          <cell r="AH12">
            <v>43.8</v>
          </cell>
          <cell r="AI12">
            <v>43.8</v>
          </cell>
          <cell r="AJ12">
            <v>43.8</v>
          </cell>
          <cell r="AK12">
            <v>43.8</v>
          </cell>
        </row>
        <row r="13">
          <cell r="A13" t="str">
            <v>JPTY_BZJP4</v>
          </cell>
          <cell r="B13" t="str">
            <v>JP4</v>
          </cell>
          <cell r="C13" t="str">
            <v>GJ / ton</v>
          </cell>
          <cell r="G13">
            <v>43.1</v>
          </cell>
          <cell r="H13">
            <v>43.1</v>
          </cell>
          <cell r="I13">
            <v>43.1</v>
          </cell>
          <cell r="J13">
            <v>43.1</v>
          </cell>
          <cell r="K13">
            <v>43.1</v>
          </cell>
          <cell r="L13">
            <v>43.1</v>
          </cell>
          <cell r="M13">
            <v>43.5</v>
          </cell>
          <cell r="N13">
            <v>43.5</v>
          </cell>
          <cell r="O13">
            <v>43.5</v>
          </cell>
          <cell r="P13">
            <v>43.5</v>
          </cell>
          <cell r="Q13">
            <v>43.5</v>
          </cell>
          <cell r="R13">
            <v>43.5</v>
          </cell>
          <cell r="S13">
            <v>43.5</v>
          </cell>
          <cell r="T13">
            <v>43.5</v>
          </cell>
          <cell r="U13">
            <v>43.8</v>
          </cell>
          <cell r="V13">
            <v>43.8</v>
          </cell>
          <cell r="W13">
            <v>43.8</v>
          </cell>
          <cell r="X13">
            <v>43.8</v>
          </cell>
          <cell r="Y13">
            <v>43.8</v>
          </cell>
          <cell r="Z13">
            <v>43.8</v>
          </cell>
          <cell r="AA13">
            <v>43.8</v>
          </cell>
          <cell r="AB13">
            <v>43.8</v>
          </cell>
          <cell r="AC13">
            <v>43.8</v>
          </cell>
          <cell r="AD13">
            <v>43.8</v>
          </cell>
          <cell r="AE13">
            <v>43.8</v>
          </cell>
          <cell r="AF13">
            <v>43.8</v>
          </cell>
          <cell r="AG13">
            <v>43.8</v>
          </cell>
          <cell r="AH13">
            <v>43.8</v>
          </cell>
          <cell r="AI13">
            <v>43.8</v>
          </cell>
          <cell r="AJ13">
            <v>43.8</v>
          </cell>
          <cell r="AK13">
            <v>43.8</v>
          </cell>
        </row>
        <row r="15">
          <cell r="A15" t="str">
            <v>JPTY_PETR</v>
          </cell>
          <cell r="B15" t="str">
            <v>Petroleum</v>
          </cell>
          <cell r="C15" t="str">
            <v>GJ / ton</v>
          </cell>
          <cell r="G15">
            <v>43.5</v>
          </cell>
          <cell r="H15">
            <v>43.5</v>
          </cell>
          <cell r="I15">
            <v>43.5</v>
          </cell>
          <cell r="J15">
            <v>43.5</v>
          </cell>
          <cell r="K15">
            <v>43.5</v>
          </cell>
          <cell r="L15">
            <v>43.5</v>
          </cell>
          <cell r="M15">
            <v>43.5</v>
          </cell>
          <cell r="N15">
            <v>43.5</v>
          </cell>
          <cell r="O15">
            <v>43.5</v>
          </cell>
          <cell r="P15">
            <v>43.5</v>
          </cell>
          <cell r="Q15">
            <v>43.5</v>
          </cell>
          <cell r="R15">
            <v>43.5</v>
          </cell>
          <cell r="S15">
            <v>43.5</v>
          </cell>
          <cell r="T15">
            <v>43.5</v>
          </cell>
          <cell r="U15">
            <v>43.5</v>
          </cell>
          <cell r="V15">
            <v>43.5</v>
          </cell>
          <cell r="W15">
            <v>43.5</v>
          </cell>
          <cell r="X15">
            <v>43.5</v>
          </cell>
          <cell r="Y15">
            <v>43.5</v>
          </cell>
          <cell r="Z15">
            <v>43.5</v>
          </cell>
          <cell r="AA15">
            <v>43.5</v>
          </cell>
          <cell r="AB15">
            <v>43.5</v>
          </cell>
          <cell r="AC15">
            <v>43.5</v>
          </cell>
          <cell r="AD15">
            <v>43.5</v>
          </cell>
          <cell r="AE15">
            <v>43.5</v>
          </cell>
          <cell r="AF15">
            <v>43.5</v>
          </cell>
          <cell r="AG15">
            <v>43.5</v>
          </cell>
          <cell r="AH15">
            <v>43.5</v>
          </cell>
          <cell r="AI15">
            <v>43.5</v>
          </cell>
          <cell r="AJ15">
            <v>43.5</v>
          </cell>
          <cell r="AK15">
            <v>43.5</v>
          </cell>
        </row>
        <row r="16">
          <cell r="A16" t="str">
            <v>JPTY_JP1</v>
          </cell>
          <cell r="B16" t="str">
            <v>JP1</v>
          </cell>
          <cell r="C16" t="str">
            <v>GJ / ton</v>
          </cell>
          <cell r="G16">
            <v>43.1</v>
          </cell>
          <cell r="H16">
            <v>43.1</v>
          </cell>
          <cell r="I16">
            <v>43.1</v>
          </cell>
          <cell r="J16">
            <v>43.1</v>
          </cell>
          <cell r="K16">
            <v>43.1</v>
          </cell>
          <cell r="L16">
            <v>43.1</v>
          </cell>
          <cell r="M16">
            <v>43.5</v>
          </cell>
          <cell r="N16">
            <v>43.5</v>
          </cell>
          <cell r="O16">
            <v>43.5</v>
          </cell>
          <cell r="P16">
            <v>43.5</v>
          </cell>
          <cell r="Q16">
            <v>43.5</v>
          </cell>
          <cell r="R16">
            <v>43.5</v>
          </cell>
          <cell r="S16">
            <v>43.5</v>
          </cell>
          <cell r="T16">
            <v>43.5</v>
          </cell>
          <cell r="U16">
            <v>43.5</v>
          </cell>
          <cell r="V16">
            <v>43.5</v>
          </cell>
          <cell r="W16">
            <v>43.5</v>
          </cell>
          <cell r="X16">
            <v>43.5</v>
          </cell>
          <cell r="Y16">
            <v>43.5</v>
          </cell>
          <cell r="Z16">
            <v>43.5</v>
          </cell>
          <cell r="AA16">
            <v>43.5</v>
          </cell>
          <cell r="AB16">
            <v>43.5</v>
          </cell>
          <cell r="AC16">
            <v>43.5</v>
          </cell>
          <cell r="AD16">
            <v>43.5</v>
          </cell>
          <cell r="AE16">
            <v>43.5</v>
          </cell>
          <cell r="AF16">
            <v>43.5</v>
          </cell>
          <cell r="AG16">
            <v>43.5</v>
          </cell>
          <cell r="AH16">
            <v>43.5</v>
          </cell>
          <cell r="AI16">
            <v>43.5</v>
          </cell>
          <cell r="AJ16">
            <v>43.5</v>
          </cell>
          <cell r="AK16">
            <v>43.5</v>
          </cell>
        </row>
        <row r="18">
          <cell r="A18" t="str">
            <v>JPTY_GASD</v>
          </cell>
          <cell r="B18" t="str">
            <v>Gas-/dieselolie</v>
          </cell>
          <cell r="C18" t="str">
            <v>GJ / ton</v>
          </cell>
          <cell r="G18">
            <v>42.7</v>
          </cell>
          <cell r="H18">
            <v>42.7</v>
          </cell>
          <cell r="I18">
            <v>42.7</v>
          </cell>
          <cell r="J18">
            <v>42.7</v>
          </cell>
          <cell r="K18">
            <v>42.7</v>
          </cell>
          <cell r="L18">
            <v>42.7</v>
          </cell>
          <cell r="M18">
            <v>42.7</v>
          </cell>
          <cell r="N18">
            <v>42.7</v>
          </cell>
          <cell r="O18">
            <v>42.7</v>
          </cell>
          <cell r="P18">
            <v>42.7</v>
          </cell>
          <cell r="Q18">
            <v>42.7</v>
          </cell>
          <cell r="R18">
            <v>42.7</v>
          </cell>
          <cell r="S18">
            <v>42.7</v>
          </cell>
          <cell r="T18">
            <v>42.7</v>
          </cell>
          <cell r="U18">
            <v>42.7</v>
          </cell>
          <cell r="V18">
            <v>42.7</v>
          </cell>
          <cell r="W18">
            <v>42.7</v>
          </cell>
          <cell r="X18">
            <v>42.7</v>
          </cell>
          <cell r="Y18">
            <v>42.7</v>
          </cell>
          <cell r="Z18">
            <v>42.7</v>
          </cell>
          <cell r="AA18">
            <v>42.7</v>
          </cell>
          <cell r="AB18">
            <v>42.7</v>
          </cell>
          <cell r="AC18">
            <v>42.7</v>
          </cell>
          <cell r="AD18">
            <v>42.7</v>
          </cell>
          <cell r="AE18">
            <v>42.7</v>
          </cell>
          <cell r="AF18">
            <v>42.7</v>
          </cell>
          <cell r="AG18">
            <v>42.7</v>
          </cell>
          <cell r="AH18">
            <v>42.7</v>
          </cell>
          <cell r="AI18">
            <v>42.7</v>
          </cell>
          <cell r="AJ18">
            <v>42.7</v>
          </cell>
          <cell r="AK18">
            <v>42.7</v>
          </cell>
        </row>
        <row r="19">
          <cell r="A19" t="str">
            <v>JPTY_F</v>
          </cell>
          <cell r="B19" t="str">
            <v>Fuelolie</v>
          </cell>
          <cell r="C19" t="str">
            <v>GJ / ton</v>
          </cell>
          <cell r="G19">
            <v>40.6</v>
          </cell>
          <cell r="H19">
            <v>40.6</v>
          </cell>
          <cell r="I19">
            <v>40.6</v>
          </cell>
          <cell r="J19">
            <v>40.6</v>
          </cell>
          <cell r="K19">
            <v>40.6</v>
          </cell>
          <cell r="L19">
            <v>40.6</v>
          </cell>
          <cell r="M19">
            <v>40.4</v>
          </cell>
          <cell r="N19">
            <v>40.4</v>
          </cell>
          <cell r="O19">
            <v>40.4</v>
          </cell>
          <cell r="P19">
            <v>40.4</v>
          </cell>
          <cell r="Q19">
            <v>40.4</v>
          </cell>
          <cell r="R19">
            <v>40.4</v>
          </cell>
          <cell r="S19">
            <v>40.4</v>
          </cell>
          <cell r="T19">
            <v>40.4</v>
          </cell>
          <cell r="U19">
            <v>40.4</v>
          </cell>
          <cell r="V19">
            <v>40.4</v>
          </cell>
          <cell r="W19">
            <v>40.4</v>
          </cell>
          <cell r="X19">
            <v>40.4</v>
          </cell>
          <cell r="Y19">
            <v>40.4</v>
          </cell>
          <cell r="Z19">
            <v>40.4</v>
          </cell>
          <cell r="AA19">
            <v>40.4</v>
          </cell>
          <cell r="AB19">
            <v>40.4</v>
          </cell>
          <cell r="AC19">
            <v>40.4</v>
          </cell>
          <cell r="AD19">
            <v>40.4</v>
          </cell>
          <cell r="AE19">
            <v>40.700000000000003</v>
          </cell>
          <cell r="AF19">
            <v>40.65</v>
          </cell>
          <cell r="AG19">
            <v>40.65</v>
          </cell>
          <cell r="AH19">
            <v>40.65</v>
          </cell>
          <cell r="AI19">
            <v>40.65</v>
          </cell>
          <cell r="AJ19">
            <v>40.65</v>
          </cell>
          <cell r="AK19">
            <v>40.65</v>
          </cell>
        </row>
        <row r="21">
          <cell r="A21" t="str">
            <v>JPTY_PK</v>
          </cell>
          <cell r="B21" t="str">
            <v>Petroleumskoks</v>
          </cell>
          <cell r="C21" t="str">
            <v>GJ / ton</v>
          </cell>
          <cell r="G21">
            <v>31.4</v>
          </cell>
          <cell r="H21">
            <v>31.4</v>
          </cell>
          <cell r="I21">
            <v>31.4</v>
          </cell>
          <cell r="J21">
            <v>31.4</v>
          </cell>
          <cell r="K21">
            <v>31.4</v>
          </cell>
          <cell r="L21">
            <v>31.4</v>
          </cell>
          <cell r="M21">
            <v>31.4</v>
          </cell>
          <cell r="N21">
            <v>31.4</v>
          </cell>
          <cell r="O21">
            <v>31.4</v>
          </cell>
          <cell r="P21">
            <v>31.4</v>
          </cell>
          <cell r="Q21">
            <v>31.4</v>
          </cell>
          <cell r="R21">
            <v>31.4</v>
          </cell>
          <cell r="S21">
            <v>31.4</v>
          </cell>
          <cell r="T21">
            <v>31.4</v>
          </cell>
          <cell r="U21">
            <v>31.4</v>
          </cell>
          <cell r="V21">
            <v>31.4</v>
          </cell>
          <cell r="W21">
            <v>31.4</v>
          </cell>
          <cell r="X21">
            <v>31.4</v>
          </cell>
          <cell r="Y21">
            <v>31.4</v>
          </cell>
          <cell r="Z21">
            <v>31.4</v>
          </cell>
          <cell r="AA21">
            <v>31.4</v>
          </cell>
          <cell r="AB21">
            <v>31.4</v>
          </cell>
          <cell r="AC21">
            <v>31.4</v>
          </cell>
          <cell r="AD21">
            <v>31.4</v>
          </cell>
          <cell r="AE21">
            <v>31.4</v>
          </cell>
          <cell r="AF21">
            <v>31.4</v>
          </cell>
          <cell r="AG21">
            <v>31.4</v>
          </cell>
          <cell r="AH21">
            <v>31.4</v>
          </cell>
          <cell r="AI21">
            <v>31.4</v>
          </cell>
          <cell r="AJ21">
            <v>31.4</v>
          </cell>
          <cell r="AK21">
            <v>31.4</v>
          </cell>
        </row>
        <row r="23">
          <cell r="A23" t="str">
            <v>JPTY_TERP</v>
          </cell>
          <cell r="B23" t="str">
            <v>Mineralsk terpentin</v>
          </cell>
          <cell r="C23" t="str">
            <v>GJ / ton</v>
          </cell>
          <cell r="G23">
            <v>43.5</v>
          </cell>
          <cell r="H23">
            <v>43.5</v>
          </cell>
          <cell r="I23">
            <v>43.5</v>
          </cell>
          <cell r="J23">
            <v>43.5</v>
          </cell>
          <cell r="K23">
            <v>43.5</v>
          </cell>
          <cell r="L23">
            <v>43.5</v>
          </cell>
          <cell r="M23">
            <v>43.5</v>
          </cell>
          <cell r="N23">
            <v>43.5</v>
          </cell>
          <cell r="O23">
            <v>43.5</v>
          </cell>
          <cell r="P23">
            <v>43.5</v>
          </cell>
          <cell r="Q23">
            <v>43.5</v>
          </cell>
          <cell r="R23">
            <v>43.5</v>
          </cell>
          <cell r="S23">
            <v>43.5</v>
          </cell>
          <cell r="T23">
            <v>43.5</v>
          </cell>
          <cell r="U23">
            <v>43.5</v>
          </cell>
          <cell r="V23">
            <v>43.5</v>
          </cell>
          <cell r="W23">
            <v>43.5</v>
          </cell>
          <cell r="X23">
            <v>43.5</v>
          </cell>
          <cell r="Y23">
            <v>43.5</v>
          </cell>
          <cell r="Z23">
            <v>43.5</v>
          </cell>
          <cell r="AA23">
            <v>43.5</v>
          </cell>
          <cell r="AB23">
            <v>43.5</v>
          </cell>
          <cell r="AC23">
            <v>43.5</v>
          </cell>
          <cell r="AD23">
            <v>43.5</v>
          </cell>
          <cell r="AE23">
            <v>43.5</v>
          </cell>
          <cell r="AF23">
            <v>43.5</v>
          </cell>
          <cell r="AG23">
            <v>43.5</v>
          </cell>
          <cell r="AH23">
            <v>43.5</v>
          </cell>
          <cell r="AI23">
            <v>43.5</v>
          </cell>
          <cell r="AJ23">
            <v>43.5</v>
          </cell>
          <cell r="AK23">
            <v>43.5</v>
          </cell>
        </row>
        <row r="24">
          <cell r="A24" t="str">
            <v>JPTY_BIT</v>
          </cell>
          <cell r="B24" t="str">
            <v>Bitumen</v>
          </cell>
          <cell r="C24" t="str">
            <v>GJ / ton</v>
          </cell>
          <cell r="G24">
            <v>39.799999999999997</v>
          </cell>
          <cell r="H24">
            <v>39.799999999999997</v>
          </cell>
          <cell r="I24">
            <v>39.799999999999997</v>
          </cell>
          <cell r="J24">
            <v>39.799999999999997</v>
          </cell>
          <cell r="K24">
            <v>39.799999999999997</v>
          </cell>
          <cell r="L24">
            <v>39.799999999999997</v>
          </cell>
          <cell r="M24">
            <v>39.799999999999997</v>
          </cell>
          <cell r="N24">
            <v>39.799999999999997</v>
          </cell>
          <cell r="O24">
            <v>39.799999999999997</v>
          </cell>
          <cell r="P24">
            <v>39.799999999999997</v>
          </cell>
          <cell r="Q24">
            <v>39.799999999999997</v>
          </cell>
          <cell r="R24">
            <v>39.799999999999997</v>
          </cell>
          <cell r="S24">
            <v>39.799999999999997</v>
          </cell>
          <cell r="T24">
            <v>39.799999999999997</v>
          </cell>
          <cell r="U24">
            <v>39.799999999999997</v>
          </cell>
          <cell r="V24">
            <v>39.799999999999997</v>
          </cell>
          <cell r="W24">
            <v>39.799999999999997</v>
          </cell>
          <cell r="X24">
            <v>39.799999999999997</v>
          </cell>
          <cell r="Y24">
            <v>39.799999999999997</v>
          </cell>
          <cell r="Z24">
            <v>39.799999999999997</v>
          </cell>
          <cell r="AA24">
            <v>39.799999999999997</v>
          </cell>
          <cell r="AB24">
            <v>39.799999999999997</v>
          </cell>
          <cell r="AC24">
            <v>39.799999999999997</v>
          </cell>
          <cell r="AD24">
            <v>39.799999999999997</v>
          </cell>
          <cell r="AE24">
            <v>39.799999999999997</v>
          </cell>
          <cell r="AF24">
            <v>39.799999999999997</v>
          </cell>
          <cell r="AG24">
            <v>39.799999999999997</v>
          </cell>
          <cell r="AH24">
            <v>39.799999999999997</v>
          </cell>
          <cell r="AI24">
            <v>39.799999999999997</v>
          </cell>
          <cell r="AJ24">
            <v>39.799999999999997</v>
          </cell>
          <cell r="AK24">
            <v>39.799999999999997</v>
          </cell>
        </row>
        <row r="25">
          <cell r="A25" t="str">
            <v>JPTY_SO</v>
          </cell>
          <cell r="B25" t="str">
            <v>Smøreolie</v>
          </cell>
          <cell r="C25" t="str">
            <v>GJ / ton</v>
          </cell>
          <cell r="G25">
            <v>41.9</v>
          </cell>
          <cell r="H25">
            <v>41.9</v>
          </cell>
          <cell r="I25">
            <v>41.9</v>
          </cell>
          <cell r="J25">
            <v>41.9</v>
          </cell>
          <cell r="K25">
            <v>41.9</v>
          </cell>
          <cell r="L25">
            <v>41.9</v>
          </cell>
          <cell r="M25">
            <v>41.9</v>
          </cell>
          <cell r="N25">
            <v>41.9</v>
          </cell>
          <cell r="O25">
            <v>41.9</v>
          </cell>
          <cell r="P25">
            <v>41.9</v>
          </cell>
          <cell r="Q25">
            <v>41.9</v>
          </cell>
          <cell r="R25">
            <v>41.9</v>
          </cell>
          <cell r="S25">
            <v>41.9</v>
          </cell>
          <cell r="T25">
            <v>41.9</v>
          </cell>
          <cell r="U25">
            <v>41.9</v>
          </cell>
          <cell r="V25">
            <v>41.9</v>
          </cell>
          <cell r="W25">
            <v>41.9</v>
          </cell>
          <cell r="X25">
            <v>41.9</v>
          </cell>
          <cell r="Y25">
            <v>41.9</v>
          </cell>
          <cell r="Z25">
            <v>41.9</v>
          </cell>
          <cell r="AA25">
            <v>41.9</v>
          </cell>
          <cell r="AB25">
            <v>41.9</v>
          </cell>
          <cell r="AC25">
            <v>41.9</v>
          </cell>
          <cell r="AD25">
            <v>41.9</v>
          </cell>
          <cell r="AE25">
            <v>41.9</v>
          </cell>
          <cell r="AF25">
            <v>41.9</v>
          </cell>
          <cell r="AG25">
            <v>41.9</v>
          </cell>
          <cell r="AH25">
            <v>41.9</v>
          </cell>
          <cell r="AI25">
            <v>41.9</v>
          </cell>
          <cell r="AJ25">
            <v>41.9</v>
          </cell>
          <cell r="AK25">
            <v>41.9</v>
          </cell>
        </row>
        <row r="27">
          <cell r="A27" t="str">
            <v>JPNY_NG</v>
          </cell>
          <cell r="B27" t="str">
            <v>Naturgas</v>
          </cell>
          <cell r="C27" t="str">
            <v>GJ / 1000 Nm3</v>
          </cell>
          <cell r="G27">
            <v>39</v>
          </cell>
          <cell r="H27">
            <v>39</v>
          </cell>
          <cell r="I27">
            <v>39</v>
          </cell>
          <cell r="J27">
            <v>39</v>
          </cell>
          <cell r="K27">
            <v>39</v>
          </cell>
          <cell r="L27">
            <v>39</v>
          </cell>
          <cell r="M27">
            <v>39</v>
          </cell>
          <cell r="N27">
            <v>39</v>
          </cell>
          <cell r="O27">
            <v>39</v>
          </cell>
          <cell r="P27">
            <v>39</v>
          </cell>
          <cell r="Q27">
            <v>39</v>
          </cell>
          <cell r="R27">
            <v>39</v>
          </cell>
          <cell r="S27">
            <v>39</v>
          </cell>
          <cell r="T27">
            <v>39</v>
          </cell>
          <cell r="U27">
            <v>39</v>
          </cell>
          <cell r="V27">
            <v>39</v>
          </cell>
          <cell r="W27">
            <v>39</v>
          </cell>
          <cell r="X27">
            <v>39</v>
          </cell>
          <cell r="Y27">
            <v>39</v>
          </cell>
          <cell r="Z27">
            <v>39</v>
          </cell>
          <cell r="AA27">
            <v>39</v>
          </cell>
          <cell r="AB27">
            <v>39.299999999999997</v>
          </cell>
          <cell r="AC27">
            <v>39.299999999999997</v>
          </cell>
          <cell r="AD27">
            <v>39.299999999999997</v>
          </cell>
          <cell r="AE27">
            <v>39.299999999999997</v>
          </cell>
          <cell r="AF27">
            <v>39.6</v>
          </cell>
          <cell r="AG27">
            <v>39.9</v>
          </cell>
          <cell r="AH27">
            <v>40</v>
          </cell>
          <cell r="AI27">
            <v>40.15</v>
          </cell>
          <cell r="AJ27">
            <v>39.99</v>
          </cell>
          <cell r="AK27">
            <v>40.06</v>
          </cell>
        </row>
        <row r="50">
          <cell r="A50" t="str">
            <v xml:space="preserve">TPMY_BZ                </v>
          </cell>
          <cell r="B50" t="str">
            <v>ton / m3</v>
          </cell>
          <cell r="C50" t="str">
            <v>Motorbenzin</v>
          </cell>
          <cell r="G50">
            <v>0.752</v>
          </cell>
          <cell r="H50">
            <v>0.752</v>
          </cell>
          <cell r="I50">
            <v>0.752</v>
          </cell>
          <cell r="J50">
            <v>0.752</v>
          </cell>
          <cell r="K50">
            <v>0.752</v>
          </cell>
          <cell r="L50">
            <v>0.752</v>
          </cell>
          <cell r="M50">
            <v>0.75</v>
          </cell>
          <cell r="N50">
            <v>0.75</v>
          </cell>
          <cell r="O50">
            <v>0.75</v>
          </cell>
          <cell r="P50">
            <v>0.75</v>
          </cell>
          <cell r="Q50">
            <v>0.75</v>
          </cell>
          <cell r="R50">
            <v>0.75</v>
          </cell>
          <cell r="S50">
            <v>0.75</v>
          </cell>
          <cell r="T50">
            <v>0.75</v>
          </cell>
          <cell r="U50">
            <v>0.75</v>
          </cell>
          <cell r="V50">
            <v>0.75</v>
          </cell>
          <cell r="W50">
            <v>0.75</v>
          </cell>
          <cell r="X50">
            <v>0.75</v>
          </cell>
          <cell r="Y50">
            <v>0.75</v>
          </cell>
          <cell r="Z50">
            <v>0.75</v>
          </cell>
          <cell r="AA50">
            <v>0.75</v>
          </cell>
          <cell r="AB50">
            <v>0.75</v>
          </cell>
          <cell r="AC50">
            <v>0.75</v>
          </cell>
          <cell r="AD50">
            <v>0.75</v>
          </cell>
          <cell r="AE50">
            <v>0.75</v>
          </cell>
          <cell r="AF50">
            <v>0.75</v>
          </cell>
          <cell r="AG50">
            <v>0.745</v>
          </cell>
          <cell r="AH50">
            <v>0.745</v>
          </cell>
          <cell r="AI50">
            <v>0.75</v>
          </cell>
          <cell r="AJ50">
            <v>0.75</v>
          </cell>
          <cell r="AK50">
            <v>0.75</v>
          </cell>
        </row>
        <row r="51">
          <cell r="A51" t="str">
            <v>TPMY_BZFLY</v>
          </cell>
          <cell r="B51" t="str">
            <v>ton / m3</v>
          </cell>
          <cell r="C51" t="str">
            <v>Flyvebenzin</v>
          </cell>
          <cell r="G51">
            <v>0.71099999999999997</v>
          </cell>
          <cell r="H51">
            <v>0.71099999999999997</v>
          </cell>
          <cell r="I51">
            <v>0.71099999999999997</v>
          </cell>
          <cell r="J51">
            <v>0.71099999999999997</v>
          </cell>
          <cell r="K51">
            <v>0.71099999999999997</v>
          </cell>
          <cell r="L51">
            <v>0.71099999999999997</v>
          </cell>
          <cell r="M51">
            <v>0.71</v>
          </cell>
          <cell r="N51">
            <v>0.71</v>
          </cell>
          <cell r="O51">
            <v>0.71</v>
          </cell>
          <cell r="P51">
            <v>0.71</v>
          </cell>
          <cell r="Q51">
            <v>0.71</v>
          </cell>
          <cell r="R51">
            <v>0.71</v>
          </cell>
          <cell r="S51">
            <v>0.71</v>
          </cell>
          <cell r="T51">
            <v>0.71</v>
          </cell>
          <cell r="U51">
            <v>0.71</v>
          </cell>
          <cell r="V51">
            <v>0.71</v>
          </cell>
          <cell r="W51">
            <v>0.71</v>
          </cell>
          <cell r="X51">
            <v>0.71</v>
          </cell>
          <cell r="Y51">
            <v>0.71</v>
          </cell>
          <cell r="Z51">
            <v>0.71</v>
          </cell>
          <cell r="AA51">
            <v>0.71</v>
          </cell>
          <cell r="AB51">
            <v>0.71</v>
          </cell>
          <cell r="AC51">
            <v>0.71</v>
          </cell>
          <cell r="AD51">
            <v>0.71</v>
          </cell>
          <cell r="AE51">
            <v>0.71</v>
          </cell>
          <cell r="AF51">
            <v>0.71</v>
          </cell>
          <cell r="AG51">
            <v>0.71</v>
          </cell>
          <cell r="AH51">
            <v>0.71</v>
          </cell>
          <cell r="AI51">
            <v>0.71</v>
          </cell>
          <cell r="AJ51">
            <v>0.71</v>
          </cell>
          <cell r="AK51">
            <v>0.71</v>
          </cell>
        </row>
        <row r="52">
          <cell r="A52" t="str">
            <v>TPMY_BZJP4</v>
          </cell>
          <cell r="B52" t="str">
            <v>ton / m3</v>
          </cell>
          <cell r="C52" t="str">
            <v>JP4</v>
          </cell>
          <cell r="G52">
            <v>0.753</v>
          </cell>
          <cell r="H52">
            <v>0.753</v>
          </cell>
          <cell r="I52">
            <v>0.753</v>
          </cell>
          <cell r="J52">
            <v>0.753</v>
          </cell>
          <cell r="K52">
            <v>0.753</v>
          </cell>
          <cell r="L52">
            <v>0.753</v>
          </cell>
          <cell r="M52">
            <v>0.76</v>
          </cell>
          <cell r="N52">
            <v>0.76</v>
          </cell>
          <cell r="O52">
            <v>0.76</v>
          </cell>
          <cell r="P52">
            <v>0.76</v>
          </cell>
          <cell r="Q52">
            <v>0.76</v>
          </cell>
          <cell r="R52">
            <v>0.76</v>
          </cell>
          <cell r="S52">
            <v>0.76</v>
          </cell>
          <cell r="T52">
            <v>0.76</v>
          </cell>
          <cell r="U52">
            <v>0.76</v>
          </cell>
          <cell r="V52">
            <v>0.76</v>
          </cell>
          <cell r="W52">
            <v>0.76</v>
          </cell>
          <cell r="X52">
            <v>0.76</v>
          </cell>
          <cell r="Y52">
            <v>0.76</v>
          </cell>
          <cell r="Z52">
            <v>0.76</v>
          </cell>
          <cell r="AA52">
            <v>0.76</v>
          </cell>
          <cell r="AB52">
            <v>0.76</v>
          </cell>
          <cell r="AC52">
            <v>0.76</v>
          </cell>
          <cell r="AD52">
            <v>0.76</v>
          </cell>
          <cell r="AE52">
            <v>0.76</v>
          </cell>
          <cell r="AF52">
            <v>0.76</v>
          </cell>
          <cell r="AG52">
            <v>0.76</v>
          </cell>
          <cell r="AH52">
            <v>0.76</v>
          </cell>
          <cell r="AI52">
            <v>0.76</v>
          </cell>
          <cell r="AJ52">
            <v>0.76</v>
          </cell>
          <cell r="AK52">
            <v>0.76</v>
          </cell>
        </row>
        <row r="53">
          <cell r="A53" t="str">
            <v>TPMY_PETR</v>
          </cell>
          <cell r="B53" t="str">
            <v>ton / m3</v>
          </cell>
          <cell r="C53" t="str">
            <v>Petroleum</v>
          </cell>
          <cell r="G53">
            <v>0.78</v>
          </cell>
          <cell r="H53">
            <v>0.78</v>
          </cell>
          <cell r="I53">
            <v>0.78</v>
          </cell>
          <cell r="J53">
            <v>0.78</v>
          </cell>
          <cell r="K53">
            <v>0.78</v>
          </cell>
          <cell r="L53">
            <v>0.78</v>
          </cell>
          <cell r="M53">
            <v>0.8</v>
          </cell>
          <cell r="N53">
            <v>0.8</v>
          </cell>
          <cell r="O53">
            <v>0.8</v>
          </cell>
          <cell r="P53">
            <v>0.8</v>
          </cell>
          <cell r="Q53">
            <v>0.8</v>
          </cell>
          <cell r="R53">
            <v>0.8</v>
          </cell>
          <cell r="S53">
            <v>0.8</v>
          </cell>
          <cell r="T53">
            <v>0.8</v>
          </cell>
          <cell r="U53">
            <v>0.8</v>
          </cell>
          <cell r="V53">
            <v>0.8</v>
          </cell>
          <cell r="W53">
            <v>0.8</v>
          </cell>
          <cell r="X53">
            <v>0.8</v>
          </cell>
          <cell r="Y53">
            <v>0.8</v>
          </cell>
          <cell r="Z53">
            <v>0.8</v>
          </cell>
          <cell r="AA53">
            <v>0.8</v>
          </cell>
          <cell r="AB53">
            <v>0.8</v>
          </cell>
          <cell r="AC53">
            <v>0.8</v>
          </cell>
          <cell r="AD53">
            <v>0.8</v>
          </cell>
          <cell r="AE53">
            <v>0.8</v>
          </cell>
          <cell r="AF53">
            <v>0.8</v>
          </cell>
          <cell r="AG53">
            <v>0.8</v>
          </cell>
          <cell r="AH53">
            <v>0.8</v>
          </cell>
          <cell r="AI53">
            <v>0.8</v>
          </cell>
          <cell r="AJ53">
            <v>0.8</v>
          </cell>
          <cell r="AK53">
            <v>0.8</v>
          </cell>
        </row>
        <row r="54">
          <cell r="A54" t="str">
            <v>TPMY_JP1</v>
          </cell>
          <cell r="B54" t="str">
            <v>ton / m3</v>
          </cell>
          <cell r="C54" t="str">
            <v>JP1</v>
          </cell>
          <cell r="G54">
            <v>0.79200000000000004</v>
          </cell>
          <cell r="H54">
            <v>0.79200000000000004</v>
          </cell>
          <cell r="I54">
            <v>0.79200000000000004</v>
          </cell>
          <cell r="J54">
            <v>0.79200000000000004</v>
          </cell>
          <cell r="K54">
            <v>0.79200000000000004</v>
          </cell>
          <cell r="L54">
            <v>0.79200000000000004</v>
          </cell>
          <cell r="M54">
            <v>0.8</v>
          </cell>
          <cell r="N54">
            <v>0.8</v>
          </cell>
          <cell r="O54">
            <v>0.8</v>
          </cell>
          <cell r="P54">
            <v>0.8</v>
          </cell>
          <cell r="Q54">
            <v>0.8</v>
          </cell>
          <cell r="R54">
            <v>0.8</v>
          </cell>
          <cell r="S54">
            <v>0.8</v>
          </cell>
          <cell r="T54">
            <v>0.8</v>
          </cell>
          <cell r="U54">
            <v>0.8</v>
          </cell>
          <cell r="V54">
            <v>0.8</v>
          </cell>
          <cell r="W54">
            <v>0.8</v>
          </cell>
          <cell r="X54">
            <v>0.8</v>
          </cell>
          <cell r="Y54">
            <v>0.8</v>
          </cell>
          <cell r="Z54">
            <v>0.8</v>
          </cell>
          <cell r="AA54">
            <v>0.8</v>
          </cell>
          <cell r="AB54">
            <v>0.8</v>
          </cell>
          <cell r="AC54">
            <v>0.8</v>
          </cell>
          <cell r="AD54">
            <v>0.8</v>
          </cell>
          <cell r="AE54">
            <v>0.8</v>
          </cell>
          <cell r="AF54">
            <v>0.8</v>
          </cell>
          <cell r="AG54">
            <v>0.8</v>
          </cell>
          <cell r="AH54">
            <v>0.8</v>
          </cell>
          <cell r="AI54">
            <v>0.8</v>
          </cell>
          <cell r="AJ54">
            <v>0.8</v>
          </cell>
          <cell r="AK54">
            <v>0.8</v>
          </cell>
        </row>
        <row r="55">
          <cell r="A55" t="str">
            <v>TPMY_GASD</v>
          </cell>
          <cell r="B55" t="str">
            <v>ton / m3</v>
          </cell>
          <cell r="C55" t="str">
            <v>Gas-/dieselolie</v>
          </cell>
          <cell r="G55">
            <v>0.83299999999999996</v>
          </cell>
          <cell r="H55">
            <v>0.83299999999999996</v>
          </cell>
          <cell r="I55">
            <v>0.83299999999999996</v>
          </cell>
          <cell r="J55">
            <v>0.83299999999999996</v>
          </cell>
          <cell r="K55">
            <v>0.83299999999999996</v>
          </cell>
          <cell r="L55">
            <v>0.83399999999999996</v>
          </cell>
          <cell r="M55">
            <v>0.84</v>
          </cell>
          <cell r="N55">
            <v>0.84</v>
          </cell>
          <cell r="O55">
            <v>0.84</v>
          </cell>
          <cell r="P55">
            <v>0.84</v>
          </cell>
          <cell r="Q55">
            <v>0.84</v>
          </cell>
          <cell r="R55">
            <v>0.84</v>
          </cell>
          <cell r="S55">
            <v>0.84</v>
          </cell>
          <cell r="T55">
            <v>0.84</v>
          </cell>
          <cell r="U55">
            <v>0.84</v>
          </cell>
          <cell r="V55">
            <v>0.84</v>
          </cell>
          <cell r="W55">
            <v>0.84</v>
          </cell>
          <cell r="X55">
            <v>0.84</v>
          </cell>
          <cell r="Y55">
            <v>0.84</v>
          </cell>
          <cell r="Z55">
            <v>0.84</v>
          </cell>
          <cell r="AA55">
            <v>0.84</v>
          </cell>
          <cell r="AB55">
            <v>0.84</v>
          </cell>
          <cell r="AC55">
            <v>0.84</v>
          </cell>
          <cell r="AD55">
            <v>0.84</v>
          </cell>
          <cell r="AE55">
            <v>0.84</v>
          </cell>
          <cell r="AF55">
            <v>0.84</v>
          </cell>
          <cell r="AG55">
            <v>0.84</v>
          </cell>
          <cell r="AH55">
            <v>0.84</v>
          </cell>
          <cell r="AI55">
            <v>0.84</v>
          </cell>
          <cell r="AJ55">
            <v>0.84</v>
          </cell>
          <cell r="AK55">
            <v>0.84</v>
          </cell>
        </row>
      </sheetData>
      <sheetData sheetId="5"/>
      <sheetData sheetId="6"/>
      <sheetData sheetId="7"/>
      <sheetData sheetId="8">
        <row r="5">
          <cell r="A5" t="str">
            <v>KONELNYBRTJY_NG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275.33962939999998</v>
          </cell>
          <cell r="AD5">
            <v>326.69723708649525</v>
          </cell>
          <cell r="AE5">
            <v>261.23608647798437</v>
          </cell>
          <cell r="AF5">
            <v>296.87401678141265</v>
          </cell>
          <cell r="AG5">
            <v>302.89649016922783</v>
          </cell>
          <cell r="AH5">
            <v>288.06092141680801</v>
          </cell>
          <cell r="AI5">
            <v>178.27</v>
          </cell>
          <cell r="AJ5">
            <v>244.73</v>
          </cell>
          <cell r="AK5">
            <v>257.77999999999997</v>
          </cell>
          <cell r="AO5" t="str">
            <v>ENS: Energiproducenttællingen (1994-2001)</v>
          </cell>
        </row>
        <row r="15">
          <cell r="A15" t="str">
            <v xml:space="preserve">                                           </v>
          </cell>
          <cell r="C15" t="str">
            <v>cev</v>
          </cell>
          <cell r="D15" t="str">
            <v>elr</v>
          </cell>
          <cell r="E15" t="str">
            <v>rga</v>
          </cell>
          <cell r="G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117.81322716892416</v>
          </cell>
          <cell r="AB15">
            <v>195.83029999999999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O15" t="str">
            <v>ENS: Energiproducenttællingen (1994-2001)</v>
          </cell>
        </row>
        <row r="33">
          <cell r="A33" t="str">
            <v>CVFV_RG</v>
          </cell>
          <cell r="C33" t="str">
            <v>cev</v>
          </cell>
          <cell r="D33" t="str">
            <v>fjr</v>
          </cell>
          <cell r="E33" t="str">
            <v>rga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14.526772831075847</v>
          </cell>
          <cell r="AB33">
            <v>25.5336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O33" t="str">
            <v>ENS: Energiproducenttællingen (1994-2001)</v>
          </cell>
        </row>
        <row r="77">
          <cell r="A77" t="str">
            <v>FJFV_RG</v>
          </cell>
          <cell r="C77" t="str">
            <v>fvv</v>
          </cell>
          <cell r="D77" t="str">
            <v>fjr</v>
          </cell>
          <cell r="E77" t="str">
            <v>rga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369.37199940900479</v>
          </cell>
          <cell r="AD77">
            <v>156.74399974920962</v>
          </cell>
          <cell r="AE77">
            <v>35.204000000000001</v>
          </cell>
          <cell r="AF77">
            <v>40.076999999999998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O77" t="str">
            <v>ENS: Energiproducenttællingen (1994-2001)</v>
          </cell>
        </row>
        <row r="107">
          <cell r="A107" t="str">
            <v>PVEL_RG</v>
          </cell>
          <cell r="C107" t="str">
            <v>pev</v>
          </cell>
          <cell r="D107" t="str">
            <v>elr</v>
          </cell>
          <cell r="E107" t="str">
            <v>rga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68.422867199999999</v>
          </cell>
          <cell r="V107">
            <v>136.8457344</v>
          </cell>
          <cell r="W107">
            <v>205.26860160000001</v>
          </cell>
          <cell r="X107">
            <v>331.59700800000002</v>
          </cell>
          <cell r="Y107">
            <v>457.92541439999997</v>
          </cell>
          <cell r="Z107">
            <v>925.58920960000012</v>
          </cell>
          <cell r="AA107">
            <v>1393.2530047999999</v>
          </cell>
          <cell r="AB107">
            <v>1860.9168</v>
          </cell>
          <cell r="AC107">
            <v>1656.999996392</v>
          </cell>
          <cell r="AD107">
            <v>1733.1999963364804</v>
          </cell>
          <cell r="AE107">
            <v>2012.4999957295997</v>
          </cell>
          <cell r="AF107">
            <v>1718.3130000000001</v>
          </cell>
          <cell r="AG107">
            <v>1875.5</v>
          </cell>
          <cell r="AH107">
            <v>2006.5</v>
          </cell>
          <cell r="AI107">
            <v>1807.7329999999999</v>
          </cell>
          <cell r="AJ107">
            <v>1845.91</v>
          </cell>
          <cell r="AK107">
            <v>1861.05</v>
          </cell>
          <cell r="AO107" t="str">
            <v>ENS: Energiproducenttællingen (1994-2001)</v>
          </cell>
        </row>
        <row r="123">
          <cell r="A123" t="str">
            <v>PVFV_RG</v>
          </cell>
          <cell r="C123" t="str">
            <v>pev</v>
          </cell>
          <cell r="D123" t="str">
            <v>fjr</v>
          </cell>
          <cell r="E123" t="str">
            <v>rga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102</v>
          </cell>
          <cell r="AD123">
            <v>114.5</v>
          </cell>
          <cell r="AE123">
            <v>126.5</v>
          </cell>
          <cell r="AF123">
            <v>105.5</v>
          </cell>
          <cell r="AG123">
            <v>123</v>
          </cell>
          <cell r="AH123">
            <v>128.5</v>
          </cell>
          <cell r="AI123">
            <v>121</v>
          </cell>
          <cell r="AJ123">
            <v>120.91</v>
          </cell>
          <cell r="AK123">
            <v>126.93</v>
          </cell>
          <cell r="AO123" t="str">
            <v>ENS: Energiproducenttællingen (1994-2001)</v>
          </cell>
        </row>
        <row r="156">
          <cell r="A156" t="str">
            <v>PVRENS_BID</v>
          </cell>
          <cell r="C156" t="str">
            <v>El-, gas- og fjv.forsyning</v>
          </cell>
          <cell r="D156" t="str">
            <v>pvr</v>
          </cell>
          <cell r="E156" t="str">
            <v>bid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41.452743713255401</v>
          </cell>
          <cell r="AI156">
            <v>37.229999999999997</v>
          </cell>
          <cell r="AJ156">
            <v>21.77</v>
          </cell>
          <cell r="AK156">
            <v>21.96</v>
          </cell>
        </row>
        <row r="157">
          <cell r="A157" t="str">
            <v>PVRENS_BIA</v>
          </cell>
          <cell r="C157" t="str">
            <v>El-, gas- og fjv.forsyning</v>
          </cell>
          <cell r="D157" t="str">
            <v>pvr</v>
          </cell>
          <cell r="E157" t="str">
            <v>bia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0.85700000000000021</v>
          </cell>
          <cell r="AD157">
            <v>4.7108346624848521</v>
          </cell>
          <cell r="AE157">
            <v>4.5033755779843805</v>
          </cell>
          <cell r="AF157">
            <v>4.4470740669144986</v>
          </cell>
          <cell r="AG157">
            <v>35.415664072360954</v>
          </cell>
          <cell r="AH157">
            <v>2.2349920144134399</v>
          </cell>
          <cell r="AI157">
            <v>4.1500000000000004</v>
          </cell>
          <cell r="AJ157">
            <v>5.64</v>
          </cell>
          <cell r="AK157">
            <v>8.69</v>
          </cell>
        </row>
        <row r="212">
          <cell r="A212" t="str">
            <v>KONELRAFFTJY_F</v>
          </cell>
          <cell r="C212" t="str">
            <v>Raffinaderier</v>
          </cell>
          <cell r="D212" t="str">
            <v>elr</v>
          </cell>
          <cell r="E212" t="str">
            <v>fut</v>
          </cell>
          <cell r="G212">
            <v>170.95500000000001</v>
          </cell>
          <cell r="H212">
            <v>0</v>
          </cell>
          <cell r="I212">
            <v>0</v>
          </cell>
          <cell r="J212">
            <v>335.99700000000001</v>
          </cell>
          <cell r="K212">
            <v>333.279</v>
          </cell>
          <cell r="L212">
            <v>330.56099999999998</v>
          </cell>
          <cell r="M212">
            <v>327.84300000000002</v>
          </cell>
          <cell r="N212">
            <v>293.03100000000001</v>
          </cell>
          <cell r="O212">
            <v>258.21899999999999</v>
          </cell>
          <cell r="P212">
            <v>255.85230000000001</v>
          </cell>
          <cell r="Q212">
            <v>253.48560000000001</v>
          </cell>
          <cell r="R212">
            <v>251.1189</v>
          </cell>
          <cell r="S212">
            <v>275.30414999999999</v>
          </cell>
          <cell r="T212">
            <v>299.48939999999999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O212" t="str">
            <v>ENS: Energiproducenttællingen (1994-2001)</v>
          </cell>
        </row>
        <row r="239">
          <cell r="A239" t="str">
            <v>KONFVRAFFTJY_F</v>
          </cell>
          <cell r="C239" t="str">
            <v>Raffinaderier</v>
          </cell>
          <cell r="D239" t="str">
            <v>fjr</v>
          </cell>
          <cell r="E239" t="str">
            <v>fut</v>
          </cell>
          <cell r="G239">
            <v>-4.76</v>
          </cell>
          <cell r="H239">
            <v>0</v>
          </cell>
          <cell r="I239">
            <v>0</v>
          </cell>
          <cell r="J239">
            <v>14.06</v>
          </cell>
          <cell r="K239">
            <v>18.600000000000001</v>
          </cell>
          <cell r="L239">
            <v>23.14</v>
          </cell>
          <cell r="M239">
            <v>27.9</v>
          </cell>
          <cell r="N239">
            <v>27.9</v>
          </cell>
          <cell r="O239">
            <v>32.44</v>
          </cell>
          <cell r="P239">
            <v>37.5</v>
          </cell>
          <cell r="Q239">
            <v>42.5</v>
          </cell>
          <cell r="R239">
            <v>50</v>
          </cell>
          <cell r="S239">
            <v>50</v>
          </cell>
          <cell r="T239">
            <v>50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O239" t="str">
            <v>ENS: Energiproducenttællingen (1994-2001)</v>
          </cell>
        </row>
        <row r="266">
          <cell r="A266" t="str">
            <v>ELERAFTJY</v>
          </cell>
          <cell r="C266" t="str">
            <v>ny</v>
          </cell>
          <cell r="G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431.9316</v>
          </cell>
          <cell r="AK266">
            <v>454.9</v>
          </cell>
        </row>
        <row r="273">
          <cell r="A273" t="str">
            <v>ELEFGVKTJY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0.5</v>
          </cell>
          <cell r="AJ273">
            <v>0.6</v>
          </cell>
          <cell r="AK273">
            <v>0.1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endur"/>
      <sheetName val="Notkun heimila"/>
      <sheetName val="Fiskafli"/>
      <sheetName val="Notkun fiskiskipa"/>
      <sheetName val="Notkun iðnaðar"/>
      <sheetName val="Notkun bifreiða"/>
      <sheetName val="Notkun skipa"/>
      <sheetName val="Eiginleikar"/>
      <sheetName val="Notkun veitingastaða"/>
      <sheetName val="Notkun í flugi"/>
      <sheetName val="Eldsneytisnotkun"/>
      <sheetName val="Kafli 2 töflur"/>
      <sheetName val="Kafli 4 töflur"/>
      <sheetName val="Bifreiðar"/>
      <sheetName val="Akstur"/>
      <sheetName val="Akstur covid leiðrétting"/>
      <sheetName val="Nýorkubílar"/>
      <sheetName val="Eldsneytisverð"/>
      <sheetName val="Notkun landbúnaðar"/>
      <sheetName val="Notkun tækja"/>
      <sheetName val="Notkun stóriðju"/>
      <sheetName val="Líkan"/>
      <sheetName val="Mynd1"/>
      <sheetName val="Mynd2"/>
      <sheetName val="Mynd3"/>
      <sheetName val="Mynd4"/>
      <sheetName val="Mynd5"/>
      <sheetName val="Skýringar mynda"/>
      <sheetName val="Mynd1_old"/>
    </sheetNames>
    <sheetDataSet>
      <sheetData sheetId="0">
        <row r="26">
          <cell r="E26">
            <v>5</v>
          </cell>
        </row>
      </sheetData>
      <sheetData sheetId="1">
        <row r="4">
          <cell r="C4" t="str">
            <v>Olíunotkun</v>
          </cell>
        </row>
      </sheetData>
      <sheetData sheetId="2">
        <row r="3">
          <cell r="D3" t="str">
            <v>Þorskur</v>
          </cell>
        </row>
      </sheetData>
      <sheetData sheetId="3">
        <row r="12">
          <cell r="B12" t="str">
            <v>Orkuþörf fiskiskipa eftir tegund skips</v>
          </cell>
        </row>
      </sheetData>
      <sheetData sheetId="4">
        <row r="4">
          <cell r="E4" t="str">
            <v>Fiskimjöls-</v>
          </cell>
        </row>
      </sheetData>
      <sheetData sheetId="5">
        <row r="126">
          <cell r="C126">
            <v>142708.61239744301</v>
          </cell>
        </row>
      </sheetData>
      <sheetData sheetId="6">
        <row r="5">
          <cell r="I5" t="str">
            <v>Gasolía</v>
          </cell>
        </row>
      </sheetData>
      <sheetData sheetId="7">
        <row r="17">
          <cell r="E17">
            <v>32</v>
          </cell>
        </row>
        <row r="45">
          <cell r="C45">
            <v>8.5984522800000004E-2</v>
          </cell>
        </row>
      </sheetData>
      <sheetData sheetId="8"/>
      <sheetData sheetId="9">
        <row r="11">
          <cell r="B11" t="str">
            <v>Innanlandsnotkun í flugi</v>
          </cell>
        </row>
      </sheetData>
      <sheetData sheetId="10">
        <row r="1">
          <cell r="C1" t="str">
            <v>NOTKUN BENSÍNS</v>
          </cell>
        </row>
      </sheetData>
      <sheetData sheetId="11"/>
      <sheetData sheetId="12"/>
      <sheetData sheetId="13">
        <row r="517">
          <cell r="C517">
            <v>5.373257160114763</v>
          </cell>
        </row>
      </sheetData>
      <sheetData sheetId="14">
        <row r="13">
          <cell r="N13" t="str">
            <v/>
          </cell>
        </row>
      </sheetData>
      <sheetData sheetId="15" refreshError="1"/>
      <sheetData sheetId="16"/>
      <sheetData sheetId="17"/>
      <sheetData sheetId="18">
        <row r="7">
          <cell r="B7">
            <v>1993</v>
          </cell>
        </row>
      </sheetData>
      <sheetData sheetId="19">
        <row r="2">
          <cell r="B2" t="str">
            <v>Eldsneytisnotkun tækja</v>
          </cell>
        </row>
      </sheetData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IVL PPXL">
  <a:themeElements>
    <a:clrScheme name="IVL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8487"/>
      </a:accent1>
      <a:accent2>
        <a:srgbClr val="4F4F4C"/>
      </a:accent2>
      <a:accent3>
        <a:srgbClr val="E3EFF0"/>
      </a:accent3>
      <a:accent4>
        <a:srgbClr val="F28969"/>
      </a:accent4>
      <a:accent5>
        <a:srgbClr val="FEEFE5"/>
      </a:accent5>
      <a:accent6>
        <a:srgbClr val="00A6BD"/>
      </a:accent6>
      <a:hlink>
        <a:srgbClr val="0563C1"/>
      </a:hlink>
      <a:folHlink>
        <a:srgbClr val="954F72"/>
      </a:folHlink>
    </a:clrScheme>
    <a:fontScheme name="IVL PPT">
      <a:majorFont>
        <a:latin typeface="Calibri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Korall">
      <a:srgbClr val="EA5550"/>
    </a:custClr>
    <a:custClr name="Mellan ocean">
      <a:srgbClr val="58BAC1"/>
    </a:custClr>
    <a:custClr name="Glaciär">
      <a:srgbClr val="E2E1E5"/>
    </a:custClr>
  </a:custClrLst>
  <a:extLst>
    <a:ext uri="{05A4C25C-085E-4340-85A3-A5531E510DB2}">
      <thm15:themeFamily xmlns:thm15="http://schemas.microsoft.com/office/thememl/2012/main" name="IVL PPXL" id="{30D11C11-7159-4883-9B7F-33BABE6F926C}" vid="{4E861F84-659A-4505-AE39-73F1BFA3058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databank.worldbank.org/source/world-development-indicators" TargetMode="External"/><Relationship Id="rId3" Type="http://schemas.openxmlformats.org/officeDocument/2006/relationships/hyperlink" Target="https://www.oecd-ilibrary.org/transport/transport-demand-by-scenario-and-type_0f5a07cf-en" TargetMode="External"/><Relationship Id="rId7" Type="http://schemas.openxmlformats.org/officeDocument/2006/relationships/hyperlink" Target="https://ec.europa.eu/eurostat/databrowser/view/tran_hv_psmod/default/table?lang=en" TargetMode="External"/><Relationship Id="rId2" Type="http://schemas.openxmlformats.org/officeDocument/2006/relationships/hyperlink" Target="https://pxweb.nordicstatistics.org/pxweb/en/Nordic%20Statistics/Nordic%20Statistics__Business__Transport/TRSP01.px/table/tableViewLayout2/?rxid=4bd7ba15-3c4a-4793-8711-6db1fc878223" TargetMode="External"/><Relationship Id="rId1" Type="http://schemas.openxmlformats.org/officeDocument/2006/relationships/hyperlink" Target="https://www.samgongustofa.is/umferd/tolfraedi/onnur-tolfraedi/" TargetMode="External"/><Relationship Id="rId6" Type="http://schemas.openxmlformats.org/officeDocument/2006/relationships/hyperlink" Target="https://px.hagstofa.is/pxen/pxweb/en/Atvinnuvegir/Atvinnuvegir__sjavarutvegur__skip/SJA05001.px/table/tableViewLayout1/?rxid=aca76166-f886-42e9-bd83-8e597cf520b0" TargetMode="External"/><Relationship Id="rId5" Type="http://schemas.openxmlformats.org/officeDocument/2006/relationships/hyperlink" Target="https://stats.oecd.org/Index.aspx?DataSetCode=ITF_PASSENGER_TRANSPORT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hagstofa.is/media/51192/iceland_in_figures_2018.pdf" TargetMode="External"/><Relationship Id="rId9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isavia.is/media/1/flugtolur-2018-final-enska.pdf" TargetMode="External"/><Relationship Id="rId1" Type="http://schemas.openxmlformats.org/officeDocument/2006/relationships/hyperlink" Target="https://databank.worldbank.org/source/world-development-indicators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955E-031C-40CE-A0C6-53C62528AA9A}">
  <dimension ref="A3:F5"/>
  <sheetViews>
    <sheetView workbookViewId="0">
      <selection activeCell="E5" sqref="E5"/>
    </sheetView>
  </sheetViews>
  <sheetFormatPr defaultRowHeight="14.4"/>
  <cols>
    <col min="1" max="1" width="10.44140625" bestFit="1" customWidth="1"/>
    <col min="2" max="2" width="18.33203125" customWidth="1"/>
    <col min="3" max="3" width="23.109375" customWidth="1"/>
    <col min="5" max="5" width="18.109375" customWidth="1"/>
  </cols>
  <sheetData>
    <row r="3" spans="1: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/>
    </row>
    <row r="4" spans="1:6">
      <c r="A4" s="2">
        <v>44181</v>
      </c>
      <c r="B4" t="s">
        <v>942</v>
      </c>
      <c r="C4" t="s">
        <v>943</v>
      </c>
      <c r="D4" s="1"/>
      <c r="E4" s="7" t="s">
        <v>947</v>
      </c>
      <c r="F4" s="1"/>
    </row>
    <row r="5" spans="1:6">
      <c r="A5" s="2">
        <v>44181</v>
      </c>
      <c r="B5" t="s">
        <v>942</v>
      </c>
      <c r="C5" t="s">
        <v>943</v>
      </c>
      <c r="E5" t="s">
        <v>944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82B8A-C3CF-4485-ABEB-9ACC1A142F06}">
  <dimension ref="B2:T127"/>
  <sheetViews>
    <sheetView topLeftCell="A41" zoomScale="80" zoomScaleNormal="80" workbookViewId="0">
      <selection activeCell="E53" sqref="E53"/>
    </sheetView>
  </sheetViews>
  <sheetFormatPr defaultRowHeight="13.2"/>
  <cols>
    <col min="1" max="1" width="2.88671875" style="301" customWidth="1"/>
    <col min="2" max="2" width="11.88671875" style="301" bestFit="1" customWidth="1"/>
    <col min="3" max="3" width="6.33203125" style="301" bestFit="1" customWidth="1"/>
    <col min="4" max="4" width="13.109375" style="301" bestFit="1" customWidth="1"/>
    <col min="5" max="5" width="60.5546875" style="301" bestFit="1" customWidth="1"/>
    <col min="6" max="6" width="10.88671875" style="301" bestFit="1" customWidth="1"/>
    <col min="7" max="7" width="10.44140625" style="301" customWidth="1"/>
    <col min="8" max="10" width="8.88671875" style="301"/>
    <col min="11" max="11" width="2.6640625" style="301" customWidth="1"/>
    <col min="12" max="12" width="21.88671875" style="301" bestFit="1" customWidth="1"/>
    <col min="13" max="13" width="8.88671875" style="301"/>
    <col min="14" max="14" width="18" style="301" bestFit="1" customWidth="1"/>
    <col min="15" max="16384" width="8.88671875" style="301"/>
  </cols>
  <sheetData>
    <row r="2" spans="2:19">
      <c r="B2" s="302"/>
      <c r="C2" s="302"/>
    </row>
    <row r="3" spans="2:19">
      <c r="B3" s="303" t="s">
        <v>5</v>
      </c>
      <c r="C3" s="303"/>
      <c r="D3" s="304"/>
      <c r="E3" s="304"/>
      <c r="F3" s="304"/>
      <c r="G3" s="304"/>
      <c r="H3" s="304"/>
      <c r="I3" s="304"/>
      <c r="J3" s="304"/>
    </row>
    <row r="4" spans="2:19" ht="13.8">
      <c r="B4" s="305" t="s">
        <v>6</v>
      </c>
      <c r="C4" s="305" t="s">
        <v>7</v>
      </c>
      <c r="D4" s="305" t="s">
        <v>8</v>
      </c>
      <c r="E4" s="305" t="s">
        <v>9</v>
      </c>
      <c r="F4" s="305" t="s">
        <v>10</v>
      </c>
      <c r="G4" s="305" t="s">
        <v>11</v>
      </c>
      <c r="H4" s="305" t="s">
        <v>12</v>
      </c>
      <c r="I4" s="305" t="s">
        <v>13</v>
      </c>
      <c r="J4" s="305" t="s">
        <v>14</v>
      </c>
    </row>
    <row r="5" spans="2:19" ht="21" thickBot="1">
      <c r="B5" s="306" t="s">
        <v>15</v>
      </c>
      <c r="C5" s="306" t="s">
        <v>16</v>
      </c>
      <c r="D5" s="306" t="s">
        <v>17</v>
      </c>
      <c r="E5" s="306" t="s">
        <v>18</v>
      </c>
      <c r="F5" s="306" t="s">
        <v>10</v>
      </c>
      <c r="G5" s="306" t="s">
        <v>19</v>
      </c>
      <c r="H5" s="306" t="s">
        <v>20</v>
      </c>
      <c r="I5" s="306" t="s">
        <v>21</v>
      </c>
      <c r="J5" s="306" t="s">
        <v>22</v>
      </c>
    </row>
    <row r="6" spans="2:19">
      <c r="B6" s="304" t="s">
        <v>23</v>
      </c>
      <c r="C6" s="304"/>
      <c r="D6" s="304" t="s">
        <v>24</v>
      </c>
      <c r="E6" s="304" t="s">
        <v>25</v>
      </c>
      <c r="F6" s="304" t="s">
        <v>26</v>
      </c>
      <c r="G6" s="304"/>
      <c r="H6" s="304"/>
      <c r="I6" s="304"/>
      <c r="J6" s="304"/>
    </row>
    <row r="7" spans="2:19">
      <c r="C7" s="307"/>
      <c r="D7" s="304" t="s">
        <v>27</v>
      </c>
      <c r="E7" s="304" t="s">
        <v>28</v>
      </c>
      <c r="F7" s="304" t="s">
        <v>26</v>
      </c>
      <c r="G7" s="304"/>
      <c r="H7" s="304"/>
      <c r="I7" s="304"/>
      <c r="J7" s="304"/>
    </row>
    <row r="8" spans="2:19">
      <c r="B8" s="304"/>
      <c r="C8" s="304"/>
      <c r="D8" s="304" t="s">
        <v>29</v>
      </c>
      <c r="E8" s="304" t="s">
        <v>30</v>
      </c>
      <c r="F8" s="304" t="s">
        <v>26</v>
      </c>
      <c r="G8" s="304"/>
      <c r="H8" s="304"/>
      <c r="I8" s="304"/>
      <c r="J8" s="304"/>
    </row>
    <row r="9" spans="2:19">
      <c r="B9" s="304"/>
      <c r="C9" s="304"/>
      <c r="D9" s="304" t="s">
        <v>31</v>
      </c>
      <c r="E9" s="304" t="s">
        <v>32</v>
      </c>
      <c r="F9" s="304" t="s">
        <v>26</v>
      </c>
      <c r="G9" s="304"/>
      <c r="H9" s="304"/>
      <c r="I9" s="304"/>
      <c r="J9" s="304"/>
    </row>
    <row r="10" spans="2:19">
      <c r="B10" s="304"/>
      <c r="C10" s="304"/>
      <c r="D10" s="304" t="s">
        <v>57</v>
      </c>
      <c r="E10" s="304" t="s">
        <v>58</v>
      </c>
      <c r="F10" s="304" t="s">
        <v>26</v>
      </c>
      <c r="G10" s="304"/>
      <c r="H10" s="304"/>
      <c r="I10" s="304"/>
      <c r="J10" s="304"/>
    </row>
    <row r="11" spans="2:19">
      <c r="B11" s="304"/>
      <c r="C11" s="304"/>
      <c r="D11" s="304" t="s">
        <v>59</v>
      </c>
      <c r="E11" s="304" t="s">
        <v>60</v>
      </c>
      <c r="F11" s="304" t="s">
        <v>26</v>
      </c>
      <c r="G11" s="304"/>
      <c r="H11" s="304"/>
      <c r="I11" s="304"/>
      <c r="J11" s="304"/>
      <c r="P11" s="308"/>
      <c r="Q11" s="308"/>
      <c r="R11" s="308"/>
      <c r="S11" s="308"/>
    </row>
    <row r="12" spans="2:19">
      <c r="B12" s="304"/>
      <c r="C12" s="304"/>
      <c r="D12" s="304" t="s">
        <v>61</v>
      </c>
      <c r="E12" s="304" t="s">
        <v>62</v>
      </c>
      <c r="F12" s="304" t="s">
        <v>26</v>
      </c>
      <c r="G12" s="304"/>
      <c r="H12" s="304"/>
      <c r="I12" s="304"/>
      <c r="J12" s="304"/>
      <c r="P12" s="308"/>
      <c r="Q12" s="308"/>
      <c r="R12" s="308"/>
      <c r="S12" s="308"/>
    </row>
    <row r="13" spans="2:19">
      <c r="B13" s="304"/>
      <c r="C13" s="304"/>
      <c r="D13" s="304" t="s">
        <v>63</v>
      </c>
      <c r="E13" s="304" t="s">
        <v>64</v>
      </c>
      <c r="F13" s="304" t="s">
        <v>26</v>
      </c>
      <c r="G13" s="304"/>
      <c r="H13" s="304"/>
      <c r="I13" s="304"/>
      <c r="J13" s="304"/>
      <c r="P13" s="308"/>
      <c r="Q13" s="308"/>
      <c r="R13" s="308"/>
      <c r="S13" s="308"/>
    </row>
    <row r="14" spans="2:19">
      <c r="B14" s="304"/>
      <c r="C14" s="304"/>
      <c r="D14" s="304" t="s">
        <v>65</v>
      </c>
      <c r="E14" s="304" t="s">
        <v>66</v>
      </c>
      <c r="F14" s="304" t="s">
        <v>26</v>
      </c>
      <c r="G14" s="304"/>
      <c r="H14" s="304"/>
      <c r="I14" s="304"/>
      <c r="J14" s="304"/>
      <c r="P14" s="308"/>
      <c r="Q14" s="308"/>
      <c r="R14" s="308"/>
      <c r="S14" s="308"/>
    </row>
    <row r="15" spans="2:19">
      <c r="B15" s="304"/>
      <c r="C15" s="304"/>
      <c r="D15" s="304" t="s">
        <v>67</v>
      </c>
      <c r="E15" s="304" t="s">
        <v>68</v>
      </c>
      <c r="F15" s="304" t="s">
        <v>26</v>
      </c>
      <c r="G15" s="304"/>
      <c r="H15" s="304"/>
      <c r="I15" s="304"/>
      <c r="J15" s="304"/>
      <c r="P15" s="308"/>
      <c r="Q15" s="308"/>
      <c r="R15" s="308"/>
      <c r="S15" s="308"/>
    </row>
    <row r="16" spans="2:19">
      <c r="B16" s="304"/>
      <c r="C16" s="304"/>
      <c r="D16" s="304" t="s">
        <v>69</v>
      </c>
      <c r="E16" s="304" t="s">
        <v>70</v>
      </c>
      <c r="F16" s="304" t="s">
        <v>26</v>
      </c>
      <c r="G16" s="304"/>
      <c r="H16" s="304"/>
      <c r="I16" s="304"/>
      <c r="J16" s="304"/>
      <c r="P16" s="308"/>
      <c r="Q16" s="308"/>
      <c r="R16" s="308"/>
      <c r="S16" s="308"/>
    </row>
    <row r="17" spans="2:19">
      <c r="B17" s="304"/>
      <c r="C17" s="304"/>
      <c r="D17" s="304" t="s">
        <v>980</v>
      </c>
      <c r="E17" s="304" t="s">
        <v>981</v>
      </c>
      <c r="F17" s="304" t="s">
        <v>26</v>
      </c>
      <c r="G17" s="304"/>
      <c r="H17" s="304"/>
      <c r="I17" s="304"/>
      <c r="J17" s="304"/>
      <c r="P17" s="308"/>
      <c r="Q17" s="308"/>
      <c r="R17" s="308"/>
      <c r="S17" s="308"/>
    </row>
    <row r="18" spans="2:19">
      <c r="B18" s="304"/>
      <c r="C18" s="304"/>
      <c r="D18" s="304" t="s">
        <v>982</v>
      </c>
      <c r="E18" s="304" t="s">
        <v>983</v>
      </c>
      <c r="F18" s="304" t="s">
        <v>26</v>
      </c>
      <c r="G18" s="304"/>
      <c r="H18" s="304"/>
      <c r="I18" s="304"/>
      <c r="J18" s="304"/>
    </row>
    <row r="19" spans="2:19">
      <c r="B19" s="304"/>
      <c r="C19" s="304"/>
      <c r="D19" s="304" t="s">
        <v>984</v>
      </c>
      <c r="E19" s="304" t="s">
        <v>985</v>
      </c>
      <c r="F19" s="304" t="s">
        <v>26</v>
      </c>
      <c r="G19" s="304"/>
      <c r="H19" s="304"/>
      <c r="I19" s="304"/>
      <c r="J19" s="304"/>
    </row>
    <row r="20" spans="2:19">
      <c r="B20" s="304"/>
      <c r="C20" s="304"/>
      <c r="D20" s="304" t="s">
        <v>986</v>
      </c>
      <c r="E20" s="304" t="s">
        <v>987</v>
      </c>
      <c r="F20" s="304" t="s">
        <v>26</v>
      </c>
      <c r="G20" s="304"/>
      <c r="H20" s="304"/>
      <c r="I20" s="304"/>
      <c r="J20" s="304"/>
    </row>
    <row r="21" spans="2:19">
      <c r="B21" s="304"/>
      <c r="C21" s="304"/>
      <c r="D21" s="304" t="s">
        <v>988</v>
      </c>
      <c r="E21" s="304" t="s">
        <v>989</v>
      </c>
      <c r="F21" s="304" t="s">
        <v>26</v>
      </c>
      <c r="G21" s="304"/>
      <c r="H21" s="304"/>
      <c r="I21" s="304"/>
      <c r="J21" s="304"/>
    </row>
    <row r="22" spans="2:19">
      <c r="B22" s="304"/>
      <c r="C22" s="304"/>
      <c r="D22" s="304" t="s">
        <v>990</v>
      </c>
      <c r="E22" s="304" t="s">
        <v>991</v>
      </c>
      <c r="F22" s="304" t="s">
        <v>26</v>
      </c>
      <c r="G22" s="304"/>
      <c r="H22" s="304"/>
      <c r="I22" s="304"/>
      <c r="J22" s="304"/>
    </row>
    <row r="23" spans="2:19">
      <c r="B23" s="304"/>
      <c r="C23" s="304"/>
      <c r="D23" s="304" t="s">
        <v>992</v>
      </c>
      <c r="E23" s="304" t="s">
        <v>993</v>
      </c>
      <c r="F23" s="304" t="s">
        <v>26</v>
      </c>
      <c r="G23" s="304"/>
      <c r="H23" s="304"/>
      <c r="I23" s="304"/>
      <c r="J23" s="304"/>
    </row>
    <row r="24" spans="2:19">
      <c r="B24" s="304"/>
      <c r="C24" s="304"/>
      <c r="D24" s="304" t="s">
        <v>994</v>
      </c>
      <c r="E24" s="304" t="s">
        <v>995</v>
      </c>
      <c r="F24" s="304" t="s">
        <v>26</v>
      </c>
      <c r="G24" s="304"/>
      <c r="H24" s="304"/>
      <c r="I24" s="304"/>
      <c r="J24" s="304"/>
    </row>
    <row r="25" spans="2:19">
      <c r="C25" s="304"/>
      <c r="D25" s="304" t="s">
        <v>33</v>
      </c>
      <c r="E25" s="304" t="s">
        <v>34</v>
      </c>
      <c r="F25" s="304" t="s">
        <v>26</v>
      </c>
      <c r="G25" s="304"/>
      <c r="H25" s="304"/>
      <c r="I25" s="304"/>
      <c r="J25" s="304"/>
    </row>
    <row r="26" spans="2:19">
      <c r="C26" s="304"/>
      <c r="D26" s="304" t="s">
        <v>35</v>
      </c>
      <c r="E26" s="304" t="s">
        <v>36</v>
      </c>
      <c r="F26" s="304" t="s">
        <v>26</v>
      </c>
      <c r="G26" s="304"/>
      <c r="H26" s="304"/>
      <c r="I26" s="304"/>
      <c r="J26" s="304"/>
    </row>
    <row r="27" spans="2:19">
      <c r="C27" s="304"/>
      <c r="D27" s="304" t="s">
        <v>37</v>
      </c>
      <c r="E27" s="304" t="s">
        <v>38</v>
      </c>
      <c r="F27" s="304" t="s">
        <v>26</v>
      </c>
      <c r="G27" s="304"/>
      <c r="H27" s="304"/>
      <c r="I27" s="304"/>
      <c r="J27" s="304"/>
    </row>
    <row r="28" spans="2:19">
      <c r="C28" s="304"/>
      <c r="D28" s="304" t="s">
        <v>39</v>
      </c>
      <c r="E28" s="304" t="s">
        <v>40</v>
      </c>
      <c r="F28" s="304" t="s">
        <v>26</v>
      </c>
      <c r="G28" s="304"/>
      <c r="H28" s="304"/>
      <c r="I28" s="304"/>
      <c r="J28" s="304"/>
    </row>
    <row r="29" spans="2:19">
      <c r="B29" s="304"/>
      <c r="C29" s="304"/>
      <c r="D29" s="304" t="s">
        <v>41</v>
      </c>
      <c r="E29" s="304" t="s">
        <v>42</v>
      </c>
      <c r="F29" s="304" t="s">
        <v>26</v>
      </c>
      <c r="G29" s="304"/>
      <c r="H29" s="304"/>
      <c r="I29" s="304"/>
      <c r="J29" s="304"/>
      <c r="S29" s="304"/>
    </row>
    <row r="30" spans="2:19">
      <c r="B30" s="304"/>
      <c r="C30" s="304"/>
      <c r="D30" s="304" t="s">
        <v>43</v>
      </c>
      <c r="E30" s="304" t="s">
        <v>44</v>
      </c>
      <c r="F30" s="304" t="s">
        <v>26</v>
      </c>
      <c r="G30" s="304"/>
      <c r="H30" s="304"/>
      <c r="I30" s="304"/>
      <c r="J30" s="304"/>
      <c r="S30" s="304"/>
    </row>
    <row r="31" spans="2:19">
      <c r="B31" s="304"/>
      <c r="C31" s="304"/>
      <c r="D31" s="304" t="s">
        <v>45</v>
      </c>
      <c r="E31" s="304" t="s">
        <v>46</v>
      </c>
      <c r="F31" s="304" t="s">
        <v>26</v>
      </c>
      <c r="G31" s="304"/>
      <c r="H31" s="304"/>
      <c r="I31" s="304"/>
      <c r="J31" s="304"/>
      <c r="S31" s="304"/>
    </row>
    <row r="32" spans="2:19">
      <c r="B32" s="304"/>
      <c r="C32" s="304"/>
      <c r="D32" s="304" t="s">
        <v>71</v>
      </c>
      <c r="E32" s="304" t="s">
        <v>72</v>
      </c>
      <c r="F32" s="304" t="s">
        <v>26</v>
      </c>
      <c r="G32" s="304"/>
      <c r="H32" s="304"/>
      <c r="I32" s="304"/>
      <c r="J32" s="304"/>
      <c r="S32" s="304"/>
    </row>
    <row r="33" spans="2:10">
      <c r="B33" s="304"/>
      <c r="C33" s="304"/>
      <c r="D33" s="304" t="s">
        <v>73</v>
      </c>
      <c r="E33" s="304" t="s">
        <v>74</v>
      </c>
      <c r="F33" s="304" t="s">
        <v>26</v>
      </c>
      <c r="G33" s="304"/>
      <c r="H33" s="304"/>
      <c r="I33" s="304"/>
      <c r="J33" s="304"/>
    </row>
    <row r="34" spans="2:10">
      <c r="B34" s="304"/>
      <c r="C34" s="304"/>
      <c r="D34" s="304" t="s">
        <v>75</v>
      </c>
      <c r="E34" s="304" t="s">
        <v>76</v>
      </c>
      <c r="F34" s="304" t="s">
        <v>26</v>
      </c>
      <c r="G34" s="304"/>
      <c r="H34" s="304"/>
      <c r="I34" s="304"/>
      <c r="J34" s="304"/>
    </row>
    <row r="35" spans="2:10">
      <c r="B35" s="304"/>
      <c r="C35" s="304"/>
      <c r="D35" s="304" t="s">
        <v>957</v>
      </c>
      <c r="E35" s="304" t="s">
        <v>964</v>
      </c>
      <c r="F35" s="304" t="s">
        <v>26</v>
      </c>
      <c r="G35" s="304"/>
      <c r="H35" s="304"/>
      <c r="I35" s="304"/>
      <c r="J35" s="304"/>
    </row>
    <row r="36" spans="2:10">
      <c r="B36" s="304"/>
      <c r="C36" s="304"/>
      <c r="D36" s="304" t="s">
        <v>960</v>
      </c>
      <c r="E36" s="304" t="s">
        <v>963</v>
      </c>
      <c r="F36" s="304" t="s">
        <v>26</v>
      </c>
      <c r="G36" s="304"/>
      <c r="H36" s="304"/>
      <c r="I36" s="304"/>
      <c r="J36" s="304"/>
    </row>
    <row r="37" spans="2:10">
      <c r="B37" s="304"/>
      <c r="C37" s="304"/>
      <c r="D37" s="304" t="s">
        <v>47</v>
      </c>
      <c r="E37" s="304" t="s">
        <v>48</v>
      </c>
      <c r="F37" s="304" t="s">
        <v>26</v>
      </c>
      <c r="G37" s="304"/>
      <c r="H37" s="304"/>
      <c r="I37" s="304"/>
      <c r="J37" s="304"/>
    </row>
    <row r="38" spans="2:10">
      <c r="B38" s="304"/>
      <c r="C38" s="304"/>
      <c r="D38" s="304" t="s">
        <v>49</v>
      </c>
      <c r="E38" s="304" t="s">
        <v>50</v>
      </c>
      <c r="F38" s="304" t="s">
        <v>26</v>
      </c>
      <c r="G38" s="304"/>
      <c r="H38" s="304"/>
      <c r="I38" s="304"/>
      <c r="J38" s="304"/>
    </row>
    <row r="39" spans="2:10">
      <c r="B39" s="304"/>
      <c r="C39" s="304"/>
      <c r="D39" s="304" t="s">
        <v>51</v>
      </c>
      <c r="E39" s="304" t="s">
        <v>52</v>
      </c>
      <c r="F39" s="304" t="s">
        <v>26</v>
      </c>
      <c r="G39" s="304"/>
      <c r="H39" s="304"/>
      <c r="I39" s="304"/>
      <c r="J39" s="304"/>
    </row>
    <row r="40" spans="2:10">
      <c r="B40" s="304"/>
      <c r="C40" s="304"/>
      <c r="D40" s="304" t="s">
        <v>53</v>
      </c>
      <c r="E40" s="304" t="s">
        <v>54</v>
      </c>
      <c r="F40" s="304" t="s">
        <v>26</v>
      </c>
      <c r="G40" s="304"/>
      <c r="H40" s="304"/>
      <c r="I40" s="304"/>
      <c r="J40" s="304"/>
    </row>
    <row r="41" spans="2:10">
      <c r="B41" s="304"/>
      <c r="C41" s="304"/>
      <c r="D41" s="304" t="s">
        <v>55</v>
      </c>
      <c r="E41" s="304" t="s">
        <v>56</v>
      </c>
      <c r="F41" s="304" t="s">
        <v>26</v>
      </c>
      <c r="G41" s="304"/>
      <c r="H41" s="304"/>
      <c r="I41" s="304"/>
      <c r="J41" s="304"/>
    </row>
    <row r="42" spans="2:10">
      <c r="B42" s="304"/>
      <c r="C42" s="309"/>
      <c r="D42" s="309" t="s">
        <v>77</v>
      </c>
      <c r="E42" s="309" t="s">
        <v>78</v>
      </c>
      <c r="F42" s="309" t="s">
        <v>79</v>
      </c>
      <c r="G42" s="309"/>
      <c r="H42" s="309"/>
      <c r="I42" s="309"/>
      <c r="J42" s="309"/>
    </row>
    <row r="43" spans="2:10">
      <c r="B43" s="304"/>
      <c r="C43" s="304"/>
      <c r="D43" s="304" t="s">
        <v>80</v>
      </c>
      <c r="E43" s="304" t="s">
        <v>81</v>
      </c>
      <c r="F43" s="304" t="s">
        <v>79</v>
      </c>
      <c r="G43" s="304"/>
      <c r="H43" s="304"/>
      <c r="I43" s="304"/>
      <c r="J43" s="304"/>
    </row>
    <row r="44" spans="2:10">
      <c r="B44" s="304"/>
      <c r="C44" s="304"/>
      <c r="D44" s="304" t="s">
        <v>82</v>
      </c>
      <c r="E44" s="304" t="s">
        <v>83</v>
      </c>
      <c r="F44" s="304" t="s">
        <v>79</v>
      </c>
      <c r="G44" s="304"/>
      <c r="H44" s="304"/>
      <c r="I44" s="304"/>
      <c r="J44" s="304"/>
    </row>
    <row r="45" spans="2:10">
      <c r="B45" s="304"/>
      <c r="C45" s="304"/>
      <c r="D45" s="304" t="s">
        <v>84</v>
      </c>
      <c r="E45" s="304" t="s">
        <v>85</v>
      </c>
      <c r="F45" s="304" t="s">
        <v>79</v>
      </c>
      <c r="G45" s="304"/>
      <c r="H45" s="304"/>
      <c r="I45" s="304"/>
      <c r="J45" s="304"/>
    </row>
    <row r="46" spans="2:10">
      <c r="B46" s="304"/>
      <c r="C46" s="304"/>
      <c r="D46" s="304" t="s">
        <v>86</v>
      </c>
      <c r="E46" s="304" t="s">
        <v>87</v>
      </c>
      <c r="F46" s="304" t="s">
        <v>79</v>
      </c>
      <c r="G46" s="304"/>
      <c r="H46" s="304"/>
      <c r="I46" s="304"/>
      <c r="J46" s="304"/>
    </row>
    <row r="47" spans="2:10">
      <c r="B47" s="304"/>
      <c r="C47" s="304"/>
      <c r="D47" s="304" t="s">
        <v>996</v>
      </c>
      <c r="E47" s="301" t="s">
        <v>997</v>
      </c>
      <c r="F47" s="301" t="s">
        <v>79</v>
      </c>
      <c r="G47" s="304"/>
      <c r="H47" s="304"/>
      <c r="I47" s="304"/>
      <c r="J47" s="304"/>
    </row>
    <row r="48" spans="2:10">
      <c r="B48" s="304"/>
      <c r="C48" s="304"/>
      <c r="D48" s="304" t="s">
        <v>998</v>
      </c>
      <c r="E48" s="310" t="s">
        <v>999</v>
      </c>
      <c r="F48" s="304" t="s">
        <v>79</v>
      </c>
      <c r="G48" s="304"/>
      <c r="H48" s="304"/>
      <c r="I48" s="304"/>
      <c r="J48" s="304"/>
    </row>
    <row r="49" spans="2:20">
      <c r="B49" s="311"/>
      <c r="C49" s="304"/>
      <c r="D49" s="304" t="s">
        <v>88</v>
      </c>
      <c r="E49" s="304" t="s">
        <v>89</v>
      </c>
      <c r="F49" s="304" t="s">
        <v>79</v>
      </c>
      <c r="G49" s="304"/>
      <c r="H49" s="304"/>
      <c r="I49" s="304"/>
      <c r="J49" s="304"/>
    </row>
    <row r="50" spans="2:20">
      <c r="B50" s="311"/>
      <c r="C50" s="304"/>
      <c r="D50" s="304" t="s">
        <v>90</v>
      </c>
      <c r="E50" s="304" t="s">
        <v>91</v>
      </c>
      <c r="F50" s="304" t="s">
        <v>79</v>
      </c>
      <c r="G50" s="304"/>
      <c r="H50" s="304"/>
      <c r="I50" s="304"/>
      <c r="J50" s="304"/>
    </row>
    <row r="51" spans="2:20" ht="13.8" thickBot="1">
      <c r="B51" s="311"/>
      <c r="C51" s="312"/>
      <c r="D51" s="312" t="s">
        <v>92</v>
      </c>
      <c r="E51" s="312" t="s">
        <v>93</v>
      </c>
      <c r="F51" s="312" t="s">
        <v>79</v>
      </c>
      <c r="G51" s="313"/>
      <c r="H51" s="313"/>
      <c r="I51" s="313"/>
      <c r="J51" s="313"/>
      <c r="K51" s="314"/>
    </row>
    <row r="52" spans="2:20">
      <c r="B52" s="304" t="s">
        <v>94</v>
      </c>
      <c r="C52" s="304"/>
      <c r="D52" s="304" t="s">
        <v>95</v>
      </c>
      <c r="E52" s="304" t="s">
        <v>96</v>
      </c>
      <c r="F52" s="304" t="s">
        <v>97</v>
      </c>
      <c r="G52" s="304"/>
      <c r="H52" s="304"/>
      <c r="I52" s="304"/>
      <c r="J52" s="304"/>
      <c r="M52" s="304"/>
      <c r="N52" s="304"/>
      <c r="O52" s="304"/>
      <c r="P52" s="304"/>
      <c r="Q52" s="304"/>
      <c r="R52" s="304"/>
      <c r="S52" s="304"/>
      <c r="T52" s="304"/>
    </row>
    <row r="53" spans="2:20">
      <c r="B53" s="304"/>
      <c r="C53" s="304"/>
      <c r="D53" s="304" t="s">
        <v>98</v>
      </c>
      <c r="E53" s="304" t="s">
        <v>99</v>
      </c>
      <c r="F53" s="304" t="s">
        <v>97</v>
      </c>
      <c r="G53" s="304"/>
      <c r="H53" s="304"/>
      <c r="I53" s="304"/>
      <c r="J53" s="304"/>
      <c r="M53" s="304"/>
      <c r="N53" s="304"/>
      <c r="O53" s="304"/>
      <c r="P53" s="304"/>
      <c r="Q53" s="304"/>
      <c r="R53" s="304"/>
      <c r="S53" s="304"/>
      <c r="T53" s="304"/>
    </row>
    <row r="54" spans="2:20">
      <c r="B54" s="304"/>
      <c r="C54" s="304"/>
      <c r="D54" s="304" t="s">
        <v>100</v>
      </c>
      <c r="E54" s="304" t="s">
        <v>101</v>
      </c>
      <c r="F54" s="304" t="s">
        <v>97</v>
      </c>
      <c r="G54" s="304"/>
      <c r="H54" s="304"/>
      <c r="I54" s="304"/>
      <c r="J54" s="304"/>
      <c r="M54" s="304"/>
      <c r="N54" s="304"/>
      <c r="O54" s="304"/>
      <c r="P54" s="304"/>
      <c r="Q54" s="304"/>
      <c r="R54" s="304"/>
      <c r="S54" s="304"/>
      <c r="T54" s="304"/>
    </row>
    <row r="55" spans="2:20">
      <c r="B55" s="304"/>
      <c r="C55" s="304"/>
      <c r="D55" s="304" t="s">
        <v>102</v>
      </c>
      <c r="E55" s="304" t="s">
        <v>103</v>
      </c>
      <c r="F55" s="304" t="s">
        <v>97</v>
      </c>
      <c r="G55" s="304"/>
      <c r="H55" s="304"/>
      <c r="I55" s="304"/>
      <c r="J55" s="304"/>
      <c r="M55" s="304"/>
      <c r="N55" s="304"/>
      <c r="O55" s="304"/>
      <c r="P55" s="304"/>
      <c r="Q55" s="304"/>
      <c r="R55" s="304"/>
      <c r="S55" s="304"/>
      <c r="T55" s="304"/>
    </row>
    <row r="56" spans="2:20">
      <c r="B56" s="304"/>
      <c r="C56" s="304"/>
      <c r="D56" s="304" t="s">
        <v>104</v>
      </c>
      <c r="E56" s="304" t="s">
        <v>105</v>
      </c>
      <c r="F56" s="304" t="s">
        <v>97</v>
      </c>
      <c r="G56" s="304"/>
      <c r="H56" s="304"/>
      <c r="I56" s="304"/>
      <c r="J56" s="304"/>
      <c r="M56" s="304"/>
      <c r="N56" s="304"/>
      <c r="O56" s="304"/>
      <c r="P56" s="304"/>
      <c r="Q56" s="304"/>
      <c r="R56" s="304"/>
      <c r="S56" s="304"/>
      <c r="T56" s="304"/>
    </row>
    <row r="57" spans="2:20">
      <c r="B57" s="304"/>
      <c r="C57" s="304"/>
      <c r="D57" s="304" t="s">
        <v>106</v>
      </c>
      <c r="E57" s="304" t="s">
        <v>107</v>
      </c>
      <c r="F57" s="304" t="s">
        <v>97</v>
      </c>
      <c r="G57" s="304"/>
      <c r="H57" s="304"/>
      <c r="I57" s="304"/>
      <c r="J57" s="304"/>
      <c r="M57" s="304"/>
      <c r="N57" s="304"/>
      <c r="O57" s="304"/>
      <c r="P57" s="304"/>
      <c r="Q57" s="304"/>
      <c r="R57" s="304"/>
      <c r="S57" s="304"/>
      <c r="T57" s="304"/>
    </row>
    <row r="58" spans="2:20">
      <c r="B58" s="304"/>
      <c r="C58" s="304"/>
      <c r="D58" s="304" t="s">
        <v>108</v>
      </c>
      <c r="E58" s="304" t="s">
        <v>109</v>
      </c>
      <c r="F58" s="304" t="s">
        <v>97</v>
      </c>
      <c r="G58" s="304"/>
      <c r="H58" s="304"/>
      <c r="I58" s="304"/>
      <c r="J58" s="304"/>
      <c r="M58" s="304"/>
      <c r="N58" s="304"/>
      <c r="O58" s="304"/>
      <c r="P58" s="304"/>
      <c r="Q58" s="304"/>
      <c r="R58" s="304"/>
      <c r="S58" s="304"/>
      <c r="T58" s="304"/>
    </row>
    <row r="59" spans="2:20">
      <c r="B59" s="304"/>
      <c r="C59" s="304"/>
      <c r="D59" s="310" t="s">
        <v>110</v>
      </c>
      <c r="E59" s="310" t="s">
        <v>111</v>
      </c>
      <c r="F59" s="304" t="s">
        <v>97</v>
      </c>
      <c r="G59" s="304"/>
      <c r="H59" s="304"/>
      <c r="I59" s="304"/>
      <c r="J59" s="304"/>
      <c r="M59" s="310"/>
      <c r="N59" s="310"/>
      <c r="O59" s="310"/>
      <c r="P59" s="304"/>
      <c r="Q59" s="304"/>
      <c r="R59" s="304"/>
      <c r="S59" s="304"/>
      <c r="T59" s="304"/>
    </row>
    <row r="60" spans="2:20">
      <c r="B60" s="304"/>
      <c r="C60" s="304"/>
      <c r="D60" s="304" t="s">
        <v>112</v>
      </c>
      <c r="E60" s="304" t="s">
        <v>113</v>
      </c>
      <c r="F60" s="304" t="s">
        <v>97</v>
      </c>
      <c r="G60" s="304"/>
      <c r="H60" s="304" t="s">
        <v>114</v>
      </c>
      <c r="I60" s="304"/>
      <c r="J60" s="304" t="s">
        <v>115</v>
      </c>
      <c r="M60" s="304"/>
      <c r="N60" s="304"/>
      <c r="O60" s="304"/>
      <c r="P60" s="304"/>
      <c r="Q60" s="304"/>
      <c r="R60" s="304"/>
      <c r="S60" s="304"/>
      <c r="T60" s="304"/>
    </row>
    <row r="61" spans="2:20">
      <c r="B61" s="304"/>
      <c r="C61" s="304"/>
      <c r="D61" s="304" t="s">
        <v>116</v>
      </c>
      <c r="E61" s="304" t="s">
        <v>117</v>
      </c>
      <c r="F61" s="315" t="s">
        <v>97</v>
      </c>
      <c r="G61" s="304"/>
      <c r="H61" s="304" t="s">
        <v>114</v>
      </c>
      <c r="I61" s="304"/>
      <c r="J61" s="304" t="s">
        <v>115</v>
      </c>
      <c r="M61" s="304"/>
      <c r="N61" s="304"/>
      <c r="O61" s="304"/>
      <c r="P61" s="304"/>
      <c r="Q61" s="304"/>
      <c r="R61" s="304"/>
      <c r="S61" s="304"/>
      <c r="T61" s="304"/>
    </row>
    <row r="62" spans="2:20">
      <c r="B62" s="304"/>
      <c r="C62" s="304"/>
      <c r="D62" s="304" t="s">
        <v>118</v>
      </c>
      <c r="E62" s="304" t="s">
        <v>119</v>
      </c>
      <c r="F62" s="315" t="s">
        <v>97</v>
      </c>
      <c r="G62" s="304"/>
      <c r="H62" s="304" t="s">
        <v>114</v>
      </c>
      <c r="I62" s="304"/>
      <c r="J62" s="304" t="s">
        <v>115</v>
      </c>
      <c r="M62" s="304"/>
      <c r="N62" s="304"/>
      <c r="O62" s="304"/>
      <c r="P62" s="304"/>
      <c r="Q62" s="304"/>
      <c r="R62" s="304"/>
      <c r="S62" s="304"/>
      <c r="T62" s="304"/>
    </row>
    <row r="63" spans="2:20">
      <c r="B63" s="304"/>
      <c r="D63" s="304" t="s">
        <v>120</v>
      </c>
      <c r="E63" s="304" t="s">
        <v>121</v>
      </c>
      <c r="F63" s="304" t="s">
        <v>97</v>
      </c>
      <c r="M63" s="304"/>
      <c r="N63" s="304"/>
      <c r="O63" s="304"/>
      <c r="P63" s="304"/>
      <c r="Q63" s="304"/>
      <c r="R63" s="304"/>
      <c r="S63" s="304"/>
      <c r="T63" s="304"/>
    </row>
    <row r="64" spans="2:20">
      <c r="B64" s="304"/>
      <c r="D64" s="304" t="s">
        <v>122</v>
      </c>
      <c r="E64" s="304" t="s">
        <v>123</v>
      </c>
      <c r="F64" s="301" t="s">
        <v>97</v>
      </c>
      <c r="M64" s="304"/>
      <c r="N64" s="304"/>
      <c r="O64" s="304"/>
      <c r="P64" s="304"/>
      <c r="Q64" s="304"/>
      <c r="R64" s="304"/>
      <c r="S64" s="304"/>
      <c r="T64" s="304" t="s">
        <v>115</v>
      </c>
    </row>
    <row r="65" spans="2:20">
      <c r="B65" s="304"/>
      <c r="D65" s="304" t="s">
        <v>124</v>
      </c>
      <c r="E65" s="304" t="s">
        <v>125</v>
      </c>
      <c r="F65" s="304" t="s">
        <v>97</v>
      </c>
      <c r="M65" s="304"/>
      <c r="N65" s="304"/>
      <c r="O65" s="304"/>
      <c r="P65" s="304"/>
      <c r="Q65" s="304"/>
      <c r="R65" s="304"/>
      <c r="S65" s="304"/>
      <c r="T65" s="304"/>
    </row>
    <row r="66" spans="2:20">
      <c r="B66" s="304"/>
      <c r="C66" s="304"/>
      <c r="D66" s="304" t="s">
        <v>1000</v>
      </c>
      <c r="E66" s="304" t="s">
        <v>1001</v>
      </c>
      <c r="F66" s="304" t="s">
        <v>97</v>
      </c>
      <c r="G66" s="304"/>
      <c r="H66" s="304"/>
      <c r="I66" s="304"/>
      <c r="J66" s="304"/>
      <c r="M66" s="304"/>
      <c r="N66" s="304"/>
      <c r="O66" s="304"/>
      <c r="P66" s="304"/>
      <c r="Q66" s="304"/>
      <c r="R66" s="304"/>
      <c r="S66" s="304"/>
      <c r="T66" s="304" t="s">
        <v>115</v>
      </c>
    </row>
    <row r="67" spans="2:20">
      <c r="B67" s="304"/>
      <c r="C67" s="304"/>
      <c r="D67" s="304" t="s">
        <v>1002</v>
      </c>
      <c r="E67" s="304" t="s">
        <v>1003</v>
      </c>
      <c r="F67" s="304" t="s">
        <v>97</v>
      </c>
      <c r="G67" s="304"/>
      <c r="H67" s="304"/>
      <c r="I67" s="304"/>
      <c r="J67" s="304"/>
      <c r="M67" s="304"/>
      <c r="N67" s="304"/>
      <c r="O67" s="304"/>
      <c r="P67" s="304"/>
      <c r="Q67" s="304"/>
      <c r="R67" s="304"/>
      <c r="S67" s="304"/>
      <c r="T67" s="304" t="s">
        <v>115</v>
      </c>
    </row>
    <row r="68" spans="2:20">
      <c r="B68" s="304"/>
      <c r="C68" s="304"/>
      <c r="D68" s="310" t="s">
        <v>126</v>
      </c>
      <c r="E68" s="310" t="s">
        <v>127</v>
      </c>
      <c r="F68" s="304" t="s">
        <v>97</v>
      </c>
      <c r="G68" s="304"/>
      <c r="H68" s="304"/>
      <c r="I68" s="304"/>
      <c r="J68" s="304"/>
      <c r="M68" s="310"/>
      <c r="N68" s="310"/>
      <c r="O68" s="310"/>
      <c r="P68" s="304"/>
      <c r="Q68" s="304"/>
      <c r="R68" s="304"/>
      <c r="S68" s="304"/>
      <c r="T68" s="304" t="s">
        <v>115</v>
      </c>
    </row>
    <row r="69" spans="2:20">
      <c r="B69" s="304"/>
      <c r="C69" s="304"/>
      <c r="D69" s="304" t="s">
        <v>128</v>
      </c>
      <c r="E69" s="304" t="s">
        <v>129</v>
      </c>
      <c r="F69" s="304" t="s">
        <v>97</v>
      </c>
      <c r="G69" s="304"/>
      <c r="H69" s="304"/>
      <c r="I69" s="304"/>
      <c r="J69" s="304"/>
      <c r="M69" s="304"/>
      <c r="N69" s="304"/>
      <c r="O69" s="304"/>
      <c r="P69" s="304"/>
      <c r="Q69" s="304"/>
      <c r="R69" s="304"/>
      <c r="S69" s="304"/>
      <c r="T69" s="304"/>
    </row>
    <row r="70" spans="2:20">
      <c r="B70" s="304"/>
      <c r="C70" s="304"/>
      <c r="D70" s="310" t="s">
        <v>130</v>
      </c>
      <c r="E70" s="310" t="s">
        <v>131</v>
      </c>
      <c r="F70" s="301" t="s">
        <v>97</v>
      </c>
      <c r="G70" s="304"/>
      <c r="H70" s="304"/>
      <c r="I70" s="304"/>
      <c r="J70" s="304"/>
      <c r="M70" s="310"/>
      <c r="N70" s="310"/>
      <c r="O70" s="310"/>
      <c r="Q70" s="304"/>
      <c r="R70" s="304"/>
      <c r="S70" s="304"/>
      <c r="T70" s="304"/>
    </row>
    <row r="71" spans="2:20">
      <c r="B71" s="304"/>
      <c r="C71" s="304"/>
      <c r="D71" s="304" t="s">
        <v>132</v>
      </c>
      <c r="E71" s="304" t="s">
        <v>133</v>
      </c>
      <c r="F71" s="310" t="s">
        <v>97</v>
      </c>
      <c r="G71" s="304"/>
      <c r="H71" s="304"/>
      <c r="I71" s="304"/>
      <c r="J71" s="304"/>
      <c r="M71" s="304"/>
      <c r="N71" s="304"/>
      <c r="O71" s="304"/>
      <c r="P71" s="310"/>
      <c r="Q71" s="304"/>
      <c r="R71" s="304"/>
      <c r="S71" s="304"/>
      <c r="T71" s="304"/>
    </row>
    <row r="72" spans="2:20">
      <c r="B72" s="304"/>
      <c r="C72" s="304"/>
      <c r="D72" s="316" t="s">
        <v>134</v>
      </c>
      <c r="E72" s="304" t="s">
        <v>135</v>
      </c>
      <c r="F72" s="310" t="s">
        <v>97</v>
      </c>
      <c r="G72" s="304"/>
      <c r="H72" s="304"/>
      <c r="I72" s="304"/>
      <c r="J72" s="304"/>
      <c r="M72" s="316"/>
      <c r="N72" s="316"/>
      <c r="O72" s="304"/>
      <c r="P72" s="304"/>
      <c r="Q72" s="304"/>
      <c r="R72" s="304"/>
      <c r="S72" s="304"/>
      <c r="T72" s="304"/>
    </row>
    <row r="73" spans="2:20">
      <c r="B73" s="304"/>
      <c r="C73" s="304"/>
      <c r="D73" s="304" t="s">
        <v>136</v>
      </c>
      <c r="E73" s="304" t="s">
        <v>137</v>
      </c>
      <c r="F73" s="310" t="s">
        <v>97</v>
      </c>
      <c r="G73" s="304"/>
      <c r="H73" s="304"/>
      <c r="I73" s="304"/>
      <c r="J73" s="304"/>
      <c r="M73" s="304"/>
      <c r="N73" s="304"/>
      <c r="O73" s="304"/>
      <c r="Q73" s="304"/>
      <c r="R73" s="304"/>
      <c r="S73" s="304"/>
      <c r="T73" s="304"/>
    </row>
    <row r="74" spans="2:20">
      <c r="B74" s="304"/>
      <c r="C74" s="304"/>
      <c r="D74" s="304" t="s">
        <v>138</v>
      </c>
      <c r="E74" s="304" t="s">
        <v>139</v>
      </c>
      <c r="F74" s="310" t="s">
        <v>97</v>
      </c>
      <c r="G74" s="304"/>
      <c r="H74" s="304"/>
      <c r="I74" s="304"/>
      <c r="J74" s="304"/>
      <c r="M74" s="304"/>
      <c r="N74" s="304"/>
      <c r="O74" s="304"/>
      <c r="P74" s="304"/>
      <c r="Q74" s="304"/>
      <c r="R74" s="304"/>
      <c r="S74" s="304"/>
      <c r="T74" s="304"/>
    </row>
    <row r="75" spans="2:20">
      <c r="B75" s="304"/>
      <c r="C75" s="304"/>
      <c r="D75" s="304" t="s">
        <v>140</v>
      </c>
      <c r="E75" s="304" t="s">
        <v>141</v>
      </c>
      <c r="F75" s="310" t="s">
        <v>97</v>
      </c>
      <c r="G75" s="304"/>
      <c r="H75" s="304"/>
      <c r="I75" s="304"/>
      <c r="J75" s="304"/>
      <c r="M75" s="304"/>
      <c r="N75" s="304"/>
      <c r="O75" s="304"/>
      <c r="P75" s="304"/>
      <c r="Q75" s="304"/>
      <c r="R75" s="304"/>
      <c r="S75" s="304"/>
      <c r="T75" s="304"/>
    </row>
    <row r="76" spans="2:20">
      <c r="B76" s="304"/>
      <c r="C76" s="304"/>
      <c r="D76" s="304" t="s">
        <v>142</v>
      </c>
      <c r="E76" s="304" t="s">
        <v>143</v>
      </c>
      <c r="F76" s="310" t="s">
        <v>97</v>
      </c>
      <c r="G76" s="304"/>
      <c r="H76" s="304"/>
      <c r="I76" s="304"/>
      <c r="J76" s="304"/>
      <c r="M76" s="304"/>
      <c r="N76" s="304"/>
      <c r="O76" s="304"/>
      <c r="P76" s="304"/>
      <c r="Q76" s="304"/>
      <c r="R76" s="304"/>
      <c r="S76" s="304"/>
      <c r="T76" s="304"/>
    </row>
    <row r="77" spans="2:20">
      <c r="B77" s="304"/>
      <c r="C77" s="304"/>
      <c r="D77" s="304" t="s">
        <v>144</v>
      </c>
      <c r="E77" s="304" t="s">
        <v>145</v>
      </c>
      <c r="F77" s="310" t="s">
        <v>97</v>
      </c>
      <c r="G77" s="304"/>
      <c r="H77" s="304"/>
      <c r="I77" s="304"/>
      <c r="J77" s="304"/>
      <c r="M77" s="304"/>
      <c r="N77" s="304"/>
      <c r="O77" s="304"/>
      <c r="P77" s="304"/>
      <c r="Q77" s="304"/>
      <c r="R77" s="304"/>
      <c r="S77" s="304"/>
      <c r="T77" s="304"/>
    </row>
    <row r="78" spans="2:20">
      <c r="B78" s="304"/>
      <c r="C78" s="304"/>
      <c r="D78" s="310" t="s">
        <v>146</v>
      </c>
      <c r="E78" s="310" t="s">
        <v>147</v>
      </c>
      <c r="F78" s="310" t="s">
        <v>97</v>
      </c>
      <c r="G78" s="304"/>
      <c r="H78" s="304"/>
      <c r="I78" s="304"/>
      <c r="J78" s="304"/>
      <c r="M78" s="310"/>
      <c r="N78" s="310"/>
      <c r="O78" s="310"/>
      <c r="P78" s="304"/>
      <c r="Q78" s="304"/>
      <c r="R78" s="304"/>
      <c r="S78" s="304"/>
      <c r="T78" s="304"/>
    </row>
    <row r="79" spans="2:20">
      <c r="B79" s="309"/>
      <c r="C79" s="309"/>
      <c r="D79" s="317" t="s">
        <v>1004</v>
      </c>
      <c r="E79" s="317" t="s">
        <v>1005</v>
      </c>
      <c r="F79" s="317" t="s">
        <v>97</v>
      </c>
      <c r="G79" s="309"/>
      <c r="H79" s="309"/>
      <c r="I79" s="309"/>
      <c r="J79" s="309"/>
      <c r="M79" s="310"/>
      <c r="N79" s="310"/>
      <c r="O79" s="310"/>
      <c r="Q79" s="304"/>
      <c r="R79" s="304"/>
      <c r="S79" s="304"/>
      <c r="T79" s="304"/>
    </row>
    <row r="80" spans="2:20">
      <c r="B80" s="304"/>
      <c r="C80" s="304"/>
      <c r="D80" s="310" t="s">
        <v>148</v>
      </c>
      <c r="E80" s="310" t="s">
        <v>149</v>
      </c>
      <c r="F80" s="304" t="s">
        <v>97</v>
      </c>
      <c r="G80" s="304"/>
      <c r="H80" s="304"/>
      <c r="I80" s="304"/>
      <c r="J80" s="304"/>
      <c r="M80" s="316"/>
      <c r="N80" s="316"/>
      <c r="O80" s="304"/>
      <c r="P80" s="304"/>
      <c r="Q80" s="304"/>
      <c r="R80" s="304"/>
      <c r="S80" s="304"/>
      <c r="T80" s="304"/>
    </row>
    <row r="81" spans="2:20">
      <c r="B81" s="304"/>
      <c r="C81" s="304"/>
      <c r="D81" s="310" t="s">
        <v>150</v>
      </c>
      <c r="E81" s="310" t="s">
        <v>151</v>
      </c>
      <c r="F81" s="310" t="s">
        <v>97</v>
      </c>
      <c r="G81" s="304"/>
      <c r="H81" s="304"/>
      <c r="I81" s="304"/>
      <c r="J81" s="304"/>
      <c r="M81" s="304"/>
      <c r="N81" s="304"/>
      <c r="O81" s="304"/>
      <c r="Q81" s="304"/>
      <c r="R81" s="304"/>
      <c r="S81" s="304"/>
      <c r="T81" s="304"/>
    </row>
    <row r="82" spans="2:20">
      <c r="B82" s="304"/>
      <c r="C82" s="304"/>
      <c r="D82" s="310" t="s">
        <v>152</v>
      </c>
      <c r="E82" s="310" t="s">
        <v>153</v>
      </c>
      <c r="F82" s="304" t="s">
        <v>97</v>
      </c>
      <c r="G82" s="304"/>
      <c r="H82" s="304"/>
      <c r="I82" s="304"/>
      <c r="J82" s="304"/>
      <c r="M82" s="304"/>
      <c r="N82" s="304"/>
      <c r="O82" s="304"/>
      <c r="P82" s="304"/>
      <c r="Q82" s="304"/>
      <c r="R82" s="304"/>
      <c r="S82" s="304"/>
      <c r="T82" s="304"/>
    </row>
    <row r="83" spans="2:20">
      <c r="B83" s="304"/>
      <c r="C83" s="304"/>
      <c r="D83" s="310" t="s">
        <v>154</v>
      </c>
      <c r="E83" s="310" t="s">
        <v>155</v>
      </c>
      <c r="F83" s="304" t="s">
        <v>97</v>
      </c>
      <c r="G83" s="304"/>
      <c r="H83" s="304"/>
      <c r="I83" s="304"/>
      <c r="J83" s="304"/>
      <c r="M83" s="304"/>
      <c r="N83" s="304"/>
      <c r="O83" s="304"/>
      <c r="P83" s="304"/>
      <c r="Q83" s="304"/>
      <c r="R83" s="304"/>
      <c r="S83" s="304"/>
      <c r="T83" s="304"/>
    </row>
    <row r="84" spans="2:20">
      <c r="B84" s="304"/>
      <c r="C84" s="304"/>
      <c r="D84" s="310" t="s">
        <v>156</v>
      </c>
      <c r="E84" s="310" t="s">
        <v>157</v>
      </c>
      <c r="F84" s="304" t="s">
        <v>97</v>
      </c>
      <c r="G84" s="304"/>
      <c r="H84" s="304"/>
      <c r="I84" s="304"/>
      <c r="J84" s="304"/>
      <c r="M84" s="304"/>
      <c r="N84" s="304"/>
      <c r="O84" s="304"/>
      <c r="P84" s="304"/>
      <c r="Q84" s="304"/>
      <c r="R84" s="304"/>
      <c r="S84" s="304"/>
      <c r="T84" s="304"/>
    </row>
    <row r="85" spans="2:20">
      <c r="B85" s="304"/>
      <c r="C85" s="304"/>
      <c r="D85" s="310" t="s">
        <v>158</v>
      </c>
      <c r="E85" s="310" t="s">
        <v>159</v>
      </c>
      <c r="F85" s="304" t="s">
        <v>97</v>
      </c>
      <c r="G85" s="304"/>
      <c r="H85" s="304"/>
      <c r="I85" s="304"/>
      <c r="J85" s="304"/>
      <c r="M85" s="304"/>
      <c r="N85" s="304"/>
      <c r="O85" s="304"/>
      <c r="P85" s="304"/>
      <c r="Q85" s="304"/>
      <c r="R85" s="304"/>
      <c r="S85" s="304"/>
      <c r="T85" s="304"/>
    </row>
    <row r="86" spans="2:20">
      <c r="B86" s="304"/>
      <c r="C86" s="304"/>
      <c r="D86" s="310" t="s">
        <v>160</v>
      </c>
      <c r="E86" s="310" t="s">
        <v>161</v>
      </c>
      <c r="F86" s="304" t="s">
        <v>97</v>
      </c>
      <c r="G86" s="304"/>
      <c r="H86" s="304"/>
      <c r="I86" s="304"/>
      <c r="J86" s="304"/>
      <c r="M86" s="310"/>
      <c r="N86" s="310"/>
      <c r="O86" s="310"/>
      <c r="P86" s="304"/>
      <c r="Q86" s="304"/>
      <c r="R86" s="304"/>
      <c r="S86" s="304"/>
      <c r="T86" s="304"/>
    </row>
    <row r="87" spans="2:20">
      <c r="B87" s="304"/>
      <c r="C87" s="304"/>
      <c r="D87" s="310" t="s">
        <v>162</v>
      </c>
      <c r="E87" s="310" t="s">
        <v>163</v>
      </c>
      <c r="F87" s="304" t="s">
        <v>97</v>
      </c>
      <c r="G87" s="304"/>
      <c r="H87" s="304"/>
      <c r="I87" s="304"/>
      <c r="J87" s="304"/>
      <c r="M87" s="310"/>
      <c r="N87" s="310"/>
      <c r="O87" s="310"/>
      <c r="Q87" s="304"/>
      <c r="R87" s="304"/>
      <c r="S87" s="304"/>
      <c r="T87" s="304"/>
    </row>
    <row r="88" spans="2:20">
      <c r="B88" s="304"/>
      <c r="C88" s="304"/>
      <c r="D88" s="310" t="s">
        <v>164</v>
      </c>
      <c r="E88" s="310" t="s">
        <v>165</v>
      </c>
      <c r="F88" s="304" t="s">
        <v>97</v>
      </c>
      <c r="G88" s="304"/>
      <c r="H88" s="304"/>
      <c r="I88" s="304"/>
      <c r="J88" s="304"/>
      <c r="M88" s="304"/>
      <c r="N88" s="304"/>
      <c r="O88" s="304"/>
      <c r="P88" s="304"/>
      <c r="Q88" s="304"/>
      <c r="R88" s="304"/>
      <c r="S88" s="304"/>
      <c r="T88" s="304"/>
    </row>
    <row r="89" spans="2:20">
      <c r="B89" s="304"/>
      <c r="C89" s="304"/>
      <c r="D89" s="310" t="s">
        <v>166</v>
      </c>
      <c r="E89" s="310" t="s">
        <v>167</v>
      </c>
      <c r="F89" s="304" t="s">
        <v>97</v>
      </c>
      <c r="G89" s="304"/>
      <c r="H89" s="304"/>
      <c r="I89" s="304"/>
      <c r="J89" s="304"/>
      <c r="M89" s="304"/>
      <c r="N89" s="304"/>
      <c r="O89" s="304"/>
      <c r="P89" s="304"/>
      <c r="Q89" s="304"/>
      <c r="R89" s="304"/>
      <c r="S89" s="304"/>
      <c r="T89" s="304"/>
    </row>
    <row r="90" spans="2:20">
      <c r="B90" s="304"/>
      <c r="C90" s="304"/>
      <c r="D90" s="310" t="s">
        <v>953</v>
      </c>
      <c r="E90" s="310" t="s">
        <v>1006</v>
      </c>
      <c r="F90" s="304" t="s">
        <v>97</v>
      </c>
      <c r="G90" s="304"/>
      <c r="H90" s="304"/>
      <c r="I90" s="304"/>
      <c r="J90" s="304"/>
      <c r="M90" s="304"/>
      <c r="N90" s="304"/>
      <c r="O90" s="304"/>
      <c r="P90" s="304"/>
      <c r="Q90" s="304"/>
      <c r="R90" s="304"/>
      <c r="S90" s="304"/>
      <c r="T90" s="304"/>
    </row>
    <row r="91" spans="2:20">
      <c r="B91" s="304"/>
      <c r="C91" s="304"/>
      <c r="D91" s="310" t="s">
        <v>1007</v>
      </c>
      <c r="E91" s="310" t="s">
        <v>1008</v>
      </c>
      <c r="F91" s="304" t="s">
        <v>97</v>
      </c>
      <c r="G91" s="304"/>
      <c r="H91" s="304"/>
      <c r="I91" s="304"/>
      <c r="J91" s="304"/>
      <c r="M91" s="304"/>
      <c r="N91" s="304"/>
      <c r="O91" s="304"/>
      <c r="P91" s="304"/>
      <c r="Q91" s="304"/>
      <c r="R91" s="304"/>
      <c r="S91" s="304"/>
      <c r="T91" s="304"/>
    </row>
    <row r="92" spans="2:20">
      <c r="B92" s="304"/>
      <c r="C92" s="304"/>
      <c r="D92" s="310" t="s">
        <v>1009</v>
      </c>
      <c r="E92" s="310" t="s">
        <v>1010</v>
      </c>
      <c r="F92" s="304" t="s">
        <v>97</v>
      </c>
      <c r="G92" s="304"/>
      <c r="H92" s="304"/>
      <c r="I92" s="304"/>
      <c r="J92" s="304"/>
    </row>
    <row r="93" spans="2:20">
      <c r="B93" s="304"/>
      <c r="C93" s="304"/>
      <c r="D93" s="310" t="s">
        <v>1011</v>
      </c>
      <c r="E93" s="310" t="s">
        <v>1012</v>
      </c>
      <c r="F93" s="304" t="s">
        <v>97</v>
      </c>
      <c r="G93" s="304"/>
      <c r="H93" s="304"/>
      <c r="I93" s="304"/>
      <c r="J93" s="304"/>
    </row>
    <row r="94" spans="2:20">
      <c r="B94" s="304"/>
      <c r="C94" s="304"/>
      <c r="D94" s="310" t="s">
        <v>1013</v>
      </c>
      <c r="E94" s="310" t="s">
        <v>1014</v>
      </c>
      <c r="F94" s="304" t="s">
        <v>97</v>
      </c>
      <c r="G94" s="304"/>
      <c r="H94" s="304"/>
      <c r="I94" s="304"/>
      <c r="J94" s="304"/>
    </row>
    <row r="95" spans="2:20">
      <c r="B95" s="304"/>
      <c r="C95" s="304"/>
      <c r="D95" s="310" t="s">
        <v>956</v>
      </c>
      <c r="E95" s="310" t="s">
        <v>1015</v>
      </c>
      <c r="F95" s="304" t="s">
        <v>97</v>
      </c>
      <c r="G95" s="304"/>
      <c r="H95" s="304"/>
      <c r="I95" s="304"/>
      <c r="J95" s="304"/>
      <c r="M95" s="304"/>
      <c r="N95" s="304"/>
      <c r="O95" s="304"/>
      <c r="P95" s="304"/>
      <c r="Q95" s="304"/>
      <c r="R95" s="304"/>
      <c r="S95" s="304"/>
      <c r="T95" s="304"/>
    </row>
    <row r="96" spans="2:20">
      <c r="B96" s="304"/>
      <c r="C96" s="304"/>
      <c r="D96" s="310" t="s">
        <v>1016</v>
      </c>
      <c r="E96" s="310" t="s">
        <v>1017</v>
      </c>
      <c r="F96" s="304" t="s">
        <v>97</v>
      </c>
      <c r="G96" s="304"/>
      <c r="H96" s="304"/>
      <c r="I96" s="304"/>
      <c r="J96" s="304"/>
      <c r="M96" s="304"/>
      <c r="N96" s="304"/>
      <c r="O96" s="304"/>
      <c r="P96" s="304"/>
      <c r="Q96" s="304"/>
      <c r="R96" s="304"/>
      <c r="S96" s="304"/>
      <c r="T96" s="304"/>
    </row>
    <row r="97" spans="2:10">
      <c r="B97" s="304"/>
      <c r="C97" s="304"/>
      <c r="D97" s="310" t="s">
        <v>1018</v>
      </c>
      <c r="E97" s="310" t="s">
        <v>1019</v>
      </c>
      <c r="F97" s="304" t="s">
        <v>97</v>
      </c>
      <c r="G97" s="304"/>
      <c r="H97" s="304"/>
      <c r="I97" s="304"/>
      <c r="J97" s="304"/>
    </row>
    <row r="98" spans="2:10">
      <c r="B98" s="304"/>
      <c r="C98" s="304"/>
      <c r="D98" s="310" t="s">
        <v>1020</v>
      </c>
      <c r="E98" s="310" t="s">
        <v>1021</v>
      </c>
      <c r="F98" s="304" t="s">
        <v>97</v>
      </c>
      <c r="G98" s="304"/>
      <c r="H98" s="304"/>
      <c r="I98" s="304"/>
      <c r="J98" s="304"/>
    </row>
    <row r="99" spans="2:10">
      <c r="B99" s="304"/>
      <c r="C99" s="304"/>
      <c r="D99" s="310" t="s">
        <v>1022</v>
      </c>
      <c r="E99" s="310" t="s">
        <v>1023</v>
      </c>
      <c r="F99" s="304" t="s">
        <v>97</v>
      </c>
      <c r="G99" s="304"/>
      <c r="H99" s="304"/>
      <c r="I99" s="304"/>
      <c r="J99" s="304"/>
    </row>
    <row r="100" spans="2:10">
      <c r="B100" s="304"/>
      <c r="C100" s="304"/>
      <c r="D100" s="310" t="s">
        <v>168</v>
      </c>
      <c r="E100" s="310" t="s">
        <v>169</v>
      </c>
      <c r="F100" s="304" t="s">
        <v>97</v>
      </c>
      <c r="G100" s="304"/>
      <c r="H100" s="304"/>
      <c r="I100" s="304"/>
      <c r="J100" s="304"/>
    </row>
    <row r="101" spans="2:10">
      <c r="B101" s="304"/>
      <c r="C101" s="304"/>
      <c r="D101" s="310" t="s">
        <v>170</v>
      </c>
      <c r="E101" s="310" t="s">
        <v>171</v>
      </c>
      <c r="F101" s="304" t="s">
        <v>97</v>
      </c>
      <c r="G101" s="304"/>
      <c r="H101" s="304"/>
      <c r="I101" s="304"/>
      <c r="J101" s="304"/>
    </row>
    <row r="102" spans="2:10">
      <c r="B102" s="304"/>
      <c r="C102" s="304"/>
      <c r="D102" s="310" t="s">
        <v>172</v>
      </c>
      <c r="E102" s="310" t="s">
        <v>173</v>
      </c>
      <c r="F102" s="304" t="s">
        <v>97</v>
      </c>
      <c r="G102" s="304"/>
      <c r="H102" s="304"/>
      <c r="I102" s="304"/>
      <c r="J102" s="304"/>
    </row>
    <row r="103" spans="2:10">
      <c r="B103" s="304"/>
      <c r="C103" s="304"/>
      <c r="D103" s="310" t="s">
        <v>174</v>
      </c>
      <c r="E103" s="310" t="s">
        <v>175</v>
      </c>
      <c r="F103" s="304" t="s">
        <v>97</v>
      </c>
      <c r="G103" s="304"/>
      <c r="H103" s="304"/>
      <c r="I103" s="304"/>
      <c r="J103" s="304"/>
    </row>
    <row r="104" spans="2:10">
      <c r="B104" s="304"/>
      <c r="C104" s="304"/>
      <c r="D104" s="310" t="s">
        <v>176</v>
      </c>
      <c r="E104" s="310" t="s">
        <v>177</v>
      </c>
      <c r="F104" s="304" t="s">
        <v>97</v>
      </c>
      <c r="G104" s="304"/>
      <c r="H104" s="304"/>
      <c r="I104" s="304"/>
      <c r="J104" s="304"/>
    </row>
    <row r="105" spans="2:10">
      <c r="B105" s="304"/>
      <c r="C105" s="304"/>
      <c r="D105" s="304" t="s">
        <v>178</v>
      </c>
      <c r="E105" s="310" t="s">
        <v>179</v>
      </c>
      <c r="F105" s="304" t="s">
        <v>97</v>
      </c>
      <c r="G105" s="304"/>
      <c r="H105" s="304"/>
      <c r="I105" s="304"/>
      <c r="J105" s="304"/>
    </row>
    <row r="106" spans="2:10">
      <c r="B106" s="304"/>
      <c r="C106" s="304"/>
      <c r="D106" s="304" t="s">
        <v>180</v>
      </c>
      <c r="E106" s="310" t="s">
        <v>181</v>
      </c>
      <c r="F106" s="304" t="s">
        <v>97</v>
      </c>
      <c r="G106" s="304"/>
      <c r="H106" s="304"/>
      <c r="I106" s="304"/>
      <c r="J106" s="304"/>
    </row>
    <row r="107" spans="2:10">
      <c r="B107" s="304"/>
      <c r="C107" s="304"/>
      <c r="D107" s="304" t="s">
        <v>182</v>
      </c>
      <c r="E107" s="310" t="s">
        <v>183</v>
      </c>
      <c r="F107" s="304" t="s">
        <v>97</v>
      </c>
      <c r="G107" s="304"/>
      <c r="H107" s="304"/>
      <c r="I107" s="304"/>
      <c r="J107" s="304"/>
    </row>
    <row r="108" spans="2:10">
      <c r="B108" s="304"/>
      <c r="C108" s="304"/>
      <c r="D108" s="304" t="s">
        <v>184</v>
      </c>
      <c r="E108" s="310" t="s">
        <v>185</v>
      </c>
      <c r="F108" s="304" t="s">
        <v>97</v>
      </c>
      <c r="G108" s="304"/>
      <c r="H108" s="304"/>
      <c r="I108" s="304"/>
      <c r="J108" s="304"/>
    </row>
    <row r="109" spans="2:10">
      <c r="B109" s="304"/>
      <c r="C109" s="304"/>
      <c r="D109" s="304" t="s">
        <v>186</v>
      </c>
      <c r="E109" s="310" t="s">
        <v>187</v>
      </c>
      <c r="F109" s="304" t="s">
        <v>97</v>
      </c>
      <c r="G109" s="304"/>
      <c r="H109" s="304"/>
      <c r="I109" s="304"/>
      <c r="J109" s="304"/>
    </row>
    <row r="110" spans="2:10">
      <c r="B110" s="304"/>
      <c r="C110" s="304"/>
      <c r="D110" s="310" t="s">
        <v>188</v>
      </c>
      <c r="E110" s="310" t="s">
        <v>189</v>
      </c>
      <c r="F110" s="304" t="s">
        <v>97</v>
      </c>
      <c r="G110" s="304"/>
      <c r="H110" s="304"/>
      <c r="I110" s="304"/>
      <c r="J110" s="304"/>
    </row>
    <row r="111" spans="2:10">
      <c r="B111" s="304"/>
      <c r="C111" s="304"/>
      <c r="D111" s="310" t="s">
        <v>190</v>
      </c>
      <c r="E111" s="310" t="s">
        <v>191</v>
      </c>
      <c r="F111" s="304" t="s">
        <v>97</v>
      </c>
      <c r="G111" s="304"/>
      <c r="H111" s="304"/>
      <c r="I111" s="304"/>
      <c r="J111" s="304"/>
    </row>
    <row r="112" spans="2:10">
      <c r="B112" s="304"/>
      <c r="C112" s="304"/>
      <c r="D112" s="310" t="s">
        <v>192</v>
      </c>
      <c r="E112" s="310" t="s">
        <v>193</v>
      </c>
      <c r="F112" s="304" t="s">
        <v>97</v>
      </c>
      <c r="G112" s="304"/>
      <c r="H112" s="304"/>
      <c r="I112" s="304"/>
      <c r="J112" s="304"/>
    </row>
    <row r="113" spans="2:10">
      <c r="B113" s="304"/>
      <c r="C113" s="304"/>
      <c r="D113" s="310" t="s">
        <v>194</v>
      </c>
      <c r="E113" s="310" t="s">
        <v>195</v>
      </c>
      <c r="F113" s="304" t="s">
        <v>97</v>
      </c>
      <c r="G113" s="304"/>
      <c r="H113" s="304"/>
      <c r="I113" s="304"/>
      <c r="J113" s="304"/>
    </row>
    <row r="114" spans="2:10">
      <c r="B114" s="304"/>
      <c r="C114" s="304"/>
      <c r="D114" s="310" t="s">
        <v>196</v>
      </c>
      <c r="E114" s="310" t="s">
        <v>197</v>
      </c>
      <c r="F114" s="304" t="s">
        <v>97</v>
      </c>
      <c r="G114" s="304"/>
      <c r="H114" s="304"/>
      <c r="I114" s="304"/>
      <c r="J114" s="304"/>
    </row>
    <row r="115" spans="2:10">
      <c r="B115" s="304"/>
      <c r="C115" s="304"/>
      <c r="D115" s="316" t="s">
        <v>198</v>
      </c>
      <c r="E115" s="304" t="s">
        <v>199</v>
      </c>
      <c r="F115" s="304" t="s">
        <v>97</v>
      </c>
      <c r="G115" s="304"/>
      <c r="H115" s="304"/>
      <c r="I115" s="304"/>
      <c r="J115" s="304"/>
    </row>
    <row r="116" spans="2:10">
      <c r="B116" s="304"/>
      <c r="C116" s="304"/>
      <c r="D116" s="316" t="s">
        <v>200</v>
      </c>
      <c r="E116" s="304" t="s">
        <v>201</v>
      </c>
      <c r="F116" s="304" t="s">
        <v>97</v>
      </c>
      <c r="G116" s="304"/>
      <c r="H116" s="304"/>
      <c r="I116" s="304"/>
      <c r="J116" s="304"/>
    </row>
    <row r="117" spans="2:10">
      <c r="B117" s="304"/>
      <c r="C117" s="304"/>
      <c r="D117" s="316" t="s">
        <v>202</v>
      </c>
      <c r="E117" s="304" t="s">
        <v>203</v>
      </c>
      <c r="F117" s="304" t="s">
        <v>97</v>
      </c>
      <c r="G117" s="304"/>
      <c r="H117" s="304"/>
      <c r="I117" s="304"/>
      <c r="J117" s="304"/>
    </row>
    <row r="118" spans="2:10">
      <c r="B118" s="309"/>
      <c r="C118" s="309"/>
      <c r="D118" s="318" t="s">
        <v>204</v>
      </c>
      <c r="E118" s="309" t="s">
        <v>205</v>
      </c>
      <c r="F118" s="309" t="s">
        <v>97</v>
      </c>
      <c r="G118" s="309"/>
      <c r="H118" s="309"/>
      <c r="I118" s="309"/>
      <c r="J118" s="309"/>
    </row>
    <row r="119" spans="2:10">
      <c r="B119" s="304" t="s">
        <v>206</v>
      </c>
      <c r="C119" s="304"/>
      <c r="D119" s="319" t="s">
        <v>207</v>
      </c>
      <c r="E119" s="304" t="s">
        <v>208</v>
      </c>
      <c r="F119" s="304" t="s">
        <v>209</v>
      </c>
      <c r="G119" s="304"/>
      <c r="H119" s="304"/>
      <c r="I119" s="304"/>
      <c r="J119" s="304"/>
    </row>
    <row r="120" spans="2:10">
      <c r="B120" s="304"/>
      <c r="C120" s="304"/>
      <c r="D120" s="319" t="s">
        <v>210</v>
      </c>
      <c r="E120" s="304" t="s">
        <v>211</v>
      </c>
      <c r="F120" s="304" t="s">
        <v>209</v>
      </c>
      <c r="G120" s="304"/>
      <c r="H120" s="304"/>
      <c r="I120" s="304"/>
      <c r="J120" s="304"/>
    </row>
    <row r="121" spans="2:10">
      <c r="B121" s="304"/>
      <c r="C121" s="304"/>
      <c r="D121" s="319" t="s">
        <v>1024</v>
      </c>
      <c r="E121" s="304" t="s">
        <v>1025</v>
      </c>
      <c r="F121" s="304" t="s">
        <v>209</v>
      </c>
      <c r="G121" s="304"/>
      <c r="H121" s="304"/>
      <c r="I121" s="304"/>
      <c r="J121" s="304"/>
    </row>
    <row r="122" spans="2:10">
      <c r="B122" s="304"/>
      <c r="C122" s="304"/>
      <c r="D122" s="319" t="s">
        <v>1026</v>
      </c>
      <c r="E122" s="304" t="s">
        <v>1027</v>
      </c>
      <c r="F122" s="304" t="s">
        <v>209</v>
      </c>
      <c r="G122" s="304"/>
      <c r="H122" s="304"/>
      <c r="I122" s="304"/>
      <c r="J122" s="304"/>
    </row>
    <row r="123" spans="2:10">
      <c r="B123" s="304"/>
      <c r="C123" s="304"/>
      <c r="D123" s="319" t="s">
        <v>1028</v>
      </c>
      <c r="E123" s="304" t="s">
        <v>212</v>
      </c>
      <c r="F123" s="304" t="s">
        <v>209</v>
      </c>
      <c r="G123" s="304"/>
      <c r="H123" s="304"/>
      <c r="I123" s="304"/>
      <c r="J123" s="304"/>
    </row>
    <row r="127" spans="2:10">
      <c r="D127" s="304"/>
      <c r="E127" s="310"/>
      <c r="F127" s="304"/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82492-199D-46BB-89C9-73AEFAAA0E3D}">
  <dimension ref="B3:O102"/>
  <sheetViews>
    <sheetView tabSelected="1" zoomScale="80" zoomScaleNormal="80" workbookViewId="0">
      <selection activeCell="H16" sqref="H16"/>
    </sheetView>
  </sheetViews>
  <sheetFormatPr defaultRowHeight="13.2"/>
  <cols>
    <col min="1" max="1" width="2.44140625" style="301" customWidth="1"/>
    <col min="2" max="2" width="11.88671875" style="301" bestFit="1" customWidth="1"/>
    <col min="3" max="3" width="9.88671875" style="301" bestFit="1" customWidth="1"/>
    <col min="4" max="4" width="15.5546875" style="301" customWidth="1"/>
    <col min="5" max="5" width="69.88671875" style="301" bestFit="1" customWidth="1"/>
    <col min="6" max="6" width="10.33203125" style="301" bestFit="1" customWidth="1"/>
    <col min="7" max="7" width="10" style="301" bestFit="1" customWidth="1"/>
    <col min="8" max="8" width="12.88671875" style="301" customWidth="1"/>
    <col min="9" max="9" width="14" style="301" customWidth="1"/>
    <col min="10" max="16384" width="8.88671875" style="301"/>
  </cols>
  <sheetData>
    <row r="3" spans="2:10">
      <c r="B3" s="303" t="s">
        <v>213</v>
      </c>
      <c r="C3" s="303"/>
      <c r="D3" s="304"/>
      <c r="E3" s="304"/>
      <c r="F3" s="304"/>
      <c r="G3" s="304"/>
      <c r="H3" s="304"/>
      <c r="I3" s="304"/>
      <c r="J3" s="304"/>
    </row>
    <row r="4" spans="2:10" ht="13.8">
      <c r="B4" s="305" t="s">
        <v>214</v>
      </c>
      <c r="C4" s="305" t="s">
        <v>7</v>
      </c>
      <c r="D4" s="305" t="s">
        <v>215</v>
      </c>
      <c r="E4" s="305" t="s">
        <v>216</v>
      </c>
      <c r="F4" s="305" t="s">
        <v>217</v>
      </c>
      <c r="G4" s="305" t="s">
        <v>218</v>
      </c>
      <c r="H4" s="305" t="s">
        <v>219</v>
      </c>
      <c r="I4" s="305" t="s">
        <v>220</v>
      </c>
      <c r="J4" s="305" t="s">
        <v>221</v>
      </c>
    </row>
    <row r="5" spans="2:10" ht="21" thickBot="1">
      <c r="B5" s="306" t="s">
        <v>222</v>
      </c>
      <c r="C5" s="306" t="s">
        <v>16</v>
      </c>
      <c r="D5" s="306" t="s">
        <v>223</v>
      </c>
      <c r="E5" s="306" t="s">
        <v>224</v>
      </c>
      <c r="F5" s="306" t="s">
        <v>225</v>
      </c>
      <c r="G5" s="306" t="s">
        <v>226</v>
      </c>
      <c r="H5" s="306" t="s">
        <v>227</v>
      </c>
      <c r="I5" s="306" t="s">
        <v>228</v>
      </c>
      <c r="J5" s="306" t="s">
        <v>229</v>
      </c>
    </row>
    <row r="6" spans="2:10">
      <c r="B6" s="304" t="s">
        <v>230</v>
      </c>
      <c r="C6" s="320"/>
      <c r="D6" s="381" t="str">
        <f>LEFT(Commodities!$D$7,4)&amp;RIGHT(Commodities!D80,5)&amp;"E"</f>
        <v>TPCADSBL1E</v>
      </c>
      <c r="E6" s="382" t="s">
        <v>231</v>
      </c>
      <c r="F6" s="381" t="str">
        <f>Commodities!$F$7</f>
        <v>Mpass-km</v>
      </c>
      <c r="G6" s="381" t="s">
        <v>232</v>
      </c>
      <c r="H6" s="304"/>
      <c r="I6" s="319"/>
      <c r="J6" s="304"/>
    </row>
    <row r="7" spans="2:10">
      <c r="C7" s="320"/>
      <c r="D7" s="381" t="str">
        <f>LEFT(Commodities!$D$7,4)&amp;RIGHT(Commodities!D85,5)&amp;"E"</f>
        <v>TPCAGSBL1E</v>
      </c>
      <c r="E7" s="382" t="s">
        <v>233</v>
      </c>
      <c r="F7" s="381" t="str">
        <f>Commodities!$F$7</f>
        <v>Mpass-km</v>
      </c>
      <c r="G7" s="381" t="s">
        <v>232</v>
      </c>
      <c r="H7" s="304"/>
      <c r="I7" s="319"/>
      <c r="J7" s="304"/>
    </row>
    <row r="8" spans="2:10">
      <c r="C8" s="320"/>
      <c r="D8" s="381" t="s">
        <v>1092</v>
      </c>
      <c r="E8" s="382" t="s">
        <v>1093</v>
      </c>
      <c r="F8" s="381" t="str">
        <f>Commodities!$F$7</f>
        <v>Mpass-km</v>
      </c>
      <c r="G8" s="381" t="s">
        <v>232</v>
      </c>
      <c r="H8" s="304"/>
      <c r="I8" s="319"/>
      <c r="J8" s="304"/>
    </row>
    <row r="9" spans="2:10">
      <c r="C9" s="304"/>
      <c r="D9" s="381" t="str">
        <f>LEFT(Commodities!D11,4)&amp;RIGHT(Commodities!D80,5)&amp;"E"</f>
        <v>TPBUDSBL1E</v>
      </c>
      <c r="E9" s="381" t="s">
        <v>234</v>
      </c>
      <c r="F9" s="381" t="str">
        <f>Commodities!$F$7</f>
        <v>Mpass-km</v>
      </c>
      <c r="G9" s="381" t="s">
        <v>232</v>
      </c>
      <c r="H9" s="304"/>
      <c r="I9" s="319"/>
      <c r="J9" s="304"/>
    </row>
    <row r="10" spans="2:10">
      <c r="C10" s="304"/>
      <c r="D10" s="381" t="str">
        <f>LEFT(Commodities!D14,4)&amp;RIGHT(Commodities!D80,5)&amp;"E"</f>
        <v>TPCODSBL1E</v>
      </c>
      <c r="E10" s="381" t="s">
        <v>235</v>
      </c>
      <c r="F10" s="381" t="str">
        <f>Commodities!$F$7</f>
        <v>Mpass-km</v>
      </c>
      <c r="G10" s="381" t="s">
        <v>232</v>
      </c>
      <c r="H10" s="304"/>
      <c r="I10" s="319"/>
      <c r="J10" s="304"/>
    </row>
    <row r="11" spans="2:10">
      <c r="C11" s="304"/>
      <c r="D11" s="381" t="str">
        <f>LEFT(Commodities!$D$25,4)&amp;RIGHT(Commodities!D85,5)&amp;"E"</f>
        <v>TPMTGSBL1E</v>
      </c>
      <c r="E11" s="381" t="s">
        <v>236</v>
      </c>
      <c r="F11" s="381" t="str">
        <f>Commodities!$F$7</f>
        <v>Mpass-km</v>
      </c>
      <c r="G11" s="381" t="s">
        <v>232</v>
      </c>
      <c r="H11" s="304"/>
      <c r="I11" s="319"/>
      <c r="J11" s="304"/>
    </row>
    <row r="12" spans="2:10">
      <c r="B12" s="304"/>
      <c r="C12" s="304"/>
      <c r="D12" s="381" t="str">
        <f>LEFT(Commodities!D37,4)&amp;"KINGX1E"</f>
        <v>TPBIKINGX1E</v>
      </c>
      <c r="E12" s="383" t="s">
        <v>241</v>
      </c>
      <c r="F12" s="381" t="str">
        <f>Commodities!$F$7</f>
        <v>Mpass-km</v>
      </c>
      <c r="G12" s="381" t="s">
        <v>232</v>
      </c>
      <c r="H12" s="304"/>
      <c r="I12" s="319"/>
      <c r="J12" s="304"/>
    </row>
    <row r="13" spans="2:10">
      <c r="B13" s="304"/>
      <c r="C13" s="304"/>
      <c r="D13" s="381" t="str">
        <f>LEFT(Commodities!D40,4)&amp;"LKXX1E"</f>
        <v>TPWALKXX1E</v>
      </c>
      <c r="E13" s="383" t="s">
        <v>242</v>
      </c>
      <c r="F13" s="381" t="str">
        <f>Commodities!$F$7</f>
        <v>Mpass-km</v>
      </c>
      <c r="G13" s="381" t="str">
        <f>Commodities!$F$7</f>
        <v>Mpass-km</v>
      </c>
      <c r="H13" s="304"/>
      <c r="I13" s="319"/>
      <c r="J13" s="304"/>
    </row>
    <row r="14" spans="2:10">
      <c r="B14" s="304"/>
      <c r="D14" s="381" t="str">
        <f>LEFT(Commodities!D32,4)&amp;RIGHT(Commodities!D80,5)&amp;"E"</f>
        <v>TPSNDSBL1E</v>
      </c>
      <c r="E14" s="381" t="s">
        <v>237</v>
      </c>
      <c r="F14" s="381" t="str">
        <f>Commodities!$F$7</f>
        <v>Mpass-km</v>
      </c>
      <c r="G14" s="381" t="s">
        <v>232</v>
      </c>
      <c r="H14" s="304"/>
      <c r="I14" s="319"/>
      <c r="J14" s="304"/>
    </row>
    <row r="15" spans="2:10">
      <c r="B15" s="304"/>
      <c r="C15" s="304"/>
      <c r="D15" s="384" t="str">
        <f>LEFT(Commodities!D33,4)&amp;RIGHT(Commodities!D71,3)&amp;"X1E"</f>
        <v>TPSIHFOX1E</v>
      </c>
      <c r="E15" s="383" t="s">
        <v>238</v>
      </c>
      <c r="F15" s="381" t="str">
        <f>Commodities!$F$7</f>
        <v>Mpass-km</v>
      </c>
      <c r="G15" s="381" t="s">
        <v>232</v>
      </c>
      <c r="H15" s="304"/>
      <c r="I15" s="319"/>
      <c r="J15" s="304"/>
    </row>
    <row r="16" spans="2:10">
      <c r="B16" s="304"/>
      <c r="C16" s="304"/>
      <c r="D16" s="381" t="str">
        <f>LEFT(Commodities!$D$34,4)&amp;RIGHT(Commodities!D90,5)&amp;"E"</f>
        <v>TPANKENA1E</v>
      </c>
      <c r="E16" s="381" t="s">
        <v>239</v>
      </c>
      <c r="F16" s="381" t="str">
        <f>Commodities!$F$7</f>
        <v>Mpass-km</v>
      </c>
      <c r="G16" s="381" t="s">
        <v>232</v>
      </c>
      <c r="H16" s="304"/>
      <c r="I16" s="304"/>
      <c r="J16" s="304"/>
    </row>
    <row r="17" spans="2:15">
      <c r="B17" s="304"/>
      <c r="C17" s="304"/>
      <c r="D17" s="381" t="str">
        <f>LEFT(Commodities!$D$34,4)&amp;RIGHT(Commodities!D69,4)&amp;"1E"</f>
        <v>TPANAGSL1E</v>
      </c>
      <c r="E17" s="381" t="s">
        <v>240</v>
      </c>
      <c r="F17" s="381" t="str">
        <f>Commodities!$F$7</f>
        <v>Mpass-km</v>
      </c>
      <c r="G17" s="381" t="s">
        <v>232</v>
      </c>
      <c r="H17" s="304"/>
      <c r="I17" s="304"/>
      <c r="J17" s="304"/>
    </row>
    <row r="18" spans="2:15">
      <c r="B18" s="304"/>
      <c r="C18" s="304"/>
      <c r="D18" s="381" t="str">
        <f>LEFT(Commodities!$D$36,4)&amp;RIGHT(Commodities!D95,5)&amp;"E"</f>
        <v>TPAIKEIN1E</v>
      </c>
      <c r="E18" s="383" t="s">
        <v>955</v>
      </c>
      <c r="F18" s="381" t="str">
        <f>Commodities!$F$7</f>
        <v>Mpass-km</v>
      </c>
      <c r="G18" s="381" t="s">
        <v>232</v>
      </c>
      <c r="H18" s="304"/>
      <c r="I18" s="319"/>
      <c r="J18" s="304"/>
      <c r="O18" s="304"/>
    </row>
    <row r="19" spans="2:15">
      <c r="B19" s="304"/>
      <c r="C19" s="304"/>
      <c r="D19" s="381" t="str">
        <f>LEFT(Commodities!$D$36,4)&amp;RIGHT(Commodities!D96,5)&amp;"E"</f>
        <v>TPAIKEIN2E</v>
      </c>
      <c r="E19" s="383" t="s">
        <v>959</v>
      </c>
      <c r="F19" s="381" t="str">
        <f>Commodities!$F$7</f>
        <v>Mpass-km</v>
      </c>
      <c r="G19" s="381" t="s">
        <v>232</v>
      </c>
      <c r="H19" s="304"/>
      <c r="I19" s="319"/>
      <c r="J19" s="304"/>
      <c r="O19" s="304"/>
    </row>
    <row r="20" spans="2:15">
      <c r="B20" s="304"/>
      <c r="C20" s="304"/>
      <c r="D20" s="381" t="str">
        <f>LEFT(Commodities!$D$42,4)&amp;RIGHT(Commodities!D80,5)&amp;"E"</f>
        <v>TFVADSBL1E</v>
      </c>
      <c r="E20" s="383" t="s">
        <v>243</v>
      </c>
      <c r="F20" s="381" t="str">
        <f>Commodities!$F$42</f>
        <v>Mt-km</v>
      </c>
      <c r="G20" s="381" t="s">
        <v>232</v>
      </c>
      <c r="H20" s="304"/>
      <c r="I20" s="319"/>
      <c r="J20" s="304"/>
    </row>
    <row r="21" spans="2:15">
      <c r="B21" s="304"/>
      <c r="C21" s="304"/>
      <c r="D21" s="381" t="str">
        <f>LEFT(Commodities!$D$42,4)&amp;RIGHT(Commodities!D85,5)&amp;"E"</f>
        <v>TFVAGSBL1E</v>
      </c>
      <c r="E21" s="383" t="s">
        <v>244</v>
      </c>
      <c r="F21" s="381" t="str">
        <f>Commodities!$F$42</f>
        <v>Mt-km</v>
      </c>
      <c r="G21" s="381" t="s">
        <v>232</v>
      </c>
      <c r="H21" s="304"/>
      <c r="I21" s="319"/>
      <c r="J21" s="304"/>
    </row>
    <row r="22" spans="2:15">
      <c r="B22" s="304"/>
      <c r="C22" s="304"/>
      <c r="D22" s="381" t="str">
        <f>LEFT(Commodities!$D$44,4)&amp;RIGHT(Commodities!D80,5)&amp;"E"</f>
        <v>TFTRDSBL1E</v>
      </c>
      <c r="E22" s="383" t="s">
        <v>245</v>
      </c>
      <c r="F22" s="381" t="str">
        <f>Commodities!$F$44</f>
        <v>Mt-km</v>
      </c>
      <c r="G22" s="381" t="s">
        <v>232</v>
      </c>
      <c r="H22" s="304"/>
      <c r="I22" s="319"/>
      <c r="J22" s="304"/>
    </row>
    <row r="23" spans="2:15">
      <c r="C23" s="311"/>
      <c r="D23" s="384" t="str">
        <f>LEFT(Commodities!D49,4)&amp;RIGHT(Commodities!D80,5)&amp;"E"</f>
        <v>TFSNDSBL1E</v>
      </c>
      <c r="E23" s="381" t="s">
        <v>246</v>
      </c>
      <c r="F23" s="381" t="str">
        <f>Commodities!$F$44</f>
        <v>Mt-km</v>
      </c>
      <c r="G23" s="381" t="s">
        <v>232</v>
      </c>
      <c r="H23" s="304"/>
      <c r="I23" s="304"/>
      <c r="J23" s="304"/>
    </row>
    <row r="24" spans="2:15">
      <c r="B24" s="304"/>
      <c r="C24" s="311"/>
      <c r="D24" s="384" t="str">
        <f>LEFT(Commodities!D50,4)&amp;RIGHT(Commodities!D71,3)&amp;"X1E"</f>
        <v>TFSIHFOX1E</v>
      </c>
      <c r="E24" s="383" t="s">
        <v>247</v>
      </c>
      <c r="F24" s="381" t="str">
        <f>Commodities!$F$44</f>
        <v>Mt-km</v>
      </c>
      <c r="G24" s="381" t="s">
        <v>232</v>
      </c>
      <c r="H24" s="304"/>
      <c r="I24" s="319"/>
      <c r="J24" s="304"/>
    </row>
    <row r="25" spans="2:15">
      <c r="B25" s="309"/>
      <c r="C25" s="321"/>
      <c r="D25" s="385" t="str">
        <f>LEFT(Commodities!D51,4)&amp;RIGHT(Commodities!D90,5)&amp;"E"</f>
        <v>TFAIKENA1E</v>
      </c>
      <c r="E25" s="386" t="s">
        <v>248</v>
      </c>
      <c r="F25" s="387" t="str">
        <f>Commodities!$F$44</f>
        <v>Mt-km</v>
      </c>
      <c r="G25" s="387" t="s">
        <v>232</v>
      </c>
      <c r="H25" s="309"/>
      <c r="I25" s="323"/>
    </row>
    <row r="26" spans="2:15">
      <c r="B26" s="304" t="s">
        <v>249</v>
      </c>
      <c r="C26" s="304"/>
      <c r="D26" s="304" t="str">
        <f>"FT-TRA"&amp;IF(LEN(Commodities!D52)=6,RIGHT(Commodities!D52,3),RIGHT(Commodities!D52,4))</f>
        <v>FT-TRADSL</v>
      </c>
      <c r="E26" s="304" t="str">
        <f>"Fuel Technology "&amp;Commodities!E52</f>
        <v>Fuel Technology Diesel TRA</v>
      </c>
      <c r="F26" s="304" t="s">
        <v>97</v>
      </c>
      <c r="G26" s="304" t="s">
        <v>250</v>
      </c>
      <c r="H26" s="304"/>
      <c r="I26" s="304"/>
      <c r="J26" s="304"/>
    </row>
    <row r="27" spans="2:15">
      <c r="B27" s="304"/>
      <c r="C27" s="304"/>
      <c r="D27" s="304" t="str">
        <f>"FT-TRA"&amp;IF(LEN(Commodities!D53)=6,RIGHT(Commodities!D53,3),RIGHT(Commodities!D53,4))</f>
        <v>FT-TRADSB</v>
      </c>
      <c r="E27" s="304" t="str">
        <f>"Fuel Technology "&amp;Commodities!E53</f>
        <v>Fuel Technology RE diesel (1G &amp; 2G) TRA</v>
      </c>
      <c r="F27" s="304" t="s">
        <v>97</v>
      </c>
      <c r="G27" s="304" t="s">
        <v>250</v>
      </c>
      <c r="H27" s="304"/>
      <c r="I27" s="304"/>
      <c r="J27" s="304"/>
    </row>
    <row r="28" spans="2:15">
      <c r="C28" s="304"/>
      <c r="D28" s="304" t="str">
        <f>"FT-TRA"&amp;IF(LEN(Commodities!D54)=6,RIGHT(Commodities!D54,3),RIGHT(Commodities!D54,4))</f>
        <v>FT-TRAGSL</v>
      </c>
      <c r="E28" s="304" t="str">
        <f>"Fuel Technology "&amp;Commodities!E54</f>
        <v>Fuel Technology Gasoline TRA</v>
      </c>
      <c r="F28" s="304" t="s">
        <v>97</v>
      </c>
      <c r="G28" s="304" t="s">
        <v>250</v>
      </c>
      <c r="H28" s="304"/>
      <c r="I28" s="304"/>
      <c r="J28" s="304"/>
    </row>
    <row r="29" spans="2:15">
      <c r="B29" s="304"/>
      <c r="C29" s="304"/>
      <c r="D29" s="304" t="str">
        <f>"FT-TRA"&amp;IF(LEN(Commodities!D55)=6,RIGHT(Commodities!D55,3),RIGHT(Commodities!D55,4))</f>
        <v>FT-TRAGSB</v>
      </c>
      <c r="E29" s="304" t="str">
        <f>"Fuel Technology "&amp;Commodities!E55</f>
        <v>Fuel Technology RE ethanol (1G &amp; 2G) TRA</v>
      </c>
      <c r="F29" s="304" t="s">
        <v>97</v>
      </c>
      <c r="G29" s="304" t="s">
        <v>250</v>
      </c>
      <c r="H29" s="304"/>
      <c r="I29" s="304"/>
      <c r="J29" s="304"/>
    </row>
    <row r="30" spans="2:15">
      <c r="B30" s="304"/>
      <c r="C30" s="304"/>
      <c r="D30" s="304" t="str">
        <f>"FT-TRA"&amp;IF(LEN(Commodities!D56)=6,RIGHT(Commodities!D56,3),RIGHT(Commodities!D56,4))</f>
        <v>FT-TRALPG</v>
      </c>
      <c r="E30" s="304" t="str">
        <f>"Fuel Technology "&amp;Commodities!E56</f>
        <v>Fuel Technology Liquid petrol gas TRA</v>
      </c>
      <c r="F30" s="304" t="s">
        <v>97</v>
      </c>
      <c r="G30" s="304" t="s">
        <v>250</v>
      </c>
      <c r="H30" s="304"/>
      <c r="I30" s="304"/>
      <c r="J30" s="304"/>
    </row>
    <row r="31" spans="2:15">
      <c r="B31" s="304"/>
      <c r="C31" s="304"/>
      <c r="D31" s="304" t="str">
        <f>"FT-TRA"&amp;IF(LEN(Commodities!D57)=6,RIGHT(Commodities!D57,3),RIGHT(Commodities!D57,4))</f>
        <v>FT-TRALPGC</v>
      </c>
      <c r="E31" s="304" t="str">
        <f>"Fuel Technology "&amp;Commodities!E57</f>
        <v>Fuel Technology Liquid petrol gas TRA Cars</v>
      </c>
      <c r="F31" s="304" t="s">
        <v>97</v>
      </c>
      <c r="G31" s="304" t="s">
        <v>250</v>
      </c>
      <c r="H31" s="304"/>
      <c r="I31" s="304"/>
      <c r="J31" s="304"/>
    </row>
    <row r="32" spans="2:15">
      <c r="B32" s="304"/>
      <c r="C32" s="304"/>
      <c r="D32" s="304" t="str">
        <f>"FT-TRA"&amp;IF(LEN(Commodities!D58)=6,RIGHT(Commodities!D58,3),RIGHT(Commodities!D58,4))</f>
        <v>FT-TRANGA</v>
      </c>
      <c r="E32" s="304" t="str">
        <f>"Fuel Technology "&amp;Commodities!E58</f>
        <v>Fuel Technology Nat. Gas TRA</v>
      </c>
      <c r="F32" s="304" t="s">
        <v>97</v>
      </c>
      <c r="G32" s="304" t="s">
        <v>250</v>
      </c>
      <c r="I32" s="304"/>
      <c r="J32" s="304"/>
    </row>
    <row r="33" spans="2:10">
      <c r="B33" s="304"/>
      <c r="C33" s="304"/>
      <c r="D33" s="304" t="str">
        <f>"FT-TRA"&amp;IF(LEN(Commodities!D59)=6,RIGHT(Commodities!D59,3),RIGHT(Commodities!D59,4))</f>
        <v>FT-TRASNG</v>
      </c>
      <c r="E33" s="304" t="str">
        <f>"Fuel Technology "&amp;Commodities!E59</f>
        <v>Fuel Technology RE Synt. Nat. Gas (1G &amp; 2G) TRA</v>
      </c>
      <c r="F33" s="304" t="s">
        <v>97</v>
      </c>
      <c r="G33" s="304" t="s">
        <v>250</v>
      </c>
    </row>
    <row r="34" spans="2:10">
      <c r="B34" s="304"/>
      <c r="C34" s="304"/>
      <c r="D34" s="304" t="str">
        <f>"FT-TRA"&amp;IF(LEN(Commodities!D60)=6,RIGHT(Commodities!D60,3),RIGHT(Commodities!D60,4))</f>
        <v>FT-TRAELC</v>
      </c>
      <c r="E34" s="304" t="str">
        <f>"Fuel Technology "&amp;Commodities!E60</f>
        <v>Fuel Technology Electricity TRA</v>
      </c>
      <c r="F34" s="304" t="s">
        <v>97</v>
      </c>
      <c r="G34" s="304" t="s">
        <v>250</v>
      </c>
      <c r="H34" s="310" t="s">
        <v>114</v>
      </c>
      <c r="I34" s="304"/>
      <c r="J34" s="304"/>
    </row>
    <row r="35" spans="2:10">
      <c r="B35" s="304"/>
      <c r="C35" s="304"/>
      <c r="D35" s="304" t="str">
        <f>"FT-TRA"&amp;IF(LEN(Commodities!D61)=6,RIGHT(Commodities!D61,3),RIGHT(Commodities!D61,5))</f>
        <v>FT-TRAELCEV</v>
      </c>
      <c r="E35" s="304" t="str">
        <f>"Fuel Technology "&amp;Commodities!E61</f>
        <v>Fuel Technology Electricity TRA for electric EV</v>
      </c>
      <c r="F35" s="304" t="s">
        <v>97</v>
      </c>
      <c r="G35" s="304" t="s">
        <v>250</v>
      </c>
      <c r="H35" s="310" t="s">
        <v>114</v>
      </c>
      <c r="I35" s="304"/>
      <c r="J35" s="304"/>
    </row>
    <row r="36" spans="2:10">
      <c r="B36" s="304"/>
      <c r="C36" s="304"/>
      <c r="D36" s="304" t="str">
        <f>"FT-TRA"&amp;IF(LEN(Commodities!D62)=6,RIGHT(Commodities!D62,3),RIGHT(Commodities!D62,6))</f>
        <v>FT-TRAELCEVC</v>
      </c>
      <c r="E36" s="304" t="str">
        <f>"Fuel Technology "&amp;Commodities!E62</f>
        <v>Fuel Technology Electricity TRA for electric cars</v>
      </c>
      <c r="F36" s="304" t="s">
        <v>97</v>
      </c>
      <c r="G36" s="304" t="s">
        <v>250</v>
      </c>
      <c r="H36" s="310" t="s">
        <v>114</v>
      </c>
      <c r="I36" s="304"/>
      <c r="J36" s="304"/>
    </row>
    <row r="37" spans="2:10">
      <c r="B37" s="304"/>
      <c r="C37" s="304"/>
      <c r="D37" s="304" t="str">
        <f>"FT-TRA"&amp;IF(LEN(Commodities!D63)=6,RIGHT(Commodities!D63,3),RIGHT(Commodities!D63,4))</f>
        <v>FT-TRAH2G</v>
      </c>
      <c r="E37" s="304" t="str">
        <f>"Fuel Technology "&amp;Commodities!E63</f>
        <v>Fuel Technology Hydrogen TRA</v>
      </c>
      <c r="F37" s="304" t="s">
        <v>97</v>
      </c>
      <c r="G37" s="304" t="s">
        <v>250</v>
      </c>
      <c r="H37" s="304"/>
      <c r="I37" s="304"/>
      <c r="J37" s="304"/>
    </row>
    <row r="38" spans="2:10">
      <c r="B38" s="304"/>
      <c r="C38" s="304"/>
      <c r="D38" s="304" t="str">
        <f>"FT-TRA"&amp;IF(LEN(Commodities!D64)=6,RIGHT(Commodities!D64,3),RIGHT(Commodities!D64,4))</f>
        <v>FT-TRAH2C</v>
      </c>
      <c r="E38" s="304" t="str">
        <f>"Fuel Technology "&amp;Commodities!E64</f>
        <v>Fuel Technology Hydrogen Compressed TRA</v>
      </c>
      <c r="F38" s="304" t="s">
        <v>97</v>
      </c>
      <c r="G38" s="304" t="s">
        <v>250</v>
      </c>
      <c r="H38" s="304"/>
      <c r="I38" s="304"/>
      <c r="J38" s="304"/>
    </row>
    <row r="39" spans="2:10">
      <c r="B39" s="304"/>
      <c r="C39" s="304"/>
      <c r="D39" s="304" t="str">
        <f>"FT-TRA"&amp;IF(LEN(Commodities!D65)=6,RIGHT(Commodities!D65,3),RIGHT(Commodities!D65,4))</f>
        <v>FT-TRAKER</v>
      </c>
      <c r="E39" s="304" t="str">
        <f>"Fuel Technology "&amp;Commodities!E65</f>
        <v>Fuel Technology Kerosene TRA</v>
      </c>
      <c r="F39" s="304" t="s">
        <v>97</v>
      </c>
      <c r="G39" s="304" t="s">
        <v>250</v>
      </c>
      <c r="H39" s="304"/>
      <c r="I39" s="304"/>
      <c r="J39" s="304"/>
    </row>
    <row r="40" spans="2:10">
      <c r="B40" s="304"/>
      <c r="C40" s="304"/>
      <c r="D40" s="304" t="str">
        <f>"FT-TRA"&amp;IF(LEN(Commodities!D66)=6,RIGHT(Commodities!D66,3),RIGHT(Commodities!D66,4))</f>
        <v>FT-TRAKEN</v>
      </c>
      <c r="E40" s="304" t="str">
        <f>"Fuel Technology "&amp;Commodities!E66</f>
        <v>Fuel Technology Kerosene National TRA</v>
      </c>
      <c r="F40" s="304" t="s">
        <v>97</v>
      </c>
      <c r="G40" s="304" t="s">
        <v>250</v>
      </c>
      <c r="H40" s="304"/>
      <c r="I40" s="304"/>
      <c r="J40" s="304"/>
    </row>
    <row r="41" spans="2:10">
      <c r="B41" s="304"/>
      <c r="C41" s="304"/>
      <c r="D41" s="304" t="str">
        <f>"FT-TRA"&amp;IF(LEN(Commodities!D67)=6,RIGHT(Commodities!D67,3),RIGHT(Commodities!D67,4))</f>
        <v>FT-TRAKEI</v>
      </c>
      <c r="E41" s="304" t="str">
        <f>"Fuel Technology "&amp;Commodities!E67</f>
        <v>Fuel Technology Kerosene International TRA</v>
      </c>
      <c r="F41" s="304" t="s">
        <v>97</v>
      </c>
      <c r="G41" s="304" t="s">
        <v>250</v>
      </c>
      <c r="H41" s="304"/>
      <c r="I41" s="304"/>
      <c r="J41" s="304"/>
    </row>
    <row r="42" spans="2:10">
      <c r="B42" s="304"/>
      <c r="C42" s="304"/>
      <c r="D42" s="304" t="str">
        <f>"FT-TRA"&amp;IF(LEN(Commodities!D68)=6,RIGHT(Commodities!D68,3),RIGHT(Commodities!D68,4))</f>
        <v>FT-TRAKRB</v>
      </c>
      <c r="E42" s="304" t="str">
        <f>"Fuel Technology "&amp;Commodities!E68</f>
        <v>Fuel Technology RE kerosene TRA</v>
      </c>
      <c r="F42" s="304" t="s">
        <v>97</v>
      </c>
      <c r="G42" s="304" t="s">
        <v>250</v>
      </c>
      <c r="H42" s="304"/>
      <c r="I42" s="304"/>
      <c r="J42" s="304"/>
    </row>
    <row r="43" spans="2:10">
      <c r="B43" s="304"/>
      <c r="C43" s="304"/>
      <c r="D43" s="304" t="str">
        <f>"FT-TRA"&amp;IF(LEN(Commodities!D69)=6,RIGHT(Commodities!D69,3),RIGHT(Commodities!D69,4))</f>
        <v>FT-TRAAGSL</v>
      </c>
      <c r="E43" s="304" t="str">
        <f>"Fuel Technology "&amp;Commodities!E69</f>
        <v>Fuel Technology Aviation gasoline TRA</v>
      </c>
      <c r="F43" s="304" t="s">
        <v>97</v>
      </c>
      <c r="G43" s="304" t="s">
        <v>250</v>
      </c>
      <c r="H43" s="304"/>
      <c r="I43" s="304"/>
      <c r="J43" s="304"/>
    </row>
    <row r="44" spans="2:10">
      <c r="B44" s="304"/>
      <c r="C44" s="304"/>
      <c r="D44" s="304" t="str">
        <f>"FT-TRA"&amp;IF(LEN(Commodities!D70)=6,RIGHT(Commodities!D70,3),RIGHT(Commodities!D70,4))</f>
        <v>FT-TRAMOB</v>
      </c>
      <c r="E44" s="304" t="str">
        <f>"Fuel Technology "&amp;Commodities!E70</f>
        <v>Fuel Technology Methanol TRA</v>
      </c>
      <c r="F44" s="304" t="s">
        <v>97</v>
      </c>
      <c r="G44" s="304" t="s">
        <v>250</v>
      </c>
      <c r="H44" s="304"/>
      <c r="I44" s="304"/>
      <c r="J44" s="304"/>
    </row>
    <row r="45" spans="2:10">
      <c r="B45" s="304"/>
      <c r="C45" s="304"/>
      <c r="D45" s="304" t="str">
        <f>"FT-TRA"&amp;IF(LEN(Commodities!D71)=6,RIGHT(Commodities!D71,3),RIGHT(Commodities!D71,4))</f>
        <v>FT-TRAHFO</v>
      </c>
      <c r="E45" s="304" t="str">
        <f>"Fuel Technology "&amp;Commodities!E71</f>
        <v>Fuel Technology Heavy Fuel Oil TRA</v>
      </c>
      <c r="F45" s="304" t="s">
        <v>97</v>
      </c>
      <c r="G45" s="304" t="s">
        <v>250</v>
      </c>
      <c r="H45" s="304"/>
      <c r="I45" s="304"/>
      <c r="J45" s="304"/>
    </row>
    <row r="46" spans="2:10">
      <c r="B46" s="304"/>
      <c r="C46" s="304"/>
      <c r="D46" s="304" t="str">
        <f>"FT-TRA"&amp;IF(LEN(Commodities!D72)=6,RIGHT(Commodities!D72,3),RIGHT(Commodities!D72,4))</f>
        <v>FT-TRAMGO</v>
      </c>
      <c r="E46" s="304" t="str">
        <f>"Fuel Technology "&amp;Commodities!E72</f>
        <v>Fuel Technology Transport marine gas oil</v>
      </c>
      <c r="F46" s="304" t="s">
        <v>97</v>
      </c>
      <c r="G46" s="304" t="s">
        <v>250</v>
      </c>
      <c r="H46" s="304"/>
      <c r="I46" s="304"/>
      <c r="J46" s="304"/>
    </row>
    <row r="47" spans="2:10">
      <c r="B47" s="304"/>
      <c r="C47" s="304"/>
      <c r="D47" s="304" t="str">
        <f>"FT-TRA"&amp;IF(LEN(Commodities!D73)=6,RIGHT(Commodities!D73,3),RIGHT(Commodities!D73,4))</f>
        <v>FT-TRAHFON</v>
      </c>
      <c r="E47" s="304" t="str">
        <f>"Fuel Technology "&amp;Commodities!E73</f>
        <v>Fuel Technology Heavy Fuel Oil TRA Navigation</v>
      </c>
      <c r="F47" s="304" t="s">
        <v>97</v>
      </c>
      <c r="G47" s="304" t="s">
        <v>250</v>
      </c>
      <c r="H47" s="304"/>
      <c r="I47" s="304"/>
      <c r="J47" s="304"/>
    </row>
    <row r="48" spans="2:10">
      <c r="B48" s="304"/>
      <c r="C48" s="304"/>
      <c r="D48" s="304" t="str">
        <f>"FT-TRA"&amp;IF(LEN(Commodities!D74)=6,RIGHT(Commodities!D74,3),RIGHT(Commodities!D74,4))</f>
        <v>FT-TRADSLN</v>
      </c>
      <c r="E48" s="304" t="str">
        <f>"Fuel Technology "&amp;Commodities!E74</f>
        <v>Fuel Technology Diesel TRA Navigation</v>
      </c>
      <c r="F48" s="304" t="s">
        <v>97</v>
      </c>
      <c r="G48" s="304" t="s">
        <v>250</v>
      </c>
      <c r="H48" s="304"/>
      <c r="I48" s="304"/>
      <c r="J48" s="304"/>
    </row>
    <row r="49" spans="2:10">
      <c r="B49" s="304"/>
      <c r="C49" s="304"/>
      <c r="D49" s="304" t="str">
        <f>"FT-TRA"&amp;IF(LEN(Commodities!D75)=6,RIGHT(Commodities!D75,3),RIGHT(Commodities!D75,4))</f>
        <v>FT-TRADSBN</v>
      </c>
      <c r="E49" s="304" t="str">
        <f>"Fuel Technology "&amp;Commodities!E75</f>
        <v>Fuel Technology RE diesel (1G &amp; 2G) TRA Navigation</v>
      </c>
      <c r="F49" s="304" t="s">
        <v>97</v>
      </c>
      <c r="G49" s="304" t="s">
        <v>250</v>
      </c>
      <c r="H49" s="304"/>
      <c r="I49" s="304"/>
      <c r="J49" s="304"/>
    </row>
    <row r="50" spans="2:10">
      <c r="B50" s="304"/>
      <c r="C50" s="304"/>
      <c r="D50" s="304" t="str">
        <f>"FT-TRA"&amp;IF(LEN(Commodities!D76)=6,RIGHT(Commodities!D76,3),RIGHT(Commodities!D76,4))</f>
        <v>FT-TRAGSBN</v>
      </c>
      <c r="E50" s="304" t="str">
        <f>"Fuel Technology "&amp;Commodities!E76</f>
        <v>Fuel Technology RE ethanol (1G &amp; 2G) TRA Navigation</v>
      </c>
      <c r="F50" s="304" t="s">
        <v>97</v>
      </c>
      <c r="G50" s="304" t="s">
        <v>250</v>
      </c>
      <c r="H50" s="304"/>
      <c r="I50" s="304"/>
      <c r="J50" s="304"/>
    </row>
    <row r="51" spans="2:10">
      <c r="B51" s="304"/>
      <c r="C51" s="304"/>
      <c r="D51" s="304" t="str">
        <f>"FT-TRA"&amp;IF(LEN(Commodities!D77)=6,RIGHT(Commodities!D77,3),RIGHT(Commodities!D77,4))</f>
        <v>FT-TRANGAN</v>
      </c>
      <c r="E51" s="304" t="str">
        <f>"Fuel Technology "&amp;Commodities!E77</f>
        <v>Fuel Technology Nat. Gas TRA Navigation</v>
      </c>
      <c r="F51" s="304" t="s">
        <v>97</v>
      </c>
      <c r="G51" s="304" t="s">
        <v>250</v>
      </c>
      <c r="H51" s="304"/>
      <c r="I51" s="304"/>
      <c r="J51" s="304"/>
    </row>
    <row r="52" spans="2:10">
      <c r="B52" s="304"/>
      <c r="C52" s="304"/>
      <c r="D52" s="304" t="str">
        <f>"FT-TRA"&amp;IF(LEN(Commodities!D78)=6,RIGHT(Commodities!D78,3),RIGHT(Commodities!D78,4))</f>
        <v>FT-TRASNGN</v>
      </c>
      <c r="E52" s="304" t="str">
        <f>"Fuel Technology "&amp;Commodities!E78</f>
        <v>Fuel Technology RE Synt. Nat. Gas (1G &amp; 2G) TRA Navigation</v>
      </c>
      <c r="F52" s="304" t="s">
        <v>97</v>
      </c>
      <c r="G52" s="304" t="s">
        <v>250</v>
      </c>
      <c r="H52" s="304"/>
      <c r="I52" s="304"/>
      <c r="J52" s="304"/>
    </row>
    <row r="53" spans="2:10">
      <c r="B53" s="304"/>
      <c r="C53" s="304"/>
      <c r="D53" s="304" t="str">
        <f>"FT-TRA"&amp;IF(LEN(Commodities!D79)=6,RIGHT(Commodities!D79,3),RIGHT(Commodities!D79,4))</f>
        <v>FT-TRAAMM</v>
      </c>
      <c r="E53" s="304" t="str">
        <f>"Fuel Technology "&amp;Commodities!E79</f>
        <v>Fuel Technology Ammonia TRA</v>
      </c>
      <c r="F53" s="304" t="s">
        <v>97</v>
      </c>
      <c r="G53" s="304" t="s">
        <v>250</v>
      </c>
      <c r="H53" s="304"/>
      <c r="I53" s="304"/>
      <c r="J53" s="304"/>
    </row>
    <row r="54" spans="2:10">
      <c r="B54" s="304"/>
      <c r="C54" s="304"/>
      <c r="D54" s="304" t="str">
        <f>"FT-"&amp;Commodities!D80</f>
        <v>FT-TRADSBL1</v>
      </c>
      <c r="E54" s="304" t="s">
        <v>251</v>
      </c>
      <c r="F54" s="301" t="s">
        <v>97</v>
      </c>
      <c r="G54" s="301" t="s">
        <v>250</v>
      </c>
      <c r="H54" s="304"/>
      <c r="I54" s="304"/>
      <c r="J54" s="304"/>
    </row>
    <row r="55" spans="2:10">
      <c r="B55" s="304"/>
      <c r="C55" s="304"/>
      <c r="D55" s="304" t="str">
        <f>"FT-"&amp;Commodities!D81</f>
        <v>FT-TRADSBL2</v>
      </c>
      <c r="E55" s="304" t="s">
        <v>252</v>
      </c>
      <c r="F55" s="301" t="s">
        <v>97</v>
      </c>
      <c r="G55" s="301" t="s">
        <v>250</v>
      </c>
      <c r="H55" s="304"/>
      <c r="I55" s="304"/>
      <c r="J55" s="304"/>
    </row>
    <row r="56" spans="2:10">
      <c r="B56" s="304"/>
      <c r="C56" s="304"/>
      <c r="D56" s="304" t="str">
        <f>"FT-"&amp;Commodities!D82</f>
        <v>FT-TRADSBL3</v>
      </c>
      <c r="E56" s="304" t="s">
        <v>253</v>
      </c>
      <c r="F56" s="301" t="s">
        <v>97</v>
      </c>
      <c r="G56" s="301" t="s">
        <v>250</v>
      </c>
      <c r="H56" s="304"/>
      <c r="I56" s="304"/>
      <c r="J56" s="304"/>
    </row>
    <row r="57" spans="2:10">
      <c r="B57" s="304"/>
      <c r="C57" s="304"/>
      <c r="D57" s="304" t="str">
        <f>"FT-"&amp;Commodities!D83</f>
        <v>FT-TRADSBL4</v>
      </c>
      <c r="E57" s="304" t="s">
        <v>254</v>
      </c>
      <c r="F57" s="301" t="s">
        <v>97</v>
      </c>
      <c r="G57" s="301" t="s">
        <v>250</v>
      </c>
      <c r="H57" s="304"/>
      <c r="I57" s="304"/>
      <c r="J57" s="304"/>
    </row>
    <row r="58" spans="2:10">
      <c r="B58" s="304"/>
      <c r="C58" s="304"/>
      <c r="D58" s="304" t="str">
        <f>"FT-"&amp;Commodities!D84</f>
        <v>FT-TRADSBL5</v>
      </c>
      <c r="E58" s="304" t="s">
        <v>255</v>
      </c>
      <c r="F58" s="301" t="s">
        <v>97</v>
      </c>
      <c r="G58" s="301" t="s">
        <v>250</v>
      </c>
      <c r="H58" s="304"/>
      <c r="I58" s="304"/>
      <c r="J58" s="304"/>
    </row>
    <row r="59" spans="2:10">
      <c r="B59" s="304"/>
      <c r="C59" s="304"/>
      <c r="D59" s="304" t="str">
        <f>"FT-"&amp;Commodities!D85</f>
        <v>FT-TRAGSBL1</v>
      </c>
      <c r="E59" s="304" t="s">
        <v>256</v>
      </c>
      <c r="F59" s="301" t="s">
        <v>97</v>
      </c>
      <c r="G59" s="301" t="s">
        <v>250</v>
      </c>
      <c r="H59" s="304"/>
      <c r="I59" s="304"/>
      <c r="J59" s="304"/>
    </row>
    <row r="60" spans="2:10">
      <c r="B60" s="304"/>
      <c r="C60" s="304"/>
      <c r="D60" s="304" t="str">
        <f>"FT-"&amp;Commodities!D86</f>
        <v>FT-TRAGSBL2</v>
      </c>
      <c r="E60" s="304" t="s">
        <v>257</v>
      </c>
      <c r="F60" s="301" t="s">
        <v>97</v>
      </c>
      <c r="G60" s="301" t="s">
        <v>250</v>
      </c>
      <c r="H60" s="304"/>
      <c r="I60" s="304"/>
      <c r="J60" s="304"/>
    </row>
    <row r="61" spans="2:10">
      <c r="D61" s="304" t="str">
        <f>"FT-"&amp;Commodities!D87</f>
        <v>FT-TRAGSBL3</v>
      </c>
      <c r="E61" s="304" t="s">
        <v>258</v>
      </c>
      <c r="F61" s="301" t="s">
        <v>97</v>
      </c>
      <c r="G61" s="301" t="s">
        <v>250</v>
      </c>
    </row>
    <row r="62" spans="2:10">
      <c r="D62" s="304" t="str">
        <f>"FT-"&amp;Commodities!D88</f>
        <v>FT-TRAGSBL4</v>
      </c>
      <c r="E62" s="304" t="s">
        <v>259</v>
      </c>
      <c r="F62" s="301" t="s">
        <v>97</v>
      </c>
      <c r="G62" s="301" t="s">
        <v>250</v>
      </c>
    </row>
    <row r="63" spans="2:10">
      <c r="D63" s="304" t="str">
        <f>"FT-"&amp;Commodities!D89</f>
        <v>FT-TRAGSBL5</v>
      </c>
      <c r="E63" s="304" t="s">
        <v>260</v>
      </c>
      <c r="F63" s="301" t="s">
        <v>97</v>
      </c>
      <c r="G63" s="301" t="s">
        <v>250</v>
      </c>
    </row>
    <row r="64" spans="2:10">
      <c r="D64" s="304" t="str">
        <f>"FT-"&amp;Commodities!D90</f>
        <v>FT-TRAKENA1</v>
      </c>
      <c r="E64" s="304" t="s">
        <v>1029</v>
      </c>
      <c r="F64" s="301" t="s">
        <v>97</v>
      </c>
      <c r="G64" s="301" t="s">
        <v>250</v>
      </c>
    </row>
    <row r="65" spans="4:7">
      <c r="D65" s="304" t="str">
        <f>"FT-"&amp;Commodities!D91</f>
        <v>FT-TRAKENA2</v>
      </c>
      <c r="E65" s="304" t="s">
        <v>1030</v>
      </c>
      <c r="F65" s="301" t="s">
        <v>97</v>
      </c>
      <c r="G65" s="301" t="s">
        <v>250</v>
      </c>
    </row>
    <row r="66" spans="4:7">
      <c r="D66" s="304" t="str">
        <f>"FT-"&amp;Commodities!D92</f>
        <v>FT-TRAKENA3</v>
      </c>
      <c r="E66" s="304" t="s">
        <v>1031</v>
      </c>
      <c r="F66" s="301" t="s">
        <v>97</v>
      </c>
      <c r="G66" s="301" t="s">
        <v>250</v>
      </c>
    </row>
    <row r="67" spans="4:7">
      <c r="D67" s="304" t="str">
        <f>"FT-"&amp;Commodities!D93</f>
        <v>FT-TRAKENA4</v>
      </c>
      <c r="E67" s="304" t="s">
        <v>1032</v>
      </c>
      <c r="F67" s="301" t="s">
        <v>97</v>
      </c>
      <c r="G67" s="301" t="s">
        <v>250</v>
      </c>
    </row>
    <row r="68" spans="4:7">
      <c r="D68" s="304" t="str">
        <f>"FT-"&amp;Commodities!D94</f>
        <v>FT-TRAKENA5</v>
      </c>
      <c r="E68" s="304" t="s">
        <v>1033</v>
      </c>
      <c r="F68" s="301" t="s">
        <v>97</v>
      </c>
      <c r="G68" s="301" t="s">
        <v>250</v>
      </c>
    </row>
    <row r="69" spans="4:7">
      <c r="D69" s="304" t="str">
        <f>"FT-"&amp;Commodities!D95</f>
        <v>FT-TRAKEIN1</v>
      </c>
      <c r="E69" s="304" t="s">
        <v>1034</v>
      </c>
      <c r="F69" s="301" t="s">
        <v>97</v>
      </c>
      <c r="G69" s="301" t="s">
        <v>250</v>
      </c>
    </row>
    <row r="70" spans="4:7">
      <c r="D70" s="304" t="str">
        <f>"FT-"&amp;Commodities!D96</f>
        <v>FT-TRAKEIN2</v>
      </c>
      <c r="E70" s="304" t="s">
        <v>1035</v>
      </c>
      <c r="F70" s="301" t="s">
        <v>97</v>
      </c>
      <c r="G70" s="301" t="s">
        <v>250</v>
      </c>
    </row>
    <row r="71" spans="4:7">
      <c r="D71" s="304" t="str">
        <f>"FT-"&amp;Commodities!D97</f>
        <v>FT-TRAKEIN3</v>
      </c>
      <c r="E71" s="304" t="s">
        <v>1036</v>
      </c>
      <c r="F71" s="301" t="s">
        <v>97</v>
      </c>
      <c r="G71" s="301" t="s">
        <v>250</v>
      </c>
    </row>
    <row r="72" spans="4:7">
      <c r="D72" s="304" t="str">
        <f>"FT-"&amp;Commodities!D98</f>
        <v>FT-TRAKEIN4</v>
      </c>
      <c r="E72" s="304" t="s">
        <v>1037</v>
      </c>
      <c r="F72" s="301" t="s">
        <v>97</v>
      </c>
      <c r="G72" s="301" t="s">
        <v>250</v>
      </c>
    </row>
    <row r="73" spans="4:7">
      <c r="D73" s="304" t="str">
        <f>"FT-"&amp;Commodities!D99</f>
        <v>FT-TRAKEIN5</v>
      </c>
      <c r="E73" s="304" t="s">
        <v>1038</v>
      </c>
      <c r="F73" s="301" t="s">
        <v>97</v>
      </c>
      <c r="G73" s="301" t="s">
        <v>250</v>
      </c>
    </row>
    <row r="74" spans="4:7">
      <c r="D74" s="304" t="str">
        <f>"FT-"&amp;Commodities!D100</f>
        <v>FT-TRANGBL1</v>
      </c>
      <c r="E74" s="304" t="s">
        <v>266</v>
      </c>
      <c r="F74" s="301" t="s">
        <v>97</v>
      </c>
      <c r="G74" s="301" t="s">
        <v>250</v>
      </c>
    </row>
    <row r="75" spans="4:7">
      <c r="D75" s="304" t="str">
        <f>"FT-"&amp;Commodities!D101</f>
        <v>FT-TRANGBL2</v>
      </c>
      <c r="E75" s="304" t="s">
        <v>267</v>
      </c>
      <c r="F75" s="301" t="s">
        <v>97</v>
      </c>
      <c r="G75" s="301" t="s">
        <v>250</v>
      </c>
    </row>
    <row r="76" spans="4:7">
      <c r="D76" s="304" t="str">
        <f>"FT-"&amp;Commodities!D102</f>
        <v>FT-TRANGBL3</v>
      </c>
      <c r="E76" s="304" t="s">
        <v>268</v>
      </c>
      <c r="F76" s="301" t="s">
        <v>97</v>
      </c>
      <c r="G76" s="301" t="s">
        <v>250</v>
      </c>
    </row>
    <row r="77" spans="4:7">
      <c r="D77" s="304" t="str">
        <f>"FT-"&amp;Commodities!D103</f>
        <v>FT-TRANGBL4</v>
      </c>
      <c r="E77" s="304" t="s">
        <v>269</v>
      </c>
      <c r="F77" s="301" t="s">
        <v>97</v>
      </c>
      <c r="G77" s="301" t="s">
        <v>250</v>
      </c>
    </row>
    <row r="78" spans="4:7">
      <c r="D78" s="304" t="str">
        <f>"FT-"&amp;Commodities!D104</f>
        <v>FT-TRANGBL5</v>
      </c>
      <c r="E78" s="304" t="s">
        <v>270</v>
      </c>
      <c r="F78" s="301" t="s">
        <v>97</v>
      </c>
      <c r="G78" s="301" t="s">
        <v>250</v>
      </c>
    </row>
    <row r="79" spans="4:7">
      <c r="D79" s="304" t="str">
        <f>"FT-"&amp;Commodities!D105</f>
        <v>FT-TRAOILBL1N</v>
      </c>
      <c r="E79" s="301" t="s">
        <v>271</v>
      </c>
      <c r="F79" s="301" t="s">
        <v>97</v>
      </c>
      <c r="G79" s="301" t="s">
        <v>250</v>
      </c>
    </row>
    <row r="80" spans="4:7">
      <c r="D80" s="304" t="str">
        <f>"FT-"&amp;Commodities!D106</f>
        <v>FT-TRAOILBL2N</v>
      </c>
      <c r="E80" s="301" t="s">
        <v>272</v>
      </c>
      <c r="F80" s="301" t="s">
        <v>97</v>
      </c>
      <c r="G80" s="301" t="s">
        <v>250</v>
      </c>
    </row>
    <row r="81" spans="4:7">
      <c r="D81" s="304" t="str">
        <f>"FT-"&amp;Commodities!D107</f>
        <v>FT-TRAOILBL3N</v>
      </c>
      <c r="E81" s="301" t="s">
        <v>273</v>
      </c>
      <c r="F81" s="301" t="s">
        <v>97</v>
      </c>
      <c r="G81" s="301" t="s">
        <v>250</v>
      </c>
    </row>
    <row r="82" spans="4:7">
      <c r="D82" s="304" t="str">
        <f>"FT-"&amp;Commodities!D108</f>
        <v>FT-TRAOILBL4N</v>
      </c>
      <c r="E82" s="301" t="s">
        <v>274</v>
      </c>
      <c r="F82" s="301" t="s">
        <v>97</v>
      </c>
      <c r="G82" s="301" t="s">
        <v>250</v>
      </c>
    </row>
    <row r="83" spans="4:7">
      <c r="D83" s="304" t="str">
        <f>"FT-"&amp;Commodities!D109</f>
        <v>FT-TRAOILBL5N</v>
      </c>
      <c r="E83" s="301" t="s">
        <v>275</v>
      </c>
      <c r="F83" s="301" t="s">
        <v>97</v>
      </c>
      <c r="G83" s="301" t="s">
        <v>250</v>
      </c>
    </row>
    <row r="84" spans="4:7">
      <c r="D84" s="304" t="str">
        <f>"FT-"&amp;Commodities!D110</f>
        <v>FT-TRANGBL1N</v>
      </c>
      <c r="E84" s="301" t="s">
        <v>276</v>
      </c>
      <c r="F84" s="301" t="s">
        <v>97</v>
      </c>
      <c r="G84" s="301" t="s">
        <v>250</v>
      </c>
    </row>
    <row r="85" spans="4:7">
      <c r="D85" s="304" t="str">
        <f>"FT-"&amp;Commodities!D111</f>
        <v>FT-TRANGBL2N</v>
      </c>
      <c r="E85" s="301" t="s">
        <v>277</v>
      </c>
      <c r="F85" s="301" t="s">
        <v>97</v>
      </c>
      <c r="G85" s="301" t="s">
        <v>250</v>
      </c>
    </row>
    <row r="86" spans="4:7">
      <c r="D86" s="304" t="str">
        <f>"FT-"&amp;Commodities!D112</f>
        <v>FT-TRANGBL3N</v>
      </c>
      <c r="E86" s="301" t="s">
        <v>278</v>
      </c>
      <c r="F86" s="301" t="s">
        <v>97</v>
      </c>
      <c r="G86" s="301" t="s">
        <v>250</v>
      </c>
    </row>
    <row r="87" spans="4:7">
      <c r="D87" s="304" t="str">
        <f>"FT-"&amp;Commodities!D113</f>
        <v>FT-TRANGBL4N</v>
      </c>
      <c r="E87" s="301" t="s">
        <v>279</v>
      </c>
      <c r="F87" s="301" t="s">
        <v>97</v>
      </c>
      <c r="G87" s="301" t="s">
        <v>250</v>
      </c>
    </row>
    <row r="88" spans="4:7">
      <c r="D88" s="304" t="str">
        <f>"FT-"&amp;Commodities!D114</f>
        <v>FT-TRANGBL5N</v>
      </c>
      <c r="E88" s="301" t="s">
        <v>280</v>
      </c>
      <c r="F88" s="301" t="s">
        <v>97</v>
      </c>
      <c r="G88" s="301" t="s">
        <v>250</v>
      </c>
    </row>
    <row r="89" spans="4:7">
      <c r="D89" s="304" t="str">
        <f>"FT-"&amp;Commodities!D115</f>
        <v>FT-TRAMFO</v>
      </c>
      <c r="E89" s="304" t="s">
        <v>281</v>
      </c>
      <c r="F89" s="301" t="s">
        <v>97</v>
      </c>
      <c r="G89" s="301" t="s">
        <v>250</v>
      </c>
    </row>
    <row r="90" spans="4:7">
      <c r="D90" s="304" t="str">
        <f>"FT-"&amp;Commodities!D116</f>
        <v>FT-TRAMFO2</v>
      </c>
      <c r="E90" s="304" t="s">
        <v>282</v>
      </c>
      <c r="F90" s="301" t="s">
        <v>97</v>
      </c>
      <c r="G90" s="301" t="s">
        <v>250</v>
      </c>
    </row>
    <row r="91" spans="4:7">
      <c r="D91" s="304" t="str">
        <f>"FT-"&amp;Commodities!D117</f>
        <v>FT-TRAMFO3</v>
      </c>
      <c r="E91" s="304" t="s">
        <v>283</v>
      </c>
      <c r="F91" s="301" t="s">
        <v>97</v>
      </c>
      <c r="G91" s="301" t="s">
        <v>250</v>
      </c>
    </row>
    <row r="92" spans="4:7">
      <c r="D92" s="304" t="str">
        <f>"FT-"&amp;Commodities!D118</f>
        <v>FT-TRAMFO4</v>
      </c>
      <c r="E92" s="304" t="s">
        <v>284</v>
      </c>
      <c r="F92" s="301" t="s">
        <v>97</v>
      </c>
      <c r="G92" s="301" t="s">
        <v>250</v>
      </c>
    </row>
    <row r="93" spans="4:7">
      <c r="D93" s="304"/>
      <c r="E93" s="304"/>
    </row>
    <row r="94" spans="4:7">
      <c r="D94" s="304"/>
      <c r="E94" s="304"/>
    </row>
    <row r="95" spans="4:7">
      <c r="D95" s="304"/>
    </row>
    <row r="96" spans="4:7">
      <c r="D96" s="304"/>
    </row>
    <row r="97" spans="4:4">
      <c r="D97" s="304"/>
    </row>
    <row r="98" spans="4:4">
      <c r="D98" s="304"/>
    </row>
    <row r="99" spans="4:4">
      <c r="D99" s="304"/>
    </row>
    <row r="100" spans="4:4">
      <c r="D100" s="304"/>
    </row>
    <row r="101" spans="4:4">
      <c r="D101" s="304"/>
    </row>
    <row r="102" spans="4:4">
      <c r="D102" s="304"/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5D72B-770E-4CEE-AD2F-A2C5FF897CCF}">
  <dimension ref="B1:N182"/>
  <sheetViews>
    <sheetView zoomScale="90" zoomScaleNormal="90" workbookViewId="0">
      <selection activeCell="C22" sqref="C22"/>
    </sheetView>
  </sheetViews>
  <sheetFormatPr defaultColWidth="8.88671875" defaultRowHeight="13.2"/>
  <cols>
    <col min="1" max="1" width="4.6640625" style="301" customWidth="1"/>
    <col min="2" max="2" width="17" style="301" bestFit="1" customWidth="1"/>
    <col min="3" max="3" width="56.88671875" style="301" bestFit="1" customWidth="1"/>
    <col min="4" max="4" width="9.44140625" style="301" bestFit="1" customWidth="1"/>
    <col min="5" max="5" width="19.6640625" style="301" bestFit="1" customWidth="1"/>
    <col min="6" max="6" width="11.6640625" style="301" bestFit="1" customWidth="1"/>
    <col min="7" max="7" width="4.88671875" style="301" customWidth="1"/>
    <col min="8" max="8" width="8.33203125" style="301" bestFit="1" customWidth="1"/>
    <col min="9" max="9" width="8.5546875" style="301" bestFit="1" customWidth="1"/>
    <col min="10" max="11" width="10.33203125" style="301" bestFit="1" customWidth="1"/>
    <col min="12" max="12" width="5.6640625" style="301" customWidth="1"/>
    <col min="13" max="13" width="16" style="301" bestFit="1" customWidth="1"/>
    <col min="14" max="14" width="16.44140625" style="301" bestFit="1" customWidth="1"/>
    <col min="15" max="15" width="52.6640625" style="301" customWidth="1"/>
    <col min="16" max="16384" width="8.88671875" style="301"/>
  </cols>
  <sheetData>
    <row r="1" spans="2:14">
      <c r="G1" s="324"/>
      <c r="H1" s="325"/>
    </row>
    <row r="3" spans="2:14" ht="13.8">
      <c r="C3" s="326"/>
      <c r="D3" s="326"/>
      <c r="E3" s="327" t="s">
        <v>285</v>
      </c>
      <c r="F3" s="326"/>
    </row>
    <row r="4" spans="2:14" ht="13.8">
      <c r="B4" s="328" t="s">
        <v>215</v>
      </c>
      <c r="C4" s="328" t="s">
        <v>286</v>
      </c>
      <c r="D4" s="328" t="s">
        <v>287</v>
      </c>
      <c r="E4" s="329" t="s">
        <v>288</v>
      </c>
      <c r="F4" s="330" t="s">
        <v>289</v>
      </c>
      <c r="G4" s="330" t="s">
        <v>290</v>
      </c>
      <c r="H4" s="330" t="s">
        <v>291</v>
      </c>
      <c r="I4" s="330" t="s">
        <v>292</v>
      </c>
      <c r="J4" s="330" t="s">
        <v>293</v>
      </c>
      <c r="K4" s="330" t="s">
        <v>294</v>
      </c>
      <c r="L4" s="330" t="s">
        <v>295</v>
      </c>
      <c r="M4" s="331"/>
      <c r="N4" s="331"/>
    </row>
    <row r="5" spans="2:14" ht="13.8" thickBot="1">
      <c r="B5" s="332" t="s">
        <v>296</v>
      </c>
      <c r="C5" s="333"/>
      <c r="D5" s="333"/>
      <c r="E5" s="334"/>
      <c r="F5" s="335"/>
      <c r="G5" s="335"/>
      <c r="H5" s="335"/>
      <c r="I5" s="335"/>
      <c r="J5" s="335"/>
      <c r="K5" s="335"/>
      <c r="L5" s="335"/>
    </row>
    <row r="6" spans="2:14">
      <c r="B6" s="301" t="str">
        <f>Processes!D26</f>
        <v>FT-TRADSL</v>
      </c>
      <c r="C6" s="301" t="str">
        <f>Processes!E26</f>
        <v>Fuel Technology Diesel TRA</v>
      </c>
      <c r="D6" s="301" t="str">
        <f>IF(LEN(E6)=6,RIGHT(E6,3),RIGHT(E6,4))</f>
        <v>DSL</v>
      </c>
      <c r="E6" s="301" t="str">
        <f>IF(LEN(B6)=9,RIGHT(B6,6),RIGHT(B6,7))</f>
        <v>TRADSL</v>
      </c>
      <c r="F6" s="336">
        <v>1</v>
      </c>
      <c r="G6" s="301">
        <v>100</v>
      </c>
    </row>
    <row r="7" spans="2:14">
      <c r="B7" s="301" t="str">
        <f>Processes!D27</f>
        <v>FT-TRADSB</v>
      </c>
      <c r="C7" s="301" t="str">
        <f>Processes!E27</f>
        <v>Fuel Technology RE diesel (1G &amp; 2G) TRA</v>
      </c>
      <c r="D7" s="301" t="s">
        <v>297</v>
      </c>
      <c r="E7" s="301" t="str">
        <f>IF(LEN(B7)=9,RIGHT(B7,6),RIGHT(B7,7))</f>
        <v>TRADSB</v>
      </c>
      <c r="F7" s="337">
        <v>1</v>
      </c>
      <c r="G7" s="301">
        <v>100</v>
      </c>
    </row>
    <row r="8" spans="2:14">
      <c r="D8" s="301" t="s">
        <v>298</v>
      </c>
      <c r="F8" s="337"/>
    </row>
    <row r="9" spans="2:14">
      <c r="D9" s="301" t="s">
        <v>299</v>
      </c>
      <c r="F9" s="337"/>
    </row>
    <row r="10" spans="2:14">
      <c r="B10" s="301" t="str">
        <f>Processes!D28</f>
        <v>FT-TRAGSL</v>
      </c>
      <c r="C10" s="301" t="str">
        <f>Processes!E28</f>
        <v>Fuel Technology Gasoline TRA</v>
      </c>
      <c r="D10" s="301" t="str">
        <f t="shared" ref="D10:D49" si="0">IF(LEN(E10)=6,RIGHT(E10,3),RIGHT(E10,4))</f>
        <v>GSL</v>
      </c>
      <c r="E10" s="301" t="str">
        <f t="shared" ref="E10:E49" si="1">IF(LEN(B10)=9,RIGHT(B10,6),RIGHT(B10,7))</f>
        <v>TRAGSL</v>
      </c>
      <c r="F10" s="337">
        <v>1</v>
      </c>
      <c r="G10" s="301">
        <v>100</v>
      </c>
      <c r="H10" s="338"/>
      <c r="I10" s="338"/>
      <c r="J10" s="338"/>
      <c r="K10" s="338"/>
    </row>
    <row r="11" spans="2:14">
      <c r="B11" s="301" t="str">
        <f>Processes!D29</f>
        <v>FT-TRAGSB</v>
      </c>
      <c r="C11" s="301" t="str">
        <f>Processes!E29</f>
        <v>Fuel Technology RE ethanol (1G &amp; 2G) TRA</v>
      </c>
      <c r="D11" s="301" t="s">
        <v>300</v>
      </c>
      <c r="E11" s="301" t="str">
        <f t="shared" si="1"/>
        <v>TRAGSB</v>
      </c>
      <c r="F11" s="337">
        <v>1</v>
      </c>
      <c r="G11" s="301">
        <v>100</v>
      </c>
      <c r="H11" s="338"/>
      <c r="I11" s="338"/>
      <c r="J11" s="338"/>
      <c r="K11" s="338"/>
    </row>
    <row r="12" spans="2:14">
      <c r="D12" s="301" t="s">
        <v>301</v>
      </c>
      <c r="F12" s="337"/>
      <c r="H12" s="338"/>
      <c r="I12" s="338"/>
      <c r="J12" s="338"/>
      <c r="K12" s="338"/>
    </row>
    <row r="13" spans="2:14">
      <c r="D13" s="301" t="s">
        <v>302</v>
      </c>
      <c r="F13" s="337"/>
      <c r="H13" s="338"/>
      <c r="I13" s="338"/>
      <c r="J13" s="338"/>
      <c r="K13" s="338"/>
    </row>
    <row r="14" spans="2:14">
      <c r="B14" s="301" t="str">
        <f>Processes!D30</f>
        <v>FT-TRALPG</v>
      </c>
      <c r="C14" s="301" t="str">
        <f>Processes!E30</f>
        <v>Fuel Technology Liquid petrol gas TRA</v>
      </c>
      <c r="D14" s="301" t="str">
        <f t="shared" si="0"/>
        <v>LPG</v>
      </c>
      <c r="E14" s="301" t="str">
        <f t="shared" si="1"/>
        <v>TRALPG</v>
      </c>
      <c r="F14" s="337">
        <v>1</v>
      </c>
      <c r="G14" s="301">
        <v>100</v>
      </c>
      <c r="H14" s="338"/>
      <c r="I14" s="338"/>
      <c r="J14" s="338"/>
      <c r="K14" s="338"/>
    </row>
    <row r="15" spans="2:14">
      <c r="B15" s="301" t="str">
        <f>Processes!D31</f>
        <v>FT-TRALPGC</v>
      </c>
      <c r="C15" s="301" t="str">
        <f>Processes!E31</f>
        <v>Fuel Technology Liquid petrol gas TRA Cars</v>
      </c>
      <c r="D15" s="301" t="s">
        <v>303</v>
      </c>
      <c r="E15" s="301" t="str">
        <f t="shared" si="1"/>
        <v>TRALPGC</v>
      </c>
      <c r="F15" s="337">
        <v>1</v>
      </c>
      <c r="G15" s="301">
        <v>100</v>
      </c>
      <c r="H15" s="338"/>
      <c r="I15" s="338"/>
      <c r="J15" s="338"/>
      <c r="K15" s="338"/>
    </row>
    <row r="16" spans="2:14">
      <c r="B16" s="301" t="str">
        <f>Processes!D32</f>
        <v>FT-TRANGA</v>
      </c>
      <c r="C16" s="301" t="str">
        <f>Processes!E32</f>
        <v>Fuel Technology Nat. Gas TRA</v>
      </c>
      <c r="D16" s="301" t="str">
        <f t="shared" si="0"/>
        <v>NGA</v>
      </c>
      <c r="E16" s="301" t="str">
        <f t="shared" si="1"/>
        <v>TRANGA</v>
      </c>
      <c r="F16" s="337">
        <v>1</v>
      </c>
      <c r="G16" s="301">
        <v>100</v>
      </c>
      <c r="H16" s="338"/>
      <c r="I16" s="338"/>
      <c r="J16" s="338"/>
      <c r="K16" s="338"/>
    </row>
    <row r="17" spans="2:11">
      <c r="B17" s="301" t="str">
        <f>Processes!D33</f>
        <v>FT-TRASNG</v>
      </c>
      <c r="C17" s="301" t="str">
        <f>Processes!E33</f>
        <v>Fuel Technology RE Synt. Nat. Gas (1G &amp; 2G) TRA</v>
      </c>
      <c r="D17" s="301" t="s">
        <v>304</v>
      </c>
      <c r="E17" s="301" t="str">
        <f t="shared" si="1"/>
        <v>TRASNG</v>
      </c>
      <c r="F17" s="337">
        <v>1</v>
      </c>
      <c r="G17" s="301">
        <v>100</v>
      </c>
      <c r="H17" s="338"/>
      <c r="I17" s="338"/>
      <c r="J17" s="338"/>
      <c r="K17" s="338"/>
    </row>
    <row r="18" spans="2:11">
      <c r="D18" s="301" t="s">
        <v>305</v>
      </c>
      <c r="F18" s="337"/>
      <c r="H18" s="338"/>
      <c r="I18" s="338"/>
      <c r="J18" s="338"/>
      <c r="K18" s="338"/>
    </row>
    <row r="19" spans="2:11">
      <c r="D19" s="301" t="s">
        <v>306</v>
      </c>
      <c r="F19" s="337"/>
    </row>
    <row r="20" spans="2:11">
      <c r="B20" s="301" t="str">
        <f>Processes!D34</f>
        <v>FT-TRAELC</v>
      </c>
      <c r="C20" s="301" t="str">
        <f>Processes!E34</f>
        <v>Fuel Technology Electricity TRA</v>
      </c>
      <c r="D20" s="301" t="s">
        <v>307</v>
      </c>
      <c r="E20" s="301" t="str">
        <f t="shared" si="1"/>
        <v>TRAELC</v>
      </c>
      <c r="F20" s="337">
        <v>1</v>
      </c>
      <c r="G20" s="301">
        <v>100</v>
      </c>
    </row>
    <row r="21" spans="2:11">
      <c r="B21" s="301" t="str">
        <f>Processes!D35</f>
        <v>FT-TRAELCEV</v>
      </c>
      <c r="C21" s="301" t="str">
        <f>Processes!E35</f>
        <v>Fuel Technology Electricity TRA for electric EV</v>
      </c>
      <c r="D21" s="339" t="str">
        <f>E20</f>
        <v>TRAELC</v>
      </c>
      <c r="E21" s="339" t="str">
        <f>IF(LEN(B21)=9,RIGHT(B21,6),RIGHT(B21,8))</f>
        <v>TRAELCEV</v>
      </c>
      <c r="F21" s="337">
        <v>1</v>
      </c>
      <c r="G21" s="301">
        <v>100</v>
      </c>
    </row>
    <row r="22" spans="2:11">
      <c r="B22" s="301" t="str">
        <f>Processes!D36</f>
        <v>FT-TRAELCEVC</v>
      </c>
      <c r="C22" s="301" t="str">
        <f>Processes!E36</f>
        <v>Fuel Technology Electricity TRA for electric cars</v>
      </c>
      <c r="D22" s="339" t="str">
        <f>D21</f>
        <v>TRAELC</v>
      </c>
      <c r="E22" s="339" t="str">
        <f>IF(LEN(B22)=9,RIGHT(B22,6),RIGHT(B22,9))</f>
        <v>TRAELCEVC</v>
      </c>
      <c r="F22" s="337">
        <v>1</v>
      </c>
      <c r="G22" s="301">
        <v>100</v>
      </c>
    </row>
    <row r="23" spans="2:11">
      <c r="B23" s="301" t="str">
        <f>Processes!D37</f>
        <v>FT-TRAH2G</v>
      </c>
      <c r="C23" s="301" t="str">
        <f>Processes!E37</f>
        <v>Fuel Technology Hydrogen TRA</v>
      </c>
      <c r="D23" s="339" t="s">
        <v>1039</v>
      </c>
      <c r="E23" s="301" t="str">
        <f t="shared" si="1"/>
        <v>TRAH2G</v>
      </c>
      <c r="F23" s="337">
        <v>1</v>
      </c>
      <c r="G23" s="301">
        <v>100</v>
      </c>
    </row>
    <row r="24" spans="2:11">
      <c r="B24" s="301" t="str">
        <f>Processes!D38</f>
        <v>FT-TRAH2C</v>
      </c>
      <c r="C24" s="301" t="str">
        <f>Processes!E38</f>
        <v>Fuel Technology Hydrogen Compressed TRA</v>
      </c>
      <c r="D24" s="339" t="s">
        <v>1039</v>
      </c>
      <c r="E24" s="301" t="str">
        <f t="shared" si="1"/>
        <v>TRAH2C</v>
      </c>
      <c r="F24" s="337">
        <v>1</v>
      </c>
      <c r="G24" s="301">
        <v>100</v>
      </c>
    </row>
    <row r="25" spans="2:11">
      <c r="B25" s="301" t="str">
        <f>Processes!D39</f>
        <v>FT-TRAKER</v>
      </c>
      <c r="C25" s="301" t="str">
        <f>Processes!E39</f>
        <v>Fuel Technology Kerosene TRA</v>
      </c>
      <c r="D25" s="339" t="s">
        <v>1040</v>
      </c>
      <c r="E25" s="301" t="str">
        <f>IF(LEN(B25)=9,RIGHT(B25,6),RIGHT(B25,7))</f>
        <v>TRAKER</v>
      </c>
      <c r="F25" s="337">
        <v>1</v>
      </c>
      <c r="G25" s="301">
        <v>100</v>
      </c>
    </row>
    <row r="26" spans="2:11">
      <c r="B26" s="301" t="str">
        <f>Processes!D40</f>
        <v>FT-TRAKEN</v>
      </c>
      <c r="C26" s="301" t="str">
        <f>Processes!E40</f>
        <v>Fuel Technology Kerosene National TRA</v>
      </c>
      <c r="D26" s="339" t="str">
        <f>E25</f>
        <v>TRAKER</v>
      </c>
      <c r="E26" s="301" t="str">
        <f>IF(LEN(B26)=9,RIGHT(B26,6),RIGHT(B26,7))</f>
        <v>TRAKEN</v>
      </c>
      <c r="F26" s="337">
        <v>1</v>
      </c>
      <c r="G26" s="301">
        <v>100</v>
      </c>
    </row>
    <row r="27" spans="2:11">
      <c r="B27" s="301" t="str">
        <f>Processes!D41</f>
        <v>FT-TRAKEI</v>
      </c>
      <c r="C27" s="301" t="str">
        <f>Processes!E41</f>
        <v>Fuel Technology Kerosene International TRA</v>
      </c>
      <c r="D27" s="339" t="str">
        <f>D26</f>
        <v>TRAKER</v>
      </c>
      <c r="E27" s="301" t="str">
        <f>IF(LEN(B27)=9,RIGHT(B27,6),RIGHT(B27,7))</f>
        <v>TRAKEI</v>
      </c>
      <c r="F27" s="337">
        <v>1</v>
      </c>
      <c r="G27" s="301">
        <v>100</v>
      </c>
    </row>
    <row r="28" spans="2:11">
      <c r="B28" s="301" t="str">
        <f>Processes!D42</f>
        <v>FT-TRAKRB</v>
      </c>
      <c r="C28" s="301" t="str">
        <f>Processes!E42</f>
        <v>Fuel Technology RE kerosene TRA</v>
      </c>
      <c r="D28" s="339" t="s">
        <v>308</v>
      </c>
      <c r="E28" s="301" t="str">
        <f t="shared" si="1"/>
        <v>TRAKRB</v>
      </c>
      <c r="F28" s="337">
        <v>1</v>
      </c>
      <c r="G28" s="301">
        <v>100</v>
      </c>
    </row>
    <row r="29" spans="2:11">
      <c r="D29" s="339" t="s">
        <v>309</v>
      </c>
      <c r="E29" s="301" t="str">
        <f t="shared" si="1"/>
        <v/>
      </c>
      <c r="F29" s="337"/>
    </row>
    <row r="30" spans="2:11">
      <c r="D30" s="339" t="s">
        <v>310</v>
      </c>
      <c r="E30" s="301" t="str">
        <f t="shared" si="1"/>
        <v/>
      </c>
      <c r="F30" s="337"/>
    </row>
    <row r="31" spans="2:11">
      <c r="B31" s="301" t="str">
        <f>Processes!D43</f>
        <v>FT-TRAAGSL</v>
      </c>
      <c r="C31" s="301" t="str">
        <f>Processes!E43</f>
        <v>Fuel Technology Aviation gasoline TRA</v>
      </c>
      <c r="D31" s="301" t="str">
        <f t="shared" si="0"/>
        <v>AGSL</v>
      </c>
      <c r="E31" s="301" t="str">
        <f t="shared" si="1"/>
        <v>TRAAGSL</v>
      </c>
      <c r="F31" s="337">
        <v>1</v>
      </c>
      <c r="G31" s="301">
        <v>100</v>
      </c>
    </row>
    <row r="32" spans="2:11">
      <c r="B32" s="301" t="str">
        <f>Processes!D44</f>
        <v>FT-TRAMOB</v>
      </c>
      <c r="C32" s="301" t="str">
        <f>Processes!E44</f>
        <v>Fuel Technology Methanol TRA</v>
      </c>
      <c r="D32" s="301" t="s">
        <v>311</v>
      </c>
      <c r="E32" s="301" t="str">
        <f t="shared" si="1"/>
        <v>TRAMOB</v>
      </c>
      <c r="F32" s="337">
        <v>1</v>
      </c>
      <c r="G32" s="301">
        <v>100</v>
      </c>
    </row>
    <row r="33" spans="2:12">
      <c r="D33" s="301" t="s">
        <v>312</v>
      </c>
      <c r="F33" s="337"/>
    </row>
    <row r="34" spans="2:12">
      <c r="D34" s="301" t="s">
        <v>313</v>
      </c>
      <c r="F34" s="337"/>
    </row>
    <row r="35" spans="2:12">
      <c r="B35" s="301" t="str">
        <f>Processes!D45</f>
        <v>FT-TRAHFO</v>
      </c>
      <c r="C35" s="301" t="str">
        <f>Processes!E45</f>
        <v>Fuel Technology Heavy Fuel Oil TRA</v>
      </c>
      <c r="D35" s="301" t="str">
        <f t="shared" si="0"/>
        <v>HFO</v>
      </c>
      <c r="E35" s="301" t="str">
        <f t="shared" si="1"/>
        <v>TRAHFO</v>
      </c>
      <c r="F35" s="337">
        <v>1</v>
      </c>
      <c r="G35" s="301">
        <v>100</v>
      </c>
    </row>
    <row r="36" spans="2:12">
      <c r="B36" s="301" t="str">
        <f>Processes!D46</f>
        <v>FT-TRAMGO</v>
      </c>
      <c r="C36" s="301" t="str">
        <f>Processes!E46</f>
        <v>Fuel Technology Transport marine gas oil</v>
      </c>
      <c r="D36" s="301" t="str">
        <f t="shared" si="0"/>
        <v>MGO</v>
      </c>
      <c r="E36" s="301" t="str">
        <f t="shared" si="1"/>
        <v>TRAMGO</v>
      </c>
      <c r="F36" s="337">
        <v>1</v>
      </c>
      <c r="G36" s="301">
        <v>100</v>
      </c>
    </row>
    <row r="37" spans="2:12">
      <c r="B37" s="301" t="str">
        <f>Processes!D47</f>
        <v>FT-TRAHFON</v>
      </c>
      <c r="C37" s="301" t="str">
        <f>Processes!E47</f>
        <v>Fuel Technology Heavy Fuel Oil TRA Navigation</v>
      </c>
      <c r="D37" s="301" t="s">
        <v>314</v>
      </c>
      <c r="E37" s="301" t="str">
        <f t="shared" si="1"/>
        <v>TRAHFON</v>
      </c>
      <c r="F37" s="337">
        <v>1</v>
      </c>
      <c r="G37" s="301">
        <v>100</v>
      </c>
    </row>
    <row r="38" spans="2:12">
      <c r="B38" s="301" t="str">
        <f>Processes!D48</f>
        <v>FT-TRADSLN</v>
      </c>
      <c r="C38" s="301" t="str">
        <f>Processes!E48</f>
        <v>Fuel Technology Diesel TRA Navigation</v>
      </c>
      <c r="D38" s="301" t="s">
        <v>315</v>
      </c>
      <c r="E38" s="301" t="str">
        <f t="shared" si="1"/>
        <v>TRADSLN</v>
      </c>
      <c r="F38" s="337">
        <v>1</v>
      </c>
      <c r="G38" s="301">
        <v>100</v>
      </c>
    </row>
    <row r="39" spans="2:12">
      <c r="B39" s="301" t="str">
        <f>Processes!D49</f>
        <v>FT-TRADSBN</v>
      </c>
      <c r="C39" s="301" t="str">
        <f>Processes!E49</f>
        <v>Fuel Technology RE diesel (1G &amp; 2G) TRA Navigation</v>
      </c>
      <c r="D39" s="301" t="s">
        <v>297</v>
      </c>
      <c r="E39" s="301" t="str">
        <f t="shared" si="1"/>
        <v>TRADSBN</v>
      </c>
      <c r="F39" s="337">
        <v>1</v>
      </c>
      <c r="G39" s="301">
        <v>100</v>
      </c>
    </row>
    <row r="40" spans="2:12">
      <c r="D40" s="301" t="s">
        <v>298</v>
      </c>
      <c r="F40" s="337"/>
      <c r="H40" s="340"/>
      <c r="I40" s="340"/>
      <c r="J40" s="340"/>
      <c r="K40" s="341"/>
      <c r="L40" s="342"/>
    </row>
    <row r="41" spans="2:12">
      <c r="D41" s="301" t="s">
        <v>299</v>
      </c>
      <c r="F41" s="337"/>
    </row>
    <row r="42" spans="2:12">
      <c r="B42" s="301" t="str">
        <f>Processes!D50</f>
        <v>FT-TRAGSBN</v>
      </c>
      <c r="C42" s="301" t="str">
        <f>Processes!E50</f>
        <v>Fuel Technology RE ethanol (1G &amp; 2G) TRA Navigation</v>
      </c>
      <c r="D42" s="301" t="s">
        <v>300</v>
      </c>
      <c r="E42" s="301" t="str">
        <f t="shared" si="1"/>
        <v>TRAGSBN</v>
      </c>
      <c r="F42" s="337">
        <v>1</v>
      </c>
      <c r="G42" s="301">
        <v>100</v>
      </c>
    </row>
    <row r="43" spans="2:12">
      <c r="D43" s="301" t="s">
        <v>301</v>
      </c>
      <c r="F43" s="337"/>
    </row>
    <row r="44" spans="2:12">
      <c r="D44" s="301" t="s">
        <v>302</v>
      </c>
      <c r="F44" s="337"/>
    </row>
    <row r="45" spans="2:12">
      <c r="B45" s="301" t="str">
        <f>Processes!D51</f>
        <v>FT-TRANGAN</v>
      </c>
      <c r="C45" s="301" t="str">
        <f>Processes!E51</f>
        <v>Fuel Technology Nat. Gas TRA Navigation</v>
      </c>
      <c r="D45" s="301" t="s">
        <v>316</v>
      </c>
      <c r="E45" s="301" t="str">
        <f t="shared" si="1"/>
        <v>TRANGAN</v>
      </c>
      <c r="F45" s="337">
        <v>1</v>
      </c>
      <c r="G45" s="301">
        <v>100</v>
      </c>
    </row>
    <row r="46" spans="2:12">
      <c r="B46" s="301" t="str">
        <f>Processes!D52</f>
        <v>FT-TRASNGN</v>
      </c>
      <c r="C46" s="301" t="str">
        <f>Processes!E52</f>
        <v>Fuel Technology RE Synt. Nat. Gas (1G &amp; 2G) TRA Navigation</v>
      </c>
      <c r="D46" s="301" t="s">
        <v>304</v>
      </c>
      <c r="E46" s="301" t="str">
        <f t="shared" si="1"/>
        <v>TRASNGN</v>
      </c>
      <c r="F46" s="337">
        <v>1</v>
      </c>
      <c r="G46" s="301">
        <v>100</v>
      </c>
    </row>
    <row r="47" spans="2:12">
      <c r="D47" s="301" t="s">
        <v>305</v>
      </c>
      <c r="F47" s="337"/>
    </row>
    <row r="48" spans="2:12">
      <c r="D48" s="301" t="s">
        <v>306</v>
      </c>
      <c r="F48" s="337"/>
    </row>
    <row r="49" spans="2:12">
      <c r="B49" s="322" t="str">
        <f>Processes!D53</f>
        <v>FT-TRAAMM</v>
      </c>
      <c r="C49" s="322" t="str">
        <f>Processes!E53</f>
        <v>Fuel Technology Ammonia TRA</v>
      </c>
      <c r="D49" s="301" t="str">
        <f t="shared" si="0"/>
        <v>AMM</v>
      </c>
      <c r="E49" s="343" t="str">
        <f t="shared" si="1"/>
        <v>TRAAMM</v>
      </c>
      <c r="F49" s="337">
        <v>1</v>
      </c>
      <c r="G49" s="301">
        <v>100</v>
      </c>
    </row>
    <row r="50" spans="2:12">
      <c r="B50" s="304" t="str">
        <f>"FT-"&amp;E50</f>
        <v>FT-TRADSBL1</v>
      </c>
      <c r="C50" s="344" t="s">
        <v>251</v>
      </c>
      <c r="D50" s="344" t="str">
        <f>E6</f>
        <v>TRADSL</v>
      </c>
      <c r="E50" s="301" t="str">
        <f>Commodities!D80</f>
        <v>TRADSBL1</v>
      </c>
      <c r="F50" s="345">
        <v>1</v>
      </c>
      <c r="G50" s="344">
        <v>100</v>
      </c>
      <c r="H50" s="344"/>
      <c r="I50" s="344"/>
      <c r="J50" s="344"/>
      <c r="K50" s="344"/>
      <c r="L50" s="344"/>
    </row>
    <row r="51" spans="2:12">
      <c r="D51" s="301" t="str">
        <f>E7</f>
        <v>TRADSB</v>
      </c>
      <c r="F51" s="337"/>
      <c r="H51" s="346">
        <v>0</v>
      </c>
      <c r="I51" s="346">
        <v>0.1</v>
      </c>
      <c r="J51" s="301">
        <v>5</v>
      </c>
      <c r="K51" s="301">
        <v>5</v>
      </c>
    </row>
    <row r="52" spans="2:12">
      <c r="B52" s="304" t="str">
        <f>"FT-"&amp;E52</f>
        <v>FT-TRADSBL2</v>
      </c>
      <c r="C52" s="301" t="s">
        <v>252</v>
      </c>
      <c r="D52" s="301" t="str">
        <f>D50</f>
        <v>TRADSL</v>
      </c>
      <c r="E52" s="301" t="str">
        <f>Commodities!D81</f>
        <v>TRADSBL2</v>
      </c>
      <c r="F52" s="301">
        <v>1</v>
      </c>
      <c r="G52" s="301">
        <v>100</v>
      </c>
      <c r="L52" s="301">
        <v>2012</v>
      </c>
    </row>
    <row r="53" spans="2:12">
      <c r="D53" s="301" t="str">
        <f t="shared" ref="D53:D59" si="2">D51</f>
        <v>TRADSB</v>
      </c>
      <c r="F53" s="337"/>
      <c r="H53" s="346">
        <v>0</v>
      </c>
      <c r="I53" s="346">
        <v>0.25</v>
      </c>
      <c r="J53" s="301">
        <v>5</v>
      </c>
      <c r="K53" s="301">
        <v>5</v>
      </c>
    </row>
    <row r="54" spans="2:12">
      <c r="B54" s="304" t="str">
        <f>"FT-"&amp;E54</f>
        <v>FT-TRADSBL3</v>
      </c>
      <c r="C54" s="301" t="s">
        <v>253</v>
      </c>
      <c r="D54" s="301" t="str">
        <f t="shared" si="2"/>
        <v>TRADSL</v>
      </c>
      <c r="E54" s="301" t="str">
        <f>Commodities!D82</f>
        <v>TRADSBL3</v>
      </c>
      <c r="F54" s="337">
        <v>1</v>
      </c>
      <c r="G54" s="301">
        <v>100</v>
      </c>
      <c r="L54" s="301">
        <v>2020</v>
      </c>
    </row>
    <row r="55" spans="2:12">
      <c r="D55" s="301" t="str">
        <f t="shared" si="2"/>
        <v>TRADSB</v>
      </c>
      <c r="F55" s="337"/>
      <c r="H55" s="346">
        <v>0</v>
      </c>
      <c r="I55" s="346">
        <v>0.5</v>
      </c>
      <c r="J55" s="301">
        <v>5</v>
      </c>
      <c r="K55" s="301">
        <v>5</v>
      </c>
    </row>
    <row r="56" spans="2:12">
      <c r="B56" s="304" t="str">
        <f>"FT-"&amp;E56</f>
        <v>FT-TRADSBL4</v>
      </c>
      <c r="C56" s="301" t="s">
        <v>254</v>
      </c>
      <c r="D56" s="301" t="str">
        <f t="shared" si="2"/>
        <v>TRADSL</v>
      </c>
      <c r="E56" s="301" t="str">
        <f>Commodities!D83</f>
        <v>TRADSBL4</v>
      </c>
      <c r="F56" s="337">
        <v>1</v>
      </c>
      <c r="G56" s="301">
        <v>100</v>
      </c>
      <c r="L56" s="301">
        <v>2030</v>
      </c>
    </row>
    <row r="57" spans="2:12">
      <c r="D57" s="301" t="str">
        <f t="shared" si="2"/>
        <v>TRADSB</v>
      </c>
      <c r="F57" s="337"/>
      <c r="H57" s="346">
        <v>0</v>
      </c>
      <c r="I57" s="346">
        <v>1</v>
      </c>
      <c r="J57" s="301">
        <v>5</v>
      </c>
      <c r="K57" s="301">
        <v>5</v>
      </c>
    </row>
    <row r="58" spans="2:12">
      <c r="B58" s="304" t="str">
        <f>"FT-"&amp;E58</f>
        <v>FT-TRADSBL5</v>
      </c>
      <c r="C58" s="301" t="s">
        <v>255</v>
      </c>
      <c r="D58" s="301" t="str">
        <f t="shared" si="2"/>
        <v>TRADSL</v>
      </c>
      <c r="E58" s="301" t="str">
        <f>Commodities!D84</f>
        <v>TRADSBL5</v>
      </c>
      <c r="F58" s="337">
        <v>1</v>
      </c>
      <c r="G58" s="301">
        <v>100</v>
      </c>
      <c r="L58" s="301">
        <v>2100</v>
      </c>
    </row>
    <row r="59" spans="2:12">
      <c r="B59" s="322"/>
      <c r="C59" s="322"/>
      <c r="D59" s="322" t="str">
        <f t="shared" si="2"/>
        <v>TRADSB</v>
      </c>
      <c r="E59" s="343"/>
      <c r="F59" s="347"/>
      <c r="G59" s="322"/>
      <c r="H59" s="348">
        <v>0</v>
      </c>
      <c r="I59" s="348">
        <v>1</v>
      </c>
      <c r="J59" s="322">
        <v>5</v>
      </c>
      <c r="K59" s="322">
        <v>5</v>
      </c>
      <c r="L59" s="322"/>
    </row>
    <row r="60" spans="2:12">
      <c r="B60" s="304" t="str">
        <f>"FT-"&amp;E60</f>
        <v>FT-TRAGSBL1</v>
      </c>
      <c r="C60" s="301" t="s">
        <v>256</v>
      </c>
      <c r="D60" s="301" t="str">
        <f>E10</f>
        <v>TRAGSL</v>
      </c>
      <c r="E60" s="301" t="str">
        <f>Commodities!D85</f>
        <v>TRAGSBL1</v>
      </c>
      <c r="F60" s="337">
        <v>1</v>
      </c>
      <c r="G60" s="301">
        <v>100</v>
      </c>
    </row>
    <row r="61" spans="2:12">
      <c r="D61" s="301" t="str">
        <f>E11</f>
        <v>TRAGSB</v>
      </c>
      <c r="F61" s="337"/>
      <c r="H61" s="346">
        <v>0</v>
      </c>
      <c r="I61" s="346">
        <v>0.1</v>
      </c>
      <c r="J61" s="301">
        <v>5</v>
      </c>
      <c r="K61" s="301">
        <v>5</v>
      </c>
    </row>
    <row r="62" spans="2:12">
      <c r="B62" s="304" t="str">
        <f>"FT-"&amp;E62</f>
        <v>FT-TRAGSBL2</v>
      </c>
      <c r="C62" s="301" t="s">
        <v>257</v>
      </c>
      <c r="D62" s="301" t="str">
        <f>D60</f>
        <v>TRAGSL</v>
      </c>
      <c r="E62" s="301" t="str">
        <f>Commodities!D86</f>
        <v>TRAGSBL2</v>
      </c>
      <c r="F62" s="337">
        <v>1</v>
      </c>
      <c r="G62" s="301">
        <v>100</v>
      </c>
      <c r="L62" s="301">
        <v>2012</v>
      </c>
    </row>
    <row r="63" spans="2:12">
      <c r="D63" s="301" t="str">
        <f t="shared" ref="D63:D69" si="3">D61</f>
        <v>TRAGSB</v>
      </c>
      <c r="F63" s="337"/>
      <c r="H63" s="346">
        <v>0</v>
      </c>
      <c r="I63" s="346">
        <v>0.25</v>
      </c>
      <c r="J63" s="301">
        <v>5</v>
      </c>
      <c r="K63" s="301">
        <v>5</v>
      </c>
    </row>
    <row r="64" spans="2:12">
      <c r="B64" s="304" t="str">
        <f>"FT-"&amp;E64</f>
        <v>FT-TRAGSBL3</v>
      </c>
      <c r="C64" s="301" t="s">
        <v>258</v>
      </c>
      <c r="D64" s="301" t="str">
        <f t="shared" si="3"/>
        <v>TRAGSL</v>
      </c>
      <c r="E64" s="301" t="str">
        <f>Commodities!D87</f>
        <v>TRAGSBL3</v>
      </c>
      <c r="F64" s="337">
        <v>1</v>
      </c>
      <c r="G64" s="301">
        <v>100</v>
      </c>
      <c r="L64" s="301">
        <v>2020</v>
      </c>
    </row>
    <row r="65" spans="2:12">
      <c r="D65" s="301" t="str">
        <f t="shared" si="3"/>
        <v>TRAGSB</v>
      </c>
      <c r="F65" s="337"/>
      <c r="H65" s="346">
        <v>0</v>
      </c>
      <c r="I65" s="346">
        <v>0.5</v>
      </c>
      <c r="J65" s="301">
        <v>5</v>
      </c>
      <c r="K65" s="301">
        <v>5</v>
      </c>
    </row>
    <row r="66" spans="2:12">
      <c r="B66" s="304" t="str">
        <f>"FT-"&amp;E66</f>
        <v>FT-TRAGSBL4</v>
      </c>
      <c r="C66" s="301" t="s">
        <v>259</v>
      </c>
      <c r="D66" s="301" t="str">
        <f t="shared" si="3"/>
        <v>TRAGSL</v>
      </c>
      <c r="E66" s="301" t="str">
        <f>Commodities!D88</f>
        <v>TRAGSBL4</v>
      </c>
      <c r="F66" s="337">
        <v>1</v>
      </c>
      <c r="G66" s="301">
        <v>100</v>
      </c>
      <c r="L66" s="301">
        <v>2030</v>
      </c>
    </row>
    <row r="67" spans="2:12">
      <c r="D67" s="301" t="str">
        <f t="shared" si="3"/>
        <v>TRAGSB</v>
      </c>
      <c r="F67" s="337"/>
      <c r="H67" s="346">
        <v>0</v>
      </c>
      <c r="I67" s="346">
        <v>1</v>
      </c>
      <c r="J67" s="301">
        <v>5</v>
      </c>
      <c r="K67" s="301">
        <v>5</v>
      </c>
    </row>
    <row r="68" spans="2:12">
      <c r="B68" s="304" t="str">
        <f>"FT-"&amp;E68</f>
        <v>FT-TRAGSBL5</v>
      </c>
      <c r="C68" s="301" t="s">
        <v>260</v>
      </c>
      <c r="D68" s="301" t="str">
        <f t="shared" si="3"/>
        <v>TRAGSL</v>
      </c>
      <c r="E68" s="301" t="str">
        <f>Commodities!D89</f>
        <v>TRAGSBL5</v>
      </c>
      <c r="F68" s="337">
        <v>1</v>
      </c>
      <c r="G68" s="301">
        <v>100</v>
      </c>
      <c r="L68" s="301">
        <v>2020</v>
      </c>
    </row>
    <row r="69" spans="2:12">
      <c r="B69" s="322"/>
      <c r="C69" s="322"/>
      <c r="D69" s="322" t="str">
        <f t="shared" si="3"/>
        <v>TRAGSB</v>
      </c>
      <c r="E69" s="343"/>
      <c r="F69" s="347"/>
      <c r="G69" s="322"/>
      <c r="H69" s="348">
        <v>0.51</v>
      </c>
      <c r="I69" s="348">
        <v>0.85</v>
      </c>
      <c r="J69" s="322">
        <v>5</v>
      </c>
      <c r="K69" s="322">
        <v>5</v>
      </c>
      <c r="L69" s="322"/>
    </row>
    <row r="70" spans="2:12">
      <c r="B70" s="304" t="str">
        <f>"FT-"&amp;E70</f>
        <v>FT-TRAKENA1</v>
      </c>
      <c r="C70" s="301" t="s">
        <v>261</v>
      </c>
      <c r="D70" s="301" t="str">
        <f>E26</f>
        <v>TRAKEN</v>
      </c>
      <c r="E70" s="301" t="str">
        <f>Commodities!D90</f>
        <v>TRAKENA1</v>
      </c>
      <c r="F70" s="337">
        <v>1</v>
      </c>
      <c r="G70" s="301">
        <v>100</v>
      </c>
    </row>
    <row r="71" spans="2:12">
      <c r="D71" s="301" t="str">
        <f>E28</f>
        <v>TRAKRB</v>
      </c>
      <c r="F71" s="337"/>
      <c r="H71" s="346"/>
      <c r="I71" s="346">
        <v>0</v>
      </c>
      <c r="J71" s="301">
        <v>5</v>
      </c>
      <c r="K71" s="301">
        <v>5</v>
      </c>
    </row>
    <row r="72" spans="2:12">
      <c r="B72" s="304" t="str">
        <f>"FT-"&amp;E72</f>
        <v>FT-TRAKENA2</v>
      </c>
      <c r="C72" s="301" t="s">
        <v>262</v>
      </c>
      <c r="D72" s="301" t="str">
        <f>D70</f>
        <v>TRAKEN</v>
      </c>
      <c r="E72" s="301" t="str">
        <f>Commodities!D91</f>
        <v>TRAKENA2</v>
      </c>
      <c r="F72" s="337">
        <v>1</v>
      </c>
      <c r="G72" s="301">
        <v>100</v>
      </c>
      <c r="L72" s="301">
        <v>2012</v>
      </c>
    </row>
    <row r="73" spans="2:12">
      <c r="D73" s="301" t="str">
        <f t="shared" ref="D73:D79" si="4">D71</f>
        <v>TRAKRB</v>
      </c>
      <c r="F73" s="337"/>
      <c r="H73" s="346"/>
      <c r="I73" s="346">
        <v>0.25</v>
      </c>
      <c r="J73" s="301">
        <v>5</v>
      </c>
      <c r="K73" s="301">
        <v>5</v>
      </c>
    </row>
    <row r="74" spans="2:12">
      <c r="B74" s="304" t="str">
        <f>"FT-"&amp;E74</f>
        <v>FT-TRAKENA3</v>
      </c>
      <c r="C74" s="301" t="s">
        <v>263</v>
      </c>
      <c r="D74" s="301" t="str">
        <f t="shared" si="4"/>
        <v>TRAKEN</v>
      </c>
      <c r="E74" s="301" t="str">
        <f>Commodities!D92</f>
        <v>TRAKENA3</v>
      </c>
      <c r="F74" s="337">
        <v>1</v>
      </c>
      <c r="G74" s="301">
        <v>100</v>
      </c>
      <c r="L74" s="301">
        <v>2020</v>
      </c>
    </row>
    <row r="75" spans="2:12">
      <c r="D75" s="301" t="str">
        <f t="shared" si="4"/>
        <v>TRAKRB</v>
      </c>
      <c r="F75" s="337"/>
      <c r="H75" s="346"/>
      <c r="I75" s="346">
        <v>0.5</v>
      </c>
      <c r="J75" s="301">
        <v>5</v>
      </c>
      <c r="K75" s="301">
        <v>5</v>
      </c>
    </row>
    <row r="76" spans="2:12">
      <c r="B76" s="304" t="str">
        <f>"FT-"&amp;E76</f>
        <v>FT-TRAKENA4</v>
      </c>
      <c r="C76" s="301" t="s">
        <v>264</v>
      </c>
      <c r="D76" s="301" t="str">
        <f t="shared" si="4"/>
        <v>TRAKEN</v>
      </c>
      <c r="E76" s="301" t="str">
        <f>Commodities!D93</f>
        <v>TRAKENA4</v>
      </c>
      <c r="F76" s="337">
        <v>1</v>
      </c>
      <c r="G76" s="301">
        <v>100</v>
      </c>
      <c r="L76" s="301">
        <v>2035</v>
      </c>
    </row>
    <row r="77" spans="2:12">
      <c r="D77" s="301" t="str">
        <f t="shared" si="4"/>
        <v>TRAKRB</v>
      </c>
      <c r="F77" s="337"/>
      <c r="H77" s="346"/>
      <c r="I77" s="346">
        <v>1</v>
      </c>
      <c r="J77" s="301">
        <v>5</v>
      </c>
      <c r="K77" s="301">
        <v>5</v>
      </c>
    </row>
    <row r="78" spans="2:12">
      <c r="B78" s="304" t="str">
        <f>"FT-"&amp;E78</f>
        <v>FT-TRAKENA5</v>
      </c>
      <c r="C78" s="301" t="s">
        <v>265</v>
      </c>
      <c r="D78" s="301" t="str">
        <f t="shared" si="4"/>
        <v>TRAKEN</v>
      </c>
      <c r="E78" s="301" t="str">
        <f>Commodities!D94</f>
        <v>TRAKENA5</v>
      </c>
      <c r="F78" s="337">
        <v>1</v>
      </c>
      <c r="G78" s="301">
        <v>100</v>
      </c>
      <c r="L78" s="301">
        <v>2100</v>
      </c>
    </row>
    <row r="79" spans="2:12">
      <c r="B79" s="322"/>
      <c r="C79" s="322"/>
      <c r="D79" s="322" t="str">
        <f t="shared" si="4"/>
        <v>TRAKRB</v>
      </c>
      <c r="E79" s="343"/>
      <c r="F79" s="347"/>
      <c r="G79" s="322"/>
      <c r="H79" s="348"/>
      <c r="I79" s="348">
        <v>1</v>
      </c>
      <c r="J79" s="322">
        <v>5</v>
      </c>
      <c r="K79" s="322">
        <v>5</v>
      </c>
      <c r="L79" s="322"/>
    </row>
    <row r="80" spans="2:12">
      <c r="B80" s="304" t="str">
        <f>"FT-"&amp;E80</f>
        <v>FT-TRAKEIN1</v>
      </c>
      <c r="C80" s="301" t="s">
        <v>261</v>
      </c>
      <c r="D80" s="301" t="str">
        <f>E27</f>
        <v>TRAKEI</v>
      </c>
      <c r="E80" s="301" t="str">
        <f>Commodities!D95</f>
        <v>TRAKEIN1</v>
      </c>
      <c r="F80" s="337">
        <v>1</v>
      </c>
      <c r="G80" s="301">
        <v>100</v>
      </c>
    </row>
    <row r="81" spans="2:12">
      <c r="D81" s="301" t="str">
        <f>E28</f>
        <v>TRAKRB</v>
      </c>
      <c r="F81" s="337"/>
      <c r="H81" s="346"/>
      <c r="I81" s="346">
        <v>0</v>
      </c>
      <c r="J81" s="301">
        <v>5</v>
      </c>
      <c r="K81" s="301">
        <v>5</v>
      </c>
    </row>
    <row r="82" spans="2:12">
      <c r="B82" s="304" t="str">
        <f>"FT-"&amp;E82</f>
        <v>FT-TRAKEIN2</v>
      </c>
      <c r="C82" s="301" t="s">
        <v>262</v>
      </c>
      <c r="D82" s="301" t="str">
        <f>D80</f>
        <v>TRAKEI</v>
      </c>
      <c r="E82" s="301" t="str">
        <f>Commodities!D96</f>
        <v>TRAKEIN2</v>
      </c>
      <c r="F82" s="337">
        <v>1</v>
      </c>
      <c r="G82" s="301">
        <v>100</v>
      </c>
      <c r="L82" s="301">
        <v>2012</v>
      </c>
    </row>
    <row r="83" spans="2:12">
      <c r="D83" s="301" t="str">
        <f t="shared" ref="D83:D89" si="5">D81</f>
        <v>TRAKRB</v>
      </c>
      <c r="F83" s="337"/>
      <c r="H83" s="346"/>
      <c r="I83" s="346">
        <v>0.25</v>
      </c>
      <c r="J83" s="301">
        <v>5</v>
      </c>
      <c r="K83" s="301">
        <v>5</v>
      </c>
    </row>
    <row r="84" spans="2:12">
      <c r="B84" s="304" t="str">
        <f>"FT-"&amp;E84</f>
        <v>FT-TRAKEIN3</v>
      </c>
      <c r="C84" s="301" t="s">
        <v>263</v>
      </c>
      <c r="D84" s="301" t="str">
        <f t="shared" si="5"/>
        <v>TRAKEI</v>
      </c>
      <c r="E84" s="301" t="str">
        <f>Commodities!D97</f>
        <v>TRAKEIN3</v>
      </c>
      <c r="F84" s="337">
        <v>1</v>
      </c>
      <c r="G84" s="301">
        <v>100</v>
      </c>
      <c r="L84" s="301">
        <v>2020</v>
      </c>
    </row>
    <row r="85" spans="2:12">
      <c r="D85" s="301" t="str">
        <f t="shared" si="5"/>
        <v>TRAKRB</v>
      </c>
      <c r="F85" s="337"/>
      <c r="H85" s="346"/>
      <c r="I85" s="346">
        <v>0.5</v>
      </c>
      <c r="J85" s="301">
        <v>5</v>
      </c>
      <c r="K85" s="301">
        <v>5</v>
      </c>
    </row>
    <row r="86" spans="2:12">
      <c r="B86" s="304" t="str">
        <f>"FT-"&amp;E86</f>
        <v>FT-TRAKEIN4</v>
      </c>
      <c r="C86" s="301" t="s">
        <v>264</v>
      </c>
      <c r="D86" s="301" t="str">
        <f t="shared" si="5"/>
        <v>TRAKEI</v>
      </c>
      <c r="E86" s="301" t="str">
        <f>Commodities!D98</f>
        <v>TRAKEIN4</v>
      </c>
      <c r="F86" s="337">
        <v>1</v>
      </c>
      <c r="G86" s="301">
        <v>100</v>
      </c>
      <c r="L86" s="301">
        <v>2035</v>
      </c>
    </row>
    <row r="87" spans="2:12">
      <c r="D87" s="301" t="str">
        <f t="shared" si="5"/>
        <v>TRAKRB</v>
      </c>
      <c r="F87" s="337"/>
      <c r="H87" s="346"/>
      <c r="I87" s="346">
        <v>1</v>
      </c>
      <c r="J87" s="301">
        <v>5</v>
      </c>
      <c r="K87" s="301">
        <v>5</v>
      </c>
    </row>
    <row r="88" spans="2:12">
      <c r="B88" s="304" t="str">
        <f>"FT-"&amp;E88</f>
        <v>FT-TRAKEIN5</v>
      </c>
      <c r="C88" s="301" t="s">
        <v>265</v>
      </c>
      <c r="D88" s="301" t="str">
        <f t="shared" si="5"/>
        <v>TRAKEI</v>
      </c>
      <c r="E88" s="301" t="str">
        <f>Commodities!D99</f>
        <v>TRAKEIN5</v>
      </c>
      <c r="F88" s="337">
        <v>1</v>
      </c>
      <c r="G88" s="301">
        <v>100</v>
      </c>
      <c r="L88" s="301">
        <v>2100</v>
      </c>
    </row>
    <row r="89" spans="2:12">
      <c r="B89" s="322"/>
      <c r="C89" s="322"/>
      <c r="D89" s="322" t="str">
        <f t="shared" si="5"/>
        <v>TRAKRB</v>
      </c>
      <c r="E89" s="343"/>
      <c r="F89" s="347"/>
      <c r="G89" s="322"/>
      <c r="H89" s="348"/>
      <c r="I89" s="348">
        <v>1</v>
      </c>
      <c r="J89" s="322">
        <v>5</v>
      </c>
      <c r="K89" s="322">
        <v>5</v>
      </c>
      <c r="L89" s="322"/>
    </row>
    <row r="90" spans="2:12">
      <c r="B90" s="304" t="str">
        <f>"FT-"&amp;E90</f>
        <v>FT-TRANGBL1</v>
      </c>
      <c r="C90" s="301" t="s">
        <v>266</v>
      </c>
      <c r="D90" s="301" t="str">
        <f>E16</f>
        <v>TRANGA</v>
      </c>
      <c r="E90" s="301" t="str">
        <f>Commodities!D100</f>
        <v>TRANGBL1</v>
      </c>
      <c r="F90" s="337">
        <v>1</v>
      </c>
      <c r="G90" s="301">
        <v>100</v>
      </c>
    </row>
    <row r="91" spans="2:12">
      <c r="D91" s="301" t="str">
        <f>E17</f>
        <v>TRASNG</v>
      </c>
      <c r="F91" s="337"/>
      <c r="H91" s="346"/>
      <c r="I91" s="346">
        <v>0.1</v>
      </c>
      <c r="J91" s="301">
        <v>5</v>
      </c>
      <c r="K91" s="301">
        <v>5</v>
      </c>
    </row>
    <row r="92" spans="2:12">
      <c r="B92" s="304" t="str">
        <f>"FT-"&amp;E92</f>
        <v>FT-TRANGBL2</v>
      </c>
      <c r="C92" s="301" t="s">
        <v>267</v>
      </c>
      <c r="D92" s="301" t="str">
        <f>D90</f>
        <v>TRANGA</v>
      </c>
      <c r="E92" s="301" t="str">
        <f>Commodities!D101</f>
        <v>TRANGBL2</v>
      </c>
      <c r="F92" s="337">
        <v>1</v>
      </c>
      <c r="G92" s="301">
        <v>100</v>
      </c>
      <c r="L92" s="301">
        <v>2012</v>
      </c>
    </row>
    <row r="93" spans="2:12">
      <c r="D93" s="301" t="str">
        <f>D91</f>
        <v>TRASNG</v>
      </c>
      <c r="F93" s="337"/>
      <c r="H93" s="346"/>
      <c r="I93" s="346">
        <v>1</v>
      </c>
      <c r="J93" s="301">
        <v>5</v>
      </c>
      <c r="K93" s="301">
        <v>5</v>
      </c>
    </row>
    <row r="94" spans="2:12">
      <c r="B94" s="304" t="str">
        <f>"FT-"&amp;E94</f>
        <v>FT-TRANGBL3</v>
      </c>
      <c r="C94" s="301" t="s">
        <v>268</v>
      </c>
      <c r="D94" s="301" t="str">
        <f>D92</f>
        <v>TRANGA</v>
      </c>
      <c r="E94" s="301" t="str">
        <f>Commodities!D102</f>
        <v>TRANGBL3</v>
      </c>
      <c r="F94" s="337">
        <v>1</v>
      </c>
      <c r="G94" s="301">
        <v>100</v>
      </c>
      <c r="L94" s="301">
        <v>2020</v>
      </c>
    </row>
    <row r="95" spans="2:12">
      <c r="D95" s="301" t="str">
        <f>D93</f>
        <v>TRASNG</v>
      </c>
      <c r="F95" s="337"/>
      <c r="H95" s="346"/>
      <c r="I95" s="346">
        <v>1</v>
      </c>
      <c r="J95" s="301">
        <v>5</v>
      </c>
      <c r="K95" s="301">
        <v>5</v>
      </c>
    </row>
    <row r="96" spans="2:12">
      <c r="D96" s="301" t="str">
        <f>E23</f>
        <v>TRAH2G</v>
      </c>
      <c r="F96" s="337"/>
      <c r="H96" s="346"/>
      <c r="I96" s="346">
        <v>5.6030998243804531E-3</v>
      </c>
    </row>
    <row r="97" spans="2:12">
      <c r="B97" s="304" t="str">
        <f>"FT-"&amp;E97</f>
        <v>FT-TRANGBL4</v>
      </c>
      <c r="C97" s="301" t="s">
        <v>269</v>
      </c>
      <c r="D97" s="301" t="str">
        <f t="shared" ref="D97:D102" si="6">D94</f>
        <v>TRANGA</v>
      </c>
      <c r="E97" s="301" t="str">
        <f>Commodities!D103</f>
        <v>TRANGBL4</v>
      </c>
      <c r="F97" s="337">
        <v>1</v>
      </c>
      <c r="G97" s="301">
        <v>100</v>
      </c>
      <c r="L97" s="301">
        <v>2030</v>
      </c>
    </row>
    <row r="98" spans="2:12">
      <c r="D98" s="301" t="str">
        <f t="shared" si="6"/>
        <v>TRASNG</v>
      </c>
      <c r="F98" s="337"/>
      <c r="H98" s="346"/>
      <c r="I98" s="346">
        <v>1</v>
      </c>
      <c r="J98" s="301">
        <v>5</v>
      </c>
      <c r="K98" s="301">
        <v>5</v>
      </c>
    </row>
    <row r="99" spans="2:12">
      <c r="D99" s="301" t="str">
        <f t="shared" si="6"/>
        <v>TRAH2G</v>
      </c>
      <c r="F99" s="337"/>
      <c r="H99" s="346"/>
      <c r="I99" s="340">
        <v>4.6459665613683636E-2</v>
      </c>
    </row>
    <row r="100" spans="2:12">
      <c r="B100" s="304" t="str">
        <f>"FT-"&amp;E100</f>
        <v>FT-TRANGBL5</v>
      </c>
      <c r="C100" s="301" t="s">
        <v>270</v>
      </c>
      <c r="D100" s="301" t="str">
        <f t="shared" si="6"/>
        <v>TRANGA</v>
      </c>
      <c r="E100" s="301" t="str">
        <f>Commodities!D104</f>
        <v>TRANGBL5</v>
      </c>
      <c r="F100" s="337">
        <v>1</v>
      </c>
      <c r="G100" s="301">
        <v>100</v>
      </c>
      <c r="L100" s="301">
        <v>2100</v>
      </c>
    </row>
    <row r="101" spans="2:12">
      <c r="D101" s="301" t="str">
        <f t="shared" si="6"/>
        <v>TRASNG</v>
      </c>
      <c r="F101" s="337"/>
      <c r="H101" s="346"/>
      <c r="I101" s="346">
        <v>1</v>
      </c>
      <c r="J101" s="301">
        <v>5</v>
      </c>
      <c r="K101" s="301">
        <v>5</v>
      </c>
    </row>
    <row r="102" spans="2:12">
      <c r="B102" s="322"/>
      <c r="C102" s="322"/>
      <c r="D102" s="322" t="str">
        <f t="shared" si="6"/>
        <v>TRAH2G</v>
      </c>
      <c r="E102" s="343"/>
      <c r="F102" s="347"/>
      <c r="G102" s="322"/>
      <c r="H102" s="348"/>
      <c r="I102" s="348">
        <f>I99</f>
        <v>4.6459665613683636E-2</v>
      </c>
      <c r="J102" s="322"/>
      <c r="K102" s="322"/>
      <c r="L102" s="322"/>
    </row>
    <row r="103" spans="2:12">
      <c r="B103" s="304" t="str">
        <f>"FT-"&amp;E103</f>
        <v>FT-TRAOILBL1N</v>
      </c>
      <c r="C103" s="301" t="s">
        <v>271</v>
      </c>
      <c r="D103" s="301" t="str">
        <f>E38</f>
        <v>TRADSLN</v>
      </c>
      <c r="E103" s="301" t="str">
        <f>Commodities!D105</f>
        <v>TRAOILBL1N</v>
      </c>
      <c r="F103" s="337">
        <v>1</v>
      </c>
      <c r="G103" s="301">
        <v>100</v>
      </c>
    </row>
    <row r="104" spans="2:12">
      <c r="D104" s="301" t="str">
        <f>E39</f>
        <v>TRADSBN</v>
      </c>
      <c r="F104" s="337"/>
      <c r="H104" s="346">
        <v>0</v>
      </c>
      <c r="I104" s="346">
        <v>0.1</v>
      </c>
      <c r="J104" s="301">
        <v>5</v>
      </c>
      <c r="K104" s="301">
        <v>5</v>
      </c>
    </row>
    <row r="105" spans="2:12">
      <c r="B105" s="304" t="str">
        <f>"FT-"&amp;E105</f>
        <v>FT-TRAOILBL2N</v>
      </c>
      <c r="C105" s="301" t="s">
        <v>272</v>
      </c>
      <c r="D105" s="301" t="str">
        <f>D103</f>
        <v>TRADSLN</v>
      </c>
      <c r="E105" s="301" t="str">
        <f>Commodities!D106</f>
        <v>TRAOILBL2N</v>
      </c>
      <c r="F105" s="337">
        <v>1</v>
      </c>
      <c r="G105" s="301">
        <v>100</v>
      </c>
      <c r="L105" s="301">
        <v>2012</v>
      </c>
    </row>
    <row r="106" spans="2:12">
      <c r="D106" s="301" t="str">
        <f t="shared" ref="D106:D110" si="7">D104</f>
        <v>TRADSBN</v>
      </c>
      <c r="F106" s="337"/>
      <c r="H106" s="346">
        <v>0</v>
      </c>
      <c r="I106" s="346">
        <v>0.25</v>
      </c>
      <c r="J106" s="301">
        <v>5</v>
      </c>
      <c r="K106" s="301">
        <v>5</v>
      </c>
    </row>
    <row r="107" spans="2:12">
      <c r="B107" s="304" t="str">
        <f>"FT-"&amp;E107</f>
        <v>FT-TRAOILBL3N</v>
      </c>
      <c r="C107" s="301" t="s">
        <v>273</v>
      </c>
      <c r="D107" s="301" t="str">
        <f t="shared" si="7"/>
        <v>TRADSLN</v>
      </c>
      <c r="E107" s="301" t="str">
        <f>Commodities!D107</f>
        <v>TRAOILBL3N</v>
      </c>
      <c r="F107" s="337">
        <v>1</v>
      </c>
      <c r="G107" s="301">
        <v>100</v>
      </c>
      <c r="L107" s="301">
        <v>2020</v>
      </c>
    </row>
    <row r="108" spans="2:12">
      <c r="D108" s="301" t="str">
        <f t="shared" si="7"/>
        <v>TRADSBN</v>
      </c>
      <c r="F108" s="337"/>
      <c r="H108" s="346">
        <v>0</v>
      </c>
      <c r="I108" s="346">
        <v>0.5</v>
      </c>
      <c r="J108" s="301">
        <v>5</v>
      </c>
      <c r="K108" s="301">
        <v>5</v>
      </c>
    </row>
    <row r="109" spans="2:12">
      <c r="B109" s="304" t="str">
        <f>"FT-"&amp;E109</f>
        <v>FT-TRAOILBL4N</v>
      </c>
      <c r="C109" s="301" t="s">
        <v>274</v>
      </c>
      <c r="D109" s="301" t="str">
        <f t="shared" si="7"/>
        <v>TRADSLN</v>
      </c>
      <c r="E109" s="301" t="str">
        <f>Commodities!D108</f>
        <v>TRAOILBL4N</v>
      </c>
      <c r="F109" s="337">
        <v>1</v>
      </c>
      <c r="G109" s="301">
        <v>100</v>
      </c>
      <c r="L109" s="301">
        <v>2030</v>
      </c>
    </row>
    <row r="110" spans="2:12">
      <c r="D110" s="301" t="str">
        <f t="shared" si="7"/>
        <v>TRADSBN</v>
      </c>
      <c r="F110" s="337"/>
      <c r="H110" s="346">
        <v>0</v>
      </c>
      <c r="I110" s="346">
        <v>1</v>
      </c>
      <c r="J110" s="301">
        <v>5</v>
      </c>
      <c r="K110" s="301">
        <v>5</v>
      </c>
    </row>
    <row r="111" spans="2:12">
      <c r="D111" s="301" t="str">
        <f>E42</f>
        <v>TRAGSBN</v>
      </c>
      <c r="F111" s="337"/>
      <c r="H111" s="346">
        <v>0</v>
      </c>
      <c r="I111" s="346">
        <v>1</v>
      </c>
      <c r="J111" s="301">
        <v>5</v>
      </c>
      <c r="K111" s="301">
        <v>5</v>
      </c>
    </row>
    <row r="112" spans="2:12">
      <c r="B112" s="304" t="str">
        <f>"FT-"&amp;E112</f>
        <v>FT-TRAOILBL5N</v>
      </c>
      <c r="C112" s="301" t="s">
        <v>275</v>
      </c>
      <c r="D112" s="301" t="str">
        <f>D109</f>
        <v>TRADSLN</v>
      </c>
      <c r="E112" s="301" t="str">
        <f>Commodities!D109</f>
        <v>TRAOILBL5N</v>
      </c>
      <c r="F112" s="337">
        <v>1</v>
      </c>
      <c r="G112" s="301">
        <v>100</v>
      </c>
      <c r="L112" s="301">
        <v>2100</v>
      </c>
    </row>
    <row r="113" spans="2:12">
      <c r="D113" s="301" t="str">
        <f>D110</f>
        <v>TRADSBN</v>
      </c>
      <c r="F113" s="337"/>
      <c r="H113" s="346">
        <v>0</v>
      </c>
      <c r="I113" s="346">
        <v>1</v>
      </c>
      <c r="J113" s="301">
        <v>5</v>
      </c>
      <c r="K113" s="301">
        <v>5</v>
      </c>
    </row>
    <row r="114" spans="2:12">
      <c r="B114" s="322"/>
      <c r="C114" s="322"/>
      <c r="D114" s="322" t="str">
        <f>D111</f>
        <v>TRAGSBN</v>
      </c>
      <c r="E114" s="343"/>
      <c r="F114" s="347"/>
      <c r="G114" s="322"/>
      <c r="H114" s="348">
        <v>0</v>
      </c>
      <c r="I114" s="348">
        <v>1</v>
      </c>
      <c r="J114" s="322">
        <v>5</v>
      </c>
      <c r="K114" s="322">
        <v>5</v>
      </c>
      <c r="L114" s="322"/>
    </row>
    <row r="115" spans="2:12">
      <c r="B115" s="304" t="str">
        <f>"FT-"&amp;E115</f>
        <v>FT-TRANGBL1N</v>
      </c>
      <c r="C115" s="301" t="s">
        <v>276</v>
      </c>
      <c r="D115" s="301" t="str">
        <f>E45</f>
        <v>TRANGAN</v>
      </c>
      <c r="E115" s="301" t="str">
        <f>Commodities!D110</f>
        <v>TRANGBL1N</v>
      </c>
      <c r="F115" s="337">
        <v>1</v>
      </c>
      <c r="G115" s="301">
        <v>100</v>
      </c>
    </row>
    <row r="116" spans="2:12">
      <c r="D116" s="301" t="str">
        <f>E46</f>
        <v>TRASNGN</v>
      </c>
      <c r="F116" s="337"/>
      <c r="H116" s="346">
        <v>0</v>
      </c>
      <c r="I116" s="346">
        <v>0.1</v>
      </c>
      <c r="J116" s="301">
        <v>5</v>
      </c>
      <c r="K116" s="301">
        <v>5</v>
      </c>
    </row>
    <row r="117" spans="2:12">
      <c r="B117" s="304" t="str">
        <f>"FT-"&amp;E117</f>
        <v>FT-TRANGBL2N</v>
      </c>
      <c r="C117" s="301" t="s">
        <v>277</v>
      </c>
      <c r="D117" s="301" t="str">
        <f>D115</f>
        <v>TRANGAN</v>
      </c>
      <c r="E117" s="301" t="str">
        <f>Commodities!D111</f>
        <v>TRANGBL2N</v>
      </c>
      <c r="F117" s="337">
        <v>1</v>
      </c>
      <c r="G117" s="301">
        <v>100</v>
      </c>
      <c r="L117" s="301">
        <v>2012</v>
      </c>
    </row>
    <row r="118" spans="2:12">
      <c r="D118" s="301" t="str">
        <f t="shared" ref="D118:D120" si="8">D116</f>
        <v>TRASNGN</v>
      </c>
      <c r="F118" s="337"/>
      <c r="H118" s="346">
        <v>0</v>
      </c>
      <c r="I118" s="346">
        <v>0.25</v>
      </c>
      <c r="J118" s="301">
        <v>5</v>
      </c>
      <c r="K118" s="301">
        <v>5</v>
      </c>
    </row>
    <row r="119" spans="2:12">
      <c r="B119" s="304" t="str">
        <f>"FT-"&amp;E119</f>
        <v>FT-TRANGBL3N</v>
      </c>
      <c r="C119" s="301" t="s">
        <v>278</v>
      </c>
      <c r="D119" s="301" t="str">
        <f t="shared" si="8"/>
        <v>TRANGAN</v>
      </c>
      <c r="E119" s="301" t="str">
        <f>Commodities!D112</f>
        <v>TRANGBL3N</v>
      </c>
      <c r="F119" s="337">
        <v>1</v>
      </c>
      <c r="G119" s="301">
        <v>100</v>
      </c>
      <c r="L119" s="301">
        <v>2020</v>
      </c>
    </row>
    <row r="120" spans="2:12">
      <c r="D120" s="301" t="str">
        <f t="shared" si="8"/>
        <v>TRASNGN</v>
      </c>
      <c r="F120" s="337"/>
      <c r="H120" s="346">
        <v>0</v>
      </c>
      <c r="I120" s="346">
        <v>0.5</v>
      </c>
      <c r="J120" s="301">
        <v>5</v>
      </c>
      <c r="K120" s="301">
        <v>5</v>
      </c>
    </row>
    <row r="121" spans="2:12">
      <c r="D121" s="301" t="str">
        <f>E23</f>
        <v>TRAH2G</v>
      </c>
      <c r="F121" s="337"/>
      <c r="H121" s="346"/>
      <c r="I121" s="346">
        <v>5.6030998243804531E-3</v>
      </c>
    </row>
    <row r="122" spans="2:12">
      <c r="B122" s="304" t="str">
        <f>"FT-"&amp;E122</f>
        <v>FT-TRANGBL4N</v>
      </c>
      <c r="C122" s="301" t="s">
        <v>279</v>
      </c>
      <c r="D122" s="301" t="str">
        <f>D119</f>
        <v>TRANGAN</v>
      </c>
      <c r="E122" s="301" t="str">
        <f>Commodities!D113</f>
        <v>TRANGBL4N</v>
      </c>
      <c r="F122" s="337">
        <v>1</v>
      </c>
      <c r="G122" s="301">
        <v>100</v>
      </c>
      <c r="L122" s="301">
        <v>2030</v>
      </c>
    </row>
    <row r="123" spans="2:12">
      <c r="D123" s="301" t="str">
        <f t="shared" ref="D123:D127" si="9">D120</f>
        <v>TRASNGN</v>
      </c>
      <c r="F123" s="337"/>
      <c r="H123" s="346">
        <v>0</v>
      </c>
      <c r="I123" s="346">
        <v>1</v>
      </c>
      <c r="J123" s="301">
        <v>5</v>
      </c>
      <c r="K123" s="301">
        <v>5</v>
      </c>
    </row>
    <row r="124" spans="2:12">
      <c r="D124" s="301" t="str">
        <f t="shared" si="9"/>
        <v>TRAH2G</v>
      </c>
      <c r="F124" s="337"/>
      <c r="H124" s="346"/>
      <c r="I124" s="340">
        <v>4.6459665613683636E-2</v>
      </c>
    </row>
    <row r="125" spans="2:12">
      <c r="B125" s="304" t="str">
        <f>"FT-"&amp;E125</f>
        <v>FT-TRANGBL5N</v>
      </c>
      <c r="C125" s="301" t="s">
        <v>280</v>
      </c>
      <c r="D125" s="301" t="str">
        <f t="shared" si="9"/>
        <v>TRANGAN</v>
      </c>
      <c r="E125" s="301" t="str">
        <f>Commodities!D114</f>
        <v>TRANGBL5N</v>
      </c>
      <c r="F125" s="337">
        <v>1</v>
      </c>
      <c r="G125" s="301">
        <v>100</v>
      </c>
      <c r="L125" s="301">
        <v>2100</v>
      </c>
    </row>
    <row r="126" spans="2:12">
      <c r="D126" s="301" t="str">
        <f t="shared" si="9"/>
        <v>TRASNGN</v>
      </c>
      <c r="F126" s="337"/>
      <c r="H126" s="346">
        <v>0</v>
      </c>
      <c r="I126" s="346">
        <v>1</v>
      </c>
      <c r="J126" s="301">
        <v>5</v>
      </c>
      <c r="K126" s="301">
        <v>5</v>
      </c>
    </row>
    <row r="127" spans="2:12">
      <c r="B127" s="322"/>
      <c r="C127" s="322"/>
      <c r="D127" s="322" t="str">
        <f t="shared" si="9"/>
        <v>TRAH2G</v>
      </c>
      <c r="E127" s="343"/>
      <c r="F127" s="347"/>
      <c r="G127" s="322"/>
      <c r="H127" s="348"/>
      <c r="I127" s="348">
        <f>I123</f>
        <v>1</v>
      </c>
      <c r="J127" s="322"/>
      <c r="K127" s="322"/>
      <c r="L127" s="322"/>
    </row>
    <row r="128" spans="2:12" ht="14.4">
      <c r="B128" s="304" t="str">
        <f>"FT-"&amp;E128</f>
        <v>FT-TRAMFO</v>
      </c>
      <c r="C128" s="301" t="s">
        <v>281</v>
      </c>
      <c r="D128" s="301" t="str">
        <f>E36</f>
        <v>TRAMGO</v>
      </c>
      <c r="E128" s="301" t="str">
        <f>Commodities!D115</f>
        <v>TRAMFO</v>
      </c>
      <c r="F128" s="345">
        <v>1</v>
      </c>
      <c r="G128" s="301">
        <v>100</v>
      </c>
      <c r="H128" s="349"/>
      <c r="I128" s="349"/>
      <c r="J128" s="350"/>
    </row>
    <row r="129" spans="2:12">
      <c r="D129" s="301" t="str">
        <f>E37</f>
        <v>TRAHFON</v>
      </c>
      <c r="F129" s="337"/>
      <c r="I129" s="340">
        <v>0.2</v>
      </c>
      <c r="J129" s="340"/>
      <c r="K129" s="342">
        <v>5</v>
      </c>
      <c r="L129" s="342"/>
    </row>
    <row r="130" spans="2:12">
      <c r="D130" s="301" t="str">
        <f>E39</f>
        <v>TRADSBN</v>
      </c>
      <c r="F130" s="337"/>
      <c r="I130" s="340">
        <v>0.2</v>
      </c>
      <c r="J130" s="340"/>
      <c r="K130" s="342">
        <v>5</v>
      </c>
      <c r="L130" s="341"/>
    </row>
    <row r="131" spans="2:12">
      <c r="B131" s="304" t="str">
        <f>"FT-"&amp;E131</f>
        <v>FT-TRAMFO2</v>
      </c>
      <c r="C131" s="301" t="s">
        <v>282</v>
      </c>
      <c r="D131" s="301" t="str">
        <f>D128</f>
        <v>TRAMGO</v>
      </c>
      <c r="E131" s="301" t="str">
        <f>Commodities!D116</f>
        <v>TRAMFO2</v>
      </c>
      <c r="F131" s="337">
        <v>1</v>
      </c>
      <c r="G131" s="301">
        <v>100</v>
      </c>
      <c r="H131" s="340"/>
      <c r="I131" s="340"/>
      <c r="J131" s="340"/>
      <c r="K131" s="341"/>
      <c r="L131" s="342">
        <v>2020</v>
      </c>
    </row>
    <row r="132" spans="2:12" ht="14.4">
      <c r="D132" s="301" t="str">
        <f t="shared" ref="D132:D135" si="10">D129</f>
        <v>TRAHFON</v>
      </c>
      <c r="F132" s="337"/>
      <c r="H132" s="340"/>
      <c r="I132" s="340">
        <v>1</v>
      </c>
      <c r="J132" s="340"/>
      <c r="K132" s="351">
        <v>5</v>
      </c>
      <c r="L132" s="342"/>
    </row>
    <row r="133" spans="2:12" ht="14.4">
      <c r="D133" s="301" t="str">
        <f t="shared" si="10"/>
        <v>TRADSBN</v>
      </c>
      <c r="F133" s="337"/>
      <c r="H133" s="340"/>
      <c r="I133" s="340">
        <v>0.5</v>
      </c>
      <c r="J133" s="340"/>
      <c r="K133" s="351">
        <v>5</v>
      </c>
      <c r="L133" s="342"/>
    </row>
    <row r="134" spans="2:12">
      <c r="B134" s="304" t="str">
        <f>"FT-"&amp;E134</f>
        <v>FT-TRAMFO3</v>
      </c>
      <c r="C134" s="301" t="s">
        <v>283</v>
      </c>
      <c r="D134" s="301" t="str">
        <f>D131</f>
        <v>TRAMGO</v>
      </c>
      <c r="E134" s="301" t="str">
        <f>Commodities!D117</f>
        <v>TRAMFO3</v>
      </c>
      <c r="F134" s="337">
        <v>1</v>
      </c>
      <c r="G134" s="301">
        <v>100</v>
      </c>
      <c r="L134" s="301">
        <v>2030</v>
      </c>
    </row>
    <row r="135" spans="2:12" ht="14.4">
      <c r="D135" s="301" t="str">
        <f t="shared" si="10"/>
        <v>TRAHFON</v>
      </c>
      <c r="F135" s="337"/>
      <c r="H135" s="346">
        <v>0</v>
      </c>
      <c r="I135" s="340">
        <v>1</v>
      </c>
      <c r="J135" s="340"/>
      <c r="K135" s="351">
        <v>5</v>
      </c>
      <c r="L135" s="342"/>
    </row>
    <row r="136" spans="2:12">
      <c r="D136" s="301" t="str">
        <f>D133</f>
        <v>TRADSBN</v>
      </c>
      <c r="F136" s="337"/>
      <c r="H136" s="346">
        <v>0</v>
      </c>
      <c r="I136" s="346">
        <v>1</v>
      </c>
      <c r="K136" s="301">
        <v>5</v>
      </c>
    </row>
    <row r="137" spans="2:12">
      <c r="B137" s="304" t="str">
        <f>"FT-"&amp;E137</f>
        <v>FT-TRAMFO4</v>
      </c>
      <c r="C137" s="301" t="s">
        <v>284</v>
      </c>
      <c r="D137" s="301" t="str">
        <f>D134</f>
        <v>TRAMGO</v>
      </c>
      <c r="E137" s="301" t="str">
        <f>Commodities!D118</f>
        <v>TRAMFO4</v>
      </c>
      <c r="F137" s="337">
        <v>1</v>
      </c>
      <c r="G137" s="301">
        <v>100</v>
      </c>
      <c r="L137" s="301">
        <v>2035</v>
      </c>
    </row>
    <row r="138" spans="2:12">
      <c r="B138" s="322"/>
      <c r="C138" s="322"/>
      <c r="D138" s="322" t="str">
        <f>D136</f>
        <v>TRADSBN</v>
      </c>
      <c r="E138" s="343"/>
      <c r="F138" s="322"/>
      <c r="G138" s="322"/>
      <c r="H138" s="348">
        <v>0</v>
      </c>
      <c r="I138" s="348">
        <v>1</v>
      </c>
      <c r="J138" s="322">
        <v>5</v>
      </c>
      <c r="K138" s="322">
        <v>5</v>
      </c>
      <c r="L138" s="322"/>
    </row>
    <row r="167" spans="14:14">
      <c r="N167" s="304"/>
    </row>
    <row r="168" spans="14:14">
      <c r="N168" s="304"/>
    </row>
    <row r="169" spans="14:14">
      <c r="N169" s="304"/>
    </row>
    <row r="170" spans="14:14">
      <c r="N170" s="304"/>
    </row>
    <row r="171" spans="14:14">
      <c r="N171" s="304"/>
    </row>
    <row r="172" spans="14:14">
      <c r="N172" s="304"/>
    </row>
    <row r="173" spans="14:14">
      <c r="N173" s="304"/>
    </row>
    <row r="174" spans="14:14">
      <c r="N174" s="304"/>
    </row>
    <row r="175" spans="14:14">
      <c r="N175" s="310"/>
    </row>
    <row r="176" spans="14:14">
      <c r="N176" s="310"/>
    </row>
    <row r="177" spans="14:14">
      <c r="N177" s="310"/>
    </row>
    <row r="178" spans="14:14">
      <c r="N178" s="310"/>
    </row>
    <row r="179" spans="14:14">
      <c r="N179" s="310"/>
    </row>
    <row r="180" spans="14:14">
      <c r="N180" s="316"/>
    </row>
    <row r="181" spans="14:14">
      <c r="N181" s="316"/>
    </row>
    <row r="182" spans="14:14">
      <c r="N182" s="316"/>
    </row>
  </sheetData>
  <pageMargins left="0.7" right="0.7" top="0.75" bottom="0.75" header="0.3" footer="0.3"/>
  <pageSetup paperSize="9" orientation="portrait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0CD-FC93-429D-89BE-30F85B1BD25B}">
  <dimension ref="B4:AT49"/>
  <sheetViews>
    <sheetView zoomScale="80" zoomScaleNormal="80" workbookViewId="0">
      <selection activeCell="L15" sqref="L15:L18"/>
    </sheetView>
  </sheetViews>
  <sheetFormatPr defaultRowHeight="14.4"/>
  <cols>
    <col min="3" max="3" width="15.44140625" customWidth="1"/>
    <col min="4" max="4" width="82.5546875" customWidth="1"/>
    <col min="5" max="5" width="15.33203125" customWidth="1"/>
    <col min="8" max="8" width="11.33203125" customWidth="1"/>
    <col min="10" max="10" width="10.6640625" customWidth="1"/>
    <col min="11" max="11" width="15" customWidth="1"/>
    <col min="13" max="13" width="10.44140625" customWidth="1"/>
    <col min="14" max="14" width="12.109375" customWidth="1"/>
    <col min="16" max="20" width="13.44140625" customWidth="1"/>
    <col min="23" max="23" width="15.6640625" customWidth="1"/>
    <col min="27" max="27" width="15" customWidth="1"/>
    <col min="29" max="29" width="11.21875" bestFit="1" customWidth="1"/>
    <col min="30" max="30" width="11.21875" customWidth="1"/>
    <col min="33" max="33" width="13.6640625" customWidth="1"/>
  </cols>
  <sheetData>
    <row r="4" spans="2:46">
      <c r="B4" s="26"/>
      <c r="E4" s="26"/>
      <c r="F4" s="26"/>
      <c r="G4" s="21" t="s">
        <v>285</v>
      </c>
      <c r="I4" s="21"/>
      <c r="J4" s="11"/>
      <c r="K4" s="11"/>
      <c r="O4" s="21"/>
      <c r="X4" s="249"/>
      <c r="AF4" s="81" t="s">
        <v>407</v>
      </c>
      <c r="AG4" s="81"/>
      <c r="AI4" t="s">
        <v>424</v>
      </c>
    </row>
    <row r="5" spans="2:46" ht="42" thickBot="1">
      <c r="B5" s="9" t="s">
        <v>7</v>
      </c>
      <c r="C5" s="9" t="s">
        <v>215</v>
      </c>
      <c r="D5" s="9" t="s">
        <v>286</v>
      </c>
      <c r="E5" s="9" t="s">
        <v>287</v>
      </c>
      <c r="F5" s="9" t="s">
        <v>288</v>
      </c>
      <c r="G5" s="9" t="s">
        <v>331</v>
      </c>
      <c r="H5" s="27" t="s">
        <v>322</v>
      </c>
      <c r="I5" s="28" t="s">
        <v>332</v>
      </c>
      <c r="J5" s="27" t="s">
        <v>333</v>
      </c>
      <c r="K5" s="28" t="s">
        <v>334</v>
      </c>
      <c r="L5" s="27" t="s">
        <v>335</v>
      </c>
      <c r="M5" s="27" t="s">
        <v>336</v>
      </c>
      <c r="N5" s="370" t="s">
        <v>337</v>
      </c>
      <c r="O5" s="371" t="s">
        <v>1066</v>
      </c>
      <c r="P5" s="371" t="s">
        <v>1067</v>
      </c>
      <c r="Q5" s="371" t="s">
        <v>1068</v>
      </c>
      <c r="R5" s="371" t="s">
        <v>1069</v>
      </c>
      <c r="S5" s="371" t="s">
        <v>1070</v>
      </c>
      <c r="T5" s="371" t="s">
        <v>1071</v>
      </c>
      <c r="U5" s="371" t="s">
        <v>1072</v>
      </c>
      <c r="V5" s="371" t="s">
        <v>1073</v>
      </c>
      <c r="W5" s="371" t="s">
        <v>1074</v>
      </c>
      <c r="X5" s="28" t="s">
        <v>323</v>
      </c>
      <c r="AA5" t="s">
        <v>941</v>
      </c>
      <c r="AC5" t="s">
        <v>1090</v>
      </c>
      <c r="AF5" t="s">
        <v>381</v>
      </c>
      <c r="AG5" s="55">
        <f>ROUNDUP(Data!X52,2)</f>
        <v>0.35000000000000003</v>
      </c>
      <c r="AK5">
        <v>2010</v>
      </c>
      <c r="AL5">
        <v>2012</v>
      </c>
      <c r="AQ5" s="364" t="s">
        <v>1063</v>
      </c>
      <c r="AR5" s="54"/>
      <c r="AS5" s="54"/>
      <c r="AT5" s="54"/>
    </row>
    <row r="6" spans="2:46" ht="29.4" thickBot="1">
      <c r="B6" s="17" t="s">
        <v>324</v>
      </c>
      <c r="C6" s="17"/>
      <c r="D6" s="17"/>
      <c r="E6" s="17" t="s">
        <v>338</v>
      </c>
      <c r="F6" s="17" t="s">
        <v>339</v>
      </c>
      <c r="G6" s="17"/>
      <c r="H6" s="17"/>
      <c r="I6" s="17" t="s">
        <v>340</v>
      </c>
      <c r="J6" s="29" t="s">
        <v>327</v>
      </c>
      <c r="K6" s="17" t="s">
        <v>341</v>
      </c>
      <c r="L6" s="17" t="s">
        <v>342</v>
      </c>
      <c r="M6" s="17" t="s">
        <v>343</v>
      </c>
      <c r="N6" s="17" t="s">
        <v>1089</v>
      </c>
      <c r="O6" s="17" t="s">
        <v>1089</v>
      </c>
      <c r="P6" s="17" t="s">
        <v>1089</v>
      </c>
      <c r="Q6" s="17" t="s">
        <v>1089</v>
      </c>
      <c r="R6" s="17" t="s">
        <v>1089</v>
      </c>
      <c r="S6" s="17" t="s">
        <v>1089</v>
      </c>
      <c r="T6" s="17" t="s">
        <v>1089</v>
      </c>
      <c r="U6" s="17" t="s">
        <v>1089</v>
      </c>
      <c r="V6" s="17" t="s">
        <v>1089</v>
      </c>
      <c r="W6" s="17" t="s">
        <v>1089</v>
      </c>
      <c r="X6" s="17" t="s">
        <v>330</v>
      </c>
      <c r="AD6" t="s">
        <v>24</v>
      </c>
      <c r="AF6" t="s">
        <v>406</v>
      </c>
      <c r="AG6" s="55">
        <f>ROUNDUP(Data!X47,2)</f>
        <v>0.66</v>
      </c>
      <c r="AI6" s="251" t="s">
        <v>945</v>
      </c>
      <c r="AJ6" s="252"/>
      <c r="AK6" s="259"/>
      <c r="AL6" s="259"/>
      <c r="AM6" s="252"/>
      <c r="AN6" s="252"/>
      <c r="AQ6" s="296" t="s">
        <v>1062</v>
      </c>
      <c r="AR6" s="297" t="s">
        <v>1064</v>
      </c>
      <c r="AS6" s="59" t="s">
        <v>1058</v>
      </c>
      <c r="AT6" s="271"/>
    </row>
    <row r="7" spans="2:46" ht="15" customHeight="1">
      <c r="B7" t="s">
        <v>913</v>
      </c>
      <c r="C7" t="str">
        <f>Processes!$D$6</f>
        <v>TPCADSBL1E</v>
      </c>
      <c r="D7" t="str">
        <f>Processes!$E$6</f>
        <v>Transport Passengers Cars - Diesel Engine - Blending 1 - Average size - Existing</v>
      </c>
      <c r="E7" t="str">
        <f>Commodities!D80</f>
        <v>TRADSBL1</v>
      </c>
      <c r="F7" t="str">
        <f>Commodities!D6</f>
        <v>TPCAX</v>
      </c>
      <c r="G7" s="83" t="s">
        <v>344</v>
      </c>
      <c r="H7" s="37">
        <v>1E-3</v>
      </c>
      <c r="I7" s="55">
        <v>1.55</v>
      </c>
      <c r="J7" s="55">
        <f>ROUND(AK8,3)</f>
        <v>220.66</v>
      </c>
      <c r="K7">
        <f>ROUNDUP(AS7*1000000/AR7,3)</f>
        <v>16357.282999999999</v>
      </c>
      <c r="L7" s="55">
        <f>M36</f>
        <v>6.288371580065058E-2</v>
      </c>
      <c r="M7" s="18">
        <v>5</v>
      </c>
      <c r="N7">
        <f>AR7*AG5/1000</f>
        <v>71.868300000000005</v>
      </c>
      <c r="O7">
        <f>ROUND($N$7*P36/$O$36,3)</f>
        <v>89.974000000000004</v>
      </c>
      <c r="P7">
        <f t="shared" ref="P7:W7" si="0">ROUND($N$7*Q36/$O$36,3)</f>
        <v>95.902000000000001</v>
      </c>
      <c r="Q7">
        <f t="shared" si="0"/>
        <v>68.234999999999999</v>
      </c>
      <c r="R7">
        <f t="shared" si="0"/>
        <v>40.542000000000002</v>
      </c>
      <c r="S7">
        <f t="shared" si="0"/>
        <v>18.234999999999999</v>
      </c>
      <c r="T7">
        <f t="shared" si="0"/>
        <v>5.4939999999999998</v>
      </c>
      <c r="U7">
        <f t="shared" si="0"/>
        <v>0.96199999999999997</v>
      </c>
      <c r="V7">
        <f t="shared" si="0"/>
        <v>8.3000000000000004E-2</v>
      </c>
      <c r="W7">
        <f t="shared" si="0"/>
        <v>3.0000000000000001E-3</v>
      </c>
      <c r="X7">
        <f>Y36</f>
        <v>3.5E-4</v>
      </c>
      <c r="AA7">
        <f>N7*I7*K7*L7*H7</f>
        <v>114.58253703947834</v>
      </c>
      <c r="AD7" t="s">
        <v>27</v>
      </c>
      <c r="AI7" s="489" t="s">
        <v>418</v>
      </c>
      <c r="AJ7" s="253" t="s">
        <v>379</v>
      </c>
      <c r="AK7" s="260">
        <v>231.9947511580732</v>
      </c>
      <c r="AL7" s="260">
        <v>244.54491945741816</v>
      </c>
      <c r="AM7" s="256"/>
      <c r="AN7" s="256"/>
      <c r="AQ7" s="272">
        <v>254016</v>
      </c>
      <c r="AR7" s="365">
        <v>205338</v>
      </c>
      <c r="AS7" s="365">
        <v>3358.7716428499998</v>
      </c>
      <c r="AT7" s="273" t="s">
        <v>393</v>
      </c>
    </row>
    <row r="8" spans="2:46">
      <c r="F8" t="str">
        <f>Commodities!D7</f>
        <v>TPCAS</v>
      </c>
      <c r="G8" s="30" t="s">
        <v>344</v>
      </c>
      <c r="H8" s="63"/>
      <c r="J8" s="55">
        <f>ROUND(AK19,3)</f>
        <v>279.262</v>
      </c>
      <c r="L8" s="55">
        <f t="shared" ref="L8:L14" si="1">M37</f>
        <v>0.30173074841238057</v>
      </c>
      <c r="M8" s="18">
        <v>5</v>
      </c>
      <c r="AA8">
        <f>N7*I7*K7*L8*H7</f>
        <v>549.79376163953452</v>
      </c>
      <c r="AD8" t="s">
        <v>29</v>
      </c>
      <c r="AE8" s="250" t="s">
        <v>415</v>
      </c>
      <c r="AF8" s="250"/>
      <c r="AG8" s="250"/>
      <c r="AI8" s="490"/>
      <c r="AJ8" s="255" t="s">
        <v>419</v>
      </c>
      <c r="AK8" s="260">
        <v>220.66013547206663</v>
      </c>
      <c r="AL8" s="260">
        <v>229.66507887882554</v>
      </c>
      <c r="AM8" s="257"/>
      <c r="AN8" s="257"/>
      <c r="AQ8" s="272">
        <v>28491</v>
      </c>
      <c r="AR8" s="365">
        <v>28491</v>
      </c>
      <c r="AS8" s="365">
        <v>384.29318095000002</v>
      </c>
      <c r="AT8" s="273" t="s">
        <v>396</v>
      </c>
    </row>
    <row r="9" spans="2:46">
      <c r="F9" t="str">
        <f>Commodities!D8</f>
        <v>TPCAM</v>
      </c>
      <c r="G9" s="30" t="s">
        <v>344</v>
      </c>
      <c r="J9" s="82">
        <f>ROUND(AK30,3)</f>
        <v>361.738</v>
      </c>
      <c r="L9" s="55">
        <f t="shared" si="1"/>
        <v>0.21792964753957203</v>
      </c>
      <c r="M9" s="18">
        <v>5</v>
      </c>
      <c r="AA9">
        <f>N7*I7*K7*L9*H7</f>
        <v>397.09695257774717</v>
      </c>
      <c r="AD9" t="s">
        <v>31</v>
      </c>
      <c r="AE9" s="378" t="s">
        <v>414</v>
      </c>
      <c r="AF9" s="378"/>
      <c r="AG9" s="378"/>
      <c r="AI9" s="490"/>
      <c r="AJ9" s="255" t="s">
        <v>303</v>
      </c>
      <c r="AK9" s="260">
        <v>231.9947511580732</v>
      </c>
      <c r="AL9" s="260">
        <v>244.54491945741816</v>
      </c>
      <c r="AM9" s="257"/>
      <c r="AN9" s="257"/>
      <c r="AQ9" s="272">
        <v>12817</v>
      </c>
      <c r="AR9" s="365">
        <v>12817</v>
      </c>
      <c r="AS9" s="365">
        <v>246.38220509999999</v>
      </c>
      <c r="AT9" s="273" t="s">
        <v>1060</v>
      </c>
    </row>
    <row r="10" spans="2:46">
      <c r="F10" t="str">
        <f>Commodities!D9</f>
        <v>TPCAL</v>
      </c>
      <c r="G10" s="30" t="s">
        <v>344</v>
      </c>
      <c r="H10" s="37"/>
      <c r="I10" s="55"/>
      <c r="J10" s="82">
        <f>ROUND(AK41,3)</f>
        <v>442.60199999999998</v>
      </c>
      <c r="L10" s="55">
        <f t="shared" si="1"/>
        <v>0.41745588824739688</v>
      </c>
      <c r="M10" s="18">
        <v>5</v>
      </c>
      <c r="AA10">
        <f>N7*I7*K7*L10*H7</f>
        <v>760.66043757803527</v>
      </c>
      <c r="AE10" s="80">
        <v>2010</v>
      </c>
      <c r="AF10" s="80">
        <v>2015</v>
      </c>
      <c r="AG10" s="80">
        <v>2016</v>
      </c>
      <c r="AI10" s="490"/>
      <c r="AJ10" s="255" t="s">
        <v>420</v>
      </c>
      <c r="AK10" s="260">
        <v>231.9947511580732</v>
      </c>
      <c r="AL10" s="260">
        <v>244.54491945741816</v>
      </c>
      <c r="AM10" s="257"/>
      <c r="AN10" s="257"/>
      <c r="AQ10" s="272">
        <v>1888</v>
      </c>
      <c r="AR10" s="365">
        <v>1888</v>
      </c>
      <c r="AS10" s="365"/>
      <c r="AT10" s="363" t="s">
        <v>1061</v>
      </c>
    </row>
    <row r="11" spans="2:46" ht="15" thickBot="1">
      <c r="B11" t="s">
        <v>913</v>
      </c>
      <c r="C11" t="str">
        <f>Processes!$D$7</f>
        <v>TPCAGSBL1E</v>
      </c>
      <c r="D11" t="str">
        <f>Processes!$E$7</f>
        <v>Transport Passengers Cars - Otto Engine - Blending 1 - Average size - Existing</v>
      </c>
      <c r="E11" t="str">
        <f>Commodities!D85</f>
        <v>TRAGSBL1</v>
      </c>
      <c r="F11" t="str">
        <f>Commodities!D6</f>
        <v>TPCAX</v>
      </c>
      <c r="G11" s="30" t="s">
        <v>344</v>
      </c>
      <c r="H11" s="37">
        <v>1E-3</v>
      </c>
      <c r="I11" s="55">
        <v>1.55</v>
      </c>
      <c r="J11" s="82">
        <f>ROUND(AK7,3)</f>
        <v>231.995</v>
      </c>
      <c r="K11">
        <f>K7</f>
        <v>16357.282999999999</v>
      </c>
      <c r="L11" s="55">
        <f t="shared" si="1"/>
        <v>6.288371580065058E-2</v>
      </c>
      <c r="M11" s="18">
        <v>5</v>
      </c>
      <c r="N11">
        <f>AR7*AG6/1000</f>
        <v>135.52308000000002</v>
      </c>
      <c r="O11">
        <f>ROUND($N$11*P40/$O$40,3)</f>
        <v>130.04</v>
      </c>
      <c r="P11">
        <f t="shared" ref="P11:W11" si="2">ROUND($N$11*Q40/$O$40,3)</f>
        <v>123.01600000000001</v>
      </c>
      <c r="Q11">
        <f t="shared" si="2"/>
        <v>87.525999999999996</v>
      </c>
      <c r="R11">
        <f t="shared" si="2"/>
        <v>52.005000000000003</v>
      </c>
      <c r="S11">
        <f t="shared" si="2"/>
        <v>23.390999999999998</v>
      </c>
      <c r="T11">
        <f t="shared" si="2"/>
        <v>7.0469999999999997</v>
      </c>
      <c r="U11">
        <f t="shared" si="2"/>
        <v>1.2330000000000001</v>
      </c>
      <c r="V11">
        <f t="shared" si="2"/>
        <v>0.107</v>
      </c>
      <c r="W11">
        <f t="shared" si="2"/>
        <v>4.0000000000000001E-3</v>
      </c>
      <c r="X11">
        <v>3.5E-4</v>
      </c>
      <c r="AA11">
        <f>N11*I11*K11*L11*H11</f>
        <v>216.0699269887306</v>
      </c>
      <c r="AE11">
        <f>Data!C150</f>
        <v>4958</v>
      </c>
      <c r="AF11">
        <f>Data!D150</f>
        <v>5578</v>
      </c>
      <c r="AG11">
        <f>Data!E150</f>
        <v>6468</v>
      </c>
      <c r="AI11" s="491"/>
      <c r="AJ11" s="254" t="s">
        <v>421</v>
      </c>
      <c r="AK11" s="260">
        <v>1431.7402692719506</v>
      </c>
      <c r="AL11" s="260">
        <v>1431.7402692719506</v>
      </c>
      <c r="AM11" s="258"/>
      <c r="AN11" s="258"/>
      <c r="AQ11" s="274">
        <v>9651</v>
      </c>
      <c r="AR11" s="366">
        <v>9651</v>
      </c>
      <c r="AS11" s="366"/>
      <c r="AT11" s="362" t="s">
        <v>401</v>
      </c>
    </row>
    <row r="12" spans="2:46" ht="15" customHeight="1">
      <c r="F12" t="str">
        <f>Commodities!D7</f>
        <v>TPCAS</v>
      </c>
      <c r="G12" s="30" t="s">
        <v>344</v>
      </c>
      <c r="H12" s="63"/>
      <c r="I12" s="55"/>
      <c r="J12" s="82">
        <f>ROUND(AK18,3)</f>
        <v>293.60599999999999</v>
      </c>
      <c r="L12" s="55">
        <f t="shared" si="1"/>
        <v>0.30173074841238057</v>
      </c>
      <c r="M12" s="18">
        <v>5</v>
      </c>
      <c r="AA12">
        <f>N11*I11*K11*L12*H11</f>
        <v>1036.7539505202651</v>
      </c>
      <c r="AI12" s="489" t="s">
        <v>422</v>
      </c>
      <c r="AJ12" s="253" t="s">
        <v>379</v>
      </c>
      <c r="AK12" s="261">
        <v>231.9947511580732</v>
      </c>
      <c r="AL12" s="262">
        <v>244.54491945741816</v>
      </c>
      <c r="AM12" s="257"/>
      <c r="AN12" s="257"/>
    </row>
    <row r="13" spans="2:46">
      <c r="F13" t="str">
        <f>Commodities!D8</f>
        <v>TPCAM</v>
      </c>
      <c r="G13" s="30" t="s">
        <v>344</v>
      </c>
      <c r="J13" s="82">
        <f>ROUND(AK29,3)</f>
        <v>380.31900000000002</v>
      </c>
      <c r="L13" s="55">
        <f t="shared" si="1"/>
        <v>0.21792964753957203</v>
      </c>
      <c r="M13" s="18">
        <v>5</v>
      </c>
      <c r="AA13">
        <f>N11*I11*K11*L13*H11</f>
        <v>748.81139628946607</v>
      </c>
      <c r="AI13" s="490"/>
      <c r="AJ13" s="255" t="s">
        <v>419</v>
      </c>
      <c r="AK13" s="263">
        <v>220.66013547206663</v>
      </c>
      <c r="AL13" s="264">
        <v>229.66507887882554</v>
      </c>
      <c r="AM13" s="257"/>
      <c r="AN13" s="257"/>
    </row>
    <row r="14" spans="2:46">
      <c r="F14" t="str">
        <f>Commodities!D9</f>
        <v>TPCAL</v>
      </c>
      <c r="G14" s="30" t="s">
        <v>344</v>
      </c>
      <c r="H14" s="5"/>
      <c r="J14" s="82">
        <f>ROUND(AK40,3)</f>
        <v>465.33699999999999</v>
      </c>
      <c r="L14" s="55">
        <f t="shared" si="1"/>
        <v>0.41745588824739688</v>
      </c>
      <c r="M14" s="18">
        <v>5</v>
      </c>
      <c r="AA14">
        <f>N11*I11*K11*L14*H11</f>
        <v>1434.3882537185812</v>
      </c>
      <c r="AI14" s="490"/>
      <c r="AJ14" s="255" t="s">
        <v>303</v>
      </c>
      <c r="AK14" s="263">
        <v>231.9947511580732</v>
      </c>
      <c r="AL14" s="264">
        <v>244.54491945741816</v>
      </c>
      <c r="AM14" s="257"/>
      <c r="AN14" s="257"/>
    </row>
    <row r="15" spans="2:46">
      <c r="B15" t="s">
        <v>913</v>
      </c>
      <c r="C15" t="str">
        <f>Processes!$D$8</f>
        <v>TPCAELCX1E</v>
      </c>
      <c r="D15" t="str">
        <f>Processes!$E$8</f>
        <v>Transport Passengers Cars - Electric - Blending 1 - Average size - Existing</v>
      </c>
      <c r="E15" t="str">
        <f>Commodities!D62</f>
        <v>TRAELCEVC</v>
      </c>
      <c r="F15" t="str">
        <f>Commodities!D6</f>
        <v>TPCAX</v>
      </c>
      <c r="G15" s="30" t="s">
        <v>344</v>
      </c>
      <c r="H15" s="37">
        <v>1E-3</v>
      </c>
      <c r="I15" s="55">
        <v>1.55</v>
      </c>
      <c r="J15" s="82">
        <f>ROUND(AK11,3)</f>
        <v>1431.74</v>
      </c>
      <c r="K15">
        <f>K11</f>
        <v>16357.282999999999</v>
      </c>
      <c r="L15" s="55">
        <f>L11</f>
        <v>6.288371580065058E-2</v>
      </c>
      <c r="M15" s="18">
        <v>5</v>
      </c>
      <c r="N15">
        <f>SUMIFS(Iceland!$C$278:$C$338,Iceland!$B$278:$B$338,RIGHT(Cars!N$5,4))/1000</f>
        <v>0.05</v>
      </c>
      <c r="O15">
        <f>SUMIFS(Iceland!$C$278:$C$338,Iceland!$B$278:$B$338,RIGHT(Cars!O$5,4))/1000</f>
        <v>0.216</v>
      </c>
      <c r="P15">
        <f>SUMIFS(Iceland!$C$278:$C$338,Iceland!$B$278:$B$338,RIGHT(Cars!P$5,4))/1000</f>
        <v>0.96099999999999997</v>
      </c>
      <c r="Q15">
        <f>Iceland!L298/1000</f>
        <v>6.2709999999999999</v>
      </c>
      <c r="R15">
        <f>$Q$15*(1-(RIGHT(R5,4)-RIGHT($Q$5,4))/16)</f>
        <v>4.3113124999999997</v>
      </c>
      <c r="S15">
        <f>$Q$15*(1-(RIGHT(S5,4)-RIGHT($Q$5,4))/16)</f>
        <v>2.3516249999999999</v>
      </c>
      <c r="T15">
        <f>$Q$15*(1-(RIGHT(T5,4)-RIGHT($Q$5,4))/16)</f>
        <v>0.39193749999999999</v>
      </c>
      <c r="U15">
        <f t="shared" ref="U15" si="3">ROUND($N$11*V44/$O$40,3)</f>
        <v>0</v>
      </c>
      <c r="V15">
        <f t="shared" ref="V15" si="4">ROUND($N$11*W44/$O$40,3)</f>
        <v>0</v>
      </c>
      <c r="W15">
        <f t="shared" ref="W15" si="5">ROUND($N$11*X44/$O$40,3)</f>
        <v>0</v>
      </c>
      <c r="X15">
        <v>3.5E-4</v>
      </c>
      <c r="AI15" s="490"/>
      <c r="AJ15" s="255" t="s">
        <v>420</v>
      </c>
      <c r="AK15" s="263">
        <v>231.9947511580732</v>
      </c>
      <c r="AL15" s="264">
        <v>244.54491945741816</v>
      </c>
      <c r="AM15" s="257"/>
      <c r="AN15" s="257"/>
    </row>
    <row r="16" spans="2:46">
      <c r="F16" t="str">
        <f>Commodities!D7</f>
        <v>TPCAS</v>
      </c>
      <c r="G16" s="30" t="s">
        <v>344</v>
      </c>
      <c r="H16" s="63"/>
      <c r="I16" s="55"/>
      <c r="J16" s="82">
        <f>ROUND(AK22,3)</f>
        <v>1431.74</v>
      </c>
      <c r="L16" s="55">
        <f t="shared" ref="L16:L18" si="6">L12</f>
        <v>0.30173074841238057</v>
      </c>
      <c r="M16" s="18">
        <v>5</v>
      </c>
      <c r="AI16" s="491"/>
      <c r="AJ16" s="254" t="s">
        <v>421</v>
      </c>
      <c r="AK16" s="265">
        <v>1431.7402692719506</v>
      </c>
      <c r="AL16" s="266">
        <v>1431.7402692719506</v>
      </c>
      <c r="AM16" s="258"/>
      <c r="AN16" s="258"/>
    </row>
    <row r="17" spans="3:40">
      <c r="F17" t="str">
        <f>Commodities!D8</f>
        <v>TPCAM</v>
      </c>
      <c r="G17" s="30" t="s">
        <v>344</v>
      </c>
      <c r="J17" s="82">
        <f>ROUND(AK33,3)</f>
        <v>1431.74</v>
      </c>
      <c r="L17" s="55">
        <f t="shared" si="6"/>
        <v>0.21792964753957203</v>
      </c>
      <c r="M17" s="18">
        <v>5</v>
      </c>
      <c r="AI17" s="251" t="s">
        <v>946</v>
      </c>
      <c r="AJ17" s="252"/>
      <c r="AK17" s="259"/>
      <c r="AL17" s="259"/>
      <c r="AM17" s="252"/>
      <c r="AN17" s="252"/>
    </row>
    <row r="18" spans="3:40" ht="15" customHeight="1">
      <c r="F18" t="str">
        <f>Commodities!D9</f>
        <v>TPCAL</v>
      </c>
      <c r="G18" s="30" t="s">
        <v>344</v>
      </c>
      <c r="H18" s="5"/>
      <c r="J18" s="82">
        <f>ROUND(AK44,3)</f>
        <v>1431.74</v>
      </c>
      <c r="L18" s="55">
        <f t="shared" si="6"/>
        <v>0.41745588824739688</v>
      </c>
      <c r="M18" s="18">
        <v>5</v>
      </c>
      <c r="AI18" s="489" t="s">
        <v>418</v>
      </c>
      <c r="AJ18" s="253" t="s">
        <v>379</v>
      </c>
      <c r="AK18" s="260">
        <v>293.60647195743036</v>
      </c>
      <c r="AL18" s="260">
        <v>309.48963577233906</v>
      </c>
      <c r="AM18" s="256"/>
      <c r="AN18" s="256"/>
    </row>
    <row r="19" spans="3:40">
      <c r="G19" s="30"/>
      <c r="H19" s="37"/>
      <c r="I19" s="55"/>
      <c r="J19" s="82"/>
      <c r="L19" s="55"/>
      <c r="M19" s="18"/>
      <c r="AI19" s="490"/>
      <c r="AJ19" s="255" t="s">
        <v>419</v>
      </c>
      <c r="AK19" s="260">
        <v>279.26167964661551</v>
      </c>
      <c r="AL19" s="260">
        <v>290.65809982697266</v>
      </c>
      <c r="AM19" s="257"/>
      <c r="AN19" s="257"/>
    </row>
    <row r="20" spans="3:40">
      <c r="G20" s="30"/>
      <c r="H20" s="63"/>
      <c r="I20" s="55"/>
      <c r="J20" s="82"/>
      <c r="L20" s="55"/>
      <c r="M20" s="18"/>
      <c r="AI20" s="490"/>
      <c r="AJ20" s="255" t="s">
        <v>303</v>
      </c>
      <c r="AK20" s="260">
        <v>293.60647195743036</v>
      </c>
      <c r="AL20" s="260">
        <v>309.48963577233906</v>
      </c>
      <c r="AM20" s="257"/>
      <c r="AN20" s="257"/>
    </row>
    <row r="21" spans="3:40">
      <c r="G21" s="30"/>
      <c r="J21" s="82"/>
      <c r="L21" s="55"/>
      <c r="M21" s="18"/>
      <c r="AI21" s="490"/>
      <c r="AJ21" s="255" t="s">
        <v>420</v>
      </c>
      <c r="AK21" s="260">
        <v>293.60647195743036</v>
      </c>
      <c r="AL21" s="260">
        <v>309.48963577233906</v>
      </c>
      <c r="AM21" s="257"/>
      <c r="AN21" s="257"/>
    </row>
    <row r="22" spans="3:40">
      <c r="G22" s="30"/>
      <c r="H22" s="5"/>
      <c r="J22" s="82"/>
      <c r="L22" s="55"/>
      <c r="M22" s="18"/>
      <c r="AI22" s="491"/>
      <c r="AJ22" s="254" t="s">
        <v>421</v>
      </c>
      <c r="AK22" s="260">
        <v>1431.7402692719506</v>
      </c>
      <c r="AL22" s="260">
        <v>1431.7402692719506</v>
      </c>
      <c r="AM22" s="258"/>
      <c r="AN22" s="258"/>
    </row>
    <row r="23" spans="3:40" ht="15" customHeight="1">
      <c r="C23" s="5"/>
      <c r="D23" s="5"/>
      <c r="E23" s="31"/>
      <c r="F23" s="5"/>
      <c r="G23" s="30"/>
      <c r="K23" s="75"/>
      <c r="O23" s="37"/>
      <c r="AI23" s="490" t="s">
        <v>422</v>
      </c>
      <c r="AJ23" s="253" t="s">
        <v>379</v>
      </c>
      <c r="AK23" s="261">
        <v>293.60647195743036</v>
      </c>
      <c r="AL23" s="262">
        <v>309.48963577233906</v>
      </c>
      <c r="AM23" s="257"/>
      <c r="AN23" s="257"/>
    </row>
    <row r="24" spans="3:40">
      <c r="C24" s="5"/>
      <c r="D24" s="5"/>
      <c r="E24" s="5"/>
      <c r="F24" s="5"/>
      <c r="G24" s="30"/>
      <c r="K24" s="75"/>
      <c r="O24" s="63"/>
      <c r="AI24" s="490"/>
      <c r="AJ24" s="255" t="s">
        <v>419</v>
      </c>
      <c r="AK24" s="263">
        <v>279.26167964661551</v>
      </c>
      <c r="AL24" s="264">
        <v>290.65809982697266</v>
      </c>
      <c r="AM24" s="257"/>
      <c r="AN24" s="257"/>
    </row>
    <row r="25" spans="3:40">
      <c r="C25" s="5"/>
      <c r="D25" s="5"/>
      <c r="E25" s="5"/>
      <c r="F25" s="5"/>
      <c r="G25" s="30"/>
      <c r="K25" s="75"/>
      <c r="O25" s="63"/>
      <c r="AI25" s="490"/>
      <c r="AJ25" s="255" t="s">
        <v>303</v>
      </c>
      <c r="AK25" s="263">
        <v>293.60647195743036</v>
      </c>
      <c r="AL25" s="264">
        <v>309.48963577233906</v>
      </c>
      <c r="AM25" s="257"/>
      <c r="AN25" s="257"/>
    </row>
    <row r="26" spans="3:40">
      <c r="C26" s="5"/>
      <c r="D26" s="5"/>
      <c r="E26" s="5"/>
      <c r="F26" s="5"/>
      <c r="G26" s="30"/>
      <c r="K26" s="75"/>
      <c r="O26" s="5"/>
      <c r="AI26" s="490"/>
      <c r="AJ26" s="255" t="s">
        <v>420</v>
      </c>
      <c r="AK26" s="263">
        <v>293.60647195743036</v>
      </c>
      <c r="AL26" s="264">
        <v>309.48963577233906</v>
      </c>
      <c r="AM26" s="257"/>
      <c r="AN26" s="257"/>
    </row>
    <row r="27" spans="3:40">
      <c r="O27" s="5"/>
      <c r="AI27" s="491"/>
      <c r="AJ27" s="254" t="s">
        <v>421</v>
      </c>
      <c r="AK27" s="265">
        <v>1431.7402692719506</v>
      </c>
      <c r="AL27" s="266">
        <v>1431.7402692719506</v>
      </c>
      <c r="AM27" s="258"/>
      <c r="AN27" s="258"/>
    </row>
    <row r="28" spans="3:40">
      <c r="O28" s="5"/>
      <c r="AI28" s="251" t="s">
        <v>417</v>
      </c>
      <c r="AJ28" s="252"/>
      <c r="AK28" s="252"/>
      <c r="AL28" s="252"/>
      <c r="AM28" s="252"/>
      <c r="AN28" s="252"/>
    </row>
    <row r="29" spans="3:40">
      <c r="AI29" s="489" t="s">
        <v>418</v>
      </c>
      <c r="AJ29" s="253" t="s">
        <v>379</v>
      </c>
      <c r="AK29" s="261">
        <v>380.31926419356262</v>
      </c>
      <c r="AL29" s="262">
        <v>400.89331058593143</v>
      </c>
      <c r="AM29" s="256"/>
      <c r="AN29" s="256"/>
    </row>
    <row r="30" spans="3:40">
      <c r="AI30" s="490"/>
      <c r="AJ30" s="255" t="s">
        <v>419</v>
      </c>
      <c r="AK30" s="263">
        <v>361.73792700338794</v>
      </c>
      <c r="AL30" s="264">
        <v>376.50012930955006</v>
      </c>
      <c r="AM30" s="257"/>
      <c r="AN30" s="257"/>
    </row>
    <row r="31" spans="3:40">
      <c r="AI31" s="490"/>
      <c r="AJ31" s="255" t="s">
        <v>303</v>
      </c>
      <c r="AK31" s="263">
        <v>380.31926419356262</v>
      </c>
      <c r="AL31" s="264">
        <v>400.89331058593143</v>
      </c>
      <c r="AM31" s="257"/>
      <c r="AN31" s="257"/>
    </row>
    <row r="32" spans="3:40">
      <c r="AI32" s="490"/>
      <c r="AJ32" s="255" t="s">
        <v>420</v>
      </c>
      <c r="AK32" s="263">
        <v>380.31926419356262</v>
      </c>
      <c r="AL32" s="264">
        <v>400.89331058593143</v>
      </c>
      <c r="AM32" s="257"/>
      <c r="AN32" s="257"/>
    </row>
    <row r="33" spans="2:40">
      <c r="AI33" s="491"/>
      <c r="AJ33" s="254" t="s">
        <v>421</v>
      </c>
      <c r="AK33" s="265">
        <v>1431.7402692719506</v>
      </c>
      <c r="AL33" s="266">
        <v>1431.7402692719506</v>
      </c>
      <c r="AM33" s="258"/>
      <c r="AN33" s="258"/>
    </row>
    <row r="34" spans="2:40" ht="41.4">
      <c r="B34" s="368" t="s">
        <v>7</v>
      </c>
      <c r="C34" s="368" t="s">
        <v>215</v>
      </c>
      <c r="D34" s="368" t="s">
        <v>286</v>
      </c>
      <c r="E34" s="368" t="s">
        <v>287</v>
      </c>
      <c r="F34" s="368" t="s">
        <v>288</v>
      </c>
      <c r="G34" s="368" t="s">
        <v>331</v>
      </c>
      <c r="H34" s="369" t="s">
        <v>322</v>
      </c>
      <c r="I34" s="370" t="s">
        <v>332</v>
      </c>
      <c r="J34" s="369" t="s">
        <v>333</v>
      </c>
      <c r="K34" s="369" t="s">
        <v>1085</v>
      </c>
      <c r="L34" s="370" t="s">
        <v>334</v>
      </c>
      <c r="M34" s="369" t="s">
        <v>335</v>
      </c>
      <c r="N34" s="369" t="s">
        <v>336</v>
      </c>
      <c r="O34" s="370" t="s">
        <v>337</v>
      </c>
      <c r="P34" s="371" t="s">
        <v>1066</v>
      </c>
      <c r="Q34" s="371" t="s">
        <v>1067</v>
      </c>
      <c r="R34" s="371" t="s">
        <v>1068</v>
      </c>
      <c r="S34" s="371" t="s">
        <v>1069</v>
      </c>
      <c r="T34" s="371" t="s">
        <v>1070</v>
      </c>
      <c r="U34" s="371" t="s">
        <v>1071</v>
      </c>
      <c r="V34" s="371" t="s">
        <v>1072</v>
      </c>
      <c r="W34" s="371" t="s">
        <v>1073</v>
      </c>
      <c r="X34" s="371" t="s">
        <v>1074</v>
      </c>
      <c r="Y34" s="370" t="s">
        <v>323</v>
      </c>
      <c r="AI34" s="490" t="s">
        <v>422</v>
      </c>
      <c r="AJ34" s="253" t="s">
        <v>379</v>
      </c>
      <c r="AK34" s="260">
        <v>380.31926419356262</v>
      </c>
      <c r="AL34" s="260">
        <v>400.89331058593143</v>
      </c>
      <c r="AM34" s="257"/>
      <c r="AN34" s="257"/>
    </row>
    <row r="35" spans="2:40" ht="15" customHeight="1" thickBot="1">
      <c r="B35" s="17" t="s">
        <v>324</v>
      </c>
      <c r="C35" s="17"/>
      <c r="D35" s="17"/>
      <c r="E35" s="17" t="s">
        <v>338</v>
      </c>
      <c r="F35" s="17" t="s">
        <v>339</v>
      </c>
      <c r="G35" s="17"/>
      <c r="H35" s="17"/>
      <c r="I35" s="17" t="s">
        <v>340</v>
      </c>
      <c r="J35" s="372" t="s">
        <v>327</v>
      </c>
      <c r="K35" s="372" t="s">
        <v>327</v>
      </c>
      <c r="L35" s="17" t="s">
        <v>341</v>
      </c>
      <c r="M35" s="17" t="s">
        <v>342</v>
      </c>
      <c r="N35" s="17" t="s">
        <v>343</v>
      </c>
      <c r="O35" s="17" t="s">
        <v>232</v>
      </c>
      <c r="P35" s="17" t="s">
        <v>232</v>
      </c>
      <c r="Q35" s="17" t="s">
        <v>232</v>
      </c>
      <c r="R35" s="17" t="s">
        <v>232</v>
      </c>
      <c r="S35" s="17" t="s">
        <v>232</v>
      </c>
      <c r="T35" s="17" t="s">
        <v>232</v>
      </c>
      <c r="U35" s="17" t="s">
        <v>232</v>
      </c>
      <c r="V35" s="17" t="s">
        <v>232</v>
      </c>
      <c r="W35" s="17" t="s">
        <v>232</v>
      </c>
      <c r="X35" s="17" t="s">
        <v>232</v>
      </c>
      <c r="Y35" s="17" t="s">
        <v>330</v>
      </c>
      <c r="AI35" s="490"/>
      <c r="AJ35" s="255" t="s">
        <v>419</v>
      </c>
      <c r="AK35" s="260">
        <v>361.73792700338794</v>
      </c>
      <c r="AL35" s="260">
        <v>376.50012930955006</v>
      </c>
      <c r="AM35" s="257"/>
      <c r="AN35" s="257"/>
    </row>
    <row r="36" spans="2:40">
      <c r="B36" t="s">
        <v>951</v>
      </c>
      <c r="C36" t="s">
        <v>1086</v>
      </c>
      <c r="D36" t="s">
        <v>231</v>
      </c>
      <c r="E36" t="s">
        <v>148</v>
      </c>
      <c r="F36" t="s">
        <v>24</v>
      </c>
      <c r="G36" t="s">
        <v>344</v>
      </c>
      <c r="H36" s="373">
        <v>1E-3</v>
      </c>
      <c r="I36" s="374">
        <v>1.5543363055032191</v>
      </c>
      <c r="J36" s="18">
        <v>220.66013547206663</v>
      </c>
      <c r="K36" s="18">
        <v>229.66507887882554</v>
      </c>
      <c r="L36" s="18">
        <v>21064.68043128321</v>
      </c>
      <c r="M36" s="55">
        <v>6.288371580065058E-2</v>
      </c>
      <c r="N36" s="18">
        <v>5</v>
      </c>
      <c r="O36" s="22">
        <v>199.941</v>
      </c>
      <c r="P36" s="22">
        <v>250.31200000000001</v>
      </c>
      <c r="Q36" s="22">
        <v>266.803</v>
      </c>
      <c r="R36" s="22">
        <v>189.83199999999999</v>
      </c>
      <c r="S36" s="22">
        <v>112.791</v>
      </c>
      <c r="T36" s="22">
        <v>50.731999999999999</v>
      </c>
      <c r="U36" s="22">
        <v>15.284000000000001</v>
      </c>
      <c r="V36" s="22">
        <v>2.6749999999999998</v>
      </c>
      <c r="W36" s="22">
        <v>0.23200000000000001</v>
      </c>
      <c r="X36" s="22">
        <v>8.0000000000000002E-3</v>
      </c>
      <c r="Y36">
        <v>3.5E-4</v>
      </c>
      <c r="AI36" s="490"/>
      <c r="AJ36" s="255" t="s">
        <v>303</v>
      </c>
      <c r="AK36" s="260">
        <v>380.31926419356262</v>
      </c>
      <c r="AL36" s="260">
        <v>400.89331058593143</v>
      </c>
      <c r="AM36" s="257"/>
      <c r="AN36" s="257"/>
    </row>
    <row r="37" spans="2:40">
      <c r="B37" t="s">
        <v>951</v>
      </c>
      <c r="F37" t="s">
        <v>27</v>
      </c>
      <c r="G37" t="s">
        <v>344</v>
      </c>
      <c r="H37" s="375"/>
      <c r="I37" s="375"/>
      <c r="J37" s="18">
        <v>279.26167964661551</v>
      </c>
      <c r="K37" s="18">
        <v>290.65809982697266</v>
      </c>
      <c r="M37" s="55">
        <v>0.30173074841238057</v>
      </c>
      <c r="N37" s="18">
        <v>5</v>
      </c>
      <c r="O37" s="22"/>
      <c r="P37" s="22"/>
      <c r="Q37" s="22"/>
      <c r="R37" s="22"/>
      <c r="S37" s="22"/>
      <c r="T37" s="22"/>
      <c r="U37" s="22"/>
      <c r="V37" s="22"/>
      <c r="W37" s="22"/>
      <c r="X37" s="22"/>
      <c r="AI37" s="490"/>
      <c r="AJ37" s="255" t="s">
        <v>420</v>
      </c>
      <c r="AK37" s="260">
        <v>380.31926419356262</v>
      </c>
      <c r="AL37" s="260">
        <v>400.89331058593143</v>
      </c>
      <c r="AM37" s="257"/>
      <c r="AN37" s="257"/>
    </row>
    <row r="38" spans="2:40">
      <c r="B38" t="s">
        <v>951</v>
      </c>
      <c r="F38" t="s">
        <v>29</v>
      </c>
      <c r="G38" t="s">
        <v>344</v>
      </c>
      <c r="H38" s="375"/>
      <c r="I38" s="375"/>
      <c r="J38" s="18">
        <v>361.73792700338794</v>
      </c>
      <c r="K38" s="18">
        <v>376.50012930955006</v>
      </c>
      <c r="M38" s="55">
        <v>0.21792964753957203</v>
      </c>
      <c r="N38" s="18">
        <v>5</v>
      </c>
      <c r="O38" s="22"/>
      <c r="P38" s="22"/>
      <c r="Q38" s="22"/>
      <c r="R38" s="22"/>
      <c r="S38" s="22"/>
      <c r="T38" s="22"/>
      <c r="U38" s="22"/>
      <c r="V38" s="22"/>
      <c r="W38" s="22"/>
      <c r="X38" s="22"/>
      <c r="AI38" s="491"/>
      <c r="AJ38" s="254" t="s">
        <v>421</v>
      </c>
      <c r="AK38" s="260">
        <v>1431.7402692719506</v>
      </c>
      <c r="AL38" s="260">
        <v>1431.7402692719506</v>
      </c>
      <c r="AM38" s="258"/>
      <c r="AN38" s="258"/>
    </row>
    <row r="39" spans="2:40">
      <c r="B39" t="s">
        <v>951</v>
      </c>
      <c r="F39" t="s">
        <v>31</v>
      </c>
      <c r="G39" t="s">
        <v>344</v>
      </c>
      <c r="H39" s="30"/>
      <c r="I39" s="30"/>
      <c r="J39" s="18">
        <v>442.6018375146636</v>
      </c>
      <c r="K39" s="18">
        <v>460.6640239173887</v>
      </c>
      <c r="M39" s="55">
        <v>0.41745588824739688</v>
      </c>
      <c r="N39" s="18">
        <v>5</v>
      </c>
      <c r="AI39" s="251" t="s">
        <v>423</v>
      </c>
      <c r="AJ39" s="252"/>
      <c r="AK39" s="259"/>
      <c r="AL39" s="259"/>
      <c r="AM39" s="252"/>
      <c r="AN39" s="252"/>
    </row>
    <row r="40" spans="2:40" ht="15" customHeight="1">
      <c r="B40" t="s">
        <v>951</v>
      </c>
      <c r="C40" t="s">
        <v>1087</v>
      </c>
      <c r="D40" t="s">
        <v>233</v>
      </c>
      <c r="E40" t="s">
        <v>158</v>
      </c>
      <c r="F40" t="s">
        <v>24</v>
      </c>
      <c r="G40" t="s">
        <v>344</v>
      </c>
      <c r="H40" s="376">
        <v>1E-3</v>
      </c>
      <c r="I40" s="375">
        <v>1.5543363055032191</v>
      </c>
      <c r="J40" s="18">
        <v>231.9947511580732</v>
      </c>
      <c r="K40" s="18">
        <v>244.54491945741816</v>
      </c>
      <c r="L40" s="18">
        <v>12916.459697778171</v>
      </c>
      <c r="M40" s="55">
        <v>6.288371580065058E-2</v>
      </c>
      <c r="N40" s="18">
        <v>5</v>
      </c>
      <c r="O40" s="22">
        <v>715.64099999999996</v>
      </c>
      <c r="P40" s="22">
        <v>686.68700000000001</v>
      </c>
      <c r="Q40" s="22">
        <v>649.59500000000003</v>
      </c>
      <c r="R40" s="22">
        <v>462.19099999999997</v>
      </c>
      <c r="S40" s="22">
        <v>274.61599999999999</v>
      </c>
      <c r="T40" s="22">
        <v>123.52</v>
      </c>
      <c r="U40" s="22">
        <v>37.213000000000001</v>
      </c>
      <c r="V40" s="22">
        <v>6.5129999999999999</v>
      </c>
      <c r="W40" s="22">
        <v>0.56499999999999995</v>
      </c>
      <c r="X40" s="22">
        <v>0.02</v>
      </c>
      <c r="Y40">
        <v>3.5E-4</v>
      </c>
      <c r="AI40" s="489" t="s">
        <v>418</v>
      </c>
      <c r="AJ40" s="253" t="s">
        <v>379</v>
      </c>
      <c r="AK40" s="260">
        <v>465.3368989221832</v>
      </c>
      <c r="AL40" s="260">
        <v>490.51012533448881</v>
      </c>
      <c r="AM40" s="256"/>
      <c r="AN40" s="256"/>
    </row>
    <row r="41" spans="2:40">
      <c r="B41" t="s">
        <v>951</v>
      </c>
      <c r="F41" t="s">
        <v>27</v>
      </c>
      <c r="G41" t="s">
        <v>344</v>
      </c>
      <c r="H41" s="375"/>
      <c r="I41" s="375"/>
      <c r="J41" s="18">
        <v>293.60647195743036</v>
      </c>
      <c r="K41" s="18">
        <v>309.48963577233906</v>
      </c>
      <c r="M41" s="55">
        <v>0.30173074841238057</v>
      </c>
      <c r="N41" s="18">
        <v>5</v>
      </c>
      <c r="O41" s="377"/>
      <c r="P41" s="22"/>
      <c r="Q41" s="22"/>
      <c r="R41" s="22"/>
      <c r="S41" s="22"/>
      <c r="T41" s="22"/>
      <c r="U41" s="22"/>
      <c r="V41" s="22"/>
      <c r="W41" s="22"/>
      <c r="X41" s="22"/>
      <c r="AI41" s="490"/>
      <c r="AJ41" s="255" t="s">
        <v>419</v>
      </c>
      <c r="AK41" s="260">
        <v>442.6018375146636</v>
      </c>
      <c r="AL41" s="260">
        <v>460.6640239173887</v>
      </c>
      <c r="AM41" s="257"/>
      <c r="AN41" s="257"/>
    </row>
    <row r="42" spans="2:40">
      <c r="B42" t="s">
        <v>951</v>
      </c>
      <c r="F42" t="s">
        <v>29</v>
      </c>
      <c r="G42" t="s">
        <v>344</v>
      </c>
      <c r="H42" s="375"/>
      <c r="I42" s="375"/>
      <c r="J42" s="18">
        <v>380.31926419356262</v>
      </c>
      <c r="K42" s="18">
        <v>400.89331058593143</v>
      </c>
      <c r="M42" s="55">
        <v>0.21792964753957203</v>
      </c>
      <c r="N42" s="18">
        <v>5</v>
      </c>
      <c r="O42" s="22"/>
      <c r="P42" s="22"/>
      <c r="Q42" s="22"/>
      <c r="R42" s="22"/>
      <c r="S42" s="22"/>
      <c r="T42" s="22"/>
      <c r="U42" s="22"/>
      <c r="V42" s="22"/>
      <c r="W42" s="22"/>
      <c r="X42" s="22"/>
      <c r="AI42" s="490"/>
      <c r="AJ42" s="255" t="s">
        <v>303</v>
      </c>
      <c r="AK42" s="260">
        <v>465.3368989221832</v>
      </c>
      <c r="AL42" s="260">
        <v>490.51012533448881</v>
      </c>
      <c r="AM42" s="257"/>
      <c r="AN42" s="257"/>
    </row>
    <row r="43" spans="2:40">
      <c r="B43" t="s">
        <v>951</v>
      </c>
      <c r="F43" t="s">
        <v>31</v>
      </c>
      <c r="G43" t="s">
        <v>344</v>
      </c>
      <c r="H43" s="30"/>
      <c r="I43" s="30"/>
      <c r="J43" s="18">
        <v>465.3368989221832</v>
      </c>
      <c r="K43" s="18">
        <v>490.51012533448881</v>
      </c>
      <c r="M43" s="55">
        <v>0.41745588824739688</v>
      </c>
      <c r="N43" s="18">
        <v>5</v>
      </c>
      <c r="AI43" s="490"/>
      <c r="AJ43" s="255" t="s">
        <v>420</v>
      </c>
      <c r="AK43" s="260">
        <v>465.3368989221832</v>
      </c>
      <c r="AL43" s="260">
        <v>490.51012533448881</v>
      </c>
      <c r="AM43" s="257"/>
      <c r="AN43" s="257"/>
    </row>
    <row r="44" spans="2:40">
      <c r="AI44" s="491"/>
      <c r="AJ44" s="254" t="s">
        <v>421</v>
      </c>
      <c r="AK44" s="266">
        <v>1431.7402692719506</v>
      </c>
      <c r="AL44" s="266">
        <v>1431.7402692719506</v>
      </c>
      <c r="AM44" s="258"/>
      <c r="AN44" s="258"/>
    </row>
    <row r="45" spans="2:40">
      <c r="AI45" s="490" t="s">
        <v>422</v>
      </c>
      <c r="AJ45" s="253" t="s">
        <v>379</v>
      </c>
      <c r="AK45" s="260">
        <v>465.3368989221832</v>
      </c>
      <c r="AL45" s="260">
        <v>490.51012533448881</v>
      </c>
      <c r="AM45" s="257"/>
      <c r="AN45" s="257"/>
    </row>
    <row r="46" spans="2:40" ht="15" customHeight="1">
      <c r="AI46" s="490"/>
      <c r="AJ46" s="255" t="s">
        <v>419</v>
      </c>
      <c r="AK46" s="260">
        <v>442.6018375146636</v>
      </c>
      <c r="AL46" s="260">
        <v>460.6640239173887</v>
      </c>
      <c r="AM46" s="257"/>
      <c r="AN46" s="257"/>
    </row>
    <row r="47" spans="2:40">
      <c r="AI47" s="490"/>
      <c r="AJ47" s="255" t="s">
        <v>303</v>
      </c>
      <c r="AK47" s="260">
        <v>465.3368989221832</v>
      </c>
      <c r="AL47" s="260">
        <v>490.51012533448881</v>
      </c>
      <c r="AM47" s="257"/>
      <c r="AN47" s="257"/>
    </row>
    <row r="48" spans="2:40">
      <c r="AI48" s="490"/>
      <c r="AJ48" s="255" t="s">
        <v>420</v>
      </c>
      <c r="AK48" s="260">
        <v>465.3368989221832</v>
      </c>
      <c r="AL48" s="260">
        <v>490.51012533448881</v>
      </c>
      <c r="AM48" s="257"/>
      <c r="AN48" s="257"/>
    </row>
    <row r="49" spans="35:40">
      <c r="AI49" s="491"/>
      <c r="AJ49" s="254" t="s">
        <v>421</v>
      </c>
      <c r="AK49" s="266">
        <v>1431.7402692719506</v>
      </c>
      <c r="AL49" s="266">
        <v>1431.7402692719506</v>
      </c>
      <c r="AM49" s="258"/>
      <c r="AN49" s="258"/>
    </row>
  </sheetData>
  <mergeCells count="8">
    <mergeCell ref="AI18:AI22"/>
    <mergeCell ref="AI7:AI11"/>
    <mergeCell ref="AI12:AI16"/>
    <mergeCell ref="AI40:AI44"/>
    <mergeCell ref="AI45:AI49"/>
    <mergeCell ref="AI29:AI33"/>
    <mergeCell ref="AI34:AI38"/>
    <mergeCell ref="AI23:AI27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DF558-E185-4BE3-A2BE-D322BC3B1952}">
  <dimension ref="B2:AA39"/>
  <sheetViews>
    <sheetView topLeftCell="E1" workbookViewId="0">
      <selection activeCell="Q5" sqref="Q5"/>
    </sheetView>
  </sheetViews>
  <sheetFormatPr defaultRowHeight="14.4"/>
  <cols>
    <col min="3" max="3" width="17" customWidth="1"/>
    <col min="4" max="4" width="54" customWidth="1"/>
    <col min="5" max="5" width="21.88671875" customWidth="1"/>
  </cols>
  <sheetData>
    <row r="2" spans="2:27">
      <c r="R2">
        <v>0.98</v>
      </c>
      <c r="S2" t="s">
        <v>1091</v>
      </c>
    </row>
    <row r="4" spans="2:27">
      <c r="E4" s="26"/>
      <c r="F4" s="26"/>
      <c r="G4" s="21" t="s">
        <v>285</v>
      </c>
      <c r="H4" s="21"/>
      <c r="I4" s="21"/>
      <c r="J4" s="21"/>
      <c r="K4" s="21"/>
      <c r="L4" s="21"/>
      <c r="M4" s="21"/>
      <c r="N4" s="11"/>
      <c r="O4" s="47"/>
      <c r="T4">
        <v>2010</v>
      </c>
      <c r="U4">
        <v>2015</v>
      </c>
    </row>
    <row r="5" spans="2:27" ht="27.6">
      <c r="B5" s="9" t="s">
        <v>7</v>
      </c>
      <c r="C5" s="9" t="s">
        <v>215</v>
      </c>
      <c r="D5" s="9" t="s">
        <v>286</v>
      </c>
      <c r="E5" s="9" t="s">
        <v>287</v>
      </c>
      <c r="F5" s="9" t="s">
        <v>288</v>
      </c>
      <c r="G5" s="9" t="s">
        <v>331</v>
      </c>
      <c r="H5" s="14" t="s">
        <v>337</v>
      </c>
      <c r="I5" s="15" t="s">
        <v>319</v>
      </c>
      <c r="J5" s="58" t="s">
        <v>335</v>
      </c>
      <c r="K5" s="13" t="s">
        <v>336</v>
      </c>
      <c r="L5" s="13" t="s">
        <v>320</v>
      </c>
      <c r="M5" s="9" t="s">
        <v>321</v>
      </c>
      <c r="N5" s="16" t="s">
        <v>322</v>
      </c>
      <c r="O5" s="16" t="s">
        <v>290</v>
      </c>
      <c r="P5" s="16" t="s">
        <v>323</v>
      </c>
      <c r="S5" s="492" t="s">
        <v>416</v>
      </c>
      <c r="T5" s="32" t="s">
        <v>345</v>
      </c>
      <c r="U5" s="32" t="s">
        <v>345</v>
      </c>
      <c r="W5" t="s">
        <v>458</v>
      </c>
    </row>
    <row r="6" spans="2:27" ht="31.2" thickBot="1">
      <c r="B6" s="17" t="s">
        <v>324</v>
      </c>
      <c r="C6" s="17"/>
      <c r="D6" s="17"/>
      <c r="E6" s="17"/>
      <c r="F6" s="17"/>
      <c r="G6" s="17"/>
      <c r="H6" s="17" t="s">
        <v>232</v>
      </c>
      <c r="I6" s="17" t="s">
        <v>350</v>
      </c>
      <c r="J6" s="17" t="s">
        <v>342</v>
      </c>
      <c r="K6" s="17" t="s">
        <v>325</v>
      </c>
      <c r="L6" s="17" t="s">
        <v>327</v>
      </c>
      <c r="M6" s="17" t="s">
        <v>328</v>
      </c>
      <c r="N6" s="17"/>
      <c r="O6" s="17" t="s">
        <v>329</v>
      </c>
      <c r="P6" s="17" t="s">
        <v>330</v>
      </c>
      <c r="S6" s="492"/>
      <c r="T6" s="76" t="s">
        <v>364</v>
      </c>
      <c r="U6" s="76" t="s">
        <v>364</v>
      </c>
      <c r="Y6" t="s">
        <v>459</v>
      </c>
      <c r="Z6" t="s">
        <v>460</v>
      </c>
      <c r="AA6" t="s">
        <v>461</v>
      </c>
    </row>
    <row r="7" spans="2:27">
      <c r="B7" t="s">
        <v>913</v>
      </c>
      <c r="C7" s="59" t="str">
        <f>Processes!D9</f>
        <v>TPBUDSBL1E</v>
      </c>
      <c r="D7" s="59" t="str">
        <f>Processes!E9</f>
        <v>Transport Passengers Public Buses - Diesel Engine - Blending 1 - Existing</v>
      </c>
      <c r="E7" t="str">
        <f>Commodities!D80</f>
        <v>TRADSBL1</v>
      </c>
      <c r="F7" t="s">
        <v>57</v>
      </c>
      <c r="G7" t="s">
        <v>344</v>
      </c>
      <c r="H7">
        <f>X23/2/1000</f>
        <v>0.94399999999999995</v>
      </c>
      <c r="I7" s="42">
        <f>ROUND(I33,3)</f>
        <v>11.474</v>
      </c>
      <c r="J7" s="55">
        <f>ROUNDUP(J33,3)</f>
        <v>0.19400000000000001</v>
      </c>
      <c r="K7" s="5">
        <v>5</v>
      </c>
      <c r="L7" s="41">
        <f>ROUNDUP(L33,3)</f>
        <v>81.353999999999999</v>
      </c>
      <c r="M7" s="41">
        <f>T7*1000/(H7+H11)/I7</f>
        <v>29451.257522534368</v>
      </c>
      <c r="N7" s="37">
        <v>1E-3</v>
      </c>
      <c r="O7" s="61">
        <v>8</v>
      </c>
      <c r="P7" s="5">
        <f>1.8/1000</f>
        <v>1.8E-3</v>
      </c>
      <c r="R7">
        <f>J7*$S$7*$R$2</f>
        <v>60.64828</v>
      </c>
      <c r="S7">
        <f>H7*N7*M7*I7</f>
        <v>319</v>
      </c>
      <c r="T7">
        <f>Data!C151</f>
        <v>638</v>
      </c>
      <c r="U7">
        <f>Data!D151</f>
        <v>718</v>
      </c>
      <c r="W7" t="s">
        <v>462</v>
      </c>
      <c r="Y7">
        <v>12.292</v>
      </c>
      <c r="Z7">
        <v>9.7230000000000008</v>
      </c>
      <c r="AA7">
        <v>8.673</v>
      </c>
    </row>
    <row r="8" spans="2:27">
      <c r="F8" t="s">
        <v>59</v>
      </c>
      <c r="J8" s="55">
        <f t="shared" ref="J8:J13" si="0">ROUNDUP(J34,3)</f>
        <v>0.55600000000000005</v>
      </c>
      <c r="K8">
        <v>5</v>
      </c>
      <c r="L8" s="41">
        <f t="shared" ref="L8:L13" si="1">ROUNDUP(L34,3)</f>
        <v>81.353999999999999</v>
      </c>
      <c r="M8" s="41"/>
      <c r="R8">
        <f>J8*$S$7*$R$2</f>
        <v>173.81672</v>
      </c>
      <c r="W8" t="s">
        <v>463</v>
      </c>
      <c r="Y8">
        <v>81.353726000650823</v>
      </c>
      <c r="Z8">
        <v>102.84891494394734</v>
      </c>
      <c r="AA8">
        <v>115.30035743110803</v>
      </c>
    </row>
    <row r="9" spans="2:27">
      <c r="C9" s="5"/>
      <c r="D9" s="5"/>
      <c r="E9" s="5"/>
      <c r="F9" t="s">
        <v>61</v>
      </c>
      <c r="I9" s="63"/>
      <c r="J9" s="55">
        <f t="shared" si="0"/>
        <v>0.16</v>
      </c>
      <c r="K9" s="5">
        <v>5</v>
      </c>
      <c r="L9" s="41">
        <f t="shared" si="1"/>
        <v>102.849</v>
      </c>
      <c r="M9" s="41"/>
      <c r="N9" s="5"/>
      <c r="O9" s="5"/>
      <c r="P9" s="5"/>
      <c r="R9">
        <f>J9*$S$7*$R$2</f>
        <v>50.019199999999998</v>
      </c>
    </row>
    <row r="10" spans="2:27">
      <c r="C10" s="5"/>
      <c r="D10" s="5"/>
      <c r="E10" s="5"/>
      <c r="F10" t="s">
        <v>63</v>
      </c>
      <c r="H10" s="56"/>
      <c r="I10" s="63"/>
      <c r="J10" s="55">
        <f t="shared" si="0"/>
        <v>9.1999999999999998E-2</v>
      </c>
      <c r="K10" s="6">
        <v>5</v>
      </c>
      <c r="L10" s="41">
        <f t="shared" si="1"/>
        <v>115.301</v>
      </c>
      <c r="M10" s="41"/>
      <c r="N10" s="5"/>
      <c r="O10" s="5"/>
      <c r="P10" s="5"/>
      <c r="R10">
        <f>J10*$S$7*$R$2</f>
        <v>28.761039999999998</v>
      </c>
    </row>
    <row r="11" spans="2:27">
      <c r="B11" t="s">
        <v>913</v>
      </c>
      <c r="C11" t="str">
        <f>Processes!D10</f>
        <v>TPCODSBL1E</v>
      </c>
      <c r="D11" t="str">
        <f>Processes!E10</f>
        <v>Transport Passengers Coaches - Diesel Engine - Blending 1 - Existing</v>
      </c>
      <c r="E11" t="str">
        <f>Commodities!D80</f>
        <v>TRADSBL1</v>
      </c>
      <c r="F11" t="s">
        <v>65</v>
      </c>
      <c r="G11" t="s">
        <v>344</v>
      </c>
      <c r="H11">
        <f>X23/2/1000</f>
        <v>0.94399999999999995</v>
      </c>
      <c r="I11" s="42">
        <f>ROUND(I37,3)</f>
        <v>10.154999999999999</v>
      </c>
      <c r="J11" s="55">
        <f t="shared" si="0"/>
        <v>0.10299999999999999</v>
      </c>
      <c r="K11" s="5">
        <v>5</v>
      </c>
      <c r="L11" s="41">
        <f t="shared" si="1"/>
        <v>81.353999999999999</v>
      </c>
      <c r="M11" s="41">
        <f>T7*1000/(H11+H7)/I11</f>
        <v>33276.585801433714</v>
      </c>
      <c r="N11" s="37">
        <v>1E-3</v>
      </c>
      <c r="O11" s="61">
        <v>8</v>
      </c>
      <c r="P11" s="5">
        <f>1.8/1000</f>
        <v>1.8E-3</v>
      </c>
      <c r="R11">
        <f>J11*$S$11*$R$2</f>
        <v>32.199860000000001</v>
      </c>
      <c r="S11">
        <f>H11*N11*M11*I11</f>
        <v>319</v>
      </c>
    </row>
    <row r="12" spans="2:27">
      <c r="E12" s="5"/>
      <c r="F12" t="s">
        <v>67</v>
      </c>
      <c r="J12" s="55">
        <f t="shared" si="0"/>
        <v>0.10200000000000001</v>
      </c>
      <c r="K12" s="5">
        <v>5</v>
      </c>
      <c r="L12" s="41">
        <f t="shared" si="1"/>
        <v>102.849</v>
      </c>
      <c r="Q12" s="5"/>
      <c r="R12">
        <f>J12*$S$11*$R$2</f>
        <v>31.887240000000002</v>
      </c>
    </row>
    <row r="13" spans="2:27">
      <c r="C13" s="5"/>
      <c r="D13" s="5"/>
      <c r="E13" s="5"/>
      <c r="F13" t="s">
        <v>69</v>
      </c>
      <c r="H13" s="62"/>
      <c r="I13" s="42"/>
      <c r="J13" s="55">
        <f t="shared" si="0"/>
        <v>0.79600000000000004</v>
      </c>
      <c r="K13" s="5">
        <v>5</v>
      </c>
      <c r="L13" s="41">
        <f t="shared" si="1"/>
        <v>115.301</v>
      </c>
      <c r="N13" s="37"/>
      <c r="O13" s="61"/>
      <c r="P13" s="5"/>
      <c r="Q13" s="5"/>
      <c r="R13">
        <f>J13*$S$11*$R$2</f>
        <v>248.84551999999999</v>
      </c>
    </row>
    <row r="18" spans="2:26" ht="24" thickBot="1">
      <c r="W18" s="364" t="s">
        <v>1063</v>
      </c>
      <c r="X18" s="54"/>
      <c r="Y18" s="54"/>
      <c r="Z18" s="54"/>
    </row>
    <row r="19" spans="2:26" ht="28.8">
      <c r="W19" s="296" t="s">
        <v>1062</v>
      </c>
      <c r="X19" s="297" t="s">
        <v>1064</v>
      </c>
      <c r="Y19" s="59" t="s">
        <v>1058</v>
      </c>
      <c r="Z19" s="271"/>
    </row>
    <row r="20" spans="2:26">
      <c r="W20" s="272">
        <v>254016</v>
      </c>
      <c r="X20" s="365">
        <v>205338</v>
      </c>
      <c r="Y20" s="365">
        <v>3358.7716428499998</v>
      </c>
      <c r="Z20" s="273" t="s">
        <v>393</v>
      </c>
    </row>
    <row r="21" spans="2:26">
      <c r="W21" s="272">
        <v>28491</v>
      </c>
      <c r="X21" s="365">
        <v>28491</v>
      </c>
      <c r="Y21" s="365">
        <v>384.29318095000002</v>
      </c>
      <c r="Z21" s="273" t="s">
        <v>396</v>
      </c>
    </row>
    <row r="22" spans="2:26">
      <c r="W22" s="272">
        <v>12817</v>
      </c>
      <c r="X22" s="365">
        <v>12817</v>
      </c>
      <c r="Y22" s="365">
        <v>246.38220509999999</v>
      </c>
      <c r="Z22" s="273" t="s">
        <v>1060</v>
      </c>
    </row>
    <row r="23" spans="2:26">
      <c r="W23" s="272">
        <v>1888</v>
      </c>
      <c r="X23" s="365">
        <v>1888</v>
      </c>
      <c r="Y23" s="365"/>
      <c r="Z23" s="363" t="s">
        <v>1061</v>
      </c>
    </row>
    <row r="24" spans="2:26" ht="15" thickBot="1">
      <c r="W24" s="274">
        <v>9651</v>
      </c>
      <c r="X24" s="366">
        <v>9651</v>
      </c>
      <c r="Y24" s="366"/>
      <c r="Z24" s="362" t="s">
        <v>401</v>
      </c>
    </row>
    <row r="30" spans="2:26">
      <c r="B30" t="s">
        <v>962</v>
      </c>
    </row>
    <row r="31" spans="2:26">
      <c r="B31" t="s">
        <v>7</v>
      </c>
      <c r="C31" t="s">
        <v>215</v>
      </c>
      <c r="D31" t="s">
        <v>286</v>
      </c>
      <c r="E31" t="s">
        <v>287</v>
      </c>
      <c r="F31" t="s">
        <v>288</v>
      </c>
      <c r="G31" t="s">
        <v>331</v>
      </c>
      <c r="H31" t="s">
        <v>1065</v>
      </c>
      <c r="I31" t="s">
        <v>319</v>
      </c>
      <c r="J31" t="s">
        <v>335</v>
      </c>
      <c r="K31" t="s">
        <v>336</v>
      </c>
      <c r="L31" t="s">
        <v>320</v>
      </c>
      <c r="M31" t="s">
        <v>321</v>
      </c>
      <c r="N31" t="s">
        <v>322</v>
      </c>
      <c r="O31" t="s">
        <v>290</v>
      </c>
      <c r="P31" t="s">
        <v>323</v>
      </c>
      <c r="T31" t="s">
        <v>345</v>
      </c>
      <c r="U31" t="s">
        <v>1078</v>
      </c>
    </row>
    <row r="32" spans="2:26">
      <c r="B32" t="s">
        <v>324</v>
      </c>
      <c r="H32" t="s">
        <v>232</v>
      </c>
      <c r="I32" t="s">
        <v>350</v>
      </c>
      <c r="J32" t="s">
        <v>342</v>
      </c>
      <c r="K32" t="s">
        <v>325</v>
      </c>
      <c r="L32" t="s">
        <v>327</v>
      </c>
      <c r="M32" t="s">
        <v>328</v>
      </c>
      <c r="O32" t="s">
        <v>329</v>
      </c>
      <c r="P32" t="s">
        <v>330</v>
      </c>
    </row>
    <row r="33" spans="2:21">
      <c r="B33" t="s">
        <v>951</v>
      </c>
      <c r="C33" t="s">
        <v>1079</v>
      </c>
      <c r="D33" t="s">
        <v>234</v>
      </c>
      <c r="E33" t="s">
        <v>148</v>
      </c>
      <c r="F33" t="s">
        <v>57</v>
      </c>
      <c r="G33" t="s">
        <v>344</v>
      </c>
      <c r="H33">
        <v>3.4422012958897534</v>
      </c>
      <c r="I33">
        <v>11.473503672166046</v>
      </c>
      <c r="J33">
        <v>0.19341199522670774</v>
      </c>
      <c r="K33">
        <v>5</v>
      </c>
      <c r="L33">
        <v>81.353726000650823</v>
      </c>
      <c r="M33">
        <v>46175.971080848401</v>
      </c>
      <c r="N33">
        <v>1E-3</v>
      </c>
      <c r="O33">
        <v>8</v>
      </c>
      <c r="P33">
        <v>1.8E-3</v>
      </c>
      <c r="R33" t="s">
        <v>1080</v>
      </c>
      <c r="U33">
        <v>352.72136400345494</v>
      </c>
    </row>
    <row r="34" spans="2:21">
      <c r="B34" t="s">
        <v>951</v>
      </c>
      <c r="F34" t="s">
        <v>59</v>
      </c>
      <c r="G34" t="s">
        <v>344</v>
      </c>
      <c r="J34">
        <v>0.55551345643957006</v>
      </c>
      <c r="K34">
        <v>5</v>
      </c>
      <c r="L34">
        <v>81.353726000650823</v>
      </c>
      <c r="R34" t="s">
        <v>1081</v>
      </c>
      <c r="U34">
        <v>1013.0781384472369</v>
      </c>
    </row>
    <row r="35" spans="2:21">
      <c r="B35" t="s">
        <v>951</v>
      </c>
      <c r="F35" t="s">
        <v>61</v>
      </c>
      <c r="G35" t="s">
        <v>344</v>
      </c>
      <c r="J35">
        <v>0.1597159303765317</v>
      </c>
      <c r="K35">
        <v>5</v>
      </c>
      <c r="L35">
        <v>102.84891494394734</v>
      </c>
      <c r="R35" t="s">
        <v>1082</v>
      </c>
      <c r="U35">
        <v>291.27056338702158</v>
      </c>
    </row>
    <row r="36" spans="2:21">
      <c r="B36" t="s">
        <v>951</v>
      </c>
      <c r="F36" t="s">
        <v>63</v>
      </c>
      <c r="G36" t="s">
        <v>344</v>
      </c>
      <c r="J36">
        <v>9.1358617957190399E-2</v>
      </c>
      <c r="K36">
        <v>5</v>
      </c>
      <c r="L36">
        <v>115.30035743110803</v>
      </c>
      <c r="R36" t="s">
        <v>1083</v>
      </c>
      <c r="U36">
        <v>166.60877884827786</v>
      </c>
    </row>
    <row r="37" spans="2:21">
      <c r="B37" t="s">
        <v>951</v>
      </c>
      <c r="C37" t="s">
        <v>1084</v>
      </c>
      <c r="D37" t="s">
        <v>235</v>
      </c>
      <c r="E37" t="s">
        <v>148</v>
      </c>
      <c r="F37" t="s">
        <v>65</v>
      </c>
      <c r="G37" t="s">
        <v>344</v>
      </c>
      <c r="H37">
        <v>5.2320861573928097</v>
      </c>
      <c r="I37">
        <v>10.155032123534717</v>
      </c>
      <c r="J37">
        <v>0.10287897819772944</v>
      </c>
      <c r="K37">
        <v>5</v>
      </c>
      <c r="L37">
        <v>81.353726000650823</v>
      </c>
      <c r="M37">
        <v>43171.795936334303</v>
      </c>
      <c r="N37">
        <v>1E-3</v>
      </c>
      <c r="O37">
        <v>8</v>
      </c>
      <c r="P37">
        <v>1.8E-3</v>
      </c>
      <c r="R37" t="s">
        <v>1081</v>
      </c>
      <c r="U37">
        <v>235.98421080734377</v>
      </c>
    </row>
    <row r="38" spans="2:21">
      <c r="B38" t="s">
        <v>951</v>
      </c>
      <c r="F38" t="s">
        <v>67</v>
      </c>
      <c r="G38" t="s">
        <v>344</v>
      </c>
      <c r="J38">
        <v>0.10155615809083157</v>
      </c>
      <c r="K38">
        <v>5</v>
      </c>
      <c r="L38">
        <v>102.84891494394734</v>
      </c>
      <c r="R38" t="s">
        <v>1082</v>
      </c>
      <c r="U38">
        <v>232.94992076641421</v>
      </c>
    </row>
    <row r="39" spans="2:21">
      <c r="B39" t="s">
        <v>951</v>
      </c>
      <c r="F39" t="s">
        <v>69</v>
      </c>
      <c r="G39" t="s">
        <v>344</v>
      </c>
      <c r="J39">
        <v>0.79556486371143909</v>
      </c>
      <c r="K39">
        <v>5</v>
      </c>
      <c r="L39">
        <v>115.30035743110803</v>
      </c>
      <c r="R39" t="s">
        <v>1083</v>
      </c>
      <c r="U39">
        <v>1824.8698596924773</v>
      </c>
    </row>
  </sheetData>
  <mergeCells count="1">
    <mergeCell ref="S5:S6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70365-BB8D-4C85-A171-474705D411FC}">
  <dimension ref="B1:V12"/>
  <sheetViews>
    <sheetView topLeftCell="C1" workbookViewId="0">
      <selection activeCell="C6" sqref="C6"/>
    </sheetView>
  </sheetViews>
  <sheetFormatPr defaultRowHeight="14.4"/>
  <cols>
    <col min="3" max="3" width="13.88671875" customWidth="1"/>
    <col min="4" max="4" width="69.109375" customWidth="1"/>
    <col min="5" max="5" width="13.6640625" customWidth="1"/>
    <col min="9" max="9" width="15.44140625" customWidth="1"/>
    <col min="10" max="10" width="13" customWidth="1"/>
    <col min="11" max="11" width="14" customWidth="1"/>
  </cols>
  <sheetData>
    <row r="1" spans="2:22">
      <c r="G1" t="s">
        <v>1078</v>
      </c>
      <c r="H1">
        <v>1.02</v>
      </c>
    </row>
    <row r="3" spans="2:22">
      <c r="B3" s="3"/>
      <c r="E3" s="26"/>
      <c r="F3" s="26"/>
      <c r="G3" s="21" t="s">
        <v>285</v>
      </c>
      <c r="H3" s="21"/>
      <c r="I3" s="21"/>
      <c r="J3" s="21"/>
      <c r="K3" s="21"/>
      <c r="L3" s="21"/>
      <c r="M3" s="11"/>
      <c r="N3" s="11"/>
      <c r="O3" s="11"/>
    </row>
    <row r="4" spans="2:22" ht="25.5" customHeight="1">
      <c r="B4" s="9" t="s">
        <v>7</v>
      </c>
      <c r="C4" s="9" t="s">
        <v>215</v>
      </c>
      <c r="D4" s="9" t="s">
        <v>286</v>
      </c>
      <c r="E4" s="9" t="s">
        <v>287</v>
      </c>
      <c r="F4" s="9" t="s">
        <v>288</v>
      </c>
      <c r="G4" s="9" t="s">
        <v>331</v>
      </c>
      <c r="H4" s="14" t="s">
        <v>337</v>
      </c>
      <c r="I4" s="27" t="s">
        <v>335</v>
      </c>
      <c r="J4" s="13" t="s">
        <v>336</v>
      </c>
      <c r="K4" s="15" t="s">
        <v>319</v>
      </c>
      <c r="L4" s="13" t="s">
        <v>320</v>
      </c>
      <c r="M4" s="9" t="s">
        <v>321</v>
      </c>
      <c r="N4" s="16" t="s">
        <v>322</v>
      </c>
      <c r="O4" s="16" t="s">
        <v>290</v>
      </c>
      <c r="P4" s="16" t="s">
        <v>323</v>
      </c>
      <c r="U4" s="250" t="s">
        <v>416</v>
      </c>
    </row>
    <row r="5" spans="2:22" ht="21" thickBot="1">
      <c r="B5" s="17" t="s">
        <v>324</v>
      </c>
      <c r="C5" s="17"/>
      <c r="D5" s="17"/>
      <c r="E5" s="17"/>
      <c r="F5" s="17"/>
      <c r="G5" s="17"/>
      <c r="H5" s="17" t="s">
        <v>232</v>
      </c>
      <c r="I5" s="17" t="s">
        <v>342</v>
      </c>
      <c r="J5" s="17" t="s">
        <v>325</v>
      </c>
      <c r="K5" s="17" t="s">
        <v>346</v>
      </c>
      <c r="L5" s="17" t="s">
        <v>327</v>
      </c>
      <c r="M5" s="17" t="s">
        <v>328</v>
      </c>
      <c r="N5" s="17"/>
      <c r="O5" s="17" t="s">
        <v>329</v>
      </c>
      <c r="P5" s="17" t="s">
        <v>330</v>
      </c>
    </row>
    <row r="6" spans="2:22">
      <c r="B6" t="s">
        <v>913</v>
      </c>
      <c r="C6" t="str">
        <f>Processes!D11</f>
        <v>TPMTGSBL1E</v>
      </c>
      <c r="D6" t="str">
        <f>Processes!E11</f>
        <v>Transport Passengers Motorbikes - Gasoline Engine - Blending 1 - Existing</v>
      </c>
      <c r="E6" s="10" t="str">
        <f>Commodities!D85</f>
        <v>TRAGSBL1</v>
      </c>
      <c r="F6" t="str">
        <f>Commodities!D25</f>
        <v>TPMTS</v>
      </c>
      <c r="G6" t="s">
        <v>344</v>
      </c>
      <c r="H6" s="34">
        <f>Data!J87/1000*H1</f>
        <v>9.8440200000000004</v>
      </c>
      <c r="I6" s="35">
        <f>ROUNDUP(0.342874916922044,3)</f>
        <v>0.34300000000000003</v>
      </c>
      <c r="J6">
        <v>5</v>
      </c>
      <c r="K6" s="36">
        <v>1</v>
      </c>
      <c r="L6" s="36">
        <f>ROUNDUP(762.19512195122,3)</f>
        <v>762.19600000000003</v>
      </c>
      <c r="M6" s="36">
        <v>2200</v>
      </c>
      <c r="N6" s="37">
        <v>1E-3</v>
      </c>
      <c r="O6" s="38">
        <v>15</v>
      </c>
      <c r="P6" s="39">
        <f>0.06/1000</f>
        <v>5.9999999999999995E-5</v>
      </c>
      <c r="U6">
        <f>ROUND(H6*I6*K6*M6*N6/H1,3)</f>
        <v>7.2830000000000004</v>
      </c>
      <c r="V6">
        <f>H6*1000*K6*M6/1000000</f>
        <v>21.656844</v>
      </c>
    </row>
    <row r="7" spans="2:22">
      <c r="F7" t="str">
        <f>Commodities!D26</f>
        <v>TPMTM</v>
      </c>
      <c r="G7" t="s">
        <v>344</v>
      </c>
      <c r="I7" s="35">
        <f>ROUNDUP(0.270628851925027,3)</f>
        <v>0.27100000000000002</v>
      </c>
      <c r="J7">
        <v>5</v>
      </c>
      <c r="L7" s="40">
        <f>ROUNDUP(781.860828772478,3)</f>
        <v>781.86099999999999</v>
      </c>
      <c r="U7">
        <f>ROUND(H6*I7*K6*M6*N6/H1,3)</f>
        <v>5.7539999999999996</v>
      </c>
    </row>
    <row r="8" spans="2:22">
      <c r="F8" t="str">
        <f>Commodities!D27</f>
        <v>TPMTL</v>
      </c>
      <c r="G8" t="s">
        <v>344</v>
      </c>
      <c r="I8" s="35">
        <f>ROUNDUP(0.386496231152929,3)</f>
        <v>0.38700000000000001</v>
      </c>
      <c r="J8">
        <v>5</v>
      </c>
      <c r="L8" s="40">
        <f>ROUNDUP(641.025641025641,3)</f>
        <v>641.02599999999995</v>
      </c>
      <c r="U8">
        <f>ROUNDUP(H6*I8*M6*N6/H1,3)</f>
        <v>8.2169999999999987</v>
      </c>
    </row>
    <row r="9" spans="2:22">
      <c r="C9" s="5"/>
      <c r="D9" s="5"/>
      <c r="E9" s="31"/>
      <c r="H9" s="41"/>
      <c r="I9" s="42"/>
      <c r="J9" s="5"/>
      <c r="L9" s="40"/>
      <c r="M9" s="36"/>
      <c r="N9" s="37"/>
      <c r="O9" s="38"/>
    </row>
    <row r="10" spans="2:22">
      <c r="B10" s="5"/>
      <c r="C10" s="5"/>
      <c r="D10" s="5"/>
      <c r="E10" s="5"/>
      <c r="F10" s="5"/>
      <c r="G10" s="5"/>
      <c r="H10" s="5"/>
      <c r="I10" s="42"/>
      <c r="J10" s="5"/>
      <c r="K10" s="5"/>
      <c r="L10" s="20"/>
      <c r="M10" s="5"/>
      <c r="N10" s="5"/>
      <c r="O10" s="5"/>
      <c r="P10" s="5"/>
    </row>
    <row r="11" spans="2:22">
      <c r="B11" s="5"/>
      <c r="C11" s="5"/>
      <c r="D11" s="5"/>
      <c r="E11" s="5"/>
      <c r="F11" s="5"/>
      <c r="G11" s="5"/>
      <c r="H11" s="56"/>
      <c r="I11" s="42"/>
      <c r="J11" s="6"/>
      <c r="K11" s="5"/>
      <c r="L11" s="20"/>
      <c r="M11" s="5"/>
      <c r="N11" s="5"/>
      <c r="O11" s="5"/>
      <c r="P11" s="5"/>
      <c r="Q11" s="5"/>
      <c r="R11" s="5"/>
      <c r="S11" s="5"/>
      <c r="T11" s="5"/>
    </row>
    <row r="12" spans="2:22">
      <c r="B12" s="4"/>
      <c r="C12" s="4"/>
      <c r="D12" s="4"/>
      <c r="E12" s="4"/>
      <c r="F12" s="4"/>
      <c r="G12" s="4"/>
      <c r="H12" s="43"/>
      <c r="I12" s="44"/>
      <c r="J12" s="45"/>
      <c r="K12" s="4"/>
      <c r="L12" s="46"/>
      <c r="M12" s="4"/>
      <c r="N12" s="4"/>
      <c r="O12" s="4"/>
      <c r="P12" s="4"/>
      <c r="Q12" s="5"/>
      <c r="R12" s="5"/>
      <c r="S12" s="5"/>
      <c r="T12" s="5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B6211-F2F1-4F29-A225-DB2F32C3910A}">
  <dimension ref="B3:U8"/>
  <sheetViews>
    <sheetView topLeftCell="E1" workbookViewId="0">
      <selection activeCell="T8" sqref="T8"/>
    </sheetView>
  </sheetViews>
  <sheetFormatPr defaultRowHeight="14.4"/>
  <cols>
    <col min="3" max="3" width="19.5546875" customWidth="1"/>
    <col min="4" max="4" width="42.5546875" customWidth="1"/>
    <col min="8" max="8" width="12.5546875" customWidth="1"/>
    <col min="9" max="9" width="15.88671875" customWidth="1"/>
    <col min="10" max="10" width="16.109375" customWidth="1"/>
    <col min="11" max="11" width="15.6640625" customWidth="1"/>
  </cols>
  <sheetData>
    <row r="3" spans="2:21">
      <c r="S3">
        <v>0.98</v>
      </c>
      <c r="T3" t="s">
        <v>1091</v>
      </c>
    </row>
    <row r="4" spans="2:21">
      <c r="B4" s="3"/>
      <c r="E4" s="26"/>
      <c r="F4" s="26"/>
      <c r="G4" s="21" t="s">
        <v>285</v>
      </c>
      <c r="H4" s="21"/>
      <c r="I4" s="21"/>
      <c r="J4" s="11"/>
      <c r="K4" s="47"/>
    </row>
    <row r="5" spans="2:21" s="48" customFormat="1">
      <c r="B5" s="49" t="s">
        <v>7</v>
      </c>
      <c r="C5" s="49" t="s">
        <v>215</v>
      </c>
      <c r="D5" s="49" t="s">
        <v>286</v>
      </c>
      <c r="E5" s="49" t="s">
        <v>287</v>
      </c>
      <c r="F5" s="49" t="s">
        <v>288</v>
      </c>
      <c r="G5" s="49" t="s">
        <v>331</v>
      </c>
      <c r="H5" s="50" t="s">
        <v>337</v>
      </c>
      <c r="I5" s="51" t="s">
        <v>319</v>
      </c>
      <c r="J5" s="49" t="s">
        <v>335</v>
      </c>
      <c r="K5" s="49" t="s">
        <v>336</v>
      </c>
      <c r="L5" s="52" t="s">
        <v>289</v>
      </c>
      <c r="M5" s="49" t="s">
        <v>321</v>
      </c>
      <c r="N5" s="53" t="s">
        <v>322</v>
      </c>
      <c r="O5" s="53" t="s">
        <v>290</v>
      </c>
      <c r="P5" s="53" t="s">
        <v>323</v>
      </c>
      <c r="U5" s="492" t="s">
        <v>940</v>
      </c>
    </row>
    <row r="6" spans="2:21" s="54" customFormat="1" ht="21" thickBot="1">
      <c r="B6" s="17" t="s">
        <v>324</v>
      </c>
      <c r="C6" s="17"/>
      <c r="D6" s="17"/>
      <c r="E6" s="17"/>
      <c r="F6" s="17"/>
      <c r="G6" s="17"/>
      <c r="H6" s="17" t="s">
        <v>232</v>
      </c>
      <c r="I6" s="17" t="s">
        <v>346</v>
      </c>
      <c r="J6" s="17" t="s">
        <v>347</v>
      </c>
      <c r="K6" s="17" t="s">
        <v>348</v>
      </c>
      <c r="L6" s="17" t="s">
        <v>327</v>
      </c>
      <c r="M6" s="17" t="s">
        <v>328</v>
      </c>
      <c r="N6" s="17"/>
      <c r="O6" s="17" t="s">
        <v>329</v>
      </c>
      <c r="P6" s="17" t="s">
        <v>330</v>
      </c>
      <c r="U6" s="492"/>
    </row>
    <row r="7" spans="2:21">
      <c r="B7" t="s">
        <v>913</v>
      </c>
      <c r="C7" t="str">
        <f>Processes!$D$12</f>
        <v>TPBIKINGX1E</v>
      </c>
      <c r="D7" t="str">
        <f>Processes!E12</f>
        <v>Transport Passengers - Bike - Existing</v>
      </c>
      <c r="E7" s="367"/>
      <c r="F7" t="str">
        <f>Commodities!D37</f>
        <v>TPBIX</v>
      </c>
      <c r="G7" t="s">
        <v>344</v>
      </c>
      <c r="H7" s="18">
        <f>Walk!H7/2</f>
        <v>159.226</v>
      </c>
      <c r="I7">
        <v>1</v>
      </c>
      <c r="J7" s="388">
        <v>0.58284000000000002</v>
      </c>
      <c r="K7">
        <v>5</v>
      </c>
      <c r="M7" s="18">
        <f>Walk!L7</f>
        <v>301</v>
      </c>
      <c r="N7">
        <v>1E-3</v>
      </c>
      <c r="O7" s="57">
        <v>8</v>
      </c>
      <c r="P7">
        <f>0.01/1000</f>
        <v>1.0000000000000001E-5</v>
      </c>
      <c r="T7">
        <f>H7*I7*M7*N7*J7*S3</f>
        <v>27.375112077163198</v>
      </c>
      <c r="U7">
        <f>H7*I7*M7*N7</f>
        <v>47.927025999999998</v>
      </c>
    </row>
    <row r="8" spans="2:21">
      <c r="F8" t="str">
        <f>Commodities!D38</f>
        <v>TPBIS</v>
      </c>
      <c r="G8" t="s">
        <v>344</v>
      </c>
      <c r="J8" s="388">
        <v>0.41715999999999998</v>
      </c>
      <c r="T8">
        <f>H7*I7*M7*N7*J8*S3</f>
        <v>19.593373402836797</v>
      </c>
    </row>
  </sheetData>
  <mergeCells count="1">
    <mergeCell ref="U5:U6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12AFF-A31A-4F16-B234-2F0B1C5A0608}">
  <dimension ref="B3:U8"/>
  <sheetViews>
    <sheetView workbookViewId="0">
      <selection activeCell="C7" sqref="C7"/>
    </sheetView>
  </sheetViews>
  <sheetFormatPr defaultRowHeight="14.4"/>
  <cols>
    <col min="3" max="3" width="16" customWidth="1"/>
  </cols>
  <sheetData>
    <row r="3" spans="2:21" ht="27" customHeight="1"/>
    <row r="4" spans="2:21">
      <c r="B4" s="3"/>
      <c r="E4" s="26"/>
      <c r="F4" s="26"/>
      <c r="G4" s="21" t="s">
        <v>285</v>
      </c>
      <c r="H4" s="21"/>
      <c r="I4" s="21"/>
      <c r="J4" s="21"/>
      <c r="K4" s="11"/>
      <c r="L4" s="11"/>
      <c r="M4" s="47"/>
    </row>
    <row r="5" spans="2:21" ht="27.6">
      <c r="B5" s="9" t="s">
        <v>7</v>
      </c>
      <c r="C5" s="9" t="s">
        <v>215</v>
      </c>
      <c r="D5" s="9" t="s">
        <v>286</v>
      </c>
      <c r="E5" s="9" t="s">
        <v>287</v>
      </c>
      <c r="F5" s="9" t="s">
        <v>288</v>
      </c>
      <c r="G5" s="9" t="s">
        <v>331</v>
      </c>
      <c r="H5" s="14" t="s">
        <v>337</v>
      </c>
      <c r="I5" s="15" t="s">
        <v>319</v>
      </c>
      <c r="J5" s="49" t="s">
        <v>335</v>
      </c>
      <c r="K5" s="49" t="s">
        <v>336</v>
      </c>
      <c r="L5" s="9" t="s">
        <v>321</v>
      </c>
      <c r="M5" s="13" t="s">
        <v>289</v>
      </c>
      <c r="N5" s="13" t="s">
        <v>290</v>
      </c>
      <c r="O5" s="16" t="s">
        <v>323</v>
      </c>
      <c r="P5" s="16" t="s">
        <v>322</v>
      </c>
      <c r="U5" s="492" t="s">
        <v>416</v>
      </c>
    </row>
    <row r="6" spans="2:21" ht="31.2" thickBot="1">
      <c r="B6" s="17" t="s">
        <v>324</v>
      </c>
      <c r="C6" s="17"/>
      <c r="D6" s="17"/>
      <c r="E6" s="17"/>
      <c r="F6" s="17"/>
      <c r="G6" s="17"/>
      <c r="H6" s="17" t="s">
        <v>232</v>
      </c>
      <c r="I6" s="17" t="s">
        <v>346</v>
      </c>
      <c r="J6" s="17" t="s">
        <v>347</v>
      </c>
      <c r="K6" s="17" t="s">
        <v>348</v>
      </c>
      <c r="L6" s="17" t="s">
        <v>328</v>
      </c>
      <c r="M6" s="17" t="s">
        <v>327</v>
      </c>
      <c r="N6" s="17" t="s">
        <v>349</v>
      </c>
      <c r="O6" s="17" t="s">
        <v>330</v>
      </c>
      <c r="P6" s="17"/>
      <c r="U6" s="492"/>
    </row>
    <row r="7" spans="2:21">
      <c r="B7" t="s">
        <v>913</v>
      </c>
      <c r="C7" t="str">
        <f>Processes!D13</f>
        <v>TPWALKXX1E</v>
      </c>
      <c r="D7" t="str">
        <f>Processes!E13</f>
        <v>Transport Passengers - Walk - Existing</v>
      </c>
      <c r="E7" s="367"/>
      <c r="F7" s="10" t="str">
        <f>Commodities!D40</f>
        <v>TPWAX</v>
      </c>
      <c r="G7" t="s">
        <v>344</v>
      </c>
      <c r="H7">
        <f>Data!O233/1000</f>
        <v>318.452</v>
      </c>
      <c r="I7">
        <v>1</v>
      </c>
      <c r="J7">
        <v>0.92810917351967004</v>
      </c>
      <c r="K7">
        <v>5</v>
      </c>
      <c r="L7">
        <v>301</v>
      </c>
      <c r="N7">
        <v>50</v>
      </c>
      <c r="O7">
        <v>0</v>
      </c>
      <c r="P7">
        <v>1E-3</v>
      </c>
      <c r="U7">
        <f>H7*I7*J7*L7*P7</f>
        <v>88.963024980231467</v>
      </c>
    </row>
    <row r="8" spans="2:21">
      <c r="F8" s="10" t="str">
        <f>Commodities!D41</f>
        <v>TPWAS</v>
      </c>
      <c r="G8" t="s">
        <v>344</v>
      </c>
      <c r="J8">
        <f>(1-J7)</f>
        <v>7.1890826480329961E-2</v>
      </c>
      <c r="K8">
        <v>5</v>
      </c>
      <c r="U8">
        <f>H7*I7*J8*L7*P7</f>
        <v>6.8910270197685248</v>
      </c>
    </row>
  </sheetData>
  <mergeCells count="1">
    <mergeCell ref="U5:U6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9E226-445D-4F8E-9999-96F219CDC4C7}">
  <dimension ref="A3:AJ30"/>
  <sheetViews>
    <sheetView topLeftCell="E1" zoomScaleNormal="100" workbookViewId="0">
      <selection activeCell="V10" sqref="V10"/>
    </sheetView>
  </sheetViews>
  <sheetFormatPr defaultRowHeight="14.4"/>
  <cols>
    <col min="3" max="3" width="15" customWidth="1"/>
    <col min="4" max="4" width="66.88671875" customWidth="1"/>
    <col min="5" max="5" width="26.33203125" customWidth="1"/>
    <col min="8" max="8" width="12" bestFit="1" customWidth="1"/>
    <col min="21" max="21" width="11" customWidth="1"/>
    <col min="25" max="25" width="8.77734375" customWidth="1"/>
  </cols>
  <sheetData>
    <row r="3" spans="1:36">
      <c r="A3" s="3"/>
      <c r="B3" s="3"/>
      <c r="E3" s="26"/>
      <c r="F3" s="26"/>
      <c r="G3" s="21" t="s">
        <v>285</v>
      </c>
      <c r="H3" s="21"/>
      <c r="I3" s="21"/>
      <c r="J3" s="21"/>
      <c r="K3" s="21"/>
      <c r="L3" s="21"/>
      <c r="M3" s="11"/>
      <c r="N3" s="11"/>
      <c r="O3" s="47"/>
      <c r="AF3" s="65"/>
      <c r="AG3" s="66"/>
    </row>
    <row r="4" spans="1:36" ht="57.6">
      <c r="A4" s="3"/>
      <c r="B4" s="9" t="s">
        <v>7</v>
      </c>
      <c r="C4" s="9" t="s">
        <v>215</v>
      </c>
      <c r="D4" s="9" t="s">
        <v>286</v>
      </c>
      <c r="E4" s="9" t="s">
        <v>287</v>
      </c>
      <c r="F4" s="9" t="s">
        <v>288</v>
      </c>
      <c r="G4" s="9" t="s">
        <v>331</v>
      </c>
      <c r="H4" s="14" t="s">
        <v>337</v>
      </c>
      <c r="I4" s="15" t="s">
        <v>319</v>
      </c>
      <c r="J4" s="13" t="s">
        <v>289</v>
      </c>
      <c r="K4" s="9" t="s">
        <v>321</v>
      </c>
      <c r="L4" s="27" t="s">
        <v>976</v>
      </c>
      <c r="M4" s="27" t="s">
        <v>317</v>
      </c>
      <c r="N4" s="27" t="s">
        <v>975</v>
      </c>
      <c r="O4" s="27" t="s">
        <v>318</v>
      </c>
      <c r="P4" s="16" t="s">
        <v>322</v>
      </c>
      <c r="Q4" s="16" t="s">
        <v>290</v>
      </c>
      <c r="R4" s="16" t="s">
        <v>323</v>
      </c>
      <c r="T4" s="249" t="s">
        <v>939</v>
      </c>
      <c r="U4" s="249" t="s">
        <v>949</v>
      </c>
      <c r="AF4" s="65"/>
      <c r="AG4" s="66"/>
    </row>
    <row r="5" spans="1:36" ht="31.2" thickBot="1">
      <c r="A5" s="3"/>
      <c r="B5" s="67" t="s">
        <v>324</v>
      </c>
      <c r="C5" s="67"/>
      <c r="D5" s="67"/>
      <c r="E5" s="67"/>
      <c r="F5" s="67"/>
      <c r="G5" s="67"/>
      <c r="H5" s="33" t="s">
        <v>232</v>
      </c>
      <c r="I5" s="33" t="s">
        <v>346</v>
      </c>
      <c r="J5" s="33" t="s">
        <v>327</v>
      </c>
      <c r="K5" s="33" t="s">
        <v>328</v>
      </c>
      <c r="L5" s="33" t="s">
        <v>342</v>
      </c>
      <c r="M5" s="33" t="s">
        <v>342</v>
      </c>
      <c r="N5" s="33" t="s">
        <v>325</v>
      </c>
      <c r="O5" s="33" t="s">
        <v>325</v>
      </c>
      <c r="P5" s="33"/>
      <c r="Q5" s="33" t="s">
        <v>329</v>
      </c>
      <c r="R5" s="17" t="s">
        <v>330</v>
      </c>
      <c r="V5" t="s">
        <v>97</v>
      </c>
      <c r="AF5" s="68"/>
      <c r="AG5" s="66"/>
      <c r="AJ5" s="12"/>
    </row>
    <row r="6" spans="1:36">
      <c r="B6" t="s">
        <v>913</v>
      </c>
      <c r="C6" s="5" t="str">
        <f>Processes!D16</f>
        <v>TPANKENA1E</v>
      </c>
      <c r="D6" s="5" t="s">
        <v>239</v>
      </c>
      <c r="E6" s="5" t="s">
        <v>953</v>
      </c>
      <c r="F6" s="5" t="s">
        <v>75</v>
      </c>
      <c r="G6" s="5" t="s">
        <v>344</v>
      </c>
      <c r="H6" s="69">
        <f>ROUNDUP(U6*1000/(K6*I6),5)</f>
        <v>2.0799999999999998E-3</v>
      </c>
      <c r="I6" s="5">
        <f t="shared" ref="I6:K10" si="0">ROUND(I23,3)</f>
        <v>24</v>
      </c>
      <c r="J6" s="5">
        <f t="shared" si="0"/>
        <v>10.537000000000001</v>
      </c>
      <c r="K6" s="5">
        <f t="shared" si="0"/>
        <v>1750000</v>
      </c>
      <c r="L6" s="5"/>
      <c r="M6" s="5"/>
      <c r="N6" s="5"/>
      <c r="O6" s="5"/>
      <c r="P6" s="5">
        <v>1E-3</v>
      </c>
      <c r="Q6" s="5">
        <v>30</v>
      </c>
      <c r="R6" s="5">
        <f>ROUND(R23,3)</f>
        <v>4.1000000000000002E-2</v>
      </c>
      <c r="T6">
        <f>H6*I6*K6*P6</f>
        <v>87.359999999999985</v>
      </c>
      <c r="U6" s="55">
        <f>Demand!E30*Y6</f>
        <v>86.948513513513504</v>
      </c>
      <c r="V6">
        <f>H6*K6/1000*1/J6</f>
        <v>0.34544936889057598</v>
      </c>
      <c r="Y6">
        <f>Data_AVI!C36</f>
        <v>0.85135135135135132</v>
      </c>
      <c r="Z6" t="s">
        <v>948</v>
      </c>
    </row>
    <row r="7" spans="1:36">
      <c r="B7" t="s">
        <v>913</v>
      </c>
      <c r="C7" s="5" t="str">
        <f>Processes!D18</f>
        <v>TPAIKEIN1E</v>
      </c>
      <c r="D7" s="5" t="s">
        <v>955</v>
      </c>
      <c r="E7" s="5" t="s">
        <v>956</v>
      </c>
      <c r="F7" s="5" t="s">
        <v>957</v>
      </c>
      <c r="G7" s="5" t="s">
        <v>344</v>
      </c>
      <c r="H7" s="69">
        <f>ROUNDUP(U7*1000/(K7*I7),5)</f>
        <v>0</v>
      </c>
      <c r="I7" s="5">
        <f t="shared" si="0"/>
        <v>85.522999999999996</v>
      </c>
      <c r="J7" s="5">
        <f t="shared" si="0"/>
        <v>12.771000000000001</v>
      </c>
      <c r="K7" s="5">
        <f t="shared" si="0"/>
        <v>2800000</v>
      </c>
      <c r="L7" s="5"/>
      <c r="M7" s="5"/>
      <c r="N7" s="5"/>
      <c r="O7" s="5"/>
      <c r="P7" s="5">
        <v>1E-3</v>
      </c>
      <c r="Q7" s="5">
        <v>30</v>
      </c>
      <c r="R7" s="5">
        <f>ROUND(R24,3)</f>
        <v>4.1000000000000002E-2</v>
      </c>
      <c r="T7">
        <f>H7*I7*K7*P7</f>
        <v>0</v>
      </c>
      <c r="U7" s="55">
        <f>Demand!E31</f>
        <v>0</v>
      </c>
      <c r="V7">
        <f>H7*K7/1000*1/J7</f>
        <v>0</v>
      </c>
    </row>
    <row r="8" spans="1:36">
      <c r="B8" s="5" t="s">
        <v>913</v>
      </c>
      <c r="C8" s="5" t="str">
        <f>Processes!D19</f>
        <v>TPAIKEIN2E</v>
      </c>
      <c r="D8" s="5" t="s">
        <v>959</v>
      </c>
      <c r="E8" s="5" t="s">
        <v>956</v>
      </c>
      <c r="F8" s="5" t="s">
        <v>960</v>
      </c>
      <c r="G8" s="5" t="s">
        <v>344</v>
      </c>
      <c r="H8" s="69">
        <f>ROUNDUP(U8*1000/(K8*I8),5)</f>
        <v>2.0469999999999999E-2</v>
      </c>
      <c r="I8" s="5">
        <f t="shared" si="0"/>
        <v>85.522999999999996</v>
      </c>
      <c r="J8" s="5">
        <f t="shared" si="0"/>
        <v>12.771000000000001</v>
      </c>
      <c r="K8" s="5">
        <f t="shared" si="0"/>
        <v>2800000</v>
      </c>
      <c r="L8" s="5"/>
      <c r="M8" s="5"/>
      <c r="N8" s="5"/>
      <c r="O8" s="5"/>
      <c r="P8" s="5">
        <v>1E-3</v>
      </c>
      <c r="Q8" s="5">
        <v>30</v>
      </c>
      <c r="R8" s="5">
        <f>ROUND(R25,3)</f>
        <v>4.1000000000000002E-2</v>
      </c>
      <c r="T8">
        <f>H8*I8*K8*P8</f>
        <v>4901.8362679999991</v>
      </c>
      <c r="U8" s="55">
        <f>Demand!E32</f>
        <v>4899.4620000000004</v>
      </c>
      <c r="V8">
        <f>H8*K8/1000*1/J8</f>
        <v>4.4879805810038365</v>
      </c>
    </row>
    <row r="9" spans="1:36">
      <c r="B9" s="277" t="s">
        <v>913</v>
      </c>
      <c r="C9" s="277" t="str">
        <f>Processes!D17</f>
        <v>TPANAGSL1E</v>
      </c>
      <c r="D9" s="277" t="s">
        <v>240</v>
      </c>
      <c r="E9" s="277" t="s">
        <v>128</v>
      </c>
      <c r="F9" s="277" t="s">
        <v>75</v>
      </c>
      <c r="G9" s="277" t="s">
        <v>344</v>
      </c>
      <c r="H9" s="69">
        <f>ROUNDUP(U9*1000/(K9*I9),5)</f>
        <v>0.82326999999999995</v>
      </c>
      <c r="I9" s="5">
        <f t="shared" si="0"/>
        <v>2.2639999999999998</v>
      </c>
      <c r="J9" s="5">
        <f t="shared" si="0"/>
        <v>111.69199999999999</v>
      </c>
      <c r="K9" s="5">
        <f t="shared" si="0"/>
        <v>8145.18</v>
      </c>
      <c r="L9" s="277"/>
      <c r="M9" s="277"/>
      <c r="N9" s="277"/>
      <c r="O9" s="277"/>
      <c r="P9" s="277">
        <v>1E-3</v>
      </c>
      <c r="Q9" s="277">
        <v>30</v>
      </c>
      <c r="R9" s="5">
        <f>ROUND(R26,3)</f>
        <v>1E-3</v>
      </c>
      <c r="T9">
        <f>H9*I9*K9*P9</f>
        <v>15.181664814590398</v>
      </c>
      <c r="U9" s="55">
        <f>Demand!E30*(1-Y6)</f>
        <v>15.18148648648649</v>
      </c>
      <c r="V9">
        <f>H9*K9/1000*1/J9</f>
        <v>6.0037266219603917E-2</v>
      </c>
    </row>
    <row r="10" spans="1:36">
      <c r="B10" t="s">
        <v>913</v>
      </c>
      <c r="C10" t="str">
        <f>Processes!D15</f>
        <v>TPSIHFOX1E</v>
      </c>
      <c r="D10" t="str">
        <f>D27</f>
        <v>Transport Passengers Sea International - Existing</v>
      </c>
      <c r="E10" t="str">
        <f>E27</f>
        <v>TRAOILBL1N</v>
      </c>
      <c r="F10" t="str">
        <f>F27</f>
        <v>TPSIH</v>
      </c>
      <c r="G10" t="s">
        <v>344</v>
      </c>
      <c r="H10">
        <f>0.037/2</f>
        <v>1.8499999999999999E-2</v>
      </c>
      <c r="I10" s="36">
        <f>ROUNDUP(I27,3)</f>
        <v>325.74299999999999</v>
      </c>
      <c r="J10" s="36">
        <f t="shared" si="0"/>
        <v>17.373999999999999</v>
      </c>
      <c r="K10" s="36">
        <f>ROUND(K27,3)</f>
        <v>220565.19200000001</v>
      </c>
      <c r="L10" s="248">
        <f t="shared" ref="L10:M13" si="1">ROUND(L27,3)</f>
        <v>0.86699999999999999</v>
      </c>
      <c r="M10" s="248">
        <f t="shared" si="1"/>
        <v>0.59599999999999997</v>
      </c>
      <c r="N10" s="6">
        <v>5</v>
      </c>
      <c r="O10">
        <v>5</v>
      </c>
      <c r="P10" s="37">
        <v>1E-3</v>
      </c>
      <c r="Q10" s="38">
        <v>28</v>
      </c>
      <c r="R10" s="69">
        <f>ROUND(R27,3)</f>
        <v>4.0000000000000001E-3</v>
      </c>
      <c r="T10">
        <f>ROUNDDOWN(H10*I10*K10*M10*P10,2)</f>
        <v>792.19</v>
      </c>
      <c r="U10" s="55">
        <f>Demand!E29</f>
        <v>792.19</v>
      </c>
      <c r="V10">
        <f>H10*K10/1000*1/J10</f>
        <v>0.23485990859905606</v>
      </c>
    </row>
    <row r="11" spans="1:36">
      <c r="E11" t="str">
        <f t="shared" ref="E11:F13" si="2">E28</f>
        <v>TRAHFON</v>
      </c>
      <c r="F11" t="str">
        <f t="shared" si="2"/>
        <v>TFSIH</v>
      </c>
      <c r="G11" t="s">
        <v>344</v>
      </c>
      <c r="I11" s="3"/>
      <c r="J11" s="40"/>
      <c r="K11" s="5"/>
      <c r="L11" s="248">
        <f t="shared" si="1"/>
        <v>0.13300000000000001</v>
      </c>
      <c r="M11" s="248">
        <f t="shared" si="1"/>
        <v>0.40400000000000003</v>
      </c>
      <c r="N11" s="5">
        <v>5</v>
      </c>
      <c r="O11" s="5">
        <v>5</v>
      </c>
      <c r="P11" s="5"/>
      <c r="Q11" s="5"/>
      <c r="R11" s="69"/>
      <c r="T11">
        <f>ROUNDDOWN(H10*I10*K10*M11*P10,2)</f>
        <v>536.98</v>
      </c>
    </row>
    <row r="12" spans="1:36">
      <c r="B12" t="s">
        <v>913</v>
      </c>
      <c r="C12" t="str">
        <f>Processes!D14</f>
        <v>TPSNDSBL1E</v>
      </c>
      <c r="D12" t="str">
        <f>D29</f>
        <v>Transport Passengers Sea National - Existing</v>
      </c>
      <c r="E12" t="str">
        <f t="shared" si="2"/>
        <v>TRAOILBL1N</v>
      </c>
      <c r="F12" t="str">
        <f t="shared" si="2"/>
        <v>TPSNH</v>
      </c>
      <c r="G12" t="s">
        <v>344</v>
      </c>
      <c r="H12">
        <f>0.037/2</f>
        <v>1.8499999999999999E-2</v>
      </c>
      <c r="I12" s="36">
        <f>ROUNDUP(I29,3)</f>
        <v>30.023</v>
      </c>
      <c r="J12" s="40">
        <v>16.705973774777295</v>
      </c>
      <c r="K12" s="36">
        <v>99555.006368801958</v>
      </c>
      <c r="L12" s="248">
        <f t="shared" si="1"/>
        <v>0.86699999999999999</v>
      </c>
      <c r="M12" s="248">
        <f t="shared" si="1"/>
        <v>0.70899999999999996</v>
      </c>
      <c r="N12" s="6">
        <v>5</v>
      </c>
      <c r="O12" s="6">
        <v>5</v>
      </c>
      <c r="P12" s="37">
        <v>1E-3</v>
      </c>
      <c r="Q12" s="38">
        <v>28</v>
      </c>
      <c r="R12" s="69">
        <f>ROUND(R29,3)</f>
        <v>2E-3</v>
      </c>
      <c r="T12">
        <f>ROUNDDOWN(H12*I12*K12*M12*P12,2)</f>
        <v>39.200000000000003</v>
      </c>
      <c r="U12" s="55">
        <f>Demand!E28</f>
        <v>39.200000000000003</v>
      </c>
      <c r="V12">
        <f>H12*K12/1000*1/J12</f>
        <v>0.11024604986532062</v>
      </c>
    </row>
    <row r="13" spans="1:36">
      <c r="E13" t="str">
        <f t="shared" si="2"/>
        <v>TRAHFON</v>
      </c>
      <c r="F13" t="str">
        <f t="shared" si="2"/>
        <v>TFSNH</v>
      </c>
      <c r="G13" t="s">
        <v>344</v>
      </c>
      <c r="I13" s="3"/>
      <c r="J13" s="6"/>
      <c r="K13" s="5"/>
      <c r="L13" s="248">
        <f t="shared" si="1"/>
        <v>0.13300000000000001</v>
      </c>
      <c r="M13" s="248">
        <f t="shared" si="1"/>
        <v>0.29099999999999998</v>
      </c>
      <c r="N13" s="6">
        <v>5</v>
      </c>
      <c r="O13" s="6">
        <v>5</v>
      </c>
      <c r="P13" s="5"/>
      <c r="Q13" s="5"/>
      <c r="R13" s="5"/>
      <c r="T13">
        <f>ROUNDDOWN(H12*I12*K12*M13*P12,2)</f>
        <v>16.09</v>
      </c>
    </row>
    <row r="15" spans="1:36">
      <c r="H15" s="247"/>
    </row>
    <row r="16" spans="1:36">
      <c r="H16" s="25"/>
    </row>
    <row r="17" spans="2:20">
      <c r="H17" s="25"/>
    </row>
    <row r="18" spans="2:20">
      <c r="H18" s="25"/>
    </row>
    <row r="19" spans="2:20">
      <c r="H19" s="25"/>
    </row>
    <row r="20" spans="2:20" ht="15" thickBot="1">
      <c r="B20" t="s">
        <v>962</v>
      </c>
      <c r="H20" s="248"/>
    </row>
    <row r="21" spans="2:20">
      <c r="B21" s="269" t="s">
        <v>7</v>
      </c>
      <c r="C21" s="59" t="s">
        <v>215</v>
      </c>
      <c r="D21" s="59" t="s">
        <v>286</v>
      </c>
      <c r="E21" s="59" t="s">
        <v>287</v>
      </c>
      <c r="F21" s="59" t="s">
        <v>288</v>
      </c>
      <c r="G21" s="59" t="s">
        <v>331</v>
      </c>
      <c r="H21" s="270" t="s">
        <v>337</v>
      </c>
      <c r="I21" s="59" t="s">
        <v>319</v>
      </c>
      <c r="J21" s="59" t="s">
        <v>289</v>
      </c>
      <c r="K21" s="59" t="s">
        <v>321</v>
      </c>
      <c r="L21" s="59" t="s">
        <v>351</v>
      </c>
      <c r="M21" s="59" t="s">
        <v>352</v>
      </c>
      <c r="N21" s="59" t="s">
        <v>353</v>
      </c>
      <c r="O21" s="59" t="s">
        <v>354</v>
      </c>
      <c r="P21" s="59" t="s">
        <v>322</v>
      </c>
      <c r="Q21" s="59" t="s">
        <v>290</v>
      </c>
      <c r="R21" s="59" t="s">
        <v>323</v>
      </c>
      <c r="S21" s="59"/>
      <c r="T21" s="271" t="s">
        <v>950</v>
      </c>
    </row>
    <row r="22" spans="2:20">
      <c r="B22" s="272" t="s">
        <v>324</v>
      </c>
      <c r="C22" s="5"/>
      <c r="D22" s="5"/>
      <c r="E22" s="5"/>
      <c r="F22" s="5"/>
      <c r="G22" s="5"/>
      <c r="H22" s="5" t="s">
        <v>232</v>
      </c>
      <c r="I22" s="5" t="s">
        <v>346</v>
      </c>
      <c r="J22" s="5" t="s">
        <v>327</v>
      </c>
      <c r="K22" s="5" t="s">
        <v>328</v>
      </c>
      <c r="L22" s="5" t="s">
        <v>342</v>
      </c>
      <c r="M22" s="5" t="s">
        <v>342</v>
      </c>
      <c r="N22" s="5" t="s">
        <v>325</v>
      </c>
      <c r="O22" s="5" t="s">
        <v>325</v>
      </c>
      <c r="P22" s="5"/>
      <c r="Q22" s="5" t="s">
        <v>329</v>
      </c>
      <c r="R22" s="5" t="s">
        <v>330</v>
      </c>
      <c r="S22" s="5"/>
      <c r="T22" s="273"/>
    </row>
    <row r="23" spans="2:20">
      <c r="B23" s="272" t="s">
        <v>951</v>
      </c>
      <c r="C23" s="5" t="s">
        <v>952</v>
      </c>
      <c r="D23" s="5" t="s">
        <v>239</v>
      </c>
      <c r="E23" s="5" t="s">
        <v>953</v>
      </c>
      <c r="F23" s="5" t="s">
        <v>75</v>
      </c>
      <c r="G23" s="5" t="s">
        <v>344</v>
      </c>
      <c r="H23" s="5">
        <v>6.1644427636150618E-3</v>
      </c>
      <c r="I23" s="5">
        <v>24</v>
      </c>
      <c r="J23" s="5">
        <v>10.536825612205124</v>
      </c>
      <c r="K23" s="5">
        <v>1750000</v>
      </c>
      <c r="L23" s="5"/>
      <c r="M23" s="5"/>
      <c r="N23" s="5"/>
      <c r="O23" s="5"/>
      <c r="P23" s="5">
        <v>1E-3</v>
      </c>
      <c r="Q23" s="5">
        <v>30</v>
      </c>
      <c r="R23" s="5">
        <v>4.0971295478940781E-2</v>
      </c>
      <c r="S23" s="5"/>
      <c r="T23" s="273">
        <v>258906596.0718326</v>
      </c>
    </row>
    <row r="24" spans="2:20">
      <c r="B24" s="272" t="s">
        <v>951</v>
      </c>
      <c r="C24" s="5" t="s">
        <v>954</v>
      </c>
      <c r="D24" s="5" t="s">
        <v>955</v>
      </c>
      <c r="E24" s="5" t="s">
        <v>956</v>
      </c>
      <c r="F24" s="5" t="s">
        <v>957</v>
      </c>
      <c r="G24" s="5" t="s">
        <v>344</v>
      </c>
      <c r="H24" s="5">
        <v>3.958687801829254E-2</v>
      </c>
      <c r="I24" s="5">
        <v>85.52291970905415</v>
      </c>
      <c r="J24" s="5">
        <v>12.770632641992611</v>
      </c>
      <c r="K24" s="5">
        <v>2800000</v>
      </c>
      <c r="L24" s="5"/>
      <c r="M24" s="5"/>
      <c r="N24" s="5"/>
      <c r="O24" s="5"/>
      <c r="P24" s="5">
        <v>1E-3</v>
      </c>
      <c r="Q24" s="5">
        <v>30</v>
      </c>
      <c r="R24" s="5">
        <v>4.0971295478940781E-2</v>
      </c>
      <c r="S24" s="5"/>
      <c r="T24" s="273">
        <v>9479639092.8135509</v>
      </c>
    </row>
    <row r="25" spans="2:20">
      <c r="B25" s="272" t="s">
        <v>951</v>
      </c>
      <c r="C25" s="5" t="s">
        <v>958</v>
      </c>
      <c r="D25" s="5" t="s">
        <v>959</v>
      </c>
      <c r="E25" s="5" t="s">
        <v>956</v>
      </c>
      <c r="F25" s="5" t="s">
        <v>960</v>
      </c>
      <c r="G25" s="5" t="s">
        <v>344</v>
      </c>
      <c r="H25" s="5">
        <v>9.2369382042682607E-2</v>
      </c>
      <c r="I25" s="5">
        <v>85.52291970905415</v>
      </c>
      <c r="J25" s="5">
        <v>12.770632641992611</v>
      </c>
      <c r="K25" s="5">
        <v>2800000</v>
      </c>
      <c r="L25" s="5"/>
      <c r="M25" s="5"/>
      <c r="N25" s="5"/>
      <c r="O25" s="5"/>
      <c r="P25" s="5">
        <v>1E-3</v>
      </c>
      <c r="Q25" s="5">
        <v>30</v>
      </c>
      <c r="R25" s="5">
        <v>4.0971295478940781E-2</v>
      </c>
      <c r="S25" s="5"/>
      <c r="T25" s="273">
        <v>22119157883.231621</v>
      </c>
    </row>
    <row r="26" spans="2:20" ht="15" thickBot="1">
      <c r="B26" s="274" t="s">
        <v>951</v>
      </c>
      <c r="C26" s="275" t="s">
        <v>961</v>
      </c>
      <c r="D26" s="275" t="s">
        <v>240</v>
      </c>
      <c r="E26" s="275" t="s">
        <v>128</v>
      </c>
      <c r="F26" s="275" t="s">
        <v>75</v>
      </c>
      <c r="G26" s="275" t="s">
        <v>344</v>
      </c>
      <c r="H26" s="275">
        <v>0.51975568660488625</v>
      </c>
      <c r="I26" s="275">
        <v>2.2641137855579867</v>
      </c>
      <c r="J26" s="275">
        <v>111.69218451209609</v>
      </c>
      <c r="K26" s="275">
        <v>8145.1797176742521</v>
      </c>
      <c r="L26" s="275"/>
      <c r="M26" s="275"/>
      <c r="N26" s="275"/>
      <c r="O26" s="275"/>
      <c r="P26" s="275">
        <v>1E-3</v>
      </c>
      <c r="Q26" s="275">
        <v>30</v>
      </c>
      <c r="R26" s="275">
        <v>1.0242823869735195E-3</v>
      </c>
      <c r="S26" s="275"/>
      <c r="T26" s="276">
        <v>9585133.5827587936</v>
      </c>
    </row>
    <row r="27" spans="2:20">
      <c r="B27" t="s">
        <v>966</v>
      </c>
      <c r="C27" t="s">
        <v>967</v>
      </c>
      <c r="D27" t="s">
        <v>238</v>
      </c>
      <c r="E27" t="s">
        <v>178</v>
      </c>
      <c r="F27" t="s">
        <v>73</v>
      </c>
      <c r="G27" t="s">
        <v>344</v>
      </c>
      <c r="H27">
        <v>2.8653208812827763E-2</v>
      </c>
      <c r="I27">
        <v>325.74280920015593</v>
      </c>
      <c r="J27">
        <v>17.374212725768388</v>
      </c>
      <c r="K27">
        <v>220565.19204237123</v>
      </c>
      <c r="L27">
        <v>0.86710648165864335</v>
      </c>
      <c r="M27">
        <v>0.59596222389884745</v>
      </c>
      <c r="N27">
        <v>5</v>
      </c>
      <c r="O27">
        <v>5</v>
      </c>
      <c r="P27">
        <v>1E-3</v>
      </c>
      <c r="Q27">
        <v>28</v>
      </c>
      <c r="R27">
        <v>3.7164522307877547E-3</v>
      </c>
      <c r="T27">
        <v>1226884869.7012899</v>
      </c>
    </row>
    <row r="28" spans="2:20">
      <c r="B28" t="s">
        <v>966</v>
      </c>
      <c r="E28" t="s">
        <v>136</v>
      </c>
      <c r="F28" t="s">
        <v>90</v>
      </c>
      <c r="G28" t="s">
        <v>344</v>
      </c>
      <c r="L28">
        <v>0.13289351834135665</v>
      </c>
      <c r="M28">
        <v>0.40403777610115255</v>
      </c>
      <c r="N28">
        <v>5</v>
      </c>
      <c r="O28">
        <v>5</v>
      </c>
    </row>
    <row r="29" spans="2:20">
      <c r="B29" t="s">
        <v>951</v>
      </c>
      <c r="C29" t="s">
        <v>968</v>
      </c>
      <c r="D29" t="s">
        <v>237</v>
      </c>
      <c r="E29" t="s">
        <v>178</v>
      </c>
      <c r="F29" t="s">
        <v>71</v>
      </c>
      <c r="G29" t="s">
        <v>344</v>
      </c>
      <c r="H29">
        <v>4.2016402285639937E-2</v>
      </c>
      <c r="I29">
        <v>30.022900555247588</v>
      </c>
      <c r="J29">
        <v>16.705973774777295</v>
      </c>
      <c r="K29">
        <v>99555.006368801944</v>
      </c>
      <c r="L29">
        <v>0.86710648165864335</v>
      </c>
      <c r="M29">
        <v>0.70934544078698458</v>
      </c>
      <c r="N29">
        <v>5</v>
      </c>
      <c r="O29">
        <v>5</v>
      </c>
      <c r="P29">
        <v>1E-3</v>
      </c>
      <c r="Q29">
        <v>28</v>
      </c>
      <c r="R29">
        <v>2.1516302388771211E-3</v>
      </c>
      <c r="T29">
        <v>89082500</v>
      </c>
    </row>
    <row r="30" spans="2:20">
      <c r="B30" t="s">
        <v>951</v>
      </c>
      <c r="E30" t="s">
        <v>136</v>
      </c>
      <c r="F30" t="s">
        <v>88</v>
      </c>
      <c r="G30" t="s">
        <v>344</v>
      </c>
      <c r="L30">
        <v>0.13289351834135665</v>
      </c>
      <c r="M30">
        <v>0.29065455921301553</v>
      </c>
      <c r="N30">
        <v>5</v>
      </c>
      <c r="O30">
        <v>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112A2-19F0-481C-A687-7C48275D5F89}">
  <dimension ref="A3:BL29"/>
  <sheetViews>
    <sheetView topLeftCell="D1" workbookViewId="0">
      <selection activeCell="E10" sqref="E10"/>
    </sheetView>
  </sheetViews>
  <sheetFormatPr defaultRowHeight="14.4"/>
  <cols>
    <col min="3" max="3" width="21.33203125" customWidth="1"/>
    <col min="4" max="4" width="60.33203125" customWidth="1"/>
    <col min="5" max="5" width="17" customWidth="1"/>
    <col min="10" max="10" width="12" customWidth="1"/>
    <col min="11" max="11" width="12" bestFit="1" customWidth="1"/>
    <col min="12" max="12" width="12.6640625" bestFit="1" customWidth="1"/>
    <col min="13" max="19" width="12" bestFit="1" customWidth="1"/>
    <col min="20" max="20" width="21.6640625" bestFit="1" customWidth="1"/>
    <col min="21" max="22" width="12" customWidth="1"/>
  </cols>
  <sheetData>
    <row r="3" spans="1:64">
      <c r="A3" s="3"/>
      <c r="B3" s="3"/>
      <c r="E3" s="26"/>
      <c r="F3" s="26"/>
      <c r="G3" s="21" t="s">
        <v>285</v>
      </c>
      <c r="H3" s="21"/>
      <c r="I3" s="21"/>
      <c r="J3" s="21"/>
      <c r="K3" s="21"/>
      <c r="L3" s="21"/>
      <c r="M3" s="21"/>
      <c r="O3" s="21"/>
      <c r="P3" s="21"/>
      <c r="Q3" s="21"/>
      <c r="R3" s="21"/>
      <c r="S3" s="21"/>
      <c r="T3" s="21"/>
      <c r="U3" s="21"/>
      <c r="V3" s="21"/>
      <c r="W3" s="11"/>
      <c r="AA3" s="3"/>
    </row>
    <row r="4" spans="1:64" ht="25.5" customHeight="1">
      <c r="A4" s="3"/>
      <c r="B4" s="9" t="s">
        <v>7</v>
      </c>
      <c r="C4" s="9" t="s">
        <v>215</v>
      </c>
      <c r="D4" s="9" t="s">
        <v>286</v>
      </c>
      <c r="E4" s="9" t="s">
        <v>287</v>
      </c>
      <c r="F4" s="9" t="s">
        <v>288</v>
      </c>
      <c r="G4" s="9" t="s">
        <v>331</v>
      </c>
      <c r="H4" s="13" t="s">
        <v>317</v>
      </c>
      <c r="I4" s="13" t="s">
        <v>318</v>
      </c>
      <c r="J4" s="14" t="s">
        <v>337</v>
      </c>
      <c r="K4" s="14" t="s">
        <v>1066</v>
      </c>
      <c r="L4" s="14" t="s">
        <v>1067</v>
      </c>
      <c r="M4" s="14" t="s">
        <v>1068</v>
      </c>
      <c r="N4" s="14" t="s">
        <v>1069</v>
      </c>
      <c r="O4" s="14" t="s">
        <v>1070</v>
      </c>
      <c r="P4" s="14" t="s">
        <v>1071</v>
      </c>
      <c r="Q4" s="14" t="s">
        <v>1072</v>
      </c>
      <c r="R4" s="14" t="s">
        <v>1073</v>
      </c>
      <c r="S4" s="14" t="s">
        <v>1074</v>
      </c>
      <c r="T4" s="15" t="s">
        <v>319</v>
      </c>
      <c r="U4" s="13" t="s">
        <v>320</v>
      </c>
      <c r="V4" s="9" t="s">
        <v>321</v>
      </c>
      <c r="W4" s="16" t="s">
        <v>322</v>
      </c>
      <c r="X4" s="16" t="s">
        <v>290</v>
      </c>
      <c r="Y4" s="9" t="s">
        <v>323</v>
      </c>
      <c r="Z4" s="21"/>
      <c r="AA4" s="21"/>
      <c r="AB4" s="249" t="s">
        <v>416</v>
      </c>
      <c r="AC4" s="249"/>
      <c r="AE4" s="81" t="s">
        <v>457</v>
      </c>
      <c r="AF4" s="81"/>
      <c r="AG4" s="81"/>
      <c r="AI4" s="81" t="s">
        <v>407</v>
      </c>
      <c r="AJ4" s="81"/>
      <c r="BE4" s="64"/>
      <c r="BF4" s="64"/>
      <c r="BG4" s="64"/>
      <c r="BH4" s="64"/>
    </row>
    <row r="5" spans="1:64" ht="31.2" thickBot="1">
      <c r="A5" s="3"/>
      <c r="B5" s="17" t="s">
        <v>324</v>
      </c>
      <c r="C5" s="17"/>
      <c r="D5" s="17"/>
      <c r="E5" s="17"/>
      <c r="F5" s="17"/>
      <c r="G5" s="17"/>
      <c r="H5" s="17"/>
      <c r="I5" s="17" t="s">
        <v>325</v>
      </c>
      <c r="J5" s="17" t="e">
        <f>#REF!</f>
        <v>#REF!</v>
      </c>
      <c r="K5" s="17" t="s">
        <v>232</v>
      </c>
      <c r="L5" s="17" t="s">
        <v>232</v>
      </c>
      <c r="M5" s="17" t="s">
        <v>232</v>
      </c>
      <c r="N5" s="17" t="s">
        <v>232</v>
      </c>
      <c r="O5" s="17" t="s">
        <v>232</v>
      </c>
      <c r="P5" s="17" t="s">
        <v>232</v>
      </c>
      <c r="Q5" s="17" t="s">
        <v>232</v>
      </c>
      <c r="R5" s="17" t="s">
        <v>232</v>
      </c>
      <c r="S5" s="17" t="s">
        <v>232</v>
      </c>
      <c r="T5" s="17" t="s">
        <v>326</v>
      </c>
      <c r="U5" s="17" t="s">
        <v>327</v>
      </c>
      <c r="V5" s="17" t="s">
        <v>328</v>
      </c>
      <c r="W5" s="17"/>
      <c r="X5" s="17" t="s">
        <v>329</v>
      </c>
      <c r="Y5" s="17" t="s">
        <v>330</v>
      </c>
      <c r="Z5" s="21"/>
      <c r="AA5" s="21"/>
      <c r="AB5" s="249"/>
      <c r="AC5" s="249"/>
      <c r="AE5">
        <v>2010</v>
      </c>
      <c r="AF5" s="3">
        <v>2015</v>
      </c>
      <c r="AG5" s="3">
        <v>2016</v>
      </c>
      <c r="AI5" t="s">
        <v>381</v>
      </c>
      <c r="AJ5" s="55">
        <f>Data!E55/(Data!E50+Data!E55)</f>
        <v>0.77996560317293184</v>
      </c>
      <c r="BF5" s="64"/>
      <c r="BG5" s="10"/>
      <c r="BH5" s="64"/>
      <c r="BI5" s="64"/>
      <c r="BJ5" s="64"/>
      <c r="BK5" s="64"/>
      <c r="BL5" s="64"/>
    </row>
    <row r="6" spans="1:64">
      <c r="B6" t="s">
        <v>913</v>
      </c>
      <c r="C6" t="str">
        <f>Processes!D20</f>
        <v>TFVADSBL1E</v>
      </c>
      <c r="D6" t="str">
        <f>D23</f>
        <v>Transport Freight Van - Diesel Engine - Blending 1 - Existing</v>
      </c>
      <c r="E6" t="str">
        <f>E23</f>
        <v>TRADSBL1</v>
      </c>
      <c r="F6" t="str">
        <f>F23</f>
        <v>TFVAS</v>
      </c>
      <c r="G6" t="s">
        <v>344</v>
      </c>
      <c r="H6">
        <v>0.5</v>
      </c>
      <c r="I6" s="18">
        <v>5</v>
      </c>
      <c r="J6" s="20">
        <f>AG23*AJ5/1000</f>
        <v>22.222000000000001</v>
      </c>
      <c r="K6" s="84">
        <f>ROUND($J$6*K23/$J$23,4)</f>
        <v>22.749300000000002</v>
      </c>
      <c r="L6" s="84">
        <f t="shared" ref="L6:S6" si="0">ROUND($J$6*L23/$J$23,4)</f>
        <v>22.260999999999999</v>
      </c>
      <c r="M6" s="84">
        <f t="shared" si="0"/>
        <v>15.838900000000001</v>
      </c>
      <c r="N6" s="84">
        <f t="shared" si="0"/>
        <v>9.4108999999999998</v>
      </c>
      <c r="O6" s="84">
        <f t="shared" si="0"/>
        <v>4.2328999999999999</v>
      </c>
      <c r="P6" s="84">
        <f t="shared" si="0"/>
        <v>1.2753000000000001</v>
      </c>
      <c r="Q6" s="84">
        <f t="shared" si="0"/>
        <v>1.2753000000000001</v>
      </c>
      <c r="R6" s="84">
        <f t="shared" si="0"/>
        <v>1.9400000000000001E-2</v>
      </c>
      <c r="S6" s="84">
        <f t="shared" si="0"/>
        <v>6.9999999999999999E-4</v>
      </c>
      <c r="T6" s="55">
        <v>0.46</v>
      </c>
      <c r="U6">
        <f t="shared" ref="U6:U12" si="1">ROUND(U23,3)</f>
        <v>203.58799999999999</v>
      </c>
      <c r="V6">
        <f>V8</f>
        <v>13488.23070267804</v>
      </c>
      <c r="W6" s="22">
        <f>10^-3</f>
        <v>1E-3</v>
      </c>
      <c r="X6">
        <v>50</v>
      </c>
      <c r="Z6" s="21"/>
      <c r="AA6" s="21"/>
      <c r="AB6">
        <f>J6*T6*H6*V6*W6</f>
        <v>68.939156415229618</v>
      </c>
      <c r="AC6">
        <f>AB6+AB8</f>
        <v>88.387431618500003</v>
      </c>
      <c r="AD6">
        <f>V6*J6*T6/1000</f>
        <v>137.87831283045927</v>
      </c>
      <c r="AE6">
        <f>Data!C438</f>
        <v>806</v>
      </c>
      <c r="AF6">
        <f>Data!D438</f>
        <v>907</v>
      </c>
      <c r="AG6">
        <f>Data!E438</f>
        <v>1052</v>
      </c>
      <c r="AI6" t="s">
        <v>406</v>
      </c>
      <c r="AJ6" s="55">
        <f>Data!E50/(Data!E50+Data!E55)</f>
        <v>0.22003439682706818</v>
      </c>
    </row>
    <row r="7" spans="1:64">
      <c r="F7" t="str">
        <f t="shared" ref="F7:F12" si="2">F24</f>
        <v>TFVAL</v>
      </c>
      <c r="G7" t="s">
        <v>344</v>
      </c>
      <c r="H7">
        <v>0.5</v>
      </c>
      <c r="I7" s="18">
        <v>5</v>
      </c>
      <c r="J7" s="40"/>
      <c r="U7">
        <f t="shared" si="1"/>
        <v>309.63900000000001</v>
      </c>
      <c r="W7" s="23"/>
      <c r="Z7" s="21"/>
      <c r="AA7" s="21"/>
      <c r="AB7">
        <f>J6*T6*H6*V6*W6</f>
        <v>68.939156415229618</v>
      </c>
      <c r="AC7">
        <f>AB7+AB9</f>
        <v>88.387431618500003</v>
      </c>
      <c r="AD7">
        <f>V7*J7*T7/1000</f>
        <v>0</v>
      </c>
    </row>
    <row r="8" spans="1:64">
      <c r="B8" t="s">
        <v>913</v>
      </c>
      <c r="C8" t="str">
        <f>Processes!D21</f>
        <v>TFVAGSBL1E</v>
      </c>
      <c r="D8" t="str">
        <f>D25</f>
        <v>Transport Freight Van - Otto Engine - Blending 1 - Existing</v>
      </c>
      <c r="E8" t="str">
        <f>E25</f>
        <v>TRAGSBL1</v>
      </c>
      <c r="F8" t="str">
        <f t="shared" si="2"/>
        <v>TFVAS</v>
      </c>
      <c r="G8" t="s">
        <v>344</v>
      </c>
      <c r="H8">
        <v>0.5</v>
      </c>
      <c r="I8" s="85">
        <v>5</v>
      </c>
      <c r="J8" s="20">
        <f>AG23*AJ6/1000</f>
        <v>6.2690000000000001</v>
      </c>
      <c r="K8" s="60">
        <f>ROUND($J$8*K25/$J$25,4)</f>
        <v>6.4177999999999997</v>
      </c>
      <c r="L8" s="60">
        <f t="shared" ref="L8:S8" si="3">ROUND($J$8*L25/$J$25,4)</f>
        <v>6.28</v>
      </c>
      <c r="M8" s="60">
        <f t="shared" si="3"/>
        <v>4.4683000000000002</v>
      </c>
      <c r="N8" s="60">
        <f t="shared" si="3"/>
        <v>2.6549</v>
      </c>
      <c r="O8" s="60">
        <f t="shared" si="3"/>
        <v>1.1940999999999999</v>
      </c>
      <c r="P8" s="60">
        <f t="shared" si="3"/>
        <v>0.35980000000000001</v>
      </c>
      <c r="Q8" s="60">
        <f t="shared" si="3"/>
        <v>0.35980000000000001</v>
      </c>
      <c r="R8" s="60">
        <f t="shared" si="3"/>
        <v>5.4999999999999997E-3</v>
      </c>
      <c r="S8" s="60">
        <f t="shared" si="3"/>
        <v>2.0000000000000001E-4</v>
      </c>
      <c r="T8" s="5">
        <v>0.46</v>
      </c>
      <c r="U8">
        <f t="shared" si="1"/>
        <v>238.61199999999999</v>
      </c>
      <c r="V8" s="5">
        <f>AH23*1000000/AG23</f>
        <v>13488.23070267804</v>
      </c>
      <c r="W8" s="37">
        <f>10^-3</f>
        <v>1E-3</v>
      </c>
      <c r="X8" s="5">
        <v>50</v>
      </c>
      <c r="Z8" s="21"/>
      <c r="AA8" s="21"/>
      <c r="AB8">
        <f>J8*T8*H8*V8*W8</f>
        <v>19.448275203270388</v>
      </c>
      <c r="AD8">
        <f>V8*J8*T8/1000</f>
        <v>38.896550406540776</v>
      </c>
    </row>
    <row r="9" spans="1:64" ht="15" thickBot="1">
      <c r="B9" s="4"/>
      <c r="E9" s="4"/>
      <c r="F9" t="str">
        <f t="shared" si="2"/>
        <v>TFVAL</v>
      </c>
      <c r="G9" s="4" t="s">
        <v>344</v>
      </c>
      <c r="H9" s="4">
        <v>0.5</v>
      </c>
      <c r="I9" s="19">
        <v>5</v>
      </c>
      <c r="J9" s="19"/>
      <c r="K9" s="4"/>
      <c r="L9" s="4"/>
      <c r="M9" s="4"/>
      <c r="N9" s="4"/>
      <c r="O9" s="4"/>
      <c r="P9" s="4"/>
      <c r="Q9" s="4"/>
      <c r="R9" s="4"/>
      <c r="S9" s="4"/>
      <c r="T9" s="4"/>
      <c r="U9">
        <f t="shared" si="1"/>
        <v>238.61199999999999</v>
      </c>
      <c r="V9" s="4"/>
      <c r="W9" s="24"/>
      <c r="X9" s="4"/>
      <c r="Y9" s="4"/>
      <c r="Z9" s="21"/>
      <c r="AA9" s="21"/>
      <c r="AB9">
        <f>J8*T8*V8*W8*H9</f>
        <v>19.448275203270388</v>
      </c>
      <c r="AD9">
        <f>V9*J9*T9/1000</f>
        <v>0</v>
      </c>
    </row>
    <row r="10" spans="1:64">
      <c r="B10" t="s">
        <v>913</v>
      </c>
      <c r="C10" t="str">
        <f>Processes!D22</f>
        <v>TFTRDSBL1E</v>
      </c>
      <c r="D10" t="str">
        <f>D27</f>
        <v>Transport Freight Truck - Diesel Engine - Blending 1 - Existing</v>
      </c>
      <c r="E10" t="str">
        <f>E27</f>
        <v>TRADSBL1</v>
      </c>
      <c r="F10" t="str">
        <f t="shared" si="2"/>
        <v>TFTRS</v>
      </c>
      <c r="G10" t="s">
        <v>344</v>
      </c>
      <c r="H10" s="6">
        <v>6.2E-2</v>
      </c>
      <c r="I10" s="20">
        <v>5</v>
      </c>
      <c r="J10" s="85">
        <f>AG24/1000</f>
        <v>10.178999999999998</v>
      </c>
      <c r="K10" s="84">
        <f>L10/2+J10/2</f>
        <v>10.378999999999998</v>
      </c>
      <c r="L10" s="84">
        <f>AD22/1000</f>
        <v>10.578999999999999</v>
      </c>
      <c r="M10" s="84">
        <f>AD27/1000</f>
        <v>11.807290976000001</v>
      </c>
      <c r="N10" s="84">
        <f>M10/2</f>
        <v>5.9036454880000004</v>
      </c>
      <c r="O10" s="84">
        <f t="shared" ref="O10:S10" si="4">ROUND($J$10*O27/$J$27,4)</f>
        <v>0</v>
      </c>
      <c r="P10" s="84">
        <f t="shared" si="4"/>
        <v>0</v>
      </c>
      <c r="Q10" s="84">
        <f t="shared" si="4"/>
        <v>0</v>
      </c>
      <c r="R10" s="84">
        <f t="shared" si="4"/>
        <v>0</v>
      </c>
      <c r="S10" s="84">
        <f t="shared" si="4"/>
        <v>0</v>
      </c>
      <c r="T10" s="5">
        <f>T27</f>
        <v>11.19</v>
      </c>
      <c r="U10">
        <f t="shared" si="1"/>
        <v>97.507999999999996</v>
      </c>
      <c r="V10" s="85">
        <f>ROUNDUP(AH24*1000000/AG24,2)</f>
        <v>24204.959999999999</v>
      </c>
      <c r="W10" s="37">
        <f>10^-3</f>
        <v>1E-3</v>
      </c>
      <c r="X10" s="5">
        <v>6</v>
      </c>
      <c r="Z10" s="21"/>
      <c r="AA10" s="21"/>
      <c r="AB10">
        <f>J10*T10*V10*W10*H10</f>
        <v>170.93510365763518</v>
      </c>
    </row>
    <row r="11" spans="1:64">
      <c r="C11" s="5"/>
      <c r="D11" s="5"/>
      <c r="F11" t="str">
        <f t="shared" si="2"/>
        <v>TFTRN</v>
      </c>
      <c r="G11" t="s">
        <v>344</v>
      </c>
      <c r="H11">
        <v>0.44500000000000001</v>
      </c>
      <c r="I11" s="20">
        <v>5</v>
      </c>
      <c r="U11">
        <f t="shared" si="1"/>
        <v>97.507999999999996</v>
      </c>
      <c r="Z11" s="21"/>
      <c r="AA11" s="21"/>
      <c r="AB11">
        <f>J10*H11*T10*V10*W10</f>
        <v>1226.8729214136717</v>
      </c>
      <c r="AD11">
        <f>V10*J10*T10/1000</f>
        <v>2757.0178009295996</v>
      </c>
      <c r="AE11">
        <f>AE6-(AD6+AD8)</f>
        <v>629.22513676299991</v>
      </c>
    </row>
    <row r="12" spans="1:64">
      <c r="B12" s="5"/>
      <c r="C12" s="5"/>
      <c r="D12" s="5"/>
      <c r="E12" s="5"/>
      <c r="F12" t="str">
        <f t="shared" si="2"/>
        <v>TFTRI</v>
      </c>
      <c r="G12" s="5" t="s">
        <v>344</v>
      </c>
      <c r="H12" s="5">
        <v>0.49299999999999999</v>
      </c>
      <c r="I12" s="20">
        <v>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>
        <f t="shared" si="1"/>
        <v>97.507999999999996</v>
      </c>
      <c r="V12" s="5"/>
      <c r="W12" s="25"/>
      <c r="X12" s="5"/>
      <c r="Z12" s="21"/>
      <c r="AA12" s="21"/>
      <c r="AB12">
        <f>H12*J10*T10*V10*W10</f>
        <v>1359.2097758582925</v>
      </c>
      <c r="AD12">
        <f>V12*J12*T12/1000</f>
        <v>0</v>
      </c>
    </row>
    <row r="13" spans="1:64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Z13" s="21"/>
      <c r="AA13" s="21"/>
    </row>
    <row r="14" spans="1:64"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Z14" s="21"/>
      <c r="AA14" s="21"/>
    </row>
    <row r="20" spans="2:35" ht="24" thickBot="1">
      <c r="B20" t="s">
        <v>962</v>
      </c>
      <c r="AF20" s="364" t="s">
        <v>1063</v>
      </c>
      <c r="AG20" s="54"/>
      <c r="AH20" s="54"/>
      <c r="AI20" s="54"/>
    </row>
    <row r="21" spans="2:35" ht="28.8">
      <c r="B21" t="s">
        <v>7</v>
      </c>
      <c r="C21" t="s">
        <v>215</v>
      </c>
      <c r="D21" t="s">
        <v>286</v>
      </c>
      <c r="E21" t="s">
        <v>287</v>
      </c>
      <c r="F21" t="s">
        <v>288</v>
      </c>
      <c r="G21" t="s">
        <v>331</v>
      </c>
      <c r="H21" t="s">
        <v>317</v>
      </c>
      <c r="I21" t="s">
        <v>318</v>
      </c>
      <c r="J21" t="s">
        <v>1065</v>
      </c>
      <c r="K21" t="s">
        <v>1066</v>
      </c>
      <c r="L21" t="s">
        <v>1067</v>
      </c>
      <c r="M21" t="s">
        <v>1068</v>
      </c>
      <c r="N21" t="s">
        <v>1069</v>
      </c>
      <c r="O21" t="s">
        <v>1070</v>
      </c>
      <c r="P21" t="s">
        <v>1071</v>
      </c>
      <c r="Q21" t="s">
        <v>1072</v>
      </c>
      <c r="R21" t="s">
        <v>1073</v>
      </c>
      <c r="S21" t="s">
        <v>1074</v>
      </c>
      <c r="T21" t="s">
        <v>319</v>
      </c>
      <c r="U21" t="s">
        <v>320</v>
      </c>
      <c r="V21" t="s">
        <v>321</v>
      </c>
      <c r="W21" t="s">
        <v>322</v>
      </c>
      <c r="X21" t="s">
        <v>290</v>
      </c>
      <c r="Y21" t="s">
        <v>323</v>
      </c>
      <c r="AC21" s="389">
        <v>2010</v>
      </c>
      <c r="AD21" s="389">
        <f>SUMIFS(Iceland!$G$6:$G$406,Iceland!$B$6:$B$406,AC21)</f>
        <v>10178.999999999998</v>
      </c>
      <c r="AF21" s="296" t="s">
        <v>1062</v>
      </c>
      <c r="AG21" s="297" t="s">
        <v>1064</v>
      </c>
      <c r="AH21" s="59" t="s">
        <v>1058</v>
      </c>
      <c r="AI21" s="271"/>
    </row>
    <row r="22" spans="2:35">
      <c r="B22" t="s">
        <v>324</v>
      </c>
      <c r="I22" t="s">
        <v>325</v>
      </c>
      <c r="J22" t="s">
        <v>232</v>
      </c>
      <c r="L22" t="s">
        <v>232</v>
      </c>
      <c r="M22" t="s">
        <v>232</v>
      </c>
      <c r="N22" t="s">
        <v>232</v>
      </c>
      <c r="O22" t="s">
        <v>232</v>
      </c>
      <c r="P22" t="s">
        <v>232</v>
      </c>
      <c r="Q22" t="s">
        <v>232</v>
      </c>
      <c r="R22" t="s">
        <v>232</v>
      </c>
      <c r="S22" t="s">
        <v>232</v>
      </c>
      <c r="T22" t="s">
        <v>326</v>
      </c>
      <c r="U22" t="s">
        <v>327</v>
      </c>
      <c r="V22" t="s">
        <v>328</v>
      </c>
      <c r="X22" t="s">
        <v>329</v>
      </c>
      <c r="Y22" t="s">
        <v>330</v>
      </c>
      <c r="AC22" s="389">
        <v>2015</v>
      </c>
      <c r="AD22" s="389">
        <f>SUMIFS(Iceland!$G$6:$G$406,Iceland!$B$6:$B$406,AC22)</f>
        <v>10578.999999999998</v>
      </c>
      <c r="AF22" s="272">
        <v>254016</v>
      </c>
      <c r="AG22" s="365">
        <v>205338</v>
      </c>
      <c r="AH22" s="365">
        <v>3358.7716428499998</v>
      </c>
      <c r="AI22" s="273" t="s">
        <v>393</v>
      </c>
    </row>
    <row r="23" spans="2:35">
      <c r="B23" t="s">
        <v>951</v>
      </c>
      <c r="C23" t="s">
        <v>1075</v>
      </c>
      <c r="D23" t="s">
        <v>243</v>
      </c>
      <c r="E23" t="s">
        <v>148</v>
      </c>
      <c r="F23" t="s">
        <v>77</v>
      </c>
      <c r="G23" t="s">
        <v>344</v>
      </c>
      <c r="H23">
        <v>0.34</v>
      </c>
      <c r="I23">
        <v>5</v>
      </c>
      <c r="J23">
        <v>205.21222999999998</v>
      </c>
      <c r="K23">
        <v>210.0820358721453</v>
      </c>
      <c r="L23">
        <v>205.57281525762912</v>
      </c>
      <c r="M23">
        <v>146.2662889535828</v>
      </c>
      <c r="N23">
        <v>86.905977402904441</v>
      </c>
      <c r="O23">
        <v>39.089548515828398</v>
      </c>
      <c r="P23">
        <v>11.776503855286032</v>
      </c>
      <c r="Q23">
        <v>11.776503855286032</v>
      </c>
      <c r="R23">
        <v>0.17883594505163281</v>
      </c>
      <c r="S23">
        <v>6.2749454404081688E-3</v>
      </c>
      <c r="T23">
        <v>0.46</v>
      </c>
      <c r="U23">
        <v>203.58779421054243</v>
      </c>
      <c r="V23">
        <v>17400</v>
      </c>
      <c r="W23">
        <v>1E-3</v>
      </c>
      <c r="X23">
        <v>50</v>
      </c>
      <c r="AC23" s="389">
        <v>2016</v>
      </c>
      <c r="AD23" s="389">
        <f>SUMIFS(Iceland!$G$6:$G$406,Iceland!$B$6:$B$406,AC23)</f>
        <v>10578.999999999998</v>
      </c>
      <c r="AF23" s="272">
        <v>28491</v>
      </c>
      <c r="AG23" s="365">
        <v>28491</v>
      </c>
      <c r="AH23" s="365">
        <v>384.29318095000002</v>
      </c>
      <c r="AI23" s="273" t="s">
        <v>396</v>
      </c>
    </row>
    <row r="24" spans="2:35">
      <c r="F24" t="s">
        <v>80</v>
      </c>
      <c r="G24" t="s">
        <v>344</v>
      </c>
      <c r="H24">
        <v>0.66</v>
      </c>
      <c r="I24">
        <v>5</v>
      </c>
      <c r="U24">
        <v>309.63923073846757</v>
      </c>
      <c r="AC24" s="389">
        <v>2017</v>
      </c>
      <c r="AD24" s="389">
        <f>SUMIFS(Iceland!$G$6:$G$406,Iceland!$B$6:$B$406,AC24)</f>
        <v>11867</v>
      </c>
      <c r="AF24" s="272">
        <v>12817</v>
      </c>
      <c r="AG24" s="365">
        <f>AD21</f>
        <v>10178.999999999998</v>
      </c>
      <c r="AH24" s="365">
        <v>246.38220509999999</v>
      </c>
      <c r="AI24" s="273" t="s">
        <v>1060</v>
      </c>
    </row>
    <row r="25" spans="2:35">
      <c r="B25" t="s">
        <v>951</v>
      </c>
      <c r="C25" t="s">
        <v>1076</v>
      </c>
      <c r="D25" t="s">
        <v>244</v>
      </c>
      <c r="E25" t="s">
        <v>158</v>
      </c>
      <c r="F25" t="s">
        <v>77</v>
      </c>
      <c r="G25" t="s">
        <v>344</v>
      </c>
      <c r="H25">
        <v>0.34</v>
      </c>
      <c r="I25">
        <v>5</v>
      </c>
      <c r="J25">
        <v>6.3467699999999994</v>
      </c>
      <c r="K25">
        <v>6.4973825527467621</v>
      </c>
      <c r="L25">
        <v>6.3579221213699721</v>
      </c>
      <c r="M25">
        <v>4.5236996583582307</v>
      </c>
      <c r="N25">
        <v>2.6878137341104469</v>
      </c>
      <c r="O25">
        <v>1.2089551087369608</v>
      </c>
      <c r="P25">
        <v>0.36422176872018658</v>
      </c>
      <c r="Q25">
        <v>0.36422176872018658</v>
      </c>
      <c r="R25">
        <v>5.5310086098443144E-3</v>
      </c>
      <c r="S25">
        <v>1.9407047753839697E-4</v>
      </c>
      <c r="T25">
        <v>0.46</v>
      </c>
      <c r="U25">
        <v>238.61158256575914</v>
      </c>
      <c r="V25">
        <v>66000</v>
      </c>
      <c r="W25">
        <v>1E-3</v>
      </c>
      <c r="X25">
        <v>50</v>
      </c>
      <c r="AC25" s="389">
        <v>2018</v>
      </c>
      <c r="AD25" s="389">
        <f>SUMIFS(Iceland!$G$6:$G$406,Iceland!$B$6:$B$406,AC25)</f>
        <v>12483</v>
      </c>
      <c r="AF25" s="272">
        <v>1888</v>
      </c>
      <c r="AG25" s="365">
        <v>1888</v>
      </c>
      <c r="AH25" s="365"/>
      <c r="AI25" s="363" t="s">
        <v>1061</v>
      </c>
    </row>
    <row r="26" spans="2:35" ht="15" thickBot="1">
      <c r="F26" t="s">
        <v>80</v>
      </c>
      <c r="G26" t="s">
        <v>344</v>
      </c>
      <c r="H26">
        <v>0.66</v>
      </c>
      <c r="I26">
        <v>5</v>
      </c>
      <c r="U26">
        <v>238.61158256575914</v>
      </c>
      <c r="AC26" s="389">
        <v>2019</v>
      </c>
      <c r="AD26" s="389">
        <f>SUMIFS(Iceland!$G$6:$G$406,Iceland!$B$6:$B$406,AC26)</f>
        <v>12847.999999999998</v>
      </c>
      <c r="AF26" s="274">
        <v>9651</v>
      </c>
      <c r="AG26" s="366">
        <v>9651</v>
      </c>
      <c r="AH26" s="366"/>
      <c r="AI26" s="362" t="s">
        <v>401</v>
      </c>
    </row>
    <row r="27" spans="2:35">
      <c r="B27" t="s">
        <v>951</v>
      </c>
      <c r="C27" t="s">
        <v>1077</v>
      </c>
      <c r="D27" t="s">
        <v>245</v>
      </c>
      <c r="E27" t="s">
        <v>148</v>
      </c>
      <c r="F27" t="s">
        <v>82</v>
      </c>
      <c r="G27" t="s">
        <v>344</v>
      </c>
      <c r="H27">
        <v>6.2E-2</v>
      </c>
      <c r="I27">
        <v>5</v>
      </c>
      <c r="J27">
        <v>14.061</v>
      </c>
      <c r="K27">
        <v>14.061</v>
      </c>
      <c r="L27">
        <v>14.061</v>
      </c>
      <c r="M27">
        <v>12.6549</v>
      </c>
      <c r="N27">
        <v>1.4060999999999997</v>
      </c>
      <c r="T27">
        <v>11.19</v>
      </c>
      <c r="U27">
        <v>97.507594893774183</v>
      </c>
      <c r="V27">
        <v>62850</v>
      </c>
      <c r="W27">
        <v>1E-3</v>
      </c>
      <c r="X27">
        <v>6</v>
      </c>
      <c r="Y27">
        <v>4.2000000000000002E-4</v>
      </c>
      <c r="AC27" s="389">
        <v>2020</v>
      </c>
      <c r="AD27" s="389">
        <f>SUMIFS(Iceland!$G$6:$G$406,Iceland!$B$6:$B$406,AC27)</f>
        <v>11807.290976</v>
      </c>
    </row>
    <row r="28" spans="2:35">
      <c r="F28" t="s">
        <v>84</v>
      </c>
      <c r="G28" t="s">
        <v>344</v>
      </c>
      <c r="H28">
        <v>0.44500000000000001</v>
      </c>
      <c r="I28">
        <v>5</v>
      </c>
      <c r="U28">
        <v>97.507594893774183</v>
      </c>
    </row>
    <row r="29" spans="2:35">
      <c r="F29" t="s">
        <v>86</v>
      </c>
      <c r="G29" t="s">
        <v>344</v>
      </c>
      <c r="H29">
        <v>0.49299999999999994</v>
      </c>
      <c r="I29">
        <v>5</v>
      </c>
      <c r="U29">
        <v>97.507594893774183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D081C-C55C-44A7-83F7-A782C2EF63C5}">
  <dimension ref="A2:AC42"/>
  <sheetViews>
    <sheetView workbookViewId="0">
      <selection activeCell="F13" sqref="F13"/>
    </sheetView>
  </sheetViews>
  <sheetFormatPr defaultRowHeight="14.4"/>
  <cols>
    <col min="3" max="3" width="11.21875" bestFit="1" customWidth="1"/>
    <col min="4" max="4" width="60.109375" customWidth="1"/>
    <col min="5" max="5" width="11.33203125" bestFit="1" customWidth="1"/>
    <col min="8" max="8" width="9.88671875" bestFit="1" customWidth="1"/>
    <col min="9" max="9" width="12.44140625" bestFit="1" customWidth="1"/>
    <col min="10" max="10" width="12.109375" bestFit="1" customWidth="1"/>
    <col min="11" max="11" width="12" bestFit="1" customWidth="1"/>
    <col min="12" max="14" width="10.5546875" bestFit="1" customWidth="1"/>
    <col min="18" max="18" width="12" bestFit="1" customWidth="1"/>
    <col min="20" max="20" width="12" bestFit="1" customWidth="1"/>
    <col min="26" max="26" width="20" customWidth="1"/>
  </cols>
  <sheetData>
    <row r="2" spans="1:27">
      <c r="G2" s="21" t="s">
        <v>285</v>
      </c>
    </row>
    <row r="3" spans="1:27" ht="38.4" customHeight="1">
      <c r="B3" s="9" t="s">
        <v>7</v>
      </c>
      <c r="C3" s="9" t="s">
        <v>215</v>
      </c>
      <c r="D3" s="9" t="s">
        <v>286</v>
      </c>
      <c r="E3" s="9" t="s">
        <v>287</v>
      </c>
      <c r="F3" s="9" t="s">
        <v>288</v>
      </c>
      <c r="G3" s="9" t="s">
        <v>331</v>
      </c>
      <c r="H3" s="14" t="s">
        <v>337</v>
      </c>
      <c r="I3" s="15" t="s">
        <v>319</v>
      </c>
      <c r="J3" s="13" t="s">
        <v>289</v>
      </c>
      <c r="K3" s="9" t="s">
        <v>321</v>
      </c>
      <c r="L3" s="27" t="s">
        <v>974</v>
      </c>
      <c r="M3" s="27" t="s">
        <v>975</v>
      </c>
      <c r="N3" s="16" t="s">
        <v>322</v>
      </c>
      <c r="O3" s="16" t="s">
        <v>290</v>
      </c>
      <c r="P3" s="16" t="s">
        <v>323</v>
      </c>
      <c r="R3" s="249" t="s">
        <v>979</v>
      </c>
      <c r="S3" s="249" t="s">
        <v>978</v>
      </c>
      <c r="Z3" s="493"/>
      <c r="AA3" s="493"/>
    </row>
    <row r="4" spans="1:27" ht="30.6">
      <c r="B4" s="67" t="s">
        <v>324</v>
      </c>
      <c r="C4" s="67" t="s">
        <v>324</v>
      </c>
      <c r="D4" s="67"/>
      <c r="E4" s="67"/>
      <c r="F4" s="67"/>
      <c r="G4" s="67"/>
      <c r="H4" s="67" t="s">
        <v>232</v>
      </c>
      <c r="I4" s="67" t="s">
        <v>355</v>
      </c>
      <c r="J4" s="67" t="s">
        <v>356</v>
      </c>
      <c r="K4" s="67" t="s">
        <v>328</v>
      </c>
      <c r="L4" s="67" t="s">
        <v>342</v>
      </c>
      <c r="M4" s="33" t="s">
        <v>325</v>
      </c>
      <c r="N4" s="67"/>
      <c r="O4" s="67" t="s">
        <v>329</v>
      </c>
      <c r="P4" s="67" t="s">
        <v>330</v>
      </c>
      <c r="T4" t="s">
        <v>97</v>
      </c>
    </row>
    <row r="5" spans="1:27">
      <c r="A5" s="5"/>
      <c r="B5" t="s">
        <v>913</v>
      </c>
      <c r="C5" s="6" t="str">
        <f>Processes!D23</f>
        <v>TFSNDSBL1E</v>
      </c>
      <c r="D5" s="6" t="str">
        <f>D18</f>
        <v>Transport Freight Sea National - Existing</v>
      </c>
      <c r="E5" s="6" t="str">
        <f>E18</f>
        <v>TRAOILBL1N</v>
      </c>
      <c r="F5" s="6" t="str">
        <f>F18</f>
        <v>TFSNH</v>
      </c>
      <c r="G5" s="5" t="s">
        <v>344</v>
      </c>
      <c r="H5" s="5">
        <f>ROUNDUP(Data!J532/1000*V5,5)</f>
        <v>1.7010000000000001E-2</v>
      </c>
      <c r="I5" s="63">
        <f>ROUND(I18,3)</f>
        <v>133.178</v>
      </c>
      <c r="J5" s="63">
        <f>ROUND(J18,3)</f>
        <v>16.706</v>
      </c>
      <c r="K5" s="55">
        <f>ROUND(K18,3)</f>
        <v>99555.005999999994</v>
      </c>
      <c r="L5" s="63">
        <f>ROUND(L18,3)</f>
        <v>0.86699999999999999</v>
      </c>
      <c r="M5" s="63">
        <v>5</v>
      </c>
      <c r="N5" s="22">
        <v>1E-3</v>
      </c>
      <c r="O5">
        <f>Data!L562</f>
        <v>20</v>
      </c>
      <c r="P5" s="278">
        <f>ROUND(P18,3)</f>
        <v>4.0000000000000001E-3</v>
      </c>
      <c r="R5">
        <f>H5*I5*K5*N5</f>
        <v>225.52770738004668</v>
      </c>
      <c r="S5" s="55">
        <f>Demand!E38</f>
        <v>225.52799999999999</v>
      </c>
      <c r="T5">
        <f>H5*K5/1000*1/J5</f>
        <v>0.10136661391476116</v>
      </c>
      <c r="V5">
        <v>1.0625171878997406</v>
      </c>
      <c r="W5" t="s">
        <v>977</v>
      </c>
    </row>
    <row r="6" spans="1:27">
      <c r="E6" s="6" t="str">
        <f>E19</f>
        <v>TRAHFON</v>
      </c>
      <c r="G6" t="s">
        <v>344</v>
      </c>
      <c r="I6" s="55"/>
      <c r="J6" s="63"/>
      <c r="K6" s="55"/>
      <c r="L6" s="63">
        <f>ROUND(L19,3)</f>
        <v>0.13300000000000001</v>
      </c>
      <c r="M6" s="55"/>
      <c r="N6" s="22"/>
      <c r="S6" s="55"/>
    </row>
    <row r="7" spans="1:27">
      <c r="B7" t="s">
        <v>913</v>
      </c>
      <c r="C7" s="6" t="str">
        <f>Processes!D24</f>
        <v>TFSIHFOX1E</v>
      </c>
      <c r="D7" s="6" t="str">
        <f>D20</f>
        <v>Transport Freight Sea International - Existing</v>
      </c>
      <c r="E7" s="6" t="str">
        <f>E20</f>
        <v>TRAOILBL1N</v>
      </c>
      <c r="F7" s="6" t="str">
        <f>F20</f>
        <v>TFSIH</v>
      </c>
      <c r="G7" t="s">
        <v>344</v>
      </c>
      <c r="H7">
        <v>1E-3</v>
      </c>
      <c r="I7">
        <v>90000</v>
      </c>
      <c r="J7">
        <f>ROUND(0.0969235406798196,4)</f>
        <v>9.69E-2</v>
      </c>
      <c r="K7" s="55">
        <f>ROUND(K20,3)</f>
        <v>220565.19200000001</v>
      </c>
      <c r="L7" s="55"/>
      <c r="M7" s="55"/>
      <c r="N7" s="22">
        <v>1E-3</v>
      </c>
      <c r="O7">
        <f>Data!L562</f>
        <v>20</v>
      </c>
      <c r="P7" s="278">
        <f>ROUND(P20,3)</f>
        <v>4.0000000000000001E-3</v>
      </c>
      <c r="R7">
        <f>H7*I7*K7*N7</f>
        <v>19850.867280000002</v>
      </c>
      <c r="S7" s="55">
        <f>Demand!E39</f>
        <v>19850.866999999998</v>
      </c>
      <c r="T7">
        <f>H7*K7/1000*1/J7</f>
        <v>2.2762145717234263</v>
      </c>
    </row>
    <row r="8" spans="1:27">
      <c r="E8" s="6" t="str">
        <f>E21</f>
        <v>TRAHFON</v>
      </c>
      <c r="G8" t="s">
        <v>344</v>
      </c>
      <c r="I8" s="55"/>
      <c r="J8" s="55"/>
      <c r="K8" s="55"/>
      <c r="L8" s="55"/>
      <c r="M8" s="55"/>
      <c r="N8" s="22"/>
      <c r="S8" s="55"/>
    </row>
    <row r="9" spans="1:27">
      <c r="B9" t="s">
        <v>913</v>
      </c>
      <c r="C9" s="6" t="str">
        <f>Processes!D25</f>
        <v>TFAIKENA1E</v>
      </c>
      <c r="D9" s="6" t="str">
        <f>D22</f>
        <v>Transport Freight Air International - Blending 1 - Existing</v>
      </c>
      <c r="E9" s="6" t="s">
        <v>956</v>
      </c>
      <c r="F9" s="6" t="str">
        <f>F22</f>
        <v>TFAIV</v>
      </c>
      <c r="G9" t="s">
        <v>344</v>
      </c>
      <c r="H9" s="278">
        <f>ROUNDUP(S9*1000/(I9*K9),4)</f>
        <v>3.0000000000000003E-4</v>
      </c>
      <c r="I9" s="63">
        <f>ROUND(I22,3)</f>
        <v>80</v>
      </c>
      <c r="J9" s="63">
        <f>ROUND(J22,3)</f>
        <v>12.771000000000001</v>
      </c>
      <c r="K9" s="55">
        <f>ROUND(K22,3)</f>
        <v>2800000</v>
      </c>
      <c r="L9" s="55"/>
      <c r="M9" s="55"/>
      <c r="N9" s="22">
        <v>1E-3</v>
      </c>
      <c r="O9">
        <v>30</v>
      </c>
      <c r="P9" s="278">
        <f>ROUND(P22,3)</f>
        <v>4.1000000000000002E-2</v>
      </c>
      <c r="R9">
        <f>H9*I9*K9*N9</f>
        <v>67.2</v>
      </c>
      <c r="S9" s="55">
        <f>Demand!E40</f>
        <v>64.066000000000003</v>
      </c>
      <c r="T9">
        <f>H9*K9/1000*1/J9</f>
        <v>6.5774019262391362E-2</v>
      </c>
      <c r="Z9" s="55"/>
    </row>
    <row r="10" spans="1:27">
      <c r="I10" s="55"/>
      <c r="J10" s="55"/>
      <c r="K10" s="55"/>
      <c r="L10" s="55"/>
      <c r="M10" s="55"/>
      <c r="N10" s="55"/>
    </row>
    <row r="11" spans="1:27">
      <c r="S11" s="55"/>
    </row>
    <row r="17" spans="2:27" ht="15" thickBot="1">
      <c r="B17" t="s">
        <v>973</v>
      </c>
    </row>
    <row r="18" spans="2:27">
      <c r="B18" s="279" t="s">
        <v>966</v>
      </c>
      <c r="C18" s="59" t="s">
        <v>970</v>
      </c>
      <c r="D18" s="59" t="s">
        <v>246</v>
      </c>
      <c r="E18" s="59" t="s">
        <v>178</v>
      </c>
      <c r="F18" s="59" t="s">
        <v>88</v>
      </c>
      <c r="G18" s="59" t="s">
        <v>344</v>
      </c>
      <c r="H18" s="280">
        <v>5.6670326864147087E-2</v>
      </c>
      <c r="I18" s="281">
        <v>133.17766614613396</v>
      </c>
      <c r="J18" s="282">
        <v>16.705973774777295</v>
      </c>
      <c r="K18" s="281">
        <v>99555.006368801958</v>
      </c>
      <c r="L18" s="283">
        <v>0.86710648165864335</v>
      </c>
      <c r="M18" s="59">
        <v>5</v>
      </c>
      <c r="N18" s="284">
        <v>1E-3</v>
      </c>
      <c r="O18" s="59">
        <v>28</v>
      </c>
      <c r="P18" s="280">
        <v>3.7164522307877547E-3</v>
      </c>
      <c r="Q18" s="59"/>
      <c r="R18" s="285">
        <v>751363721.48450804</v>
      </c>
    </row>
    <row r="19" spans="2:27">
      <c r="B19" s="286" t="s">
        <v>966</v>
      </c>
      <c r="C19" s="5"/>
      <c r="D19" s="5"/>
      <c r="E19" s="5" t="s">
        <v>136</v>
      </c>
      <c r="F19" s="5"/>
      <c r="G19" s="5" t="s">
        <v>344</v>
      </c>
      <c r="H19" s="69"/>
      <c r="I19" s="85"/>
      <c r="J19" s="56"/>
      <c r="K19" s="85"/>
      <c r="L19" s="63">
        <v>0.13289351834135665</v>
      </c>
      <c r="M19" s="5">
        <v>5</v>
      </c>
      <c r="N19" s="5"/>
      <c r="O19" s="5"/>
      <c r="P19" s="5"/>
      <c r="Q19" s="5"/>
      <c r="R19" s="273"/>
    </row>
    <row r="20" spans="2:27">
      <c r="B20" s="286" t="s">
        <v>966</v>
      </c>
      <c r="C20" s="5" t="s">
        <v>971</v>
      </c>
      <c r="D20" s="5" t="s">
        <v>247</v>
      </c>
      <c r="E20" s="5" t="s">
        <v>178</v>
      </c>
      <c r="F20" s="5" t="s">
        <v>90</v>
      </c>
      <c r="G20" s="5" t="s">
        <v>344</v>
      </c>
      <c r="H20" s="69">
        <v>0.25695207711494994</v>
      </c>
      <c r="I20" s="85">
        <v>574.37121934127128</v>
      </c>
      <c r="J20" s="56">
        <v>17.374212725768388</v>
      </c>
      <c r="K20" s="85">
        <v>220565.19204237123</v>
      </c>
      <c r="L20" s="63">
        <v>0.86710648165864335</v>
      </c>
      <c r="M20" s="5">
        <v>5</v>
      </c>
      <c r="N20" s="37">
        <v>1E-3</v>
      </c>
      <c r="O20" s="5">
        <v>28</v>
      </c>
      <c r="P20" s="69">
        <v>3.7164522307877547E-3</v>
      </c>
      <c r="Q20" s="5"/>
      <c r="R20" s="273">
        <v>32552307489.577198</v>
      </c>
    </row>
    <row r="21" spans="2:27">
      <c r="B21" s="286" t="s">
        <v>966</v>
      </c>
      <c r="C21" s="5"/>
      <c r="D21" s="5"/>
      <c r="E21" s="5" t="s">
        <v>136</v>
      </c>
      <c r="F21" s="5"/>
      <c r="G21" s="5" t="s">
        <v>344</v>
      </c>
      <c r="H21" s="69"/>
      <c r="I21" s="37"/>
      <c r="J21" s="85"/>
      <c r="K21" s="85"/>
      <c r="L21" s="63">
        <v>0.13289351834135665</v>
      </c>
      <c r="M21" s="5">
        <v>5</v>
      </c>
      <c r="N21" s="5"/>
      <c r="O21" s="5"/>
      <c r="P21" s="5"/>
      <c r="Q21" s="5"/>
      <c r="R21" s="273"/>
    </row>
    <row r="22" spans="2:27" ht="15" thickBot="1">
      <c r="B22" s="287" t="s">
        <v>951</v>
      </c>
      <c r="C22" s="275" t="s">
        <v>972</v>
      </c>
      <c r="D22" s="275" t="s">
        <v>248</v>
      </c>
      <c r="E22" s="275" t="s">
        <v>953</v>
      </c>
      <c r="F22" s="275" t="s">
        <v>92</v>
      </c>
      <c r="G22" s="275" t="s">
        <v>344</v>
      </c>
      <c r="H22" s="288">
        <v>2.5866292221035248E-3</v>
      </c>
      <c r="I22" s="289">
        <v>80</v>
      </c>
      <c r="J22" s="290">
        <v>12.770632641992611</v>
      </c>
      <c r="K22" s="290">
        <v>2800000</v>
      </c>
      <c r="L22" s="291"/>
      <c r="M22" s="275"/>
      <c r="N22" s="292">
        <v>1E-3</v>
      </c>
      <c r="O22" s="275">
        <v>30</v>
      </c>
      <c r="P22" s="288">
        <v>4.0971295478940781E-2</v>
      </c>
      <c r="Q22" s="275"/>
      <c r="R22" s="293">
        <v>579404945.75118959</v>
      </c>
      <c r="Z22" t="s">
        <v>868</v>
      </c>
    </row>
    <row r="23" spans="2:27">
      <c r="Z23" t="s">
        <v>918</v>
      </c>
      <c r="AA23">
        <v>14</v>
      </c>
    </row>
    <row r="24" spans="2:27">
      <c r="Z24" t="s">
        <v>919</v>
      </c>
      <c r="AA24">
        <v>3</v>
      </c>
    </row>
    <row r="25" spans="2:27">
      <c r="Z25" t="s">
        <v>867</v>
      </c>
      <c r="AA25">
        <v>37</v>
      </c>
    </row>
    <row r="28" spans="2:27">
      <c r="Z28" t="s">
        <v>914</v>
      </c>
      <c r="AA28">
        <v>1</v>
      </c>
    </row>
    <row r="29" spans="2:27">
      <c r="Z29" t="s">
        <v>915</v>
      </c>
      <c r="AA29">
        <v>1</v>
      </c>
    </row>
    <row r="30" spans="2:27">
      <c r="Z30" t="s">
        <v>916</v>
      </c>
      <c r="AA30">
        <v>1</v>
      </c>
    </row>
    <row r="31" spans="2:27">
      <c r="Z31" t="s">
        <v>917</v>
      </c>
      <c r="AA31">
        <v>13</v>
      </c>
    </row>
    <row r="36" spans="26:29">
      <c r="Z36" t="s">
        <v>866</v>
      </c>
    </row>
    <row r="37" spans="26:29">
      <c r="Z37" t="s">
        <v>864</v>
      </c>
      <c r="AA37" t="s">
        <v>862</v>
      </c>
      <c r="AB37" t="s">
        <v>381</v>
      </c>
      <c r="AC37" t="s">
        <v>863</v>
      </c>
    </row>
    <row r="38" spans="26:29">
      <c r="Z38" t="s">
        <v>906</v>
      </c>
      <c r="AA38">
        <v>1.2899949479999999</v>
      </c>
      <c r="AB38">
        <v>0</v>
      </c>
      <c r="AC38">
        <v>1.1311896239999999</v>
      </c>
    </row>
    <row r="39" spans="26:29">
      <c r="Z39" t="s">
        <v>859</v>
      </c>
      <c r="AA39">
        <v>0</v>
      </c>
      <c r="AB39">
        <v>0.3433176</v>
      </c>
      <c r="AC39">
        <v>0.12141719999999999</v>
      </c>
    </row>
    <row r="40" spans="26:29">
      <c r="AB40">
        <f>SUM(AB39:AC39)</f>
        <v>0.4647348</v>
      </c>
    </row>
    <row r="41" spans="26:29">
      <c r="AB41">
        <f>AB39/AB40</f>
        <v>0.73873873873873874</v>
      </c>
    </row>
    <row r="42" spans="26:29">
      <c r="AB42">
        <f>AC39/AB40</f>
        <v>0.26126126126126126</v>
      </c>
    </row>
  </sheetData>
  <mergeCells count="1">
    <mergeCell ref="Z3:AA3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11CC-1741-4F02-9A8A-BACBC0852494}">
  <dimension ref="B3:N40"/>
  <sheetViews>
    <sheetView topLeftCell="A13" zoomScale="90" zoomScaleNormal="90" workbookViewId="0">
      <selection activeCell="K23" sqref="K23"/>
    </sheetView>
  </sheetViews>
  <sheetFormatPr defaultRowHeight="14.4"/>
  <cols>
    <col min="2" max="2" width="11.33203125" customWidth="1"/>
    <col min="3" max="3" width="59.88671875" customWidth="1"/>
    <col min="4" max="4" width="10.88671875" customWidth="1"/>
    <col min="5" max="5" width="19.6640625" bestFit="1" customWidth="1"/>
    <col min="7" max="7" width="11.5546875" bestFit="1" customWidth="1"/>
  </cols>
  <sheetData>
    <row r="3" spans="2:9">
      <c r="B3" s="72" t="s">
        <v>285</v>
      </c>
      <c r="C3" s="72"/>
      <c r="D3" s="73"/>
      <c r="E3" s="3"/>
    </row>
    <row r="4" spans="2:9">
      <c r="B4" s="70" t="s">
        <v>8</v>
      </c>
      <c r="C4" s="70" t="s">
        <v>357</v>
      </c>
      <c r="D4" s="71" t="s">
        <v>324</v>
      </c>
      <c r="E4" s="70" t="s">
        <v>358</v>
      </c>
      <c r="I4" s="379"/>
    </row>
    <row r="5" spans="2:9">
      <c r="B5" t="str">
        <f>Commodities!D6</f>
        <v>TPCAX</v>
      </c>
      <c r="C5" t="str">
        <f>Commodities!E6</f>
        <v>Transport Passengers Cars Short Distance (&lt;5 km)</v>
      </c>
      <c r="D5" t="str">
        <f>Commodities!F6</f>
        <v>Mpass-km</v>
      </c>
      <c r="E5" s="55">
        <f t="shared" ref="E5:E39" si="0">ROUND(G5,3)</f>
        <v>327.37900000000002</v>
      </c>
      <c r="G5" s="55">
        <f>Cars!$AS$7*Cars!$I$7*Cars!L7</f>
        <v>327.37866421380863</v>
      </c>
      <c r="H5" s="380" t="s">
        <v>1088</v>
      </c>
    </row>
    <row r="6" spans="2:9">
      <c r="B6" t="str">
        <f>Commodities!D7</f>
        <v>TPCAS</v>
      </c>
      <c r="C6" t="str">
        <f>Commodities!E7</f>
        <v>Transport Passengers Cars Short Distance (&lt;25 km)</v>
      </c>
      <c r="D6" t="str">
        <f>Commodities!F7</f>
        <v>Mpass-km</v>
      </c>
      <c r="E6" s="55">
        <f t="shared" si="0"/>
        <v>1570.8389999999999</v>
      </c>
      <c r="G6" s="55">
        <f>Cars!$AS$7*Cars!$I$7*Cars!L8</f>
        <v>1570.8392563922878</v>
      </c>
      <c r="H6" s="380" t="s">
        <v>1088</v>
      </c>
    </row>
    <row r="7" spans="2:9">
      <c r="B7" t="str">
        <f>Commodities!D8</f>
        <v>TPCAM</v>
      </c>
      <c r="C7" t="str">
        <f>Commodities!E8</f>
        <v>Transport Passengers Cars Medium Distance (25-50 km)</v>
      </c>
      <c r="D7" t="str">
        <f>Commodities!F8</f>
        <v>Mpass-km</v>
      </c>
      <c r="E7" s="55">
        <f t="shared" si="0"/>
        <v>1134.5630000000001</v>
      </c>
      <c r="G7" s="55">
        <f>Cars!$AS$7*Cars!$I$7*Cars!L9</f>
        <v>1134.5626764529252</v>
      </c>
      <c r="H7" s="380" t="s">
        <v>1088</v>
      </c>
    </row>
    <row r="8" spans="2:9">
      <c r="B8" t="str">
        <f>Commodities!D9</f>
        <v>TPCAL</v>
      </c>
      <c r="C8" t="str">
        <f>Commodities!E9</f>
        <v>Transport Passengers Cars Long Distance (&gt;50 km)</v>
      </c>
      <c r="D8" t="str">
        <f>Commodities!F9</f>
        <v>Mpass-km</v>
      </c>
      <c r="E8" s="55">
        <f t="shared" si="0"/>
        <v>2173.3150000000001</v>
      </c>
      <c r="G8" s="55">
        <f>Cars!$AS$7*Cars!$I$7*Cars!L10</f>
        <v>2173.3154493584784</v>
      </c>
      <c r="H8" s="380" t="s">
        <v>1088</v>
      </c>
    </row>
    <row r="9" spans="2:9">
      <c r="B9" t="str">
        <f>Commodities!D25</f>
        <v>TPMTS</v>
      </c>
      <c r="C9" t="str">
        <f>Commodities!E25</f>
        <v>Transport Passengers Motorbike Short Distance</v>
      </c>
      <c r="D9" t="str">
        <f>Commodities!F25</f>
        <v>Mpass-km</v>
      </c>
      <c r="E9" s="55">
        <f t="shared" si="0"/>
        <v>7.2830000000000004</v>
      </c>
      <c r="G9" s="267">
        <f>'Moto-Mopeds'!U6</f>
        <v>7.2830000000000004</v>
      </c>
      <c r="H9" s="380" t="s">
        <v>1088</v>
      </c>
    </row>
    <row r="10" spans="2:9">
      <c r="B10" t="str">
        <f>Commodities!D26</f>
        <v>TPMTM</v>
      </c>
      <c r="C10" t="str">
        <f>Commodities!E26</f>
        <v>Transport Passengers Motorbike Medium Distance</v>
      </c>
      <c r="D10" t="str">
        <f>Commodities!F26</f>
        <v>Mpass-km</v>
      </c>
      <c r="E10" s="55">
        <f t="shared" si="0"/>
        <v>5.7539999999999996</v>
      </c>
      <c r="G10" s="267">
        <f>'Moto-Mopeds'!U7</f>
        <v>5.7539999999999996</v>
      </c>
      <c r="H10" s="380" t="s">
        <v>1088</v>
      </c>
    </row>
    <row r="11" spans="2:9">
      <c r="B11" t="str">
        <f>Commodities!D27</f>
        <v>TPMTL</v>
      </c>
      <c r="C11" t="str">
        <f>Commodities!E27</f>
        <v>Transport Passengers Motorbike Long Distance</v>
      </c>
      <c r="D11" t="str">
        <f>Commodities!F27</f>
        <v>Mpass-km</v>
      </c>
      <c r="E11" s="55">
        <f t="shared" si="0"/>
        <v>8.2170000000000005</v>
      </c>
      <c r="G11" s="267">
        <f>'Moto-Mopeds'!U8</f>
        <v>8.2169999999999987</v>
      </c>
      <c r="H11" s="380" t="s">
        <v>1088</v>
      </c>
    </row>
    <row r="12" spans="2:9">
      <c r="B12" t="str">
        <f>Commodities!D28</f>
        <v>TPMPX</v>
      </c>
      <c r="C12" t="str">
        <f>Commodities!E28</f>
        <v>Transport Passengers Moped 45 Extra Short Distance</v>
      </c>
      <c r="D12" t="str">
        <f>Commodities!F28</f>
        <v>Mpass-km</v>
      </c>
      <c r="E12" s="55">
        <f t="shared" si="0"/>
        <v>0</v>
      </c>
      <c r="G12" s="267">
        <f>'Moto-Mopeds'!U9</f>
        <v>0</v>
      </c>
      <c r="H12" s="380"/>
    </row>
    <row r="13" spans="2:9">
      <c r="B13" t="str">
        <f>Commodities!D29</f>
        <v>TPMPS</v>
      </c>
      <c r="C13" t="str">
        <f>Commodities!E29</f>
        <v>Transport Passengers Moped 45 Short Distance</v>
      </c>
      <c r="D13" t="str">
        <f>Commodities!F29</f>
        <v>Mpass-km</v>
      </c>
      <c r="E13" s="55">
        <f t="shared" si="0"/>
        <v>0</v>
      </c>
      <c r="G13" s="267">
        <f>'Moto-Mopeds'!U10</f>
        <v>0</v>
      </c>
      <c r="H13" s="380"/>
    </row>
    <row r="14" spans="2:9">
      <c r="B14" t="str">
        <f>Commodities!D30</f>
        <v>TPMPM</v>
      </c>
      <c r="C14" t="str">
        <f>Commodities!E30</f>
        <v>Transport Passengers Moped 45 Medium Distance</v>
      </c>
      <c r="D14" t="str">
        <f>Commodities!F30</f>
        <v>Mpass-km</v>
      </c>
      <c r="E14" s="55">
        <f t="shared" si="0"/>
        <v>0</v>
      </c>
      <c r="G14" s="267">
        <f>'Moto-Mopeds'!U11</f>
        <v>0</v>
      </c>
      <c r="H14" s="380"/>
    </row>
    <row r="15" spans="2:9">
      <c r="B15" t="str">
        <f>Commodities!D31</f>
        <v>TPMPL</v>
      </c>
      <c r="C15" t="str">
        <f>Commodities!E31</f>
        <v>Transport Passengers Moped 45 Long Distance</v>
      </c>
      <c r="D15" t="str">
        <f>Commodities!F31</f>
        <v>Mpass-km</v>
      </c>
      <c r="E15" s="55">
        <f t="shared" si="0"/>
        <v>0</v>
      </c>
      <c r="G15" s="267">
        <f>'Moto-Mopeds'!U12</f>
        <v>0</v>
      </c>
      <c r="H15" s="380"/>
    </row>
    <row r="16" spans="2:9">
      <c r="B16" t="str">
        <f>Commodities!D37</f>
        <v>TPBIX</v>
      </c>
      <c r="C16" t="str">
        <f>Commodities!E37</f>
        <v>Transport Passengers bicycles Extra Short Distance (&lt;5 km)</v>
      </c>
      <c r="D16" t="str">
        <f>Commodities!F37</f>
        <v>Mpass-km</v>
      </c>
      <c r="E16" s="55">
        <f>ROUND(G16,3)</f>
        <v>27.375</v>
      </c>
      <c r="G16" s="294">
        <f>Bike!T7</f>
        <v>27.375112077163198</v>
      </c>
      <c r="H16" s="380" t="s">
        <v>1088</v>
      </c>
    </row>
    <row r="17" spans="2:14">
      <c r="B17" t="str">
        <f>Commodities!D38</f>
        <v>TPBIS</v>
      </c>
      <c r="C17" t="str">
        <f>Commodities!E38</f>
        <v>Transport Passengers bicycles Short Distance (&lt;25 km)</v>
      </c>
      <c r="D17" t="str">
        <f>Commodities!F38</f>
        <v>Mpass-km</v>
      </c>
      <c r="E17" s="55">
        <f t="shared" si="0"/>
        <v>19.593</v>
      </c>
      <c r="G17" s="294">
        <f>Bike!T8</f>
        <v>19.593373402836797</v>
      </c>
      <c r="H17" s="380"/>
    </row>
    <row r="18" spans="2:14">
      <c r="B18" t="str">
        <f>Commodities!D39</f>
        <v>TPBIM</v>
      </c>
      <c r="C18" t="str">
        <f>Commodities!E39</f>
        <v>Transport Passengers bicycles Medium Distance (25-50 km)</v>
      </c>
      <c r="D18" t="str">
        <f>Commodities!F39</f>
        <v>Mpass-km</v>
      </c>
      <c r="E18" s="55">
        <f t="shared" si="0"/>
        <v>0</v>
      </c>
      <c r="G18" s="294">
        <f>Bike!U9</f>
        <v>0</v>
      </c>
      <c r="H18" s="79"/>
    </row>
    <row r="19" spans="2:14">
      <c r="B19" t="str">
        <f>Commodities!D40</f>
        <v>TPWAX</v>
      </c>
      <c r="C19" t="str">
        <f>Commodities!E40</f>
        <v xml:space="preserve">Transport Passengers Walk Extra Short Distance </v>
      </c>
      <c r="D19" t="str">
        <f>Commodities!F40</f>
        <v>Mpass-km</v>
      </c>
      <c r="E19" s="55">
        <f t="shared" si="0"/>
        <v>88.962999999999994</v>
      </c>
      <c r="G19" s="294">
        <f>Walk!U7</f>
        <v>88.963024980231467</v>
      </c>
      <c r="H19" s="79"/>
    </row>
    <row r="20" spans="2:14">
      <c r="B20" t="str">
        <f>Commodities!D41</f>
        <v>TPWAS</v>
      </c>
      <c r="C20" t="str">
        <f>Commodities!E41</f>
        <v xml:space="preserve">Transport Passengers Walk Short Distance </v>
      </c>
      <c r="D20" t="str">
        <f>Commodities!F41</f>
        <v>Mpass-km</v>
      </c>
      <c r="E20" s="55">
        <f t="shared" si="0"/>
        <v>6.891</v>
      </c>
      <c r="G20" s="294">
        <f>Walk!U8</f>
        <v>6.8910270197685248</v>
      </c>
      <c r="H20" s="79"/>
    </row>
    <row r="21" spans="2:14">
      <c r="B21" t="str">
        <f>Commodities!D10</f>
        <v>TPBUX</v>
      </c>
      <c r="C21" t="str">
        <f>Commodities!E10</f>
        <v>Transport Passengers Public Bus Extra Short Distance (&lt;5 km)</v>
      </c>
      <c r="D21" t="str">
        <f>Commodities!F10</f>
        <v>Mpass-km</v>
      </c>
      <c r="E21" s="55">
        <f t="shared" si="0"/>
        <v>60.648000000000003</v>
      </c>
      <c r="G21" s="267">
        <f>Bus!R7</f>
        <v>60.64828</v>
      </c>
      <c r="H21" s="79"/>
    </row>
    <row r="22" spans="2:14">
      <c r="B22" t="str">
        <f>Commodities!D11</f>
        <v>TPBUS</v>
      </c>
      <c r="C22" t="str">
        <f>Commodities!E11</f>
        <v>Transport Passengers Public Bus Short Distance (&lt;50 km)</v>
      </c>
      <c r="D22" t="str">
        <f>Commodities!F11</f>
        <v>Mpass-km</v>
      </c>
      <c r="E22" s="55">
        <f t="shared" si="0"/>
        <v>173.81700000000001</v>
      </c>
      <c r="G22" s="267">
        <f>Bus!R8</f>
        <v>173.81672</v>
      </c>
      <c r="H22" s="79"/>
    </row>
    <row r="23" spans="2:14">
      <c r="B23" t="str">
        <f>Commodities!D12</f>
        <v>TPBUM</v>
      </c>
      <c r="C23" t="str">
        <f>Commodities!E12</f>
        <v>Transport Passengers Public Bus Medium Distance (25-50 km)</v>
      </c>
      <c r="D23" t="str">
        <f>Commodities!F12</f>
        <v>Mpass-km</v>
      </c>
      <c r="E23" s="55">
        <f t="shared" si="0"/>
        <v>50.018999999999998</v>
      </c>
      <c r="G23" s="267">
        <f>Bus!R9</f>
        <v>50.019199999999998</v>
      </c>
      <c r="H23" s="79"/>
    </row>
    <row r="24" spans="2:14">
      <c r="B24" t="str">
        <f>Commodities!D13</f>
        <v>TPBUL</v>
      </c>
      <c r="C24" t="str">
        <f>Commodities!E13</f>
        <v>Transport Passengers Public Bus Long distance (&gt;50 km)</v>
      </c>
      <c r="D24" t="str">
        <f>Commodities!F13</f>
        <v>Mpass-km</v>
      </c>
      <c r="E24" s="55">
        <f t="shared" si="0"/>
        <v>28.760999999999999</v>
      </c>
      <c r="G24" s="267">
        <f>Bus!R10</f>
        <v>28.761039999999998</v>
      </c>
      <c r="H24" s="79"/>
    </row>
    <row r="25" spans="2:14">
      <c r="B25" t="str">
        <f>Commodities!D14</f>
        <v>TPCOS</v>
      </c>
      <c r="C25" t="str">
        <f>Commodities!E14</f>
        <v>Transport Passengers Coach Short Distance (&lt;50 km)</v>
      </c>
      <c r="D25" t="str">
        <f>Commodities!F14</f>
        <v>Mpass-km</v>
      </c>
      <c r="E25" s="55">
        <f t="shared" si="0"/>
        <v>32.200000000000003</v>
      </c>
      <c r="G25" s="267">
        <f>Bus!R11</f>
        <v>32.199860000000001</v>
      </c>
      <c r="H25" s="79"/>
    </row>
    <row r="26" spans="2:14">
      <c r="B26" t="str">
        <f>Commodities!D15</f>
        <v>TPCOM</v>
      </c>
      <c r="C26" t="str">
        <f>Commodities!E15</f>
        <v>Transport Passengers Coach Medium Distance (25-50 km)</v>
      </c>
      <c r="D26" t="str">
        <f>Commodities!F15</f>
        <v>Mpass-km</v>
      </c>
      <c r="E26" s="55">
        <f t="shared" si="0"/>
        <v>31.887</v>
      </c>
      <c r="G26" s="267">
        <f>Bus!R12</f>
        <v>31.887240000000002</v>
      </c>
      <c r="H26" s="380" t="s">
        <v>1088</v>
      </c>
    </row>
    <row r="27" spans="2:14">
      <c r="B27" t="str">
        <f>Commodities!D16</f>
        <v>TPCOL</v>
      </c>
      <c r="C27" t="str">
        <f>Commodities!E16</f>
        <v>Transport Passengers Coach Long distance (&gt;50 km)</v>
      </c>
      <c r="D27" t="str">
        <f>Commodities!F16</f>
        <v>Mpass-km</v>
      </c>
      <c r="E27" s="55">
        <f t="shared" si="0"/>
        <v>248.846</v>
      </c>
      <c r="G27" s="267">
        <f>Bus!R13</f>
        <v>248.84551999999999</v>
      </c>
      <c r="K27">
        <f>SUM(K28:K29)</f>
        <v>2.7226871441025642</v>
      </c>
      <c r="L27">
        <f>SUM(L28:L29)</f>
        <v>2.8859193719999996</v>
      </c>
      <c r="N27">
        <f>L27/K27</f>
        <v>1.0599526200617659</v>
      </c>
    </row>
    <row r="28" spans="2:14">
      <c r="B28" t="str">
        <f>Commodities!D32</f>
        <v>TPSNH</v>
      </c>
      <c r="C28" t="str">
        <f>Commodities!E32</f>
        <v>Transport Passengers Sea National</v>
      </c>
      <c r="D28" t="str">
        <f>Commodities!F32</f>
        <v>Mpass-km</v>
      </c>
      <c r="E28" s="55">
        <f t="shared" si="0"/>
        <v>39.200000000000003</v>
      </c>
      <c r="G28" s="294">
        <f>'NAVI-AVI'!T12</f>
        <v>39.200000000000003</v>
      </c>
      <c r="H28" s="79" t="s">
        <v>1088</v>
      </c>
      <c r="I28">
        <f>'NAVI-AVI'!V12</f>
        <v>0.11024604986532062</v>
      </c>
      <c r="K28">
        <f>I28+I38</f>
        <v>0.21161266378008178</v>
      </c>
      <c r="L28">
        <f>SUM(Data_AVI!C28:H28)</f>
        <v>0.4647348</v>
      </c>
    </row>
    <row r="29" spans="2:14">
      <c r="B29" t="str">
        <f>Commodities!D33</f>
        <v>TPSIH</v>
      </c>
      <c r="C29" t="str">
        <f>Commodities!E33</f>
        <v>Transport Passengers Sea International</v>
      </c>
      <c r="D29" t="str">
        <f>Commodities!F33</f>
        <v>Mpass-km</v>
      </c>
      <c r="E29" s="55">
        <f t="shared" si="0"/>
        <v>792.19</v>
      </c>
      <c r="G29" s="294">
        <f>'NAVI-AVI'!T10</f>
        <v>792.19</v>
      </c>
      <c r="H29" s="79" t="s">
        <v>1088</v>
      </c>
      <c r="I29">
        <f>'NAVI-AVI'!V10</f>
        <v>0.23485990859905606</v>
      </c>
      <c r="K29">
        <f>I29+I39</f>
        <v>2.5110744803224825</v>
      </c>
      <c r="L29">
        <f>+SUM(Data_AVI!C31:H31)</f>
        <v>2.4211845719999996</v>
      </c>
    </row>
    <row r="30" spans="2:14">
      <c r="B30" t="str">
        <f>Commodities!D34</f>
        <v>TPANV</v>
      </c>
      <c r="C30" t="str">
        <f>Commodities!E34</f>
        <v>Transport Passengers Air National</v>
      </c>
      <c r="D30" t="str">
        <f>Commodities!F34</f>
        <v>Mpass-km</v>
      </c>
      <c r="E30" s="55">
        <f t="shared" si="0"/>
        <v>102.13</v>
      </c>
      <c r="G30" s="294">
        <f>Data_AVI!C12</f>
        <v>102.13022376731993</v>
      </c>
    </row>
    <row r="31" spans="2:14">
      <c r="B31" t="str">
        <f>Commodities!D35</f>
        <v>TPAIS</v>
      </c>
      <c r="C31" t="str">
        <f>Commodities!E35</f>
        <v>Transport Passengers Air International Short distance</v>
      </c>
      <c r="D31" t="str">
        <f>Commodities!F35</f>
        <v>Mpass-km</v>
      </c>
      <c r="E31" s="55">
        <f t="shared" ref="E31" si="1">ROUND(G31,3)</f>
        <v>0</v>
      </c>
      <c r="G31" s="295">
        <v>0</v>
      </c>
    </row>
    <row r="32" spans="2:14">
      <c r="B32" t="str">
        <f>Commodities!D36</f>
        <v>TPAIL</v>
      </c>
      <c r="C32" t="str">
        <f>Commodities!E36</f>
        <v>Transport Passengers Air International Long distance</v>
      </c>
      <c r="D32" t="str">
        <f>Commodities!F36</f>
        <v>Mpass-km</v>
      </c>
      <c r="E32" s="55">
        <f t="shared" si="0"/>
        <v>4899.4620000000004</v>
      </c>
      <c r="G32" s="295">
        <f>Data_AVI!C14+Data_AVI!C15</f>
        <v>4899.461802482022</v>
      </c>
      <c r="K32" t="s">
        <v>965</v>
      </c>
    </row>
    <row r="33" spans="2:9">
      <c r="B33" t="str">
        <f>Commodities!D42</f>
        <v>TFVAS</v>
      </c>
      <c r="C33" t="str">
        <f>Commodities!E42</f>
        <v>Transport Freight Vans Short Distance (&lt;50 km)</v>
      </c>
      <c r="D33" t="str">
        <f>Commodities!F42</f>
        <v>Mt-km</v>
      </c>
      <c r="E33" s="55">
        <f t="shared" si="0"/>
        <v>88.387</v>
      </c>
      <c r="G33" s="267">
        <f>Freight_Road!AB6+Freight_Road!AB8</f>
        <v>88.387431618500003</v>
      </c>
    </row>
    <row r="34" spans="2:9">
      <c r="B34" t="str">
        <f>Commodities!D43</f>
        <v>TFVAL</v>
      </c>
      <c r="C34" t="str">
        <f>Commodities!E43</f>
        <v>Transport Freight Vans Long distance (&gt;50 km)</v>
      </c>
      <c r="D34" t="str">
        <f>Commodities!F43</f>
        <v>Mt-km</v>
      </c>
      <c r="E34" s="55">
        <f t="shared" si="0"/>
        <v>88.387</v>
      </c>
      <c r="G34" s="267">
        <f>Freight_Road!AB7+Freight_Road!AB9</f>
        <v>88.387431618500003</v>
      </c>
    </row>
    <row r="35" spans="2:9">
      <c r="B35" t="str">
        <f>Commodities!D44</f>
        <v>TFTRS</v>
      </c>
      <c r="C35" t="str">
        <f>Commodities!E44</f>
        <v>Transport Freight Truck Short Distance (&lt;50 km)</v>
      </c>
      <c r="D35" t="str">
        <f>Commodities!F44</f>
        <v>Mt-km</v>
      </c>
      <c r="E35" s="55">
        <f t="shared" si="0"/>
        <v>170.935</v>
      </c>
      <c r="G35" s="267">
        <f>Freight_Road!AB10</f>
        <v>170.93510365763518</v>
      </c>
    </row>
    <row r="36" spans="2:9">
      <c r="B36" t="str">
        <f>Commodities!D45</f>
        <v>TFTRN</v>
      </c>
      <c r="C36" t="str">
        <f>Commodities!E45</f>
        <v>Transport Freight Truck Long Distance National (&gt;50 km)</v>
      </c>
      <c r="D36" t="str">
        <f>Commodities!F45</f>
        <v>Mt-km</v>
      </c>
      <c r="E36" s="55">
        <f t="shared" si="0"/>
        <v>1226.873</v>
      </c>
      <c r="G36" s="267">
        <f>Freight_Road!AB11</f>
        <v>1226.8729214136717</v>
      </c>
    </row>
    <row r="37" spans="2:9">
      <c r="B37" t="str">
        <f>Commodities!D46</f>
        <v>TFTRI</v>
      </c>
      <c r="C37" t="str">
        <f>Commodities!E46</f>
        <v>Transport Freight Truck Long Distance International (&gt;50 km)</v>
      </c>
      <c r="D37" t="str">
        <f>Commodities!F46</f>
        <v>Mt-km</v>
      </c>
      <c r="E37" s="55">
        <f t="shared" si="0"/>
        <v>1359.21</v>
      </c>
      <c r="G37" s="268">
        <f>Freight_Road!AB12</f>
        <v>1359.2097758582925</v>
      </c>
    </row>
    <row r="38" spans="2:9">
      <c r="B38" t="str">
        <f>Commodities!D49</f>
        <v>TFSNH</v>
      </c>
      <c r="C38" t="str">
        <f>Commodities!E49</f>
        <v>Transport Freight Sea National</v>
      </c>
      <c r="D38" t="str">
        <f>Commodities!F49</f>
        <v>Mt-km</v>
      </c>
      <c r="E38" s="55">
        <f t="shared" si="0"/>
        <v>225.52799999999999</v>
      </c>
      <c r="G38" s="294">
        <f>ROUNDUP('Freight_NAVI-AVI'!R5,3)</f>
        <v>225.52799999999999</v>
      </c>
      <c r="I38">
        <f>'Freight_NAVI-AVI'!T5</f>
        <v>0.10136661391476116</v>
      </c>
    </row>
    <row r="39" spans="2:9">
      <c r="B39" t="str">
        <f>Commodities!D50</f>
        <v>TFSIH</v>
      </c>
      <c r="C39" t="str">
        <f>Commodities!E50</f>
        <v>Transport Freight Sea International</v>
      </c>
      <c r="D39" t="str">
        <f>Commodities!F50</f>
        <v>Mt-km</v>
      </c>
      <c r="E39" s="55">
        <f t="shared" si="0"/>
        <v>19850.866999999998</v>
      </c>
      <c r="G39" s="294">
        <f>ROUND('Freight_NAVI-AVI'!R7,3)</f>
        <v>19850.866999999998</v>
      </c>
      <c r="I39">
        <f>'Freight_NAVI-AVI'!T7</f>
        <v>2.2762145717234263</v>
      </c>
    </row>
    <row r="40" spans="2:9">
      <c r="B40" t="str">
        <f>Commodities!D51</f>
        <v>TFAIV</v>
      </c>
      <c r="C40" t="str">
        <f>Commodities!E51</f>
        <v>Transport Freight Air International</v>
      </c>
      <c r="D40" t="str">
        <f>Commodities!F51</f>
        <v>Mt-km</v>
      </c>
      <c r="E40" s="55">
        <f>ROUNDUP(SUM(Data_AVI!C9:C10),3)</f>
        <v>64.066000000000003</v>
      </c>
      <c r="G40" s="294">
        <f>ROUNDUP('Freight_NAVI-AVI'!R9,3)</f>
        <v>67.2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4635-9358-4AE0-B089-9AFA7EC19828}">
  <dimension ref="B3:AD567"/>
  <sheetViews>
    <sheetView topLeftCell="A141" workbookViewId="0">
      <selection activeCell="C151" sqref="C151"/>
    </sheetView>
  </sheetViews>
  <sheetFormatPr defaultRowHeight="14.4"/>
  <cols>
    <col min="3" max="3" width="29" customWidth="1"/>
    <col min="4" max="4" width="16.109375" customWidth="1"/>
    <col min="5" max="5" width="19.5546875" customWidth="1"/>
    <col min="6" max="6" width="12.5546875" customWidth="1"/>
    <col min="7" max="7" width="18" customWidth="1"/>
    <col min="8" max="8" width="11.88671875" customWidth="1"/>
    <col min="9" max="9" width="26.33203125" customWidth="1"/>
    <col min="10" max="10" width="15.33203125" customWidth="1"/>
    <col min="11" max="11" width="14" customWidth="1"/>
    <col min="12" max="12" width="21.33203125" customWidth="1"/>
    <col min="13" max="13" width="19.44140625" customWidth="1"/>
    <col min="14" max="14" width="10.88671875" customWidth="1"/>
    <col min="15" max="15" width="24.33203125" customWidth="1"/>
    <col min="16" max="17" width="7.6640625" customWidth="1"/>
    <col min="18" max="18" width="12" bestFit="1" customWidth="1"/>
  </cols>
  <sheetData>
    <row r="3" spans="2:30">
      <c r="B3" t="s">
        <v>359</v>
      </c>
    </row>
    <row r="4" spans="2:30">
      <c r="B4" t="s">
        <v>360</v>
      </c>
    </row>
    <row r="5" spans="2:30">
      <c r="B5" t="s">
        <v>361</v>
      </c>
    </row>
    <row r="6" spans="2:30">
      <c r="B6" t="s">
        <v>362</v>
      </c>
    </row>
    <row r="7" spans="2:30">
      <c r="B7" t="s">
        <v>363</v>
      </c>
    </row>
    <row r="9" spans="2:30">
      <c r="B9" s="74" t="s">
        <v>365</v>
      </c>
    </row>
    <row r="11" spans="2:30">
      <c r="AC11" t="s">
        <v>371</v>
      </c>
    </row>
    <row r="12" spans="2:30">
      <c r="AA12">
        <v>2010</v>
      </c>
      <c r="AB12" t="s">
        <v>372</v>
      </c>
      <c r="AC12" t="s">
        <v>373</v>
      </c>
      <c r="AD12">
        <v>106155</v>
      </c>
    </row>
    <row r="13" spans="2:30">
      <c r="AC13" t="s">
        <v>374</v>
      </c>
    </row>
    <row r="18" spans="27:27">
      <c r="AA18">
        <v>2015</v>
      </c>
    </row>
    <row r="43" spans="3:24">
      <c r="C43" s="77" t="s">
        <v>387</v>
      </c>
      <c r="D43" s="77"/>
      <c r="E43" s="77"/>
      <c r="F43" s="77"/>
      <c r="G43" s="77"/>
      <c r="H43" s="77"/>
      <c r="I43" s="77"/>
      <c r="J43" s="77"/>
      <c r="K43" s="77"/>
      <c r="L43" s="77"/>
      <c r="M43" s="77"/>
    </row>
    <row r="44" spans="3:24" ht="15" thickBot="1">
      <c r="E44" s="494">
        <v>2010</v>
      </c>
      <c r="F44" s="494"/>
      <c r="G44" s="494"/>
      <c r="H44" s="494">
        <v>2015</v>
      </c>
      <c r="I44" s="494"/>
      <c r="J44" s="494"/>
      <c r="K44" s="494">
        <v>2019</v>
      </c>
      <c r="L44" s="494"/>
      <c r="M44" s="494"/>
    </row>
    <row r="45" spans="3:24" s="54" customFormat="1" ht="30.6" customHeight="1" thickBot="1">
      <c r="E45" s="296" t="s">
        <v>382</v>
      </c>
      <c r="F45" s="297" t="s">
        <v>383</v>
      </c>
      <c r="G45" s="298" t="s">
        <v>384</v>
      </c>
      <c r="H45" s="54" t="s">
        <v>382</v>
      </c>
      <c r="I45" s="54" t="s">
        <v>383</v>
      </c>
      <c r="J45" s="54" t="s">
        <v>384</v>
      </c>
      <c r="K45" s="54" t="s">
        <v>382</v>
      </c>
      <c r="L45" s="54" t="s">
        <v>383</v>
      </c>
      <c r="M45" s="54" t="s">
        <v>384</v>
      </c>
      <c r="O45" s="54" t="s">
        <v>1059</v>
      </c>
      <c r="Q45" s="364" t="s">
        <v>1063</v>
      </c>
      <c r="W45" s="54" t="s">
        <v>405</v>
      </c>
    </row>
    <row r="46" spans="3:24" ht="28.8">
      <c r="E46" s="272" t="s">
        <v>385</v>
      </c>
      <c r="F46" s="5" t="s">
        <v>389</v>
      </c>
      <c r="G46" s="273" t="s">
        <v>388</v>
      </c>
      <c r="H46" t="s">
        <v>385</v>
      </c>
      <c r="I46" t="s">
        <v>389</v>
      </c>
      <c r="J46" t="s">
        <v>388</v>
      </c>
      <c r="K46" t="s">
        <v>385</v>
      </c>
      <c r="L46" t="s">
        <v>389</v>
      </c>
      <c r="M46" t="s">
        <v>388</v>
      </c>
      <c r="Q46" s="296" t="s">
        <v>1062</v>
      </c>
      <c r="R46" s="297" t="s">
        <v>1064</v>
      </c>
      <c r="S46" s="59" t="s">
        <v>1058</v>
      </c>
      <c r="T46" s="271"/>
    </row>
    <row r="47" spans="3:24">
      <c r="C47" t="s">
        <v>379</v>
      </c>
      <c r="D47" t="s">
        <v>376</v>
      </c>
      <c r="E47" s="272">
        <v>163424</v>
      </c>
      <c r="F47" s="5">
        <v>30.85</v>
      </c>
      <c r="G47" s="273">
        <f t="shared" ref="G47:G56" si="0">F47*365</f>
        <v>11260.25</v>
      </c>
      <c r="H47">
        <v>106.155</v>
      </c>
      <c r="I47">
        <v>32.159999999999997</v>
      </c>
      <c r="J47">
        <v>11740</v>
      </c>
      <c r="K47">
        <v>163.42400000000001</v>
      </c>
      <c r="L47">
        <v>30.85</v>
      </c>
      <c r="M47">
        <v>11261</v>
      </c>
      <c r="O47">
        <f>G47*E47/1000000</f>
        <v>1840.1950959999999</v>
      </c>
      <c r="Q47" s="272">
        <f>SUM(E47:E49)+SUM(E52:E54)</f>
        <v>254016</v>
      </c>
      <c r="R47" s="365">
        <f>P67</f>
        <v>205338</v>
      </c>
      <c r="S47" s="365">
        <f>SUM(O47:O49)+SUM(O52:O54)</f>
        <v>3358.7716428499998</v>
      </c>
      <c r="T47" s="273" t="s">
        <v>393</v>
      </c>
      <c r="V47">
        <v>205338</v>
      </c>
      <c r="X47">
        <f>E47/(E47+E52)</f>
        <v>0.65148875609435231</v>
      </c>
    </row>
    <row r="48" spans="3:24">
      <c r="D48" t="s">
        <v>391</v>
      </c>
      <c r="E48" s="272">
        <v>95</v>
      </c>
      <c r="F48" s="5">
        <v>24.99</v>
      </c>
      <c r="G48" s="273">
        <f t="shared" si="0"/>
        <v>9121.3499999999985</v>
      </c>
      <c r="K48">
        <v>9.5000000000000001E-2</v>
      </c>
      <c r="L48">
        <v>24.99</v>
      </c>
      <c r="M48">
        <v>9123</v>
      </c>
      <c r="O48">
        <f t="shared" ref="O48:O56" si="1">G48*E48/1000000</f>
        <v>0.86652824999999989</v>
      </c>
      <c r="Q48" s="272">
        <f>E50+E55</f>
        <v>28491</v>
      </c>
      <c r="R48" s="365">
        <f>Q48</f>
        <v>28491</v>
      </c>
      <c r="S48" s="365">
        <f>O50+O55</f>
        <v>384.29318095000002</v>
      </c>
      <c r="T48" s="273" t="s">
        <v>396</v>
      </c>
    </row>
    <row r="49" spans="2:24">
      <c r="D49" t="s">
        <v>390</v>
      </c>
      <c r="E49" s="272">
        <v>6</v>
      </c>
      <c r="F49" s="5">
        <v>80.099999999999994</v>
      </c>
      <c r="G49" s="273">
        <f t="shared" si="0"/>
        <v>29236.499999999996</v>
      </c>
      <c r="K49">
        <v>6.0000000000000001E-3</v>
      </c>
      <c r="L49">
        <v>80.099999999999994</v>
      </c>
      <c r="M49">
        <v>29237</v>
      </c>
      <c r="O49">
        <f t="shared" si="1"/>
        <v>0.17541899999999996</v>
      </c>
      <c r="Q49" s="272">
        <f>E51+E56</f>
        <v>12817</v>
      </c>
      <c r="R49" s="365">
        <f>Q49</f>
        <v>12817</v>
      </c>
      <c r="S49" s="365">
        <f>O51+O56</f>
        <v>246.38220509999999</v>
      </c>
      <c r="T49" s="273" t="s">
        <v>1060</v>
      </c>
    </row>
    <row r="50" spans="2:24">
      <c r="D50" t="s">
        <v>380</v>
      </c>
      <c r="E50" s="272">
        <v>6269</v>
      </c>
      <c r="F50" s="5">
        <v>29.17</v>
      </c>
      <c r="G50" s="273">
        <f t="shared" si="0"/>
        <v>10647.050000000001</v>
      </c>
      <c r="H50">
        <v>4.3230000000000004</v>
      </c>
      <c r="I50">
        <v>29.22</v>
      </c>
      <c r="J50">
        <v>10667</v>
      </c>
      <c r="K50">
        <v>6.2690000000000001</v>
      </c>
      <c r="L50">
        <v>29.17</v>
      </c>
      <c r="M50">
        <v>10647</v>
      </c>
      <c r="O50">
        <f t="shared" si="1"/>
        <v>66.746356450000007</v>
      </c>
      <c r="Q50" s="272">
        <f>P68</f>
        <v>1888</v>
      </c>
      <c r="R50" s="365">
        <f>Q50</f>
        <v>1888</v>
      </c>
      <c r="S50" s="365"/>
      <c r="T50" s="363" t="s">
        <v>1061</v>
      </c>
    </row>
    <row r="51" spans="2:24" ht="15" thickBot="1">
      <c r="C51" s="4"/>
      <c r="D51" s="4" t="s">
        <v>386</v>
      </c>
      <c r="E51" s="299">
        <f>635+13</f>
        <v>648</v>
      </c>
      <c r="F51" s="277">
        <v>21.98</v>
      </c>
      <c r="G51" s="300">
        <f t="shared" si="0"/>
        <v>8022.7</v>
      </c>
      <c r="H51" s="4"/>
      <c r="I51" s="4"/>
      <c r="J51" s="4"/>
      <c r="K51" s="4">
        <f>0.635+0.013</f>
        <v>0.64800000000000002</v>
      </c>
      <c r="L51" s="4">
        <v>21.98</v>
      </c>
      <c r="M51" s="4">
        <v>8021</v>
      </c>
      <c r="O51">
        <f t="shared" si="1"/>
        <v>5.1987095999999999</v>
      </c>
      <c r="Q51" s="274">
        <f>J87</f>
        <v>9651</v>
      </c>
      <c r="R51" s="366">
        <f>Q51</f>
        <v>9651</v>
      </c>
      <c r="S51" s="366"/>
      <c r="T51" s="362" t="s">
        <v>401</v>
      </c>
    </row>
    <row r="52" spans="2:24">
      <c r="C52" t="s">
        <v>381</v>
      </c>
      <c r="D52" t="s">
        <v>376</v>
      </c>
      <c r="E52" s="272">
        <v>87423</v>
      </c>
      <c r="F52" s="5">
        <v>43.87</v>
      </c>
      <c r="G52" s="273">
        <f t="shared" si="0"/>
        <v>16012.55</v>
      </c>
      <c r="H52">
        <v>29.766999999999999</v>
      </c>
      <c r="I52">
        <v>42.95</v>
      </c>
      <c r="J52">
        <v>15677</v>
      </c>
      <c r="K52">
        <v>87.423000000000002</v>
      </c>
      <c r="L52">
        <v>43.87</v>
      </c>
      <c r="M52">
        <v>16013</v>
      </c>
      <c r="O52">
        <f t="shared" si="1"/>
        <v>1399.8651586499998</v>
      </c>
      <c r="X52">
        <f>E52/(E47+E52)</f>
        <v>0.34851124390564764</v>
      </c>
    </row>
    <row r="53" spans="2:24">
      <c r="D53" t="s">
        <v>391</v>
      </c>
      <c r="E53" s="272">
        <v>1303</v>
      </c>
      <c r="F53" s="5">
        <v>74.41</v>
      </c>
      <c r="G53" s="273">
        <f t="shared" si="0"/>
        <v>27159.649999999998</v>
      </c>
      <c r="K53">
        <v>1.3029999999999999</v>
      </c>
      <c r="L53">
        <v>74.41</v>
      </c>
      <c r="M53">
        <v>27158</v>
      </c>
      <c r="O53">
        <f t="shared" si="1"/>
        <v>35.389023949999995</v>
      </c>
    </row>
    <row r="54" spans="2:24">
      <c r="D54" t="s">
        <v>390</v>
      </c>
      <c r="E54" s="272">
        <v>1765</v>
      </c>
      <c r="F54" s="5">
        <v>127.72</v>
      </c>
      <c r="G54" s="273">
        <f t="shared" si="0"/>
        <v>46617.8</v>
      </c>
      <c r="K54">
        <v>1.7649999999999999</v>
      </c>
      <c r="L54">
        <v>127.72</v>
      </c>
      <c r="M54">
        <v>46616</v>
      </c>
      <c r="O54">
        <f t="shared" si="1"/>
        <v>82.280417</v>
      </c>
    </row>
    <row r="55" spans="2:24">
      <c r="D55" t="s">
        <v>380</v>
      </c>
      <c r="E55" s="272">
        <v>22222</v>
      </c>
      <c r="F55" s="5">
        <v>39.15</v>
      </c>
      <c r="G55" s="273">
        <f t="shared" si="0"/>
        <v>14289.75</v>
      </c>
      <c r="H55">
        <v>10.624000000000001</v>
      </c>
      <c r="I55">
        <v>41.33</v>
      </c>
      <c r="J55">
        <v>15085</v>
      </c>
      <c r="K55">
        <v>22.222000000000001</v>
      </c>
      <c r="L55">
        <v>39.15</v>
      </c>
      <c r="M55">
        <v>14288</v>
      </c>
      <c r="O55">
        <f t="shared" si="1"/>
        <v>317.54682450000001</v>
      </c>
    </row>
    <row r="56" spans="2:24" ht="15" thickBot="1">
      <c r="C56" s="4"/>
      <c r="D56" s="4" t="s">
        <v>386</v>
      </c>
      <c r="E56" s="274">
        <f>5250+6919</f>
        <v>12169</v>
      </c>
      <c r="F56" s="275">
        <f>AVERAGE(40.73,67.87)</f>
        <v>54.3</v>
      </c>
      <c r="G56" s="276">
        <f t="shared" si="0"/>
        <v>19819.5</v>
      </c>
      <c r="H56" s="4"/>
      <c r="I56" s="4"/>
      <c r="J56" s="4"/>
      <c r="K56" s="4">
        <f>5.25+6.919</f>
        <v>12.169</v>
      </c>
      <c r="L56" s="4">
        <f>AVERAGE(40.73, 67.87)</f>
        <v>54.3</v>
      </c>
      <c r="M56" s="4">
        <f>AVERAGE(14865, 24772)</f>
        <v>19818.5</v>
      </c>
      <c r="O56">
        <f t="shared" si="1"/>
        <v>241.18349549999999</v>
      </c>
    </row>
    <row r="57" spans="2:24">
      <c r="C57" t="s">
        <v>392</v>
      </c>
      <c r="D57" t="s">
        <v>376</v>
      </c>
      <c r="F57" s="6">
        <v>67.87</v>
      </c>
      <c r="K57">
        <f>269.825-(163.424+87.423)</f>
        <v>18.97799999999998</v>
      </c>
    </row>
    <row r="62" spans="2:24">
      <c r="B62" s="74" t="s">
        <v>367</v>
      </c>
    </row>
    <row r="65" spans="14:20">
      <c r="O65" s="77" t="s">
        <v>397</v>
      </c>
      <c r="P65" s="78"/>
      <c r="Q65" s="78"/>
      <c r="R65" s="78"/>
      <c r="S65" s="78"/>
    </row>
    <row r="66" spans="14:20">
      <c r="P66">
        <v>2010</v>
      </c>
      <c r="Q66">
        <v>2015</v>
      </c>
      <c r="R66">
        <v>2016</v>
      </c>
      <c r="S66">
        <v>2018</v>
      </c>
      <c r="T66">
        <v>2019</v>
      </c>
    </row>
    <row r="67" spans="14:20">
      <c r="O67" t="s">
        <v>393</v>
      </c>
      <c r="P67">
        <v>205338</v>
      </c>
      <c r="Q67">
        <v>217454</v>
      </c>
      <c r="S67">
        <v>257137</v>
      </c>
      <c r="T67">
        <v>267383</v>
      </c>
    </row>
    <row r="68" spans="14:20">
      <c r="O68" t="s">
        <v>394</v>
      </c>
      <c r="P68">
        <v>1888</v>
      </c>
      <c r="Q68">
        <v>2300</v>
      </c>
      <c r="S68">
        <v>3097</v>
      </c>
      <c r="T68">
        <v>3201</v>
      </c>
    </row>
    <row r="69" spans="14:20">
      <c r="O69" t="s">
        <v>395</v>
      </c>
      <c r="P69">
        <v>15314</v>
      </c>
      <c r="Q69">
        <v>16592</v>
      </c>
      <c r="S69">
        <v>17789</v>
      </c>
      <c r="T69">
        <v>18411</v>
      </c>
    </row>
    <row r="70" spans="14:20">
      <c r="O70" t="s">
        <v>396</v>
      </c>
      <c r="P70">
        <v>40599</v>
      </c>
      <c r="Q70">
        <v>41587</v>
      </c>
      <c r="S70">
        <v>50175</v>
      </c>
      <c r="T70">
        <v>53177</v>
      </c>
    </row>
    <row r="71" spans="14:20">
      <c r="O71" t="s">
        <v>448</v>
      </c>
      <c r="P71">
        <v>31654</v>
      </c>
      <c r="Q71">
        <v>32638</v>
      </c>
      <c r="R71">
        <v>34158</v>
      </c>
    </row>
    <row r="72" spans="14:20">
      <c r="N72" t="s">
        <v>451</v>
      </c>
      <c r="O72" t="s">
        <v>449</v>
      </c>
      <c r="P72">
        <v>2105</v>
      </c>
      <c r="Q72">
        <v>2133</v>
      </c>
      <c r="R72">
        <v>2172</v>
      </c>
    </row>
    <row r="73" spans="14:20">
      <c r="N73" t="s">
        <v>451</v>
      </c>
      <c r="O73" t="s">
        <v>450</v>
      </c>
      <c r="P73">
        <v>6797</v>
      </c>
      <c r="Q73">
        <v>6815</v>
      </c>
      <c r="R73">
        <v>7106</v>
      </c>
    </row>
    <row r="74" spans="14:20">
      <c r="P74">
        <v>43</v>
      </c>
      <c r="Q74">
        <v>1</v>
      </c>
      <c r="R74">
        <v>0</v>
      </c>
    </row>
    <row r="75" spans="14:20">
      <c r="N75" t="s">
        <v>452</v>
      </c>
      <c r="P75">
        <f>SUM(P72:P73)</f>
        <v>8902</v>
      </c>
      <c r="Q75">
        <f>SUM(Q72:Q73)</f>
        <v>8948</v>
      </c>
      <c r="R75">
        <f>SUM(R72:R73)</f>
        <v>9278</v>
      </c>
    </row>
    <row r="81" spans="2:12">
      <c r="B81" s="74" t="s">
        <v>370</v>
      </c>
    </row>
    <row r="82" spans="2:12">
      <c r="I82" s="77" t="s">
        <v>404</v>
      </c>
      <c r="J82" s="77"/>
      <c r="K82" s="77"/>
      <c r="L82" s="77"/>
    </row>
    <row r="83" spans="2:12">
      <c r="J83">
        <v>2010</v>
      </c>
      <c r="K83">
        <v>2016</v>
      </c>
    </row>
    <row r="84" spans="2:12">
      <c r="I84" t="s">
        <v>398</v>
      </c>
      <c r="J84">
        <v>204736</v>
      </c>
      <c r="K84">
        <v>240490</v>
      </c>
    </row>
    <row r="85" spans="2:12">
      <c r="I85" t="s">
        <v>399</v>
      </c>
      <c r="J85">
        <v>1916</v>
      </c>
      <c r="K85">
        <v>2862</v>
      </c>
    </row>
    <row r="86" spans="2:12">
      <c r="I86" t="s">
        <v>400</v>
      </c>
      <c r="J86">
        <v>30437</v>
      </c>
      <c r="K86">
        <v>35572</v>
      </c>
    </row>
    <row r="87" spans="2:12">
      <c r="I87" t="s">
        <v>401</v>
      </c>
      <c r="J87">
        <v>9651</v>
      </c>
      <c r="K87">
        <v>10573</v>
      </c>
    </row>
    <row r="88" spans="2:12" ht="31.5" customHeight="1">
      <c r="I88" s="54" t="s">
        <v>402</v>
      </c>
      <c r="J88">
        <v>643.79999999999995</v>
      </c>
      <c r="K88">
        <v>717</v>
      </c>
    </row>
    <row r="89" spans="2:12">
      <c r="I89" s="79" t="s">
        <v>403</v>
      </c>
      <c r="J89" s="79">
        <f>1000/J88</f>
        <v>1.5532774153463809</v>
      </c>
      <c r="K89" s="79">
        <f>1000/K88</f>
        <v>1.394700139470014</v>
      </c>
    </row>
    <row r="101" spans="2:18">
      <c r="B101" s="74" t="s">
        <v>368</v>
      </c>
    </row>
    <row r="102" spans="2:18">
      <c r="O102" s="77" t="s">
        <v>408</v>
      </c>
      <c r="P102" s="78"/>
      <c r="Q102" s="78"/>
      <c r="R102" s="78"/>
    </row>
    <row r="104" spans="2:18">
      <c r="O104" s="7" t="s">
        <v>409</v>
      </c>
      <c r="P104" s="1"/>
      <c r="Q104" s="1"/>
    </row>
    <row r="105" spans="2:18">
      <c r="O105">
        <v>2010</v>
      </c>
      <c r="P105">
        <v>2015</v>
      </c>
      <c r="Q105">
        <v>2016</v>
      </c>
    </row>
    <row r="106" spans="2:18">
      <c r="O106">
        <v>1625</v>
      </c>
      <c r="P106">
        <v>1664</v>
      </c>
      <c r="Q106">
        <v>1647</v>
      </c>
    </row>
    <row r="118" spans="2:2">
      <c r="B118" s="74" t="s">
        <v>375</v>
      </c>
    </row>
    <row r="119" spans="2:2">
      <c r="B119" t="s">
        <v>378</v>
      </c>
    </row>
    <row r="133" spans="2:2">
      <c r="B133" t="s">
        <v>377</v>
      </c>
    </row>
    <row r="147" spans="2:6">
      <c r="B147" s="77" t="s">
        <v>412</v>
      </c>
      <c r="C147" s="78"/>
      <c r="D147" s="78"/>
      <c r="E147" s="78"/>
      <c r="F147" s="78"/>
    </row>
    <row r="148" spans="2:6">
      <c r="B148" t="s">
        <v>413</v>
      </c>
    </row>
    <row r="149" spans="2:6">
      <c r="C149">
        <v>2010</v>
      </c>
      <c r="D149">
        <v>2015</v>
      </c>
      <c r="E149">
        <v>2016</v>
      </c>
      <c r="F149">
        <v>2018</v>
      </c>
    </row>
    <row r="150" spans="2:6">
      <c r="B150" t="s">
        <v>410</v>
      </c>
      <c r="C150">
        <v>4958</v>
      </c>
      <c r="D150">
        <v>5578</v>
      </c>
      <c r="E150">
        <v>6468</v>
      </c>
      <c r="F150">
        <v>7347</v>
      </c>
    </row>
    <row r="151" spans="2:6">
      <c r="B151" t="s">
        <v>411</v>
      </c>
      <c r="C151">
        <v>638</v>
      </c>
      <c r="D151">
        <v>718</v>
      </c>
      <c r="E151">
        <v>833</v>
      </c>
      <c r="F151">
        <v>946</v>
      </c>
    </row>
    <row r="154" spans="2:6">
      <c r="B154" s="74" t="s">
        <v>369</v>
      </c>
    </row>
    <row r="159" spans="2:6">
      <c r="B159" t="s">
        <v>366</v>
      </c>
    </row>
    <row r="174" spans="2:2">
      <c r="B174" t="s">
        <v>425</v>
      </c>
    </row>
    <row r="188" spans="2:5">
      <c r="C188" s="78" t="s">
        <v>466</v>
      </c>
      <c r="D188" s="78"/>
      <c r="E188" s="78"/>
    </row>
    <row r="189" spans="2:5">
      <c r="C189" t="s">
        <v>329</v>
      </c>
      <c r="D189">
        <v>2010</v>
      </c>
      <c r="E189">
        <v>2016</v>
      </c>
    </row>
    <row r="190" spans="2:5">
      <c r="B190" t="s">
        <v>937</v>
      </c>
      <c r="C190" t="s">
        <v>467</v>
      </c>
      <c r="D190">
        <v>47</v>
      </c>
      <c r="E190">
        <v>23</v>
      </c>
    </row>
    <row r="191" spans="2:5">
      <c r="B191" t="s">
        <v>446</v>
      </c>
      <c r="C191" t="s">
        <v>938</v>
      </c>
      <c r="D191">
        <v>60001</v>
      </c>
    </row>
    <row r="192" spans="2:5">
      <c r="D192">
        <f>D191/J533</f>
        <v>20000.333333333332</v>
      </c>
    </row>
    <row r="196" spans="2:19">
      <c r="B196" s="74" t="s">
        <v>427</v>
      </c>
    </row>
    <row r="197" spans="2:19">
      <c r="B197" t="s">
        <v>393</v>
      </c>
    </row>
    <row r="198" spans="2:19">
      <c r="O198" s="1" t="s">
        <v>437</v>
      </c>
    </row>
    <row r="199" spans="2:19">
      <c r="O199" t="s">
        <v>436</v>
      </c>
      <c r="P199">
        <v>2010</v>
      </c>
      <c r="Q199">
        <v>2015</v>
      </c>
      <c r="R199">
        <v>2016</v>
      </c>
      <c r="S199">
        <v>2017</v>
      </c>
    </row>
    <row r="200" spans="2:19">
      <c r="O200" t="s">
        <v>429</v>
      </c>
      <c r="P200">
        <v>88.6</v>
      </c>
      <c r="Q200">
        <v>88.6</v>
      </c>
      <c r="R200">
        <v>88.6</v>
      </c>
      <c r="S200">
        <v>88.1</v>
      </c>
    </row>
    <row r="201" spans="2:19">
      <c r="O201" t="s">
        <v>430</v>
      </c>
      <c r="P201">
        <v>11.4</v>
      </c>
      <c r="Q201">
        <v>11.4</v>
      </c>
      <c r="R201">
        <v>11.4</v>
      </c>
      <c r="S201">
        <v>11.9</v>
      </c>
    </row>
    <row r="213" spans="2:15">
      <c r="B213" t="s">
        <v>428</v>
      </c>
      <c r="O213" t="s">
        <v>869</v>
      </c>
    </row>
    <row r="232" spans="15:15">
      <c r="O232" t="s">
        <v>870</v>
      </c>
    </row>
    <row r="233" spans="15:15">
      <c r="O233">
        <v>318452</v>
      </c>
    </row>
    <row r="241" spans="15:18">
      <c r="O241" s="1" t="s">
        <v>438</v>
      </c>
    </row>
    <row r="242" spans="15:18">
      <c r="O242" t="s">
        <v>329</v>
      </c>
      <c r="P242">
        <v>2010</v>
      </c>
      <c r="Q242">
        <v>2015</v>
      </c>
      <c r="R242">
        <v>2016</v>
      </c>
    </row>
    <row r="243" spans="15:18">
      <c r="O243" t="s">
        <v>434</v>
      </c>
      <c r="P243">
        <v>35234</v>
      </c>
      <c r="Q243">
        <v>44664</v>
      </c>
      <c r="R243">
        <v>48459</v>
      </c>
    </row>
    <row r="244" spans="15:18">
      <c r="O244" t="s">
        <v>435</v>
      </c>
      <c r="P244">
        <v>2036356</v>
      </c>
      <c r="Q244">
        <v>4847288</v>
      </c>
      <c r="R244">
        <v>6801814</v>
      </c>
    </row>
    <row r="276" spans="2:25">
      <c r="B276" s="74" t="s">
        <v>426</v>
      </c>
    </row>
    <row r="278" spans="2:25">
      <c r="O278" s="1" t="s">
        <v>439</v>
      </c>
      <c r="Y278" t="s">
        <v>433</v>
      </c>
    </row>
    <row r="279" spans="2:25">
      <c r="O279" t="s">
        <v>329</v>
      </c>
      <c r="P279">
        <v>2010</v>
      </c>
      <c r="Q279">
        <v>2011</v>
      </c>
      <c r="R279">
        <v>2012</v>
      </c>
      <c r="S279">
        <v>2013</v>
      </c>
      <c r="T279">
        <v>2014</v>
      </c>
      <c r="U279">
        <v>2015</v>
      </c>
      <c r="V279">
        <v>2016</v>
      </c>
      <c r="W279">
        <v>2017</v>
      </c>
      <c r="X279">
        <v>2018</v>
      </c>
      <c r="Y279">
        <v>2010</v>
      </c>
    </row>
    <row r="280" spans="2:25">
      <c r="O280" t="s">
        <v>432</v>
      </c>
      <c r="Q280">
        <v>82.1</v>
      </c>
      <c r="R280">
        <v>98.3</v>
      </c>
      <c r="S280">
        <v>99.2</v>
      </c>
      <c r="T280">
        <v>96</v>
      </c>
      <c r="U280">
        <v>107.7</v>
      </c>
      <c r="V280">
        <v>128</v>
      </c>
      <c r="W280">
        <v>166.8</v>
      </c>
      <c r="X280">
        <v>163.6</v>
      </c>
      <c r="Y280">
        <v>78</v>
      </c>
    </row>
    <row r="281" spans="2:25">
      <c r="O281" t="s">
        <v>431</v>
      </c>
      <c r="Q281">
        <v>2150527</v>
      </c>
      <c r="R281">
        <v>2400160</v>
      </c>
      <c r="S281">
        <v>2602714</v>
      </c>
      <c r="T281">
        <v>3035882.8</v>
      </c>
      <c r="U281">
        <v>4134980</v>
      </c>
      <c r="V281">
        <v>5170834</v>
      </c>
      <c r="W281">
        <v>7242611</v>
      </c>
      <c r="X281">
        <v>7819740.5999999996</v>
      </c>
      <c r="Y281">
        <v>1700000</v>
      </c>
    </row>
    <row r="299" spans="2:2">
      <c r="B299" t="s">
        <v>443</v>
      </c>
    </row>
    <row r="301" spans="2:2">
      <c r="B301" t="s">
        <v>440</v>
      </c>
    </row>
    <row r="319" spans="10:12">
      <c r="J319" s="77" t="s">
        <v>441</v>
      </c>
      <c r="K319" s="77"/>
      <c r="L319" s="77"/>
    </row>
    <row r="320" spans="10:12">
      <c r="J320">
        <v>2010</v>
      </c>
      <c r="K320">
        <v>2015</v>
      </c>
      <c r="L320">
        <v>2016</v>
      </c>
    </row>
    <row r="321" spans="2:12">
      <c r="J321">
        <v>102275</v>
      </c>
      <c r="K321">
        <v>145891</v>
      </c>
      <c r="L321">
        <v>165636</v>
      </c>
    </row>
    <row r="322" spans="2:12">
      <c r="B322" t="s">
        <v>442</v>
      </c>
    </row>
    <row r="365" spans="10:13">
      <c r="K365" t="s">
        <v>444</v>
      </c>
    </row>
    <row r="366" spans="10:13">
      <c r="K366">
        <v>2010</v>
      </c>
      <c r="L366">
        <v>2015</v>
      </c>
      <c r="M366">
        <v>2016</v>
      </c>
    </row>
    <row r="367" spans="10:13">
      <c r="J367" t="s">
        <v>445</v>
      </c>
      <c r="K367">
        <v>124940</v>
      </c>
      <c r="L367">
        <v>133353</v>
      </c>
      <c r="M367">
        <v>128897</v>
      </c>
    </row>
    <row r="368" spans="10:13">
      <c r="J368" t="s">
        <v>446</v>
      </c>
      <c r="K368">
        <v>25883</v>
      </c>
      <c r="L368">
        <v>43089</v>
      </c>
      <c r="M368">
        <v>54536</v>
      </c>
    </row>
    <row r="369" spans="10:13">
      <c r="J369" t="s">
        <v>447</v>
      </c>
      <c r="K369">
        <f>SUM(K367:K368)</f>
        <v>150823</v>
      </c>
      <c r="L369">
        <f>SUM(L367:L368)</f>
        <v>176442</v>
      </c>
      <c r="M369">
        <f>SUM(M367:M368)</f>
        <v>183433</v>
      </c>
    </row>
    <row r="408" spans="2:2">
      <c r="B408" t="s">
        <v>454</v>
      </c>
    </row>
    <row r="409" spans="2:2">
      <c r="B409" t="s">
        <v>453</v>
      </c>
    </row>
    <row r="436" spans="2:5">
      <c r="B436" t="s">
        <v>456</v>
      </c>
    </row>
    <row r="437" spans="2:5">
      <c r="C437">
        <v>2010</v>
      </c>
      <c r="D437">
        <v>2015</v>
      </c>
      <c r="E437">
        <v>2016</v>
      </c>
    </row>
    <row r="438" spans="2:5">
      <c r="B438" t="s">
        <v>455</v>
      </c>
      <c r="C438">
        <v>806</v>
      </c>
      <c r="D438">
        <v>907</v>
      </c>
      <c r="E438">
        <v>1052</v>
      </c>
    </row>
    <row r="442" spans="2:5">
      <c r="C442" t="s">
        <v>465</v>
      </c>
    </row>
    <row r="443" spans="2:5">
      <c r="C443" t="s">
        <v>464</v>
      </c>
    </row>
    <row r="484" spans="12:18">
      <c r="L484" t="s">
        <v>470</v>
      </c>
      <c r="M484">
        <v>2010</v>
      </c>
      <c r="N484">
        <v>2016</v>
      </c>
    </row>
    <row r="485" spans="12:18">
      <c r="L485" t="s">
        <v>468</v>
      </c>
      <c r="M485">
        <v>1669</v>
      </c>
      <c r="N485">
        <v>1763</v>
      </c>
    </row>
    <row r="486" spans="12:18">
      <c r="L486" t="s">
        <v>469</v>
      </c>
      <c r="M486">
        <v>36447</v>
      </c>
      <c r="N486">
        <v>49865</v>
      </c>
    </row>
    <row r="489" spans="12:18">
      <c r="L489" t="s">
        <v>866</v>
      </c>
    </row>
    <row r="490" spans="12:18">
      <c r="L490" t="s">
        <v>864</v>
      </c>
      <c r="M490" t="s">
        <v>860</v>
      </c>
      <c r="N490" t="s">
        <v>861</v>
      </c>
      <c r="O490" t="s">
        <v>862</v>
      </c>
      <c r="P490" t="s">
        <v>381</v>
      </c>
      <c r="Q490" t="s">
        <v>863</v>
      </c>
      <c r="R490" t="s">
        <v>865</v>
      </c>
    </row>
    <row r="491" spans="12:18">
      <c r="L491" t="s">
        <v>858</v>
      </c>
      <c r="M491">
        <v>4.60548E-2</v>
      </c>
      <c r="N491">
        <v>0.26376839999999996</v>
      </c>
      <c r="O491">
        <v>0</v>
      </c>
      <c r="P491">
        <v>0</v>
      </c>
      <c r="Q491">
        <v>0</v>
      </c>
      <c r="R491">
        <v>0</v>
      </c>
    </row>
    <row r="492" spans="12:18">
      <c r="L492" t="s">
        <v>859</v>
      </c>
      <c r="M492">
        <v>0</v>
      </c>
      <c r="N492">
        <v>0</v>
      </c>
      <c r="O492">
        <v>0</v>
      </c>
      <c r="P492">
        <v>0.3433176</v>
      </c>
      <c r="Q492">
        <v>0.12141719999999999</v>
      </c>
      <c r="R492">
        <v>0</v>
      </c>
    </row>
    <row r="493" spans="12:18">
      <c r="L493" t="s">
        <v>822</v>
      </c>
      <c r="M493">
        <v>0</v>
      </c>
      <c r="N493">
        <v>0</v>
      </c>
      <c r="O493">
        <v>6.5104740000000003</v>
      </c>
      <c r="P493">
        <v>4.5594251999999997</v>
      </c>
      <c r="Q493">
        <v>0</v>
      </c>
      <c r="R493">
        <v>2.0934000000000001E-2</v>
      </c>
    </row>
    <row r="528" spans="2:2">
      <c r="B528" t="s">
        <v>871</v>
      </c>
    </row>
    <row r="529" spans="2:10">
      <c r="B529" s="1"/>
    </row>
    <row r="531" spans="2:10">
      <c r="I531" s="77" t="s">
        <v>868</v>
      </c>
      <c r="J531" s="78"/>
    </row>
    <row r="532" spans="2:10">
      <c r="I532" t="s">
        <v>918</v>
      </c>
      <c r="J532">
        <f>SUM(J537:J540)</f>
        <v>16</v>
      </c>
    </row>
    <row r="533" spans="2:10">
      <c r="I533" t="s">
        <v>919</v>
      </c>
      <c r="J533">
        <f>SUM(J537:J539)</f>
        <v>3</v>
      </c>
    </row>
    <row r="534" spans="2:10">
      <c r="I534" t="s">
        <v>867</v>
      </c>
      <c r="J534">
        <f>37</f>
        <v>37</v>
      </c>
    </row>
    <row r="537" spans="2:10">
      <c r="I537" t="s">
        <v>914</v>
      </c>
      <c r="J537">
        <v>1</v>
      </c>
    </row>
    <row r="538" spans="2:10">
      <c r="I538" t="s">
        <v>915</v>
      </c>
      <c r="J538">
        <v>1</v>
      </c>
    </row>
    <row r="539" spans="2:10">
      <c r="I539" t="s">
        <v>916</v>
      </c>
      <c r="J539">
        <v>1</v>
      </c>
    </row>
    <row r="540" spans="2:10">
      <c r="I540" t="s">
        <v>917</v>
      </c>
      <c r="J540">
        <v>13</v>
      </c>
    </row>
    <row r="541" spans="2:10">
      <c r="I541" t="s">
        <v>920</v>
      </c>
      <c r="J541">
        <v>742</v>
      </c>
    </row>
    <row r="545" spans="9:16">
      <c r="I545" s="8" t="s">
        <v>866</v>
      </c>
      <c r="J545" s="8"/>
      <c r="K545" s="8"/>
      <c r="L545" s="8"/>
      <c r="M545" s="8"/>
      <c r="N545" s="8"/>
      <c r="O545" s="8"/>
    </row>
    <row r="546" spans="9:16">
      <c r="I546" s="8" t="s">
        <v>864</v>
      </c>
      <c r="J546" s="8" t="s">
        <v>862</v>
      </c>
      <c r="K546" s="8" t="s">
        <v>381</v>
      </c>
      <c r="L546" s="8" t="s">
        <v>863</v>
      </c>
      <c r="M546" s="8"/>
    </row>
    <row r="547" spans="9:16">
      <c r="I547" t="s">
        <v>906</v>
      </c>
      <c r="J547">
        <v>1.2899949479999999</v>
      </c>
      <c r="K547">
        <v>0</v>
      </c>
      <c r="L547">
        <v>1.1311896239999999</v>
      </c>
      <c r="M547" s="8"/>
    </row>
    <row r="548" spans="9:16">
      <c r="I548" t="s">
        <v>859</v>
      </c>
      <c r="J548">
        <v>0</v>
      </c>
      <c r="K548">
        <v>0.3433176</v>
      </c>
      <c r="L548">
        <v>0.12141719999999999</v>
      </c>
      <c r="M548" s="8"/>
      <c r="N548">
        <f>SUM(J548:L548)</f>
        <v>0.4647348</v>
      </c>
      <c r="O548">
        <f>N548/SUM(J537:J540)</f>
        <v>2.9045925E-2</v>
      </c>
      <c r="P548" t="s">
        <v>969</v>
      </c>
    </row>
    <row r="549" spans="9:16">
      <c r="M549" s="8"/>
    </row>
    <row r="550" spans="9:16">
      <c r="M550" s="8"/>
    </row>
    <row r="555" spans="9:16">
      <c r="K555" t="s">
        <v>921</v>
      </c>
    </row>
    <row r="556" spans="9:16">
      <c r="I556" t="s">
        <v>922</v>
      </c>
      <c r="K556">
        <v>2</v>
      </c>
      <c r="L556">
        <v>0.62655553476850001</v>
      </c>
    </row>
    <row r="557" spans="9:16">
      <c r="L557" t="s">
        <v>923</v>
      </c>
      <c r="M557" t="s">
        <v>924</v>
      </c>
      <c r="N557" t="s">
        <v>925</v>
      </c>
    </row>
    <row r="558" spans="9:16">
      <c r="I558" t="s">
        <v>926</v>
      </c>
      <c r="J558" t="s">
        <v>927</v>
      </c>
      <c r="K558">
        <v>1</v>
      </c>
      <c r="L558">
        <v>12.3</v>
      </c>
      <c r="M558">
        <v>26</v>
      </c>
    </row>
    <row r="559" spans="9:16">
      <c r="I559" t="s">
        <v>928</v>
      </c>
      <c r="J559" t="s">
        <v>929</v>
      </c>
      <c r="L559">
        <v>1.8520000000000001</v>
      </c>
    </row>
    <row r="560" spans="9:16">
      <c r="I560" t="s">
        <v>328</v>
      </c>
      <c r="J560" t="s">
        <v>930</v>
      </c>
      <c r="L560">
        <v>125028.71586795771</v>
      </c>
      <c r="M560">
        <v>264288.34248511383</v>
      </c>
      <c r="N560">
        <v>194658.52917653578</v>
      </c>
    </row>
    <row r="561" spans="9:14">
      <c r="I561" t="s">
        <v>931</v>
      </c>
      <c r="J561" t="s">
        <v>930</v>
      </c>
      <c r="K561">
        <v>2</v>
      </c>
      <c r="L561">
        <v>220565</v>
      </c>
    </row>
    <row r="562" spans="9:14">
      <c r="I562" t="s">
        <v>932</v>
      </c>
      <c r="J562" t="s">
        <v>933</v>
      </c>
      <c r="K562">
        <v>3</v>
      </c>
      <c r="L562">
        <v>20</v>
      </c>
      <c r="M562">
        <v>30</v>
      </c>
      <c r="N562">
        <v>25</v>
      </c>
    </row>
    <row r="565" spans="9:14">
      <c r="I565" t="s">
        <v>934</v>
      </c>
    </row>
    <row r="566" spans="9:14">
      <c r="I566" t="s">
        <v>935</v>
      </c>
    </row>
    <row r="567" spans="9:14">
      <c r="I567" t="s">
        <v>936</v>
      </c>
    </row>
  </sheetData>
  <mergeCells count="3">
    <mergeCell ref="E44:G44"/>
    <mergeCell ref="H44:J44"/>
    <mergeCell ref="K44:M44"/>
  </mergeCells>
  <hyperlinks>
    <hyperlink ref="B9" r:id="rId1" xr:uid="{242F17C3-5C27-42A9-9CEB-5FFFF86C8ED9}"/>
    <hyperlink ref="B62" r:id="rId2" xr:uid="{81974359-A8BE-492E-9503-9AFEE8D313BC}"/>
    <hyperlink ref="B154" r:id="rId3" xr:uid="{DB592F65-D341-4438-A699-94B6FE18941E}"/>
    <hyperlink ref="B81" r:id="rId4" xr:uid="{7FEF3BCB-BCC7-4812-98EB-AADC8EEDA755}"/>
    <hyperlink ref="B118" r:id="rId5" xr:uid="{3C761508-F63F-4FD6-A147-A4CD5DB18A5D}"/>
    <hyperlink ref="B101" r:id="rId6" xr:uid="{5C4DC48A-AEE6-4304-A80C-968CB5D95BD4}"/>
    <hyperlink ref="B196" r:id="rId7" xr:uid="{DE52C1CC-29B8-404F-ABD3-62C9FE6928D8}"/>
    <hyperlink ref="B276" r:id="rId8" xr:uid="{5EEDCAAE-D733-4CA2-B524-5AE6506FCCA3}"/>
  </hyperlinks>
  <pageMargins left="0.7" right="0.7" top="0.75" bottom="0.75" header="0.3" footer="0.3"/>
  <pageSetup paperSize="9" orientation="portrait" r:id="rId9"/>
  <drawing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66D03-3735-4FC5-9BFD-6475D78CFE90}">
  <dimension ref="A3:Y236"/>
  <sheetViews>
    <sheetView workbookViewId="0">
      <selection activeCell="C9" sqref="C9:C10"/>
    </sheetView>
  </sheetViews>
  <sheetFormatPr defaultRowHeight="14.4"/>
  <cols>
    <col min="1" max="1" width="12.44140625" customWidth="1"/>
    <col min="2" max="2" width="30.109375" customWidth="1"/>
    <col min="3" max="3" width="13.6640625" customWidth="1"/>
    <col min="4" max="4" width="11.5546875" customWidth="1"/>
    <col min="8" max="8" width="11.109375" customWidth="1"/>
    <col min="9" max="9" width="10.33203125" customWidth="1"/>
    <col min="12" max="12" width="13.109375" customWidth="1"/>
    <col min="13" max="13" width="11.33203125" customWidth="1"/>
  </cols>
  <sheetData>
    <row r="3" spans="2:25">
      <c r="B3" s="77" t="s">
        <v>872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</row>
    <row r="5" spans="2:25">
      <c r="B5" s="1" t="s">
        <v>881</v>
      </c>
    </row>
    <row r="6" spans="2:25">
      <c r="C6" s="1" t="s">
        <v>345</v>
      </c>
      <c r="D6" s="1" t="s">
        <v>879</v>
      </c>
      <c r="I6" t="s">
        <v>912</v>
      </c>
    </row>
    <row r="7" spans="2:25">
      <c r="B7" s="1" t="s">
        <v>872</v>
      </c>
      <c r="C7" t="s">
        <v>878</v>
      </c>
      <c r="D7" t="s">
        <v>880</v>
      </c>
      <c r="I7">
        <v>139</v>
      </c>
    </row>
    <row r="8" spans="2:25">
      <c r="B8" s="1" t="s">
        <v>875</v>
      </c>
      <c r="C8" s="246">
        <v>64.065827918563926</v>
      </c>
    </row>
    <row r="9" spans="2:25">
      <c r="B9" t="s">
        <v>876</v>
      </c>
      <c r="C9" s="41">
        <v>7.5919804254972609</v>
      </c>
      <c r="D9">
        <v>297.14668800846817</v>
      </c>
    </row>
    <row r="10" spans="2:25">
      <c r="B10" t="s">
        <v>877</v>
      </c>
      <c r="C10" s="41">
        <v>56.473847493066671</v>
      </c>
      <c r="D10">
        <v>118.29610488893073</v>
      </c>
    </row>
    <row r="11" spans="2:25">
      <c r="B11" s="1" t="s">
        <v>907</v>
      </c>
      <c r="C11" s="246">
        <v>3500.1457285473734</v>
      </c>
    </row>
    <row r="12" spans="2:25">
      <c r="B12" t="s">
        <v>445</v>
      </c>
      <c r="C12" s="41">
        <v>102.13022376731993</v>
      </c>
      <c r="D12">
        <v>346.00752391343065</v>
      </c>
      <c r="F12">
        <f>C12/139</f>
        <v>0.73474981127568295</v>
      </c>
      <c r="H12" t="s">
        <v>882</v>
      </c>
      <c r="J12" t="s">
        <v>883</v>
      </c>
      <c r="K12" t="s">
        <v>446</v>
      </c>
    </row>
    <row r="13" spans="2:25">
      <c r="B13" t="s">
        <v>873</v>
      </c>
      <c r="C13" s="41">
        <v>1896.5692070780854</v>
      </c>
      <c r="D13">
        <v>778.81509870357672</v>
      </c>
      <c r="G13">
        <v>2010</v>
      </c>
      <c r="H13">
        <v>93707</v>
      </c>
      <c r="J13">
        <v>31852</v>
      </c>
      <c r="K13">
        <v>63898</v>
      </c>
    </row>
    <row r="14" spans="2:25">
      <c r="B14" t="s">
        <v>874</v>
      </c>
      <c r="C14" s="41">
        <v>1501.4462977019684</v>
      </c>
      <c r="D14">
        <v>606.05666066766969</v>
      </c>
    </row>
    <row r="15" spans="2:25">
      <c r="C15" s="41">
        <f>SUM(C13:C14)</f>
        <v>3398.0155047800536</v>
      </c>
    </row>
    <row r="20" spans="2:8">
      <c r="B20" s="1" t="s">
        <v>470</v>
      </c>
      <c r="C20" s="1">
        <v>2010</v>
      </c>
      <c r="D20" s="1">
        <v>2016</v>
      </c>
    </row>
    <row r="21" spans="2:8">
      <c r="B21" s="1" t="s">
        <v>468</v>
      </c>
      <c r="C21">
        <v>1669</v>
      </c>
      <c r="D21">
        <v>1763</v>
      </c>
    </row>
    <row r="22" spans="2:8">
      <c r="B22" s="1" t="s">
        <v>469</v>
      </c>
      <c r="C22">
        <v>36447</v>
      </c>
      <c r="D22">
        <v>49865</v>
      </c>
    </row>
    <row r="23" spans="2:8">
      <c r="B23" s="1"/>
    </row>
    <row r="25" spans="2:8">
      <c r="B25" s="8" t="s">
        <v>866</v>
      </c>
      <c r="C25" s="8"/>
      <c r="D25" s="8"/>
      <c r="E25" s="8"/>
      <c r="F25" s="8"/>
      <c r="G25" s="8"/>
      <c r="H25" s="8"/>
    </row>
    <row r="26" spans="2:8">
      <c r="B26" s="8" t="s">
        <v>864</v>
      </c>
      <c r="C26" s="8" t="s">
        <v>860</v>
      </c>
      <c r="D26" s="8" t="s">
        <v>861</v>
      </c>
      <c r="E26" s="8" t="s">
        <v>862</v>
      </c>
      <c r="F26" s="8" t="s">
        <v>381</v>
      </c>
      <c r="G26" s="8" t="s">
        <v>863</v>
      </c>
      <c r="H26" s="8" t="s">
        <v>865</v>
      </c>
    </row>
    <row r="27" spans="2:8">
      <c r="B27" t="s">
        <v>858</v>
      </c>
      <c r="C27">
        <v>4.60548E-2</v>
      </c>
      <c r="D27">
        <v>0.26376839999999996</v>
      </c>
      <c r="E27">
        <v>0</v>
      </c>
      <c r="F27">
        <v>0</v>
      </c>
      <c r="G27">
        <v>0</v>
      </c>
      <c r="H27">
        <v>0</v>
      </c>
    </row>
    <row r="28" spans="2:8">
      <c r="B28" t="s">
        <v>859</v>
      </c>
      <c r="C28">
        <v>0</v>
      </c>
      <c r="D28">
        <v>0</v>
      </c>
      <c r="E28">
        <v>0</v>
      </c>
      <c r="F28">
        <v>0.3433176</v>
      </c>
      <c r="G28">
        <v>0.12141719999999999</v>
      </c>
      <c r="H28">
        <v>0</v>
      </c>
    </row>
    <row r="29" spans="2:8">
      <c r="B29" t="s">
        <v>822</v>
      </c>
      <c r="C29">
        <v>0</v>
      </c>
      <c r="D29">
        <v>0</v>
      </c>
      <c r="E29">
        <v>6.5104740000000003</v>
      </c>
      <c r="F29">
        <v>4.5594251999999997</v>
      </c>
      <c r="G29">
        <v>0</v>
      </c>
      <c r="H29">
        <v>2.0934000000000001E-2</v>
      </c>
    </row>
    <row r="30" spans="2:8">
      <c r="B30" t="s">
        <v>635</v>
      </c>
      <c r="C30">
        <v>0</v>
      </c>
      <c r="D30">
        <v>5.2800153480000001</v>
      </c>
      <c r="E30">
        <v>0</v>
      </c>
      <c r="F30">
        <v>0</v>
      </c>
      <c r="G30">
        <v>0</v>
      </c>
      <c r="H30">
        <v>0</v>
      </c>
    </row>
    <row r="31" spans="2:8">
      <c r="B31" t="s">
        <v>906</v>
      </c>
      <c r="C31">
        <v>0</v>
      </c>
      <c r="D31">
        <v>0</v>
      </c>
      <c r="E31">
        <v>1.2899949479999999</v>
      </c>
      <c r="F31">
        <v>0</v>
      </c>
      <c r="G31">
        <v>1.1311896239999999</v>
      </c>
      <c r="H31">
        <v>0</v>
      </c>
    </row>
    <row r="34" spans="2:9">
      <c r="B34" t="s">
        <v>910</v>
      </c>
      <c r="C34">
        <f>SUM(C27:D27)</f>
        <v>0.30982319999999997</v>
      </c>
    </row>
    <row r="35" spans="2:9">
      <c r="B35" t="s">
        <v>908</v>
      </c>
      <c r="C35">
        <f>C27/C34</f>
        <v>0.14864864864864866</v>
      </c>
    </row>
    <row r="36" spans="2:9">
      <c r="B36" t="s">
        <v>909</v>
      </c>
      <c r="C36">
        <f>D27/C34</f>
        <v>0.85135135135135132</v>
      </c>
    </row>
    <row r="40" spans="2:9">
      <c r="I40" t="s">
        <v>427</v>
      </c>
    </row>
    <row r="41" spans="2:9">
      <c r="B41" s="77" t="s">
        <v>438</v>
      </c>
      <c r="C41" s="78"/>
      <c r="D41" s="78"/>
      <c r="E41" s="78"/>
    </row>
    <row r="42" spans="2:9">
      <c r="B42" s="78" t="s">
        <v>329</v>
      </c>
      <c r="C42" s="78">
        <v>2010</v>
      </c>
      <c r="D42" s="78">
        <v>2015</v>
      </c>
      <c r="E42" s="78">
        <v>2016</v>
      </c>
    </row>
    <row r="43" spans="2:9">
      <c r="B43" s="54" t="s">
        <v>434</v>
      </c>
      <c r="C43">
        <v>35234</v>
      </c>
      <c r="D43">
        <v>44664</v>
      </c>
      <c r="E43">
        <v>48459</v>
      </c>
    </row>
    <row r="44" spans="2:9">
      <c r="B44" s="54" t="s">
        <v>435</v>
      </c>
      <c r="C44">
        <v>2036356</v>
      </c>
      <c r="D44">
        <v>4847288</v>
      </c>
      <c r="E44">
        <v>6801814</v>
      </c>
    </row>
    <row r="45" spans="2:9">
      <c r="G45" t="s">
        <v>870</v>
      </c>
    </row>
    <row r="46" spans="2:9">
      <c r="G46">
        <v>318452</v>
      </c>
    </row>
    <row r="51" spans="1:5">
      <c r="B51" s="77" t="s">
        <v>892</v>
      </c>
      <c r="C51" s="77"/>
      <c r="D51" s="77"/>
      <c r="E51" s="77"/>
    </row>
    <row r="52" spans="1:5">
      <c r="B52" s="77" t="s">
        <v>888</v>
      </c>
      <c r="C52" s="77" t="s">
        <v>889</v>
      </c>
      <c r="D52" s="77" t="s">
        <v>890</v>
      </c>
      <c r="E52" s="77" t="s">
        <v>447</v>
      </c>
    </row>
    <row r="53" spans="1:5">
      <c r="A53">
        <v>2011</v>
      </c>
      <c r="B53">
        <v>864570</v>
      </c>
      <c r="C53">
        <v>864378</v>
      </c>
      <c r="D53">
        <v>745858</v>
      </c>
      <c r="E53">
        <v>2474806</v>
      </c>
    </row>
    <row r="54" spans="1:5">
      <c r="A54">
        <v>2010</v>
      </c>
      <c r="B54">
        <v>741223</v>
      </c>
      <c r="C54">
        <v>743047</v>
      </c>
      <c r="D54">
        <v>580918</v>
      </c>
      <c r="E54">
        <v>2065188</v>
      </c>
    </row>
    <row r="57" spans="1:5">
      <c r="A57" t="s">
        <v>911</v>
      </c>
      <c r="B57">
        <f>B123</f>
        <v>102275</v>
      </c>
    </row>
    <row r="58" spans="1:5">
      <c r="B58">
        <f>E54/B57</f>
        <v>20.192500611097532</v>
      </c>
    </row>
    <row r="85" spans="2:25">
      <c r="B85" s="74" t="s">
        <v>426</v>
      </c>
    </row>
    <row r="87" spans="2:25">
      <c r="O87" s="1" t="s">
        <v>439</v>
      </c>
      <c r="Y87" t="s">
        <v>433</v>
      </c>
    </row>
    <row r="88" spans="2:25">
      <c r="O88" t="s">
        <v>329</v>
      </c>
      <c r="P88">
        <v>2010</v>
      </c>
      <c r="Q88">
        <v>2011</v>
      </c>
      <c r="R88">
        <v>2012</v>
      </c>
      <c r="S88">
        <v>2013</v>
      </c>
      <c r="T88">
        <v>2014</v>
      </c>
      <c r="U88">
        <v>2015</v>
      </c>
      <c r="V88">
        <v>2016</v>
      </c>
      <c r="W88">
        <v>2017</v>
      </c>
      <c r="X88">
        <v>2018</v>
      </c>
      <c r="Y88">
        <v>2010</v>
      </c>
    </row>
    <row r="89" spans="2:25">
      <c r="O89" t="s">
        <v>432</v>
      </c>
      <c r="Q89">
        <v>82.1</v>
      </c>
      <c r="R89">
        <v>98.3</v>
      </c>
      <c r="S89">
        <v>99.2</v>
      </c>
      <c r="T89">
        <v>96</v>
      </c>
      <c r="U89">
        <v>107.7</v>
      </c>
      <c r="V89">
        <v>128</v>
      </c>
      <c r="W89">
        <v>166.8</v>
      </c>
      <c r="X89">
        <v>163.6</v>
      </c>
      <c r="Y89">
        <v>78</v>
      </c>
    </row>
    <row r="90" spans="2:25">
      <c r="O90" t="s">
        <v>431</v>
      </c>
      <c r="Q90">
        <v>2150527</v>
      </c>
      <c r="R90">
        <v>2400160</v>
      </c>
      <c r="S90">
        <v>2602714</v>
      </c>
      <c r="T90">
        <v>3035882.8</v>
      </c>
      <c r="U90">
        <v>4134980</v>
      </c>
      <c r="V90">
        <v>5170834</v>
      </c>
      <c r="W90">
        <v>7242611</v>
      </c>
      <c r="X90">
        <v>7819740.5999999996</v>
      </c>
      <c r="Y90">
        <v>1700000</v>
      </c>
    </row>
    <row r="114" spans="2:9">
      <c r="I114" t="s">
        <v>440</v>
      </c>
    </row>
    <row r="121" spans="2:9">
      <c r="B121" s="77" t="s">
        <v>900</v>
      </c>
      <c r="C121" s="77"/>
      <c r="D121" s="77"/>
    </row>
    <row r="122" spans="2:9">
      <c r="B122" s="1">
        <v>2010</v>
      </c>
      <c r="C122" s="1">
        <v>2015</v>
      </c>
      <c r="D122" s="1">
        <v>2016</v>
      </c>
    </row>
    <row r="123" spans="2:9">
      <c r="B123" s="57">
        <v>102275</v>
      </c>
      <c r="C123">
        <v>145891</v>
      </c>
      <c r="D123">
        <v>165636</v>
      </c>
    </row>
    <row r="134" spans="1:9">
      <c r="I134" s="74" t="s">
        <v>442</v>
      </c>
    </row>
    <row r="138" spans="1:9">
      <c r="B138" t="s">
        <v>899</v>
      </c>
    </row>
    <row r="139" spans="1:9">
      <c r="B139" s="77" t="s">
        <v>901</v>
      </c>
      <c r="C139" s="77"/>
      <c r="D139" s="77"/>
    </row>
    <row r="140" spans="1:9">
      <c r="B140" t="s">
        <v>897</v>
      </c>
      <c r="C140" t="s">
        <v>898</v>
      </c>
      <c r="D140" t="s">
        <v>544</v>
      </c>
    </row>
    <row r="141" spans="1:9">
      <c r="A141">
        <v>2010</v>
      </c>
      <c r="B141">
        <v>25596</v>
      </c>
      <c r="C141">
        <v>76679</v>
      </c>
      <c r="D141" s="57">
        <v>102275</v>
      </c>
    </row>
    <row r="166" spans="2:5">
      <c r="B166" s="78" t="s">
        <v>896</v>
      </c>
      <c r="C166" s="78"/>
      <c r="D166" s="78"/>
      <c r="E166" s="78"/>
    </row>
    <row r="167" spans="2:5">
      <c r="B167" s="78"/>
      <c r="C167" s="78">
        <v>2010</v>
      </c>
      <c r="D167" s="78">
        <v>2015</v>
      </c>
      <c r="E167" s="78">
        <v>2016</v>
      </c>
    </row>
    <row r="168" spans="2:5">
      <c r="B168" t="s">
        <v>895</v>
      </c>
      <c r="C168">
        <v>124940</v>
      </c>
      <c r="D168">
        <v>133353</v>
      </c>
      <c r="E168">
        <v>118274</v>
      </c>
    </row>
    <row r="169" spans="2:5">
      <c r="B169" t="s">
        <v>446</v>
      </c>
      <c r="C169">
        <v>25883</v>
      </c>
      <c r="D169">
        <v>43089</v>
      </c>
      <c r="E169">
        <v>54536</v>
      </c>
    </row>
    <row r="170" spans="2:5">
      <c r="B170" t="s">
        <v>447</v>
      </c>
      <c r="C170">
        <f>SUM(C168:C169)</f>
        <v>150823</v>
      </c>
      <c r="D170">
        <f>SUM(D168:D169)</f>
        <v>176442</v>
      </c>
      <c r="E170">
        <f>SUM(E168:E169)</f>
        <v>172810</v>
      </c>
    </row>
    <row r="199" spans="2:9">
      <c r="B199" s="77" t="s">
        <v>887</v>
      </c>
      <c r="C199" s="77"/>
      <c r="D199" s="77"/>
      <c r="E199" s="1"/>
      <c r="I199" t="s">
        <v>886</v>
      </c>
    </row>
    <row r="200" spans="2:9">
      <c r="B200" s="77" t="s">
        <v>893</v>
      </c>
      <c r="C200" s="77" t="s">
        <v>884</v>
      </c>
      <c r="D200" s="77" t="s">
        <v>894</v>
      </c>
      <c r="E200" s="1"/>
    </row>
    <row r="201" spans="2:9">
      <c r="B201">
        <v>0.65</v>
      </c>
      <c r="C201">
        <v>182</v>
      </c>
      <c r="D201">
        <f>B201*C201</f>
        <v>118.3</v>
      </c>
    </row>
    <row r="202" spans="2:9">
      <c r="B202">
        <v>0.72</v>
      </c>
      <c r="C202">
        <v>182</v>
      </c>
      <c r="D202">
        <f t="shared" ref="D202:D212" si="0">B202*C202</f>
        <v>131.04</v>
      </c>
    </row>
    <row r="203" spans="2:9">
      <c r="B203">
        <v>0.75</v>
      </c>
      <c r="C203">
        <v>184</v>
      </c>
      <c r="D203">
        <f t="shared" si="0"/>
        <v>138</v>
      </c>
    </row>
    <row r="204" spans="2:9">
      <c r="B204">
        <v>0.79</v>
      </c>
      <c r="C204">
        <v>183</v>
      </c>
      <c r="D204">
        <f t="shared" si="0"/>
        <v>144.57</v>
      </c>
    </row>
    <row r="205" spans="2:9">
      <c r="B205">
        <v>0.78</v>
      </c>
      <c r="C205">
        <v>182</v>
      </c>
      <c r="D205">
        <f t="shared" si="0"/>
        <v>141.96</v>
      </c>
    </row>
    <row r="206" spans="2:9">
      <c r="B206">
        <v>0.79</v>
      </c>
      <c r="C206">
        <v>180</v>
      </c>
      <c r="D206">
        <f t="shared" si="0"/>
        <v>142.20000000000002</v>
      </c>
    </row>
    <row r="207" spans="2:9">
      <c r="B207">
        <v>0.85</v>
      </c>
      <c r="C207">
        <v>180</v>
      </c>
      <c r="D207">
        <f t="shared" si="0"/>
        <v>153</v>
      </c>
    </row>
    <row r="208" spans="2:9">
      <c r="B208">
        <v>0.84</v>
      </c>
      <c r="C208">
        <v>179</v>
      </c>
      <c r="D208">
        <f t="shared" si="0"/>
        <v>150.35999999999999</v>
      </c>
    </row>
    <row r="209" spans="2:4">
      <c r="B209">
        <v>0.77</v>
      </c>
      <c r="C209">
        <v>181</v>
      </c>
      <c r="D209">
        <f t="shared" si="0"/>
        <v>139.37</v>
      </c>
    </row>
    <row r="210" spans="2:4">
      <c r="B210">
        <v>0.8</v>
      </c>
      <c r="C210">
        <v>180</v>
      </c>
      <c r="D210">
        <f t="shared" si="0"/>
        <v>144</v>
      </c>
    </row>
    <row r="211" spans="2:4">
      <c r="B211">
        <v>0.75</v>
      </c>
      <c r="C211">
        <v>185</v>
      </c>
      <c r="D211">
        <f t="shared" si="0"/>
        <v>138.75</v>
      </c>
    </row>
    <row r="212" spans="2:4">
      <c r="B212">
        <v>0.72</v>
      </c>
      <c r="C212">
        <v>188</v>
      </c>
      <c r="D212">
        <f t="shared" si="0"/>
        <v>135.35999999999999</v>
      </c>
    </row>
    <row r="213" spans="2:4">
      <c r="C213" t="s">
        <v>885</v>
      </c>
      <c r="D213">
        <f>SUM(D201:D212)/12</f>
        <v>139.74250000000001</v>
      </c>
    </row>
    <row r="227" spans="1:9">
      <c r="I227" t="s">
        <v>891</v>
      </c>
    </row>
    <row r="230" spans="1:9">
      <c r="B230" s="77" t="s">
        <v>892</v>
      </c>
      <c r="C230" s="77"/>
      <c r="D230" s="77"/>
      <c r="E230" s="77"/>
    </row>
    <row r="231" spans="1:9">
      <c r="B231" s="77" t="s">
        <v>888</v>
      </c>
      <c r="C231" s="77" t="s">
        <v>889</v>
      </c>
      <c r="D231" s="77" t="s">
        <v>890</v>
      </c>
      <c r="E231" s="77" t="s">
        <v>447</v>
      </c>
    </row>
    <row r="232" spans="1:9">
      <c r="A232">
        <v>2011</v>
      </c>
      <c r="B232">
        <v>864570</v>
      </c>
      <c r="C232">
        <v>864378</v>
      </c>
      <c r="D232">
        <v>745858</v>
      </c>
      <c r="E232">
        <v>2474806</v>
      </c>
    </row>
    <row r="233" spans="1:9">
      <c r="A233">
        <v>2010</v>
      </c>
      <c r="B233">
        <v>741223</v>
      </c>
      <c r="C233">
        <v>743047</v>
      </c>
      <c r="D233">
        <v>580918</v>
      </c>
      <c r="E233">
        <v>2065188</v>
      </c>
    </row>
    <row r="236" spans="1:9">
      <c r="A236" s="1"/>
      <c r="B236" s="1"/>
      <c r="C236" s="1"/>
    </row>
  </sheetData>
  <hyperlinks>
    <hyperlink ref="B85" r:id="rId1" xr:uid="{B6656C4E-DACE-44E0-8EBF-1D9CBCCDFF1E}"/>
    <hyperlink ref="I134" r:id="rId2" xr:uid="{0E703F8D-8E6C-4AA9-8CCE-757F72C66E37}"/>
  </hyperlinks>
  <pageMargins left="0.7" right="0.7" top="0.75" bottom="0.75" header="0.3" footer="0.3"/>
  <pageSetup paperSize="9" orientation="portrait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EC9E-7ED6-4886-80ED-C32618CD34D2}">
  <dimension ref="C2:S20"/>
  <sheetViews>
    <sheetView workbookViewId="0">
      <selection activeCell="I14" sqref="I14:J14"/>
    </sheetView>
  </sheetViews>
  <sheetFormatPr defaultRowHeight="13.2"/>
  <cols>
    <col min="1" max="6" width="8.88671875" style="301"/>
    <col min="7" max="7" width="7.5546875" style="301" bestFit="1" customWidth="1"/>
    <col min="8" max="8" width="12" style="301" bestFit="1" customWidth="1"/>
    <col min="9" max="16384" width="8.88671875" style="301"/>
  </cols>
  <sheetData>
    <row r="2" spans="3:19">
      <c r="P2" s="301" t="s">
        <v>1041</v>
      </c>
    </row>
    <row r="3" spans="3:19">
      <c r="P3" s="301" t="s">
        <v>865</v>
      </c>
      <c r="Q3" s="301" t="s">
        <v>1042</v>
      </c>
    </row>
    <row r="4" spans="3:19">
      <c r="P4" s="301" t="s">
        <v>1043</v>
      </c>
      <c r="Q4" s="301" t="s">
        <v>1044</v>
      </c>
    </row>
    <row r="5" spans="3:19" ht="13.8">
      <c r="C5" s="352" t="s">
        <v>1045</v>
      </c>
      <c r="D5" s="353"/>
      <c r="E5" s="354"/>
      <c r="P5" s="301" t="s">
        <v>1046</v>
      </c>
      <c r="Q5" s="301" t="s">
        <v>1047</v>
      </c>
    </row>
    <row r="6" spans="3:19" ht="13.8">
      <c r="C6" s="353" t="s">
        <v>1048</v>
      </c>
      <c r="D6" s="353"/>
      <c r="E6" s="353"/>
      <c r="P6" s="301" t="s">
        <v>1049</v>
      </c>
      <c r="Q6" s="301" t="s">
        <v>1047</v>
      </c>
    </row>
    <row r="7" spans="3:19" ht="13.8">
      <c r="C7" s="353"/>
      <c r="D7" s="353"/>
      <c r="E7" s="353"/>
    </row>
    <row r="8" spans="3:19" ht="13.8">
      <c r="C8" s="353"/>
      <c r="D8" s="355" t="s">
        <v>419</v>
      </c>
      <c r="E8" s="355" t="s">
        <v>862</v>
      </c>
      <c r="F8" s="355" t="s">
        <v>303</v>
      </c>
      <c r="G8" s="355" t="s">
        <v>1050</v>
      </c>
      <c r="H8" s="355" t="s">
        <v>1051</v>
      </c>
      <c r="I8" s="355" t="s">
        <v>861</v>
      </c>
      <c r="J8" s="301" t="s">
        <v>1052</v>
      </c>
      <c r="K8" s="301" t="s">
        <v>1049</v>
      </c>
      <c r="L8" s="301" t="s">
        <v>1053</v>
      </c>
      <c r="M8" s="301" t="s">
        <v>1046</v>
      </c>
      <c r="N8" s="301" t="s">
        <v>1054</v>
      </c>
    </row>
    <row r="9" spans="3:19" ht="13.8">
      <c r="C9" s="356" t="s">
        <v>1055</v>
      </c>
      <c r="D9" s="353"/>
      <c r="E9" s="353"/>
    </row>
    <row r="10" spans="3:19" ht="27.6">
      <c r="C10" s="357" t="s">
        <v>8</v>
      </c>
      <c r="D10" s="358" t="str">
        <f>Commodities!D52</f>
        <v>TRADSL</v>
      </c>
      <c r="E10" s="358" t="str">
        <f>Commodities!D54</f>
        <v>TRAGSL</v>
      </c>
      <c r="F10" s="358" t="str">
        <f>Commodities!D56</f>
        <v>TRALPG</v>
      </c>
      <c r="G10" s="358" t="str">
        <f>Commodities!D58</f>
        <v>TRANGA</v>
      </c>
      <c r="H10" s="358" t="s">
        <v>132</v>
      </c>
      <c r="I10" s="358" t="s">
        <v>136</v>
      </c>
      <c r="J10" s="358" t="s">
        <v>134</v>
      </c>
      <c r="K10" s="358" t="str">
        <f>TRA_Fuel!E38</f>
        <v>TRADSLN</v>
      </c>
      <c r="L10" s="358" t="s">
        <v>144</v>
      </c>
      <c r="M10" s="358" t="str">
        <f>Commodities!D66</f>
        <v>TRAKEN</v>
      </c>
      <c r="N10" s="358" t="str">
        <f>Commodities!D67</f>
        <v>TRAKEI</v>
      </c>
      <c r="O10" s="358" t="str">
        <f>Commodities!D69</f>
        <v>TRAAGSL</v>
      </c>
      <c r="P10" s="358" t="str">
        <f>Commodities!D55</f>
        <v>TRAGSB</v>
      </c>
      <c r="Q10" s="358" t="str">
        <f>Commodities!D59</f>
        <v>TRASNG</v>
      </c>
      <c r="R10" s="358" t="str">
        <f>Commodities!D53</f>
        <v>TRADSB</v>
      </c>
      <c r="S10" s="358" t="str">
        <f>Commodities!D68</f>
        <v>TRAKRB</v>
      </c>
    </row>
    <row r="11" spans="3:19" ht="14.4" thickBot="1">
      <c r="C11" s="359" t="s">
        <v>1056</v>
      </c>
      <c r="D11" s="360" t="s">
        <v>1057</v>
      </c>
      <c r="E11" s="360" t="s">
        <v>1057</v>
      </c>
      <c r="F11" s="360" t="s">
        <v>1057</v>
      </c>
      <c r="G11" s="360" t="s">
        <v>1057</v>
      </c>
      <c r="H11" s="360" t="s">
        <v>1057</v>
      </c>
      <c r="I11" s="360"/>
      <c r="J11" s="360" t="s">
        <v>1057</v>
      </c>
      <c r="K11" s="360" t="s">
        <v>1057</v>
      </c>
      <c r="L11" s="360" t="s">
        <v>1057</v>
      </c>
      <c r="M11" s="360" t="s">
        <v>1057</v>
      </c>
      <c r="N11" s="360" t="s">
        <v>1057</v>
      </c>
      <c r="O11" s="360" t="s">
        <v>1057</v>
      </c>
      <c r="P11" s="360" t="s">
        <v>1057</v>
      </c>
      <c r="Q11" s="360" t="s">
        <v>1057</v>
      </c>
      <c r="R11" s="360" t="s">
        <v>1057</v>
      </c>
      <c r="S11" s="360" t="s">
        <v>1057</v>
      </c>
    </row>
    <row r="12" spans="3:19" ht="13.8">
      <c r="C12" s="361" t="str">
        <f>Commodities!D119</f>
        <v>TRACO2</v>
      </c>
      <c r="D12" s="361">
        <v>74.099999999999994</v>
      </c>
      <c r="E12" s="361">
        <v>69.3</v>
      </c>
      <c r="F12" s="361">
        <v>63.1</v>
      </c>
      <c r="G12" s="361">
        <v>56.1</v>
      </c>
      <c r="H12" s="361"/>
      <c r="I12" s="361"/>
      <c r="J12" s="361"/>
      <c r="K12" s="361"/>
      <c r="L12" s="361"/>
      <c r="M12" s="361"/>
      <c r="N12" s="361"/>
      <c r="O12" s="361"/>
      <c r="P12" s="361"/>
      <c r="Q12" s="361"/>
      <c r="R12" s="361"/>
      <c r="S12" s="361"/>
    </row>
    <row r="13" spans="3:19" ht="13.8">
      <c r="C13" s="361" t="str">
        <f>Commodities!D120</f>
        <v>TRACO2A</v>
      </c>
      <c r="D13" s="361"/>
      <c r="E13" s="361"/>
      <c r="F13" s="361"/>
      <c r="G13" s="361"/>
      <c r="H13" s="361"/>
      <c r="I13" s="361"/>
      <c r="J13" s="361"/>
      <c r="K13" s="361"/>
      <c r="L13" s="361"/>
      <c r="M13" s="361">
        <v>71.900000000000006</v>
      </c>
      <c r="N13" s="361">
        <v>71.900000000000006</v>
      </c>
      <c r="O13" s="361">
        <f>E12</f>
        <v>69.3</v>
      </c>
      <c r="P13" s="361"/>
      <c r="Q13" s="361"/>
      <c r="R13" s="361"/>
      <c r="S13" s="361"/>
    </row>
    <row r="14" spans="3:19" ht="13.8">
      <c r="C14" s="361" t="str">
        <f>Commodities!D123</f>
        <v>TRACO2S</v>
      </c>
      <c r="D14" s="361"/>
      <c r="E14" s="361"/>
      <c r="F14" s="361"/>
      <c r="G14" s="361"/>
      <c r="H14" s="361">
        <v>77.400000000000006</v>
      </c>
      <c r="I14" s="361">
        <v>77.400000000000006</v>
      </c>
      <c r="J14" s="361">
        <f>$D$12</f>
        <v>74.099999999999994</v>
      </c>
      <c r="K14" s="361">
        <f>$D$12</f>
        <v>74.099999999999994</v>
      </c>
      <c r="L14" s="361">
        <f>G12</f>
        <v>56.1</v>
      </c>
      <c r="M14" s="361"/>
      <c r="N14" s="361"/>
      <c r="O14" s="361"/>
      <c r="P14" s="361"/>
      <c r="Q14" s="361"/>
      <c r="R14" s="361"/>
      <c r="S14" s="361"/>
    </row>
    <row r="15" spans="3:19" ht="13.8">
      <c r="C15" s="301" t="s">
        <v>1024</v>
      </c>
      <c r="N15" s="361">
        <v>71.900000000000006</v>
      </c>
    </row>
    <row r="16" spans="3:19" ht="13.8">
      <c r="C16" s="301" t="s">
        <v>1026</v>
      </c>
      <c r="M16" s="361">
        <v>71.900000000000006</v>
      </c>
    </row>
    <row r="20" spans="3:3">
      <c r="C20" s="304"/>
    </row>
  </sheetData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51E47-414B-44D4-9037-6FF365C559DC}">
  <dimension ref="A1:CF149"/>
  <sheetViews>
    <sheetView workbookViewId="0">
      <selection activeCell="X12" sqref="X12"/>
    </sheetView>
  </sheetViews>
  <sheetFormatPr defaultRowHeight="14.4"/>
  <cols>
    <col min="8" max="8" width="9.109375" style="75"/>
  </cols>
  <sheetData>
    <row r="1" spans="1:84" ht="20.399999999999999">
      <c r="A1" s="183"/>
      <c r="B1" s="184"/>
      <c r="C1" s="184"/>
      <c r="D1" s="184"/>
      <c r="E1" s="184"/>
      <c r="F1" s="184"/>
      <c r="G1" s="184"/>
      <c r="H1" s="222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  <c r="AA1" s="185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  <c r="AZ1" s="185"/>
      <c r="BA1" s="185"/>
      <c r="BB1" s="185"/>
      <c r="BC1" s="185"/>
      <c r="BD1" s="185"/>
      <c r="BE1" s="185"/>
      <c r="BF1" s="185"/>
      <c r="BG1" s="185"/>
      <c r="BH1" s="185"/>
      <c r="BI1" s="185"/>
      <c r="BJ1" s="185"/>
      <c r="BK1" s="185"/>
      <c r="BL1" s="185"/>
      <c r="BM1" s="185"/>
      <c r="BN1" s="185"/>
      <c r="BO1" s="185"/>
      <c r="BP1" s="185"/>
      <c r="BQ1" s="185"/>
      <c r="BR1" s="185"/>
      <c r="BS1" s="185"/>
      <c r="BT1" s="185"/>
      <c r="BU1" s="185"/>
      <c r="BV1" s="185"/>
      <c r="BW1" s="185"/>
      <c r="BX1" s="185"/>
      <c r="BY1" s="185"/>
      <c r="BZ1" s="185"/>
      <c r="CA1" s="183"/>
      <c r="CB1" s="183"/>
      <c r="CC1" s="183"/>
      <c r="CD1" s="183"/>
      <c r="CE1" s="183"/>
      <c r="CF1" s="183"/>
    </row>
    <row r="2" spans="1:84" ht="20.399999999999999">
      <c r="A2" s="199" t="s">
        <v>455</v>
      </c>
      <c r="B2" s="184"/>
      <c r="C2" s="184"/>
      <c r="D2" s="184"/>
      <c r="E2" s="184"/>
      <c r="F2" s="184"/>
      <c r="G2" s="184"/>
      <c r="H2" s="222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C2" s="185"/>
      <c r="AD2" s="185"/>
      <c r="AE2" s="185"/>
      <c r="AF2" s="185"/>
      <c r="AG2" s="185"/>
      <c r="AH2" s="185"/>
      <c r="AI2" s="185"/>
      <c r="AJ2" s="185"/>
      <c r="AK2" s="185"/>
      <c r="AL2" s="185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  <c r="AZ2" s="185"/>
      <c r="BA2" s="185"/>
      <c r="BB2" s="185"/>
      <c r="BC2" s="185"/>
      <c r="BD2" s="185"/>
      <c r="BE2" s="185"/>
      <c r="BF2" s="185"/>
      <c r="BG2" s="185"/>
      <c r="BH2" s="185"/>
      <c r="BI2" s="185"/>
      <c r="BJ2" s="185"/>
      <c r="BK2" s="185"/>
      <c r="BL2" s="185"/>
      <c r="BM2" s="185"/>
      <c r="BN2" s="185"/>
      <c r="BO2" s="185"/>
      <c r="BP2" s="185"/>
      <c r="BQ2" s="185"/>
      <c r="BR2" s="185"/>
      <c r="BS2" s="185"/>
      <c r="BT2" s="185"/>
      <c r="BU2" s="185"/>
      <c r="BV2" s="185"/>
      <c r="BW2" s="185"/>
      <c r="BX2" s="185"/>
      <c r="BY2" s="185"/>
      <c r="BZ2" s="185"/>
      <c r="CA2" s="183"/>
      <c r="CB2" s="183"/>
      <c r="CC2" s="183"/>
      <c r="CD2" s="183"/>
      <c r="CE2" s="183"/>
      <c r="CF2" s="183"/>
    </row>
    <row r="3" spans="1:84" ht="20.399999999999999">
      <c r="A3" s="186"/>
      <c r="B3" s="186"/>
      <c r="C3" s="186"/>
      <c r="D3" s="186"/>
      <c r="E3" s="186"/>
      <c r="F3" s="186"/>
      <c r="G3" s="186"/>
      <c r="H3" s="223"/>
      <c r="I3" s="187"/>
      <c r="J3" s="188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8"/>
      <c r="V3" s="187"/>
      <c r="W3" s="187"/>
      <c r="X3" s="187"/>
      <c r="Y3" s="187"/>
      <c r="Z3" s="188"/>
      <c r="AA3" s="187"/>
      <c r="AB3" s="187"/>
      <c r="AC3" s="188"/>
      <c r="AD3" s="188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188"/>
      <c r="BC3" s="187"/>
      <c r="BD3" s="187"/>
      <c r="BE3" s="187"/>
      <c r="BF3" s="187"/>
      <c r="BG3" s="187"/>
      <c r="BH3" s="187"/>
      <c r="BI3" s="187"/>
      <c r="BJ3" s="187"/>
      <c r="BK3" s="187"/>
      <c r="BL3" s="187"/>
      <c r="BM3" s="187"/>
      <c r="BN3" s="187"/>
      <c r="BO3" s="187"/>
      <c r="BP3" s="187"/>
      <c r="BQ3" s="187"/>
      <c r="BR3" s="187"/>
      <c r="BS3" s="187"/>
      <c r="BT3" s="187"/>
      <c r="BU3" s="188"/>
      <c r="BV3" s="187"/>
      <c r="BW3" s="187"/>
      <c r="BX3" s="188"/>
      <c r="BY3" s="188"/>
      <c r="BZ3" s="188"/>
      <c r="CA3" s="183"/>
      <c r="CB3" s="183"/>
      <c r="CC3" s="183"/>
      <c r="CD3" s="183"/>
      <c r="CE3" s="183"/>
      <c r="CF3" s="183"/>
    </row>
    <row r="4" spans="1:84" ht="30.6">
      <c r="A4" s="191"/>
      <c r="B4" s="191"/>
      <c r="C4" s="191"/>
      <c r="D4" s="191"/>
      <c r="E4" s="191"/>
      <c r="F4" s="191"/>
      <c r="G4" s="191"/>
      <c r="H4" s="224"/>
      <c r="I4" s="192" t="s">
        <v>471</v>
      </c>
      <c r="J4" s="200" t="s">
        <v>472</v>
      </c>
      <c r="K4" s="192" t="s">
        <v>473</v>
      </c>
      <c r="L4" s="192" t="s">
        <v>474</v>
      </c>
      <c r="M4" s="192" t="s">
        <v>475</v>
      </c>
      <c r="N4" s="192" t="s">
        <v>476</v>
      </c>
      <c r="O4" s="192" t="s">
        <v>477</v>
      </c>
      <c r="P4" s="192" t="s">
        <v>478</v>
      </c>
      <c r="Q4" s="192" t="s">
        <v>479</v>
      </c>
      <c r="R4" s="192" t="s">
        <v>480</v>
      </c>
      <c r="S4" s="192" t="s">
        <v>481</v>
      </c>
      <c r="T4" s="192" t="s">
        <v>482</v>
      </c>
      <c r="U4" s="194" t="s">
        <v>483</v>
      </c>
      <c r="V4" s="192" t="s">
        <v>484</v>
      </c>
      <c r="W4" s="192" t="s">
        <v>485</v>
      </c>
      <c r="X4" s="192" t="s">
        <v>486</v>
      </c>
      <c r="Y4" s="192" t="s">
        <v>487</v>
      </c>
      <c r="Z4" s="194" t="s">
        <v>488</v>
      </c>
      <c r="AA4" s="192" t="s">
        <v>489</v>
      </c>
      <c r="AB4" s="192" t="s">
        <v>490</v>
      </c>
      <c r="AC4" s="195" t="s">
        <v>491</v>
      </c>
      <c r="AD4" s="196" t="s">
        <v>492</v>
      </c>
      <c r="AE4" s="197" t="s">
        <v>493</v>
      </c>
      <c r="AF4" s="192" t="s">
        <v>494</v>
      </c>
      <c r="AG4" s="192" t="s">
        <v>495</v>
      </c>
      <c r="AH4" s="192" t="s">
        <v>496</v>
      </c>
      <c r="AI4" s="192" t="s">
        <v>497</v>
      </c>
      <c r="AJ4" s="192" t="s">
        <v>498</v>
      </c>
      <c r="AK4" s="192" t="s">
        <v>499</v>
      </c>
      <c r="AL4" s="192" t="s">
        <v>500</v>
      </c>
      <c r="AM4" s="192" t="s">
        <v>501</v>
      </c>
      <c r="AN4" s="192" t="s">
        <v>502</v>
      </c>
      <c r="AO4" s="192" t="s">
        <v>503</v>
      </c>
      <c r="AP4" s="192" t="s">
        <v>504</v>
      </c>
      <c r="AQ4" s="192" t="s">
        <v>505</v>
      </c>
      <c r="AR4" s="192" t="s">
        <v>506</v>
      </c>
      <c r="AS4" s="192" t="s">
        <v>507</v>
      </c>
      <c r="AT4" s="192" t="s">
        <v>508</v>
      </c>
      <c r="AU4" s="192" t="s">
        <v>509</v>
      </c>
      <c r="AV4" s="192" t="s">
        <v>510</v>
      </c>
      <c r="AW4" s="192" t="s">
        <v>511</v>
      </c>
      <c r="AX4" s="192" t="s">
        <v>512</v>
      </c>
      <c r="AY4" s="192" t="s">
        <v>513</v>
      </c>
      <c r="AZ4" s="192" t="s">
        <v>514</v>
      </c>
      <c r="BA4" s="192" t="s">
        <v>515</v>
      </c>
      <c r="BB4" s="194" t="s">
        <v>516</v>
      </c>
      <c r="BC4" s="192" t="s">
        <v>517</v>
      </c>
      <c r="BD4" s="192" t="s">
        <v>518</v>
      </c>
      <c r="BE4" s="192" t="s">
        <v>519</v>
      </c>
      <c r="BF4" s="192" t="s">
        <v>520</v>
      </c>
      <c r="BG4" s="192" t="s">
        <v>521</v>
      </c>
      <c r="BH4" s="192" t="s">
        <v>522</v>
      </c>
      <c r="BI4" s="193" t="s">
        <v>523</v>
      </c>
      <c r="BJ4" s="192" t="s">
        <v>524</v>
      </c>
      <c r="BK4" s="192" t="s">
        <v>525</v>
      </c>
      <c r="BL4" s="192" t="s">
        <v>526</v>
      </c>
      <c r="BM4" s="192" t="s">
        <v>527</v>
      </c>
      <c r="BN4" s="192" t="s">
        <v>528</v>
      </c>
      <c r="BO4" s="192" t="s">
        <v>529</v>
      </c>
      <c r="BP4" s="192" t="s">
        <v>530</v>
      </c>
      <c r="BQ4" s="192" t="s">
        <v>531</v>
      </c>
      <c r="BR4" s="192" t="s">
        <v>532</v>
      </c>
      <c r="BS4" s="192" t="s">
        <v>533</v>
      </c>
      <c r="BT4" s="192" t="s">
        <v>534</v>
      </c>
      <c r="BU4" s="194" t="s">
        <v>535</v>
      </c>
      <c r="BV4" s="192" t="s">
        <v>536</v>
      </c>
      <c r="BW4" s="192" t="s">
        <v>537</v>
      </c>
      <c r="BX4" s="195" t="s">
        <v>538</v>
      </c>
      <c r="BY4" s="196" t="s">
        <v>539</v>
      </c>
      <c r="BZ4" s="194" t="s">
        <v>540</v>
      </c>
      <c r="CA4" s="211" t="s">
        <v>541</v>
      </c>
      <c r="CB4" s="194" t="s">
        <v>542</v>
      </c>
      <c r="CC4" s="198"/>
      <c r="CD4" s="198"/>
      <c r="CE4" s="198"/>
      <c r="CF4" s="198"/>
    </row>
    <row r="5" spans="1:84" ht="66">
      <c r="A5" s="201"/>
      <c r="B5" s="201"/>
      <c r="C5" s="201"/>
      <c r="D5" s="202" t="s">
        <v>543</v>
      </c>
      <c r="E5" s="202"/>
      <c r="F5" s="203">
        <v>2010</v>
      </c>
      <c r="G5" s="204"/>
      <c r="H5" s="225"/>
      <c r="I5" s="89" t="s">
        <v>544</v>
      </c>
      <c r="J5" s="89" t="s">
        <v>545</v>
      </c>
      <c r="K5" s="90" t="s">
        <v>546</v>
      </c>
      <c r="L5" s="90" t="s">
        <v>547</v>
      </c>
      <c r="M5" s="90" t="s">
        <v>548</v>
      </c>
      <c r="N5" s="90" t="s">
        <v>549</v>
      </c>
      <c r="O5" s="90" t="s">
        <v>550</v>
      </c>
      <c r="P5" s="90" t="s">
        <v>551</v>
      </c>
      <c r="Q5" s="90" t="s">
        <v>552</v>
      </c>
      <c r="R5" s="90" t="s">
        <v>553</v>
      </c>
      <c r="S5" s="90" t="s">
        <v>554</v>
      </c>
      <c r="T5" s="90" t="s">
        <v>555</v>
      </c>
      <c r="U5" s="89" t="s">
        <v>556</v>
      </c>
      <c r="V5" s="90" t="s">
        <v>557</v>
      </c>
      <c r="W5" s="90" t="s">
        <v>558</v>
      </c>
      <c r="X5" s="90" t="s">
        <v>559</v>
      </c>
      <c r="Y5" s="90" t="s">
        <v>560</v>
      </c>
      <c r="Z5" s="89" t="s">
        <v>561</v>
      </c>
      <c r="AA5" s="90" t="s">
        <v>562</v>
      </c>
      <c r="AB5" s="90" t="s">
        <v>563</v>
      </c>
      <c r="AC5" s="89" t="s">
        <v>564</v>
      </c>
      <c r="AD5" s="89" t="s">
        <v>565</v>
      </c>
      <c r="AE5" s="90" t="s">
        <v>566</v>
      </c>
      <c r="AF5" s="90" t="s">
        <v>567</v>
      </c>
      <c r="AG5" s="90" t="s">
        <v>568</v>
      </c>
      <c r="AH5" s="90" t="s">
        <v>569</v>
      </c>
      <c r="AI5" s="90" t="s">
        <v>570</v>
      </c>
      <c r="AJ5" s="90" t="s">
        <v>571</v>
      </c>
      <c r="AK5" s="90" t="s">
        <v>572</v>
      </c>
      <c r="AL5" s="90" t="s">
        <v>573</v>
      </c>
      <c r="AM5" s="91" t="s">
        <v>574</v>
      </c>
      <c r="AN5" s="90" t="s">
        <v>575</v>
      </c>
      <c r="AO5" s="90" t="s">
        <v>576</v>
      </c>
      <c r="AP5" s="91" t="s">
        <v>577</v>
      </c>
      <c r="AQ5" s="90" t="s">
        <v>578</v>
      </c>
      <c r="AR5" s="90" t="s">
        <v>579</v>
      </c>
      <c r="AS5" s="91" t="s">
        <v>580</v>
      </c>
      <c r="AT5" s="90" t="s">
        <v>581</v>
      </c>
      <c r="AU5" s="91" t="s">
        <v>582</v>
      </c>
      <c r="AV5" s="90" t="s">
        <v>583</v>
      </c>
      <c r="AW5" s="90" t="s">
        <v>584</v>
      </c>
      <c r="AX5" s="90" t="s">
        <v>585</v>
      </c>
      <c r="AY5" s="90" t="s">
        <v>586</v>
      </c>
      <c r="AZ5" s="90" t="s">
        <v>587</v>
      </c>
      <c r="BA5" s="89" t="s">
        <v>588</v>
      </c>
      <c r="BB5" s="89" t="s">
        <v>589</v>
      </c>
      <c r="BC5" s="90" t="s">
        <v>590</v>
      </c>
      <c r="BD5" s="90" t="s">
        <v>591</v>
      </c>
      <c r="BE5" s="90" t="s">
        <v>592</v>
      </c>
      <c r="BF5" s="90" t="s">
        <v>593</v>
      </c>
      <c r="BG5" s="90" t="s">
        <v>594</v>
      </c>
      <c r="BH5" s="90" t="s">
        <v>595</v>
      </c>
      <c r="BI5" s="90" t="s">
        <v>596</v>
      </c>
      <c r="BJ5" s="90" t="s">
        <v>597</v>
      </c>
      <c r="BK5" s="90" t="s">
        <v>598</v>
      </c>
      <c r="BL5" s="90" t="s">
        <v>599</v>
      </c>
      <c r="BM5" s="90" t="s">
        <v>600</v>
      </c>
      <c r="BN5" s="90" t="s">
        <v>601</v>
      </c>
      <c r="BO5" s="90" t="s">
        <v>602</v>
      </c>
      <c r="BP5" s="90" t="s">
        <v>603</v>
      </c>
      <c r="BQ5" s="90" t="s">
        <v>604</v>
      </c>
      <c r="BR5" s="90" t="s">
        <v>605</v>
      </c>
      <c r="BS5" s="90" t="s">
        <v>606</v>
      </c>
      <c r="BT5" s="90" t="s">
        <v>607</v>
      </c>
      <c r="BU5" s="89" t="s">
        <v>608</v>
      </c>
      <c r="BV5" s="90" t="s">
        <v>609</v>
      </c>
      <c r="BW5" s="90" t="s">
        <v>610</v>
      </c>
      <c r="BX5" s="89" t="s">
        <v>611</v>
      </c>
      <c r="BY5" s="89" t="s">
        <v>612</v>
      </c>
      <c r="BZ5" s="89" t="s">
        <v>421</v>
      </c>
      <c r="CA5" s="212" t="s">
        <v>613</v>
      </c>
      <c r="CB5" s="89" t="s">
        <v>614</v>
      </c>
      <c r="CC5" s="181"/>
      <c r="CD5" s="181"/>
      <c r="CE5" s="87"/>
      <c r="CF5" s="182"/>
    </row>
    <row r="6" spans="1:84">
      <c r="A6" s="92" t="s">
        <v>615</v>
      </c>
      <c r="B6" s="93" t="s">
        <v>616</v>
      </c>
      <c r="C6" s="93"/>
      <c r="D6" s="93"/>
      <c r="E6" s="93"/>
      <c r="F6" s="93"/>
      <c r="G6" s="94"/>
      <c r="H6" s="226" t="s">
        <v>617</v>
      </c>
      <c r="I6" s="95">
        <v>4790.902</v>
      </c>
      <c r="J6" s="95">
        <v>0</v>
      </c>
      <c r="K6" s="96">
        <v>0</v>
      </c>
      <c r="L6" s="96">
        <v>0</v>
      </c>
      <c r="M6" s="96">
        <v>0</v>
      </c>
      <c r="N6" s="96">
        <v>0</v>
      </c>
      <c r="O6" s="96">
        <v>0</v>
      </c>
      <c r="P6" s="96" t="s">
        <v>618</v>
      </c>
      <c r="Q6" s="96" t="s">
        <v>618</v>
      </c>
      <c r="R6" s="96" t="s">
        <v>618</v>
      </c>
      <c r="S6" s="96" t="s">
        <v>618</v>
      </c>
      <c r="T6" s="96" t="s">
        <v>618</v>
      </c>
      <c r="U6" s="95" t="s">
        <v>618</v>
      </c>
      <c r="V6" s="96" t="s">
        <v>618</v>
      </c>
      <c r="W6" s="96" t="s">
        <v>618</v>
      </c>
      <c r="X6" s="96" t="s">
        <v>618</v>
      </c>
      <c r="Y6" s="96" t="s">
        <v>618</v>
      </c>
      <c r="Z6" s="95">
        <v>0</v>
      </c>
      <c r="AA6" s="96">
        <v>0</v>
      </c>
      <c r="AB6" s="96" t="s">
        <v>618</v>
      </c>
      <c r="AC6" s="95">
        <v>0</v>
      </c>
      <c r="AD6" s="95">
        <v>0</v>
      </c>
      <c r="AE6" s="96">
        <v>0</v>
      </c>
      <c r="AF6" s="96">
        <v>0</v>
      </c>
      <c r="AG6" s="96" t="s">
        <v>618</v>
      </c>
      <c r="AH6" s="96">
        <v>0</v>
      </c>
      <c r="AI6" s="96">
        <v>0</v>
      </c>
      <c r="AJ6" s="96" t="s">
        <v>618</v>
      </c>
      <c r="AK6" s="96" t="s">
        <v>618</v>
      </c>
      <c r="AL6" s="96" t="s">
        <v>618</v>
      </c>
      <c r="AM6" s="96" t="s">
        <v>618</v>
      </c>
      <c r="AN6" s="96" t="s">
        <v>618</v>
      </c>
      <c r="AO6" s="96" t="s">
        <v>618</v>
      </c>
      <c r="AP6" s="96" t="s">
        <v>618</v>
      </c>
      <c r="AQ6" s="96" t="s">
        <v>618</v>
      </c>
      <c r="AR6" s="96" t="s">
        <v>618</v>
      </c>
      <c r="AS6" s="96" t="s">
        <v>618</v>
      </c>
      <c r="AT6" s="96" t="s">
        <v>618</v>
      </c>
      <c r="AU6" s="96" t="s">
        <v>618</v>
      </c>
      <c r="AV6" s="96" t="s">
        <v>618</v>
      </c>
      <c r="AW6" s="96" t="s">
        <v>618</v>
      </c>
      <c r="AX6" s="96" t="s">
        <v>618</v>
      </c>
      <c r="AY6" s="96" t="s">
        <v>618</v>
      </c>
      <c r="AZ6" s="96" t="s">
        <v>618</v>
      </c>
      <c r="BA6" s="95">
        <v>0</v>
      </c>
      <c r="BB6" s="95">
        <v>4790.4719999999998</v>
      </c>
      <c r="BC6" s="96">
        <v>1082.7239999999999</v>
      </c>
      <c r="BD6" s="96">
        <v>0</v>
      </c>
      <c r="BE6" s="96">
        <v>0</v>
      </c>
      <c r="BF6" s="96">
        <v>0</v>
      </c>
      <c r="BG6" s="96">
        <v>0</v>
      </c>
      <c r="BH6" s="96">
        <v>3706.7930000000001</v>
      </c>
      <c r="BI6" s="96">
        <v>0</v>
      </c>
      <c r="BJ6" s="96" t="s">
        <v>618</v>
      </c>
      <c r="BK6" s="96">
        <v>0.52500000000000002</v>
      </c>
      <c r="BL6" s="96">
        <v>0.43</v>
      </c>
      <c r="BM6" s="96">
        <v>0</v>
      </c>
      <c r="BN6" s="96" t="s">
        <v>618</v>
      </c>
      <c r="BO6" s="96">
        <v>0</v>
      </c>
      <c r="BP6" s="96" t="s">
        <v>618</v>
      </c>
      <c r="BQ6" s="96">
        <v>0</v>
      </c>
      <c r="BR6" s="96" t="s">
        <v>618</v>
      </c>
      <c r="BS6" s="96">
        <v>0</v>
      </c>
      <c r="BT6" s="96">
        <v>0</v>
      </c>
      <c r="BU6" s="95">
        <v>0.43</v>
      </c>
      <c r="BV6" s="96">
        <v>0</v>
      </c>
      <c r="BW6" s="96">
        <v>0.43</v>
      </c>
      <c r="BX6" s="95">
        <v>0</v>
      </c>
      <c r="BY6" s="95">
        <v>0</v>
      </c>
      <c r="BZ6" s="95" t="s">
        <v>618</v>
      </c>
      <c r="CA6" s="213">
        <v>0.43</v>
      </c>
      <c r="CB6" s="95">
        <v>0.95499999999999996</v>
      </c>
      <c r="CC6" s="86"/>
      <c r="CD6" s="86"/>
      <c r="CE6" s="86"/>
      <c r="CF6" s="86"/>
    </row>
    <row r="7" spans="1:84">
      <c r="A7" s="97" t="s">
        <v>615</v>
      </c>
      <c r="B7" s="98" t="s">
        <v>619</v>
      </c>
      <c r="C7" s="98"/>
      <c r="D7" s="98"/>
      <c r="E7" s="98"/>
      <c r="F7" s="98"/>
      <c r="G7" s="99"/>
      <c r="H7" s="227" t="s">
        <v>620</v>
      </c>
      <c r="I7" s="95">
        <v>0</v>
      </c>
      <c r="J7" s="95">
        <v>0</v>
      </c>
      <c r="K7" s="96">
        <v>0</v>
      </c>
      <c r="L7" s="96">
        <v>0</v>
      </c>
      <c r="M7" s="96">
        <v>0</v>
      </c>
      <c r="N7" s="96">
        <v>0</v>
      </c>
      <c r="O7" s="96">
        <v>0</v>
      </c>
      <c r="P7" s="96" t="s">
        <v>618</v>
      </c>
      <c r="Q7" s="96" t="s">
        <v>618</v>
      </c>
      <c r="R7" s="96" t="s">
        <v>618</v>
      </c>
      <c r="S7" s="96" t="s">
        <v>618</v>
      </c>
      <c r="T7" s="96" t="s">
        <v>618</v>
      </c>
      <c r="U7" s="95" t="s">
        <v>618</v>
      </c>
      <c r="V7" s="96" t="s">
        <v>618</v>
      </c>
      <c r="W7" s="96" t="s">
        <v>618</v>
      </c>
      <c r="X7" s="96" t="s">
        <v>618</v>
      </c>
      <c r="Y7" s="96" t="s">
        <v>618</v>
      </c>
      <c r="Z7" s="95">
        <v>0</v>
      </c>
      <c r="AA7" s="96">
        <v>0</v>
      </c>
      <c r="AB7" s="96" t="s">
        <v>618</v>
      </c>
      <c r="AC7" s="95">
        <v>0</v>
      </c>
      <c r="AD7" s="95">
        <v>0</v>
      </c>
      <c r="AE7" s="96" t="s">
        <v>618</v>
      </c>
      <c r="AF7" s="96" t="s">
        <v>618</v>
      </c>
      <c r="AG7" s="96" t="s">
        <v>618</v>
      </c>
      <c r="AH7" s="96" t="s">
        <v>618</v>
      </c>
      <c r="AI7" s="96" t="s">
        <v>618</v>
      </c>
      <c r="AJ7" s="96">
        <v>0</v>
      </c>
      <c r="AK7" s="96">
        <v>0</v>
      </c>
      <c r="AL7" s="96">
        <v>0</v>
      </c>
      <c r="AM7" s="96">
        <v>0</v>
      </c>
      <c r="AN7" s="96">
        <v>0</v>
      </c>
      <c r="AO7" s="96">
        <v>0</v>
      </c>
      <c r="AP7" s="96">
        <v>0</v>
      </c>
      <c r="AQ7" s="96">
        <v>0</v>
      </c>
      <c r="AR7" s="96">
        <v>0</v>
      </c>
      <c r="AS7" s="96">
        <v>0</v>
      </c>
      <c r="AT7" s="96">
        <v>0</v>
      </c>
      <c r="AU7" s="96">
        <v>0</v>
      </c>
      <c r="AV7" s="96">
        <v>0</v>
      </c>
      <c r="AW7" s="96">
        <v>0</v>
      </c>
      <c r="AX7" s="96">
        <v>0</v>
      </c>
      <c r="AY7" s="96">
        <v>0</v>
      </c>
      <c r="AZ7" s="96">
        <v>0</v>
      </c>
      <c r="BA7" s="95" t="s">
        <v>618</v>
      </c>
      <c r="BB7" s="95">
        <v>0</v>
      </c>
      <c r="BC7" s="96" t="s">
        <v>618</v>
      </c>
      <c r="BD7" s="96" t="s">
        <v>618</v>
      </c>
      <c r="BE7" s="96" t="s">
        <v>618</v>
      </c>
      <c r="BF7" s="96" t="s">
        <v>618</v>
      </c>
      <c r="BG7" s="96" t="s">
        <v>618</v>
      </c>
      <c r="BH7" s="96" t="s">
        <v>618</v>
      </c>
      <c r="BI7" s="96" t="s">
        <v>618</v>
      </c>
      <c r="BJ7" s="96" t="s">
        <v>618</v>
      </c>
      <c r="BK7" s="96" t="s">
        <v>618</v>
      </c>
      <c r="BL7" s="96" t="s">
        <v>618</v>
      </c>
      <c r="BM7" s="96" t="s">
        <v>618</v>
      </c>
      <c r="BN7" s="96">
        <v>0</v>
      </c>
      <c r="BO7" s="96" t="s">
        <v>618</v>
      </c>
      <c r="BP7" s="96">
        <v>0</v>
      </c>
      <c r="BQ7" s="96" t="s">
        <v>618</v>
      </c>
      <c r="BR7" s="96">
        <v>0</v>
      </c>
      <c r="BS7" s="96" t="s">
        <v>618</v>
      </c>
      <c r="BT7" s="96" t="s">
        <v>618</v>
      </c>
      <c r="BU7" s="95" t="s">
        <v>618</v>
      </c>
      <c r="BV7" s="96" t="s">
        <v>618</v>
      </c>
      <c r="BW7" s="96" t="s">
        <v>618</v>
      </c>
      <c r="BX7" s="95" t="s">
        <v>618</v>
      </c>
      <c r="BY7" s="95" t="s">
        <v>618</v>
      </c>
      <c r="BZ7" s="95" t="s">
        <v>618</v>
      </c>
      <c r="CA7" s="213">
        <v>0</v>
      </c>
      <c r="CB7" s="95">
        <v>0</v>
      </c>
      <c r="CC7" s="86"/>
      <c r="CD7" s="86"/>
      <c r="CE7" s="86"/>
      <c r="CF7" s="86"/>
    </row>
    <row r="8" spans="1:84">
      <c r="A8" s="100" t="s">
        <v>615</v>
      </c>
      <c r="B8" s="101" t="s">
        <v>621</v>
      </c>
      <c r="C8" s="101"/>
      <c r="D8" s="101"/>
      <c r="E8" s="101"/>
      <c r="F8" s="101"/>
      <c r="G8" s="102"/>
      <c r="H8" s="228" t="s">
        <v>622</v>
      </c>
      <c r="I8" s="95">
        <v>776.70100000000002</v>
      </c>
      <c r="J8" s="95">
        <v>86.941000000000003</v>
      </c>
      <c r="K8" s="96">
        <v>68.335999999999999</v>
      </c>
      <c r="L8" s="96">
        <v>0</v>
      </c>
      <c r="M8" s="96">
        <v>2.68</v>
      </c>
      <c r="N8" s="96">
        <v>0</v>
      </c>
      <c r="O8" s="96">
        <v>0</v>
      </c>
      <c r="P8" s="96">
        <v>0</v>
      </c>
      <c r="Q8" s="96">
        <v>15.925000000000001</v>
      </c>
      <c r="R8" s="96">
        <v>0</v>
      </c>
      <c r="S8" s="96">
        <v>0</v>
      </c>
      <c r="T8" s="96">
        <v>0</v>
      </c>
      <c r="U8" s="95">
        <v>0</v>
      </c>
      <c r="V8" s="96">
        <v>0</v>
      </c>
      <c r="W8" s="96">
        <v>0</v>
      </c>
      <c r="X8" s="96">
        <v>0</v>
      </c>
      <c r="Y8" s="96">
        <v>0</v>
      </c>
      <c r="Z8" s="95">
        <v>0</v>
      </c>
      <c r="AA8" s="96">
        <v>0</v>
      </c>
      <c r="AB8" s="96">
        <v>0</v>
      </c>
      <c r="AC8" s="95">
        <v>0</v>
      </c>
      <c r="AD8" s="95">
        <v>689.65599999999995</v>
      </c>
      <c r="AE8" s="96">
        <v>0</v>
      </c>
      <c r="AF8" s="96">
        <v>0</v>
      </c>
      <c r="AG8" s="96">
        <v>0</v>
      </c>
      <c r="AH8" s="96">
        <v>0</v>
      </c>
      <c r="AI8" s="96">
        <v>0</v>
      </c>
      <c r="AJ8" s="96" t="s">
        <v>618</v>
      </c>
      <c r="AK8" s="96">
        <v>0</v>
      </c>
      <c r="AL8" s="96">
        <v>3.3679999999999999</v>
      </c>
      <c r="AM8" s="96">
        <v>151.333</v>
      </c>
      <c r="AN8" s="96">
        <v>1.0580000000000001</v>
      </c>
      <c r="AO8" s="96">
        <v>0</v>
      </c>
      <c r="AP8" s="96">
        <v>126.111</v>
      </c>
      <c r="AQ8" s="96">
        <v>0</v>
      </c>
      <c r="AR8" s="96">
        <v>0</v>
      </c>
      <c r="AS8" s="96">
        <v>299.89499999999998</v>
      </c>
      <c r="AT8" s="96">
        <v>89.739000000000004</v>
      </c>
      <c r="AU8" s="96">
        <v>0.95499999999999996</v>
      </c>
      <c r="AV8" s="96">
        <v>3.8220000000000001</v>
      </c>
      <c r="AW8" s="96">
        <v>13.375</v>
      </c>
      <c r="AX8" s="96">
        <v>0</v>
      </c>
      <c r="AY8" s="96">
        <v>0</v>
      </c>
      <c r="AZ8" s="96">
        <v>0</v>
      </c>
      <c r="BA8" s="95">
        <v>0</v>
      </c>
      <c r="BB8" s="95">
        <v>0.104</v>
      </c>
      <c r="BC8" s="96" t="s">
        <v>618</v>
      </c>
      <c r="BD8" s="96" t="s">
        <v>618</v>
      </c>
      <c r="BE8" s="96" t="s">
        <v>618</v>
      </c>
      <c r="BF8" s="96" t="s">
        <v>618</v>
      </c>
      <c r="BG8" s="96">
        <v>0</v>
      </c>
      <c r="BH8" s="96">
        <v>0</v>
      </c>
      <c r="BI8" s="96">
        <v>0</v>
      </c>
      <c r="BJ8" s="96">
        <v>0</v>
      </c>
      <c r="BK8" s="96">
        <v>0</v>
      </c>
      <c r="BL8" s="96">
        <v>0</v>
      </c>
      <c r="BM8" s="96">
        <v>0</v>
      </c>
      <c r="BN8" s="96">
        <v>0</v>
      </c>
      <c r="BO8" s="96">
        <v>0.104</v>
      </c>
      <c r="BP8" s="96">
        <v>0</v>
      </c>
      <c r="BQ8" s="96">
        <v>0</v>
      </c>
      <c r="BR8" s="96">
        <v>0</v>
      </c>
      <c r="BS8" s="96">
        <v>0</v>
      </c>
      <c r="BT8" s="96" t="s">
        <v>618</v>
      </c>
      <c r="BU8" s="95">
        <v>0</v>
      </c>
      <c r="BV8" s="96">
        <v>0</v>
      </c>
      <c r="BW8" s="96">
        <v>0</v>
      </c>
      <c r="BX8" s="95" t="s">
        <v>618</v>
      </c>
      <c r="BY8" s="95">
        <v>0</v>
      </c>
      <c r="BZ8" s="95">
        <v>0</v>
      </c>
      <c r="CA8" s="213">
        <v>776.59699999999998</v>
      </c>
      <c r="CB8" s="95">
        <v>0.104</v>
      </c>
      <c r="CC8" s="86"/>
      <c r="CD8" s="86"/>
      <c r="CE8" s="86"/>
      <c r="CF8" s="86"/>
    </row>
    <row r="9" spans="1:84">
      <c r="A9" s="103" t="s">
        <v>623</v>
      </c>
      <c r="B9" s="104" t="s">
        <v>624</v>
      </c>
      <c r="C9" s="104"/>
      <c r="D9" s="104"/>
      <c r="E9" s="104"/>
      <c r="F9" s="104"/>
      <c r="G9" s="105"/>
      <c r="H9" s="229" t="s">
        <v>625</v>
      </c>
      <c r="I9" s="95">
        <v>0</v>
      </c>
      <c r="J9" s="95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95">
        <v>0</v>
      </c>
      <c r="V9" s="106">
        <v>0</v>
      </c>
      <c r="W9" s="106">
        <v>0</v>
      </c>
      <c r="X9" s="106">
        <v>0</v>
      </c>
      <c r="Y9" s="106">
        <v>0</v>
      </c>
      <c r="Z9" s="95">
        <v>0</v>
      </c>
      <c r="AA9" s="106">
        <v>0</v>
      </c>
      <c r="AB9" s="106">
        <v>0</v>
      </c>
      <c r="AC9" s="107">
        <v>0</v>
      </c>
      <c r="AD9" s="95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 t="s">
        <v>618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>
        <v>0</v>
      </c>
      <c r="AU9" s="106">
        <v>0</v>
      </c>
      <c r="AV9" s="106">
        <v>0</v>
      </c>
      <c r="AW9" s="106">
        <v>0</v>
      </c>
      <c r="AX9" s="106">
        <v>0</v>
      </c>
      <c r="AY9" s="106">
        <v>0</v>
      </c>
      <c r="AZ9" s="106">
        <v>0</v>
      </c>
      <c r="BA9" s="107">
        <v>0</v>
      </c>
      <c r="BB9" s="95">
        <v>0</v>
      </c>
      <c r="BC9" s="106" t="s">
        <v>618</v>
      </c>
      <c r="BD9" s="106" t="s">
        <v>618</v>
      </c>
      <c r="BE9" s="106" t="s">
        <v>618</v>
      </c>
      <c r="BF9" s="106" t="s">
        <v>618</v>
      </c>
      <c r="BG9" s="106">
        <v>0</v>
      </c>
      <c r="BH9" s="106">
        <v>0</v>
      </c>
      <c r="BI9" s="106">
        <v>0</v>
      </c>
      <c r="BJ9" s="106">
        <v>0</v>
      </c>
      <c r="BK9" s="106">
        <v>0</v>
      </c>
      <c r="BL9" s="106">
        <v>0</v>
      </c>
      <c r="BM9" s="106">
        <v>0</v>
      </c>
      <c r="BN9" s="106">
        <v>0</v>
      </c>
      <c r="BO9" s="106">
        <v>0</v>
      </c>
      <c r="BP9" s="106">
        <v>0</v>
      </c>
      <c r="BQ9" s="106">
        <v>0</v>
      </c>
      <c r="BR9" s="106">
        <v>0</v>
      </c>
      <c r="BS9" s="106">
        <v>0</v>
      </c>
      <c r="BT9" s="96" t="s">
        <v>618</v>
      </c>
      <c r="BU9" s="107">
        <v>0</v>
      </c>
      <c r="BV9" s="106">
        <v>0</v>
      </c>
      <c r="BW9" s="106">
        <v>0</v>
      </c>
      <c r="BX9" s="107" t="s">
        <v>618</v>
      </c>
      <c r="BY9" s="107">
        <v>0</v>
      </c>
      <c r="BZ9" s="107">
        <v>0</v>
      </c>
      <c r="CA9" s="214">
        <v>0</v>
      </c>
      <c r="CB9" s="107">
        <v>0</v>
      </c>
      <c r="CC9" s="86"/>
      <c r="CD9" s="86"/>
      <c r="CE9" s="86"/>
      <c r="CF9" s="86"/>
    </row>
    <row r="10" spans="1:84">
      <c r="A10" s="108" t="s">
        <v>615</v>
      </c>
      <c r="B10" s="109" t="s">
        <v>626</v>
      </c>
      <c r="C10" s="109"/>
      <c r="D10" s="109"/>
      <c r="E10" s="109"/>
      <c r="F10" s="109"/>
      <c r="G10" s="110"/>
      <c r="H10" s="230" t="s">
        <v>627</v>
      </c>
      <c r="I10" s="111">
        <v>34.551000000000002</v>
      </c>
      <c r="J10" s="111">
        <v>3.1850000000000001</v>
      </c>
      <c r="K10" s="112">
        <v>0</v>
      </c>
      <c r="L10" s="112">
        <v>0</v>
      </c>
      <c r="M10" s="112">
        <v>0</v>
      </c>
      <c r="N10" s="112">
        <v>0</v>
      </c>
      <c r="O10" s="112">
        <v>0</v>
      </c>
      <c r="P10" s="112">
        <v>0</v>
      </c>
      <c r="Q10" s="112">
        <v>3.1850000000000001</v>
      </c>
      <c r="R10" s="112">
        <v>0</v>
      </c>
      <c r="S10" s="112">
        <v>0</v>
      </c>
      <c r="T10" s="112">
        <v>0</v>
      </c>
      <c r="U10" s="111">
        <v>0</v>
      </c>
      <c r="V10" s="112">
        <v>0</v>
      </c>
      <c r="W10" s="112">
        <v>0</v>
      </c>
      <c r="X10" s="112">
        <v>0</v>
      </c>
      <c r="Y10" s="112">
        <v>0</v>
      </c>
      <c r="Z10" s="111">
        <v>0</v>
      </c>
      <c r="AA10" s="112">
        <v>0</v>
      </c>
      <c r="AB10" s="112">
        <v>0</v>
      </c>
      <c r="AC10" s="113">
        <v>0</v>
      </c>
      <c r="AD10" s="111">
        <v>31.47</v>
      </c>
      <c r="AE10" s="112">
        <v>0</v>
      </c>
      <c r="AF10" s="112">
        <v>0</v>
      </c>
      <c r="AG10" s="112">
        <v>0</v>
      </c>
      <c r="AH10" s="112">
        <v>0</v>
      </c>
      <c r="AI10" s="112">
        <v>0</v>
      </c>
      <c r="AJ10" s="112">
        <v>0</v>
      </c>
      <c r="AK10" s="112">
        <v>0</v>
      </c>
      <c r="AL10" s="112">
        <v>0</v>
      </c>
      <c r="AM10" s="112">
        <v>4.2039999999999997</v>
      </c>
      <c r="AN10" s="112">
        <v>0</v>
      </c>
      <c r="AO10" s="112">
        <v>0</v>
      </c>
      <c r="AP10" s="112">
        <v>8.407</v>
      </c>
      <c r="AQ10" s="112">
        <v>0</v>
      </c>
      <c r="AR10" s="112">
        <v>0</v>
      </c>
      <c r="AS10" s="112">
        <v>24.649000000000001</v>
      </c>
      <c r="AT10" s="112">
        <v>-5.79</v>
      </c>
      <c r="AU10" s="112">
        <v>0</v>
      </c>
      <c r="AV10" s="112">
        <v>0</v>
      </c>
      <c r="AW10" s="112">
        <v>0</v>
      </c>
      <c r="AX10" s="112">
        <v>0</v>
      </c>
      <c r="AY10" s="112">
        <v>0</v>
      </c>
      <c r="AZ10" s="112">
        <v>0</v>
      </c>
      <c r="BA10" s="113">
        <v>0</v>
      </c>
      <c r="BB10" s="113">
        <v>-0.104</v>
      </c>
      <c r="BC10" s="112" t="s">
        <v>618</v>
      </c>
      <c r="BD10" s="112" t="s">
        <v>618</v>
      </c>
      <c r="BE10" s="112" t="s">
        <v>618</v>
      </c>
      <c r="BF10" s="112" t="s">
        <v>618</v>
      </c>
      <c r="BG10" s="112" t="s">
        <v>618</v>
      </c>
      <c r="BH10" s="112" t="s">
        <v>618</v>
      </c>
      <c r="BI10" s="112">
        <v>0</v>
      </c>
      <c r="BJ10" s="112">
        <v>0</v>
      </c>
      <c r="BK10" s="112">
        <v>0</v>
      </c>
      <c r="BL10" s="112">
        <v>0</v>
      </c>
      <c r="BM10" s="112">
        <v>0</v>
      </c>
      <c r="BN10" s="112">
        <v>0</v>
      </c>
      <c r="BO10" s="112">
        <v>-0.104</v>
      </c>
      <c r="BP10" s="112">
        <v>0</v>
      </c>
      <c r="BQ10" s="112">
        <v>0</v>
      </c>
      <c r="BR10" s="112">
        <v>0</v>
      </c>
      <c r="BS10" s="112">
        <v>0</v>
      </c>
      <c r="BT10" s="112" t="s">
        <v>618</v>
      </c>
      <c r="BU10" s="111">
        <v>0</v>
      </c>
      <c r="BV10" s="112">
        <v>0</v>
      </c>
      <c r="BW10" s="112">
        <v>0</v>
      </c>
      <c r="BX10" s="113" t="s">
        <v>618</v>
      </c>
      <c r="BY10" s="113" t="s">
        <v>618</v>
      </c>
      <c r="BZ10" s="113" t="s">
        <v>618</v>
      </c>
      <c r="CA10" s="215">
        <v>34.655000000000001</v>
      </c>
      <c r="CB10" s="113">
        <v>-0.104</v>
      </c>
      <c r="CC10" s="86"/>
      <c r="CD10" s="86"/>
      <c r="CE10" s="86"/>
      <c r="CF10" s="86"/>
    </row>
    <row r="11" spans="1:84">
      <c r="A11" s="115" t="s">
        <v>628</v>
      </c>
      <c r="B11" s="116" t="s">
        <v>629</v>
      </c>
      <c r="C11" s="117"/>
      <c r="D11" s="117"/>
      <c r="E11" s="117"/>
      <c r="F11" s="117"/>
      <c r="G11" s="118"/>
      <c r="H11" s="231" t="s">
        <v>630</v>
      </c>
      <c r="I11" s="119">
        <v>5602.1540000000005</v>
      </c>
      <c r="J11" s="119">
        <v>90.126000000000005</v>
      </c>
      <c r="K11" s="132">
        <v>68.335999999999999</v>
      </c>
      <c r="L11" s="132">
        <v>0</v>
      </c>
      <c r="M11" s="132">
        <v>2.68</v>
      </c>
      <c r="N11" s="132">
        <v>0</v>
      </c>
      <c r="O11" s="132">
        <v>0</v>
      </c>
      <c r="P11" s="132">
        <v>0</v>
      </c>
      <c r="Q11" s="132">
        <v>19.11</v>
      </c>
      <c r="R11" s="132">
        <v>0</v>
      </c>
      <c r="S11" s="132">
        <v>0</v>
      </c>
      <c r="T11" s="132">
        <v>0</v>
      </c>
      <c r="U11" s="119">
        <v>0</v>
      </c>
      <c r="V11" s="132">
        <v>0</v>
      </c>
      <c r="W11" s="132">
        <v>0</v>
      </c>
      <c r="X11" s="132">
        <v>0</v>
      </c>
      <c r="Y11" s="132">
        <v>0</v>
      </c>
      <c r="Z11" s="119">
        <v>0</v>
      </c>
      <c r="AA11" s="132">
        <v>0</v>
      </c>
      <c r="AB11" s="132">
        <v>0</v>
      </c>
      <c r="AC11" s="119">
        <v>0</v>
      </c>
      <c r="AD11" s="119">
        <v>721.12599999999998</v>
      </c>
      <c r="AE11" s="132">
        <v>0</v>
      </c>
      <c r="AF11" s="132">
        <v>0</v>
      </c>
      <c r="AG11" s="132">
        <v>0</v>
      </c>
      <c r="AH11" s="132">
        <v>0</v>
      </c>
      <c r="AI11" s="132">
        <v>0</v>
      </c>
      <c r="AJ11" s="132">
        <v>0</v>
      </c>
      <c r="AK11" s="132">
        <v>0</v>
      </c>
      <c r="AL11" s="132">
        <v>3.3679999999999999</v>
      </c>
      <c r="AM11" s="132">
        <v>155.536</v>
      </c>
      <c r="AN11" s="132">
        <v>1.0580000000000001</v>
      </c>
      <c r="AO11" s="132">
        <v>0</v>
      </c>
      <c r="AP11" s="132">
        <v>134.518</v>
      </c>
      <c r="AQ11" s="132">
        <v>0</v>
      </c>
      <c r="AR11" s="132">
        <v>0</v>
      </c>
      <c r="AS11" s="132">
        <v>324.54399999999998</v>
      </c>
      <c r="AT11" s="132">
        <v>83.95</v>
      </c>
      <c r="AU11" s="132">
        <v>0.95499999999999996</v>
      </c>
      <c r="AV11" s="132">
        <v>3.8220000000000001</v>
      </c>
      <c r="AW11" s="132">
        <v>13.375</v>
      </c>
      <c r="AX11" s="132">
        <v>0</v>
      </c>
      <c r="AY11" s="132">
        <v>0</v>
      </c>
      <c r="AZ11" s="132">
        <v>0</v>
      </c>
      <c r="BA11" s="119">
        <v>0</v>
      </c>
      <c r="BB11" s="119">
        <v>4790.4719999999998</v>
      </c>
      <c r="BC11" s="132">
        <v>1082.7239999999999</v>
      </c>
      <c r="BD11" s="132">
        <v>0</v>
      </c>
      <c r="BE11" s="132">
        <v>0</v>
      </c>
      <c r="BF11" s="132">
        <v>0</v>
      </c>
      <c r="BG11" s="132">
        <v>0</v>
      </c>
      <c r="BH11" s="132">
        <v>3706.7930000000001</v>
      </c>
      <c r="BI11" s="132">
        <v>0</v>
      </c>
      <c r="BJ11" s="132">
        <v>0</v>
      </c>
      <c r="BK11" s="132">
        <v>0.52500000000000002</v>
      </c>
      <c r="BL11" s="132">
        <v>0.43</v>
      </c>
      <c r="BM11" s="132">
        <v>0</v>
      </c>
      <c r="BN11" s="132">
        <v>0</v>
      </c>
      <c r="BO11" s="132">
        <v>0</v>
      </c>
      <c r="BP11" s="132">
        <v>0</v>
      </c>
      <c r="BQ11" s="132">
        <v>0</v>
      </c>
      <c r="BR11" s="132">
        <v>0</v>
      </c>
      <c r="BS11" s="132">
        <v>0</v>
      </c>
      <c r="BT11" s="132">
        <v>0</v>
      </c>
      <c r="BU11" s="119">
        <v>0.43</v>
      </c>
      <c r="BV11" s="132">
        <v>0</v>
      </c>
      <c r="BW11" s="132">
        <v>0.43</v>
      </c>
      <c r="BX11" s="119">
        <v>0</v>
      </c>
      <c r="BY11" s="119">
        <v>0</v>
      </c>
      <c r="BZ11" s="119">
        <v>0</v>
      </c>
      <c r="CA11" s="216">
        <v>811.68200000000002</v>
      </c>
      <c r="CB11" s="119">
        <v>0.95499999999999996</v>
      </c>
      <c r="CC11" s="86"/>
      <c r="CD11" s="86"/>
      <c r="CE11" s="86"/>
      <c r="CF11" s="86"/>
    </row>
    <row r="12" spans="1:84">
      <c r="A12" s="120" t="s">
        <v>623</v>
      </c>
      <c r="B12" s="121" t="s">
        <v>631</v>
      </c>
      <c r="C12" s="121"/>
      <c r="D12" s="121"/>
      <c r="E12" s="121"/>
      <c r="F12" s="121"/>
      <c r="G12" s="122"/>
      <c r="H12" s="232" t="s">
        <v>632</v>
      </c>
      <c r="I12" s="95">
        <v>57.829000000000001</v>
      </c>
      <c r="J12" s="95">
        <v>0</v>
      </c>
      <c r="K12" s="96">
        <v>0</v>
      </c>
      <c r="L12" s="96">
        <v>0</v>
      </c>
      <c r="M12" s="96">
        <v>0</v>
      </c>
      <c r="N12" s="96">
        <v>0</v>
      </c>
      <c r="O12" s="96">
        <v>0</v>
      </c>
      <c r="P12" s="96">
        <v>0</v>
      </c>
      <c r="Q12" s="96">
        <v>0</v>
      </c>
      <c r="R12" s="96">
        <v>0</v>
      </c>
      <c r="S12" s="96">
        <v>0</v>
      </c>
      <c r="T12" s="96">
        <v>0</v>
      </c>
      <c r="U12" s="95">
        <v>0</v>
      </c>
      <c r="V12" s="96">
        <v>0</v>
      </c>
      <c r="W12" s="96">
        <v>0</v>
      </c>
      <c r="X12" s="96">
        <v>0</v>
      </c>
      <c r="Y12" s="96">
        <v>0</v>
      </c>
      <c r="Z12" s="95">
        <v>0</v>
      </c>
      <c r="AA12" s="96">
        <v>0</v>
      </c>
      <c r="AB12" s="96">
        <v>0</v>
      </c>
      <c r="AC12" s="95">
        <v>0</v>
      </c>
      <c r="AD12" s="95">
        <v>57.829000000000001</v>
      </c>
      <c r="AE12" s="96" t="s">
        <v>618</v>
      </c>
      <c r="AF12" s="96" t="s">
        <v>618</v>
      </c>
      <c r="AG12" s="96" t="s">
        <v>618</v>
      </c>
      <c r="AH12" s="96" t="s">
        <v>618</v>
      </c>
      <c r="AI12" s="96" t="s">
        <v>618</v>
      </c>
      <c r="AJ12" s="96">
        <v>0</v>
      </c>
      <c r="AK12" s="96">
        <v>0</v>
      </c>
      <c r="AL12" s="96">
        <v>0</v>
      </c>
      <c r="AM12" s="96">
        <v>0</v>
      </c>
      <c r="AN12" s="96">
        <v>0</v>
      </c>
      <c r="AO12" s="96">
        <v>0</v>
      </c>
      <c r="AP12" s="96">
        <v>0</v>
      </c>
      <c r="AQ12" s="96">
        <v>0</v>
      </c>
      <c r="AR12" s="96">
        <v>0</v>
      </c>
      <c r="AS12" s="96">
        <v>30.811</v>
      </c>
      <c r="AT12" s="96">
        <v>27.018000000000001</v>
      </c>
      <c r="AU12" s="96">
        <v>0</v>
      </c>
      <c r="AV12" s="96">
        <v>0</v>
      </c>
      <c r="AW12" s="96">
        <v>0</v>
      </c>
      <c r="AX12" s="96">
        <v>0</v>
      </c>
      <c r="AY12" s="96">
        <v>0</v>
      </c>
      <c r="AZ12" s="96">
        <v>0</v>
      </c>
      <c r="BA12" s="95">
        <v>0</v>
      </c>
      <c r="BB12" s="95">
        <v>0</v>
      </c>
      <c r="BC12" s="96" t="s">
        <v>618</v>
      </c>
      <c r="BD12" s="96" t="s">
        <v>618</v>
      </c>
      <c r="BE12" s="96" t="s">
        <v>618</v>
      </c>
      <c r="BF12" s="96" t="s">
        <v>618</v>
      </c>
      <c r="BG12" s="96" t="s">
        <v>618</v>
      </c>
      <c r="BH12" s="96" t="s">
        <v>618</v>
      </c>
      <c r="BI12" s="96" t="s">
        <v>618</v>
      </c>
      <c r="BJ12" s="96" t="s">
        <v>618</v>
      </c>
      <c r="BK12" s="96" t="s">
        <v>618</v>
      </c>
      <c r="BL12" s="96" t="s">
        <v>618</v>
      </c>
      <c r="BM12" s="96" t="s">
        <v>618</v>
      </c>
      <c r="BN12" s="96">
        <v>0</v>
      </c>
      <c r="BO12" s="96" t="s">
        <v>618</v>
      </c>
      <c r="BP12" s="96">
        <v>0</v>
      </c>
      <c r="BQ12" s="96" t="s">
        <v>618</v>
      </c>
      <c r="BR12" s="96">
        <v>0</v>
      </c>
      <c r="BS12" s="96" t="s">
        <v>618</v>
      </c>
      <c r="BT12" s="96" t="s">
        <v>618</v>
      </c>
      <c r="BU12" s="95" t="s">
        <v>618</v>
      </c>
      <c r="BV12" s="96" t="s">
        <v>618</v>
      </c>
      <c r="BW12" s="96" t="s">
        <v>618</v>
      </c>
      <c r="BX12" s="95" t="s">
        <v>618</v>
      </c>
      <c r="BY12" s="95" t="s">
        <v>618</v>
      </c>
      <c r="BZ12" s="95" t="s">
        <v>618</v>
      </c>
      <c r="CA12" s="213">
        <v>57.829000000000001</v>
      </c>
      <c r="CB12" s="95">
        <v>0</v>
      </c>
      <c r="CC12" s="86"/>
      <c r="CD12" s="86"/>
      <c r="CE12" s="86"/>
      <c r="CF12" s="86"/>
    </row>
    <row r="13" spans="1:84">
      <c r="A13" s="115" t="s">
        <v>628</v>
      </c>
      <c r="B13" s="116" t="s">
        <v>633</v>
      </c>
      <c r="C13" s="117"/>
      <c r="D13" s="117"/>
      <c r="E13" s="117"/>
      <c r="F13" s="117"/>
      <c r="G13" s="118"/>
      <c r="H13" s="231" t="s">
        <v>634</v>
      </c>
      <c r="I13" s="119">
        <v>5544.3249999999998</v>
      </c>
      <c r="J13" s="119">
        <v>90.126000000000005</v>
      </c>
      <c r="K13" s="132">
        <v>68.335999999999999</v>
      </c>
      <c r="L13" s="132">
        <v>0</v>
      </c>
      <c r="M13" s="132">
        <v>2.68</v>
      </c>
      <c r="N13" s="132">
        <v>0</v>
      </c>
      <c r="O13" s="132">
        <v>0</v>
      </c>
      <c r="P13" s="132">
        <v>0</v>
      </c>
      <c r="Q13" s="132">
        <v>19.11</v>
      </c>
      <c r="R13" s="132">
        <v>0</v>
      </c>
      <c r="S13" s="132">
        <v>0</v>
      </c>
      <c r="T13" s="132">
        <v>0</v>
      </c>
      <c r="U13" s="119">
        <v>0</v>
      </c>
      <c r="V13" s="132">
        <v>0</v>
      </c>
      <c r="W13" s="132">
        <v>0</v>
      </c>
      <c r="X13" s="132">
        <v>0</v>
      </c>
      <c r="Y13" s="132">
        <v>0</v>
      </c>
      <c r="Z13" s="119">
        <v>0</v>
      </c>
      <c r="AA13" s="132">
        <v>0</v>
      </c>
      <c r="AB13" s="132">
        <v>0</v>
      </c>
      <c r="AC13" s="119">
        <v>0</v>
      </c>
      <c r="AD13" s="119">
        <v>663.29700000000003</v>
      </c>
      <c r="AE13" s="132">
        <v>0</v>
      </c>
      <c r="AF13" s="132">
        <v>0</v>
      </c>
      <c r="AG13" s="132">
        <v>0</v>
      </c>
      <c r="AH13" s="132">
        <v>0</v>
      </c>
      <c r="AI13" s="132">
        <v>0</v>
      </c>
      <c r="AJ13" s="132">
        <v>0</v>
      </c>
      <c r="AK13" s="132">
        <v>0</v>
      </c>
      <c r="AL13" s="132">
        <v>3.3679999999999999</v>
      </c>
      <c r="AM13" s="132">
        <v>155.536</v>
      </c>
      <c r="AN13" s="132">
        <v>1.0580000000000001</v>
      </c>
      <c r="AO13" s="132">
        <v>0</v>
      </c>
      <c r="AP13" s="132">
        <v>134.518</v>
      </c>
      <c r="AQ13" s="132">
        <v>0</v>
      </c>
      <c r="AR13" s="132">
        <v>0</v>
      </c>
      <c r="AS13" s="132">
        <v>293.733</v>
      </c>
      <c r="AT13" s="132">
        <v>56.930999999999997</v>
      </c>
      <c r="AU13" s="132">
        <v>0.95499999999999996</v>
      </c>
      <c r="AV13" s="132">
        <v>3.8220000000000001</v>
      </c>
      <c r="AW13" s="132">
        <v>13.375</v>
      </c>
      <c r="AX13" s="132">
        <v>0</v>
      </c>
      <c r="AY13" s="132">
        <v>0</v>
      </c>
      <c r="AZ13" s="132">
        <v>0</v>
      </c>
      <c r="BA13" s="119">
        <v>0</v>
      </c>
      <c r="BB13" s="119">
        <v>4790.4719999999998</v>
      </c>
      <c r="BC13" s="132">
        <v>1082.7239999999999</v>
      </c>
      <c r="BD13" s="132">
        <v>0</v>
      </c>
      <c r="BE13" s="132">
        <v>0</v>
      </c>
      <c r="BF13" s="132">
        <v>0</v>
      </c>
      <c r="BG13" s="132">
        <v>0</v>
      </c>
      <c r="BH13" s="132">
        <v>3706.7930000000001</v>
      </c>
      <c r="BI13" s="132">
        <v>0</v>
      </c>
      <c r="BJ13" s="132">
        <v>0</v>
      </c>
      <c r="BK13" s="132">
        <v>0.52500000000000002</v>
      </c>
      <c r="BL13" s="132">
        <v>0.43</v>
      </c>
      <c r="BM13" s="132">
        <v>0</v>
      </c>
      <c r="BN13" s="132">
        <v>0</v>
      </c>
      <c r="BO13" s="132">
        <v>0</v>
      </c>
      <c r="BP13" s="132">
        <v>0</v>
      </c>
      <c r="BQ13" s="132">
        <v>0</v>
      </c>
      <c r="BR13" s="132">
        <v>0</v>
      </c>
      <c r="BS13" s="132">
        <v>0</v>
      </c>
      <c r="BT13" s="132">
        <v>0</v>
      </c>
      <c r="BU13" s="119">
        <v>0.43</v>
      </c>
      <c r="BV13" s="132">
        <v>0</v>
      </c>
      <c r="BW13" s="132">
        <v>0.43</v>
      </c>
      <c r="BX13" s="119">
        <v>0</v>
      </c>
      <c r="BY13" s="119">
        <v>0</v>
      </c>
      <c r="BZ13" s="119">
        <v>0</v>
      </c>
      <c r="CA13" s="216">
        <v>753.85299999999995</v>
      </c>
      <c r="CB13" s="119">
        <v>0.95499999999999996</v>
      </c>
      <c r="CC13" s="86"/>
      <c r="CD13" s="86"/>
      <c r="CE13" s="86"/>
      <c r="CF13" s="86"/>
    </row>
    <row r="14" spans="1:84">
      <c r="A14" s="123" t="s">
        <v>623</v>
      </c>
      <c r="B14" s="109" t="s">
        <v>635</v>
      </c>
      <c r="C14" s="124"/>
      <c r="D14" s="109"/>
      <c r="E14" s="109"/>
      <c r="F14" s="109"/>
      <c r="G14" s="110"/>
      <c r="H14" s="230" t="s">
        <v>636</v>
      </c>
      <c r="I14" s="111">
        <v>126.111</v>
      </c>
      <c r="J14" s="111" t="s">
        <v>618</v>
      </c>
      <c r="K14" s="112" t="s">
        <v>618</v>
      </c>
      <c r="L14" s="112" t="s">
        <v>618</v>
      </c>
      <c r="M14" s="112" t="s">
        <v>618</v>
      </c>
      <c r="N14" s="112" t="s">
        <v>618</v>
      </c>
      <c r="O14" s="112" t="s">
        <v>618</v>
      </c>
      <c r="P14" s="112" t="s">
        <v>618</v>
      </c>
      <c r="Q14" s="112" t="s">
        <v>618</v>
      </c>
      <c r="R14" s="112" t="s">
        <v>618</v>
      </c>
      <c r="S14" s="112" t="s">
        <v>618</v>
      </c>
      <c r="T14" s="112" t="s">
        <v>618</v>
      </c>
      <c r="U14" s="111" t="s">
        <v>618</v>
      </c>
      <c r="V14" s="112" t="s">
        <v>618</v>
      </c>
      <c r="W14" s="112" t="s">
        <v>618</v>
      </c>
      <c r="X14" s="112" t="s">
        <v>618</v>
      </c>
      <c r="Y14" s="112" t="s">
        <v>618</v>
      </c>
      <c r="Z14" s="111" t="s">
        <v>618</v>
      </c>
      <c r="AA14" s="112" t="s">
        <v>618</v>
      </c>
      <c r="AB14" s="112" t="s">
        <v>618</v>
      </c>
      <c r="AC14" s="113" t="s">
        <v>618</v>
      </c>
      <c r="AD14" s="111">
        <v>126.111</v>
      </c>
      <c r="AE14" s="112">
        <v>0</v>
      </c>
      <c r="AF14" s="112">
        <v>0</v>
      </c>
      <c r="AG14" s="112" t="s">
        <v>618</v>
      </c>
      <c r="AH14" s="112" t="s">
        <v>618</v>
      </c>
      <c r="AI14" s="112" t="s">
        <v>618</v>
      </c>
      <c r="AJ14" s="112">
        <v>0</v>
      </c>
      <c r="AK14" s="112">
        <v>0</v>
      </c>
      <c r="AL14" s="112">
        <v>0</v>
      </c>
      <c r="AM14" s="112">
        <v>0</v>
      </c>
      <c r="AN14" s="112">
        <v>0</v>
      </c>
      <c r="AO14" s="112">
        <v>0</v>
      </c>
      <c r="AP14" s="112">
        <v>126.111</v>
      </c>
      <c r="AQ14" s="112">
        <v>0</v>
      </c>
      <c r="AR14" s="112">
        <v>0</v>
      </c>
      <c r="AS14" s="112">
        <v>0</v>
      </c>
      <c r="AT14" s="112">
        <v>0</v>
      </c>
      <c r="AU14" s="112">
        <v>0</v>
      </c>
      <c r="AV14" s="112">
        <v>0</v>
      </c>
      <c r="AW14" s="112">
        <v>0</v>
      </c>
      <c r="AX14" s="112">
        <v>0</v>
      </c>
      <c r="AY14" s="112">
        <v>0</v>
      </c>
      <c r="AZ14" s="112">
        <v>0</v>
      </c>
      <c r="BA14" s="113" t="s">
        <v>618</v>
      </c>
      <c r="BB14" s="111">
        <v>0</v>
      </c>
      <c r="BC14" s="112" t="s">
        <v>618</v>
      </c>
      <c r="BD14" s="112" t="s">
        <v>618</v>
      </c>
      <c r="BE14" s="112" t="s">
        <v>618</v>
      </c>
      <c r="BF14" s="112" t="s">
        <v>618</v>
      </c>
      <c r="BG14" s="112" t="s">
        <v>618</v>
      </c>
      <c r="BH14" s="112" t="s">
        <v>618</v>
      </c>
      <c r="BI14" s="112" t="s">
        <v>618</v>
      </c>
      <c r="BJ14" s="112" t="s">
        <v>618</v>
      </c>
      <c r="BK14" s="112" t="s">
        <v>618</v>
      </c>
      <c r="BL14" s="112" t="s">
        <v>618</v>
      </c>
      <c r="BM14" s="112" t="s">
        <v>618</v>
      </c>
      <c r="BN14" s="112">
        <v>0</v>
      </c>
      <c r="BO14" s="112" t="s">
        <v>618</v>
      </c>
      <c r="BP14" s="112">
        <v>0</v>
      </c>
      <c r="BQ14" s="112" t="s">
        <v>618</v>
      </c>
      <c r="BR14" s="112">
        <v>0</v>
      </c>
      <c r="BS14" s="112" t="s">
        <v>618</v>
      </c>
      <c r="BT14" s="114" t="s">
        <v>618</v>
      </c>
      <c r="BU14" s="111" t="s">
        <v>618</v>
      </c>
      <c r="BV14" s="112" t="s">
        <v>618</v>
      </c>
      <c r="BW14" s="112" t="s">
        <v>618</v>
      </c>
      <c r="BX14" s="113" t="s">
        <v>618</v>
      </c>
      <c r="BY14" s="113" t="s">
        <v>618</v>
      </c>
      <c r="BZ14" s="113" t="s">
        <v>618</v>
      </c>
      <c r="CA14" s="215">
        <v>126.111</v>
      </c>
      <c r="CB14" s="113">
        <v>0</v>
      </c>
      <c r="CC14" s="86"/>
      <c r="CD14" s="86"/>
      <c r="CE14" s="86"/>
      <c r="CF14" s="86"/>
    </row>
    <row r="15" spans="1:84">
      <c r="A15" s="125" t="s">
        <v>628</v>
      </c>
      <c r="B15" s="116" t="s">
        <v>637</v>
      </c>
      <c r="C15" s="116"/>
      <c r="D15" s="116"/>
      <c r="E15" s="116"/>
      <c r="F15" s="116"/>
      <c r="G15" s="126"/>
      <c r="H15" s="231" t="s">
        <v>638</v>
      </c>
      <c r="I15" s="127">
        <v>5418.2139999999999</v>
      </c>
      <c r="J15" s="127">
        <v>90.126000000000005</v>
      </c>
      <c r="K15" s="132">
        <v>68.335999999999999</v>
      </c>
      <c r="L15" s="132">
        <v>0</v>
      </c>
      <c r="M15" s="132">
        <v>2.68</v>
      </c>
      <c r="N15" s="132">
        <v>0</v>
      </c>
      <c r="O15" s="132">
        <v>0</v>
      </c>
      <c r="P15" s="132">
        <v>0</v>
      </c>
      <c r="Q15" s="132">
        <v>19.11</v>
      </c>
      <c r="R15" s="132">
        <v>0</v>
      </c>
      <c r="S15" s="132">
        <v>0</v>
      </c>
      <c r="T15" s="132">
        <v>0</v>
      </c>
      <c r="U15" s="127">
        <v>0</v>
      </c>
      <c r="V15" s="132">
        <v>0</v>
      </c>
      <c r="W15" s="132">
        <v>0</v>
      </c>
      <c r="X15" s="132">
        <v>0</v>
      </c>
      <c r="Y15" s="132">
        <v>0</v>
      </c>
      <c r="Z15" s="127">
        <v>0</v>
      </c>
      <c r="AA15" s="132">
        <v>0</v>
      </c>
      <c r="AB15" s="132">
        <v>0</v>
      </c>
      <c r="AC15" s="127">
        <v>0</v>
      </c>
      <c r="AD15" s="127">
        <v>537.18600000000004</v>
      </c>
      <c r="AE15" s="132">
        <v>0</v>
      </c>
      <c r="AF15" s="132">
        <v>0</v>
      </c>
      <c r="AG15" s="132">
        <v>0</v>
      </c>
      <c r="AH15" s="132">
        <v>0</v>
      </c>
      <c r="AI15" s="132">
        <v>0</v>
      </c>
      <c r="AJ15" s="132">
        <v>0</v>
      </c>
      <c r="AK15" s="132">
        <v>0</v>
      </c>
      <c r="AL15" s="132">
        <v>3.3679999999999999</v>
      </c>
      <c r="AM15" s="132">
        <v>155.536</v>
      </c>
      <c r="AN15" s="132">
        <v>1.0580000000000001</v>
      </c>
      <c r="AO15" s="132">
        <v>0</v>
      </c>
      <c r="AP15" s="132">
        <v>8.407</v>
      </c>
      <c r="AQ15" s="132">
        <v>0</v>
      </c>
      <c r="AR15" s="132">
        <v>0</v>
      </c>
      <c r="AS15" s="132">
        <v>293.733</v>
      </c>
      <c r="AT15" s="132">
        <v>56.930999999999997</v>
      </c>
      <c r="AU15" s="132">
        <v>0.95499999999999996</v>
      </c>
      <c r="AV15" s="132">
        <v>3.8220000000000001</v>
      </c>
      <c r="AW15" s="132">
        <v>13.375</v>
      </c>
      <c r="AX15" s="132">
        <v>0</v>
      </c>
      <c r="AY15" s="132">
        <v>0</v>
      </c>
      <c r="AZ15" s="132">
        <v>0</v>
      </c>
      <c r="BA15" s="127">
        <v>0</v>
      </c>
      <c r="BB15" s="127">
        <v>4790.4719999999998</v>
      </c>
      <c r="BC15" s="132">
        <v>1082.7239999999999</v>
      </c>
      <c r="BD15" s="132">
        <v>0</v>
      </c>
      <c r="BE15" s="132">
        <v>0</v>
      </c>
      <c r="BF15" s="132">
        <v>0</v>
      </c>
      <c r="BG15" s="132">
        <v>0</v>
      </c>
      <c r="BH15" s="132">
        <v>3706.7930000000001</v>
      </c>
      <c r="BI15" s="132">
        <v>0</v>
      </c>
      <c r="BJ15" s="132">
        <v>0</v>
      </c>
      <c r="BK15" s="132">
        <v>0.52500000000000002</v>
      </c>
      <c r="BL15" s="132">
        <v>0.43</v>
      </c>
      <c r="BM15" s="132">
        <v>0</v>
      </c>
      <c r="BN15" s="132">
        <v>0</v>
      </c>
      <c r="BO15" s="132">
        <v>0</v>
      </c>
      <c r="BP15" s="132">
        <v>0</v>
      </c>
      <c r="BQ15" s="132">
        <v>0</v>
      </c>
      <c r="BR15" s="132">
        <v>0</v>
      </c>
      <c r="BS15" s="132">
        <v>0</v>
      </c>
      <c r="BT15" s="132">
        <v>0</v>
      </c>
      <c r="BU15" s="127">
        <v>0.43</v>
      </c>
      <c r="BV15" s="132">
        <v>0</v>
      </c>
      <c r="BW15" s="132">
        <v>0.43</v>
      </c>
      <c r="BX15" s="127">
        <v>0</v>
      </c>
      <c r="BY15" s="127">
        <v>0</v>
      </c>
      <c r="BZ15" s="127">
        <v>0</v>
      </c>
      <c r="CA15" s="216">
        <v>627.74199999999996</v>
      </c>
      <c r="CB15" s="127">
        <v>0.95499999999999996</v>
      </c>
      <c r="CC15" s="86"/>
      <c r="CD15" s="86"/>
      <c r="CE15" s="86"/>
      <c r="CF15" s="86"/>
    </row>
    <row r="16" spans="1:84">
      <c r="A16" s="128"/>
      <c r="B16" s="121" t="s">
        <v>639</v>
      </c>
      <c r="C16" s="121"/>
      <c r="D16" s="128"/>
      <c r="E16" s="128"/>
      <c r="F16" s="128"/>
      <c r="G16" s="122"/>
      <c r="H16" s="232" t="s">
        <v>640</v>
      </c>
      <c r="I16" s="95">
        <v>5544.3249999999998</v>
      </c>
      <c r="J16" s="95" t="s">
        <v>618</v>
      </c>
      <c r="K16" s="96" t="s">
        <v>618</v>
      </c>
      <c r="L16" s="96" t="s">
        <v>618</v>
      </c>
      <c r="M16" s="96" t="s">
        <v>618</v>
      </c>
      <c r="N16" s="96" t="s">
        <v>618</v>
      </c>
      <c r="O16" s="96" t="s">
        <v>618</v>
      </c>
      <c r="P16" s="96" t="s">
        <v>618</v>
      </c>
      <c r="Q16" s="96" t="s">
        <v>618</v>
      </c>
      <c r="R16" s="96" t="s">
        <v>618</v>
      </c>
      <c r="S16" s="96" t="s">
        <v>618</v>
      </c>
      <c r="T16" s="96" t="s">
        <v>618</v>
      </c>
      <c r="U16" s="95" t="s">
        <v>618</v>
      </c>
      <c r="V16" s="96" t="s">
        <v>618</v>
      </c>
      <c r="W16" s="96" t="s">
        <v>618</v>
      </c>
      <c r="X16" s="96" t="s">
        <v>618</v>
      </c>
      <c r="Y16" s="96" t="s">
        <v>618</v>
      </c>
      <c r="Z16" s="95" t="s">
        <v>618</v>
      </c>
      <c r="AA16" s="96" t="s">
        <v>618</v>
      </c>
      <c r="AB16" s="96" t="s">
        <v>618</v>
      </c>
      <c r="AC16" s="95" t="s">
        <v>618</v>
      </c>
      <c r="AD16" s="95" t="s">
        <v>618</v>
      </c>
      <c r="AE16" s="96" t="s">
        <v>618</v>
      </c>
      <c r="AF16" s="96" t="s">
        <v>618</v>
      </c>
      <c r="AG16" s="96" t="s">
        <v>618</v>
      </c>
      <c r="AH16" s="96" t="s">
        <v>618</v>
      </c>
      <c r="AI16" s="96" t="s">
        <v>618</v>
      </c>
      <c r="AJ16" s="96" t="s">
        <v>618</v>
      </c>
      <c r="AK16" s="96" t="s">
        <v>618</v>
      </c>
      <c r="AL16" s="96" t="s">
        <v>618</v>
      </c>
      <c r="AM16" s="96" t="s">
        <v>618</v>
      </c>
      <c r="AN16" s="96" t="s">
        <v>618</v>
      </c>
      <c r="AO16" s="96" t="s">
        <v>618</v>
      </c>
      <c r="AP16" s="96" t="s">
        <v>618</v>
      </c>
      <c r="AQ16" s="96" t="s">
        <v>618</v>
      </c>
      <c r="AR16" s="96" t="s">
        <v>618</v>
      </c>
      <c r="AS16" s="96" t="s">
        <v>618</v>
      </c>
      <c r="AT16" s="96" t="s">
        <v>618</v>
      </c>
      <c r="AU16" s="96" t="s">
        <v>618</v>
      </c>
      <c r="AV16" s="96" t="s">
        <v>618</v>
      </c>
      <c r="AW16" s="96" t="s">
        <v>618</v>
      </c>
      <c r="AX16" s="96" t="s">
        <v>618</v>
      </c>
      <c r="AY16" s="96" t="s">
        <v>618</v>
      </c>
      <c r="AZ16" s="96" t="s">
        <v>618</v>
      </c>
      <c r="BA16" s="95" t="s">
        <v>618</v>
      </c>
      <c r="BB16" s="95" t="s">
        <v>618</v>
      </c>
      <c r="BC16" s="96" t="s">
        <v>618</v>
      </c>
      <c r="BD16" s="96" t="s">
        <v>618</v>
      </c>
      <c r="BE16" s="96" t="s">
        <v>618</v>
      </c>
      <c r="BF16" s="96" t="s">
        <v>618</v>
      </c>
      <c r="BG16" s="96" t="s">
        <v>618</v>
      </c>
      <c r="BH16" s="96" t="s">
        <v>618</v>
      </c>
      <c r="BI16" s="96" t="s">
        <v>618</v>
      </c>
      <c r="BJ16" s="96" t="s">
        <v>618</v>
      </c>
      <c r="BK16" s="96" t="s">
        <v>618</v>
      </c>
      <c r="BL16" s="96" t="s">
        <v>618</v>
      </c>
      <c r="BM16" s="96" t="s">
        <v>618</v>
      </c>
      <c r="BN16" s="96" t="s">
        <v>618</v>
      </c>
      <c r="BO16" s="96" t="s">
        <v>618</v>
      </c>
      <c r="BP16" s="96" t="s">
        <v>618</v>
      </c>
      <c r="BQ16" s="96" t="s">
        <v>618</v>
      </c>
      <c r="BR16" s="96" t="s">
        <v>618</v>
      </c>
      <c r="BS16" s="96" t="s">
        <v>618</v>
      </c>
      <c r="BT16" s="96" t="s">
        <v>618</v>
      </c>
      <c r="BU16" s="95" t="s">
        <v>618</v>
      </c>
      <c r="BV16" s="96" t="s">
        <v>618</v>
      </c>
      <c r="BW16" s="96" t="s">
        <v>618</v>
      </c>
      <c r="BX16" s="95" t="s">
        <v>618</v>
      </c>
      <c r="BY16" s="95" t="s">
        <v>618</v>
      </c>
      <c r="BZ16" s="95" t="s">
        <v>618</v>
      </c>
      <c r="CA16" s="213" t="s">
        <v>618</v>
      </c>
      <c r="CB16" s="95" t="s">
        <v>618</v>
      </c>
      <c r="CC16" s="86"/>
      <c r="CD16" s="86"/>
      <c r="CE16" s="86"/>
      <c r="CF16" s="86"/>
    </row>
    <row r="17" spans="1:80">
      <c r="A17" s="129"/>
      <c r="B17" s="104" t="s">
        <v>641</v>
      </c>
      <c r="C17" s="104"/>
      <c r="D17" s="129"/>
      <c r="E17" s="129"/>
      <c r="F17" s="129"/>
      <c r="G17" s="105"/>
      <c r="H17" s="229" t="s">
        <v>642</v>
      </c>
      <c r="I17" s="107">
        <v>5526.1729999999998</v>
      </c>
      <c r="J17" s="107" t="s">
        <v>618</v>
      </c>
      <c r="K17" s="106" t="s">
        <v>618</v>
      </c>
      <c r="L17" s="106" t="s">
        <v>618</v>
      </c>
      <c r="M17" s="106" t="s">
        <v>618</v>
      </c>
      <c r="N17" s="106" t="s">
        <v>618</v>
      </c>
      <c r="O17" s="106" t="s">
        <v>618</v>
      </c>
      <c r="P17" s="106" t="s">
        <v>618</v>
      </c>
      <c r="Q17" s="106" t="s">
        <v>618</v>
      </c>
      <c r="R17" s="106" t="s">
        <v>618</v>
      </c>
      <c r="S17" s="106" t="s">
        <v>618</v>
      </c>
      <c r="T17" s="106" t="s">
        <v>618</v>
      </c>
      <c r="U17" s="107" t="s">
        <v>618</v>
      </c>
      <c r="V17" s="106" t="s">
        <v>618</v>
      </c>
      <c r="W17" s="106" t="s">
        <v>618</v>
      </c>
      <c r="X17" s="106" t="s">
        <v>618</v>
      </c>
      <c r="Y17" s="106" t="s">
        <v>618</v>
      </c>
      <c r="Z17" s="107" t="s">
        <v>618</v>
      </c>
      <c r="AA17" s="106" t="s">
        <v>618</v>
      </c>
      <c r="AB17" s="106" t="s">
        <v>618</v>
      </c>
      <c r="AC17" s="107" t="s">
        <v>618</v>
      </c>
      <c r="AD17" s="107" t="s">
        <v>618</v>
      </c>
      <c r="AE17" s="106" t="s">
        <v>618</v>
      </c>
      <c r="AF17" s="106" t="s">
        <v>618</v>
      </c>
      <c r="AG17" s="106" t="s">
        <v>618</v>
      </c>
      <c r="AH17" s="106" t="s">
        <v>618</v>
      </c>
      <c r="AI17" s="106" t="s">
        <v>618</v>
      </c>
      <c r="AJ17" s="106" t="s">
        <v>618</v>
      </c>
      <c r="AK17" s="106" t="s">
        <v>618</v>
      </c>
      <c r="AL17" s="106" t="s">
        <v>618</v>
      </c>
      <c r="AM17" s="106" t="s">
        <v>618</v>
      </c>
      <c r="AN17" s="106" t="s">
        <v>618</v>
      </c>
      <c r="AO17" s="106" t="s">
        <v>618</v>
      </c>
      <c r="AP17" s="106" t="s">
        <v>618</v>
      </c>
      <c r="AQ17" s="106" t="s">
        <v>618</v>
      </c>
      <c r="AR17" s="106" t="s">
        <v>618</v>
      </c>
      <c r="AS17" s="106" t="s">
        <v>618</v>
      </c>
      <c r="AT17" s="106" t="s">
        <v>618</v>
      </c>
      <c r="AU17" s="106" t="s">
        <v>618</v>
      </c>
      <c r="AV17" s="106" t="s">
        <v>618</v>
      </c>
      <c r="AW17" s="106" t="s">
        <v>618</v>
      </c>
      <c r="AX17" s="106" t="s">
        <v>618</v>
      </c>
      <c r="AY17" s="106" t="s">
        <v>618</v>
      </c>
      <c r="AZ17" s="106" t="s">
        <v>618</v>
      </c>
      <c r="BA17" s="107" t="s">
        <v>618</v>
      </c>
      <c r="BB17" s="107" t="s">
        <v>618</v>
      </c>
      <c r="BC17" s="106" t="s">
        <v>618</v>
      </c>
      <c r="BD17" s="106" t="s">
        <v>618</v>
      </c>
      <c r="BE17" s="106" t="s">
        <v>618</v>
      </c>
      <c r="BF17" s="106" t="s">
        <v>618</v>
      </c>
      <c r="BG17" s="106" t="s">
        <v>618</v>
      </c>
      <c r="BH17" s="106" t="s">
        <v>618</v>
      </c>
      <c r="BI17" s="106" t="s">
        <v>618</v>
      </c>
      <c r="BJ17" s="106" t="s">
        <v>618</v>
      </c>
      <c r="BK17" s="106" t="s">
        <v>618</v>
      </c>
      <c r="BL17" s="106" t="s">
        <v>618</v>
      </c>
      <c r="BM17" s="106" t="s">
        <v>618</v>
      </c>
      <c r="BN17" s="106" t="s">
        <v>618</v>
      </c>
      <c r="BO17" s="106" t="s">
        <v>618</v>
      </c>
      <c r="BP17" s="106" t="s">
        <v>618</v>
      </c>
      <c r="BQ17" s="106" t="s">
        <v>618</v>
      </c>
      <c r="BR17" s="106" t="s">
        <v>618</v>
      </c>
      <c r="BS17" s="106" t="s">
        <v>618</v>
      </c>
      <c r="BT17" s="106" t="s">
        <v>618</v>
      </c>
      <c r="BU17" s="107" t="s">
        <v>618</v>
      </c>
      <c r="BV17" s="106" t="s">
        <v>618</v>
      </c>
      <c r="BW17" s="106" t="s">
        <v>618</v>
      </c>
      <c r="BX17" s="130" t="s">
        <v>618</v>
      </c>
      <c r="BY17" s="107" t="s">
        <v>618</v>
      </c>
      <c r="BZ17" s="107" t="s">
        <v>618</v>
      </c>
      <c r="CA17" s="214" t="s">
        <v>618</v>
      </c>
      <c r="CB17" s="107" t="s">
        <v>618</v>
      </c>
    </row>
    <row r="18" spans="1:80">
      <c r="A18" s="131"/>
      <c r="B18" s="109" t="s">
        <v>643</v>
      </c>
      <c r="C18" s="109"/>
      <c r="D18" s="131"/>
      <c r="E18" s="131"/>
      <c r="F18" s="131"/>
      <c r="G18" s="110"/>
      <c r="H18" s="230" t="s">
        <v>644</v>
      </c>
      <c r="I18" s="113">
        <v>2643.6060000000002</v>
      </c>
      <c r="J18" s="113" t="s">
        <v>618</v>
      </c>
      <c r="K18" s="112" t="s">
        <v>618</v>
      </c>
      <c r="L18" s="112" t="s">
        <v>618</v>
      </c>
      <c r="M18" s="112" t="s">
        <v>618</v>
      </c>
      <c r="N18" s="112" t="s">
        <v>618</v>
      </c>
      <c r="O18" s="112" t="s">
        <v>618</v>
      </c>
      <c r="P18" s="112" t="s">
        <v>618</v>
      </c>
      <c r="Q18" s="112" t="s">
        <v>618</v>
      </c>
      <c r="R18" s="112" t="s">
        <v>618</v>
      </c>
      <c r="S18" s="112" t="s">
        <v>618</v>
      </c>
      <c r="T18" s="112" t="s">
        <v>618</v>
      </c>
      <c r="U18" s="113" t="s">
        <v>618</v>
      </c>
      <c r="V18" s="112" t="s">
        <v>618</v>
      </c>
      <c r="W18" s="112" t="s">
        <v>618</v>
      </c>
      <c r="X18" s="112" t="s">
        <v>618</v>
      </c>
      <c r="Y18" s="112" t="s">
        <v>618</v>
      </c>
      <c r="Z18" s="113" t="s">
        <v>618</v>
      </c>
      <c r="AA18" s="112" t="s">
        <v>618</v>
      </c>
      <c r="AB18" s="112" t="s">
        <v>618</v>
      </c>
      <c r="AC18" s="113" t="s">
        <v>618</v>
      </c>
      <c r="AD18" s="113" t="s">
        <v>618</v>
      </c>
      <c r="AE18" s="112" t="s">
        <v>618</v>
      </c>
      <c r="AF18" s="112" t="s">
        <v>618</v>
      </c>
      <c r="AG18" s="112" t="s">
        <v>618</v>
      </c>
      <c r="AH18" s="112" t="s">
        <v>618</v>
      </c>
      <c r="AI18" s="112" t="s">
        <v>618</v>
      </c>
      <c r="AJ18" s="112" t="s">
        <v>618</v>
      </c>
      <c r="AK18" s="112" t="s">
        <v>618</v>
      </c>
      <c r="AL18" s="112" t="s">
        <v>618</v>
      </c>
      <c r="AM18" s="112" t="s">
        <v>618</v>
      </c>
      <c r="AN18" s="112" t="s">
        <v>618</v>
      </c>
      <c r="AO18" s="112" t="s">
        <v>618</v>
      </c>
      <c r="AP18" s="112" t="s">
        <v>618</v>
      </c>
      <c r="AQ18" s="112" t="s">
        <v>618</v>
      </c>
      <c r="AR18" s="112" t="s">
        <v>618</v>
      </c>
      <c r="AS18" s="112" t="s">
        <v>618</v>
      </c>
      <c r="AT18" s="112" t="s">
        <v>618</v>
      </c>
      <c r="AU18" s="112" t="s">
        <v>618</v>
      </c>
      <c r="AV18" s="112" t="s">
        <v>618</v>
      </c>
      <c r="AW18" s="112" t="s">
        <v>618</v>
      </c>
      <c r="AX18" s="112" t="s">
        <v>618</v>
      </c>
      <c r="AY18" s="112" t="s">
        <v>618</v>
      </c>
      <c r="AZ18" s="112" t="s">
        <v>618</v>
      </c>
      <c r="BA18" s="113" t="s">
        <v>618</v>
      </c>
      <c r="BB18" s="113" t="s">
        <v>618</v>
      </c>
      <c r="BC18" s="112" t="s">
        <v>618</v>
      </c>
      <c r="BD18" s="112" t="s">
        <v>618</v>
      </c>
      <c r="BE18" s="112" t="s">
        <v>618</v>
      </c>
      <c r="BF18" s="112" t="s">
        <v>618</v>
      </c>
      <c r="BG18" s="112" t="s">
        <v>618</v>
      </c>
      <c r="BH18" s="112" t="s">
        <v>618</v>
      </c>
      <c r="BI18" s="112" t="s">
        <v>618</v>
      </c>
      <c r="BJ18" s="112" t="s">
        <v>618</v>
      </c>
      <c r="BK18" s="112" t="s">
        <v>618</v>
      </c>
      <c r="BL18" s="112" t="s">
        <v>618</v>
      </c>
      <c r="BM18" s="112" t="s">
        <v>618</v>
      </c>
      <c r="BN18" s="112" t="s">
        <v>618</v>
      </c>
      <c r="BO18" s="112" t="s">
        <v>618</v>
      </c>
      <c r="BP18" s="112" t="s">
        <v>618</v>
      </c>
      <c r="BQ18" s="112" t="s">
        <v>618</v>
      </c>
      <c r="BR18" s="112" t="s">
        <v>618</v>
      </c>
      <c r="BS18" s="112" t="s">
        <v>618</v>
      </c>
      <c r="BT18" s="112" t="s">
        <v>618</v>
      </c>
      <c r="BU18" s="113" t="s">
        <v>618</v>
      </c>
      <c r="BV18" s="112" t="s">
        <v>618</v>
      </c>
      <c r="BW18" s="112" t="s">
        <v>618</v>
      </c>
      <c r="BX18" s="113" t="s">
        <v>618</v>
      </c>
      <c r="BY18" s="113" t="s">
        <v>618</v>
      </c>
      <c r="BZ18" s="113" t="s">
        <v>618</v>
      </c>
      <c r="CA18" s="215" t="s">
        <v>618</v>
      </c>
      <c r="CB18" s="113" t="s">
        <v>618</v>
      </c>
    </row>
    <row r="19" spans="1:80">
      <c r="A19" s="116" t="s">
        <v>645</v>
      </c>
      <c r="B19" s="116"/>
      <c r="C19" s="116"/>
      <c r="D19" s="116"/>
      <c r="E19" s="116"/>
      <c r="F19" s="116"/>
      <c r="G19" s="126"/>
      <c r="H19" s="231" t="s">
        <v>646</v>
      </c>
      <c r="I19" s="119">
        <v>4699.9160000000002</v>
      </c>
      <c r="J19" s="119">
        <v>0</v>
      </c>
      <c r="K19" s="132">
        <v>0</v>
      </c>
      <c r="L19" s="132">
        <v>0</v>
      </c>
      <c r="M19" s="132">
        <v>0</v>
      </c>
      <c r="N19" s="132">
        <v>0</v>
      </c>
      <c r="O19" s="132">
        <v>0</v>
      </c>
      <c r="P19" s="132">
        <v>0</v>
      </c>
      <c r="Q19" s="132">
        <v>0</v>
      </c>
      <c r="R19" s="132">
        <v>0</v>
      </c>
      <c r="S19" s="132">
        <v>0</v>
      </c>
      <c r="T19" s="132">
        <v>0</v>
      </c>
      <c r="U19" s="119">
        <v>0</v>
      </c>
      <c r="V19" s="132">
        <v>0</v>
      </c>
      <c r="W19" s="132">
        <v>0</v>
      </c>
      <c r="X19" s="132">
        <v>0</v>
      </c>
      <c r="Y19" s="132">
        <v>0</v>
      </c>
      <c r="Z19" s="119">
        <v>0</v>
      </c>
      <c r="AA19" s="132">
        <v>0</v>
      </c>
      <c r="AB19" s="132">
        <v>0</v>
      </c>
      <c r="AC19" s="119">
        <v>0</v>
      </c>
      <c r="AD19" s="119">
        <v>1.0269999999999999</v>
      </c>
      <c r="AE19" s="132">
        <v>0</v>
      </c>
      <c r="AF19" s="132">
        <v>0</v>
      </c>
      <c r="AG19" s="132">
        <v>0</v>
      </c>
      <c r="AH19" s="132">
        <v>0</v>
      </c>
      <c r="AI19" s="132">
        <v>0</v>
      </c>
      <c r="AJ19" s="132">
        <v>0</v>
      </c>
      <c r="AK19" s="132">
        <v>0</v>
      </c>
      <c r="AL19" s="132">
        <v>0</v>
      </c>
      <c r="AM19" s="132">
        <v>0</v>
      </c>
      <c r="AN19" s="132">
        <v>0</v>
      </c>
      <c r="AO19" s="132">
        <v>0</v>
      </c>
      <c r="AP19" s="132">
        <v>0</v>
      </c>
      <c r="AQ19" s="132">
        <v>0</v>
      </c>
      <c r="AR19" s="132">
        <v>0</v>
      </c>
      <c r="AS19" s="132">
        <v>1.0269999999999999</v>
      </c>
      <c r="AT19" s="132">
        <v>0</v>
      </c>
      <c r="AU19" s="132">
        <v>0</v>
      </c>
      <c r="AV19" s="132">
        <v>0</v>
      </c>
      <c r="AW19" s="132">
        <v>0</v>
      </c>
      <c r="AX19" s="132">
        <v>0</v>
      </c>
      <c r="AY19" s="132">
        <v>0</v>
      </c>
      <c r="AZ19" s="132">
        <v>0</v>
      </c>
      <c r="BA19" s="119">
        <v>0</v>
      </c>
      <c r="BB19" s="119">
        <v>4682.4660000000003</v>
      </c>
      <c r="BC19" s="132">
        <v>1082.7239999999999</v>
      </c>
      <c r="BD19" s="132">
        <v>0</v>
      </c>
      <c r="BE19" s="132">
        <v>0</v>
      </c>
      <c r="BF19" s="132">
        <v>0</v>
      </c>
      <c r="BG19" s="132">
        <v>0</v>
      </c>
      <c r="BH19" s="132">
        <v>3599.3119999999999</v>
      </c>
      <c r="BI19" s="132">
        <v>0</v>
      </c>
      <c r="BJ19" s="132">
        <v>0</v>
      </c>
      <c r="BK19" s="132">
        <v>0</v>
      </c>
      <c r="BL19" s="132">
        <v>0.43</v>
      </c>
      <c r="BM19" s="132">
        <v>0</v>
      </c>
      <c r="BN19" s="132">
        <v>0</v>
      </c>
      <c r="BO19" s="132">
        <v>0</v>
      </c>
      <c r="BP19" s="132">
        <v>0</v>
      </c>
      <c r="BQ19" s="132">
        <v>0</v>
      </c>
      <c r="BR19" s="132">
        <v>0</v>
      </c>
      <c r="BS19" s="132">
        <v>0</v>
      </c>
      <c r="BT19" s="132">
        <v>0</v>
      </c>
      <c r="BU19" s="119">
        <v>0.43</v>
      </c>
      <c r="BV19" s="132">
        <v>0</v>
      </c>
      <c r="BW19" s="132">
        <v>0.43</v>
      </c>
      <c r="BX19" s="119">
        <v>0</v>
      </c>
      <c r="BY19" s="119">
        <v>0</v>
      </c>
      <c r="BZ19" s="119">
        <v>15.993</v>
      </c>
      <c r="CA19" s="216">
        <v>1.4590000000000001</v>
      </c>
      <c r="CB19" s="119">
        <v>0.43</v>
      </c>
    </row>
    <row r="20" spans="1:80">
      <c r="A20" s="120" t="s">
        <v>615</v>
      </c>
      <c r="B20" s="121" t="s">
        <v>647</v>
      </c>
      <c r="C20" s="121"/>
      <c r="D20" s="121"/>
      <c r="E20" s="121"/>
      <c r="F20" s="121"/>
      <c r="G20" s="122"/>
      <c r="H20" s="232" t="s">
        <v>648</v>
      </c>
      <c r="I20" s="95">
        <v>4699.9160000000002</v>
      </c>
      <c r="J20" s="95">
        <v>0</v>
      </c>
      <c r="K20" s="96">
        <v>0</v>
      </c>
      <c r="L20" s="96">
        <v>0</v>
      </c>
      <c r="M20" s="96">
        <v>0</v>
      </c>
      <c r="N20" s="96">
        <v>0</v>
      </c>
      <c r="O20" s="96">
        <v>0</v>
      </c>
      <c r="P20" s="96">
        <v>0</v>
      </c>
      <c r="Q20" s="96">
        <v>0</v>
      </c>
      <c r="R20" s="96">
        <v>0</v>
      </c>
      <c r="S20" s="96">
        <v>0</v>
      </c>
      <c r="T20" s="96">
        <v>0</v>
      </c>
      <c r="U20" s="95">
        <v>0</v>
      </c>
      <c r="V20" s="96">
        <v>0</v>
      </c>
      <c r="W20" s="96">
        <v>0</v>
      </c>
      <c r="X20" s="96">
        <v>0</v>
      </c>
      <c r="Y20" s="96">
        <v>0</v>
      </c>
      <c r="Z20" s="95">
        <v>0</v>
      </c>
      <c r="AA20" s="96">
        <v>0</v>
      </c>
      <c r="AB20" s="96">
        <v>0</v>
      </c>
      <c r="AC20" s="95">
        <v>0</v>
      </c>
      <c r="AD20" s="95">
        <v>1.0269999999999999</v>
      </c>
      <c r="AE20" s="96">
        <v>0</v>
      </c>
      <c r="AF20" s="96">
        <v>0</v>
      </c>
      <c r="AG20" s="96">
        <v>0</v>
      </c>
      <c r="AH20" s="96">
        <v>0</v>
      </c>
      <c r="AI20" s="96">
        <v>0</v>
      </c>
      <c r="AJ20" s="96">
        <v>0</v>
      </c>
      <c r="AK20" s="96">
        <v>0</v>
      </c>
      <c r="AL20" s="96">
        <v>0</v>
      </c>
      <c r="AM20" s="96">
        <v>0</v>
      </c>
      <c r="AN20" s="96">
        <v>0</v>
      </c>
      <c r="AO20" s="96">
        <v>0</v>
      </c>
      <c r="AP20" s="96">
        <v>0</v>
      </c>
      <c r="AQ20" s="96">
        <v>0</v>
      </c>
      <c r="AR20" s="96">
        <v>0</v>
      </c>
      <c r="AS20" s="96">
        <v>1.0269999999999999</v>
      </c>
      <c r="AT20" s="96">
        <v>0</v>
      </c>
      <c r="AU20" s="96">
        <v>0</v>
      </c>
      <c r="AV20" s="96">
        <v>0</v>
      </c>
      <c r="AW20" s="96">
        <v>0</v>
      </c>
      <c r="AX20" s="96">
        <v>0</v>
      </c>
      <c r="AY20" s="96">
        <v>0</v>
      </c>
      <c r="AZ20" s="96">
        <v>0</v>
      </c>
      <c r="BA20" s="95">
        <v>0</v>
      </c>
      <c r="BB20" s="95">
        <v>4682.4660000000003</v>
      </c>
      <c r="BC20" s="96">
        <v>1082.7239999999999</v>
      </c>
      <c r="BD20" s="96">
        <v>0</v>
      </c>
      <c r="BE20" s="96">
        <v>0</v>
      </c>
      <c r="BF20" s="96">
        <v>0</v>
      </c>
      <c r="BG20" s="96">
        <v>0</v>
      </c>
      <c r="BH20" s="96">
        <v>3599.3119999999999</v>
      </c>
      <c r="BI20" s="96">
        <v>0</v>
      </c>
      <c r="BJ20" s="96">
        <v>0</v>
      </c>
      <c r="BK20" s="96">
        <v>0</v>
      </c>
      <c r="BL20" s="96">
        <v>0.43</v>
      </c>
      <c r="BM20" s="96">
        <v>0</v>
      </c>
      <c r="BN20" s="96">
        <v>0</v>
      </c>
      <c r="BO20" s="96">
        <v>0</v>
      </c>
      <c r="BP20" s="96">
        <v>0</v>
      </c>
      <c r="BQ20" s="96">
        <v>0</v>
      </c>
      <c r="BR20" s="96">
        <v>0</v>
      </c>
      <c r="BS20" s="96">
        <v>0</v>
      </c>
      <c r="BT20" s="96">
        <v>0</v>
      </c>
      <c r="BU20" s="95">
        <v>0.43</v>
      </c>
      <c r="BV20" s="96">
        <v>0</v>
      </c>
      <c r="BW20" s="96">
        <v>0.43</v>
      </c>
      <c r="BX20" s="95">
        <v>0</v>
      </c>
      <c r="BY20" s="95">
        <v>0</v>
      </c>
      <c r="BZ20" s="95">
        <v>15.993</v>
      </c>
      <c r="CA20" s="213">
        <v>1.4590000000000001</v>
      </c>
      <c r="CB20" s="95">
        <v>0.43</v>
      </c>
    </row>
    <row r="21" spans="1:80">
      <c r="A21" s="133"/>
      <c r="B21" s="103" t="s">
        <v>615</v>
      </c>
      <c r="C21" s="104" t="s">
        <v>649</v>
      </c>
      <c r="D21" s="104"/>
      <c r="E21" s="104"/>
      <c r="F21" s="104"/>
      <c r="G21" s="105"/>
      <c r="H21" s="229" t="s">
        <v>650</v>
      </c>
      <c r="I21" s="95">
        <v>2113.2489999999998</v>
      </c>
      <c r="J21" s="95">
        <v>0</v>
      </c>
      <c r="K21" s="106">
        <v>0</v>
      </c>
      <c r="L21" s="106">
        <v>0</v>
      </c>
      <c r="M21" s="106">
        <v>0</v>
      </c>
      <c r="N21" s="106">
        <v>0</v>
      </c>
      <c r="O21" s="106">
        <v>0</v>
      </c>
      <c r="P21" s="106">
        <v>0</v>
      </c>
      <c r="Q21" s="106">
        <v>0</v>
      </c>
      <c r="R21" s="106">
        <v>0</v>
      </c>
      <c r="S21" s="106">
        <v>0</v>
      </c>
      <c r="T21" s="106">
        <v>0</v>
      </c>
      <c r="U21" s="95">
        <v>0</v>
      </c>
      <c r="V21" s="106">
        <v>0</v>
      </c>
      <c r="W21" s="106">
        <v>0</v>
      </c>
      <c r="X21" s="106">
        <v>0</v>
      </c>
      <c r="Y21" s="106">
        <v>0</v>
      </c>
      <c r="Z21" s="95">
        <v>0</v>
      </c>
      <c r="AA21" s="106">
        <v>0</v>
      </c>
      <c r="AB21" s="106">
        <v>0</v>
      </c>
      <c r="AC21" s="107">
        <v>0</v>
      </c>
      <c r="AD21" s="95">
        <v>1.0269999999999999</v>
      </c>
      <c r="AE21" s="106">
        <v>0</v>
      </c>
      <c r="AF21" s="106">
        <v>0</v>
      </c>
      <c r="AG21" s="106" t="s">
        <v>618</v>
      </c>
      <c r="AH21" s="106" t="s">
        <v>618</v>
      </c>
      <c r="AI21" s="106" t="s">
        <v>618</v>
      </c>
      <c r="AJ21" s="106">
        <v>0</v>
      </c>
      <c r="AK21" s="106">
        <v>0</v>
      </c>
      <c r="AL21" s="106">
        <v>0</v>
      </c>
      <c r="AM21" s="106">
        <v>0</v>
      </c>
      <c r="AN21" s="106">
        <v>0</v>
      </c>
      <c r="AO21" s="106">
        <v>0</v>
      </c>
      <c r="AP21" s="106">
        <v>0</v>
      </c>
      <c r="AQ21" s="106">
        <v>0</v>
      </c>
      <c r="AR21" s="106">
        <v>0</v>
      </c>
      <c r="AS21" s="106">
        <v>1.0269999999999999</v>
      </c>
      <c r="AT21" s="106">
        <v>0</v>
      </c>
      <c r="AU21" s="106">
        <v>0</v>
      </c>
      <c r="AV21" s="106">
        <v>0</v>
      </c>
      <c r="AW21" s="106">
        <v>0</v>
      </c>
      <c r="AX21" s="106">
        <v>0</v>
      </c>
      <c r="AY21" s="106">
        <v>0</v>
      </c>
      <c r="AZ21" s="106">
        <v>0</v>
      </c>
      <c r="BA21" s="107">
        <v>0</v>
      </c>
      <c r="BB21" s="95">
        <v>2112.2220000000002</v>
      </c>
      <c r="BC21" s="106">
        <v>1082.7239999999999</v>
      </c>
      <c r="BD21" s="106">
        <v>0</v>
      </c>
      <c r="BE21" s="106">
        <v>0</v>
      </c>
      <c r="BF21" s="106">
        <v>0</v>
      </c>
      <c r="BG21" s="106">
        <v>0</v>
      </c>
      <c r="BH21" s="106">
        <v>1029.4970000000001</v>
      </c>
      <c r="BI21" s="106">
        <v>0</v>
      </c>
      <c r="BJ21" s="106" t="s">
        <v>618</v>
      </c>
      <c r="BK21" s="106">
        <v>0</v>
      </c>
      <c r="BL21" s="106">
        <v>0</v>
      </c>
      <c r="BM21" s="106">
        <v>0</v>
      </c>
      <c r="BN21" s="106">
        <v>0</v>
      </c>
      <c r="BO21" s="106">
        <v>0</v>
      </c>
      <c r="BP21" s="106">
        <v>0</v>
      </c>
      <c r="BQ21" s="106">
        <v>0</v>
      </c>
      <c r="BR21" s="106">
        <v>0</v>
      </c>
      <c r="BS21" s="106">
        <v>0</v>
      </c>
      <c r="BT21" s="96" t="s">
        <v>618</v>
      </c>
      <c r="BU21" s="95">
        <v>0</v>
      </c>
      <c r="BV21" s="106">
        <v>0</v>
      </c>
      <c r="BW21" s="106">
        <v>0</v>
      </c>
      <c r="BX21" s="107">
        <v>0</v>
      </c>
      <c r="BY21" s="107">
        <v>0</v>
      </c>
      <c r="BZ21" s="107" t="s">
        <v>618</v>
      </c>
      <c r="CA21" s="214">
        <v>1.0269999999999999</v>
      </c>
      <c r="CB21" s="107">
        <v>0</v>
      </c>
    </row>
    <row r="22" spans="1:80">
      <c r="A22" s="133"/>
      <c r="B22" s="103" t="s">
        <v>615</v>
      </c>
      <c r="C22" s="104" t="s">
        <v>651</v>
      </c>
      <c r="D22" s="104"/>
      <c r="E22" s="104"/>
      <c r="F22" s="104"/>
      <c r="G22" s="105"/>
      <c r="H22" s="229" t="s">
        <v>652</v>
      </c>
      <c r="I22" s="95">
        <v>1973.106</v>
      </c>
      <c r="J22" s="95">
        <v>0</v>
      </c>
      <c r="K22" s="106">
        <v>0</v>
      </c>
      <c r="L22" s="106">
        <v>0</v>
      </c>
      <c r="M22" s="106">
        <v>0</v>
      </c>
      <c r="N22" s="106">
        <v>0</v>
      </c>
      <c r="O22" s="106">
        <v>0</v>
      </c>
      <c r="P22" s="106">
        <v>0</v>
      </c>
      <c r="Q22" s="106">
        <v>0</v>
      </c>
      <c r="R22" s="106">
        <v>0</v>
      </c>
      <c r="S22" s="106">
        <v>0</v>
      </c>
      <c r="T22" s="106">
        <v>0</v>
      </c>
      <c r="U22" s="95">
        <v>0</v>
      </c>
      <c r="V22" s="106">
        <v>0</v>
      </c>
      <c r="W22" s="106">
        <v>0</v>
      </c>
      <c r="X22" s="106">
        <v>0</v>
      </c>
      <c r="Y22" s="106">
        <v>0</v>
      </c>
      <c r="Z22" s="95">
        <v>0</v>
      </c>
      <c r="AA22" s="106">
        <v>0</v>
      </c>
      <c r="AB22" s="106">
        <v>0</v>
      </c>
      <c r="AC22" s="107">
        <v>0</v>
      </c>
      <c r="AD22" s="95">
        <v>0</v>
      </c>
      <c r="AE22" s="106">
        <v>0</v>
      </c>
      <c r="AF22" s="106">
        <v>0</v>
      </c>
      <c r="AG22" s="106" t="s">
        <v>618</v>
      </c>
      <c r="AH22" s="106" t="s">
        <v>618</v>
      </c>
      <c r="AI22" s="106" t="s">
        <v>618</v>
      </c>
      <c r="AJ22" s="106">
        <v>0</v>
      </c>
      <c r="AK22" s="106">
        <v>0</v>
      </c>
      <c r="AL22" s="106">
        <v>0</v>
      </c>
      <c r="AM22" s="106">
        <v>0</v>
      </c>
      <c r="AN22" s="106">
        <v>0</v>
      </c>
      <c r="AO22" s="106">
        <v>0</v>
      </c>
      <c r="AP22" s="106">
        <v>0</v>
      </c>
      <c r="AQ22" s="106">
        <v>0</v>
      </c>
      <c r="AR22" s="106">
        <v>0</v>
      </c>
      <c r="AS22" s="106">
        <v>0</v>
      </c>
      <c r="AT22" s="106">
        <v>0</v>
      </c>
      <c r="AU22" s="106">
        <v>0</v>
      </c>
      <c r="AV22" s="106">
        <v>0</v>
      </c>
      <c r="AW22" s="106">
        <v>0</v>
      </c>
      <c r="AX22" s="106">
        <v>0</v>
      </c>
      <c r="AY22" s="106">
        <v>0</v>
      </c>
      <c r="AZ22" s="106">
        <v>0</v>
      </c>
      <c r="BA22" s="107">
        <v>0</v>
      </c>
      <c r="BB22" s="95">
        <v>1973.106</v>
      </c>
      <c r="BC22" s="106" t="s">
        <v>618</v>
      </c>
      <c r="BD22" s="106" t="s">
        <v>618</v>
      </c>
      <c r="BE22" s="106" t="s">
        <v>618</v>
      </c>
      <c r="BF22" s="106" t="s">
        <v>618</v>
      </c>
      <c r="BG22" s="106">
        <v>0</v>
      </c>
      <c r="BH22" s="106">
        <v>1973.106</v>
      </c>
      <c r="BI22" s="106">
        <v>0</v>
      </c>
      <c r="BJ22" s="106" t="s">
        <v>618</v>
      </c>
      <c r="BK22" s="106">
        <v>0</v>
      </c>
      <c r="BL22" s="106">
        <v>0</v>
      </c>
      <c r="BM22" s="106">
        <v>0</v>
      </c>
      <c r="BN22" s="106">
        <v>0</v>
      </c>
      <c r="BO22" s="106">
        <v>0</v>
      </c>
      <c r="BP22" s="106">
        <v>0</v>
      </c>
      <c r="BQ22" s="106">
        <v>0</v>
      </c>
      <c r="BR22" s="106">
        <v>0</v>
      </c>
      <c r="BS22" s="106">
        <v>0</v>
      </c>
      <c r="BT22" s="96" t="s">
        <v>618</v>
      </c>
      <c r="BU22" s="95">
        <v>0</v>
      </c>
      <c r="BV22" s="106">
        <v>0</v>
      </c>
      <c r="BW22" s="106">
        <v>0</v>
      </c>
      <c r="BX22" s="107">
        <v>0</v>
      </c>
      <c r="BY22" s="107">
        <v>0</v>
      </c>
      <c r="BZ22" s="107" t="s">
        <v>618</v>
      </c>
      <c r="CA22" s="214">
        <v>0</v>
      </c>
      <c r="CB22" s="107">
        <v>0</v>
      </c>
    </row>
    <row r="23" spans="1:80">
      <c r="A23" s="133"/>
      <c r="B23" s="103" t="s">
        <v>615</v>
      </c>
      <c r="C23" s="104" t="s">
        <v>653</v>
      </c>
      <c r="D23" s="104"/>
      <c r="E23" s="104"/>
      <c r="F23" s="104"/>
      <c r="G23" s="105"/>
      <c r="H23" s="229" t="s">
        <v>654</v>
      </c>
      <c r="I23" s="95">
        <v>596.70899999999995</v>
      </c>
      <c r="J23" s="95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106">
        <v>0</v>
      </c>
      <c r="S23" s="106">
        <v>0</v>
      </c>
      <c r="T23" s="106">
        <v>0</v>
      </c>
      <c r="U23" s="95">
        <v>0</v>
      </c>
      <c r="V23" s="106">
        <v>0</v>
      </c>
      <c r="W23" s="106">
        <v>0</v>
      </c>
      <c r="X23" s="106">
        <v>0</v>
      </c>
      <c r="Y23" s="106">
        <v>0</v>
      </c>
      <c r="Z23" s="95">
        <v>0</v>
      </c>
      <c r="AA23" s="106">
        <v>0</v>
      </c>
      <c r="AB23" s="106">
        <v>0</v>
      </c>
      <c r="AC23" s="107">
        <v>0</v>
      </c>
      <c r="AD23" s="95">
        <v>0</v>
      </c>
      <c r="AE23" s="106">
        <v>0</v>
      </c>
      <c r="AF23" s="106">
        <v>0</v>
      </c>
      <c r="AG23" s="106" t="s">
        <v>618</v>
      </c>
      <c r="AH23" s="106" t="s">
        <v>618</v>
      </c>
      <c r="AI23" s="106" t="s">
        <v>618</v>
      </c>
      <c r="AJ23" s="106">
        <v>0</v>
      </c>
      <c r="AK23" s="106">
        <v>0</v>
      </c>
      <c r="AL23" s="106">
        <v>0</v>
      </c>
      <c r="AM23" s="106">
        <v>0</v>
      </c>
      <c r="AN23" s="106">
        <v>0</v>
      </c>
      <c r="AO23" s="106">
        <v>0</v>
      </c>
      <c r="AP23" s="106">
        <v>0</v>
      </c>
      <c r="AQ23" s="106">
        <v>0</v>
      </c>
      <c r="AR23" s="106">
        <v>0</v>
      </c>
      <c r="AS23" s="106">
        <v>0</v>
      </c>
      <c r="AT23" s="106">
        <v>0</v>
      </c>
      <c r="AU23" s="106">
        <v>0</v>
      </c>
      <c r="AV23" s="106">
        <v>0</v>
      </c>
      <c r="AW23" s="106">
        <v>0</v>
      </c>
      <c r="AX23" s="106">
        <v>0</v>
      </c>
      <c r="AY23" s="106">
        <v>0</v>
      </c>
      <c r="AZ23" s="106">
        <v>0</v>
      </c>
      <c r="BA23" s="107">
        <v>0</v>
      </c>
      <c r="BB23" s="95">
        <v>596.70899999999995</v>
      </c>
      <c r="BC23" s="106" t="s">
        <v>618</v>
      </c>
      <c r="BD23" s="106" t="s">
        <v>618</v>
      </c>
      <c r="BE23" s="106" t="s">
        <v>618</v>
      </c>
      <c r="BF23" s="106" t="s">
        <v>618</v>
      </c>
      <c r="BG23" s="106">
        <v>0</v>
      </c>
      <c r="BH23" s="106">
        <v>596.70899999999995</v>
      </c>
      <c r="BI23" s="106">
        <v>0</v>
      </c>
      <c r="BJ23" s="106" t="s">
        <v>618</v>
      </c>
      <c r="BK23" s="106">
        <v>0</v>
      </c>
      <c r="BL23" s="106">
        <v>0</v>
      </c>
      <c r="BM23" s="106">
        <v>0</v>
      </c>
      <c r="BN23" s="106">
        <v>0</v>
      </c>
      <c r="BO23" s="106">
        <v>0</v>
      </c>
      <c r="BP23" s="106">
        <v>0</v>
      </c>
      <c r="BQ23" s="106">
        <v>0</v>
      </c>
      <c r="BR23" s="106">
        <v>0</v>
      </c>
      <c r="BS23" s="106">
        <v>0</v>
      </c>
      <c r="BT23" s="106">
        <v>0</v>
      </c>
      <c r="BU23" s="95">
        <v>0</v>
      </c>
      <c r="BV23" s="106">
        <v>0</v>
      </c>
      <c r="BW23" s="106">
        <v>0</v>
      </c>
      <c r="BX23" s="107">
        <v>0</v>
      </c>
      <c r="BY23" s="107">
        <v>0</v>
      </c>
      <c r="BZ23" s="107" t="s">
        <v>618</v>
      </c>
      <c r="CA23" s="214">
        <v>0</v>
      </c>
      <c r="CB23" s="107">
        <v>0</v>
      </c>
    </row>
    <row r="24" spans="1:80">
      <c r="A24" s="133"/>
      <c r="B24" s="103" t="s">
        <v>615</v>
      </c>
      <c r="C24" s="104" t="s">
        <v>655</v>
      </c>
      <c r="D24" s="104"/>
      <c r="E24" s="104"/>
      <c r="F24" s="104"/>
      <c r="G24" s="105"/>
      <c r="H24" s="229" t="s">
        <v>656</v>
      </c>
      <c r="I24" s="95">
        <v>0</v>
      </c>
      <c r="J24" s="95">
        <v>0</v>
      </c>
      <c r="K24" s="106">
        <v>0</v>
      </c>
      <c r="L24" s="106">
        <v>0</v>
      </c>
      <c r="M24" s="106">
        <v>0</v>
      </c>
      <c r="N24" s="106">
        <v>0</v>
      </c>
      <c r="O24" s="106">
        <v>0</v>
      </c>
      <c r="P24" s="106">
        <v>0</v>
      </c>
      <c r="Q24" s="106">
        <v>0</v>
      </c>
      <c r="R24" s="106">
        <v>0</v>
      </c>
      <c r="S24" s="106">
        <v>0</v>
      </c>
      <c r="T24" s="106">
        <v>0</v>
      </c>
      <c r="U24" s="95">
        <v>0</v>
      </c>
      <c r="V24" s="106">
        <v>0</v>
      </c>
      <c r="W24" s="106">
        <v>0</v>
      </c>
      <c r="X24" s="106">
        <v>0</v>
      </c>
      <c r="Y24" s="106">
        <v>0</v>
      </c>
      <c r="Z24" s="95">
        <v>0</v>
      </c>
      <c r="AA24" s="106">
        <v>0</v>
      </c>
      <c r="AB24" s="106">
        <v>0</v>
      </c>
      <c r="AC24" s="107">
        <v>0</v>
      </c>
      <c r="AD24" s="95">
        <v>0</v>
      </c>
      <c r="AE24" s="106">
        <v>0</v>
      </c>
      <c r="AF24" s="106">
        <v>0</v>
      </c>
      <c r="AG24" s="106" t="s">
        <v>618</v>
      </c>
      <c r="AH24" s="106" t="s">
        <v>618</v>
      </c>
      <c r="AI24" s="106" t="s">
        <v>618</v>
      </c>
      <c r="AJ24" s="106">
        <v>0</v>
      </c>
      <c r="AK24" s="106">
        <v>0</v>
      </c>
      <c r="AL24" s="106">
        <v>0</v>
      </c>
      <c r="AM24" s="106">
        <v>0</v>
      </c>
      <c r="AN24" s="106">
        <v>0</v>
      </c>
      <c r="AO24" s="106">
        <v>0</v>
      </c>
      <c r="AP24" s="106">
        <v>0</v>
      </c>
      <c r="AQ24" s="106">
        <v>0</v>
      </c>
      <c r="AR24" s="106">
        <v>0</v>
      </c>
      <c r="AS24" s="106">
        <v>0</v>
      </c>
      <c r="AT24" s="106">
        <v>0</v>
      </c>
      <c r="AU24" s="106">
        <v>0</v>
      </c>
      <c r="AV24" s="106">
        <v>0</v>
      </c>
      <c r="AW24" s="106">
        <v>0</v>
      </c>
      <c r="AX24" s="106">
        <v>0</v>
      </c>
      <c r="AY24" s="106">
        <v>0</v>
      </c>
      <c r="AZ24" s="106">
        <v>0</v>
      </c>
      <c r="BA24" s="107">
        <v>0</v>
      </c>
      <c r="BB24" s="95">
        <v>0</v>
      </c>
      <c r="BC24" s="106">
        <v>0</v>
      </c>
      <c r="BD24" s="106">
        <v>0</v>
      </c>
      <c r="BE24" s="106">
        <v>0</v>
      </c>
      <c r="BF24" s="106">
        <v>0</v>
      </c>
      <c r="BG24" s="106">
        <v>0</v>
      </c>
      <c r="BH24" s="106">
        <v>0</v>
      </c>
      <c r="BI24" s="106">
        <v>0</v>
      </c>
      <c r="BJ24" s="106" t="s">
        <v>618</v>
      </c>
      <c r="BK24" s="106">
        <v>0</v>
      </c>
      <c r="BL24" s="106">
        <v>0</v>
      </c>
      <c r="BM24" s="106">
        <v>0</v>
      </c>
      <c r="BN24" s="106">
        <v>0</v>
      </c>
      <c r="BO24" s="106">
        <v>0</v>
      </c>
      <c r="BP24" s="106">
        <v>0</v>
      </c>
      <c r="BQ24" s="106">
        <v>0</v>
      </c>
      <c r="BR24" s="106">
        <v>0</v>
      </c>
      <c r="BS24" s="106">
        <v>0</v>
      </c>
      <c r="BT24" s="96" t="s">
        <v>618</v>
      </c>
      <c r="BU24" s="95">
        <v>0</v>
      </c>
      <c r="BV24" s="106">
        <v>0</v>
      </c>
      <c r="BW24" s="106">
        <v>0</v>
      </c>
      <c r="BX24" s="107">
        <v>0</v>
      </c>
      <c r="BY24" s="107">
        <v>0</v>
      </c>
      <c r="BZ24" s="107" t="s">
        <v>618</v>
      </c>
      <c r="CA24" s="214">
        <v>0</v>
      </c>
      <c r="CB24" s="107">
        <v>0</v>
      </c>
    </row>
    <row r="25" spans="1:80">
      <c r="A25" s="133"/>
      <c r="B25" s="103" t="s">
        <v>615</v>
      </c>
      <c r="C25" s="104" t="s">
        <v>657</v>
      </c>
      <c r="D25" s="104"/>
      <c r="E25" s="104"/>
      <c r="F25" s="104"/>
      <c r="G25" s="105"/>
      <c r="H25" s="229" t="s">
        <v>658</v>
      </c>
      <c r="I25" s="95">
        <v>0</v>
      </c>
      <c r="J25" s="95">
        <v>0</v>
      </c>
      <c r="K25" s="106">
        <v>0</v>
      </c>
      <c r="L25" s="106">
        <v>0</v>
      </c>
      <c r="M25" s="106">
        <v>0</v>
      </c>
      <c r="N25" s="106">
        <v>0</v>
      </c>
      <c r="O25" s="106">
        <v>0</v>
      </c>
      <c r="P25" s="106">
        <v>0</v>
      </c>
      <c r="Q25" s="106">
        <v>0</v>
      </c>
      <c r="R25" s="106">
        <v>0</v>
      </c>
      <c r="S25" s="106">
        <v>0</v>
      </c>
      <c r="T25" s="106">
        <v>0</v>
      </c>
      <c r="U25" s="95">
        <v>0</v>
      </c>
      <c r="V25" s="106">
        <v>0</v>
      </c>
      <c r="W25" s="106">
        <v>0</v>
      </c>
      <c r="X25" s="106">
        <v>0</v>
      </c>
      <c r="Y25" s="106">
        <v>0</v>
      </c>
      <c r="Z25" s="95">
        <v>0</v>
      </c>
      <c r="AA25" s="106">
        <v>0</v>
      </c>
      <c r="AB25" s="106">
        <v>0</v>
      </c>
      <c r="AC25" s="107">
        <v>0</v>
      </c>
      <c r="AD25" s="95">
        <v>0</v>
      </c>
      <c r="AE25" s="106">
        <v>0</v>
      </c>
      <c r="AF25" s="106">
        <v>0</v>
      </c>
      <c r="AG25" s="106" t="s">
        <v>618</v>
      </c>
      <c r="AH25" s="106" t="s">
        <v>618</v>
      </c>
      <c r="AI25" s="106" t="s">
        <v>618</v>
      </c>
      <c r="AJ25" s="106">
        <v>0</v>
      </c>
      <c r="AK25" s="106">
        <v>0</v>
      </c>
      <c r="AL25" s="106">
        <v>0</v>
      </c>
      <c r="AM25" s="106">
        <v>0</v>
      </c>
      <c r="AN25" s="106">
        <v>0</v>
      </c>
      <c r="AO25" s="106">
        <v>0</v>
      </c>
      <c r="AP25" s="106">
        <v>0</v>
      </c>
      <c r="AQ25" s="106">
        <v>0</v>
      </c>
      <c r="AR25" s="106">
        <v>0</v>
      </c>
      <c r="AS25" s="106">
        <v>0</v>
      </c>
      <c r="AT25" s="106">
        <v>0</v>
      </c>
      <c r="AU25" s="106">
        <v>0</v>
      </c>
      <c r="AV25" s="106">
        <v>0</v>
      </c>
      <c r="AW25" s="106">
        <v>0</v>
      </c>
      <c r="AX25" s="106">
        <v>0</v>
      </c>
      <c r="AY25" s="106">
        <v>0</v>
      </c>
      <c r="AZ25" s="106">
        <v>0</v>
      </c>
      <c r="BA25" s="107">
        <v>0</v>
      </c>
      <c r="BB25" s="95">
        <v>0</v>
      </c>
      <c r="BC25" s="106" t="s">
        <v>618</v>
      </c>
      <c r="BD25" s="106" t="s">
        <v>618</v>
      </c>
      <c r="BE25" s="106" t="s">
        <v>618</v>
      </c>
      <c r="BF25" s="106" t="s">
        <v>618</v>
      </c>
      <c r="BG25" s="106">
        <v>0</v>
      </c>
      <c r="BH25" s="106">
        <v>0</v>
      </c>
      <c r="BI25" s="106">
        <v>0</v>
      </c>
      <c r="BJ25" s="106" t="s">
        <v>618</v>
      </c>
      <c r="BK25" s="106">
        <v>0</v>
      </c>
      <c r="BL25" s="106">
        <v>0</v>
      </c>
      <c r="BM25" s="106">
        <v>0</v>
      </c>
      <c r="BN25" s="106">
        <v>0</v>
      </c>
      <c r="BO25" s="106">
        <v>0</v>
      </c>
      <c r="BP25" s="106">
        <v>0</v>
      </c>
      <c r="BQ25" s="106">
        <v>0</v>
      </c>
      <c r="BR25" s="106">
        <v>0</v>
      </c>
      <c r="BS25" s="106">
        <v>0</v>
      </c>
      <c r="BT25" s="96" t="s">
        <v>618</v>
      </c>
      <c r="BU25" s="95">
        <v>0</v>
      </c>
      <c r="BV25" s="106">
        <v>0</v>
      </c>
      <c r="BW25" s="106">
        <v>0</v>
      </c>
      <c r="BX25" s="107">
        <v>0</v>
      </c>
      <c r="BY25" s="107">
        <v>0</v>
      </c>
      <c r="BZ25" s="107" t="s">
        <v>618</v>
      </c>
      <c r="CA25" s="214">
        <v>0</v>
      </c>
      <c r="CB25" s="107">
        <v>0</v>
      </c>
    </row>
    <row r="26" spans="1:80">
      <c r="A26" s="133"/>
      <c r="B26" s="103" t="s">
        <v>615</v>
      </c>
      <c r="C26" s="104" t="s">
        <v>659</v>
      </c>
      <c r="D26" s="104"/>
      <c r="E26" s="104"/>
      <c r="F26" s="104"/>
      <c r="G26" s="105"/>
      <c r="H26" s="229" t="s">
        <v>660</v>
      </c>
      <c r="I26" s="95">
        <v>0.86</v>
      </c>
      <c r="J26" s="95">
        <v>0</v>
      </c>
      <c r="K26" s="106">
        <v>0</v>
      </c>
      <c r="L26" s="106">
        <v>0</v>
      </c>
      <c r="M26" s="106">
        <v>0</v>
      </c>
      <c r="N26" s="106">
        <v>0</v>
      </c>
      <c r="O26" s="106">
        <v>0</v>
      </c>
      <c r="P26" s="106">
        <v>0</v>
      </c>
      <c r="Q26" s="106">
        <v>0</v>
      </c>
      <c r="R26" s="106">
        <v>0</v>
      </c>
      <c r="S26" s="106">
        <v>0</v>
      </c>
      <c r="T26" s="106">
        <v>0</v>
      </c>
      <c r="U26" s="95">
        <v>0</v>
      </c>
      <c r="V26" s="106">
        <v>0</v>
      </c>
      <c r="W26" s="106">
        <v>0</v>
      </c>
      <c r="X26" s="106">
        <v>0</v>
      </c>
      <c r="Y26" s="106">
        <v>0</v>
      </c>
      <c r="Z26" s="95">
        <v>0</v>
      </c>
      <c r="AA26" s="106">
        <v>0</v>
      </c>
      <c r="AB26" s="106">
        <v>0</v>
      </c>
      <c r="AC26" s="107">
        <v>0</v>
      </c>
      <c r="AD26" s="95">
        <v>0</v>
      </c>
      <c r="AE26" s="106">
        <v>0</v>
      </c>
      <c r="AF26" s="106">
        <v>0</v>
      </c>
      <c r="AG26" s="106" t="s">
        <v>618</v>
      </c>
      <c r="AH26" s="106" t="s">
        <v>618</v>
      </c>
      <c r="AI26" s="106" t="s">
        <v>618</v>
      </c>
      <c r="AJ26" s="106">
        <v>0</v>
      </c>
      <c r="AK26" s="106">
        <v>0</v>
      </c>
      <c r="AL26" s="106">
        <v>0</v>
      </c>
      <c r="AM26" s="106">
        <v>0</v>
      </c>
      <c r="AN26" s="106">
        <v>0</v>
      </c>
      <c r="AO26" s="106">
        <v>0</v>
      </c>
      <c r="AP26" s="106">
        <v>0</v>
      </c>
      <c r="AQ26" s="106">
        <v>0</v>
      </c>
      <c r="AR26" s="106">
        <v>0</v>
      </c>
      <c r="AS26" s="106">
        <v>0</v>
      </c>
      <c r="AT26" s="106">
        <v>0</v>
      </c>
      <c r="AU26" s="106">
        <v>0</v>
      </c>
      <c r="AV26" s="106">
        <v>0</v>
      </c>
      <c r="AW26" s="106">
        <v>0</v>
      </c>
      <c r="AX26" s="106">
        <v>0</v>
      </c>
      <c r="AY26" s="106">
        <v>0</v>
      </c>
      <c r="AZ26" s="106">
        <v>0</v>
      </c>
      <c r="BA26" s="107">
        <v>0</v>
      </c>
      <c r="BB26" s="95">
        <v>0.43</v>
      </c>
      <c r="BC26" s="106" t="s">
        <v>618</v>
      </c>
      <c r="BD26" s="106" t="s">
        <v>618</v>
      </c>
      <c r="BE26" s="106" t="s">
        <v>618</v>
      </c>
      <c r="BF26" s="106" t="s">
        <v>618</v>
      </c>
      <c r="BG26" s="106">
        <v>0</v>
      </c>
      <c r="BH26" s="106">
        <v>0</v>
      </c>
      <c r="BI26" s="106">
        <v>0</v>
      </c>
      <c r="BJ26" s="106" t="s">
        <v>618</v>
      </c>
      <c r="BK26" s="106">
        <v>0</v>
      </c>
      <c r="BL26" s="106">
        <v>0.43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95">
        <v>0.43</v>
      </c>
      <c r="BV26" s="106">
        <v>0</v>
      </c>
      <c r="BW26" s="106">
        <v>0.43</v>
      </c>
      <c r="BX26" s="107">
        <v>0</v>
      </c>
      <c r="BY26" s="107">
        <v>0</v>
      </c>
      <c r="BZ26" s="107" t="s">
        <v>618</v>
      </c>
      <c r="CA26" s="214">
        <v>0.43</v>
      </c>
      <c r="CB26" s="107">
        <v>0.43</v>
      </c>
    </row>
    <row r="27" spans="1:80">
      <c r="A27" s="133"/>
      <c r="B27" s="103" t="s">
        <v>615</v>
      </c>
      <c r="C27" s="104" t="s">
        <v>661</v>
      </c>
      <c r="D27" s="104"/>
      <c r="E27" s="104"/>
      <c r="F27" s="104"/>
      <c r="G27" s="105"/>
      <c r="H27" s="229" t="s">
        <v>662</v>
      </c>
      <c r="I27" s="95">
        <v>0</v>
      </c>
      <c r="J27" s="95" t="s">
        <v>618</v>
      </c>
      <c r="K27" s="106" t="s">
        <v>618</v>
      </c>
      <c r="L27" s="106" t="s">
        <v>618</v>
      </c>
      <c r="M27" s="106" t="s">
        <v>618</v>
      </c>
      <c r="N27" s="106" t="s">
        <v>618</v>
      </c>
      <c r="O27" s="106" t="s">
        <v>618</v>
      </c>
      <c r="P27" s="106" t="s">
        <v>618</v>
      </c>
      <c r="Q27" s="106" t="s">
        <v>618</v>
      </c>
      <c r="R27" s="106" t="s">
        <v>618</v>
      </c>
      <c r="S27" s="106" t="s">
        <v>618</v>
      </c>
      <c r="T27" s="106" t="s">
        <v>618</v>
      </c>
      <c r="U27" s="95" t="s">
        <v>618</v>
      </c>
      <c r="V27" s="106" t="s">
        <v>618</v>
      </c>
      <c r="W27" s="106" t="s">
        <v>618</v>
      </c>
      <c r="X27" s="106" t="s">
        <v>618</v>
      </c>
      <c r="Y27" s="106" t="s">
        <v>618</v>
      </c>
      <c r="Z27" s="95" t="s">
        <v>618</v>
      </c>
      <c r="AA27" s="106" t="s">
        <v>618</v>
      </c>
      <c r="AB27" s="106" t="s">
        <v>618</v>
      </c>
      <c r="AC27" s="107" t="s">
        <v>618</v>
      </c>
      <c r="AD27" s="95" t="s">
        <v>618</v>
      </c>
      <c r="AE27" s="106" t="s">
        <v>618</v>
      </c>
      <c r="AF27" s="106" t="s">
        <v>618</v>
      </c>
      <c r="AG27" s="106" t="s">
        <v>618</v>
      </c>
      <c r="AH27" s="106" t="s">
        <v>618</v>
      </c>
      <c r="AI27" s="106" t="s">
        <v>618</v>
      </c>
      <c r="AJ27" s="106" t="s">
        <v>618</v>
      </c>
      <c r="AK27" s="106" t="s">
        <v>618</v>
      </c>
      <c r="AL27" s="106" t="s">
        <v>618</v>
      </c>
      <c r="AM27" s="106" t="s">
        <v>618</v>
      </c>
      <c r="AN27" s="106" t="s">
        <v>618</v>
      </c>
      <c r="AO27" s="106" t="s">
        <v>618</v>
      </c>
      <c r="AP27" s="106" t="s">
        <v>618</v>
      </c>
      <c r="AQ27" s="106" t="s">
        <v>618</v>
      </c>
      <c r="AR27" s="106" t="s">
        <v>618</v>
      </c>
      <c r="AS27" s="106" t="s">
        <v>618</v>
      </c>
      <c r="AT27" s="106" t="s">
        <v>618</v>
      </c>
      <c r="AU27" s="106" t="s">
        <v>618</v>
      </c>
      <c r="AV27" s="106" t="s">
        <v>618</v>
      </c>
      <c r="AW27" s="106" t="s">
        <v>618</v>
      </c>
      <c r="AX27" s="106" t="s">
        <v>618</v>
      </c>
      <c r="AY27" s="106" t="s">
        <v>618</v>
      </c>
      <c r="AZ27" s="106" t="s">
        <v>618</v>
      </c>
      <c r="BA27" s="107" t="s">
        <v>618</v>
      </c>
      <c r="BB27" s="95" t="s">
        <v>618</v>
      </c>
      <c r="BC27" s="106" t="s">
        <v>618</v>
      </c>
      <c r="BD27" s="106" t="s">
        <v>618</v>
      </c>
      <c r="BE27" s="106" t="s">
        <v>618</v>
      </c>
      <c r="BF27" s="106" t="s">
        <v>618</v>
      </c>
      <c r="BG27" s="106" t="s">
        <v>618</v>
      </c>
      <c r="BH27" s="106" t="s">
        <v>618</v>
      </c>
      <c r="BI27" s="106" t="s">
        <v>618</v>
      </c>
      <c r="BJ27" s="106" t="s">
        <v>618</v>
      </c>
      <c r="BK27" s="106" t="s">
        <v>618</v>
      </c>
      <c r="BL27" s="106" t="s">
        <v>618</v>
      </c>
      <c r="BM27" s="106" t="s">
        <v>618</v>
      </c>
      <c r="BN27" s="106" t="s">
        <v>618</v>
      </c>
      <c r="BO27" s="106" t="s">
        <v>618</v>
      </c>
      <c r="BP27" s="106" t="s">
        <v>618</v>
      </c>
      <c r="BQ27" s="106" t="s">
        <v>618</v>
      </c>
      <c r="BR27" s="106" t="s">
        <v>618</v>
      </c>
      <c r="BS27" s="106" t="s">
        <v>618</v>
      </c>
      <c r="BT27" s="96" t="s">
        <v>618</v>
      </c>
      <c r="BU27" s="95" t="s">
        <v>618</v>
      </c>
      <c r="BV27" s="106" t="s">
        <v>618</v>
      </c>
      <c r="BW27" s="106" t="s">
        <v>618</v>
      </c>
      <c r="BX27" s="107" t="s">
        <v>618</v>
      </c>
      <c r="BY27" s="107" t="s">
        <v>618</v>
      </c>
      <c r="BZ27" s="107">
        <v>0</v>
      </c>
      <c r="CA27" s="214">
        <v>0</v>
      </c>
      <c r="CB27" s="107">
        <v>0</v>
      </c>
    </row>
    <row r="28" spans="1:80">
      <c r="A28" s="133"/>
      <c r="B28" s="103" t="s">
        <v>615</v>
      </c>
      <c r="C28" s="104" t="s">
        <v>663</v>
      </c>
      <c r="D28" s="104"/>
      <c r="E28" s="104"/>
      <c r="F28" s="104"/>
      <c r="G28" s="105"/>
      <c r="H28" s="229" t="s">
        <v>664</v>
      </c>
      <c r="I28" s="95">
        <v>15.993</v>
      </c>
      <c r="J28" s="95" t="s">
        <v>618</v>
      </c>
      <c r="K28" s="106" t="s">
        <v>618</v>
      </c>
      <c r="L28" s="106" t="s">
        <v>618</v>
      </c>
      <c r="M28" s="106" t="s">
        <v>618</v>
      </c>
      <c r="N28" s="106" t="s">
        <v>618</v>
      </c>
      <c r="O28" s="106" t="s">
        <v>618</v>
      </c>
      <c r="P28" s="106" t="s">
        <v>618</v>
      </c>
      <c r="Q28" s="106" t="s">
        <v>618</v>
      </c>
      <c r="R28" s="106" t="s">
        <v>618</v>
      </c>
      <c r="S28" s="106" t="s">
        <v>618</v>
      </c>
      <c r="T28" s="106" t="s">
        <v>618</v>
      </c>
      <c r="U28" s="95" t="s">
        <v>618</v>
      </c>
      <c r="V28" s="106" t="s">
        <v>618</v>
      </c>
      <c r="W28" s="106" t="s">
        <v>618</v>
      </c>
      <c r="X28" s="106" t="s">
        <v>618</v>
      </c>
      <c r="Y28" s="106" t="s">
        <v>618</v>
      </c>
      <c r="Z28" s="95" t="s">
        <v>618</v>
      </c>
      <c r="AA28" s="106" t="s">
        <v>618</v>
      </c>
      <c r="AB28" s="106" t="s">
        <v>618</v>
      </c>
      <c r="AC28" s="107" t="s">
        <v>618</v>
      </c>
      <c r="AD28" s="95" t="s">
        <v>618</v>
      </c>
      <c r="AE28" s="106" t="s">
        <v>618</v>
      </c>
      <c r="AF28" s="106" t="s">
        <v>618</v>
      </c>
      <c r="AG28" s="106" t="s">
        <v>618</v>
      </c>
      <c r="AH28" s="106" t="s">
        <v>618</v>
      </c>
      <c r="AI28" s="106" t="s">
        <v>618</v>
      </c>
      <c r="AJ28" s="106" t="s">
        <v>618</v>
      </c>
      <c r="AK28" s="106" t="s">
        <v>618</v>
      </c>
      <c r="AL28" s="106" t="s">
        <v>618</v>
      </c>
      <c r="AM28" s="106" t="s">
        <v>618</v>
      </c>
      <c r="AN28" s="106" t="s">
        <v>618</v>
      </c>
      <c r="AO28" s="106" t="s">
        <v>618</v>
      </c>
      <c r="AP28" s="106" t="s">
        <v>618</v>
      </c>
      <c r="AQ28" s="106" t="s">
        <v>618</v>
      </c>
      <c r="AR28" s="106" t="s">
        <v>618</v>
      </c>
      <c r="AS28" s="106" t="s">
        <v>618</v>
      </c>
      <c r="AT28" s="106" t="s">
        <v>618</v>
      </c>
      <c r="AU28" s="106" t="s">
        <v>618</v>
      </c>
      <c r="AV28" s="106" t="s">
        <v>618</v>
      </c>
      <c r="AW28" s="106" t="s">
        <v>618</v>
      </c>
      <c r="AX28" s="106" t="s">
        <v>618</v>
      </c>
      <c r="AY28" s="106" t="s">
        <v>618</v>
      </c>
      <c r="AZ28" s="106" t="s">
        <v>618</v>
      </c>
      <c r="BA28" s="107" t="s">
        <v>618</v>
      </c>
      <c r="BB28" s="95" t="s">
        <v>618</v>
      </c>
      <c r="BC28" s="106" t="s">
        <v>618</v>
      </c>
      <c r="BD28" s="106" t="s">
        <v>618</v>
      </c>
      <c r="BE28" s="106" t="s">
        <v>618</v>
      </c>
      <c r="BF28" s="106" t="s">
        <v>618</v>
      </c>
      <c r="BG28" s="106" t="s">
        <v>618</v>
      </c>
      <c r="BH28" s="106" t="s">
        <v>618</v>
      </c>
      <c r="BI28" s="106" t="s">
        <v>618</v>
      </c>
      <c r="BJ28" s="106" t="s">
        <v>618</v>
      </c>
      <c r="BK28" s="106" t="s">
        <v>618</v>
      </c>
      <c r="BL28" s="106" t="s">
        <v>618</v>
      </c>
      <c r="BM28" s="106" t="s">
        <v>618</v>
      </c>
      <c r="BN28" s="106" t="s">
        <v>618</v>
      </c>
      <c r="BO28" s="106" t="s">
        <v>618</v>
      </c>
      <c r="BP28" s="106" t="s">
        <v>618</v>
      </c>
      <c r="BQ28" s="106" t="s">
        <v>618</v>
      </c>
      <c r="BR28" s="106" t="s">
        <v>618</v>
      </c>
      <c r="BS28" s="106" t="s">
        <v>618</v>
      </c>
      <c r="BT28" s="96" t="s">
        <v>618</v>
      </c>
      <c r="BU28" s="95" t="s">
        <v>618</v>
      </c>
      <c r="BV28" s="106" t="s">
        <v>618</v>
      </c>
      <c r="BW28" s="106" t="s">
        <v>618</v>
      </c>
      <c r="BX28" s="107" t="s">
        <v>618</v>
      </c>
      <c r="BY28" s="107" t="s">
        <v>618</v>
      </c>
      <c r="BZ28" s="107">
        <v>15.993</v>
      </c>
      <c r="CA28" s="214">
        <v>2E-3</v>
      </c>
      <c r="CB28" s="107">
        <v>0</v>
      </c>
    </row>
    <row r="29" spans="1:80">
      <c r="A29" s="133"/>
      <c r="B29" s="103" t="s">
        <v>615</v>
      </c>
      <c r="C29" s="104" t="s">
        <v>665</v>
      </c>
      <c r="D29" s="104"/>
      <c r="E29" s="104"/>
      <c r="F29" s="104"/>
      <c r="G29" s="105"/>
      <c r="H29" s="229" t="s">
        <v>666</v>
      </c>
      <c r="I29" s="95">
        <v>0</v>
      </c>
      <c r="J29" s="95" t="s">
        <v>618</v>
      </c>
      <c r="K29" s="106" t="s">
        <v>618</v>
      </c>
      <c r="L29" s="106" t="s">
        <v>618</v>
      </c>
      <c r="M29" s="106" t="s">
        <v>618</v>
      </c>
      <c r="N29" s="106" t="s">
        <v>618</v>
      </c>
      <c r="O29" s="106" t="s">
        <v>618</v>
      </c>
      <c r="P29" s="106" t="s">
        <v>618</v>
      </c>
      <c r="Q29" s="106" t="s">
        <v>618</v>
      </c>
      <c r="R29" s="106" t="s">
        <v>618</v>
      </c>
      <c r="S29" s="106" t="s">
        <v>618</v>
      </c>
      <c r="T29" s="106" t="s">
        <v>618</v>
      </c>
      <c r="U29" s="95" t="s">
        <v>618</v>
      </c>
      <c r="V29" s="106" t="s">
        <v>618</v>
      </c>
      <c r="W29" s="106" t="s">
        <v>618</v>
      </c>
      <c r="X29" s="106" t="s">
        <v>618</v>
      </c>
      <c r="Y29" s="106" t="s">
        <v>618</v>
      </c>
      <c r="Z29" s="95" t="s">
        <v>618</v>
      </c>
      <c r="AA29" s="106" t="s">
        <v>618</v>
      </c>
      <c r="AB29" s="106" t="s">
        <v>618</v>
      </c>
      <c r="AC29" s="107" t="s">
        <v>618</v>
      </c>
      <c r="AD29" s="95" t="s">
        <v>618</v>
      </c>
      <c r="AE29" s="106" t="s">
        <v>618</v>
      </c>
      <c r="AF29" s="106" t="s">
        <v>618</v>
      </c>
      <c r="AG29" s="106" t="s">
        <v>618</v>
      </c>
      <c r="AH29" s="106" t="s">
        <v>618</v>
      </c>
      <c r="AI29" s="106" t="s">
        <v>618</v>
      </c>
      <c r="AJ29" s="106" t="s">
        <v>618</v>
      </c>
      <c r="AK29" s="106" t="s">
        <v>618</v>
      </c>
      <c r="AL29" s="106" t="s">
        <v>618</v>
      </c>
      <c r="AM29" s="106" t="s">
        <v>618</v>
      </c>
      <c r="AN29" s="106" t="s">
        <v>618</v>
      </c>
      <c r="AO29" s="106" t="s">
        <v>618</v>
      </c>
      <c r="AP29" s="106" t="s">
        <v>618</v>
      </c>
      <c r="AQ29" s="106" t="s">
        <v>618</v>
      </c>
      <c r="AR29" s="106" t="s">
        <v>618</v>
      </c>
      <c r="AS29" s="106" t="s">
        <v>618</v>
      </c>
      <c r="AT29" s="106" t="s">
        <v>618</v>
      </c>
      <c r="AU29" s="106" t="s">
        <v>618</v>
      </c>
      <c r="AV29" s="106" t="s">
        <v>618</v>
      </c>
      <c r="AW29" s="106" t="s">
        <v>618</v>
      </c>
      <c r="AX29" s="106" t="s">
        <v>618</v>
      </c>
      <c r="AY29" s="106" t="s">
        <v>618</v>
      </c>
      <c r="AZ29" s="106" t="s">
        <v>618</v>
      </c>
      <c r="BA29" s="107" t="s">
        <v>618</v>
      </c>
      <c r="BB29" s="95" t="s">
        <v>618</v>
      </c>
      <c r="BC29" s="106" t="s">
        <v>618</v>
      </c>
      <c r="BD29" s="106" t="s">
        <v>618</v>
      </c>
      <c r="BE29" s="106" t="s">
        <v>618</v>
      </c>
      <c r="BF29" s="106" t="s">
        <v>618</v>
      </c>
      <c r="BG29" s="106" t="s">
        <v>618</v>
      </c>
      <c r="BH29" s="106" t="s">
        <v>618</v>
      </c>
      <c r="BI29" s="106" t="s">
        <v>618</v>
      </c>
      <c r="BJ29" s="106" t="s">
        <v>618</v>
      </c>
      <c r="BK29" s="106" t="s">
        <v>618</v>
      </c>
      <c r="BL29" s="106" t="s">
        <v>618</v>
      </c>
      <c r="BM29" s="106" t="s">
        <v>618</v>
      </c>
      <c r="BN29" s="106" t="s">
        <v>618</v>
      </c>
      <c r="BO29" s="106" t="s">
        <v>618</v>
      </c>
      <c r="BP29" s="106" t="s">
        <v>618</v>
      </c>
      <c r="BQ29" s="106" t="s">
        <v>618</v>
      </c>
      <c r="BR29" s="106" t="s">
        <v>618</v>
      </c>
      <c r="BS29" s="106" t="s">
        <v>618</v>
      </c>
      <c r="BT29" s="96" t="s">
        <v>618</v>
      </c>
      <c r="BU29" s="95" t="s">
        <v>618</v>
      </c>
      <c r="BV29" s="106" t="s">
        <v>618</v>
      </c>
      <c r="BW29" s="106" t="s">
        <v>618</v>
      </c>
      <c r="BX29" s="107" t="s">
        <v>618</v>
      </c>
      <c r="BY29" s="107" t="s">
        <v>618</v>
      </c>
      <c r="BZ29" s="107">
        <v>0</v>
      </c>
      <c r="CA29" s="214">
        <v>0</v>
      </c>
      <c r="CB29" s="107">
        <v>0</v>
      </c>
    </row>
    <row r="30" spans="1:80">
      <c r="A30" s="133"/>
      <c r="B30" s="103" t="s">
        <v>615</v>
      </c>
      <c r="C30" s="104" t="s">
        <v>667</v>
      </c>
      <c r="D30" s="104"/>
      <c r="E30" s="104"/>
      <c r="F30" s="104"/>
      <c r="G30" s="105"/>
      <c r="H30" s="229" t="s">
        <v>668</v>
      </c>
      <c r="I30" s="95">
        <v>0</v>
      </c>
      <c r="J30" s="95" t="s">
        <v>618</v>
      </c>
      <c r="K30" s="106" t="s">
        <v>618</v>
      </c>
      <c r="L30" s="106" t="s">
        <v>618</v>
      </c>
      <c r="M30" s="106" t="s">
        <v>618</v>
      </c>
      <c r="N30" s="106" t="s">
        <v>618</v>
      </c>
      <c r="O30" s="106" t="s">
        <v>618</v>
      </c>
      <c r="P30" s="106" t="s">
        <v>618</v>
      </c>
      <c r="Q30" s="106" t="s">
        <v>618</v>
      </c>
      <c r="R30" s="106" t="s">
        <v>618</v>
      </c>
      <c r="S30" s="106" t="s">
        <v>618</v>
      </c>
      <c r="T30" s="106" t="s">
        <v>618</v>
      </c>
      <c r="U30" s="95" t="s">
        <v>618</v>
      </c>
      <c r="V30" s="106" t="s">
        <v>618</v>
      </c>
      <c r="W30" s="106" t="s">
        <v>618</v>
      </c>
      <c r="X30" s="106" t="s">
        <v>618</v>
      </c>
      <c r="Y30" s="106" t="s">
        <v>618</v>
      </c>
      <c r="Z30" s="95" t="s">
        <v>618</v>
      </c>
      <c r="AA30" s="106" t="s">
        <v>618</v>
      </c>
      <c r="AB30" s="106" t="s">
        <v>618</v>
      </c>
      <c r="AC30" s="107" t="s">
        <v>618</v>
      </c>
      <c r="AD30" s="95" t="s">
        <v>618</v>
      </c>
      <c r="AE30" s="106" t="s">
        <v>618</v>
      </c>
      <c r="AF30" s="106" t="s">
        <v>618</v>
      </c>
      <c r="AG30" s="106" t="s">
        <v>618</v>
      </c>
      <c r="AH30" s="106" t="s">
        <v>618</v>
      </c>
      <c r="AI30" s="106" t="s">
        <v>618</v>
      </c>
      <c r="AJ30" s="106" t="s">
        <v>618</v>
      </c>
      <c r="AK30" s="106" t="s">
        <v>618</v>
      </c>
      <c r="AL30" s="106" t="s">
        <v>618</v>
      </c>
      <c r="AM30" s="106" t="s">
        <v>618</v>
      </c>
      <c r="AN30" s="106" t="s">
        <v>618</v>
      </c>
      <c r="AO30" s="106" t="s">
        <v>618</v>
      </c>
      <c r="AP30" s="106" t="s">
        <v>618</v>
      </c>
      <c r="AQ30" s="106" t="s">
        <v>618</v>
      </c>
      <c r="AR30" s="106" t="s">
        <v>618</v>
      </c>
      <c r="AS30" s="106" t="s">
        <v>618</v>
      </c>
      <c r="AT30" s="106" t="s">
        <v>618</v>
      </c>
      <c r="AU30" s="106" t="s">
        <v>618</v>
      </c>
      <c r="AV30" s="106" t="s">
        <v>618</v>
      </c>
      <c r="AW30" s="106" t="s">
        <v>618</v>
      </c>
      <c r="AX30" s="106" t="s">
        <v>618</v>
      </c>
      <c r="AY30" s="106" t="s">
        <v>618</v>
      </c>
      <c r="AZ30" s="106" t="s">
        <v>618</v>
      </c>
      <c r="BA30" s="107" t="s">
        <v>618</v>
      </c>
      <c r="BB30" s="95" t="s">
        <v>618</v>
      </c>
      <c r="BC30" s="106" t="s">
        <v>618</v>
      </c>
      <c r="BD30" s="106" t="s">
        <v>618</v>
      </c>
      <c r="BE30" s="106" t="s">
        <v>618</v>
      </c>
      <c r="BF30" s="106" t="s">
        <v>618</v>
      </c>
      <c r="BG30" s="106" t="s">
        <v>618</v>
      </c>
      <c r="BH30" s="106" t="s">
        <v>618</v>
      </c>
      <c r="BI30" s="106" t="s">
        <v>618</v>
      </c>
      <c r="BJ30" s="106" t="s">
        <v>618</v>
      </c>
      <c r="BK30" s="106" t="s">
        <v>618</v>
      </c>
      <c r="BL30" s="106" t="s">
        <v>618</v>
      </c>
      <c r="BM30" s="106" t="s">
        <v>618</v>
      </c>
      <c r="BN30" s="106" t="s">
        <v>618</v>
      </c>
      <c r="BO30" s="106" t="s">
        <v>618</v>
      </c>
      <c r="BP30" s="106" t="s">
        <v>618</v>
      </c>
      <c r="BQ30" s="106" t="s">
        <v>618</v>
      </c>
      <c r="BR30" s="106" t="s">
        <v>618</v>
      </c>
      <c r="BS30" s="106" t="s">
        <v>618</v>
      </c>
      <c r="BT30" s="96" t="s">
        <v>618</v>
      </c>
      <c r="BU30" s="95" t="s">
        <v>618</v>
      </c>
      <c r="BV30" s="106" t="s">
        <v>618</v>
      </c>
      <c r="BW30" s="106" t="s">
        <v>618</v>
      </c>
      <c r="BX30" s="107" t="s">
        <v>618</v>
      </c>
      <c r="BY30" s="107">
        <v>0</v>
      </c>
      <c r="BZ30" s="107" t="s">
        <v>618</v>
      </c>
      <c r="CA30" s="214">
        <v>0</v>
      </c>
      <c r="CB30" s="107">
        <v>0</v>
      </c>
    </row>
    <row r="31" spans="1:80">
      <c r="A31" s="103" t="s">
        <v>615</v>
      </c>
      <c r="B31" s="104" t="s">
        <v>669</v>
      </c>
      <c r="C31" s="104"/>
      <c r="D31" s="104"/>
      <c r="E31" s="104"/>
      <c r="F31" s="104"/>
      <c r="G31" s="105"/>
      <c r="H31" s="229" t="s">
        <v>670</v>
      </c>
      <c r="I31" s="95">
        <v>0</v>
      </c>
      <c r="J31" s="95">
        <v>0</v>
      </c>
      <c r="K31" s="106">
        <v>0</v>
      </c>
      <c r="L31" s="106">
        <v>0</v>
      </c>
      <c r="M31" s="106">
        <v>0</v>
      </c>
      <c r="N31" s="106">
        <v>0</v>
      </c>
      <c r="O31" s="106">
        <v>0</v>
      </c>
      <c r="P31" s="106">
        <v>0</v>
      </c>
      <c r="Q31" s="106">
        <v>0</v>
      </c>
      <c r="R31" s="106">
        <v>0</v>
      </c>
      <c r="S31" s="106">
        <v>0</v>
      </c>
      <c r="T31" s="106">
        <v>0</v>
      </c>
      <c r="U31" s="95">
        <v>0</v>
      </c>
      <c r="V31" s="106">
        <v>0</v>
      </c>
      <c r="W31" s="106">
        <v>0</v>
      </c>
      <c r="X31" s="106">
        <v>0</v>
      </c>
      <c r="Y31" s="106">
        <v>0</v>
      </c>
      <c r="Z31" s="95">
        <v>0</v>
      </c>
      <c r="AA31" s="106">
        <v>0</v>
      </c>
      <c r="AB31" s="106">
        <v>0</v>
      </c>
      <c r="AC31" s="107">
        <v>0</v>
      </c>
      <c r="AD31" s="95">
        <v>0</v>
      </c>
      <c r="AE31" s="106">
        <v>0</v>
      </c>
      <c r="AF31" s="106">
        <v>0</v>
      </c>
      <c r="AG31" s="106" t="s">
        <v>618</v>
      </c>
      <c r="AH31" s="106" t="s">
        <v>618</v>
      </c>
      <c r="AI31" s="106" t="s">
        <v>618</v>
      </c>
      <c r="AJ31" s="106">
        <v>0</v>
      </c>
      <c r="AK31" s="106">
        <v>0</v>
      </c>
      <c r="AL31" s="106">
        <v>0</v>
      </c>
      <c r="AM31" s="106">
        <v>0</v>
      </c>
      <c r="AN31" s="106">
        <v>0</v>
      </c>
      <c r="AO31" s="106">
        <v>0</v>
      </c>
      <c r="AP31" s="106">
        <v>0</v>
      </c>
      <c r="AQ31" s="106">
        <v>0</v>
      </c>
      <c r="AR31" s="106">
        <v>0</v>
      </c>
      <c r="AS31" s="106">
        <v>0</v>
      </c>
      <c r="AT31" s="106">
        <v>0</v>
      </c>
      <c r="AU31" s="106">
        <v>0</v>
      </c>
      <c r="AV31" s="106">
        <v>0</v>
      </c>
      <c r="AW31" s="106">
        <v>0</v>
      </c>
      <c r="AX31" s="106">
        <v>0</v>
      </c>
      <c r="AY31" s="106">
        <v>0</v>
      </c>
      <c r="AZ31" s="106">
        <v>0</v>
      </c>
      <c r="BA31" s="107">
        <v>0</v>
      </c>
      <c r="BB31" s="95">
        <v>0</v>
      </c>
      <c r="BC31" s="106" t="s">
        <v>618</v>
      </c>
      <c r="BD31" s="106" t="s">
        <v>618</v>
      </c>
      <c r="BE31" s="106" t="s">
        <v>618</v>
      </c>
      <c r="BF31" s="106" t="s">
        <v>618</v>
      </c>
      <c r="BG31" s="106" t="s">
        <v>618</v>
      </c>
      <c r="BH31" s="106" t="s">
        <v>618</v>
      </c>
      <c r="BI31" s="106" t="s">
        <v>618</v>
      </c>
      <c r="BJ31" s="106" t="s">
        <v>618</v>
      </c>
      <c r="BK31" s="106" t="s">
        <v>618</v>
      </c>
      <c r="BL31" s="106" t="s">
        <v>618</v>
      </c>
      <c r="BM31" s="106" t="s">
        <v>618</v>
      </c>
      <c r="BN31" s="106">
        <v>0</v>
      </c>
      <c r="BO31" s="106" t="s">
        <v>618</v>
      </c>
      <c r="BP31" s="106">
        <v>0</v>
      </c>
      <c r="BQ31" s="106" t="s">
        <v>618</v>
      </c>
      <c r="BR31" s="106">
        <v>0</v>
      </c>
      <c r="BS31" s="106" t="s">
        <v>618</v>
      </c>
      <c r="BT31" s="96" t="s">
        <v>618</v>
      </c>
      <c r="BU31" s="95" t="s">
        <v>618</v>
      </c>
      <c r="BV31" s="106" t="s">
        <v>618</v>
      </c>
      <c r="BW31" s="106" t="s">
        <v>618</v>
      </c>
      <c r="BX31" s="107" t="s">
        <v>618</v>
      </c>
      <c r="BY31" s="107" t="s">
        <v>618</v>
      </c>
      <c r="BZ31" s="107" t="s">
        <v>618</v>
      </c>
      <c r="CA31" s="214">
        <v>0</v>
      </c>
      <c r="CB31" s="107">
        <v>0</v>
      </c>
    </row>
    <row r="32" spans="1:80">
      <c r="A32" s="103" t="s">
        <v>615</v>
      </c>
      <c r="B32" s="104" t="s">
        <v>671</v>
      </c>
      <c r="C32" s="104"/>
      <c r="D32" s="104"/>
      <c r="E32" s="104"/>
      <c r="F32" s="104"/>
      <c r="G32" s="105"/>
      <c r="H32" s="229" t="s">
        <v>672</v>
      </c>
      <c r="I32" s="95">
        <v>0</v>
      </c>
      <c r="J32" s="95">
        <v>0</v>
      </c>
      <c r="K32" s="106">
        <v>0</v>
      </c>
      <c r="L32" s="106">
        <v>0</v>
      </c>
      <c r="M32" s="106">
        <v>0</v>
      </c>
      <c r="N32" s="106">
        <v>0</v>
      </c>
      <c r="O32" s="106">
        <v>0</v>
      </c>
      <c r="P32" s="106">
        <v>0</v>
      </c>
      <c r="Q32" s="106">
        <v>0</v>
      </c>
      <c r="R32" s="106">
        <v>0</v>
      </c>
      <c r="S32" s="106">
        <v>0</v>
      </c>
      <c r="T32" s="106">
        <v>0</v>
      </c>
      <c r="U32" s="95">
        <v>0</v>
      </c>
      <c r="V32" s="106">
        <v>0</v>
      </c>
      <c r="W32" s="106">
        <v>0</v>
      </c>
      <c r="X32" s="106">
        <v>0</v>
      </c>
      <c r="Y32" s="106">
        <v>0</v>
      </c>
      <c r="Z32" s="95">
        <v>0</v>
      </c>
      <c r="AA32" s="106">
        <v>0</v>
      </c>
      <c r="AB32" s="106">
        <v>0</v>
      </c>
      <c r="AC32" s="107">
        <v>0</v>
      </c>
      <c r="AD32" s="95">
        <v>0</v>
      </c>
      <c r="AE32" s="106">
        <v>0</v>
      </c>
      <c r="AF32" s="106">
        <v>0</v>
      </c>
      <c r="AG32" s="106" t="s">
        <v>618</v>
      </c>
      <c r="AH32" s="106" t="s">
        <v>618</v>
      </c>
      <c r="AI32" s="106" t="s">
        <v>618</v>
      </c>
      <c r="AJ32" s="106">
        <v>0</v>
      </c>
      <c r="AK32" s="106">
        <v>0</v>
      </c>
      <c r="AL32" s="106">
        <v>0</v>
      </c>
      <c r="AM32" s="106">
        <v>0</v>
      </c>
      <c r="AN32" s="106">
        <v>0</v>
      </c>
      <c r="AO32" s="106">
        <v>0</v>
      </c>
      <c r="AP32" s="106">
        <v>0</v>
      </c>
      <c r="AQ32" s="106">
        <v>0</v>
      </c>
      <c r="AR32" s="106">
        <v>0</v>
      </c>
      <c r="AS32" s="106">
        <v>0</v>
      </c>
      <c r="AT32" s="106">
        <v>0</v>
      </c>
      <c r="AU32" s="106">
        <v>0</v>
      </c>
      <c r="AV32" s="106">
        <v>0</v>
      </c>
      <c r="AW32" s="106">
        <v>0</v>
      </c>
      <c r="AX32" s="106">
        <v>0</v>
      </c>
      <c r="AY32" s="106">
        <v>0</v>
      </c>
      <c r="AZ32" s="106">
        <v>0</v>
      </c>
      <c r="BA32" s="107">
        <v>0</v>
      </c>
      <c r="BB32" s="95">
        <v>0</v>
      </c>
      <c r="BC32" s="106" t="s">
        <v>618</v>
      </c>
      <c r="BD32" s="106" t="s">
        <v>618</v>
      </c>
      <c r="BE32" s="106" t="s">
        <v>618</v>
      </c>
      <c r="BF32" s="106" t="s">
        <v>618</v>
      </c>
      <c r="BG32" s="106" t="s">
        <v>618</v>
      </c>
      <c r="BH32" s="106" t="s">
        <v>618</v>
      </c>
      <c r="BI32" s="106" t="s">
        <v>618</v>
      </c>
      <c r="BJ32" s="106">
        <v>0</v>
      </c>
      <c r="BK32" s="106">
        <v>0</v>
      </c>
      <c r="BL32" s="106" t="s">
        <v>618</v>
      </c>
      <c r="BM32" s="106">
        <v>0</v>
      </c>
      <c r="BN32" s="106">
        <v>0</v>
      </c>
      <c r="BO32" s="106">
        <v>0</v>
      </c>
      <c r="BP32" s="106">
        <v>0</v>
      </c>
      <c r="BQ32" s="106">
        <v>0</v>
      </c>
      <c r="BR32" s="106">
        <v>0</v>
      </c>
      <c r="BS32" s="106">
        <v>0</v>
      </c>
      <c r="BT32" s="96" t="s">
        <v>618</v>
      </c>
      <c r="BU32" s="95" t="s">
        <v>618</v>
      </c>
      <c r="BV32" s="106" t="s">
        <v>618</v>
      </c>
      <c r="BW32" s="106" t="s">
        <v>618</v>
      </c>
      <c r="BX32" s="107" t="s">
        <v>618</v>
      </c>
      <c r="BY32" s="107" t="s">
        <v>618</v>
      </c>
      <c r="BZ32" s="107" t="s">
        <v>618</v>
      </c>
      <c r="CA32" s="214">
        <v>0</v>
      </c>
      <c r="CB32" s="107">
        <v>0</v>
      </c>
    </row>
    <row r="33" spans="1:80">
      <c r="A33" s="103" t="s">
        <v>615</v>
      </c>
      <c r="B33" s="104" t="s">
        <v>673</v>
      </c>
      <c r="C33" s="104"/>
      <c r="D33" s="104"/>
      <c r="E33" s="104"/>
      <c r="F33" s="104"/>
      <c r="G33" s="105"/>
      <c r="H33" s="229" t="s">
        <v>674</v>
      </c>
      <c r="I33" s="95">
        <v>0</v>
      </c>
      <c r="J33" s="95">
        <v>0</v>
      </c>
      <c r="K33" s="106">
        <v>0</v>
      </c>
      <c r="L33" s="106">
        <v>0</v>
      </c>
      <c r="M33" s="106">
        <v>0</v>
      </c>
      <c r="N33" s="106">
        <v>0</v>
      </c>
      <c r="O33" s="106">
        <v>0</v>
      </c>
      <c r="P33" s="106">
        <v>0</v>
      </c>
      <c r="Q33" s="106">
        <v>0</v>
      </c>
      <c r="R33" s="106">
        <v>0</v>
      </c>
      <c r="S33" s="106">
        <v>0</v>
      </c>
      <c r="T33" s="106">
        <v>0</v>
      </c>
      <c r="U33" s="95">
        <v>0</v>
      </c>
      <c r="V33" s="106">
        <v>0</v>
      </c>
      <c r="W33" s="106">
        <v>0</v>
      </c>
      <c r="X33" s="106">
        <v>0</v>
      </c>
      <c r="Y33" s="106">
        <v>0</v>
      </c>
      <c r="Z33" s="95">
        <v>0</v>
      </c>
      <c r="AA33" s="106">
        <v>0</v>
      </c>
      <c r="AB33" s="106">
        <v>0</v>
      </c>
      <c r="AC33" s="107">
        <v>0</v>
      </c>
      <c r="AD33" s="95">
        <v>0</v>
      </c>
      <c r="AE33" s="106">
        <v>0</v>
      </c>
      <c r="AF33" s="106">
        <v>0</v>
      </c>
      <c r="AG33" s="106" t="s">
        <v>618</v>
      </c>
      <c r="AH33" s="106" t="s">
        <v>618</v>
      </c>
      <c r="AI33" s="106" t="s">
        <v>618</v>
      </c>
      <c r="AJ33" s="106">
        <v>0</v>
      </c>
      <c r="AK33" s="106">
        <v>0</v>
      </c>
      <c r="AL33" s="106">
        <v>0</v>
      </c>
      <c r="AM33" s="106">
        <v>0</v>
      </c>
      <c r="AN33" s="106">
        <v>0</v>
      </c>
      <c r="AO33" s="106">
        <v>0</v>
      </c>
      <c r="AP33" s="106">
        <v>0</v>
      </c>
      <c r="AQ33" s="106">
        <v>0</v>
      </c>
      <c r="AR33" s="106">
        <v>0</v>
      </c>
      <c r="AS33" s="106">
        <v>0</v>
      </c>
      <c r="AT33" s="106">
        <v>0</v>
      </c>
      <c r="AU33" s="106">
        <v>0</v>
      </c>
      <c r="AV33" s="106">
        <v>0</v>
      </c>
      <c r="AW33" s="106">
        <v>0</v>
      </c>
      <c r="AX33" s="106">
        <v>0</v>
      </c>
      <c r="AY33" s="106">
        <v>0</v>
      </c>
      <c r="AZ33" s="106">
        <v>0</v>
      </c>
      <c r="BA33" s="107">
        <v>0</v>
      </c>
      <c r="BB33" s="95">
        <v>0</v>
      </c>
      <c r="BC33" s="106" t="s">
        <v>618</v>
      </c>
      <c r="BD33" s="106" t="s">
        <v>618</v>
      </c>
      <c r="BE33" s="106" t="s">
        <v>618</v>
      </c>
      <c r="BF33" s="106" t="s">
        <v>618</v>
      </c>
      <c r="BG33" s="106" t="s">
        <v>618</v>
      </c>
      <c r="BH33" s="106" t="s">
        <v>618</v>
      </c>
      <c r="BI33" s="106" t="s">
        <v>618</v>
      </c>
      <c r="BJ33" s="106" t="s">
        <v>618</v>
      </c>
      <c r="BK33" s="106">
        <v>0</v>
      </c>
      <c r="BL33" s="106" t="s">
        <v>618</v>
      </c>
      <c r="BM33" s="106">
        <v>0</v>
      </c>
      <c r="BN33" s="106">
        <v>0</v>
      </c>
      <c r="BO33" s="106">
        <v>0</v>
      </c>
      <c r="BP33" s="106">
        <v>0</v>
      </c>
      <c r="BQ33" s="106">
        <v>0</v>
      </c>
      <c r="BR33" s="106">
        <v>0</v>
      </c>
      <c r="BS33" s="106">
        <v>0</v>
      </c>
      <c r="BT33" s="96" t="s">
        <v>618</v>
      </c>
      <c r="BU33" s="95" t="s">
        <v>618</v>
      </c>
      <c r="BV33" s="106" t="s">
        <v>618</v>
      </c>
      <c r="BW33" s="106" t="s">
        <v>618</v>
      </c>
      <c r="BX33" s="107" t="s">
        <v>618</v>
      </c>
      <c r="BY33" s="107" t="s">
        <v>618</v>
      </c>
      <c r="BZ33" s="107" t="s">
        <v>618</v>
      </c>
      <c r="CA33" s="214">
        <v>0</v>
      </c>
      <c r="CB33" s="107">
        <v>0</v>
      </c>
    </row>
    <row r="34" spans="1:80">
      <c r="A34" s="103" t="s">
        <v>615</v>
      </c>
      <c r="B34" s="104" t="s">
        <v>675</v>
      </c>
      <c r="C34" s="104"/>
      <c r="D34" s="104"/>
      <c r="E34" s="104"/>
      <c r="F34" s="104"/>
      <c r="G34" s="105"/>
      <c r="H34" s="229" t="s">
        <v>676</v>
      </c>
      <c r="I34" s="95">
        <v>0</v>
      </c>
      <c r="J34" s="95" t="s">
        <v>618</v>
      </c>
      <c r="K34" s="106" t="s">
        <v>618</v>
      </c>
      <c r="L34" s="106" t="s">
        <v>618</v>
      </c>
      <c r="M34" s="106" t="s">
        <v>618</v>
      </c>
      <c r="N34" s="106" t="s">
        <v>618</v>
      </c>
      <c r="O34" s="106" t="s">
        <v>618</v>
      </c>
      <c r="P34" s="106" t="s">
        <v>618</v>
      </c>
      <c r="Q34" s="106" t="s">
        <v>618</v>
      </c>
      <c r="R34" s="106" t="s">
        <v>618</v>
      </c>
      <c r="S34" s="106" t="s">
        <v>618</v>
      </c>
      <c r="T34" s="106" t="s">
        <v>618</v>
      </c>
      <c r="U34" s="95" t="s">
        <v>618</v>
      </c>
      <c r="V34" s="106" t="s">
        <v>618</v>
      </c>
      <c r="W34" s="106" t="s">
        <v>618</v>
      </c>
      <c r="X34" s="106" t="s">
        <v>618</v>
      </c>
      <c r="Y34" s="106" t="s">
        <v>618</v>
      </c>
      <c r="Z34" s="95" t="s">
        <v>618</v>
      </c>
      <c r="AA34" s="106" t="s">
        <v>618</v>
      </c>
      <c r="AB34" s="106" t="s">
        <v>618</v>
      </c>
      <c r="AC34" s="107" t="s">
        <v>618</v>
      </c>
      <c r="AD34" s="95">
        <v>0</v>
      </c>
      <c r="AE34" s="106">
        <v>0</v>
      </c>
      <c r="AF34" s="106">
        <v>0</v>
      </c>
      <c r="AG34" s="106">
        <v>0</v>
      </c>
      <c r="AH34" s="106">
        <v>0</v>
      </c>
      <c r="AI34" s="106">
        <v>0</v>
      </c>
      <c r="AJ34" s="106">
        <v>0</v>
      </c>
      <c r="AK34" s="106">
        <v>0</v>
      </c>
      <c r="AL34" s="106">
        <v>0</v>
      </c>
      <c r="AM34" s="106">
        <v>0</v>
      </c>
      <c r="AN34" s="106">
        <v>0</v>
      </c>
      <c r="AO34" s="106">
        <v>0</v>
      </c>
      <c r="AP34" s="106">
        <v>0</v>
      </c>
      <c r="AQ34" s="106">
        <v>0</v>
      </c>
      <c r="AR34" s="106">
        <v>0</v>
      </c>
      <c r="AS34" s="106">
        <v>0</v>
      </c>
      <c r="AT34" s="106">
        <v>0</v>
      </c>
      <c r="AU34" s="106">
        <v>0</v>
      </c>
      <c r="AV34" s="106">
        <v>0</v>
      </c>
      <c r="AW34" s="106">
        <v>0</v>
      </c>
      <c r="AX34" s="106">
        <v>0</v>
      </c>
      <c r="AY34" s="106">
        <v>0</v>
      </c>
      <c r="AZ34" s="106">
        <v>0</v>
      </c>
      <c r="BA34" s="107" t="s">
        <v>618</v>
      </c>
      <c r="BB34" s="95" t="s">
        <v>618</v>
      </c>
      <c r="BC34" s="106" t="s">
        <v>618</v>
      </c>
      <c r="BD34" s="106" t="s">
        <v>618</v>
      </c>
      <c r="BE34" s="106" t="s">
        <v>618</v>
      </c>
      <c r="BF34" s="106" t="s">
        <v>618</v>
      </c>
      <c r="BG34" s="106" t="s">
        <v>618</v>
      </c>
      <c r="BH34" s="106" t="s">
        <v>618</v>
      </c>
      <c r="BI34" s="106" t="s">
        <v>618</v>
      </c>
      <c r="BJ34" s="106" t="s">
        <v>618</v>
      </c>
      <c r="BK34" s="106" t="s">
        <v>618</v>
      </c>
      <c r="BL34" s="106" t="s">
        <v>618</v>
      </c>
      <c r="BM34" s="106" t="s">
        <v>618</v>
      </c>
      <c r="BN34" s="106" t="s">
        <v>618</v>
      </c>
      <c r="BO34" s="106" t="s">
        <v>618</v>
      </c>
      <c r="BP34" s="106" t="s">
        <v>618</v>
      </c>
      <c r="BQ34" s="106" t="s">
        <v>618</v>
      </c>
      <c r="BR34" s="106" t="s">
        <v>618</v>
      </c>
      <c r="BS34" s="106" t="s">
        <v>618</v>
      </c>
      <c r="BT34" s="96" t="s">
        <v>618</v>
      </c>
      <c r="BU34" s="95" t="s">
        <v>618</v>
      </c>
      <c r="BV34" s="106" t="s">
        <v>618</v>
      </c>
      <c r="BW34" s="106" t="s">
        <v>618</v>
      </c>
      <c r="BX34" s="107" t="s">
        <v>618</v>
      </c>
      <c r="BY34" s="107" t="s">
        <v>618</v>
      </c>
      <c r="BZ34" s="107" t="s">
        <v>618</v>
      </c>
      <c r="CA34" s="214">
        <v>0</v>
      </c>
      <c r="CB34" s="107">
        <v>0</v>
      </c>
    </row>
    <row r="35" spans="1:80">
      <c r="A35" s="103"/>
      <c r="B35" s="103" t="s">
        <v>615</v>
      </c>
      <c r="C35" s="104" t="s">
        <v>677</v>
      </c>
      <c r="D35" s="104"/>
      <c r="E35" s="104"/>
      <c r="F35" s="104"/>
      <c r="G35" s="105"/>
      <c r="H35" s="229" t="s">
        <v>678</v>
      </c>
      <c r="I35" s="95">
        <v>0</v>
      </c>
      <c r="J35" s="95" t="s">
        <v>618</v>
      </c>
      <c r="K35" s="106" t="s">
        <v>618</v>
      </c>
      <c r="L35" s="106" t="s">
        <v>618</v>
      </c>
      <c r="M35" s="106" t="s">
        <v>618</v>
      </c>
      <c r="N35" s="106" t="s">
        <v>618</v>
      </c>
      <c r="O35" s="106" t="s">
        <v>618</v>
      </c>
      <c r="P35" s="106" t="s">
        <v>618</v>
      </c>
      <c r="Q35" s="106" t="s">
        <v>618</v>
      </c>
      <c r="R35" s="106" t="s">
        <v>618</v>
      </c>
      <c r="S35" s="106" t="s">
        <v>618</v>
      </c>
      <c r="T35" s="106" t="s">
        <v>618</v>
      </c>
      <c r="U35" s="95" t="s">
        <v>618</v>
      </c>
      <c r="V35" s="106" t="s">
        <v>618</v>
      </c>
      <c r="W35" s="106" t="s">
        <v>618</v>
      </c>
      <c r="X35" s="106" t="s">
        <v>618</v>
      </c>
      <c r="Y35" s="106" t="s">
        <v>618</v>
      </c>
      <c r="Z35" s="95" t="s">
        <v>618</v>
      </c>
      <c r="AA35" s="106" t="s">
        <v>618</v>
      </c>
      <c r="AB35" s="106" t="s">
        <v>618</v>
      </c>
      <c r="AC35" s="107" t="s">
        <v>618</v>
      </c>
      <c r="AD35" s="95">
        <v>0</v>
      </c>
      <c r="AE35" s="106">
        <v>0</v>
      </c>
      <c r="AF35" s="106">
        <v>0</v>
      </c>
      <c r="AG35" s="106">
        <v>0</v>
      </c>
      <c r="AH35" s="106">
        <v>0</v>
      </c>
      <c r="AI35" s="106">
        <v>0</v>
      </c>
      <c r="AJ35" s="106" t="s">
        <v>618</v>
      </c>
      <c r="AK35" s="106" t="s">
        <v>618</v>
      </c>
      <c r="AL35" s="106" t="s">
        <v>618</v>
      </c>
      <c r="AM35" s="106" t="s">
        <v>618</v>
      </c>
      <c r="AN35" s="106" t="s">
        <v>618</v>
      </c>
      <c r="AO35" s="106" t="s">
        <v>618</v>
      </c>
      <c r="AP35" s="106" t="s">
        <v>618</v>
      </c>
      <c r="AQ35" s="106" t="s">
        <v>618</v>
      </c>
      <c r="AR35" s="106" t="s">
        <v>618</v>
      </c>
      <c r="AS35" s="106" t="s">
        <v>618</v>
      </c>
      <c r="AT35" s="106" t="s">
        <v>618</v>
      </c>
      <c r="AU35" s="106" t="s">
        <v>618</v>
      </c>
      <c r="AV35" s="106" t="s">
        <v>618</v>
      </c>
      <c r="AW35" s="106" t="s">
        <v>618</v>
      </c>
      <c r="AX35" s="106" t="s">
        <v>618</v>
      </c>
      <c r="AY35" s="106" t="s">
        <v>618</v>
      </c>
      <c r="AZ35" s="106" t="s">
        <v>618</v>
      </c>
      <c r="BA35" s="107" t="s">
        <v>618</v>
      </c>
      <c r="BB35" s="95" t="s">
        <v>618</v>
      </c>
      <c r="BC35" s="106" t="s">
        <v>618</v>
      </c>
      <c r="BD35" s="106" t="s">
        <v>618</v>
      </c>
      <c r="BE35" s="106" t="s">
        <v>618</v>
      </c>
      <c r="BF35" s="106" t="s">
        <v>618</v>
      </c>
      <c r="BG35" s="106" t="s">
        <v>618</v>
      </c>
      <c r="BH35" s="106" t="s">
        <v>618</v>
      </c>
      <c r="BI35" s="106" t="s">
        <v>618</v>
      </c>
      <c r="BJ35" s="106" t="s">
        <v>618</v>
      </c>
      <c r="BK35" s="106" t="s">
        <v>618</v>
      </c>
      <c r="BL35" s="106" t="s">
        <v>618</v>
      </c>
      <c r="BM35" s="106" t="s">
        <v>618</v>
      </c>
      <c r="BN35" s="106" t="s">
        <v>618</v>
      </c>
      <c r="BO35" s="106" t="s">
        <v>618</v>
      </c>
      <c r="BP35" s="106" t="s">
        <v>618</v>
      </c>
      <c r="BQ35" s="106" t="s">
        <v>618</v>
      </c>
      <c r="BR35" s="106" t="s">
        <v>618</v>
      </c>
      <c r="BS35" s="106" t="s">
        <v>618</v>
      </c>
      <c r="BT35" s="96" t="s">
        <v>618</v>
      </c>
      <c r="BU35" s="95" t="s">
        <v>618</v>
      </c>
      <c r="BV35" s="106" t="s">
        <v>618</v>
      </c>
      <c r="BW35" s="106" t="s">
        <v>618</v>
      </c>
      <c r="BX35" s="107" t="s">
        <v>618</v>
      </c>
      <c r="BY35" s="107" t="s">
        <v>618</v>
      </c>
      <c r="BZ35" s="107" t="s">
        <v>618</v>
      </c>
      <c r="CA35" s="214">
        <v>0</v>
      </c>
      <c r="CB35" s="107">
        <v>0</v>
      </c>
    </row>
    <row r="36" spans="1:80">
      <c r="A36" s="103"/>
      <c r="B36" s="103" t="s">
        <v>615</v>
      </c>
      <c r="C36" s="104" t="s">
        <v>679</v>
      </c>
      <c r="D36" s="104"/>
      <c r="E36" s="104"/>
      <c r="F36" s="104"/>
      <c r="G36" s="105"/>
      <c r="H36" s="229" t="s">
        <v>680</v>
      </c>
      <c r="I36" s="95">
        <v>0</v>
      </c>
      <c r="J36" s="95" t="s">
        <v>618</v>
      </c>
      <c r="K36" s="106" t="s">
        <v>618</v>
      </c>
      <c r="L36" s="106" t="s">
        <v>618</v>
      </c>
      <c r="M36" s="106" t="s">
        <v>618</v>
      </c>
      <c r="N36" s="106" t="s">
        <v>618</v>
      </c>
      <c r="O36" s="106" t="s">
        <v>618</v>
      </c>
      <c r="P36" s="106" t="s">
        <v>618</v>
      </c>
      <c r="Q36" s="106" t="s">
        <v>618</v>
      </c>
      <c r="R36" s="106" t="s">
        <v>618</v>
      </c>
      <c r="S36" s="106" t="s">
        <v>618</v>
      </c>
      <c r="T36" s="106" t="s">
        <v>618</v>
      </c>
      <c r="U36" s="95" t="s">
        <v>618</v>
      </c>
      <c r="V36" s="106" t="s">
        <v>618</v>
      </c>
      <c r="W36" s="106" t="s">
        <v>618</v>
      </c>
      <c r="X36" s="106" t="s">
        <v>618</v>
      </c>
      <c r="Y36" s="106" t="s">
        <v>618</v>
      </c>
      <c r="Z36" s="95" t="s">
        <v>618</v>
      </c>
      <c r="AA36" s="106" t="s">
        <v>618</v>
      </c>
      <c r="AB36" s="106" t="s">
        <v>618</v>
      </c>
      <c r="AC36" s="107" t="s">
        <v>618</v>
      </c>
      <c r="AD36" s="95">
        <v>0</v>
      </c>
      <c r="AE36" s="106" t="s">
        <v>618</v>
      </c>
      <c r="AF36" s="106" t="s">
        <v>618</v>
      </c>
      <c r="AG36" s="106" t="s">
        <v>618</v>
      </c>
      <c r="AH36" s="106" t="s">
        <v>618</v>
      </c>
      <c r="AI36" s="106" t="s">
        <v>618</v>
      </c>
      <c r="AJ36" s="106">
        <v>0</v>
      </c>
      <c r="AK36" s="106">
        <v>0</v>
      </c>
      <c r="AL36" s="106">
        <v>0</v>
      </c>
      <c r="AM36" s="106">
        <v>0</v>
      </c>
      <c r="AN36" s="106">
        <v>0</v>
      </c>
      <c r="AO36" s="106">
        <v>0</v>
      </c>
      <c r="AP36" s="106">
        <v>0</v>
      </c>
      <c r="AQ36" s="106">
        <v>0</v>
      </c>
      <c r="AR36" s="106">
        <v>0</v>
      </c>
      <c r="AS36" s="106">
        <v>0</v>
      </c>
      <c r="AT36" s="106">
        <v>0</v>
      </c>
      <c r="AU36" s="106">
        <v>0</v>
      </c>
      <c r="AV36" s="106">
        <v>0</v>
      </c>
      <c r="AW36" s="106">
        <v>0</v>
      </c>
      <c r="AX36" s="106">
        <v>0</v>
      </c>
      <c r="AY36" s="106">
        <v>0</v>
      </c>
      <c r="AZ36" s="106">
        <v>0</v>
      </c>
      <c r="BA36" s="107" t="s">
        <v>618</v>
      </c>
      <c r="BB36" s="95">
        <v>0</v>
      </c>
      <c r="BC36" s="106" t="s">
        <v>618</v>
      </c>
      <c r="BD36" s="106" t="s">
        <v>618</v>
      </c>
      <c r="BE36" s="106" t="s">
        <v>618</v>
      </c>
      <c r="BF36" s="106" t="s">
        <v>618</v>
      </c>
      <c r="BG36" s="106" t="s">
        <v>618</v>
      </c>
      <c r="BH36" s="106" t="s">
        <v>618</v>
      </c>
      <c r="BI36" s="106" t="s">
        <v>618</v>
      </c>
      <c r="BJ36" s="106" t="s">
        <v>618</v>
      </c>
      <c r="BK36" s="106" t="s">
        <v>618</v>
      </c>
      <c r="BL36" s="106" t="s">
        <v>618</v>
      </c>
      <c r="BM36" s="106" t="s">
        <v>618</v>
      </c>
      <c r="BN36" s="106">
        <v>0</v>
      </c>
      <c r="BO36" s="106" t="s">
        <v>618</v>
      </c>
      <c r="BP36" s="106">
        <v>0</v>
      </c>
      <c r="BQ36" s="106" t="s">
        <v>618</v>
      </c>
      <c r="BR36" s="106">
        <v>0</v>
      </c>
      <c r="BS36" s="106" t="s">
        <v>618</v>
      </c>
      <c r="BT36" s="96" t="s">
        <v>618</v>
      </c>
      <c r="BU36" s="95" t="s">
        <v>618</v>
      </c>
      <c r="BV36" s="106" t="s">
        <v>618</v>
      </c>
      <c r="BW36" s="106" t="s">
        <v>618</v>
      </c>
      <c r="BX36" s="107" t="s">
        <v>618</v>
      </c>
      <c r="BY36" s="107" t="s">
        <v>618</v>
      </c>
      <c r="BZ36" s="107" t="s">
        <v>618</v>
      </c>
      <c r="CA36" s="214">
        <v>0</v>
      </c>
      <c r="CB36" s="107">
        <v>0</v>
      </c>
    </row>
    <row r="37" spans="1:80">
      <c r="A37" s="103"/>
      <c r="B37" s="103" t="s">
        <v>615</v>
      </c>
      <c r="C37" s="104" t="s">
        <v>681</v>
      </c>
      <c r="D37" s="104"/>
      <c r="E37" s="104"/>
      <c r="F37" s="104"/>
      <c r="G37" s="105"/>
      <c r="H37" s="229" t="s">
        <v>682</v>
      </c>
      <c r="I37" s="95">
        <v>0</v>
      </c>
      <c r="J37" s="95" t="s">
        <v>618</v>
      </c>
      <c r="K37" s="106" t="s">
        <v>618</v>
      </c>
      <c r="L37" s="106" t="s">
        <v>618</v>
      </c>
      <c r="M37" s="106" t="s">
        <v>618</v>
      </c>
      <c r="N37" s="106" t="s">
        <v>618</v>
      </c>
      <c r="O37" s="106" t="s">
        <v>618</v>
      </c>
      <c r="P37" s="106" t="s">
        <v>618</v>
      </c>
      <c r="Q37" s="106" t="s">
        <v>618</v>
      </c>
      <c r="R37" s="106" t="s">
        <v>618</v>
      </c>
      <c r="S37" s="106" t="s">
        <v>618</v>
      </c>
      <c r="T37" s="106" t="s">
        <v>618</v>
      </c>
      <c r="U37" s="95" t="s">
        <v>618</v>
      </c>
      <c r="V37" s="106" t="s">
        <v>618</v>
      </c>
      <c r="W37" s="106" t="s">
        <v>618</v>
      </c>
      <c r="X37" s="106" t="s">
        <v>618</v>
      </c>
      <c r="Y37" s="106" t="s">
        <v>618</v>
      </c>
      <c r="Z37" s="95" t="s">
        <v>618</v>
      </c>
      <c r="AA37" s="106" t="s">
        <v>618</v>
      </c>
      <c r="AB37" s="106" t="s">
        <v>618</v>
      </c>
      <c r="AC37" s="107" t="s">
        <v>618</v>
      </c>
      <c r="AD37" s="95">
        <v>0</v>
      </c>
      <c r="AE37" s="106" t="s">
        <v>618</v>
      </c>
      <c r="AF37" s="106" t="s">
        <v>618</v>
      </c>
      <c r="AG37" s="106" t="s">
        <v>618</v>
      </c>
      <c r="AH37" s="106" t="s">
        <v>618</v>
      </c>
      <c r="AI37" s="106" t="s">
        <v>618</v>
      </c>
      <c r="AJ37" s="106">
        <v>0</v>
      </c>
      <c r="AK37" s="106">
        <v>0</v>
      </c>
      <c r="AL37" s="106">
        <v>0</v>
      </c>
      <c r="AM37" s="106">
        <v>0</v>
      </c>
      <c r="AN37" s="106">
        <v>0</v>
      </c>
      <c r="AO37" s="106">
        <v>0</v>
      </c>
      <c r="AP37" s="106">
        <v>0</v>
      </c>
      <c r="AQ37" s="106">
        <v>0</v>
      </c>
      <c r="AR37" s="106">
        <v>0</v>
      </c>
      <c r="AS37" s="106">
        <v>0</v>
      </c>
      <c r="AT37" s="106">
        <v>0</v>
      </c>
      <c r="AU37" s="106">
        <v>0</v>
      </c>
      <c r="AV37" s="106">
        <v>0</v>
      </c>
      <c r="AW37" s="106">
        <v>0</v>
      </c>
      <c r="AX37" s="106">
        <v>0</v>
      </c>
      <c r="AY37" s="106">
        <v>0</v>
      </c>
      <c r="AZ37" s="106">
        <v>0</v>
      </c>
      <c r="BA37" s="107" t="s">
        <v>618</v>
      </c>
      <c r="BB37" s="95">
        <v>0</v>
      </c>
      <c r="BC37" s="106" t="s">
        <v>618</v>
      </c>
      <c r="BD37" s="106" t="s">
        <v>618</v>
      </c>
      <c r="BE37" s="106" t="s">
        <v>618</v>
      </c>
      <c r="BF37" s="106" t="s">
        <v>618</v>
      </c>
      <c r="BG37" s="106" t="s">
        <v>618</v>
      </c>
      <c r="BH37" s="106" t="s">
        <v>618</v>
      </c>
      <c r="BI37" s="106" t="s">
        <v>618</v>
      </c>
      <c r="BJ37" s="106" t="s">
        <v>618</v>
      </c>
      <c r="BK37" s="106" t="s">
        <v>618</v>
      </c>
      <c r="BL37" s="106" t="s">
        <v>618</v>
      </c>
      <c r="BM37" s="106" t="s">
        <v>618</v>
      </c>
      <c r="BN37" s="106">
        <v>0</v>
      </c>
      <c r="BO37" s="106" t="s">
        <v>618</v>
      </c>
      <c r="BP37" s="106">
        <v>0</v>
      </c>
      <c r="BQ37" s="106" t="s">
        <v>618</v>
      </c>
      <c r="BR37" s="106">
        <v>0</v>
      </c>
      <c r="BS37" s="106" t="s">
        <v>618</v>
      </c>
      <c r="BT37" s="96" t="s">
        <v>618</v>
      </c>
      <c r="BU37" s="95" t="s">
        <v>618</v>
      </c>
      <c r="BV37" s="106" t="s">
        <v>618</v>
      </c>
      <c r="BW37" s="106" t="s">
        <v>618</v>
      </c>
      <c r="BX37" s="107" t="s">
        <v>618</v>
      </c>
      <c r="BY37" s="107" t="s">
        <v>618</v>
      </c>
      <c r="BZ37" s="107" t="s">
        <v>618</v>
      </c>
      <c r="CA37" s="214">
        <v>0</v>
      </c>
      <c r="CB37" s="107">
        <v>0</v>
      </c>
    </row>
    <row r="38" spans="1:80">
      <c r="A38" s="133"/>
      <c r="B38" s="103" t="s">
        <v>615</v>
      </c>
      <c r="C38" s="104" t="s">
        <v>683</v>
      </c>
      <c r="D38" s="104"/>
      <c r="E38" s="104"/>
      <c r="F38" s="104"/>
      <c r="G38" s="105"/>
      <c r="H38" s="229" t="s">
        <v>684</v>
      </c>
      <c r="I38" s="95">
        <v>0</v>
      </c>
      <c r="J38" s="95" t="s">
        <v>618</v>
      </c>
      <c r="K38" s="106" t="s">
        <v>618</v>
      </c>
      <c r="L38" s="106" t="s">
        <v>618</v>
      </c>
      <c r="M38" s="106" t="s">
        <v>618</v>
      </c>
      <c r="N38" s="106" t="s">
        <v>618</v>
      </c>
      <c r="O38" s="106" t="s">
        <v>618</v>
      </c>
      <c r="P38" s="106" t="s">
        <v>618</v>
      </c>
      <c r="Q38" s="106" t="s">
        <v>618</v>
      </c>
      <c r="R38" s="106" t="s">
        <v>618</v>
      </c>
      <c r="S38" s="106" t="s">
        <v>618</v>
      </c>
      <c r="T38" s="106" t="s">
        <v>618</v>
      </c>
      <c r="U38" s="95" t="s">
        <v>618</v>
      </c>
      <c r="V38" s="106" t="s">
        <v>618</v>
      </c>
      <c r="W38" s="106" t="s">
        <v>618</v>
      </c>
      <c r="X38" s="106" t="s">
        <v>618</v>
      </c>
      <c r="Y38" s="106" t="s">
        <v>618</v>
      </c>
      <c r="Z38" s="95" t="s">
        <v>618</v>
      </c>
      <c r="AA38" s="106" t="s">
        <v>618</v>
      </c>
      <c r="AB38" s="106" t="s">
        <v>618</v>
      </c>
      <c r="AC38" s="107" t="s">
        <v>618</v>
      </c>
      <c r="AD38" s="95">
        <v>0</v>
      </c>
      <c r="AE38" s="106">
        <v>0</v>
      </c>
      <c r="AF38" s="106">
        <v>0</v>
      </c>
      <c r="AG38" s="106" t="s">
        <v>618</v>
      </c>
      <c r="AH38" s="106" t="s">
        <v>618</v>
      </c>
      <c r="AI38" s="106" t="s">
        <v>618</v>
      </c>
      <c r="AJ38" s="106">
        <v>0</v>
      </c>
      <c r="AK38" s="106">
        <v>0</v>
      </c>
      <c r="AL38" s="106">
        <v>0</v>
      </c>
      <c r="AM38" s="106">
        <v>0</v>
      </c>
      <c r="AN38" s="106">
        <v>0</v>
      </c>
      <c r="AO38" s="106">
        <v>0</v>
      </c>
      <c r="AP38" s="106">
        <v>0</v>
      </c>
      <c r="AQ38" s="106">
        <v>0</v>
      </c>
      <c r="AR38" s="106">
        <v>0</v>
      </c>
      <c r="AS38" s="106">
        <v>0</v>
      </c>
      <c r="AT38" s="106">
        <v>0</v>
      </c>
      <c r="AU38" s="106">
        <v>0</v>
      </c>
      <c r="AV38" s="106">
        <v>0</v>
      </c>
      <c r="AW38" s="106">
        <v>0</v>
      </c>
      <c r="AX38" s="106">
        <v>0</v>
      </c>
      <c r="AY38" s="106">
        <v>0</v>
      </c>
      <c r="AZ38" s="106">
        <v>0</v>
      </c>
      <c r="BA38" s="107" t="s">
        <v>618</v>
      </c>
      <c r="BB38" s="95">
        <v>0</v>
      </c>
      <c r="BC38" s="106" t="s">
        <v>618</v>
      </c>
      <c r="BD38" s="106" t="s">
        <v>618</v>
      </c>
      <c r="BE38" s="106" t="s">
        <v>618</v>
      </c>
      <c r="BF38" s="106" t="s">
        <v>618</v>
      </c>
      <c r="BG38" s="106" t="s">
        <v>618</v>
      </c>
      <c r="BH38" s="106" t="s">
        <v>618</v>
      </c>
      <c r="BI38" s="106" t="s">
        <v>618</v>
      </c>
      <c r="BJ38" s="106" t="s">
        <v>618</v>
      </c>
      <c r="BK38" s="106" t="s">
        <v>618</v>
      </c>
      <c r="BL38" s="106" t="s">
        <v>618</v>
      </c>
      <c r="BM38" s="106" t="s">
        <v>618</v>
      </c>
      <c r="BN38" s="106">
        <v>0</v>
      </c>
      <c r="BO38" s="106" t="s">
        <v>618</v>
      </c>
      <c r="BP38" s="106">
        <v>0</v>
      </c>
      <c r="BQ38" s="106" t="s">
        <v>618</v>
      </c>
      <c r="BR38" s="106">
        <v>0</v>
      </c>
      <c r="BS38" s="106" t="s">
        <v>618</v>
      </c>
      <c r="BT38" s="96" t="s">
        <v>618</v>
      </c>
      <c r="BU38" s="95" t="s">
        <v>618</v>
      </c>
      <c r="BV38" s="106" t="s">
        <v>618</v>
      </c>
      <c r="BW38" s="106" t="s">
        <v>618</v>
      </c>
      <c r="BX38" s="107" t="s">
        <v>618</v>
      </c>
      <c r="BY38" s="107" t="s">
        <v>618</v>
      </c>
      <c r="BZ38" s="107" t="s">
        <v>618</v>
      </c>
      <c r="CA38" s="214">
        <v>0</v>
      </c>
      <c r="CB38" s="107">
        <v>0</v>
      </c>
    </row>
    <row r="39" spans="1:80">
      <c r="A39" s="133"/>
      <c r="B39" s="103" t="s">
        <v>615</v>
      </c>
      <c r="C39" s="104" t="s">
        <v>685</v>
      </c>
      <c r="D39" s="104"/>
      <c r="E39" s="104"/>
      <c r="F39" s="104"/>
      <c r="G39" s="105"/>
      <c r="H39" s="229" t="s">
        <v>686</v>
      </c>
      <c r="I39" s="95">
        <v>0</v>
      </c>
      <c r="J39" s="95" t="s">
        <v>618</v>
      </c>
      <c r="K39" s="106" t="s">
        <v>618</v>
      </c>
      <c r="L39" s="106" t="s">
        <v>618</v>
      </c>
      <c r="M39" s="106" t="s">
        <v>618</v>
      </c>
      <c r="N39" s="106" t="s">
        <v>618</v>
      </c>
      <c r="O39" s="106" t="s">
        <v>618</v>
      </c>
      <c r="P39" s="106" t="s">
        <v>618</v>
      </c>
      <c r="Q39" s="106" t="s">
        <v>618</v>
      </c>
      <c r="R39" s="106" t="s">
        <v>618</v>
      </c>
      <c r="S39" s="106" t="s">
        <v>618</v>
      </c>
      <c r="T39" s="106" t="s">
        <v>618</v>
      </c>
      <c r="U39" s="95" t="s">
        <v>618</v>
      </c>
      <c r="V39" s="106" t="s">
        <v>618</v>
      </c>
      <c r="W39" s="106" t="s">
        <v>618</v>
      </c>
      <c r="X39" s="106" t="s">
        <v>618</v>
      </c>
      <c r="Y39" s="106" t="s">
        <v>618</v>
      </c>
      <c r="Z39" s="95" t="s">
        <v>618</v>
      </c>
      <c r="AA39" s="106" t="s">
        <v>618</v>
      </c>
      <c r="AB39" s="106" t="s">
        <v>618</v>
      </c>
      <c r="AC39" s="107" t="s">
        <v>618</v>
      </c>
      <c r="AD39" s="95">
        <v>0</v>
      </c>
      <c r="AE39" s="106">
        <v>0</v>
      </c>
      <c r="AF39" s="106">
        <v>0</v>
      </c>
      <c r="AG39" s="106">
        <v>0</v>
      </c>
      <c r="AH39" s="106">
        <v>0</v>
      </c>
      <c r="AI39" s="106">
        <v>0</v>
      </c>
      <c r="AJ39" s="106" t="s">
        <v>618</v>
      </c>
      <c r="AK39" s="106" t="s">
        <v>618</v>
      </c>
      <c r="AL39" s="106" t="s">
        <v>618</v>
      </c>
      <c r="AM39" s="106" t="s">
        <v>618</v>
      </c>
      <c r="AN39" s="106" t="s">
        <v>618</v>
      </c>
      <c r="AO39" s="106" t="s">
        <v>618</v>
      </c>
      <c r="AP39" s="106" t="s">
        <v>618</v>
      </c>
      <c r="AQ39" s="106" t="s">
        <v>618</v>
      </c>
      <c r="AR39" s="106" t="s">
        <v>618</v>
      </c>
      <c r="AS39" s="106" t="s">
        <v>618</v>
      </c>
      <c r="AT39" s="106" t="s">
        <v>618</v>
      </c>
      <c r="AU39" s="106" t="s">
        <v>618</v>
      </c>
      <c r="AV39" s="106" t="s">
        <v>618</v>
      </c>
      <c r="AW39" s="106" t="s">
        <v>618</v>
      </c>
      <c r="AX39" s="106" t="s">
        <v>618</v>
      </c>
      <c r="AY39" s="106" t="s">
        <v>618</v>
      </c>
      <c r="AZ39" s="106" t="s">
        <v>618</v>
      </c>
      <c r="BA39" s="107" t="s">
        <v>618</v>
      </c>
      <c r="BB39" s="95" t="s">
        <v>618</v>
      </c>
      <c r="BC39" s="106" t="s">
        <v>618</v>
      </c>
      <c r="BD39" s="106" t="s">
        <v>618</v>
      </c>
      <c r="BE39" s="106" t="s">
        <v>618</v>
      </c>
      <c r="BF39" s="106" t="s">
        <v>618</v>
      </c>
      <c r="BG39" s="106" t="s">
        <v>618</v>
      </c>
      <c r="BH39" s="106" t="s">
        <v>618</v>
      </c>
      <c r="BI39" s="106" t="s">
        <v>618</v>
      </c>
      <c r="BJ39" s="106" t="s">
        <v>618</v>
      </c>
      <c r="BK39" s="106" t="s">
        <v>618</v>
      </c>
      <c r="BL39" s="106" t="s">
        <v>618</v>
      </c>
      <c r="BM39" s="106" t="s">
        <v>618</v>
      </c>
      <c r="BN39" s="106" t="s">
        <v>618</v>
      </c>
      <c r="BO39" s="106" t="s">
        <v>618</v>
      </c>
      <c r="BP39" s="106" t="s">
        <v>618</v>
      </c>
      <c r="BQ39" s="106" t="s">
        <v>618</v>
      </c>
      <c r="BR39" s="106" t="s">
        <v>618</v>
      </c>
      <c r="BS39" s="106" t="s">
        <v>618</v>
      </c>
      <c r="BT39" s="96" t="s">
        <v>618</v>
      </c>
      <c r="BU39" s="95" t="s">
        <v>618</v>
      </c>
      <c r="BV39" s="106" t="s">
        <v>618</v>
      </c>
      <c r="BW39" s="106" t="s">
        <v>618</v>
      </c>
      <c r="BX39" s="107" t="s">
        <v>618</v>
      </c>
      <c r="BY39" s="107" t="s">
        <v>618</v>
      </c>
      <c r="BZ39" s="107" t="s">
        <v>618</v>
      </c>
      <c r="CA39" s="214">
        <v>0</v>
      </c>
      <c r="CB39" s="107">
        <v>0</v>
      </c>
    </row>
    <row r="40" spans="1:80">
      <c r="A40" s="133"/>
      <c r="B40" s="103" t="s">
        <v>615</v>
      </c>
      <c r="C40" s="104" t="s">
        <v>687</v>
      </c>
      <c r="D40" s="104"/>
      <c r="E40" s="104"/>
      <c r="F40" s="104"/>
      <c r="G40" s="105"/>
      <c r="H40" s="229" t="s">
        <v>688</v>
      </c>
      <c r="I40" s="95">
        <v>0</v>
      </c>
      <c r="J40" s="95" t="s">
        <v>618</v>
      </c>
      <c r="K40" s="106" t="s">
        <v>618</v>
      </c>
      <c r="L40" s="106" t="s">
        <v>618</v>
      </c>
      <c r="M40" s="106" t="s">
        <v>618</v>
      </c>
      <c r="N40" s="106" t="s">
        <v>618</v>
      </c>
      <c r="O40" s="106" t="s">
        <v>618</v>
      </c>
      <c r="P40" s="106" t="s">
        <v>618</v>
      </c>
      <c r="Q40" s="106" t="s">
        <v>618</v>
      </c>
      <c r="R40" s="106" t="s">
        <v>618</v>
      </c>
      <c r="S40" s="106" t="s">
        <v>618</v>
      </c>
      <c r="T40" s="106" t="s">
        <v>618</v>
      </c>
      <c r="U40" s="95" t="s">
        <v>618</v>
      </c>
      <c r="V40" s="106" t="s">
        <v>618</v>
      </c>
      <c r="W40" s="106" t="s">
        <v>618</v>
      </c>
      <c r="X40" s="106" t="s">
        <v>618</v>
      </c>
      <c r="Y40" s="106" t="s">
        <v>618</v>
      </c>
      <c r="Z40" s="95" t="s">
        <v>618</v>
      </c>
      <c r="AA40" s="106" t="s">
        <v>618</v>
      </c>
      <c r="AB40" s="106" t="s">
        <v>618</v>
      </c>
      <c r="AC40" s="107" t="s">
        <v>618</v>
      </c>
      <c r="AD40" s="95">
        <v>0</v>
      </c>
      <c r="AE40" s="106">
        <v>0</v>
      </c>
      <c r="AF40" s="106">
        <v>0</v>
      </c>
      <c r="AG40" s="106" t="s">
        <v>618</v>
      </c>
      <c r="AH40" s="106" t="s">
        <v>618</v>
      </c>
      <c r="AI40" s="106" t="s">
        <v>618</v>
      </c>
      <c r="AJ40" s="106">
        <v>0</v>
      </c>
      <c r="AK40" s="106">
        <v>0</v>
      </c>
      <c r="AL40" s="106">
        <v>0</v>
      </c>
      <c r="AM40" s="106">
        <v>0</v>
      </c>
      <c r="AN40" s="106">
        <v>0</v>
      </c>
      <c r="AO40" s="106">
        <v>0</v>
      </c>
      <c r="AP40" s="106">
        <v>0</v>
      </c>
      <c r="AQ40" s="106">
        <v>0</v>
      </c>
      <c r="AR40" s="106">
        <v>0</v>
      </c>
      <c r="AS40" s="106">
        <v>0</v>
      </c>
      <c r="AT40" s="106">
        <v>0</v>
      </c>
      <c r="AU40" s="106">
        <v>0</v>
      </c>
      <c r="AV40" s="106">
        <v>0</v>
      </c>
      <c r="AW40" s="106">
        <v>0</v>
      </c>
      <c r="AX40" s="106">
        <v>0</v>
      </c>
      <c r="AY40" s="106">
        <v>0</v>
      </c>
      <c r="AZ40" s="106">
        <v>0</v>
      </c>
      <c r="BA40" s="107" t="s">
        <v>618</v>
      </c>
      <c r="BB40" s="95">
        <v>0</v>
      </c>
      <c r="BC40" s="106" t="s">
        <v>618</v>
      </c>
      <c r="BD40" s="106" t="s">
        <v>618</v>
      </c>
      <c r="BE40" s="106" t="s">
        <v>618</v>
      </c>
      <c r="BF40" s="106" t="s">
        <v>618</v>
      </c>
      <c r="BG40" s="106" t="s">
        <v>618</v>
      </c>
      <c r="BH40" s="106" t="s">
        <v>618</v>
      </c>
      <c r="BI40" s="106" t="s">
        <v>618</v>
      </c>
      <c r="BJ40" s="106" t="s">
        <v>618</v>
      </c>
      <c r="BK40" s="106" t="s">
        <v>618</v>
      </c>
      <c r="BL40" s="106" t="s">
        <v>618</v>
      </c>
      <c r="BM40" s="106" t="s">
        <v>618</v>
      </c>
      <c r="BN40" s="106">
        <v>0</v>
      </c>
      <c r="BO40" s="106" t="s">
        <v>618</v>
      </c>
      <c r="BP40" s="106">
        <v>0</v>
      </c>
      <c r="BQ40" s="106" t="s">
        <v>618</v>
      </c>
      <c r="BR40" s="106">
        <v>0</v>
      </c>
      <c r="BS40" s="106" t="s">
        <v>618</v>
      </c>
      <c r="BT40" s="96" t="s">
        <v>618</v>
      </c>
      <c r="BU40" s="95" t="s">
        <v>618</v>
      </c>
      <c r="BV40" s="106" t="s">
        <v>618</v>
      </c>
      <c r="BW40" s="106" t="s">
        <v>618</v>
      </c>
      <c r="BX40" s="107" t="s">
        <v>618</v>
      </c>
      <c r="BY40" s="107" t="s">
        <v>618</v>
      </c>
      <c r="BZ40" s="107" t="s">
        <v>618</v>
      </c>
      <c r="CA40" s="214">
        <v>0</v>
      </c>
      <c r="CB40" s="107">
        <v>0</v>
      </c>
    </row>
    <row r="41" spans="1:80">
      <c r="A41" s="103" t="s">
        <v>615</v>
      </c>
      <c r="B41" s="104" t="s">
        <v>689</v>
      </c>
      <c r="C41" s="104"/>
      <c r="D41" s="104"/>
      <c r="E41" s="104"/>
      <c r="F41" s="104"/>
      <c r="G41" s="105"/>
      <c r="H41" s="229" t="s">
        <v>690</v>
      </c>
      <c r="I41" s="95">
        <v>0</v>
      </c>
      <c r="J41" s="95">
        <v>0</v>
      </c>
      <c r="K41" s="106">
        <v>0</v>
      </c>
      <c r="L41" s="106">
        <v>0</v>
      </c>
      <c r="M41" s="106">
        <v>0</v>
      </c>
      <c r="N41" s="106">
        <v>0</v>
      </c>
      <c r="O41" s="106">
        <v>0</v>
      </c>
      <c r="P41" s="106">
        <v>0</v>
      </c>
      <c r="Q41" s="106">
        <v>0</v>
      </c>
      <c r="R41" s="106">
        <v>0</v>
      </c>
      <c r="S41" s="106">
        <v>0</v>
      </c>
      <c r="T41" s="106">
        <v>0</v>
      </c>
      <c r="U41" s="95">
        <v>0</v>
      </c>
      <c r="V41" s="106">
        <v>0</v>
      </c>
      <c r="W41" s="106">
        <v>0</v>
      </c>
      <c r="X41" s="106">
        <v>0</v>
      </c>
      <c r="Y41" s="106">
        <v>0</v>
      </c>
      <c r="Z41" s="95">
        <v>0</v>
      </c>
      <c r="AA41" s="106">
        <v>0</v>
      </c>
      <c r="AB41" s="106">
        <v>0</v>
      </c>
      <c r="AC41" s="107">
        <v>0</v>
      </c>
      <c r="AD41" s="95">
        <v>0</v>
      </c>
      <c r="AE41" s="106">
        <v>0</v>
      </c>
      <c r="AF41" s="106">
        <v>0</v>
      </c>
      <c r="AG41" s="106" t="s">
        <v>618</v>
      </c>
      <c r="AH41" s="106" t="s">
        <v>618</v>
      </c>
      <c r="AI41" s="106" t="s">
        <v>618</v>
      </c>
      <c r="AJ41" s="106">
        <v>0</v>
      </c>
      <c r="AK41" s="106">
        <v>0</v>
      </c>
      <c r="AL41" s="106">
        <v>0</v>
      </c>
      <c r="AM41" s="106">
        <v>0</v>
      </c>
      <c r="AN41" s="106">
        <v>0</v>
      </c>
      <c r="AO41" s="106">
        <v>0</v>
      </c>
      <c r="AP41" s="106">
        <v>0</v>
      </c>
      <c r="AQ41" s="106">
        <v>0</v>
      </c>
      <c r="AR41" s="106">
        <v>0</v>
      </c>
      <c r="AS41" s="106">
        <v>0</v>
      </c>
      <c r="AT41" s="106">
        <v>0</v>
      </c>
      <c r="AU41" s="106">
        <v>0</v>
      </c>
      <c r="AV41" s="106">
        <v>0</v>
      </c>
      <c r="AW41" s="106">
        <v>0</v>
      </c>
      <c r="AX41" s="106">
        <v>0</v>
      </c>
      <c r="AY41" s="106">
        <v>0</v>
      </c>
      <c r="AZ41" s="106">
        <v>0</v>
      </c>
      <c r="BA41" s="107" t="s">
        <v>618</v>
      </c>
      <c r="BB41" s="95">
        <v>0</v>
      </c>
      <c r="BC41" s="106" t="s">
        <v>618</v>
      </c>
      <c r="BD41" s="106" t="s">
        <v>618</v>
      </c>
      <c r="BE41" s="106" t="s">
        <v>618</v>
      </c>
      <c r="BF41" s="106" t="s">
        <v>618</v>
      </c>
      <c r="BG41" s="106" t="s">
        <v>618</v>
      </c>
      <c r="BH41" s="106" t="s">
        <v>618</v>
      </c>
      <c r="BI41" s="106" t="s">
        <v>618</v>
      </c>
      <c r="BJ41" s="106" t="s">
        <v>618</v>
      </c>
      <c r="BK41" s="106" t="s">
        <v>618</v>
      </c>
      <c r="BL41" s="106" t="s">
        <v>618</v>
      </c>
      <c r="BM41" s="106">
        <v>0</v>
      </c>
      <c r="BN41" s="106">
        <v>0</v>
      </c>
      <c r="BO41" s="106">
        <v>0</v>
      </c>
      <c r="BP41" s="106">
        <v>0</v>
      </c>
      <c r="BQ41" s="106">
        <v>0</v>
      </c>
      <c r="BR41" s="106">
        <v>0</v>
      </c>
      <c r="BS41" s="106">
        <v>0</v>
      </c>
      <c r="BT41" s="96" t="s">
        <v>618</v>
      </c>
      <c r="BU41" s="95">
        <v>0</v>
      </c>
      <c r="BV41" s="106">
        <v>0</v>
      </c>
      <c r="BW41" s="106" t="s">
        <v>618</v>
      </c>
      <c r="BX41" s="107" t="s">
        <v>618</v>
      </c>
      <c r="BY41" s="107" t="s">
        <v>618</v>
      </c>
      <c r="BZ41" s="107" t="s">
        <v>618</v>
      </c>
      <c r="CA41" s="214">
        <v>0</v>
      </c>
      <c r="CB41" s="107">
        <v>0</v>
      </c>
    </row>
    <row r="42" spans="1:80">
      <c r="A42" s="103" t="s">
        <v>615</v>
      </c>
      <c r="B42" s="104" t="s">
        <v>691</v>
      </c>
      <c r="C42" s="104"/>
      <c r="D42" s="104"/>
      <c r="E42" s="104"/>
      <c r="F42" s="104"/>
      <c r="G42" s="105"/>
      <c r="H42" s="233" t="s">
        <v>692</v>
      </c>
      <c r="I42" s="95">
        <v>0</v>
      </c>
      <c r="J42" s="95">
        <v>0</v>
      </c>
      <c r="K42" s="106">
        <v>0</v>
      </c>
      <c r="L42" s="106">
        <v>0</v>
      </c>
      <c r="M42" s="106">
        <v>0</v>
      </c>
      <c r="N42" s="106">
        <v>0</v>
      </c>
      <c r="O42" s="106">
        <v>0</v>
      </c>
      <c r="P42" s="106">
        <v>0</v>
      </c>
      <c r="Q42" s="106">
        <v>0</v>
      </c>
      <c r="R42" s="106">
        <v>0</v>
      </c>
      <c r="S42" s="106">
        <v>0</v>
      </c>
      <c r="T42" s="106">
        <v>0</v>
      </c>
      <c r="U42" s="95">
        <v>0</v>
      </c>
      <c r="V42" s="106">
        <v>0</v>
      </c>
      <c r="W42" s="106">
        <v>0</v>
      </c>
      <c r="X42" s="106">
        <v>0</v>
      </c>
      <c r="Y42" s="106">
        <v>0</v>
      </c>
      <c r="Z42" s="95">
        <v>0</v>
      </c>
      <c r="AA42" s="106">
        <v>0</v>
      </c>
      <c r="AB42" s="106">
        <v>0</v>
      </c>
      <c r="AC42" s="107">
        <v>0</v>
      </c>
      <c r="AD42" s="95" t="s">
        <v>618</v>
      </c>
      <c r="AE42" s="106" t="s">
        <v>618</v>
      </c>
      <c r="AF42" s="106" t="s">
        <v>618</v>
      </c>
      <c r="AG42" s="106" t="s">
        <v>618</v>
      </c>
      <c r="AH42" s="106" t="s">
        <v>618</v>
      </c>
      <c r="AI42" s="106" t="s">
        <v>618</v>
      </c>
      <c r="AJ42" s="106" t="s">
        <v>618</v>
      </c>
      <c r="AK42" s="106" t="s">
        <v>618</v>
      </c>
      <c r="AL42" s="106" t="s">
        <v>618</v>
      </c>
      <c r="AM42" s="106" t="s">
        <v>618</v>
      </c>
      <c r="AN42" s="106" t="s">
        <v>618</v>
      </c>
      <c r="AO42" s="106" t="s">
        <v>618</v>
      </c>
      <c r="AP42" s="106" t="s">
        <v>618</v>
      </c>
      <c r="AQ42" s="106" t="s">
        <v>618</v>
      </c>
      <c r="AR42" s="106" t="s">
        <v>618</v>
      </c>
      <c r="AS42" s="106" t="s">
        <v>618</v>
      </c>
      <c r="AT42" s="106" t="s">
        <v>618</v>
      </c>
      <c r="AU42" s="106" t="s">
        <v>618</v>
      </c>
      <c r="AV42" s="106" t="s">
        <v>618</v>
      </c>
      <c r="AW42" s="106" t="s">
        <v>618</v>
      </c>
      <c r="AX42" s="106" t="s">
        <v>618</v>
      </c>
      <c r="AY42" s="106" t="s">
        <v>618</v>
      </c>
      <c r="AZ42" s="106" t="s">
        <v>618</v>
      </c>
      <c r="BA42" s="107" t="s">
        <v>618</v>
      </c>
      <c r="BB42" s="95">
        <v>0</v>
      </c>
      <c r="BC42" s="106" t="s">
        <v>618</v>
      </c>
      <c r="BD42" s="106" t="s">
        <v>618</v>
      </c>
      <c r="BE42" s="106" t="s">
        <v>618</v>
      </c>
      <c r="BF42" s="106" t="s">
        <v>618</v>
      </c>
      <c r="BG42" s="106" t="s">
        <v>618</v>
      </c>
      <c r="BH42" s="106" t="s">
        <v>618</v>
      </c>
      <c r="BI42" s="106">
        <v>0</v>
      </c>
      <c r="BJ42" s="106">
        <v>0</v>
      </c>
      <c r="BK42" s="106" t="s">
        <v>618</v>
      </c>
      <c r="BL42" s="106">
        <v>0</v>
      </c>
      <c r="BM42" s="106">
        <v>0</v>
      </c>
      <c r="BN42" s="106" t="s">
        <v>618</v>
      </c>
      <c r="BO42" s="106">
        <v>0</v>
      </c>
      <c r="BP42" s="106" t="s">
        <v>618</v>
      </c>
      <c r="BQ42" s="106">
        <v>0</v>
      </c>
      <c r="BR42" s="106" t="s">
        <v>618</v>
      </c>
      <c r="BS42" s="106">
        <v>0</v>
      </c>
      <c r="BT42" s="96" t="s">
        <v>618</v>
      </c>
      <c r="BU42" s="95">
        <v>0</v>
      </c>
      <c r="BV42" s="106">
        <v>0</v>
      </c>
      <c r="BW42" s="106">
        <v>0</v>
      </c>
      <c r="BX42" s="107" t="s">
        <v>618</v>
      </c>
      <c r="BY42" s="107" t="s">
        <v>618</v>
      </c>
      <c r="BZ42" s="107" t="s">
        <v>618</v>
      </c>
      <c r="CA42" s="214">
        <v>0</v>
      </c>
      <c r="CB42" s="107">
        <v>0</v>
      </c>
    </row>
    <row r="43" spans="1:80">
      <c r="A43" s="103" t="s">
        <v>615</v>
      </c>
      <c r="B43" s="104" t="s">
        <v>693</v>
      </c>
      <c r="C43" s="104"/>
      <c r="D43" s="104"/>
      <c r="E43" s="104"/>
      <c r="F43" s="104"/>
      <c r="G43" s="105"/>
      <c r="H43" s="229" t="s">
        <v>694</v>
      </c>
      <c r="I43" s="95">
        <v>0</v>
      </c>
      <c r="J43" s="95">
        <v>0</v>
      </c>
      <c r="K43" s="106">
        <v>0</v>
      </c>
      <c r="L43" s="106">
        <v>0</v>
      </c>
      <c r="M43" s="106">
        <v>0</v>
      </c>
      <c r="N43" s="106">
        <v>0</v>
      </c>
      <c r="O43" s="106">
        <v>0</v>
      </c>
      <c r="P43" s="106">
        <v>0</v>
      </c>
      <c r="Q43" s="106">
        <v>0</v>
      </c>
      <c r="R43" s="106">
        <v>0</v>
      </c>
      <c r="S43" s="106">
        <v>0</v>
      </c>
      <c r="T43" s="106">
        <v>0</v>
      </c>
      <c r="U43" s="95">
        <v>0</v>
      </c>
      <c r="V43" s="106">
        <v>0</v>
      </c>
      <c r="W43" s="106">
        <v>0</v>
      </c>
      <c r="X43" s="106">
        <v>0</v>
      </c>
      <c r="Y43" s="106">
        <v>0</v>
      </c>
      <c r="Z43" s="95">
        <v>0</v>
      </c>
      <c r="AA43" s="106">
        <v>0</v>
      </c>
      <c r="AB43" s="106">
        <v>0</v>
      </c>
      <c r="AC43" s="107">
        <v>0</v>
      </c>
      <c r="AD43" s="95" t="s">
        <v>618</v>
      </c>
      <c r="AE43" s="106" t="s">
        <v>618</v>
      </c>
      <c r="AF43" s="106" t="s">
        <v>618</v>
      </c>
      <c r="AG43" s="106" t="s">
        <v>618</v>
      </c>
      <c r="AH43" s="106" t="s">
        <v>618</v>
      </c>
      <c r="AI43" s="106" t="s">
        <v>618</v>
      </c>
      <c r="AJ43" s="106" t="s">
        <v>618</v>
      </c>
      <c r="AK43" s="106" t="s">
        <v>618</v>
      </c>
      <c r="AL43" s="106" t="s">
        <v>618</v>
      </c>
      <c r="AM43" s="106" t="s">
        <v>618</v>
      </c>
      <c r="AN43" s="106" t="s">
        <v>618</v>
      </c>
      <c r="AO43" s="106" t="s">
        <v>618</v>
      </c>
      <c r="AP43" s="106" t="s">
        <v>618</v>
      </c>
      <c r="AQ43" s="106" t="s">
        <v>618</v>
      </c>
      <c r="AR43" s="106" t="s">
        <v>618</v>
      </c>
      <c r="AS43" s="106" t="s">
        <v>618</v>
      </c>
      <c r="AT43" s="106" t="s">
        <v>618</v>
      </c>
      <c r="AU43" s="106" t="s">
        <v>618</v>
      </c>
      <c r="AV43" s="106" t="s">
        <v>618</v>
      </c>
      <c r="AW43" s="106" t="s">
        <v>618</v>
      </c>
      <c r="AX43" s="106" t="s">
        <v>618</v>
      </c>
      <c r="AY43" s="106" t="s">
        <v>618</v>
      </c>
      <c r="AZ43" s="106" t="s">
        <v>618</v>
      </c>
      <c r="BA43" s="107" t="s">
        <v>618</v>
      </c>
      <c r="BB43" s="95" t="s">
        <v>618</v>
      </c>
      <c r="BC43" s="106" t="s">
        <v>618</v>
      </c>
      <c r="BD43" s="106" t="s">
        <v>618</v>
      </c>
      <c r="BE43" s="106" t="s">
        <v>618</v>
      </c>
      <c r="BF43" s="106" t="s">
        <v>618</v>
      </c>
      <c r="BG43" s="106" t="s">
        <v>618</v>
      </c>
      <c r="BH43" s="106" t="s">
        <v>618</v>
      </c>
      <c r="BI43" s="106" t="s">
        <v>618</v>
      </c>
      <c r="BJ43" s="106" t="s">
        <v>618</v>
      </c>
      <c r="BK43" s="106" t="s">
        <v>618</v>
      </c>
      <c r="BL43" s="106" t="s">
        <v>618</v>
      </c>
      <c r="BM43" s="106" t="s">
        <v>618</v>
      </c>
      <c r="BN43" s="106" t="s">
        <v>618</v>
      </c>
      <c r="BO43" s="106" t="s">
        <v>618</v>
      </c>
      <c r="BP43" s="106" t="s">
        <v>618</v>
      </c>
      <c r="BQ43" s="106" t="s">
        <v>618</v>
      </c>
      <c r="BR43" s="106" t="s">
        <v>618</v>
      </c>
      <c r="BS43" s="106" t="s">
        <v>618</v>
      </c>
      <c r="BT43" s="96" t="s">
        <v>618</v>
      </c>
      <c r="BU43" s="95" t="s">
        <v>618</v>
      </c>
      <c r="BV43" s="106" t="s">
        <v>618</v>
      </c>
      <c r="BW43" s="106" t="s">
        <v>618</v>
      </c>
      <c r="BX43" s="107" t="s">
        <v>618</v>
      </c>
      <c r="BY43" s="107" t="s">
        <v>618</v>
      </c>
      <c r="BZ43" s="107" t="s">
        <v>618</v>
      </c>
      <c r="CA43" s="214">
        <v>0</v>
      </c>
      <c r="CB43" s="107">
        <v>0</v>
      </c>
    </row>
    <row r="44" spans="1:80">
      <c r="A44" s="103" t="s">
        <v>615</v>
      </c>
      <c r="B44" s="104" t="s">
        <v>695</v>
      </c>
      <c r="C44" s="104"/>
      <c r="D44" s="104"/>
      <c r="E44" s="104"/>
      <c r="F44" s="104"/>
      <c r="G44" s="105"/>
      <c r="H44" s="229" t="s">
        <v>696</v>
      </c>
      <c r="I44" s="95">
        <v>0</v>
      </c>
      <c r="J44" s="95" t="s">
        <v>618</v>
      </c>
      <c r="K44" s="106" t="s">
        <v>618</v>
      </c>
      <c r="L44" s="106" t="s">
        <v>618</v>
      </c>
      <c r="M44" s="106" t="s">
        <v>618</v>
      </c>
      <c r="N44" s="106" t="s">
        <v>618</v>
      </c>
      <c r="O44" s="106" t="s">
        <v>618</v>
      </c>
      <c r="P44" s="106" t="s">
        <v>618</v>
      </c>
      <c r="Q44" s="106" t="s">
        <v>618</v>
      </c>
      <c r="R44" s="106" t="s">
        <v>618</v>
      </c>
      <c r="S44" s="106" t="s">
        <v>618</v>
      </c>
      <c r="T44" s="106" t="s">
        <v>618</v>
      </c>
      <c r="U44" s="95">
        <v>0</v>
      </c>
      <c r="V44" s="106">
        <v>0</v>
      </c>
      <c r="W44" s="106">
        <v>0</v>
      </c>
      <c r="X44" s="106">
        <v>0</v>
      </c>
      <c r="Y44" s="106">
        <v>0</v>
      </c>
      <c r="Z44" s="95" t="s">
        <v>618</v>
      </c>
      <c r="AA44" s="106" t="s">
        <v>618</v>
      </c>
      <c r="AB44" s="106" t="s">
        <v>618</v>
      </c>
      <c r="AC44" s="107" t="s">
        <v>618</v>
      </c>
      <c r="AD44" s="95">
        <v>0</v>
      </c>
      <c r="AE44" s="106">
        <v>0</v>
      </c>
      <c r="AF44" s="106">
        <v>0</v>
      </c>
      <c r="AG44" s="106" t="s">
        <v>618</v>
      </c>
      <c r="AH44" s="106" t="s">
        <v>618</v>
      </c>
      <c r="AI44" s="106" t="s">
        <v>618</v>
      </c>
      <c r="AJ44" s="106">
        <v>0</v>
      </c>
      <c r="AK44" s="106">
        <v>0</v>
      </c>
      <c r="AL44" s="106">
        <v>0</v>
      </c>
      <c r="AM44" s="106">
        <v>0</v>
      </c>
      <c r="AN44" s="106">
        <v>0</v>
      </c>
      <c r="AO44" s="106">
        <v>0</v>
      </c>
      <c r="AP44" s="106">
        <v>0</v>
      </c>
      <c r="AQ44" s="106">
        <v>0</v>
      </c>
      <c r="AR44" s="106">
        <v>0</v>
      </c>
      <c r="AS44" s="106">
        <v>0</v>
      </c>
      <c r="AT44" s="106">
        <v>0</v>
      </c>
      <c r="AU44" s="106">
        <v>0</v>
      </c>
      <c r="AV44" s="106">
        <v>0</v>
      </c>
      <c r="AW44" s="106">
        <v>0</v>
      </c>
      <c r="AX44" s="106">
        <v>0</v>
      </c>
      <c r="AY44" s="106">
        <v>0</v>
      </c>
      <c r="AZ44" s="106">
        <v>0</v>
      </c>
      <c r="BA44" s="107" t="s">
        <v>618</v>
      </c>
      <c r="BB44" s="95">
        <v>0</v>
      </c>
      <c r="BC44" s="106" t="s">
        <v>618</v>
      </c>
      <c r="BD44" s="106" t="s">
        <v>618</v>
      </c>
      <c r="BE44" s="106" t="s">
        <v>618</v>
      </c>
      <c r="BF44" s="106" t="s">
        <v>618</v>
      </c>
      <c r="BG44" s="106" t="s">
        <v>618</v>
      </c>
      <c r="BH44" s="106" t="s">
        <v>618</v>
      </c>
      <c r="BI44" s="106" t="s">
        <v>618</v>
      </c>
      <c r="BJ44" s="106" t="s">
        <v>618</v>
      </c>
      <c r="BK44" s="106">
        <v>0</v>
      </c>
      <c r="BL44" s="106" t="s">
        <v>618</v>
      </c>
      <c r="BM44" s="106">
        <v>0</v>
      </c>
      <c r="BN44" s="106">
        <v>0</v>
      </c>
      <c r="BO44" s="106">
        <v>0</v>
      </c>
      <c r="BP44" s="106">
        <v>0</v>
      </c>
      <c r="BQ44" s="106">
        <v>0</v>
      </c>
      <c r="BR44" s="106">
        <v>0</v>
      </c>
      <c r="BS44" s="106">
        <v>0</v>
      </c>
      <c r="BT44" s="96" t="s">
        <v>618</v>
      </c>
      <c r="BU44" s="95" t="s">
        <v>618</v>
      </c>
      <c r="BV44" s="106" t="s">
        <v>618</v>
      </c>
      <c r="BW44" s="106" t="s">
        <v>618</v>
      </c>
      <c r="BX44" s="107" t="s">
        <v>618</v>
      </c>
      <c r="BY44" s="107" t="s">
        <v>618</v>
      </c>
      <c r="BZ44" s="107" t="s">
        <v>618</v>
      </c>
      <c r="CA44" s="214">
        <v>0</v>
      </c>
      <c r="CB44" s="107">
        <v>0</v>
      </c>
    </row>
    <row r="45" spans="1:80">
      <c r="A45" s="103" t="s">
        <v>615</v>
      </c>
      <c r="B45" s="104" t="s">
        <v>697</v>
      </c>
      <c r="C45" s="104"/>
      <c r="D45" s="104"/>
      <c r="E45" s="104"/>
      <c r="F45" s="104"/>
      <c r="G45" s="105"/>
      <c r="H45" s="229" t="s">
        <v>698</v>
      </c>
      <c r="I45" s="95">
        <v>0</v>
      </c>
      <c r="J45" s="95" t="s">
        <v>618</v>
      </c>
      <c r="K45" s="106" t="s">
        <v>618</v>
      </c>
      <c r="L45" s="106" t="s">
        <v>618</v>
      </c>
      <c r="M45" s="106" t="s">
        <v>618</v>
      </c>
      <c r="N45" s="106" t="s">
        <v>618</v>
      </c>
      <c r="O45" s="106" t="s">
        <v>618</v>
      </c>
      <c r="P45" s="106" t="s">
        <v>618</v>
      </c>
      <c r="Q45" s="106" t="s">
        <v>618</v>
      </c>
      <c r="R45" s="106" t="s">
        <v>618</v>
      </c>
      <c r="S45" s="106" t="s">
        <v>618</v>
      </c>
      <c r="T45" s="106" t="s">
        <v>618</v>
      </c>
      <c r="U45" s="95" t="s">
        <v>618</v>
      </c>
      <c r="V45" s="106" t="s">
        <v>618</v>
      </c>
      <c r="W45" s="106" t="s">
        <v>618</v>
      </c>
      <c r="X45" s="106" t="s">
        <v>618</v>
      </c>
      <c r="Y45" s="106" t="s">
        <v>618</v>
      </c>
      <c r="Z45" s="95" t="s">
        <v>618</v>
      </c>
      <c r="AA45" s="106" t="s">
        <v>618</v>
      </c>
      <c r="AB45" s="106" t="s">
        <v>618</v>
      </c>
      <c r="AC45" s="107" t="s">
        <v>618</v>
      </c>
      <c r="AD45" s="95" t="s">
        <v>618</v>
      </c>
      <c r="AE45" s="106" t="s">
        <v>618</v>
      </c>
      <c r="AF45" s="106" t="s">
        <v>618</v>
      </c>
      <c r="AG45" s="106" t="s">
        <v>618</v>
      </c>
      <c r="AH45" s="106" t="s">
        <v>618</v>
      </c>
      <c r="AI45" s="106" t="s">
        <v>618</v>
      </c>
      <c r="AJ45" s="106" t="s">
        <v>618</v>
      </c>
      <c r="AK45" s="106" t="s">
        <v>618</v>
      </c>
      <c r="AL45" s="106" t="s">
        <v>618</v>
      </c>
      <c r="AM45" s="106" t="s">
        <v>618</v>
      </c>
      <c r="AN45" s="106" t="s">
        <v>618</v>
      </c>
      <c r="AO45" s="106" t="s">
        <v>618</v>
      </c>
      <c r="AP45" s="106" t="s">
        <v>618</v>
      </c>
      <c r="AQ45" s="106" t="s">
        <v>618</v>
      </c>
      <c r="AR45" s="106" t="s">
        <v>618</v>
      </c>
      <c r="AS45" s="106" t="s">
        <v>618</v>
      </c>
      <c r="AT45" s="106" t="s">
        <v>618</v>
      </c>
      <c r="AU45" s="106" t="s">
        <v>618</v>
      </c>
      <c r="AV45" s="106" t="s">
        <v>618</v>
      </c>
      <c r="AW45" s="106" t="s">
        <v>618</v>
      </c>
      <c r="AX45" s="106" t="s">
        <v>618</v>
      </c>
      <c r="AY45" s="106" t="s">
        <v>618</v>
      </c>
      <c r="AZ45" s="106" t="s">
        <v>618</v>
      </c>
      <c r="BA45" s="107" t="s">
        <v>618</v>
      </c>
      <c r="BB45" s="95">
        <v>0</v>
      </c>
      <c r="BC45" s="106" t="s">
        <v>618</v>
      </c>
      <c r="BD45" s="106" t="s">
        <v>618</v>
      </c>
      <c r="BE45" s="106" t="s">
        <v>618</v>
      </c>
      <c r="BF45" s="106" t="s">
        <v>618</v>
      </c>
      <c r="BG45" s="106" t="s">
        <v>618</v>
      </c>
      <c r="BH45" s="106" t="s">
        <v>618</v>
      </c>
      <c r="BI45" s="106" t="s">
        <v>618</v>
      </c>
      <c r="BJ45" s="106" t="s">
        <v>618</v>
      </c>
      <c r="BK45" s="106" t="s">
        <v>618</v>
      </c>
      <c r="BL45" s="106" t="s">
        <v>618</v>
      </c>
      <c r="BM45" s="106">
        <v>0</v>
      </c>
      <c r="BN45" s="106" t="s">
        <v>618</v>
      </c>
      <c r="BO45" s="106">
        <v>0</v>
      </c>
      <c r="BP45" s="106" t="s">
        <v>618</v>
      </c>
      <c r="BQ45" s="106">
        <v>0</v>
      </c>
      <c r="BR45" s="106" t="s">
        <v>618</v>
      </c>
      <c r="BS45" s="106">
        <v>0</v>
      </c>
      <c r="BT45" s="96" t="s">
        <v>618</v>
      </c>
      <c r="BU45" s="95" t="s">
        <v>618</v>
      </c>
      <c r="BV45" s="106" t="s">
        <v>618</v>
      </c>
      <c r="BW45" s="106" t="s">
        <v>618</v>
      </c>
      <c r="BX45" s="107" t="s">
        <v>618</v>
      </c>
      <c r="BY45" s="107" t="s">
        <v>618</v>
      </c>
      <c r="BZ45" s="107" t="s">
        <v>618</v>
      </c>
      <c r="CA45" s="214">
        <v>0</v>
      </c>
      <c r="CB45" s="107">
        <v>0</v>
      </c>
    </row>
    <row r="46" spans="1:80">
      <c r="A46" s="103" t="s">
        <v>615</v>
      </c>
      <c r="B46" s="104" t="s">
        <v>699</v>
      </c>
      <c r="C46" s="104"/>
      <c r="D46" s="104"/>
      <c r="E46" s="104"/>
      <c r="F46" s="104"/>
      <c r="G46" s="105"/>
      <c r="H46" s="229" t="s">
        <v>700</v>
      </c>
      <c r="I46" s="95">
        <v>0</v>
      </c>
      <c r="J46" s="95" t="s">
        <v>618</v>
      </c>
      <c r="K46" s="106" t="s">
        <v>618</v>
      </c>
      <c r="L46" s="106" t="s">
        <v>618</v>
      </c>
      <c r="M46" s="106" t="s">
        <v>618</v>
      </c>
      <c r="N46" s="106" t="s">
        <v>618</v>
      </c>
      <c r="O46" s="106" t="s">
        <v>618</v>
      </c>
      <c r="P46" s="106" t="s">
        <v>618</v>
      </c>
      <c r="Q46" s="106" t="s">
        <v>618</v>
      </c>
      <c r="R46" s="106" t="s">
        <v>618</v>
      </c>
      <c r="S46" s="106" t="s">
        <v>618</v>
      </c>
      <c r="T46" s="106" t="s">
        <v>618</v>
      </c>
      <c r="U46" s="95" t="s">
        <v>618</v>
      </c>
      <c r="V46" s="106" t="s">
        <v>618</v>
      </c>
      <c r="W46" s="106" t="s">
        <v>618</v>
      </c>
      <c r="X46" s="106" t="s">
        <v>618</v>
      </c>
      <c r="Y46" s="106" t="s">
        <v>618</v>
      </c>
      <c r="Z46" s="95" t="s">
        <v>618</v>
      </c>
      <c r="AA46" s="106" t="s">
        <v>618</v>
      </c>
      <c r="AB46" s="106" t="s">
        <v>618</v>
      </c>
      <c r="AC46" s="107" t="s">
        <v>618</v>
      </c>
      <c r="AD46" s="95" t="s">
        <v>618</v>
      </c>
      <c r="AE46" s="106" t="s">
        <v>618</v>
      </c>
      <c r="AF46" s="106" t="s">
        <v>618</v>
      </c>
      <c r="AG46" s="106" t="s">
        <v>618</v>
      </c>
      <c r="AH46" s="106" t="s">
        <v>618</v>
      </c>
      <c r="AI46" s="106" t="s">
        <v>618</v>
      </c>
      <c r="AJ46" s="106" t="s">
        <v>618</v>
      </c>
      <c r="AK46" s="106" t="s">
        <v>618</v>
      </c>
      <c r="AL46" s="106" t="s">
        <v>618</v>
      </c>
      <c r="AM46" s="106" t="s">
        <v>618</v>
      </c>
      <c r="AN46" s="106" t="s">
        <v>618</v>
      </c>
      <c r="AO46" s="106" t="s">
        <v>618</v>
      </c>
      <c r="AP46" s="106" t="s">
        <v>618</v>
      </c>
      <c r="AQ46" s="106" t="s">
        <v>618</v>
      </c>
      <c r="AR46" s="106" t="s">
        <v>618</v>
      </c>
      <c r="AS46" s="106" t="s">
        <v>618</v>
      </c>
      <c r="AT46" s="106" t="s">
        <v>618</v>
      </c>
      <c r="AU46" s="106" t="s">
        <v>618</v>
      </c>
      <c r="AV46" s="106" t="s">
        <v>618</v>
      </c>
      <c r="AW46" s="106" t="s">
        <v>618</v>
      </c>
      <c r="AX46" s="106" t="s">
        <v>618</v>
      </c>
      <c r="AY46" s="106" t="s">
        <v>618</v>
      </c>
      <c r="AZ46" s="106" t="s">
        <v>618</v>
      </c>
      <c r="BA46" s="107" t="s">
        <v>618</v>
      </c>
      <c r="BB46" s="95">
        <v>0</v>
      </c>
      <c r="BC46" s="106" t="s">
        <v>618</v>
      </c>
      <c r="BD46" s="106" t="s">
        <v>618</v>
      </c>
      <c r="BE46" s="106" t="s">
        <v>618</v>
      </c>
      <c r="BF46" s="106" t="s">
        <v>618</v>
      </c>
      <c r="BG46" s="106" t="s">
        <v>618</v>
      </c>
      <c r="BH46" s="106" t="s">
        <v>618</v>
      </c>
      <c r="BI46" s="106">
        <v>0</v>
      </c>
      <c r="BJ46" s="106" t="s">
        <v>618</v>
      </c>
      <c r="BK46" s="106" t="s">
        <v>618</v>
      </c>
      <c r="BL46" s="106" t="s">
        <v>618</v>
      </c>
      <c r="BM46" s="106">
        <v>0</v>
      </c>
      <c r="BN46" s="106" t="s">
        <v>618</v>
      </c>
      <c r="BO46" s="106">
        <v>0</v>
      </c>
      <c r="BP46" s="106" t="s">
        <v>618</v>
      </c>
      <c r="BQ46" s="106">
        <v>0</v>
      </c>
      <c r="BR46" s="106" t="s">
        <v>618</v>
      </c>
      <c r="BS46" s="106">
        <v>0</v>
      </c>
      <c r="BT46" s="96" t="s">
        <v>618</v>
      </c>
      <c r="BU46" s="95" t="s">
        <v>618</v>
      </c>
      <c r="BV46" s="106" t="s">
        <v>618</v>
      </c>
      <c r="BW46" s="106" t="s">
        <v>618</v>
      </c>
      <c r="BX46" s="107" t="s">
        <v>618</v>
      </c>
      <c r="BY46" s="107" t="s">
        <v>618</v>
      </c>
      <c r="BZ46" s="107" t="s">
        <v>618</v>
      </c>
      <c r="CA46" s="214">
        <v>0</v>
      </c>
      <c r="CB46" s="107">
        <v>0</v>
      </c>
    </row>
    <row r="47" spans="1:80">
      <c r="A47" s="103" t="s">
        <v>615</v>
      </c>
      <c r="B47" s="104" t="s">
        <v>701</v>
      </c>
      <c r="C47" s="104"/>
      <c r="D47" s="104"/>
      <c r="E47" s="104"/>
      <c r="F47" s="104"/>
      <c r="G47" s="105"/>
      <c r="H47" s="229" t="s">
        <v>702</v>
      </c>
      <c r="I47" s="95">
        <v>0</v>
      </c>
      <c r="J47" s="95" t="s">
        <v>618</v>
      </c>
      <c r="K47" s="106" t="s">
        <v>618</v>
      </c>
      <c r="L47" s="106" t="s">
        <v>618</v>
      </c>
      <c r="M47" s="106" t="s">
        <v>618</v>
      </c>
      <c r="N47" s="106" t="s">
        <v>618</v>
      </c>
      <c r="O47" s="106" t="s">
        <v>618</v>
      </c>
      <c r="P47" s="106" t="s">
        <v>618</v>
      </c>
      <c r="Q47" s="106" t="s">
        <v>618</v>
      </c>
      <c r="R47" s="106" t="s">
        <v>618</v>
      </c>
      <c r="S47" s="106" t="s">
        <v>618</v>
      </c>
      <c r="T47" s="106" t="s">
        <v>618</v>
      </c>
      <c r="U47" s="95" t="s">
        <v>618</v>
      </c>
      <c r="V47" s="106" t="s">
        <v>618</v>
      </c>
      <c r="W47" s="106" t="s">
        <v>618</v>
      </c>
      <c r="X47" s="106" t="s">
        <v>618</v>
      </c>
      <c r="Y47" s="106" t="s">
        <v>618</v>
      </c>
      <c r="Z47" s="95" t="s">
        <v>618</v>
      </c>
      <c r="AA47" s="106" t="s">
        <v>618</v>
      </c>
      <c r="AB47" s="106" t="s">
        <v>618</v>
      </c>
      <c r="AC47" s="107" t="s">
        <v>618</v>
      </c>
      <c r="AD47" s="95" t="s">
        <v>618</v>
      </c>
      <c r="AE47" s="106" t="s">
        <v>618</v>
      </c>
      <c r="AF47" s="106" t="s">
        <v>618</v>
      </c>
      <c r="AG47" s="106" t="s">
        <v>618</v>
      </c>
      <c r="AH47" s="106" t="s">
        <v>618</v>
      </c>
      <c r="AI47" s="106" t="s">
        <v>618</v>
      </c>
      <c r="AJ47" s="106" t="s">
        <v>618</v>
      </c>
      <c r="AK47" s="106" t="s">
        <v>618</v>
      </c>
      <c r="AL47" s="106" t="s">
        <v>618</v>
      </c>
      <c r="AM47" s="106" t="s">
        <v>618</v>
      </c>
      <c r="AN47" s="106" t="s">
        <v>618</v>
      </c>
      <c r="AO47" s="106" t="s">
        <v>618</v>
      </c>
      <c r="AP47" s="106" t="s">
        <v>618</v>
      </c>
      <c r="AQ47" s="106" t="s">
        <v>618</v>
      </c>
      <c r="AR47" s="106" t="s">
        <v>618</v>
      </c>
      <c r="AS47" s="106" t="s">
        <v>618</v>
      </c>
      <c r="AT47" s="106" t="s">
        <v>618</v>
      </c>
      <c r="AU47" s="106" t="s">
        <v>618</v>
      </c>
      <c r="AV47" s="106" t="s">
        <v>618</v>
      </c>
      <c r="AW47" s="106" t="s">
        <v>618</v>
      </c>
      <c r="AX47" s="106" t="s">
        <v>618</v>
      </c>
      <c r="AY47" s="106" t="s">
        <v>618</v>
      </c>
      <c r="AZ47" s="106" t="s">
        <v>618</v>
      </c>
      <c r="BA47" s="107">
        <v>0</v>
      </c>
      <c r="BB47" s="95" t="s">
        <v>618</v>
      </c>
      <c r="BC47" s="106" t="s">
        <v>618</v>
      </c>
      <c r="BD47" s="106" t="s">
        <v>618</v>
      </c>
      <c r="BE47" s="106" t="s">
        <v>618</v>
      </c>
      <c r="BF47" s="106" t="s">
        <v>618</v>
      </c>
      <c r="BG47" s="106" t="s">
        <v>618</v>
      </c>
      <c r="BH47" s="106" t="s">
        <v>618</v>
      </c>
      <c r="BI47" s="106" t="s">
        <v>618</v>
      </c>
      <c r="BJ47" s="106" t="s">
        <v>618</v>
      </c>
      <c r="BK47" s="106" t="s">
        <v>618</v>
      </c>
      <c r="BL47" s="106" t="s">
        <v>618</v>
      </c>
      <c r="BM47" s="106" t="s">
        <v>618</v>
      </c>
      <c r="BN47" s="106" t="s">
        <v>618</v>
      </c>
      <c r="BO47" s="106" t="s">
        <v>618</v>
      </c>
      <c r="BP47" s="106" t="s">
        <v>618</v>
      </c>
      <c r="BQ47" s="106" t="s">
        <v>618</v>
      </c>
      <c r="BR47" s="106" t="s">
        <v>618</v>
      </c>
      <c r="BS47" s="106" t="s">
        <v>618</v>
      </c>
      <c r="BT47" s="96" t="s">
        <v>618</v>
      </c>
      <c r="BU47" s="95" t="s">
        <v>618</v>
      </c>
      <c r="BV47" s="106" t="s">
        <v>618</v>
      </c>
      <c r="BW47" s="106" t="s">
        <v>618</v>
      </c>
      <c r="BX47" s="107" t="s">
        <v>618</v>
      </c>
      <c r="BY47" s="107" t="s">
        <v>618</v>
      </c>
      <c r="BZ47" s="107" t="s">
        <v>618</v>
      </c>
      <c r="CA47" s="214">
        <v>0</v>
      </c>
      <c r="CB47" s="107">
        <v>0</v>
      </c>
    </row>
    <row r="48" spans="1:80">
      <c r="A48" s="108" t="s">
        <v>615</v>
      </c>
      <c r="B48" s="109" t="s">
        <v>703</v>
      </c>
      <c r="C48" s="109"/>
      <c r="D48" s="109"/>
      <c r="E48" s="109"/>
      <c r="F48" s="109"/>
      <c r="G48" s="110"/>
      <c r="H48" s="234" t="s">
        <v>704</v>
      </c>
      <c r="I48" s="111">
        <v>0</v>
      </c>
      <c r="J48" s="111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1">
        <v>0</v>
      </c>
      <c r="V48" s="112">
        <v>0</v>
      </c>
      <c r="W48" s="112">
        <v>0</v>
      </c>
      <c r="X48" s="112">
        <v>0</v>
      </c>
      <c r="Y48" s="112">
        <v>0</v>
      </c>
      <c r="Z48" s="111">
        <v>0</v>
      </c>
      <c r="AA48" s="112">
        <v>0</v>
      </c>
      <c r="AB48" s="112">
        <v>0</v>
      </c>
      <c r="AC48" s="113">
        <v>0</v>
      </c>
      <c r="AD48" s="111">
        <v>0</v>
      </c>
      <c r="AE48" s="112">
        <v>0</v>
      </c>
      <c r="AF48" s="112">
        <v>0</v>
      </c>
      <c r="AG48" s="112" t="s">
        <v>618</v>
      </c>
      <c r="AH48" s="112" t="s">
        <v>618</v>
      </c>
      <c r="AI48" s="112" t="s">
        <v>618</v>
      </c>
      <c r="AJ48" s="112">
        <v>0</v>
      </c>
      <c r="AK48" s="112">
        <v>0</v>
      </c>
      <c r="AL48" s="112">
        <v>0</v>
      </c>
      <c r="AM48" s="112">
        <v>0</v>
      </c>
      <c r="AN48" s="112">
        <v>0</v>
      </c>
      <c r="AO48" s="112">
        <v>0</v>
      </c>
      <c r="AP48" s="112">
        <v>0</v>
      </c>
      <c r="AQ48" s="112">
        <v>0</v>
      </c>
      <c r="AR48" s="112">
        <v>0</v>
      </c>
      <c r="AS48" s="112">
        <v>0</v>
      </c>
      <c r="AT48" s="112">
        <v>0</v>
      </c>
      <c r="AU48" s="112">
        <v>0</v>
      </c>
      <c r="AV48" s="112">
        <v>0</v>
      </c>
      <c r="AW48" s="112">
        <v>0</v>
      </c>
      <c r="AX48" s="112">
        <v>0</v>
      </c>
      <c r="AY48" s="112">
        <v>0</v>
      </c>
      <c r="AZ48" s="112">
        <v>0</v>
      </c>
      <c r="BA48" s="113">
        <v>0</v>
      </c>
      <c r="BB48" s="111">
        <v>0</v>
      </c>
      <c r="BC48" s="112" t="s">
        <v>618</v>
      </c>
      <c r="BD48" s="112" t="s">
        <v>618</v>
      </c>
      <c r="BE48" s="112" t="s">
        <v>618</v>
      </c>
      <c r="BF48" s="112" t="s">
        <v>618</v>
      </c>
      <c r="BG48" s="112">
        <v>0</v>
      </c>
      <c r="BH48" s="112">
        <v>0</v>
      </c>
      <c r="BI48" s="112">
        <v>0</v>
      </c>
      <c r="BJ48" s="112">
        <v>0</v>
      </c>
      <c r="BK48" s="112">
        <v>0</v>
      </c>
      <c r="BL48" s="112">
        <v>0</v>
      </c>
      <c r="BM48" s="112">
        <v>0</v>
      </c>
      <c r="BN48" s="112">
        <v>0</v>
      </c>
      <c r="BO48" s="112">
        <v>0</v>
      </c>
      <c r="BP48" s="112">
        <v>0</v>
      </c>
      <c r="BQ48" s="112">
        <v>0</v>
      </c>
      <c r="BR48" s="112">
        <v>0</v>
      </c>
      <c r="BS48" s="112">
        <v>0</v>
      </c>
      <c r="BT48" s="112">
        <v>0</v>
      </c>
      <c r="BU48" s="111">
        <v>0</v>
      </c>
      <c r="BV48" s="112">
        <v>0</v>
      </c>
      <c r="BW48" s="112">
        <v>0</v>
      </c>
      <c r="BX48" s="113" t="s">
        <v>618</v>
      </c>
      <c r="BY48" s="113" t="s">
        <v>618</v>
      </c>
      <c r="BZ48" s="113" t="s">
        <v>618</v>
      </c>
      <c r="CA48" s="215">
        <v>0</v>
      </c>
      <c r="CB48" s="113">
        <v>0</v>
      </c>
    </row>
    <row r="49" spans="1:80">
      <c r="A49" s="116" t="s">
        <v>705</v>
      </c>
      <c r="B49" s="116"/>
      <c r="C49" s="116"/>
      <c r="D49" s="116"/>
      <c r="E49" s="116"/>
      <c r="F49" s="116"/>
      <c r="G49" s="126"/>
      <c r="H49" s="231" t="s">
        <v>706</v>
      </c>
      <c r="I49" s="119">
        <v>1981.5340000000001</v>
      </c>
      <c r="J49" s="119">
        <v>0</v>
      </c>
      <c r="K49" s="132" t="s">
        <v>618</v>
      </c>
      <c r="L49" s="132" t="s">
        <v>618</v>
      </c>
      <c r="M49" s="132" t="s">
        <v>618</v>
      </c>
      <c r="N49" s="132" t="s">
        <v>618</v>
      </c>
      <c r="O49" s="132" t="s">
        <v>618</v>
      </c>
      <c r="P49" s="132">
        <v>0</v>
      </c>
      <c r="Q49" s="132">
        <v>0</v>
      </c>
      <c r="R49" s="132">
        <v>0</v>
      </c>
      <c r="S49" s="132">
        <v>0</v>
      </c>
      <c r="T49" s="132">
        <v>0</v>
      </c>
      <c r="U49" s="119">
        <v>0</v>
      </c>
      <c r="V49" s="132">
        <v>0</v>
      </c>
      <c r="W49" s="132">
        <v>0</v>
      </c>
      <c r="X49" s="132">
        <v>0</v>
      </c>
      <c r="Y49" s="132">
        <v>0</v>
      </c>
      <c r="Z49" s="119">
        <v>0</v>
      </c>
      <c r="AA49" s="132" t="s">
        <v>618</v>
      </c>
      <c r="AB49" s="132">
        <v>0</v>
      </c>
      <c r="AC49" s="119" t="s">
        <v>618</v>
      </c>
      <c r="AD49" s="119">
        <v>0</v>
      </c>
      <c r="AE49" s="132">
        <v>0</v>
      </c>
      <c r="AF49" s="132">
        <v>0</v>
      </c>
      <c r="AG49" s="132">
        <v>0</v>
      </c>
      <c r="AH49" s="132">
        <v>0</v>
      </c>
      <c r="AI49" s="132">
        <v>0</v>
      </c>
      <c r="AJ49" s="132">
        <v>0</v>
      </c>
      <c r="AK49" s="132">
        <v>0</v>
      </c>
      <c r="AL49" s="132">
        <v>0</v>
      </c>
      <c r="AM49" s="132">
        <v>0</v>
      </c>
      <c r="AN49" s="132">
        <v>0</v>
      </c>
      <c r="AO49" s="132">
        <v>0</v>
      </c>
      <c r="AP49" s="132">
        <v>0</v>
      </c>
      <c r="AQ49" s="132">
        <v>0</v>
      </c>
      <c r="AR49" s="132">
        <v>0</v>
      </c>
      <c r="AS49" s="132">
        <v>0</v>
      </c>
      <c r="AT49" s="132">
        <v>0</v>
      </c>
      <c r="AU49" s="132">
        <v>0</v>
      </c>
      <c r="AV49" s="132">
        <v>0</v>
      </c>
      <c r="AW49" s="132">
        <v>0</v>
      </c>
      <c r="AX49" s="132">
        <v>0</v>
      </c>
      <c r="AY49" s="132">
        <v>0</v>
      </c>
      <c r="AZ49" s="132">
        <v>0</v>
      </c>
      <c r="BA49" s="119">
        <v>0</v>
      </c>
      <c r="BB49" s="119">
        <v>0</v>
      </c>
      <c r="BC49" s="132" t="s">
        <v>618</v>
      </c>
      <c r="BD49" s="132" t="s">
        <v>618</v>
      </c>
      <c r="BE49" s="132" t="s">
        <v>618</v>
      </c>
      <c r="BF49" s="132" t="s">
        <v>618</v>
      </c>
      <c r="BG49" s="132" t="s">
        <v>618</v>
      </c>
      <c r="BH49" s="132" t="s">
        <v>618</v>
      </c>
      <c r="BI49" s="132" t="s">
        <v>618</v>
      </c>
      <c r="BJ49" s="132">
        <v>0</v>
      </c>
      <c r="BK49" s="132">
        <v>0</v>
      </c>
      <c r="BL49" s="132" t="s">
        <v>618</v>
      </c>
      <c r="BM49" s="132" t="s">
        <v>618</v>
      </c>
      <c r="BN49" s="132">
        <v>0</v>
      </c>
      <c r="BO49" s="132" t="s">
        <v>618</v>
      </c>
      <c r="BP49" s="132">
        <v>0</v>
      </c>
      <c r="BQ49" s="132" t="s">
        <v>618</v>
      </c>
      <c r="BR49" s="132">
        <v>0</v>
      </c>
      <c r="BS49" s="132" t="s">
        <v>618</v>
      </c>
      <c r="BT49" s="132" t="s">
        <v>618</v>
      </c>
      <c r="BU49" s="119" t="s">
        <v>618</v>
      </c>
      <c r="BV49" s="132" t="s">
        <v>618</v>
      </c>
      <c r="BW49" s="132" t="s">
        <v>618</v>
      </c>
      <c r="BX49" s="119" t="s">
        <v>618</v>
      </c>
      <c r="BY49" s="119">
        <v>514.68899999999996</v>
      </c>
      <c r="BZ49" s="119">
        <v>1466.845</v>
      </c>
      <c r="CA49" s="216">
        <v>0.76900000000000002</v>
      </c>
      <c r="CB49" s="119">
        <v>0.33400000000000002</v>
      </c>
    </row>
    <row r="50" spans="1:80">
      <c r="A50" s="120" t="s">
        <v>615</v>
      </c>
      <c r="B50" s="121" t="s">
        <v>647</v>
      </c>
      <c r="C50" s="121"/>
      <c r="D50" s="121"/>
      <c r="E50" s="121"/>
      <c r="F50" s="121"/>
      <c r="G50" s="122"/>
      <c r="H50" s="232" t="s">
        <v>707</v>
      </c>
      <c r="I50" s="95">
        <v>1981.5340000000001</v>
      </c>
      <c r="J50" s="95" t="s">
        <v>618</v>
      </c>
      <c r="K50" s="96" t="s">
        <v>618</v>
      </c>
      <c r="L50" s="96" t="s">
        <v>618</v>
      </c>
      <c r="M50" s="96" t="s">
        <v>618</v>
      </c>
      <c r="N50" s="96" t="s">
        <v>618</v>
      </c>
      <c r="O50" s="96" t="s">
        <v>618</v>
      </c>
      <c r="P50" s="96" t="s">
        <v>618</v>
      </c>
      <c r="Q50" s="96" t="s">
        <v>618</v>
      </c>
      <c r="R50" s="96" t="s">
        <v>618</v>
      </c>
      <c r="S50" s="96" t="s">
        <v>618</v>
      </c>
      <c r="T50" s="96" t="s">
        <v>618</v>
      </c>
      <c r="U50" s="95" t="s">
        <v>618</v>
      </c>
      <c r="V50" s="96" t="s">
        <v>618</v>
      </c>
      <c r="W50" s="96" t="s">
        <v>618</v>
      </c>
      <c r="X50" s="96" t="s">
        <v>618</v>
      </c>
      <c r="Y50" s="96" t="s">
        <v>618</v>
      </c>
      <c r="Z50" s="95" t="s">
        <v>618</v>
      </c>
      <c r="AA50" s="96" t="s">
        <v>618</v>
      </c>
      <c r="AB50" s="96" t="s">
        <v>618</v>
      </c>
      <c r="AC50" s="95" t="s">
        <v>618</v>
      </c>
      <c r="AD50" s="95" t="s">
        <v>618</v>
      </c>
      <c r="AE50" s="96" t="s">
        <v>618</v>
      </c>
      <c r="AF50" s="96" t="s">
        <v>618</v>
      </c>
      <c r="AG50" s="96" t="s">
        <v>618</v>
      </c>
      <c r="AH50" s="96" t="s">
        <v>618</v>
      </c>
      <c r="AI50" s="96" t="s">
        <v>618</v>
      </c>
      <c r="AJ50" s="96" t="s">
        <v>618</v>
      </c>
      <c r="AK50" s="96" t="s">
        <v>618</v>
      </c>
      <c r="AL50" s="96" t="s">
        <v>618</v>
      </c>
      <c r="AM50" s="96" t="s">
        <v>618</v>
      </c>
      <c r="AN50" s="96" t="s">
        <v>618</v>
      </c>
      <c r="AO50" s="96" t="s">
        <v>618</v>
      </c>
      <c r="AP50" s="96" t="s">
        <v>618</v>
      </c>
      <c r="AQ50" s="96" t="s">
        <v>618</v>
      </c>
      <c r="AR50" s="96" t="s">
        <v>618</v>
      </c>
      <c r="AS50" s="96" t="s">
        <v>618</v>
      </c>
      <c r="AT50" s="96" t="s">
        <v>618</v>
      </c>
      <c r="AU50" s="96" t="s">
        <v>618</v>
      </c>
      <c r="AV50" s="96" t="s">
        <v>618</v>
      </c>
      <c r="AW50" s="96" t="s">
        <v>618</v>
      </c>
      <c r="AX50" s="96" t="s">
        <v>618</v>
      </c>
      <c r="AY50" s="96" t="s">
        <v>618</v>
      </c>
      <c r="AZ50" s="96" t="s">
        <v>618</v>
      </c>
      <c r="BA50" s="95" t="s">
        <v>618</v>
      </c>
      <c r="BB50" s="95" t="s">
        <v>618</v>
      </c>
      <c r="BC50" s="96" t="s">
        <v>618</v>
      </c>
      <c r="BD50" s="96" t="s">
        <v>618</v>
      </c>
      <c r="BE50" s="96" t="s">
        <v>618</v>
      </c>
      <c r="BF50" s="96" t="s">
        <v>618</v>
      </c>
      <c r="BG50" s="96" t="s">
        <v>618</v>
      </c>
      <c r="BH50" s="96" t="s">
        <v>618</v>
      </c>
      <c r="BI50" s="96" t="s">
        <v>618</v>
      </c>
      <c r="BJ50" s="96" t="s">
        <v>618</v>
      </c>
      <c r="BK50" s="96" t="s">
        <v>618</v>
      </c>
      <c r="BL50" s="96" t="s">
        <v>618</v>
      </c>
      <c r="BM50" s="96" t="s">
        <v>618</v>
      </c>
      <c r="BN50" s="96" t="s">
        <v>618</v>
      </c>
      <c r="BO50" s="96" t="s">
        <v>618</v>
      </c>
      <c r="BP50" s="96" t="s">
        <v>618</v>
      </c>
      <c r="BQ50" s="96" t="s">
        <v>618</v>
      </c>
      <c r="BR50" s="96" t="s">
        <v>618</v>
      </c>
      <c r="BS50" s="96" t="s">
        <v>618</v>
      </c>
      <c r="BT50" s="96" t="s">
        <v>618</v>
      </c>
      <c r="BU50" s="95" t="s">
        <v>618</v>
      </c>
      <c r="BV50" s="96" t="s">
        <v>618</v>
      </c>
      <c r="BW50" s="96" t="s">
        <v>618</v>
      </c>
      <c r="BX50" s="95" t="s">
        <v>618</v>
      </c>
      <c r="BY50" s="95">
        <v>514.68899999999996</v>
      </c>
      <c r="BZ50" s="95">
        <v>1466.845</v>
      </c>
      <c r="CA50" s="213">
        <v>0.76900000000000002</v>
      </c>
      <c r="CB50" s="95">
        <v>0.33400000000000002</v>
      </c>
    </row>
    <row r="51" spans="1:80">
      <c r="A51" s="133"/>
      <c r="B51" s="103" t="s">
        <v>615</v>
      </c>
      <c r="C51" s="104" t="s">
        <v>649</v>
      </c>
      <c r="D51" s="104"/>
      <c r="E51" s="104"/>
      <c r="F51" s="104"/>
      <c r="G51" s="105"/>
      <c r="H51" s="233" t="s">
        <v>708</v>
      </c>
      <c r="I51" s="95">
        <v>1340.431</v>
      </c>
      <c r="J51" s="95" t="s">
        <v>618</v>
      </c>
      <c r="K51" s="106" t="s">
        <v>618</v>
      </c>
      <c r="L51" s="106" t="s">
        <v>618</v>
      </c>
      <c r="M51" s="106" t="s">
        <v>618</v>
      </c>
      <c r="N51" s="106" t="s">
        <v>618</v>
      </c>
      <c r="O51" s="106" t="s">
        <v>618</v>
      </c>
      <c r="P51" s="106" t="s">
        <v>618</v>
      </c>
      <c r="Q51" s="106" t="s">
        <v>618</v>
      </c>
      <c r="R51" s="106" t="s">
        <v>618</v>
      </c>
      <c r="S51" s="106" t="s">
        <v>618</v>
      </c>
      <c r="T51" s="106" t="s">
        <v>618</v>
      </c>
      <c r="U51" s="95" t="s">
        <v>618</v>
      </c>
      <c r="V51" s="106" t="s">
        <v>618</v>
      </c>
      <c r="W51" s="106" t="s">
        <v>618</v>
      </c>
      <c r="X51" s="106" t="s">
        <v>618</v>
      </c>
      <c r="Y51" s="106" t="s">
        <v>618</v>
      </c>
      <c r="Z51" s="95" t="s">
        <v>618</v>
      </c>
      <c r="AA51" s="106" t="s">
        <v>618</v>
      </c>
      <c r="AB51" s="106" t="s">
        <v>618</v>
      </c>
      <c r="AC51" s="107" t="s">
        <v>618</v>
      </c>
      <c r="AD51" s="95" t="s">
        <v>618</v>
      </c>
      <c r="AE51" s="106" t="s">
        <v>618</v>
      </c>
      <c r="AF51" s="106" t="s">
        <v>618</v>
      </c>
      <c r="AG51" s="106" t="s">
        <v>618</v>
      </c>
      <c r="AH51" s="106" t="s">
        <v>618</v>
      </c>
      <c r="AI51" s="106" t="s">
        <v>618</v>
      </c>
      <c r="AJ51" s="106" t="s">
        <v>618</v>
      </c>
      <c r="AK51" s="106" t="s">
        <v>618</v>
      </c>
      <c r="AL51" s="106" t="s">
        <v>618</v>
      </c>
      <c r="AM51" s="106" t="s">
        <v>618</v>
      </c>
      <c r="AN51" s="106" t="s">
        <v>618</v>
      </c>
      <c r="AO51" s="106" t="s">
        <v>618</v>
      </c>
      <c r="AP51" s="106" t="s">
        <v>618</v>
      </c>
      <c r="AQ51" s="106" t="s">
        <v>618</v>
      </c>
      <c r="AR51" s="106" t="s">
        <v>618</v>
      </c>
      <c r="AS51" s="106" t="s">
        <v>618</v>
      </c>
      <c r="AT51" s="106" t="s">
        <v>618</v>
      </c>
      <c r="AU51" s="106" t="s">
        <v>618</v>
      </c>
      <c r="AV51" s="106" t="s">
        <v>618</v>
      </c>
      <c r="AW51" s="106" t="s">
        <v>618</v>
      </c>
      <c r="AX51" s="106" t="s">
        <v>618</v>
      </c>
      <c r="AY51" s="106" t="s">
        <v>618</v>
      </c>
      <c r="AZ51" s="106" t="s">
        <v>618</v>
      </c>
      <c r="BA51" s="107" t="s">
        <v>618</v>
      </c>
      <c r="BB51" s="95" t="s">
        <v>618</v>
      </c>
      <c r="BC51" s="106" t="s">
        <v>618</v>
      </c>
      <c r="BD51" s="106" t="s">
        <v>618</v>
      </c>
      <c r="BE51" s="106" t="s">
        <v>618</v>
      </c>
      <c r="BF51" s="106" t="s">
        <v>618</v>
      </c>
      <c r="BG51" s="106" t="s">
        <v>618</v>
      </c>
      <c r="BH51" s="106" t="s">
        <v>618</v>
      </c>
      <c r="BI51" s="106" t="s">
        <v>618</v>
      </c>
      <c r="BJ51" s="106" t="s">
        <v>618</v>
      </c>
      <c r="BK51" s="106" t="s">
        <v>618</v>
      </c>
      <c r="BL51" s="106" t="s">
        <v>618</v>
      </c>
      <c r="BM51" s="106" t="s">
        <v>618</v>
      </c>
      <c r="BN51" s="106" t="s">
        <v>618</v>
      </c>
      <c r="BO51" s="106" t="s">
        <v>618</v>
      </c>
      <c r="BP51" s="106" t="s">
        <v>618</v>
      </c>
      <c r="BQ51" s="106" t="s">
        <v>618</v>
      </c>
      <c r="BR51" s="106" t="s">
        <v>618</v>
      </c>
      <c r="BS51" s="106" t="s">
        <v>618</v>
      </c>
      <c r="BT51" s="96" t="s">
        <v>618</v>
      </c>
      <c r="BU51" s="95" t="s">
        <v>618</v>
      </c>
      <c r="BV51" s="106" t="s">
        <v>618</v>
      </c>
      <c r="BW51" s="106" t="s">
        <v>618</v>
      </c>
      <c r="BX51" s="107" t="s">
        <v>618</v>
      </c>
      <c r="BY51" s="107" t="s">
        <v>618</v>
      </c>
      <c r="BZ51" s="107">
        <v>1340.431</v>
      </c>
      <c r="CA51" s="214">
        <v>0.157</v>
      </c>
      <c r="CB51" s="107">
        <v>0</v>
      </c>
    </row>
    <row r="52" spans="1:80">
      <c r="A52" s="133"/>
      <c r="B52" s="103" t="s">
        <v>615</v>
      </c>
      <c r="C52" s="104" t="s">
        <v>651</v>
      </c>
      <c r="D52" s="104"/>
      <c r="E52" s="104"/>
      <c r="F52" s="104"/>
      <c r="G52" s="105"/>
      <c r="H52" s="233" t="s">
        <v>709</v>
      </c>
      <c r="I52" s="95">
        <v>263.75</v>
      </c>
      <c r="J52" s="95" t="s">
        <v>618</v>
      </c>
      <c r="K52" s="106" t="s">
        <v>618</v>
      </c>
      <c r="L52" s="106" t="s">
        <v>618</v>
      </c>
      <c r="M52" s="106" t="s">
        <v>618</v>
      </c>
      <c r="N52" s="106" t="s">
        <v>618</v>
      </c>
      <c r="O52" s="106" t="s">
        <v>618</v>
      </c>
      <c r="P52" s="106" t="s">
        <v>618</v>
      </c>
      <c r="Q52" s="106" t="s">
        <v>618</v>
      </c>
      <c r="R52" s="106" t="s">
        <v>618</v>
      </c>
      <c r="S52" s="106" t="s">
        <v>618</v>
      </c>
      <c r="T52" s="106" t="s">
        <v>618</v>
      </c>
      <c r="U52" s="95" t="s">
        <v>618</v>
      </c>
      <c r="V52" s="106" t="s">
        <v>618</v>
      </c>
      <c r="W52" s="106" t="s">
        <v>618</v>
      </c>
      <c r="X52" s="106" t="s">
        <v>618</v>
      </c>
      <c r="Y52" s="106" t="s">
        <v>618</v>
      </c>
      <c r="Z52" s="95" t="s">
        <v>618</v>
      </c>
      <c r="AA52" s="106" t="s">
        <v>618</v>
      </c>
      <c r="AB52" s="106" t="s">
        <v>618</v>
      </c>
      <c r="AC52" s="107" t="s">
        <v>618</v>
      </c>
      <c r="AD52" s="95" t="s">
        <v>618</v>
      </c>
      <c r="AE52" s="106" t="s">
        <v>618</v>
      </c>
      <c r="AF52" s="106" t="s">
        <v>618</v>
      </c>
      <c r="AG52" s="106" t="s">
        <v>618</v>
      </c>
      <c r="AH52" s="106" t="s">
        <v>618</v>
      </c>
      <c r="AI52" s="106" t="s">
        <v>618</v>
      </c>
      <c r="AJ52" s="106" t="s">
        <v>618</v>
      </c>
      <c r="AK52" s="106" t="s">
        <v>618</v>
      </c>
      <c r="AL52" s="106" t="s">
        <v>618</v>
      </c>
      <c r="AM52" s="106" t="s">
        <v>618</v>
      </c>
      <c r="AN52" s="106" t="s">
        <v>618</v>
      </c>
      <c r="AO52" s="106" t="s">
        <v>618</v>
      </c>
      <c r="AP52" s="106" t="s">
        <v>618</v>
      </c>
      <c r="AQ52" s="106" t="s">
        <v>618</v>
      </c>
      <c r="AR52" s="106" t="s">
        <v>618</v>
      </c>
      <c r="AS52" s="106" t="s">
        <v>618</v>
      </c>
      <c r="AT52" s="106" t="s">
        <v>618</v>
      </c>
      <c r="AU52" s="106" t="s">
        <v>618</v>
      </c>
      <c r="AV52" s="106" t="s">
        <v>618</v>
      </c>
      <c r="AW52" s="106" t="s">
        <v>618</v>
      </c>
      <c r="AX52" s="106" t="s">
        <v>618</v>
      </c>
      <c r="AY52" s="106" t="s">
        <v>618</v>
      </c>
      <c r="AZ52" s="106" t="s">
        <v>618</v>
      </c>
      <c r="BA52" s="107" t="s">
        <v>618</v>
      </c>
      <c r="BB52" s="95" t="s">
        <v>618</v>
      </c>
      <c r="BC52" s="106" t="s">
        <v>618</v>
      </c>
      <c r="BD52" s="106" t="s">
        <v>618</v>
      </c>
      <c r="BE52" s="106" t="s">
        <v>618</v>
      </c>
      <c r="BF52" s="106" t="s">
        <v>618</v>
      </c>
      <c r="BG52" s="106" t="s">
        <v>618</v>
      </c>
      <c r="BH52" s="106" t="s">
        <v>618</v>
      </c>
      <c r="BI52" s="106" t="s">
        <v>618</v>
      </c>
      <c r="BJ52" s="106" t="s">
        <v>618</v>
      </c>
      <c r="BK52" s="106" t="s">
        <v>618</v>
      </c>
      <c r="BL52" s="106" t="s">
        <v>618</v>
      </c>
      <c r="BM52" s="106" t="s">
        <v>618</v>
      </c>
      <c r="BN52" s="106" t="s">
        <v>618</v>
      </c>
      <c r="BO52" s="106" t="s">
        <v>618</v>
      </c>
      <c r="BP52" s="106" t="s">
        <v>618</v>
      </c>
      <c r="BQ52" s="106" t="s">
        <v>618</v>
      </c>
      <c r="BR52" s="106" t="s">
        <v>618</v>
      </c>
      <c r="BS52" s="106" t="s">
        <v>618</v>
      </c>
      <c r="BT52" s="96" t="s">
        <v>618</v>
      </c>
      <c r="BU52" s="95" t="s">
        <v>618</v>
      </c>
      <c r="BV52" s="106" t="s">
        <v>618</v>
      </c>
      <c r="BW52" s="106" t="s">
        <v>618</v>
      </c>
      <c r="BX52" s="107" t="s">
        <v>618</v>
      </c>
      <c r="BY52" s="107">
        <v>137.33600000000001</v>
      </c>
      <c r="BZ52" s="107">
        <v>126.414</v>
      </c>
      <c r="CA52" s="214">
        <v>0.17399999999999999</v>
      </c>
      <c r="CB52" s="107">
        <v>8.8999999999999996E-2</v>
      </c>
    </row>
    <row r="53" spans="1:80">
      <c r="A53" s="133"/>
      <c r="B53" s="103" t="s">
        <v>615</v>
      </c>
      <c r="C53" s="104" t="s">
        <v>653</v>
      </c>
      <c r="D53" s="104"/>
      <c r="E53" s="104"/>
      <c r="F53" s="104"/>
      <c r="G53" s="105"/>
      <c r="H53" s="233" t="s">
        <v>710</v>
      </c>
      <c r="I53" s="95">
        <v>361.25400000000002</v>
      </c>
      <c r="J53" s="95" t="s">
        <v>618</v>
      </c>
      <c r="K53" s="106" t="s">
        <v>618</v>
      </c>
      <c r="L53" s="106" t="s">
        <v>618</v>
      </c>
      <c r="M53" s="106" t="s">
        <v>618</v>
      </c>
      <c r="N53" s="106" t="s">
        <v>618</v>
      </c>
      <c r="O53" s="106" t="s">
        <v>618</v>
      </c>
      <c r="P53" s="106" t="s">
        <v>618</v>
      </c>
      <c r="Q53" s="106" t="s">
        <v>618</v>
      </c>
      <c r="R53" s="106" t="s">
        <v>618</v>
      </c>
      <c r="S53" s="106" t="s">
        <v>618</v>
      </c>
      <c r="T53" s="106" t="s">
        <v>618</v>
      </c>
      <c r="U53" s="95" t="s">
        <v>618</v>
      </c>
      <c r="V53" s="106" t="s">
        <v>618</v>
      </c>
      <c r="W53" s="106" t="s">
        <v>618</v>
      </c>
      <c r="X53" s="106" t="s">
        <v>618</v>
      </c>
      <c r="Y53" s="106" t="s">
        <v>618</v>
      </c>
      <c r="Z53" s="95" t="s">
        <v>618</v>
      </c>
      <c r="AA53" s="106" t="s">
        <v>618</v>
      </c>
      <c r="AB53" s="106" t="s">
        <v>618</v>
      </c>
      <c r="AC53" s="107" t="s">
        <v>618</v>
      </c>
      <c r="AD53" s="95" t="s">
        <v>618</v>
      </c>
      <c r="AE53" s="106" t="s">
        <v>618</v>
      </c>
      <c r="AF53" s="106" t="s">
        <v>618</v>
      </c>
      <c r="AG53" s="106" t="s">
        <v>618</v>
      </c>
      <c r="AH53" s="106" t="s">
        <v>618</v>
      </c>
      <c r="AI53" s="106" t="s">
        <v>618</v>
      </c>
      <c r="AJ53" s="106" t="s">
        <v>618</v>
      </c>
      <c r="AK53" s="106" t="s">
        <v>618</v>
      </c>
      <c r="AL53" s="106" t="s">
        <v>618</v>
      </c>
      <c r="AM53" s="106" t="s">
        <v>618</v>
      </c>
      <c r="AN53" s="106" t="s">
        <v>618</v>
      </c>
      <c r="AO53" s="106" t="s">
        <v>618</v>
      </c>
      <c r="AP53" s="106" t="s">
        <v>618</v>
      </c>
      <c r="AQ53" s="106" t="s">
        <v>618</v>
      </c>
      <c r="AR53" s="106" t="s">
        <v>618</v>
      </c>
      <c r="AS53" s="106" t="s">
        <v>618</v>
      </c>
      <c r="AT53" s="106" t="s">
        <v>618</v>
      </c>
      <c r="AU53" s="106" t="s">
        <v>618</v>
      </c>
      <c r="AV53" s="106" t="s">
        <v>618</v>
      </c>
      <c r="AW53" s="106" t="s">
        <v>618</v>
      </c>
      <c r="AX53" s="106" t="s">
        <v>618</v>
      </c>
      <c r="AY53" s="106" t="s">
        <v>618</v>
      </c>
      <c r="AZ53" s="106" t="s">
        <v>618</v>
      </c>
      <c r="BA53" s="107" t="s">
        <v>618</v>
      </c>
      <c r="BB53" s="95" t="s">
        <v>618</v>
      </c>
      <c r="BC53" s="106" t="s">
        <v>618</v>
      </c>
      <c r="BD53" s="106" t="s">
        <v>618</v>
      </c>
      <c r="BE53" s="106" t="s">
        <v>618</v>
      </c>
      <c r="BF53" s="106" t="s">
        <v>618</v>
      </c>
      <c r="BG53" s="106" t="s">
        <v>618</v>
      </c>
      <c r="BH53" s="106" t="s">
        <v>618</v>
      </c>
      <c r="BI53" s="106" t="s">
        <v>618</v>
      </c>
      <c r="BJ53" s="106" t="s">
        <v>618</v>
      </c>
      <c r="BK53" s="106" t="s">
        <v>618</v>
      </c>
      <c r="BL53" s="106" t="s">
        <v>618</v>
      </c>
      <c r="BM53" s="106" t="s">
        <v>618</v>
      </c>
      <c r="BN53" s="106" t="s">
        <v>618</v>
      </c>
      <c r="BO53" s="106" t="s">
        <v>618</v>
      </c>
      <c r="BP53" s="106" t="s">
        <v>618</v>
      </c>
      <c r="BQ53" s="106" t="s">
        <v>618</v>
      </c>
      <c r="BR53" s="106" t="s">
        <v>618</v>
      </c>
      <c r="BS53" s="106" t="s">
        <v>618</v>
      </c>
      <c r="BT53" s="96" t="s">
        <v>618</v>
      </c>
      <c r="BU53" s="95" t="s">
        <v>618</v>
      </c>
      <c r="BV53" s="106" t="s">
        <v>618</v>
      </c>
      <c r="BW53" s="106" t="s">
        <v>618</v>
      </c>
      <c r="BX53" s="107" t="s">
        <v>618</v>
      </c>
      <c r="BY53" s="107">
        <v>361.25400000000002</v>
      </c>
      <c r="BZ53" s="107" t="s">
        <v>618</v>
      </c>
      <c r="CA53" s="214">
        <v>0.41899999999999998</v>
      </c>
      <c r="CB53" s="107">
        <v>0.23499999999999999</v>
      </c>
    </row>
    <row r="54" spans="1:80">
      <c r="A54" s="133"/>
      <c r="B54" s="103" t="s">
        <v>615</v>
      </c>
      <c r="C54" s="104" t="s">
        <v>655</v>
      </c>
      <c r="D54" s="104"/>
      <c r="E54" s="104"/>
      <c r="F54" s="104"/>
      <c r="G54" s="105"/>
      <c r="H54" s="233" t="s">
        <v>711</v>
      </c>
      <c r="I54" s="95">
        <v>0</v>
      </c>
      <c r="J54" s="95" t="s">
        <v>618</v>
      </c>
      <c r="K54" s="106" t="s">
        <v>618</v>
      </c>
      <c r="L54" s="106" t="s">
        <v>618</v>
      </c>
      <c r="M54" s="106" t="s">
        <v>618</v>
      </c>
      <c r="N54" s="106" t="s">
        <v>618</v>
      </c>
      <c r="O54" s="106" t="s">
        <v>618</v>
      </c>
      <c r="P54" s="106" t="s">
        <v>618</v>
      </c>
      <c r="Q54" s="106" t="s">
        <v>618</v>
      </c>
      <c r="R54" s="106" t="s">
        <v>618</v>
      </c>
      <c r="S54" s="106" t="s">
        <v>618</v>
      </c>
      <c r="T54" s="106" t="s">
        <v>618</v>
      </c>
      <c r="U54" s="95" t="s">
        <v>618</v>
      </c>
      <c r="V54" s="106" t="s">
        <v>618</v>
      </c>
      <c r="W54" s="106" t="s">
        <v>618</v>
      </c>
      <c r="X54" s="106" t="s">
        <v>618</v>
      </c>
      <c r="Y54" s="106" t="s">
        <v>618</v>
      </c>
      <c r="Z54" s="95" t="s">
        <v>618</v>
      </c>
      <c r="AA54" s="106" t="s">
        <v>618</v>
      </c>
      <c r="AB54" s="106" t="s">
        <v>618</v>
      </c>
      <c r="AC54" s="107" t="s">
        <v>618</v>
      </c>
      <c r="AD54" s="95" t="s">
        <v>618</v>
      </c>
      <c r="AE54" s="106" t="s">
        <v>618</v>
      </c>
      <c r="AF54" s="106" t="s">
        <v>618</v>
      </c>
      <c r="AG54" s="106" t="s">
        <v>618</v>
      </c>
      <c r="AH54" s="106" t="s">
        <v>618</v>
      </c>
      <c r="AI54" s="106" t="s">
        <v>618</v>
      </c>
      <c r="AJ54" s="106" t="s">
        <v>618</v>
      </c>
      <c r="AK54" s="106" t="s">
        <v>618</v>
      </c>
      <c r="AL54" s="106" t="s">
        <v>618</v>
      </c>
      <c r="AM54" s="106" t="s">
        <v>618</v>
      </c>
      <c r="AN54" s="106" t="s">
        <v>618</v>
      </c>
      <c r="AO54" s="106" t="s">
        <v>618</v>
      </c>
      <c r="AP54" s="106" t="s">
        <v>618</v>
      </c>
      <c r="AQ54" s="106" t="s">
        <v>618</v>
      </c>
      <c r="AR54" s="106" t="s">
        <v>618</v>
      </c>
      <c r="AS54" s="106" t="s">
        <v>618</v>
      </c>
      <c r="AT54" s="106" t="s">
        <v>618</v>
      </c>
      <c r="AU54" s="106" t="s">
        <v>618</v>
      </c>
      <c r="AV54" s="106" t="s">
        <v>618</v>
      </c>
      <c r="AW54" s="106" t="s">
        <v>618</v>
      </c>
      <c r="AX54" s="106" t="s">
        <v>618</v>
      </c>
      <c r="AY54" s="106" t="s">
        <v>618</v>
      </c>
      <c r="AZ54" s="106" t="s">
        <v>618</v>
      </c>
      <c r="BA54" s="107" t="s">
        <v>618</v>
      </c>
      <c r="BB54" s="95" t="s">
        <v>618</v>
      </c>
      <c r="BC54" s="106" t="s">
        <v>618</v>
      </c>
      <c r="BD54" s="106" t="s">
        <v>618</v>
      </c>
      <c r="BE54" s="106" t="s">
        <v>618</v>
      </c>
      <c r="BF54" s="106" t="s">
        <v>618</v>
      </c>
      <c r="BG54" s="106" t="s">
        <v>618</v>
      </c>
      <c r="BH54" s="106" t="s">
        <v>618</v>
      </c>
      <c r="BI54" s="106" t="s">
        <v>618</v>
      </c>
      <c r="BJ54" s="106" t="s">
        <v>618</v>
      </c>
      <c r="BK54" s="106" t="s">
        <v>618</v>
      </c>
      <c r="BL54" s="106" t="s">
        <v>618</v>
      </c>
      <c r="BM54" s="106" t="s">
        <v>618</v>
      </c>
      <c r="BN54" s="106" t="s">
        <v>618</v>
      </c>
      <c r="BO54" s="106" t="s">
        <v>618</v>
      </c>
      <c r="BP54" s="106" t="s">
        <v>618</v>
      </c>
      <c r="BQ54" s="106" t="s">
        <v>618</v>
      </c>
      <c r="BR54" s="106" t="s">
        <v>618</v>
      </c>
      <c r="BS54" s="106" t="s">
        <v>618</v>
      </c>
      <c r="BT54" s="96" t="s">
        <v>618</v>
      </c>
      <c r="BU54" s="95" t="s">
        <v>618</v>
      </c>
      <c r="BV54" s="106" t="s">
        <v>618</v>
      </c>
      <c r="BW54" s="106" t="s">
        <v>618</v>
      </c>
      <c r="BX54" s="107" t="s">
        <v>618</v>
      </c>
      <c r="BY54" s="107" t="s">
        <v>618</v>
      </c>
      <c r="BZ54" s="107">
        <v>0</v>
      </c>
      <c r="CA54" s="214">
        <v>0</v>
      </c>
      <c r="CB54" s="107">
        <v>0</v>
      </c>
    </row>
    <row r="55" spans="1:80">
      <c r="A55" s="133"/>
      <c r="B55" s="103" t="s">
        <v>615</v>
      </c>
      <c r="C55" s="104" t="s">
        <v>657</v>
      </c>
      <c r="D55" s="104"/>
      <c r="E55" s="104"/>
      <c r="F55" s="104"/>
      <c r="G55" s="105"/>
      <c r="H55" s="233" t="s">
        <v>712</v>
      </c>
      <c r="I55" s="95">
        <v>0</v>
      </c>
      <c r="J55" s="95" t="s">
        <v>618</v>
      </c>
      <c r="K55" s="106" t="s">
        <v>618</v>
      </c>
      <c r="L55" s="106" t="s">
        <v>618</v>
      </c>
      <c r="M55" s="106" t="s">
        <v>618</v>
      </c>
      <c r="N55" s="106" t="s">
        <v>618</v>
      </c>
      <c r="O55" s="106" t="s">
        <v>618</v>
      </c>
      <c r="P55" s="106" t="s">
        <v>618</v>
      </c>
      <c r="Q55" s="106" t="s">
        <v>618</v>
      </c>
      <c r="R55" s="106" t="s">
        <v>618</v>
      </c>
      <c r="S55" s="106" t="s">
        <v>618</v>
      </c>
      <c r="T55" s="106" t="s">
        <v>618</v>
      </c>
      <c r="U55" s="95" t="s">
        <v>618</v>
      </c>
      <c r="V55" s="106" t="s">
        <v>618</v>
      </c>
      <c r="W55" s="106" t="s">
        <v>618</v>
      </c>
      <c r="X55" s="106" t="s">
        <v>618</v>
      </c>
      <c r="Y55" s="106" t="s">
        <v>618</v>
      </c>
      <c r="Z55" s="95" t="s">
        <v>618</v>
      </c>
      <c r="AA55" s="106" t="s">
        <v>618</v>
      </c>
      <c r="AB55" s="106" t="s">
        <v>618</v>
      </c>
      <c r="AC55" s="107" t="s">
        <v>618</v>
      </c>
      <c r="AD55" s="95" t="s">
        <v>618</v>
      </c>
      <c r="AE55" s="106" t="s">
        <v>618</v>
      </c>
      <c r="AF55" s="106" t="s">
        <v>618</v>
      </c>
      <c r="AG55" s="106" t="s">
        <v>618</v>
      </c>
      <c r="AH55" s="106" t="s">
        <v>618</v>
      </c>
      <c r="AI55" s="106" t="s">
        <v>618</v>
      </c>
      <c r="AJ55" s="106" t="s">
        <v>618</v>
      </c>
      <c r="AK55" s="106" t="s">
        <v>618</v>
      </c>
      <c r="AL55" s="106" t="s">
        <v>618</v>
      </c>
      <c r="AM55" s="106" t="s">
        <v>618</v>
      </c>
      <c r="AN55" s="106" t="s">
        <v>618</v>
      </c>
      <c r="AO55" s="106" t="s">
        <v>618</v>
      </c>
      <c r="AP55" s="106" t="s">
        <v>618</v>
      </c>
      <c r="AQ55" s="106" t="s">
        <v>618</v>
      </c>
      <c r="AR55" s="106" t="s">
        <v>618</v>
      </c>
      <c r="AS55" s="106" t="s">
        <v>618</v>
      </c>
      <c r="AT55" s="106" t="s">
        <v>618</v>
      </c>
      <c r="AU55" s="106" t="s">
        <v>618</v>
      </c>
      <c r="AV55" s="106" t="s">
        <v>618</v>
      </c>
      <c r="AW55" s="106" t="s">
        <v>618</v>
      </c>
      <c r="AX55" s="106" t="s">
        <v>618</v>
      </c>
      <c r="AY55" s="106" t="s">
        <v>618</v>
      </c>
      <c r="AZ55" s="106" t="s">
        <v>618</v>
      </c>
      <c r="BA55" s="107" t="s">
        <v>618</v>
      </c>
      <c r="BB55" s="95" t="s">
        <v>618</v>
      </c>
      <c r="BC55" s="106" t="s">
        <v>618</v>
      </c>
      <c r="BD55" s="106" t="s">
        <v>618</v>
      </c>
      <c r="BE55" s="106" t="s">
        <v>618</v>
      </c>
      <c r="BF55" s="106" t="s">
        <v>618</v>
      </c>
      <c r="BG55" s="106" t="s">
        <v>618</v>
      </c>
      <c r="BH55" s="106" t="s">
        <v>618</v>
      </c>
      <c r="BI55" s="106" t="s">
        <v>618</v>
      </c>
      <c r="BJ55" s="106" t="s">
        <v>618</v>
      </c>
      <c r="BK55" s="106" t="s">
        <v>618</v>
      </c>
      <c r="BL55" s="106" t="s">
        <v>618</v>
      </c>
      <c r="BM55" s="106" t="s">
        <v>618</v>
      </c>
      <c r="BN55" s="106" t="s">
        <v>618</v>
      </c>
      <c r="BO55" s="106" t="s">
        <v>618</v>
      </c>
      <c r="BP55" s="106" t="s">
        <v>618</v>
      </c>
      <c r="BQ55" s="106" t="s">
        <v>618</v>
      </c>
      <c r="BR55" s="106" t="s">
        <v>618</v>
      </c>
      <c r="BS55" s="106" t="s">
        <v>618</v>
      </c>
      <c r="BT55" s="96" t="s">
        <v>618</v>
      </c>
      <c r="BU55" s="95" t="s">
        <v>618</v>
      </c>
      <c r="BV55" s="106" t="s">
        <v>618</v>
      </c>
      <c r="BW55" s="106" t="s">
        <v>618</v>
      </c>
      <c r="BX55" s="107" t="s">
        <v>618</v>
      </c>
      <c r="BY55" s="107">
        <v>0</v>
      </c>
      <c r="BZ55" s="107">
        <v>0</v>
      </c>
      <c r="CA55" s="214">
        <v>0</v>
      </c>
      <c r="CB55" s="107">
        <v>0</v>
      </c>
    </row>
    <row r="56" spans="1:80">
      <c r="A56" s="133"/>
      <c r="B56" s="103" t="s">
        <v>615</v>
      </c>
      <c r="C56" s="104" t="s">
        <v>659</v>
      </c>
      <c r="D56" s="104"/>
      <c r="E56" s="104"/>
      <c r="F56" s="104"/>
      <c r="G56" s="105"/>
      <c r="H56" s="233" t="s">
        <v>713</v>
      </c>
      <c r="I56" s="95">
        <v>0.66900000000000004</v>
      </c>
      <c r="J56" s="95" t="s">
        <v>618</v>
      </c>
      <c r="K56" s="106" t="s">
        <v>618</v>
      </c>
      <c r="L56" s="106" t="s">
        <v>618</v>
      </c>
      <c r="M56" s="106" t="s">
        <v>618</v>
      </c>
      <c r="N56" s="106" t="s">
        <v>618</v>
      </c>
      <c r="O56" s="106" t="s">
        <v>618</v>
      </c>
      <c r="P56" s="106" t="s">
        <v>618</v>
      </c>
      <c r="Q56" s="106" t="s">
        <v>618</v>
      </c>
      <c r="R56" s="106" t="s">
        <v>618</v>
      </c>
      <c r="S56" s="106" t="s">
        <v>618</v>
      </c>
      <c r="T56" s="106" t="s">
        <v>618</v>
      </c>
      <c r="U56" s="95" t="s">
        <v>618</v>
      </c>
      <c r="V56" s="106" t="s">
        <v>618</v>
      </c>
      <c r="W56" s="106" t="s">
        <v>618</v>
      </c>
      <c r="X56" s="106" t="s">
        <v>618</v>
      </c>
      <c r="Y56" s="106" t="s">
        <v>618</v>
      </c>
      <c r="Z56" s="95" t="s">
        <v>618</v>
      </c>
      <c r="AA56" s="106" t="s">
        <v>618</v>
      </c>
      <c r="AB56" s="106" t="s">
        <v>618</v>
      </c>
      <c r="AC56" s="107" t="s">
        <v>618</v>
      </c>
      <c r="AD56" s="95" t="s">
        <v>618</v>
      </c>
      <c r="AE56" s="106" t="s">
        <v>618</v>
      </c>
      <c r="AF56" s="106" t="s">
        <v>618</v>
      </c>
      <c r="AG56" s="106" t="s">
        <v>618</v>
      </c>
      <c r="AH56" s="106" t="s">
        <v>618</v>
      </c>
      <c r="AI56" s="106" t="s">
        <v>618</v>
      </c>
      <c r="AJ56" s="106" t="s">
        <v>618</v>
      </c>
      <c r="AK56" s="106" t="s">
        <v>618</v>
      </c>
      <c r="AL56" s="106" t="s">
        <v>618</v>
      </c>
      <c r="AM56" s="106" t="s">
        <v>618</v>
      </c>
      <c r="AN56" s="106" t="s">
        <v>618</v>
      </c>
      <c r="AO56" s="106" t="s">
        <v>618</v>
      </c>
      <c r="AP56" s="106" t="s">
        <v>618</v>
      </c>
      <c r="AQ56" s="106" t="s">
        <v>618</v>
      </c>
      <c r="AR56" s="106" t="s">
        <v>618</v>
      </c>
      <c r="AS56" s="106" t="s">
        <v>618</v>
      </c>
      <c r="AT56" s="106" t="s">
        <v>618</v>
      </c>
      <c r="AU56" s="106" t="s">
        <v>618</v>
      </c>
      <c r="AV56" s="106" t="s">
        <v>618</v>
      </c>
      <c r="AW56" s="106" t="s">
        <v>618</v>
      </c>
      <c r="AX56" s="106" t="s">
        <v>618</v>
      </c>
      <c r="AY56" s="106" t="s">
        <v>618</v>
      </c>
      <c r="AZ56" s="106" t="s">
        <v>618</v>
      </c>
      <c r="BA56" s="107" t="s">
        <v>618</v>
      </c>
      <c r="BB56" s="95" t="s">
        <v>618</v>
      </c>
      <c r="BC56" s="106" t="s">
        <v>618</v>
      </c>
      <c r="BD56" s="106" t="s">
        <v>618</v>
      </c>
      <c r="BE56" s="106" t="s">
        <v>618</v>
      </c>
      <c r="BF56" s="106" t="s">
        <v>618</v>
      </c>
      <c r="BG56" s="106" t="s">
        <v>618</v>
      </c>
      <c r="BH56" s="106" t="s">
        <v>618</v>
      </c>
      <c r="BI56" s="106" t="s">
        <v>618</v>
      </c>
      <c r="BJ56" s="106" t="s">
        <v>618</v>
      </c>
      <c r="BK56" s="106" t="s">
        <v>618</v>
      </c>
      <c r="BL56" s="106" t="s">
        <v>618</v>
      </c>
      <c r="BM56" s="106" t="s">
        <v>618</v>
      </c>
      <c r="BN56" s="106" t="s">
        <v>618</v>
      </c>
      <c r="BO56" s="106" t="s">
        <v>618</v>
      </c>
      <c r="BP56" s="106" t="s">
        <v>618</v>
      </c>
      <c r="BQ56" s="106" t="s">
        <v>618</v>
      </c>
      <c r="BR56" s="106" t="s">
        <v>618</v>
      </c>
      <c r="BS56" s="106" t="s">
        <v>618</v>
      </c>
      <c r="BT56" s="96" t="s">
        <v>618</v>
      </c>
      <c r="BU56" s="95" t="s">
        <v>618</v>
      </c>
      <c r="BV56" s="106" t="s">
        <v>618</v>
      </c>
      <c r="BW56" s="106" t="s">
        <v>618</v>
      </c>
      <c r="BX56" s="107" t="s">
        <v>618</v>
      </c>
      <c r="BY56" s="107">
        <v>0.66900000000000004</v>
      </c>
      <c r="BZ56" s="107" t="s">
        <v>618</v>
      </c>
      <c r="CA56" s="214">
        <v>1E-3</v>
      </c>
      <c r="CB56" s="107">
        <v>0</v>
      </c>
    </row>
    <row r="57" spans="1:80">
      <c r="A57" s="133"/>
      <c r="B57" s="103" t="s">
        <v>615</v>
      </c>
      <c r="C57" s="104" t="s">
        <v>661</v>
      </c>
      <c r="D57" s="104"/>
      <c r="E57" s="104"/>
      <c r="F57" s="104"/>
      <c r="G57" s="105"/>
      <c r="H57" s="229" t="s">
        <v>714</v>
      </c>
      <c r="I57" s="95">
        <v>0</v>
      </c>
      <c r="J57" s="95" t="s">
        <v>618</v>
      </c>
      <c r="K57" s="106" t="s">
        <v>618</v>
      </c>
      <c r="L57" s="106" t="s">
        <v>618</v>
      </c>
      <c r="M57" s="106" t="s">
        <v>618</v>
      </c>
      <c r="N57" s="106" t="s">
        <v>618</v>
      </c>
      <c r="O57" s="106" t="s">
        <v>618</v>
      </c>
      <c r="P57" s="106" t="s">
        <v>618</v>
      </c>
      <c r="Q57" s="106" t="s">
        <v>618</v>
      </c>
      <c r="R57" s="106" t="s">
        <v>618</v>
      </c>
      <c r="S57" s="106" t="s">
        <v>618</v>
      </c>
      <c r="T57" s="106" t="s">
        <v>618</v>
      </c>
      <c r="U57" s="95" t="s">
        <v>618</v>
      </c>
      <c r="V57" s="106" t="s">
        <v>618</v>
      </c>
      <c r="W57" s="106" t="s">
        <v>618</v>
      </c>
      <c r="X57" s="106" t="s">
        <v>618</v>
      </c>
      <c r="Y57" s="106" t="s">
        <v>618</v>
      </c>
      <c r="Z57" s="95" t="s">
        <v>618</v>
      </c>
      <c r="AA57" s="106" t="s">
        <v>618</v>
      </c>
      <c r="AB57" s="106" t="s">
        <v>618</v>
      </c>
      <c r="AC57" s="107" t="s">
        <v>618</v>
      </c>
      <c r="AD57" s="95" t="s">
        <v>618</v>
      </c>
      <c r="AE57" s="106" t="s">
        <v>618</v>
      </c>
      <c r="AF57" s="106" t="s">
        <v>618</v>
      </c>
      <c r="AG57" s="106" t="s">
        <v>618</v>
      </c>
      <c r="AH57" s="106" t="s">
        <v>618</v>
      </c>
      <c r="AI57" s="106" t="s">
        <v>618</v>
      </c>
      <c r="AJ57" s="106" t="s">
        <v>618</v>
      </c>
      <c r="AK57" s="106" t="s">
        <v>618</v>
      </c>
      <c r="AL57" s="106" t="s">
        <v>618</v>
      </c>
      <c r="AM57" s="106" t="s">
        <v>618</v>
      </c>
      <c r="AN57" s="106" t="s">
        <v>618</v>
      </c>
      <c r="AO57" s="106" t="s">
        <v>618</v>
      </c>
      <c r="AP57" s="106" t="s">
        <v>618</v>
      </c>
      <c r="AQ57" s="106" t="s">
        <v>618</v>
      </c>
      <c r="AR57" s="106" t="s">
        <v>618</v>
      </c>
      <c r="AS57" s="106" t="s">
        <v>618</v>
      </c>
      <c r="AT57" s="106" t="s">
        <v>618</v>
      </c>
      <c r="AU57" s="106" t="s">
        <v>618</v>
      </c>
      <c r="AV57" s="106" t="s">
        <v>618</v>
      </c>
      <c r="AW57" s="106" t="s">
        <v>618</v>
      </c>
      <c r="AX57" s="106" t="s">
        <v>618</v>
      </c>
      <c r="AY57" s="106" t="s">
        <v>618</v>
      </c>
      <c r="AZ57" s="106" t="s">
        <v>618</v>
      </c>
      <c r="BA57" s="107" t="s">
        <v>618</v>
      </c>
      <c r="BB57" s="95" t="s">
        <v>618</v>
      </c>
      <c r="BC57" s="106" t="s">
        <v>618</v>
      </c>
      <c r="BD57" s="106" t="s">
        <v>618</v>
      </c>
      <c r="BE57" s="106" t="s">
        <v>618</v>
      </c>
      <c r="BF57" s="106" t="s">
        <v>618</v>
      </c>
      <c r="BG57" s="106" t="s">
        <v>618</v>
      </c>
      <c r="BH57" s="106" t="s">
        <v>618</v>
      </c>
      <c r="BI57" s="106" t="s">
        <v>618</v>
      </c>
      <c r="BJ57" s="106" t="s">
        <v>618</v>
      </c>
      <c r="BK57" s="106" t="s">
        <v>618</v>
      </c>
      <c r="BL57" s="106" t="s">
        <v>618</v>
      </c>
      <c r="BM57" s="106" t="s">
        <v>618</v>
      </c>
      <c r="BN57" s="106" t="s">
        <v>618</v>
      </c>
      <c r="BO57" s="106" t="s">
        <v>618</v>
      </c>
      <c r="BP57" s="106" t="s">
        <v>618</v>
      </c>
      <c r="BQ57" s="106" t="s">
        <v>618</v>
      </c>
      <c r="BR57" s="106" t="s">
        <v>618</v>
      </c>
      <c r="BS57" s="106" t="s">
        <v>618</v>
      </c>
      <c r="BT57" s="96" t="s">
        <v>618</v>
      </c>
      <c r="BU57" s="95" t="s">
        <v>618</v>
      </c>
      <c r="BV57" s="106" t="s">
        <v>618</v>
      </c>
      <c r="BW57" s="106" t="s">
        <v>618</v>
      </c>
      <c r="BX57" s="107" t="s">
        <v>618</v>
      </c>
      <c r="BY57" s="107">
        <v>0</v>
      </c>
      <c r="BZ57" s="107" t="s">
        <v>618</v>
      </c>
      <c r="CA57" s="214">
        <v>0</v>
      </c>
      <c r="CB57" s="107">
        <v>0</v>
      </c>
    </row>
    <row r="58" spans="1:80">
      <c r="A58" s="133"/>
      <c r="B58" s="103" t="s">
        <v>615</v>
      </c>
      <c r="C58" s="104" t="s">
        <v>663</v>
      </c>
      <c r="D58" s="104"/>
      <c r="E58" s="104"/>
      <c r="F58" s="104"/>
      <c r="G58" s="105"/>
      <c r="H58" s="229" t="s">
        <v>715</v>
      </c>
      <c r="I58" s="95">
        <v>15.429</v>
      </c>
      <c r="J58" s="95" t="s">
        <v>618</v>
      </c>
      <c r="K58" s="106" t="s">
        <v>618</v>
      </c>
      <c r="L58" s="106" t="s">
        <v>618</v>
      </c>
      <c r="M58" s="106" t="s">
        <v>618</v>
      </c>
      <c r="N58" s="106" t="s">
        <v>618</v>
      </c>
      <c r="O58" s="106" t="s">
        <v>618</v>
      </c>
      <c r="P58" s="106" t="s">
        <v>618</v>
      </c>
      <c r="Q58" s="106" t="s">
        <v>618</v>
      </c>
      <c r="R58" s="106" t="s">
        <v>618</v>
      </c>
      <c r="S58" s="106" t="s">
        <v>618</v>
      </c>
      <c r="T58" s="106" t="s">
        <v>618</v>
      </c>
      <c r="U58" s="95" t="s">
        <v>618</v>
      </c>
      <c r="V58" s="106" t="s">
        <v>618</v>
      </c>
      <c r="W58" s="106" t="s">
        <v>618</v>
      </c>
      <c r="X58" s="106" t="s">
        <v>618</v>
      </c>
      <c r="Y58" s="106" t="s">
        <v>618</v>
      </c>
      <c r="Z58" s="95" t="s">
        <v>618</v>
      </c>
      <c r="AA58" s="106" t="s">
        <v>618</v>
      </c>
      <c r="AB58" s="106" t="s">
        <v>618</v>
      </c>
      <c r="AC58" s="107" t="s">
        <v>618</v>
      </c>
      <c r="AD58" s="95" t="s">
        <v>618</v>
      </c>
      <c r="AE58" s="106" t="s">
        <v>618</v>
      </c>
      <c r="AF58" s="106" t="s">
        <v>618</v>
      </c>
      <c r="AG58" s="106" t="s">
        <v>618</v>
      </c>
      <c r="AH58" s="106" t="s">
        <v>618</v>
      </c>
      <c r="AI58" s="106" t="s">
        <v>618</v>
      </c>
      <c r="AJ58" s="106" t="s">
        <v>618</v>
      </c>
      <c r="AK58" s="106" t="s">
        <v>618</v>
      </c>
      <c r="AL58" s="106" t="s">
        <v>618</v>
      </c>
      <c r="AM58" s="106" t="s">
        <v>618</v>
      </c>
      <c r="AN58" s="106" t="s">
        <v>618</v>
      </c>
      <c r="AO58" s="106" t="s">
        <v>618</v>
      </c>
      <c r="AP58" s="106" t="s">
        <v>618</v>
      </c>
      <c r="AQ58" s="106" t="s">
        <v>618</v>
      </c>
      <c r="AR58" s="106" t="s">
        <v>618</v>
      </c>
      <c r="AS58" s="106" t="s">
        <v>618</v>
      </c>
      <c r="AT58" s="106" t="s">
        <v>618</v>
      </c>
      <c r="AU58" s="106" t="s">
        <v>618</v>
      </c>
      <c r="AV58" s="106" t="s">
        <v>618</v>
      </c>
      <c r="AW58" s="106" t="s">
        <v>618</v>
      </c>
      <c r="AX58" s="106" t="s">
        <v>618</v>
      </c>
      <c r="AY58" s="106" t="s">
        <v>618</v>
      </c>
      <c r="AZ58" s="106" t="s">
        <v>618</v>
      </c>
      <c r="BA58" s="107" t="s">
        <v>618</v>
      </c>
      <c r="BB58" s="95" t="s">
        <v>618</v>
      </c>
      <c r="BC58" s="106" t="s">
        <v>618</v>
      </c>
      <c r="BD58" s="106" t="s">
        <v>618</v>
      </c>
      <c r="BE58" s="106" t="s">
        <v>618</v>
      </c>
      <c r="BF58" s="106" t="s">
        <v>618</v>
      </c>
      <c r="BG58" s="106" t="s">
        <v>618</v>
      </c>
      <c r="BH58" s="106" t="s">
        <v>618</v>
      </c>
      <c r="BI58" s="106" t="s">
        <v>618</v>
      </c>
      <c r="BJ58" s="106" t="s">
        <v>618</v>
      </c>
      <c r="BK58" s="106" t="s">
        <v>618</v>
      </c>
      <c r="BL58" s="106" t="s">
        <v>618</v>
      </c>
      <c r="BM58" s="106" t="s">
        <v>618</v>
      </c>
      <c r="BN58" s="106" t="s">
        <v>618</v>
      </c>
      <c r="BO58" s="106" t="s">
        <v>618</v>
      </c>
      <c r="BP58" s="106" t="s">
        <v>618</v>
      </c>
      <c r="BQ58" s="106" t="s">
        <v>618</v>
      </c>
      <c r="BR58" s="106" t="s">
        <v>618</v>
      </c>
      <c r="BS58" s="106" t="s">
        <v>618</v>
      </c>
      <c r="BT58" s="96" t="s">
        <v>618</v>
      </c>
      <c r="BU58" s="95" t="s">
        <v>618</v>
      </c>
      <c r="BV58" s="106" t="s">
        <v>618</v>
      </c>
      <c r="BW58" s="106" t="s">
        <v>618</v>
      </c>
      <c r="BX58" s="107" t="s">
        <v>618</v>
      </c>
      <c r="BY58" s="107">
        <v>15.429</v>
      </c>
      <c r="BZ58" s="107" t="s">
        <v>618</v>
      </c>
      <c r="CA58" s="214">
        <v>1.7999999999999999E-2</v>
      </c>
      <c r="CB58" s="107">
        <v>0.01</v>
      </c>
    </row>
    <row r="59" spans="1:80">
      <c r="A59" s="133"/>
      <c r="B59" s="103" t="s">
        <v>615</v>
      </c>
      <c r="C59" s="104" t="s">
        <v>716</v>
      </c>
      <c r="D59" s="104"/>
      <c r="E59" s="104"/>
      <c r="F59" s="104"/>
      <c r="G59" s="105"/>
      <c r="H59" s="229" t="s">
        <v>717</v>
      </c>
      <c r="I59" s="95">
        <v>0</v>
      </c>
      <c r="J59" s="95" t="s">
        <v>618</v>
      </c>
      <c r="K59" s="106" t="s">
        <v>618</v>
      </c>
      <c r="L59" s="106" t="s">
        <v>618</v>
      </c>
      <c r="M59" s="106" t="s">
        <v>618</v>
      </c>
      <c r="N59" s="106" t="s">
        <v>618</v>
      </c>
      <c r="O59" s="106" t="s">
        <v>618</v>
      </c>
      <c r="P59" s="106" t="s">
        <v>618</v>
      </c>
      <c r="Q59" s="106" t="s">
        <v>618</v>
      </c>
      <c r="R59" s="106" t="s">
        <v>618</v>
      </c>
      <c r="S59" s="106" t="s">
        <v>618</v>
      </c>
      <c r="T59" s="106" t="s">
        <v>618</v>
      </c>
      <c r="U59" s="95" t="s">
        <v>618</v>
      </c>
      <c r="V59" s="106" t="s">
        <v>618</v>
      </c>
      <c r="W59" s="106" t="s">
        <v>618</v>
      </c>
      <c r="X59" s="106" t="s">
        <v>618</v>
      </c>
      <c r="Y59" s="106" t="s">
        <v>618</v>
      </c>
      <c r="Z59" s="95" t="s">
        <v>618</v>
      </c>
      <c r="AA59" s="106" t="s">
        <v>618</v>
      </c>
      <c r="AB59" s="106" t="s">
        <v>618</v>
      </c>
      <c r="AC59" s="107" t="s">
        <v>618</v>
      </c>
      <c r="AD59" s="95" t="s">
        <v>618</v>
      </c>
      <c r="AE59" s="106" t="s">
        <v>618</v>
      </c>
      <c r="AF59" s="106" t="s">
        <v>618</v>
      </c>
      <c r="AG59" s="106" t="s">
        <v>618</v>
      </c>
      <c r="AH59" s="106" t="s">
        <v>618</v>
      </c>
      <c r="AI59" s="106" t="s">
        <v>618</v>
      </c>
      <c r="AJ59" s="106" t="s">
        <v>618</v>
      </c>
      <c r="AK59" s="106" t="s">
        <v>618</v>
      </c>
      <c r="AL59" s="106" t="s">
        <v>618</v>
      </c>
      <c r="AM59" s="106" t="s">
        <v>618</v>
      </c>
      <c r="AN59" s="106" t="s">
        <v>618</v>
      </c>
      <c r="AO59" s="106" t="s">
        <v>618</v>
      </c>
      <c r="AP59" s="106" t="s">
        <v>618</v>
      </c>
      <c r="AQ59" s="106" t="s">
        <v>618</v>
      </c>
      <c r="AR59" s="106" t="s">
        <v>618</v>
      </c>
      <c r="AS59" s="106" t="s">
        <v>618</v>
      </c>
      <c r="AT59" s="106" t="s">
        <v>618</v>
      </c>
      <c r="AU59" s="106" t="s">
        <v>618</v>
      </c>
      <c r="AV59" s="106" t="s">
        <v>618</v>
      </c>
      <c r="AW59" s="106" t="s">
        <v>618</v>
      </c>
      <c r="AX59" s="106" t="s">
        <v>618</v>
      </c>
      <c r="AY59" s="106" t="s">
        <v>618</v>
      </c>
      <c r="AZ59" s="106" t="s">
        <v>618</v>
      </c>
      <c r="BA59" s="107" t="s">
        <v>618</v>
      </c>
      <c r="BB59" s="95" t="s">
        <v>618</v>
      </c>
      <c r="BC59" s="106" t="s">
        <v>618</v>
      </c>
      <c r="BD59" s="106" t="s">
        <v>618</v>
      </c>
      <c r="BE59" s="106" t="s">
        <v>618</v>
      </c>
      <c r="BF59" s="106" t="s">
        <v>618</v>
      </c>
      <c r="BG59" s="106" t="s">
        <v>618</v>
      </c>
      <c r="BH59" s="106" t="s">
        <v>618</v>
      </c>
      <c r="BI59" s="106" t="s">
        <v>618</v>
      </c>
      <c r="BJ59" s="106" t="s">
        <v>618</v>
      </c>
      <c r="BK59" s="106" t="s">
        <v>618</v>
      </c>
      <c r="BL59" s="106" t="s">
        <v>618</v>
      </c>
      <c r="BM59" s="106" t="s">
        <v>618</v>
      </c>
      <c r="BN59" s="106" t="s">
        <v>618</v>
      </c>
      <c r="BO59" s="106" t="s">
        <v>618</v>
      </c>
      <c r="BP59" s="106" t="s">
        <v>618</v>
      </c>
      <c r="BQ59" s="106" t="s">
        <v>618</v>
      </c>
      <c r="BR59" s="106" t="s">
        <v>618</v>
      </c>
      <c r="BS59" s="106" t="s">
        <v>618</v>
      </c>
      <c r="BT59" s="96" t="s">
        <v>618</v>
      </c>
      <c r="BU59" s="95" t="s">
        <v>618</v>
      </c>
      <c r="BV59" s="106" t="s">
        <v>618</v>
      </c>
      <c r="BW59" s="106" t="s">
        <v>618</v>
      </c>
      <c r="BX59" s="107" t="s">
        <v>618</v>
      </c>
      <c r="BY59" s="107" t="s">
        <v>618</v>
      </c>
      <c r="BZ59" s="107">
        <v>0</v>
      </c>
      <c r="CA59" s="214">
        <v>0</v>
      </c>
      <c r="CB59" s="107">
        <v>0</v>
      </c>
    </row>
    <row r="60" spans="1:80">
      <c r="A60" s="133"/>
      <c r="B60" s="103" t="s">
        <v>615</v>
      </c>
      <c r="C60" s="104" t="s">
        <v>718</v>
      </c>
      <c r="D60" s="104"/>
      <c r="E60" s="104"/>
      <c r="F60" s="104"/>
      <c r="G60" s="105"/>
      <c r="H60" s="229" t="s">
        <v>719</v>
      </c>
      <c r="I60" s="95">
        <v>0</v>
      </c>
      <c r="J60" s="95" t="s">
        <v>618</v>
      </c>
      <c r="K60" s="106" t="s">
        <v>618</v>
      </c>
      <c r="L60" s="106" t="s">
        <v>618</v>
      </c>
      <c r="M60" s="106" t="s">
        <v>618</v>
      </c>
      <c r="N60" s="106" t="s">
        <v>618</v>
      </c>
      <c r="O60" s="106" t="s">
        <v>618</v>
      </c>
      <c r="P60" s="106" t="s">
        <v>618</v>
      </c>
      <c r="Q60" s="106" t="s">
        <v>618</v>
      </c>
      <c r="R60" s="106" t="s">
        <v>618</v>
      </c>
      <c r="S60" s="106" t="s">
        <v>618</v>
      </c>
      <c r="T60" s="106" t="s">
        <v>618</v>
      </c>
      <c r="U60" s="95" t="s">
        <v>618</v>
      </c>
      <c r="V60" s="106" t="s">
        <v>618</v>
      </c>
      <c r="W60" s="106" t="s">
        <v>618</v>
      </c>
      <c r="X60" s="106" t="s">
        <v>618</v>
      </c>
      <c r="Y60" s="106" t="s">
        <v>618</v>
      </c>
      <c r="Z60" s="95" t="s">
        <v>618</v>
      </c>
      <c r="AA60" s="106" t="s">
        <v>618</v>
      </c>
      <c r="AB60" s="106" t="s">
        <v>618</v>
      </c>
      <c r="AC60" s="107" t="s">
        <v>618</v>
      </c>
      <c r="AD60" s="95" t="s">
        <v>618</v>
      </c>
      <c r="AE60" s="106" t="s">
        <v>618</v>
      </c>
      <c r="AF60" s="106" t="s">
        <v>618</v>
      </c>
      <c r="AG60" s="106" t="s">
        <v>618</v>
      </c>
      <c r="AH60" s="106" t="s">
        <v>618</v>
      </c>
      <c r="AI60" s="106" t="s">
        <v>618</v>
      </c>
      <c r="AJ60" s="106" t="s">
        <v>618</v>
      </c>
      <c r="AK60" s="106" t="s">
        <v>618</v>
      </c>
      <c r="AL60" s="106" t="s">
        <v>618</v>
      </c>
      <c r="AM60" s="106" t="s">
        <v>618</v>
      </c>
      <c r="AN60" s="106" t="s">
        <v>618</v>
      </c>
      <c r="AO60" s="106" t="s">
        <v>618</v>
      </c>
      <c r="AP60" s="106" t="s">
        <v>618</v>
      </c>
      <c r="AQ60" s="106" t="s">
        <v>618</v>
      </c>
      <c r="AR60" s="106" t="s">
        <v>618</v>
      </c>
      <c r="AS60" s="106" t="s">
        <v>618</v>
      </c>
      <c r="AT60" s="106" t="s">
        <v>618</v>
      </c>
      <c r="AU60" s="106" t="s">
        <v>618</v>
      </c>
      <c r="AV60" s="106" t="s">
        <v>618</v>
      </c>
      <c r="AW60" s="106" t="s">
        <v>618</v>
      </c>
      <c r="AX60" s="106" t="s">
        <v>618</v>
      </c>
      <c r="AY60" s="106" t="s">
        <v>618</v>
      </c>
      <c r="AZ60" s="106" t="s">
        <v>618</v>
      </c>
      <c r="BA60" s="107" t="s">
        <v>618</v>
      </c>
      <c r="BB60" s="95" t="s">
        <v>618</v>
      </c>
      <c r="BC60" s="106" t="s">
        <v>618</v>
      </c>
      <c r="BD60" s="106" t="s">
        <v>618</v>
      </c>
      <c r="BE60" s="106" t="s">
        <v>618</v>
      </c>
      <c r="BF60" s="106" t="s">
        <v>618</v>
      </c>
      <c r="BG60" s="106" t="s">
        <v>618</v>
      </c>
      <c r="BH60" s="106" t="s">
        <v>618</v>
      </c>
      <c r="BI60" s="106" t="s">
        <v>618</v>
      </c>
      <c r="BJ60" s="106" t="s">
        <v>618</v>
      </c>
      <c r="BK60" s="106" t="s">
        <v>618</v>
      </c>
      <c r="BL60" s="106" t="s">
        <v>618</v>
      </c>
      <c r="BM60" s="106" t="s">
        <v>618</v>
      </c>
      <c r="BN60" s="106" t="s">
        <v>618</v>
      </c>
      <c r="BO60" s="106" t="s">
        <v>618</v>
      </c>
      <c r="BP60" s="106" t="s">
        <v>618</v>
      </c>
      <c r="BQ60" s="106" t="s">
        <v>618</v>
      </c>
      <c r="BR60" s="106" t="s">
        <v>618</v>
      </c>
      <c r="BS60" s="106" t="s">
        <v>618</v>
      </c>
      <c r="BT60" s="96" t="s">
        <v>618</v>
      </c>
      <c r="BU60" s="95" t="s">
        <v>618</v>
      </c>
      <c r="BV60" s="106" t="s">
        <v>618</v>
      </c>
      <c r="BW60" s="106" t="s">
        <v>618</v>
      </c>
      <c r="BX60" s="107" t="s">
        <v>618</v>
      </c>
      <c r="BY60" s="107">
        <v>0</v>
      </c>
      <c r="BZ60" s="107">
        <v>0</v>
      </c>
      <c r="CA60" s="214">
        <v>0</v>
      </c>
      <c r="CB60" s="107">
        <v>0</v>
      </c>
    </row>
    <row r="61" spans="1:80">
      <c r="A61" s="103" t="s">
        <v>615</v>
      </c>
      <c r="B61" s="104" t="s">
        <v>669</v>
      </c>
      <c r="C61" s="104"/>
      <c r="D61" s="104"/>
      <c r="E61" s="104"/>
      <c r="F61" s="104"/>
      <c r="G61" s="105"/>
      <c r="H61" s="229" t="s">
        <v>720</v>
      </c>
      <c r="I61" s="95">
        <v>0</v>
      </c>
      <c r="J61" s="95">
        <v>0</v>
      </c>
      <c r="K61" s="106" t="s">
        <v>618</v>
      </c>
      <c r="L61" s="106" t="s">
        <v>618</v>
      </c>
      <c r="M61" s="106" t="s">
        <v>618</v>
      </c>
      <c r="N61" s="106" t="s">
        <v>618</v>
      </c>
      <c r="O61" s="106" t="s">
        <v>618</v>
      </c>
      <c r="P61" s="106" t="s">
        <v>618</v>
      </c>
      <c r="Q61" s="106">
        <v>0</v>
      </c>
      <c r="R61" s="106" t="s">
        <v>618</v>
      </c>
      <c r="S61" s="106">
        <v>0</v>
      </c>
      <c r="T61" s="106" t="s">
        <v>618</v>
      </c>
      <c r="U61" s="95">
        <v>0</v>
      </c>
      <c r="V61" s="106" t="s">
        <v>618</v>
      </c>
      <c r="W61" s="106">
        <v>0</v>
      </c>
      <c r="X61" s="106" t="s">
        <v>618</v>
      </c>
      <c r="Y61" s="106" t="s">
        <v>618</v>
      </c>
      <c r="Z61" s="95" t="s">
        <v>618</v>
      </c>
      <c r="AA61" s="106" t="s">
        <v>618</v>
      </c>
      <c r="AB61" s="106" t="s">
        <v>618</v>
      </c>
      <c r="AC61" s="107" t="s">
        <v>618</v>
      </c>
      <c r="AD61" s="95" t="s">
        <v>618</v>
      </c>
      <c r="AE61" s="106" t="s">
        <v>618</v>
      </c>
      <c r="AF61" s="106" t="s">
        <v>618</v>
      </c>
      <c r="AG61" s="106" t="s">
        <v>618</v>
      </c>
      <c r="AH61" s="106" t="s">
        <v>618</v>
      </c>
      <c r="AI61" s="106" t="s">
        <v>618</v>
      </c>
      <c r="AJ61" s="106" t="s">
        <v>618</v>
      </c>
      <c r="AK61" s="106" t="s">
        <v>618</v>
      </c>
      <c r="AL61" s="106" t="s">
        <v>618</v>
      </c>
      <c r="AM61" s="106" t="s">
        <v>618</v>
      </c>
      <c r="AN61" s="106" t="s">
        <v>618</v>
      </c>
      <c r="AO61" s="106" t="s">
        <v>618</v>
      </c>
      <c r="AP61" s="106" t="s">
        <v>618</v>
      </c>
      <c r="AQ61" s="106" t="s">
        <v>618</v>
      </c>
      <c r="AR61" s="106" t="s">
        <v>618</v>
      </c>
      <c r="AS61" s="106" t="s">
        <v>618</v>
      </c>
      <c r="AT61" s="106" t="s">
        <v>618</v>
      </c>
      <c r="AU61" s="106" t="s">
        <v>618</v>
      </c>
      <c r="AV61" s="106" t="s">
        <v>618</v>
      </c>
      <c r="AW61" s="106" t="s">
        <v>618</v>
      </c>
      <c r="AX61" s="106" t="s">
        <v>618</v>
      </c>
      <c r="AY61" s="106" t="s">
        <v>618</v>
      </c>
      <c r="AZ61" s="106" t="s">
        <v>618</v>
      </c>
      <c r="BA61" s="107" t="s">
        <v>618</v>
      </c>
      <c r="BB61" s="95" t="s">
        <v>618</v>
      </c>
      <c r="BC61" s="106" t="s">
        <v>618</v>
      </c>
      <c r="BD61" s="106" t="s">
        <v>618</v>
      </c>
      <c r="BE61" s="106" t="s">
        <v>618</v>
      </c>
      <c r="BF61" s="106" t="s">
        <v>618</v>
      </c>
      <c r="BG61" s="106" t="s">
        <v>618</v>
      </c>
      <c r="BH61" s="106" t="s">
        <v>618</v>
      </c>
      <c r="BI61" s="106" t="s">
        <v>618</v>
      </c>
      <c r="BJ61" s="106" t="s">
        <v>618</v>
      </c>
      <c r="BK61" s="106" t="s">
        <v>618</v>
      </c>
      <c r="BL61" s="106" t="s">
        <v>618</v>
      </c>
      <c r="BM61" s="106" t="s">
        <v>618</v>
      </c>
      <c r="BN61" s="106" t="s">
        <v>618</v>
      </c>
      <c r="BO61" s="106" t="s">
        <v>618</v>
      </c>
      <c r="BP61" s="106" t="s">
        <v>618</v>
      </c>
      <c r="BQ61" s="106" t="s">
        <v>618</v>
      </c>
      <c r="BR61" s="106" t="s">
        <v>618</v>
      </c>
      <c r="BS61" s="106" t="s">
        <v>618</v>
      </c>
      <c r="BT61" s="96" t="s">
        <v>618</v>
      </c>
      <c r="BU61" s="95" t="s">
        <v>618</v>
      </c>
      <c r="BV61" s="106" t="s">
        <v>618</v>
      </c>
      <c r="BW61" s="106" t="s">
        <v>618</v>
      </c>
      <c r="BX61" s="107" t="s">
        <v>618</v>
      </c>
      <c r="BY61" s="107" t="s">
        <v>618</v>
      </c>
      <c r="BZ61" s="107" t="s">
        <v>618</v>
      </c>
      <c r="CA61" s="214">
        <v>0</v>
      </c>
      <c r="CB61" s="107">
        <v>0</v>
      </c>
    </row>
    <row r="62" spans="1:80">
      <c r="A62" s="103" t="s">
        <v>615</v>
      </c>
      <c r="B62" s="104" t="s">
        <v>671</v>
      </c>
      <c r="C62" s="104"/>
      <c r="D62" s="104"/>
      <c r="E62" s="104"/>
      <c r="F62" s="104"/>
      <c r="G62" s="105"/>
      <c r="H62" s="229" t="s">
        <v>721</v>
      </c>
      <c r="I62" s="95">
        <v>0</v>
      </c>
      <c r="J62" s="95">
        <v>0</v>
      </c>
      <c r="K62" s="106" t="s">
        <v>618</v>
      </c>
      <c r="L62" s="106" t="s">
        <v>618</v>
      </c>
      <c r="M62" s="106" t="s">
        <v>618</v>
      </c>
      <c r="N62" s="106" t="s">
        <v>618</v>
      </c>
      <c r="O62" s="106" t="s">
        <v>618</v>
      </c>
      <c r="P62" s="106" t="s">
        <v>618</v>
      </c>
      <c r="Q62" s="106" t="s">
        <v>618</v>
      </c>
      <c r="R62" s="106" t="s">
        <v>618</v>
      </c>
      <c r="S62" s="106" t="s">
        <v>618</v>
      </c>
      <c r="T62" s="106" t="s">
        <v>618</v>
      </c>
      <c r="U62" s="95">
        <v>0</v>
      </c>
      <c r="V62" s="106" t="s">
        <v>618</v>
      </c>
      <c r="W62" s="106" t="s">
        <v>618</v>
      </c>
      <c r="X62" s="106">
        <v>0</v>
      </c>
      <c r="Y62" s="106">
        <v>0</v>
      </c>
      <c r="Z62" s="95" t="s">
        <v>618</v>
      </c>
      <c r="AA62" s="106" t="s">
        <v>618</v>
      </c>
      <c r="AB62" s="106" t="s">
        <v>618</v>
      </c>
      <c r="AC62" s="107" t="s">
        <v>618</v>
      </c>
      <c r="AD62" s="95" t="s">
        <v>618</v>
      </c>
      <c r="AE62" s="106" t="s">
        <v>618</v>
      </c>
      <c r="AF62" s="106" t="s">
        <v>618</v>
      </c>
      <c r="AG62" s="106" t="s">
        <v>618</v>
      </c>
      <c r="AH62" s="106" t="s">
        <v>618</v>
      </c>
      <c r="AI62" s="106" t="s">
        <v>618</v>
      </c>
      <c r="AJ62" s="106" t="s">
        <v>618</v>
      </c>
      <c r="AK62" s="106" t="s">
        <v>618</v>
      </c>
      <c r="AL62" s="106" t="s">
        <v>618</v>
      </c>
      <c r="AM62" s="106" t="s">
        <v>618</v>
      </c>
      <c r="AN62" s="106" t="s">
        <v>618</v>
      </c>
      <c r="AO62" s="106" t="s">
        <v>618</v>
      </c>
      <c r="AP62" s="106" t="s">
        <v>618</v>
      </c>
      <c r="AQ62" s="106" t="s">
        <v>618</v>
      </c>
      <c r="AR62" s="106" t="s">
        <v>618</v>
      </c>
      <c r="AS62" s="106" t="s">
        <v>618</v>
      </c>
      <c r="AT62" s="106" t="s">
        <v>618</v>
      </c>
      <c r="AU62" s="106" t="s">
        <v>618</v>
      </c>
      <c r="AV62" s="106" t="s">
        <v>618</v>
      </c>
      <c r="AW62" s="106" t="s">
        <v>618</v>
      </c>
      <c r="AX62" s="106" t="s">
        <v>618</v>
      </c>
      <c r="AY62" s="106" t="s">
        <v>618</v>
      </c>
      <c r="AZ62" s="106" t="s">
        <v>618</v>
      </c>
      <c r="BA62" s="107" t="s">
        <v>618</v>
      </c>
      <c r="BB62" s="95" t="s">
        <v>618</v>
      </c>
      <c r="BC62" s="106" t="s">
        <v>618</v>
      </c>
      <c r="BD62" s="106" t="s">
        <v>618</v>
      </c>
      <c r="BE62" s="106" t="s">
        <v>618</v>
      </c>
      <c r="BF62" s="106" t="s">
        <v>618</v>
      </c>
      <c r="BG62" s="106" t="s">
        <v>618</v>
      </c>
      <c r="BH62" s="106" t="s">
        <v>618</v>
      </c>
      <c r="BI62" s="106" t="s">
        <v>618</v>
      </c>
      <c r="BJ62" s="106" t="s">
        <v>618</v>
      </c>
      <c r="BK62" s="106" t="s">
        <v>618</v>
      </c>
      <c r="BL62" s="106" t="s">
        <v>618</v>
      </c>
      <c r="BM62" s="106" t="s">
        <v>618</v>
      </c>
      <c r="BN62" s="106" t="s">
        <v>618</v>
      </c>
      <c r="BO62" s="106" t="s">
        <v>618</v>
      </c>
      <c r="BP62" s="106" t="s">
        <v>618</v>
      </c>
      <c r="BQ62" s="106" t="s">
        <v>618</v>
      </c>
      <c r="BR62" s="106" t="s">
        <v>618</v>
      </c>
      <c r="BS62" s="106" t="s">
        <v>618</v>
      </c>
      <c r="BT62" s="96" t="s">
        <v>618</v>
      </c>
      <c r="BU62" s="95" t="s">
        <v>618</v>
      </c>
      <c r="BV62" s="106" t="s">
        <v>618</v>
      </c>
      <c r="BW62" s="106" t="s">
        <v>618</v>
      </c>
      <c r="BX62" s="107" t="s">
        <v>618</v>
      </c>
      <c r="BY62" s="107" t="s">
        <v>618</v>
      </c>
      <c r="BZ62" s="107" t="s">
        <v>618</v>
      </c>
      <c r="CA62" s="214">
        <v>0</v>
      </c>
      <c r="CB62" s="107">
        <v>0</v>
      </c>
    </row>
    <row r="63" spans="1:80">
      <c r="A63" s="103" t="s">
        <v>615</v>
      </c>
      <c r="B63" s="104" t="s">
        <v>673</v>
      </c>
      <c r="C63" s="104"/>
      <c r="D63" s="104"/>
      <c r="E63" s="104"/>
      <c r="F63" s="104"/>
      <c r="G63" s="105"/>
      <c r="H63" s="229" t="s">
        <v>722</v>
      </c>
      <c r="I63" s="95">
        <v>0</v>
      </c>
      <c r="J63" s="95">
        <v>0</v>
      </c>
      <c r="K63" s="106" t="s">
        <v>618</v>
      </c>
      <c r="L63" s="106" t="s">
        <v>618</v>
      </c>
      <c r="M63" s="106" t="s">
        <v>618</v>
      </c>
      <c r="N63" s="106" t="s">
        <v>618</v>
      </c>
      <c r="O63" s="106" t="s">
        <v>618</v>
      </c>
      <c r="P63" s="106" t="s">
        <v>618</v>
      </c>
      <c r="Q63" s="106" t="s">
        <v>618</v>
      </c>
      <c r="R63" s="106">
        <v>0</v>
      </c>
      <c r="S63" s="106" t="s">
        <v>618</v>
      </c>
      <c r="T63" s="106" t="s">
        <v>618</v>
      </c>
      <c r="U63" s="95">
        <v>0</v>
      </c>
      <c r="V63" s="106">
        <v>0</v>
      </c>
      <c r="W63" s="106" t="s">
        <v>618</v>
      </c>
      <c r="X63" s="106" t="s">
        <v>618</v>
      </c>
      <c r="Y63" s="106" t="s">
        <v>618</v>
      </c>
      <c r="Z63" s="95" t="s">
        <v>618</v>
      </c>
      <c r="AA63" s="106" t="s">
        <v>618</v>
      </c>
      <c r="AB63" s="106" t="s">
        <v>618</v>
      </c>
      <c r="AC63" s="107" t="s">
        <v>618</v>
      </c>
      <c r="AD63" s="95" t="s">
        <v>618</v>
      </c>
      <c r="AE63" s="106" t="s">
        <v>618</v>
      </c>
      <c r="AF63" s="106" t="s">
        <v>618</v>
      </c>
      <c r="AG63" s="106" t="s">
        <v>618</v>
      </c>
      <c r="AH63" s="106" t="s">
        <v>618</v>
      </c>
      <c r="AI63" s="106" t="s">
        <v>618</v>
      </c>
      <c r="AJ63" s="106" t="s">
        <v>618</v>
      </c>
      <c r="AK63" s="106" t="s">
        <v>618</v>
      </c>
      <c r="AL63" s="106" t="s">
        <v>618</v>
      </c>
      <c r="AM63" s="106" t="s">
        <v>618</v>
      </c>
      <c r="AN63" s="106" t="s">
        <v>618</v>
      </c>
      <c r="AO63" s="106" t="s">
        <v>618</v>
      </c>
      <c r="AP63" s="106" t="s">
        <v>618</v>
      </c>
      <c r="AQ63" s="106" t="s">
        <v>618</v>
      </c>
      <c r="AR63" s="106" t="s">
        <v>618</v>
      </c>
      <c r="AS63" s="106" t="s">
        <v>618</v>
      </c>
      <c r="AT63" s="106" t="s">
        <v>618</v>
      </c>
      <c r="AU63" s="106" t="s">
        <v>618</v>
      </c>
      <c r="AV63" s="106" t="s">
        <v>618</v>
      </c>
      <c r="AW63" s="106" t="s">
        <v>618</v>
      </c>
      <c r="AX63" s="106" t="s">
        <v>618</v>
      </c>
      <c r="AY63" s="106" t="s">
        <v>618</v>
      </c>
      <c r="AZ63" s="106" t="s">
        <v>618</v>
      </c>
      <c r="BA63" s="107" t="s">
        <v>618</v>
      </c>
      <c r="BB63" s="95" t="s">
        <v>618</v>
      </c>
      <c r="BC63" s="106" t="s">
        <v>618</v>
      </c>
      <c r="BD63" s="106" t="s">
        <v>618</v>
      </c>
      <c r="BE63" s="106" t="s">
        <v>618</v>
      </c>
      <c r="BF63" s="106" t="s">
        <v>618</v>
      </c>
      <c r="BG63" s="106" t="s">
        <v>618</v>
      </c>
      <c r="BH63" s="106" t="s">
        <v>618</v>
      </c>
      <c r="BI63" s="106" t="s">
        <v>618</v>
      </c>
      <c r="BJ63" s="106" t="s">
        <v>618</v>
      </c>
      <c r="BK63" s="106" t="s">
        <v>618</v>
      </c>
      <c r="BL63" s="106" t="s">
        <v>618</v>
      </c>
      <c r="BM63" s="106" t="s">
        <v>618</v>
      </c>
      <c r="BN63" s="106" t="s">
        <v>618</v>
      </c>
      <c r="BO63" s="106" t="s">
        <v>618</v>
      </c>
      <c r="BP63" s="106" t="s">
        <v>618</v>
      </c>
      <c r="BQ63" s="106" t="s">
        <v>618</v>
      </c>
      <c r="BR63" s="106" t="s">
        <v>618</v>
      </c>
      <c r="BS63" s="106" t="s">
        <v>618</v>
      </c>
      <c r="BT63" s="96" t="s">
        <v>618</v>
      </c>
      <c r="BU63" s="95" t="s">
        <v>618</v>
      </c>
      <c r="BV63" s="106" t="s">
        <v>618</v>
      </c>
      <c r="BW63" s="106" t="s">
        <v>618</v>
      </c>
      <c r="BX63" s="107" t="s">
        <v>618</v>
      </c>
      <c r="BY63" s="107" t="s">
        <v>618</v>
      </c>
      <c r="BZ63" s="107" t="s">
        <v>618</v>
      </c>
      <c r="CA63" s="214">
        <v>0</v>
      </c>
      <c r="CB63" s="107">
        <v>0</v>
      </c>
    </row>
    <row r="64" spans="1:80">
      <c r="A64" s="103" t="s">
        <v>615</v>
      </c>
      <c r="B64" s="104" t="s">
        <v>675</v>
      </c>
      <c r="C64" s="104"/>
      <c r="D64" s="104"/>
      <c r="E64" s="104"/>
      <c r="F64" s="104"/>
      <c r="G64" s="105"/>
      <c r="H64" s="229" t="s">
        <v>723</v>
      </c>
      <c r="I64" s="95">
        <v>0</v>
      </c>
      <c r="J64" s="95" t="s">
        <v>618</v>
      </c>
      <c r="K64" s="106" t="s">
        <v>618</v>
      </c>
      <c r="L64" s="106" t="s">
        <v>618</v>
      </c>
      <c r="M64" s="106" t="s">
        <v>618</v>
      </c>
      <c r="N64" s="106" t="s">
        <v>618</v>
      </c>
      <c r="O64" s="106" t="s">
        <v>618</v>
      </c>
      <c r="P64" s="106" t="s">
        <v>618</v>
      </c>
      <c r="Q64" s="106" t="s">
        <v>618</v>
      </c>
      <c r="R64" s="106" t="s">
        <v>618</v>
      </c>
      <c r="S64" s="106" t="s">
        <v>618</v>
      </c>
      <c r="T64" s="106" t="s">
        <v>618</v>
      </c>
      <c r="U64" s="95" t="s">
        <v>618</v>
      </c>
      <c r="V64" s="106" t="s">
        <v>618</v>
      </c>
      <c r="W64" s="106" t="s">
        <v>618</v>
      </c>
      <c r="X64" s="106" t="s">
        <v>618</v>
      </c>
      <c r="Y64" s="106" t="s">
        <v>618</v>
      </c>
      <c r="Z64" s="95" t="s">
        <v>618</v>
      </c>
      <c r="AA64" s="106" t="s">
        <v>618</v>
      </c>
      <c r="AB64" s="106" t="s">
        <v>618</v>
      </c>
      <c r="AC64" s="107" t="s">
        <v>618</v>
      </c>
      <c r="AD64" s="95">
        <v>0</v>
      </c>
      <c r="AE64" s="106">
        <v>0</v>
      </c>
      <c r="AF64" s="106">
        <v>0</v>
      </c>
      <c r="AG64" s="106">
        <v>0</v>
      </c>
      <c r="AH64" s="106">
        <v>0</v>
      </c>
      <c r="AI64" s="106">
        <v>0</v>
      </c>
      <c r="AJ64" s="106">
        <v>0</v>
      </c>
      <c r="AK64" s="106">
        <v>0</v>
      </c>
      <c r="AL64" s="106">
        <v>0</v>
      </c>
      <c r="AM64" s="106">
        <v>0</v>
      </c>
      <c r="AN64" s="106">
        <v>0</v>
      </c>
      <c r="AO64" s="106">
        <v>0</v>
      </c>
      <c r="AP64" s="106">
        <v>0</v>
      </c>
      <c r="AQ64" s="106">
        <v>0</v>
      </c>
      <c r="AR64" s="106">
        <v>0</v>
      </c>
      <c r="AS64" s="106">
        <v>0</v>
      </c>
      <c r="AT64" s="106">
        <v>0</v>
      </c>
      <c r="AU64" s="106">
        <v>0</v>
      </c>
      <c r="AV64" s="106">
        <v>0</v>
      </c>
      <c r="AW64" s="106">
        <v>0</v>
      </c>
      <c r="AX64" s="106">
        <v>0</v>
      </c>
      <c r="AY64" s="106">
        <v>0</v>
      </c>
      <c r="AZ64" s="106">
        <v>0</v>
      </c>
      <c r="BA64" s="107" t="s">
        <v>618</v>
      </c>
      <c r="BB64" s="95">
        <v>0</v>
      </c>
      <c r="BC64" s="106" t="s">
        <v>618</v>
      </c>
      <c r="BD64" s="106" t="s">
        <v>618</v>
      </c>
      <c r="BE64" s="106" t="s">
        <v>618</v>
      </c>
      <c r="BF64" s="106" t="s">
        <v>618</v>
      </c>
      <c r="BG64" s="106" t="s">
        <v>618</v>
      </c>
      <c r="BH64" s="106" t="s">
        <v>618</v>
      </c>
      <c r="BI64" s="106" t="s">
        <v>618</v>
      </c>
      <c r="BJ64" s="106" t="s">
        <v>618</v>
      </c>
      <c r="BK64" s="106" t="s">
        <v>618</v>
      </c>
      <c r="BL64" s="106" t="s">
        <v>618</v>
      </c>
      <c r="BM64" s="106" t="s">
        <v>618</v>
      </c>
      <c r="BN64" s="106">
        <v>0</v>
      </c>
      <c r="BO64" s="106" t="s">
        <v>618</v>
      </c>
      <c r="BP64" s="106">
        <v>0</v>
      </c>
      <c r="BQ64" s="106" t="s">
        <v>618</v>
      </c>
      <c r="BR64" s="106">
        <v>0</v>
      </c>
      <c r="BS64" s="106" t="s">
        <v>618</v>
      </c>
      <c r="BT64" s="96" t="s">
        <v>618</v>
      </c>
      <c r="BU64" s="95" t="s">
        <v>618</v>
      </c>
      <c r="BV64" s="106" t="s">
        <v>618</v>
      </c>
      <c r="BW64" s="106" t="s">
        <v>618</v>
      </c>
      <c r="BX64" s="107" t="s">
        <v>618</v>
      </c>
      <c r="BY64" s="107" t="s">
        <v>618</v>
      </c>
      <c r="BZ64" s="107" t="s">
        <v>618</v>
      </c>
      <c r="CA64" s="214">
        <v>0</v>
      </c>
      <c r="CB64" s="107">
        <v>0</v>
      </c>
    </row>
    <row r="65" spans="1:80">
      <c r="A65" s="103"/>
      <c r="B65" s="103" t="s">
        <v>615</v>
      </c>
      <c r="C65" s="104" t="s">
        <v>724</v>
      </c>
      <c r="D65" s="104"/>
      <c r="E65" s="104"/>
      <c r="F65" s="104"/>
      <c r="G65" s="105"/>
      <c r="H65" s="229" t="s">
        <v>725</v>
      </c>
      <c r="I65" s="95">
        <v>0</v>
      </c>
      <c r="J65" s="95" t="s">
        <v>618</v>
      </c>
      <c r="K65" s="106" t="s">
        <v>618</v>
      </c>
      <c r="L65" s="106" t="s">
        <v>618</v>
      </c>
      <c r="M65" s="106" t="s">
        <v>618</v>
      </c>
      <c r="N65" s="106" t="s">
        <v>618</v>
      </c>
      <c r="O65" s="106" t="s">
        <v>618</v>
      </c>
      <c r="P65" s="106" t="s">
        <v>618</v>
      </c>
      <c r="Q65" s="106" t="s">
        <v>618</v>
      </c>
      <c r="R65" s="106" t="s">
        <v>618</v>
      </c>
      <c r="S65" s="106" t="s">
        <v>618</v>
      </c>
      <c r="T65" s="106" t="s">
        <v>618</v>
      </c>
      <c r="U65" s="95" t="s">
        <v>618</v>
      </c>
      <c r="V65" s="106" t="s">
        <v>618</v>
      </c>
      <c r="W65" s="106" t="s">
        <v>618</v>
      </c>
      <c r="X65" s="106" t="s">
        <v>618</v>
      </c>
      <c r="Y65" s="106" t="s">
        <v>618</v>
      </c>
      <c r="Z65" s="95" t="s">
        <v>618</v>
      </c>
      <c r="AA65" s="106" t="s">
        <v>618</v>
      </c>
      <c r="AB65" s="106" t="s">
        <v>618</v>
      </c>
      <c r="AC65" s="107" t="s">
        <v>618</v>
      </c>
      <c r="AD65" s="95">
        <v>0</v>
      </c>
      <c r="AE65" s="106" t="s">
        <v>618</v>
      </c>
      <c r="AF65" s="106" t="s">
        <v>618</v>
      </c>
      <c r="AG65" s="106" t="s">
        <v>618</v>
      </c>
      <c r="AH65" s="106" t="s">
        <v>618</v>
      </c>
      <c r="AI65" s="106" t="s">
        <v>618</v>
      </c>
      <c r="AJ65" s="106">
        <v>0</v>
      </c>
      <c r="AK65" s="106">
        <v>0</v>
      </c>
      <c r="AL65" s="106">
        <v>0</v>
      </c>
      <c r="AM65" s="106">
        <v>0</v>
      </c>
      <c r="AN65" s="106">
        <v>0</v>
      </c>
      <c r="AO65" s="106">
        <v>0</v>
      </c>
      <c r="AP65" s="106">
        <v>0</v>
      </c>
      <c r="AQ65" s="106">
        <v>0</v>
      </c>
      <c r="AR65" s="106">
        <v>0</v>
      </c>
      <c r="AS65" s="106">
        <v>0</v>
      </c>
      <c r="AT65" s="106">
        <v>0</v>
      </c>
      <c r="AU65" s="106">
        <v>0</v>
      </c>
      <c r="AV65" s="106">
        <v>0</v>
      </c>
      <c r="AW65" s="106">
        <v>0</v>
      </c>
      <c r="AX65" s="106">
        <v>0</v>
      </c>
      <c r="AY65" s="106">
        <v>0</v>
      </c>
      <c r="AZ65" s="106">
        <v>0</v>
      </c>
      <c r="BA65" s="107" t="s">
        <v>618</v>
      </c>
      <c r="BB65" s="95" t="s">
        <v>618</v>
      </c>
      <c r="BC65" s="106" t="s">
        <v>618</v>
      </c>
      <c r="BD65" s="106" t="s">
        <v>618</v>
      </c>
      <c r="BE65" s="106" t="s">
        <v>618</v>
      </c>
      <c r="BF65" s="106" t="s">
        <v>618</v>
      </c>
      <c r="BG65" s="106" t="s">
        <v>618</v>
      </c>
      <c r="BH65" s="106" t="s">
        <v>618</v>
      </c>
      <c r="BI65" s="106" t="s">
        <v>618</v>
      </c>
      <c r="BJ65" s="106" t="s">
        <v>618</v>
      </c>
      <c r="BK65" s="106" t="s">
        <v>618</v>
      </c>
      <c r="BL65" s="106" t="s">
        <v>618</v>
      </c>
      <c r="BM65" s="106" t="s">
        <v>618</v>
      </c>
      <c r="BN65" s="106" t="s">
        <v>618</v>
      </c>
      <c r="BO65" s="106" t="s">
        <v>618</v>
      </c>
      <c r="BP65" s="106" t="s">
        <v>618</v>
      </c>
      <c r="BQ65" s="106" t="s">
        <v>618</v>
      </c>
      <c r="BR65" s="106" t="s">
        <v>618</v>
      </c>
      <c r="BS65" s="106" t="s">
        <v>618</v>
      </c>
      <c r="BT65" s="96" t="s">
        <v>618</v>
      </c>
      <c r="BU65" s="95" t="s">
        <v>618</v>
      </c>
      <c r="BV65" s="106" t="s">
        <v>618</v>
      </c>
      <c r="BW65" s="106" t="s">
        <v>618</v>
      </c>
      <c r="BX65" s="107" t="s">
        <v>618</v>
      </c>
      <c r="BY65" s="107" t="s">
        <v>618</v>
      </c>
      <c r="BZ65" s="107" t="s">
        <v>618</v>
      </c>
      <c r="CA65" s="214">
        <v>0</v>
      </c>
      <c r="CB65" s="107">
        <v>0</v>
      </c>
    </row>
    <row r="66" spans="1:80">
      <c r="A66" s="103"/>
      <c r="B66" s="103" t="s">
        <v>615</v>
      </c>
      <c r="C66" s="104" t="s">
        <v>726</v>
      </c>
      <c r="D66" s="104"/>
      <c r="E66" s="104"/>
      <c r="F66" s="104"/>
      <c r="G66" s="105"/>
      <c r="H66" s="229" t="s">
        <v>727</v>
      </c>
      <c r="I66" s="95">
        <v>0</v>
      </c>
      <c r="J66" s="95" t="s">
        <v>618</v>
      </c>
      <c r="K66" s="106" t="s">
        <v>618</v>
      </c>
      <c r="L66" s="106" t="s">
        <v>618</v>
      </c>
      <c r="M66" s="106" t="s">
        <v>618</v>
      </c>
      <c r="N66" s="106" t="s">
        <v>618</v>
      </c>
      <c r="O66" s="106" t="s">
        <v>618</v>
      </c>
      <c r="P66" s="106" t="s">
        <v>618</v>
      </c>
      <c r="Q66" s="106" t="s">
        <v>618</v>
      </c>
      <c r="R66" s="106" t="s">
        <v>618</v>
      </c>
      <c r="S66" s="106" t="s">
        <v>618</v>
      </c>
      <c r="T66" s="106" t="s">
        <v>618</v>
      </c>
      <c r="U66" s="95" t="s">
        <v>618</v>
      </c>
      <c r="V66" s="106" t="s">
        <v>618</v>
      </c>
      <c r="W66" s="106" t="s">
        <v>618</v>
      </c>
      <c r="X66" s="106" t="s">
        <v>618</v>
      </c>
      <c r="Y66" s="106" t="s">
        <v>618</v>
      </c>
      <c r="Z66" s="95" t="s">
        <v>618</v>
      </c>
      <c r="AA66" s="106" t="s">
        <v>618</v>
      </c>
      <c r="AB66" s="106" t="s">
        <v>618</v>
      </c>
      <c r="AC66" s="107" t="s">
        <v>618</v>
      </c>
      <c r="AD66" s="95">
        <v>0</v>
      </c>
      <c r="AE66" s="106" t="s">
        <v>618</v>
      </c>
      <c r="AF66" s="106" t="s">
        <v>618</v>
      </c>
      <c r="AG66" s="106">
        <v>0</v>
      </c>
      <c r="AH66" s="106" t="s">
        <v>618</v>
      </c>
      <c r="AI66" s="106" t="s">
        <v>618</v>
      </c>
      <c r="AJ66" s="106" t="s">
        <v>618</v>
      </c>
      <c r="AK66" s="106" t="s">
        <v>618</v>
      </c>
      <c r="AL66" s="106" t="s">
        <v>618</v>
      </c>
      <c r="AM66" s="106" t="s">
        <v>618</v>
      </c>
      <c r="AN66" s="106" t="s">
        <v>618</v>
      </c>
      <c r="AO66" s="106" t="s">
        <v>618</v>
      </c>
      <c r="AP66" s="106" t="s">
        <v>618</v>
      </c>
      <c r="AQ66" s="106" t="s">
        <v>618</v>
      </c>
      <c r="AR66" s="106" t="s">
        <v>618</v>
      </c>
      <c r="AS66" s="106" t="s">
        <v>618</v>
      </c>
      <c r="AT66" s="106" t="s">
        <v>618</v>
      </c>
      <c r="AU66" s="106" t="s">
        <v>618</v>
      </c>
      <c r="AV66" s="106" t="s">
        <v>618</v>
      </c>
      <c r="AW66" s="106" t="s">
        <v>618</v>
      </c>
      <c r="AX66" s="106" t="s">
        <v>618</v>
      </c>
      <c r="AY66" s="106" t="s">
        <v>618</v>
      </c>
      <c r="AZ66" s="106" t="s">
        <v>618</v>
      </c>
      <c r="BA66" s="107" t="s">
        <v>618</v>
      </c>
      <c r="BB66" s="95" t="s">
        <v>618</v>
      </c>
      <c r="BC66" s="106" t="s">
        <v>618</v>
      </c>
      <c r="BD66" s="106" t="s">
        <v>618</v>
      </c>
      <c r="BE66" s="106" t="s">
        <v>618</v>
      </c>
      <c r="BF66" s="106" t="s">
        <v>618</v>
      </c>
      <c r="BG66" s="106" t="s">
        <v>618</v>
      </c>
      <c r="BH66" s="106" t="s">
        <v>618</v>
      </c>
      <c r="BI66" s="106" t="s">
        <v>618</v>
      </c>
      <c r="BJ66" s="106" t="s">
        <v>618</v>
      </c>
      <c r="BK66" s="106" t="s">
        <v>618</v>
      </c>
      <c r="BL66" s="106" t="s">
        <v>618</v>
      </c>
      <c r="BM66" s="106" t="s">
        <v>618</v>
      </c>
      <c r="BN66" s="106" t="s">
        <v>618</v>
      </c>
      <c r="BO66" s="106" t="s">
        <v>618</v>
      </c>
      <c r="BP66" s="106" t="s">
        <v>618</v>
      </c>
      <c r="BQ66" s="106" t="s">
        <v>618</v>
      </c>
      <c r="BR66" s="106" t="s">
        <v>618</v>
      </c>
      <c r="BS66" s="106" t="s">
        <v>618</v>
      </c>
      <c r="BT66" s="96" t="s">
        <v>618</v>
      </c>
      <c r="BU66" s="95" t="s">
        <v>618</v>
      </c>
      <c r="BV66" s="106" t="s">
        <v>618</v>
      </c>
      <c r="BW66" s="106" t="s">
        <v>618</v>
      </c>
      <c r="BX66" s="107" t="s">
        <v>618</v>
      </c>
      <c r="BY66" s="107" t="s">
        <v>618</v>
      </c>
      <c r="BZ66" s="107" t="s">
        <v>618</v>
      </c>
      <c r="CA66" s="214">
        <v>0</v>
      </c>
      <c r="CB66" s="107">
        <v>0</v>
      </c>
    </row>
    <row r="67" spans="1:80">
      <c r="A67" s="103"/>
      <c r="B67" s="103" t="s">
        <v>615</v>
      </c>
      <c r="C67" s="104" t="s">
        <v>681</v>
      </c>
      <c r="D67" s="104"/>
      <c r="E67" s="104"/>
      <c r="F67" s="104"/>
      <c r="G67" s="105"/>
      <c r="H67" s="229" t="s">
        <v>728</v>
      </c>
      <c r="I67" s="95">
        <v>0</v>
      </c>
      <c r="J67" s="95" t="s">
        <v>618</v>
      </c>
      <c r="K67" s="106" t="s">
        <v>618</v>
      </c>
      <c r="L67" s="106" t="s">
        <v>618</v>
      </c>
      <c r="M67" s="106" t="s">
        <v>618</v>
      </c>
      <c r="N67" s="106" t="s">
        <v>618</v>
      </c>
      <c r="O67" s="106" t="s">
        <v>618</v>
      </c>
      <c r="P67" s="106" t="s">
        <v>618</v>
      </c>
      <c r="Q67" s="106" t="s">
        <v>618</v>
      </c>
      <c r="R67" s="106" t="s">
        <v>618</v>
      </c>
      <c r="S67" s="106" t="s">
        <v>618</v>
      </c>
      <c r="T67" s="106" t="s">
        <v>618</v>
      </c>
      <c r="U67" s="95" t="s">
        <v>618</v>
      </c>
      <c r="V67" s="106" t="s">
        <v>618</v>
      </c>
      <c r="W67" s="106" t="s">
        <v>618</v>
      </c>
      <c r="X67" s="106" t="s">
        <v>618</v>
      </c>
      <c r="Y67" s="106" t="s">
        <v>618</v>
      </c>
      <c r="Z67" s="95" t="s">
        <v>618</v>
      </c>
      <c r="AA67" s="106" t="s">
        <v>618</v>
      </c>
      <c r="AB67" s="106" t="s">
        <v>618</v>
      </c>
      <c r="AC67" s="107" t="s">
        <v>618</v>
      </c>
      <c r="AD67" s="95">
        <v>0</v>
      </c>
      <c r="AE67" s="106" t="s">
        <v>618</v>
      </c>
      <c r="AF67" s="106" t="s">
        <v>618</v>
      </c>
      <c r="AG67" s="106">
        <v>0</v>
      </c>
      <c r="AH67" s="106" t="s">
        <v>618</v>
      </c>
      <c r="AI67" s="106" t="s">
        <v>618</v>
      </c>
      <c r="AJ67" s="106" t="s">
        <v>618</v>
      </c>
      <c r="AK67" s="106" t="s">
        <v>618</v>
      </c>
      <c r="AL67" s="106" t="s">
        <v>618</v>
      </c>
      <c r="AM67" s="106" t="s">
        <v>618</v>
      </c>
      <c r="AN67" s="106" t="s">
        <v>618</v>
      </c>
      <c r="AO67" s="106" t="s">
        <v>618</v>
      </c>
      <c r="AP67" s="106" t="s">
        <v>618</v>
      </c>
      <c r="AQ67" s="106" t="s">
        <v>618</v>
      </c>
      <c r="AR67" s="106" t="s">
        <v>618</v>
      </c>
      <c r="AS67" s="106" t="s">
        <v>618</v>
      </c>
      <c r="AT67" s="106" t="s">
        <v>618</v>
      </c>
      <c r="AU67" s="106" t="s">
        <v>618</v>
      </c>
      <c r="AV67" s="106" t="s">
        <v>618</v>
      </c>
      <c r="AW67" s="106" t="s">
        <v>618</v>
      </c>
      <c r="AX67" s="106" t="s">
        <v>618</v>
      </c>
      <c r="AY67" s="106" t="s">
        <v>618</v>
      </c>
      <c r="AZ67" s="106" t="s">
        <v>618</v>
      </c>
      <c r="BA67" s="107" t="s">
        <v>618</v>
      </c>
      <c r="BB67" s="95" t="s">
        <v>618</v>
      </c>
      <c r="BC67" s="106" t="s">
        <v>618</v>
      </c>
      <c r="BD67" s="106" t="s">
        <v>618</v>
      </c>
      <c r="BE67" s="106" t="s">
        <v>618</v>
      </c>
      <c r="BF67" s="106" t="s">
        <v>618</v>
      </c>
      <c r="BG67" s="106" t="s">
        <v>618</v>
      </c>
      <c r="BH67" s="106" t="s">
        <v>618</v>
      </c>
      <c r="BI67" s="106" t="s">
        <v>618</v>
      </c>
      <c r="BJ67" s="106" t="s">
        <v>618</v>
      </c>
      <c r="BK67" s="106" t="s">
        <v>618</v>
      </c>
      <c r="BL67" s="106" t="s">
        <v>618</v>
      </c>
      <c r="BM67" s="106" t="s">
        <v>618</v>
      </c>
      <c r="BN67" s="106" t="s">
        <v>618</v>
      </c>
      <c r="BO67" s="106" t="s">
        <v>618</v>
      </c>
      <c r="BP67" s="106" t="s">
        <v>618</v>
      </c>
      <c r="BQ67" s="106" t="s">
        <v>618</v>
      </c>
      <c r="BR67" s="106" t="s">
        <v>618</v>
      </c>
      <c r="BS67" s="106" t="s">
        <v>618</v>
      </c>
      <c r="BT67" s="96" t="s">
        <v>618</v>
      </c>
      <c r="BU67" s="95" t="s">
        <v>618</v>
      </c>
      <c r="BV67" s="106" t="s">
        <v>618</v>
      </c>
      <c r="BW67" s="106" t="s">
        <v>618</v>
      </c>
      <c r="BX67" s="107" t="s">
        <v>618</v>
      </c>
      <c r="BY67" s="107" t="s">
        <v>618</v>
      </c>
      <c r="BZ67" s="107" t="s">
        <v>618</v>
      </c>
      <c r="CA67" s="214">
        <v>0</v>
      </c>
      <c r="CB67" s="107">
        <v>0</v>
      </c>
    </row>
    <row r="68" spans="1:80">
      <c r="A68" s="133"/>
      <c r="B68" s="103" t="s">
        <v>615</v>
      </c>
      <c r="C68" s="104" t="s">
        <v>683</v>
      </c>
      <c r="D68" s="104"/>
      <c r="E68" s="104"/>
      <c r="F68" s="104"/>
      <c r="G68" s="105"/>
      <c r="H68" s="229" t="s">
        <v>729</v>
      </c>
      <c r="I68" s="95">
        <v>0</v>
      </c>
      <c r="J68" s="95" t="s">
        <v>618</v>
      </c>
      <c r="K68" s="106" t="s">
        <v>618</v>
      </c>
      <c r="L68" s="106" t="s">
        <v>618</v>
      </c>
      <c r="M68" s="106" t="s">
        <v>618</v>
      </c>
      <c r="N68" s="106" t="s">
        <v>618</v>
      </c>
      <c r="O68" s="106" t="s">
        <v>618</v>
      </c>
      <c r="P68" s="106" t="s">
        <v>618</v>
      </c>
      <c r="Q68" s="106" t="s">
        <v>618</v>
      </c>
      <c r="R68" s="106" t="s">
        <v>618</v>
      </c>
      <c r="S68" s="106" t="s">
        <v>618</v>
      </c>
      <c r="T68" s="106" t="s">
        <v>618</v>
      </c>
      <c r="U68" s="95" t="s">
        <v>618</v>
      </c>
      <c r="V68" s="106" t="s">
        <v>618</v>
      </c>
      <c r="W68" s="106" t="s">
        <v>618</v>
      </c>
      <c r="X68" s="106" t="s">
        <v>618</v>
      </c>
      <c r="Y68" s="106" t="s">
        <v>618</v>
      </c>
      <c r="Z68" s="95" t="s">
        <v>618</v>
      </c>
      <c r="AA68" s="106" t="s">
        <v>618</v>
      </c>
      <c r="AB68" s="106" t="s">
        <v>618</v>
      </c>
      <c r="AC68" s="107" t="s">
        <v>618</v>
      </c>
      <c r="AD68" s="95">
        <v>0</v>
      </c>
      <c r="AE68" s="106">
        <v>0</v>
      </c>
      <c r="AF68" s="106">
        <v>0</v>
      </c>
      <c r="AG68" s="106" t="s">
        <v>618</v>
      </c>
      <c r="AH68" s="106" t="s">
        <v>618</v>
      </c>
      <c r="AI68" s="106" t="s">
        <v>618</v>
      </c>
      <c r="AJ68" s="106">
        <v>0</v>
      </c>
      <c r="AK68" s="106">
        <v>0</v>
      </c>
      <c r="AL68" s="106">
        <v>0</v>
      </c>
      <c r="AM68" s="106">
        <v>0</v>
      </c>
      <c r="AN68" s="106">
        <v>0</v>
      </c>
      <c r="AO68" s="106">
        <v>0</v>
      </c>
      <c r="AP68" s="106">
        <v>0</v>
      </c>
      <c r="AQ68" s="106">
        <v>0</v>
      </c>
      <c r="AR68" s="106">
        <v>0</v>
      </c>
      <c r="AS68" s="106">
        <v>0</v>
      </c>
      <c r="AT68" s="106">
        <v>0</v>
      </c>
      <c r="AU68" s="106">
        <v>0</v>
      </c>
      <c r="AV68" s="106">
        <v>0</v>
      </c>
      <c r="AW68" s="106">
        <v>0</v>
      </c>
      <c r="AX68" s="106">
        <v>0</v>
      </c>
      <c r="AY68" s="106">
        <v>0</v>
      </c>
      <c r="AZ68" s="106">
        <v>0</v>
      </c>
      <c r="BA68" s="107" t="s">
        <v>618</v>
      </c>
      <c r="BB68" s="95">
        <v>0</v>
      </c>
      <c r="BC68" s="106" t="s">
        <v>618</v>
      </c>
      <c r="BD68" s="106" t="s">
        <v>618</v>
      </c>
      <c r="BE68" s="106" t="s">
        <v>618</v>
      </c>
      <c r="BF68" s="106" t="s">
        <v>618</v>
      </c>
      <c r="BG68" s="106" t="s">
        <v>618</v>
      </c>
      <c r="BH68" s="106" t="s">
        <v>618</v>
      </c>
      <c r="BI68" s="106" t="s">
        <v>618</v>
      </c>
      <c r="BJ68" s="106" t="s">
        <v>618</v>
      </c>
      <c r="BK68" s="106" t="s">
        <v>618</v>
      </c>
      <c r="BL68" s="106" t="s">
        <v>618</v>
      </c>
      <c r="BM68" s="106" t="s">
        <v>618</v>
      </c>
      <c r="BN68" s="106">
        <v>0</v>
      </c>
      <c r="BO68" s="106" t="s">
        <v>618</v>
      </c>
      <c r="BP68" s="106">
        <v>0</v>
      </c>
      <c r="BQ68" s="106" t="s">
        <v>618</v>
      </c>
      <c r="BR68" s="106">
        <v>0</v>
      </c>
      <c r="BS68" s="106" t="s">
        <v>618</v>
      </c>
      <c r="BT68" s="96" t="s">
        <v>618</v>
      </c>
      <c r="BU68" s="95" t="s">
        <v>618</v>
      </c>
      <c r="BV68" s="106" t="s">
        <v>618</v>
      </c>
      <c r="BW68" s="106" t="s">
        <v>618</v>
      </c>
      <c r="BX68" s="107" t="s">
        <v>618</v>
      </c>
      <c r="BY68" s="107" t="s">
        <v>618</v>
      </c>
      <c r="BZ68" s="107" t="s">
        <v>618</v>
      </c>
      <c r="CA68" s="214">
        <v>0</v>
      </c>
      <c r="CB68" s="107">
        <v>0</v>
      </c>
    </row>
    <row r="69" spans="1:80">
      <c r="A69" s="133"/>
      <c r="B69" s="103" t="s">
        <v>615</v>
      </c>
      <c r="C69" s="104" t="s">
        <v>730</v>
      </c>
      <c r="D69" s="104"/>
      <c r="E69" s="104"/>
      <c r="F69" s="104"/>
      <c r="G69" s="105"/>
      <c r="H69" s="229" t="s">
        <v>731</v>
      </c>
      <c r="I69" s="95">
        <v>0</v>
      </c>
      <c r="J69" s="95" t="s">
        <v>618</v>
      </c>
      <c r="K69" s="106" t="s">
        <v>618</v>
      </c>
      <c r="L69" s="106" t="s">
        <v>618</v>
      </c>
      <c r="M69" s="106" t="s">
        <v>618</v>
      </c>
      <c r="N69" s="106" t="s">
        <v>618</v>
      </c>
      <c r="O69" s="106" t="s">
        <v>618</v>
      </c>
      <c r="P69" s="106" t="s">
        <v>618</v>
      </c>
      <c r="Q69" s="106" t="s">
        <v>618</v>
      </c>
      <c r="R69" s="106" t="s">
        <v>618</v>
      </c>
      <c r="S69" s="106" t="s">
        <v>618</v>
      </c>
      <c r="T69" s="106" t="s">
        <v>618</v>
      </c>
      <c r="U69" s="95" t="s">
        <v>618</v>
      </c>
      <c r="V69" s="106" t="s">
        <v>618</v>
      </c>
      <c r="W69" s="106" t="s">
        <v>618</v>
      </c>
      <c r="X69" s="106" t="s">
        <v>618</v>
      </c>
      <c r="Y69" s="106" t="s">
        <v>618</v>
      </c>
      <c r="Z69" s="95" t="s">
        <v>618</v>
      </c>
      <c r="AA69" s="106" t="s">
        <v>618</v>
      </c>
      <c r="AB69" s="106" t="s">
        <v>618</v>
      </c>
      <c r="AC69" s="107" t="s">
        <v>618</v>
      </c>
      <c r="AD69" s="95">
        <v>0</v>
      </c>
      <c r="AE69" s="106">
        <v>0</v>
      </c>
      <c r="AF69" s="106">
        <v>0</v>
      </c>
      <c r="AG69" s="106" t="s">
        <v>618</v>
      </c>
      <c r="AH69" s="106" t="s">
        <v>618</v>
      </c>
      <c r="AI69" s="106" t="s">
        <v>618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  <c r="AO69" s="106">
        <v>0</v>
      </c>
      <c r="AP69" s="106">
        <v>0</v>
      </c>
      <c r="AQ69" s="106">
        <v>0</v>
      </c>
      <c r="AR69" s="106">
        <v>0</v>
      </c>
      <c r="AS69" s="106">
        <v>0</v>
      </c>
      <c r="AT69" s="106">
        <v>0</v>
      </c>
      <c r="AU69" s="106">
        <v>0</v>
      </c>
      <c r="AV69" s="106">
        <v>0</v>
      </c>
      <c r="AW69" s="106">
        <v>0</v>
      </c>
      <c r="AX69" s="106">
        <v>0</v>
      </c>
      <c r="AY69" s="106">
        <v>0</v>
      </c>
      <c r="AZ69" s="106">
        <v>0</v>
      </c>
      <c r="BA69" s="107" t="s">
        <v>618</v>
      </c>
      <c r="BB69" s="95" t="s">
        <v>618</v>
      </c>
      <c r="BC69" s="106" t="s">
        <v>618</v>
      </c>
      <c r="BD69" s="106" t="s">
        <v>618</v>
      </c>
      <c r="BE69" s="106" t="s">
        <v>618</v>
      </c>
      <c r="BF69" s="106" t="s">
        <v>618</v>
      </c>
      <c r="BG69" s="106" t="s">
        <v>618</v>
      </c>
      <c r="BH69" s="106" t="s">
        <v>618</v>
      </c>
      <c r="BI69" s="106" t="s">
        <v>618</v>
      </c>
      <c r="BJ69" s="106" t="s">
        <v>618</v>
      </c>
      <c r="BK69" s="106" t="s">
        <v>618</v>
      </c>
      <c r="BL69" s="106" t="s">
        <v>618</v>
      </c>
      <c r="BM69" s="106" t="s">
        <v>618</v>
      </c>
      <c r="BN69" s="106" t="s">
        <v>618</v>
      </c>
      <c r="BO69" s="106" t="s">
        <v>618</v>
      </c>
      <c r="BP69" s="106" t="s">
        <v>618</v>
      </c>
      <c r="BQ69" s="106" t="s">
        <v>618</v>
      </c>
      <c r="BR69" s="106" t="s">
        <v>618</v>
      </c>
      <c r="BS69" s="106" t="s">
        <v>618</v>
      </c>
      <c r="BT69" s="96" t="s">
        <v>618</v>
      </c>
      <c r="BU69" s="95" t="s">
        <v>618</v>
      </c>
      <c r="BV69" s="106" t="s">
        <v>618</v>
      </c>
      <c r="BW69" s="106" t="s">
        <v>618</v>
      </c>
      <c r="BX69" s="107" t="s">
        <v>618</v>
      </c>
      <c r="BY69" s="107" t="s">
        <v>618</v>
      </c>
      <c r="BZ69" s="107" t="s">
        <v>618</v>
      </c>
      <c r="CA69" s="214">
        <v>0</v>
      </c>
      <c r="CB69" s="107">
        <v>0</v>
      </c>
    </row>
    <row r="70" spans="1:80">
      <c r="A70" s="133"/>
      <c r="B70" s="103" t="s">
        <v>615</v>
      </c>
      <c r="C70" s="104" t="s">
        <v>732</v>
      </c>
      <c r="D70" s="104"/>
      <c r="E70" s="104"/>
      <c r="F70" s="104"/>
      <c r="G70" s="105"/>
      <c r="H70" s="229" t="s">
        <v>733</v>
      </c>
      <c r="I70" s="95">
        <v>0</v>
      </c>
      <c r="J70" s="95" t="s">
        <v>618</v>
      </c>
      <c r="K70" s="106" t="s">
        <v>618</v>
      </c>
      <c r="L70" s="106" t="s">
        <v>618</v>
      </c>
      <c r="M70" s="106" t="s">
        <v>618</v>
      </c>
      <c r="N70" s="106" t="s">
        <v>618</v>
      </c>
      <c r="O70" s="106" t="s">
        <v>618</v>
      </c>
      <c r="P70" s="106" t="s">
        <v>618</v>
      </c>
      <c r="Q70" s="106" t="s">
        <v>618</v>
      </c>
      <c r="R70" s="106" t="s">
        <v>618</v>
      </c>
      <c r="S70" s="106" t="s">
        <v>618</v>
      </c>
      <c r="T70" s="106" t="s">
        <v>618</v>
      </c>
      <c r="U70" s="95" t="s">
        <v>618</v>
      </c>
      <c r="V70" s="106" t="s">
        <v>618</v>
      </c>
      <c r="W70" s="106" t="s">
        <v>618</v>
      </c>
      <c r="X70" s="106" t="s">
        <v>618</v>
      </c>
      <c r="Y70" s="106" t="s">
        <v>618</v>
      </c>
      <c r="Z70" s="95" t="s">
        <v>618</v>
      </c>
      <c r="AA70" s="106" t="s">
        <v>618</v>
      </c>
      <c r="AB70" s="106" t="s">
        <v>618</v>
      </c>
      <c r="AC70" s="107" t="s">
        <v>618</v>
      </c>
      <c r="AD70" s="95">
        <v>0</v>
      </c>
      <c r="AE70" s="106" t="s">
        <v>618</v>
      </c>
      <c r="AF70" s="106" t="s">
        <v>618</v>
      </c>
      <c r="AG70" s="106" t="s">
        <v>618</v>
      </c>
      <c r="AH70" s="106" t="s">
        <v>618</v>
      </c>
      <c r="AI70" s="106" t="s">
        <v>618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  <c r="AO70" s="106">
        <v>0</v>
      </c>
      <c r="AP70" s="106">
        <v>0</v>
      </c>
      <c r="AQ70" s="106">
        <v>0</v>
      </c>
      <c r="AR70" s="106">
        <v>0</v>
      </c>
      <c r="AS70" s="106">
        <v>0</v>
      </c>
      <c r="AT70" s="106">
        <v>0</v>
      </c>
      <c r="AU70" s="106">
        <v>0</v>
      </c>
      <c r="AV70" s="106">
        <v>0</v>
      </c>
      <c r="AW70" s="106">
        <v>0</v>
      </c>
      <c r="AX70" s="106">
        <v>0</v>
      </c>
      <c r="AY70" s="106">
        <v>0</v>
      </c>
      <c r="AZ70" s="106">
        <v>0</v>
      </c>
      <c r="BA70" s="107" t="s">
        <v>618</v>
      </c>
      <c r="BB70" s="95">
        <v>0</v>
      </c>
      <c r="BC70" s="106" t="s">
        <v>618</v>
      </c>
      <c r="BD70" s="106" t="s">
        <v>618</v>
      </c>
      <c r="BE70" s="106" t="s">
        <v>618</v>
      </c>
      <c r="BF70" s="106" t="s">
        <v>618</v>
      </c>
      <c r="BG70" s="106" t="s">
        <v>618</v>
      </c>
      <c r="BH70" s="106" t="s">
        <v>618</v>
      </c>
      <c r="BI70" s="106" t="s">
        <v>618</v>
      </c>
      <c r="BJ70" s="106" t="s">
        <v>618</v>
      </c>
      <c r="BK70" s="106" t="s">
        <v>618</v>
      </c>
      <c r="BL70" s="106" t="s">
        <v>618</v>
      </c>
      <c r="BM70" s="106" t="s">
        <v>618</v>
      </c>
      <c r="BN70" s="106">
        <v>0</v>
      </c>
      <c r="BO70" s="106" t="s">
        <v>618</v>
      </c>
      <c r="BP70" s="106">
        <v>0</v>
      </c>
      <c r="BQ70" s="106" t="s">
        <v>618</v>
      </c>
      <c r="BR70" s="106">
        <v>0</v>
      </c>
      <c r="BS70" s="106" t="s">
        <v>618</v>
      </c>
      <c r="BT70" s="96" t="s">
        <v>618</v>
      </c>
      <c r="BU70" s="95" t="s">
        <v>618</v>
      </c>
      <c r="BV70" s="106" t="s">
        <v>618</v>
      </c>
      <c r="BW70" s="106" t="s">
        <v>618</v>
      </c>
      <c r="BX70" s="107" t="s">
        <v>618</v>
      </c>
      <c r="BY70" s="107" t="s">
        <v>618</v>
      </c>
      <c r="BZ70" s="107" t="s">
        <v>618</v>
      </c>
      <c r="CA70" s="214">
        <v>0</v>
      </c>
      <c r="CB70" s="107">
        <v>0</v>
      </c>
    </row>
    <row r="71" spans="1:80">
      <c r="A71" s="103" t="s">
        <v>615</v>
      </c>
      <c r="B71" s="104" t="s">
        <v>689</v>
      </c>
      <c r="C71" s="104"/>
      <c r="D71" s="104"/>
      <c r="E71" s="104"/>
      <c r="F71" s="104"/>
      <c r="G71" s="105"/>
      <c r="H71" s="229" t="s">
        <v>734</v>
      </c>
      <c r="I71" s="95">
        <v>0</v>
      </c>
      <c r="J71" s="95">
        <v>0</v>
      </c>
      <c r="K71" s="106" t="s">
        <v>618</v>
      </c>
      <c r="L71" s="106" t="s">
        <v>618</v>
      </c>
      <c r="M71" s="106" t="s">
        <v>618</v>
      </c>
      <c r="N71" s="106" t="s">
        <v>618</v>
      </c>
      <c r="O71" s="106" t="s">
        <v>618</v>
      </c>
      <c r="P71" s="106">
        <v>0</v>
      </c>
      <c r="Q71" s="106" t="s">
        <v>618</v>
      </c>
      <c r="R71" s="106" t="s">
        <v>618</v>
      </c>
      <c r="S71" s="106" t="s">
        <v>618</v>
      </c>
      <c r="T71" s="106" t="s">
        <v>618</v>
      </c>
      <c r="U71" s="95" t="s">
        <v>618</v>
      </c>
      <c r="V71" s="106" t="s">
        <v>618</v>
      </c>
      <c r="W71" s="106" t="s">
        <v>618</v>
      </c>
      <c r="X71" s="106" t="s">
        <v>618</v>
      </c>
      <c r="Y71" s="106" t="s">
        <v>618</v>
      </c>
      <c r="Z71" s="95" t="s">
        <v>618</v>
      </c>
      <c r="AA71" s="106" t="s">
        <v>618</v>
      </c>
      <c r="AB71" s="106" t="s">
        <v>618</v>
      </c>
      <c r="AC71" s="107" t="s">
        <v>618</v>
      </c>
      <c r="AD71" s="95" t="s">
        <v>618</v>
      </c>
      <c r="AE71" s="106" t="s">
        <v>618</v>
      </c>
      <c r="AF71" s="106" t="s">
        <v>618</v>
      </c>
      <c r="AG71" s="106" t="s">
        <v>618</v>
      </c>
      <c r="AH71" s="106" t="s">
        <v>618</v>
      </c>
      <c r="AI71" s="106" t="s">
        <v>618</v>
      </c>
      <c r="AJ71" s="106" t="s">
        <v>618</v>
      </c>
      <c r="AK71" s="106" t="s">
        <v>618</v>
      </c>
      <c r="AL71" s="106" t="s">
        <v>618</v>
      </c>
      <c r="AM71" s="106" t="s">
        <v>618</v>
      </c>
      <c r="AN71" s="106" t="s">
        <v>618</v>
      </c>
      <c r="AO71" s="106" t="s">
        <v>618</v>
      </c>
      <c r="AP71" s="106" t="s">
        <v>618</v>
      </c>
      <c r="AQ71" s="106" t="s">
        <v>618</v>
      </c>
      <c r="AR71" s="106" t="s">
        <v>618</v>
      </c>
      <c r="AS71" s="106" t="s">
        <v>618</v>
      </c>
      <c r="AT71" s="106" t="s">
        <v>618</v>
      </c>
      <c r="AU71" s="106" t="s">
        <v>618</v>
      </c>
      <c r="AV71" s="106" t="s">
        <v>618</v>
      </c>
      <c r="AW71" s="106" t="s">
        <v>618</v>
      </c>
      <c r="AX71" s="106" t="s">
        <v>618</v>
      </c>
      <c r="AY71" s="106" t="s">
        <v>618</v>
      </c>
      <c r="AZ71" s="106" t="s">
        <v>618</v>
      </c>
      <c r="BA71" s="107" t="s">
        <v>618</v>
      </c>
      <c r="BB71" s="95" t="s">
        <v>618</v>
      </c>
      <c r="BC71" s="106" t="s">
        <v>618</v>
      </c>
      <c r="BD71" s="106" t="s">
        <v>618</v>
      </c>
      <c r="BE71" s="106" t="s">
        <v>618</v>
      </c>
      <c r="BF71" s="106" t="s">
        <v>618</v>
      </c>
      <c r="BG71" s="106" t="s">
        <v>618</v>
      </c>
      <c r="BH71" s="106" t="s">
        <v>618</v>
      </c>
      <c r="BI71" s="106" t="s">
        <v>618</v>
      </c>
      <c r="BJ71" s="106" t="s">
        <v>618</v>
      </c>
      <c r="BK71" s="106" t="s">
        <v>618</v>
      </c>
      <c r="BL71" s="106" t="s">
        <v>618</v>
      </c>
      <c r="BM71" s="106" t="s">
        <v>618</v>
      </c>
      <c r="BN71" s="106" t="s">
        <v>618</v>
      </c>
      <c r="BO71" s="106" t="s">
        <v>618</v>
      </c>
      <c r="BP71" s="106" t="s">
        <v>618</v>
      </c>
      <c r="BQ71" s="106" t="s">
        <v>618</v>
      </c>
      <c r="BR71" s="106" t="s">
        <v>618</v>
      </c>
      <c r="BS71" s="106" t="s">
        <v>618</v>
      </c>
      <c r="BT71" s="96" t="s">
        <v>618</v>
      </c>
      <c r="BU71" s="95" t="s">
        <v>618</v>
      </c>
      <c r="BV71" s="106" t="s">
        <v>618</v>
      </c>
      <c r="BW71" s="106" t="s">
        <v>618</v>
      </c>
      <c r="BX71" s="107" t="s">
        <v>618</v>
      </c>
      <c r="BY71" s="107" t="s">
        <v>618</v>
      </c>
      <c r="BZ71" s="107" t="s">
        <v>618</v>
      </c>
      <c r="CA71" s="214">
        <v>0</v>
      </c>
      <c r="CB71" s="107">
        <v>0</v>
      </c>
    </row>
    <row r="72" spans="1:80">
      <c r="A72" s="103" t="s">
        <v>615</v>
      </c>
      <c r="B72" s="104" t="s">
        <v>691</v>
      </c>
      <c r="C72" s="104"/>
      <c r="D72" s="104"/>
      <c r="E72" s="104"/>
      <c r="F72" s="104"/>
      <c r="G72" s="105"/>
      <c r="H72" s="229" t="s">
        <v>735</v>
      </c>
      <c r="I72" s="95">
        <v>0</v>
      </c>
      <c r="J72" s="95">
        <v>0</v>
      </c>
      <c r="K72" s="106" t="s">
        <v>618</v>
      </c>
      <c r="L72" s="106" t="s">
        <v>618</v>
      </c>
      <c r="M72" s="106" t="s">
        <v>618</v>
      </c>
      <c r="N72" s="106" t="s">
        <v>618</v>
      </c>
      <c r="O72" s="106" t="s">
        <v>618</v>
      </c>
      <c r="P72" s="106" t="s">
        <v>618</v>
      </c>
      <c r="Q72" s="106" t="s">
        <v>618</v>
      </c>
      <c r="R72" s="106" t="s">
        <v>618</v>
      </c>
      <c r="S72" s="106" t="s">
        <v>618</v>
      </c>
      <c r="T72" s="106">
        <v>0</v>
      </c>
      <c r="U72" s="95" t="s">
        <v>618</v>
      </c>
      <c r="V72" s="106" t="s">
        <v>618</v>
      </c>
      <c r="W72" s="106" t="s">
        <v>618</v>
      </c>
      <c r="X72" s="106" t="s">
        <v>618</v>
      </c>
      <c r="Y72" s="106" t="s">
        <v>618</v>
      </c>
      <c r="Z72" s="95">
        <v>0</v>
      </c>
      <c r="AA72" s="106" t="s">
        <v>618</v>
      </c>
      <c r="AB72" s="106">
        <v>0</v>
      </c>
      <c r="AC72" s="107" t="s">
        <v>618</v>
      </c>
      <c r="AD72" s="95" t="s">
        <v>618</v>
      </c>
      <c r="AE72" s="106" t="s">
        <v>618</v>
      </c>
      <c r="AF72" s="106" t="s">
        <v>618</v>
      </c>
      <c r="AG72" s="106" t="s">
        <v>618</v>
      </c>
      <c r="AH72" s="106" t="s">
        <v>618</v>
      </c>
      <c r="AI72" s="106" t="s">
        <v>618</v>
      </c>
      <c r="AJ72" s="106" t="s">
        <v>618</v>
      </c>
      <c r="AK72" s="106" t="s">
        <v>618</v>
      </c>
      <c r="AL72" s="106" t="s">
        <v>618</v>
      </c>
      <c r="AM72" s="106" t="s">
        <v>618</v>
      </c>
      <c r="AN72" s="106" t="s">
        <v>618</v>
      </c>
      <c r="AO72" s="106" t="s">
        <v>618</v>
      </c>
      <c r="AP72" s="106" t="s">
        <v>618</v>
      </c>
      <c r="AQ72" s="106" t="s">
        <v>618</v>
      </c>
      <c r="AR72" s="106" t="s">
        <v>618</v>
      </c>
      <c r="AS72" s="106" t="s">
        <v>618</v>
      </c>
      <c r="AT72" s="106" t="s">
        <v>618</v>
      </c>
      <c r="AU72" s="106" t="s">
        <v>618</v>
      </c>
      <c r="AV72" s="106" t="s">
        <v>618</v>
      </c>
      <c r="AW72" s="106" t="s">
        <v>618</v>
      </c>
      <c r="AX72" s="106" t="s">
        <v>618</v>
      </c>
      <c r="AY72" s="106" t="s">
        <v>618</v>
      </c>
      <c r="AZ72" s="106" t="s">
        <v>618</v>
      </c>
      <c r="BA72" s="107" t="s">
        <v>618</v>
      </c>
      <c r="BB72" s="95" t="s">
        <v>618</v>
      </c>
      <c r="BC72" s="106" t="s">
        <v>618</v>
      </c>
      <c r="BD72" s="106" t="s">
        <v>618</v>
      </c>
      <c r="BE72" s="106" t="s">
        <v>618</v>
      </c>
      <c r="BF72" s="106" t="s">
        <v>618</v>
      </c>
      <c r="BG72" s="106" t="s">
        <v>618</v>
      </c>
      <c r="BH72" s="106" t="s">
        <v>618</v>
      </c>
      <c r="BI72" s="106" t="s">
        <v>618</v>
      </c>
      <c r="BJ72" s="106" t="s">
        <v>618</v>
      </c>
      <c r="BK72" s="106" t="s">
        <v>618</v>
      </c>
      <c r="BL72" s="106" t="s">
        <v>618</v>
      </c>
      <c r="BM72" s="106" t="s">
        <v>618</v>
      </c>
      <c r="BN72" s="106" t="s">
        <v>618</v>
      </c>
      <c r="BO72" s="106" t="s">
        <v>618</v>
      </c>
      <c r="BP72" s="106" t="s">
        <v>618</v>
      </c>
      <c r="BQ72" s="106" t="s">
        <v>618</v>
      </c>
      <c r="BR72" s="106" t="s">
        <v>618</v>
      </c>
      <c r="BS72" s="106" t="s">
        <v>618</v>
      </c>
      <c r="BT72" s="96" t="s">
        <v>618</v>
      </c>
      <c r="BU72" s="95" t="s">
        <v>618</v>
      </c>
      <c r="BV72" s="106" t="s">
        <v>618</v>
      </c>
      <c r="BW72" s="106" t="s">
        <v>618</v>
      </c>
      <c r="BX72" s="107" t="s">
        <v>618</v>
      </c>
      <c r="BY72" s="107" t="s">
        <v>618</v>
      </c>
      <c r="BZ72" s="107" t="s">
        <v>618</v>
      </c>
      <c r="CA72" s="214">
        <v>0</v>
      </c>
      <c r="CB72" s="107">
        <v>0</v>
      </c>
    </row>
    <row r="73" spans="1:80">
      <c r="A73" s="103" t="s">
        <v>615</v>
      </c>
      <c r="B73" s="104" t="s">
        <v>693</v>
      </c>
      <c r="C73" s="104"/>
      <c r="D73" s="104"/>
      <c r="E73" s="104"/>
      <c r="F73" s="104"/>
      <c r="G73" s="105"/>
      <c r="H73" s="229" t="s">
        <v>736</v>
      </c>
      <c r="I73" s="95">
        <v>0</v>
      </c>
      <c r="J73" s="95" t="s">
        <v>618</v>
      </c>
      <c r="K73" s="106" t="s">
        <v>618</v>
      </c>
      <c r="L73" s="106" t="s">
        <v>618</v>
      </c>
      <c r="M73" s="106" t="s">
        <v>618</v>
      </c>
      <c r="N73" s="106" t="s">
        <v>618</v>
      </c>
      <c r="O73" s="106" t="s">
        <v>618</v>
      </c>
      <c r="P73" s="106" t="s">
        <v>618</v>
      </c>
      <c r="Q73" s="106" t="s">
        <v>618</v>
      </c>
      <c r="R73" s="106" t="s">
        <v>618</v>
      </c>
      <c r="S73" s="106" t="s">
        <v>618</v>
      </c>
      <c r="T73" s="106" t="s">
        <v>618</v>
      </c>
      <c r="U73" s="95" t="s">
        <v>618</v>
      </c>
      <c r="V73" s="106" t="s">
        <v>618</v>
      </c>
      <c r="W73" s="106" t="s">
        <v>618</v>
      </c>
      <c r="X73" s="106" t="s">
        <v>618</v>
      </c>
      <c r="Y73" s="106" t="s">
        <v>618</v>
      </c>
      <c r="Z73" s="95" t="s">
        <v>618</v>
      </c>
      <c r="AA73" s="106" t="s">
        <v>618</v>
      </c>
      <c r="AB73" s="106" t="s">
        <v>618</v>
      </c>
      <c r="AC73" s="107" t="s">
        <v>618</v>
      </c>
      <c r="AD73" s="95">
        <v>0</v>
      </c>
      <c r="AE73" s="106" t="s">
        <v>618</v>
      </c>
      <c r="AF73" s="106" t="s">
        <v>618</v>
      </c>
      <c r="AG73" s="106" t="s">
        <v>618</v>
      </c>
      <c r="AH73" s="106">
        <v>0</v>
      </c>
      <c r="AI73" s="106">
        <v>0</v>
      </c>
      <c r="AJ73" s="106" t="s">
        <v>618</v>
      </c>
      <c r="AK73" s="106" t="s">
        <v>618</v>
      </c>
      <c r="AL73" s="106" t="s">
        <v>618</v>
      </c>
      <c r="AM73" s="106" t="s">
        <v>618</v>
      </c>
      <c r="AN73" s="106" t="s">
        <v>618</v>
      </c>
      <c r="AO73" s="106" t="s">
        <v>618</v>
      </c>
      <c r="AP73" s="106" t="s">
        <v>618</v>
      </c>
      <c r="AQ73" s="106" t="s">
        <v>618</v>
      </c>
      <c r="AR73" s="106" t="s">
        <v>618</v>
      </c>
      <c r="AS73" s="106" t="s">
        <v>618</v>
      </c>
      <c r="AT73" s="106" t="s">
        <v>618</v>
      </c>
      <c r="AU73" s="106" t="s">
        <v>618</v>
      </c>
      <c r="AV73" s="106" t="s">
        <v>618</v>
      </c>
      <c r="AW73" s="106" t="s">
        <v>618</v>
      </c>
      <c r="AX73" s="106" t="s">
        <v>618</v>
      </c>
      <c r="AY73" s="106" t="s">
        <v>618</v>
      </c>
      <c r="AZ73" s="106" t="s">
        <v>618</v>
      </c>
      <c r="BA73" s="107" t="s">
        <v>618</v>
      </c>
      <c r="BB73" s="95" t="s">
        <v>618</v>
      </c>
      <c r="BC73" s="106" t="s">
        <v>618</v>
      </c>
      <c r="BD73" s="106" t="s">
        <v>618</v>
      </c>
      <c r="BE73" s="106" t="s">
        <v>618</v>
      </c>
      <c r="BF73" s="106" t="s">
        <v>618</v>
      </c>
      <c r="BG73" s="106" t="s">
        <v>618</v>
      </c>
      <c r="BH73" s="106" t="s">
        <v>618</v>
      </c>
      <c r="BI73" s="106" t="s">
        <v>618</v>
      </c>
      <c r="BJ73" s="106" t="s">
        <v>618</v>
      </c>
      <c r="BK73" s="106" t="s">
        <v>618</v>
      </c>
      <c r="BL73" s="106" t="s">
        <v>618</v>
      </c>
      <c r="BM73" s="106" t="s">
        <v>618</v>
      </c>
      <c r="BN73" s="106" t="s">
        <v>618</v>
      </c>
      <c r="BO73" s="106" t="s">
        <v>618</v>
      </c>
      <c r="BP73" s="106" t="s">
        <v>618</v>
      </c>
      <c r="BQ73" s="106" t="s">
        <v>618</v>
      </c>
      <c r="BR73" s="106" t="s">
        <v>618</v>
      </c>
      <c r="BS73" s="106" t="s">
        <v>618</v>
      </c>
      <c r="BT73" s="96" t="s">
        <v>618</v>
      </c>
      <c r="BU73" s="95" t="s">
        <v>618</v>
      </c>
      <c r="BV73" s="106" t="s">
        <v>618</v>
      </c>
      <c r="BW73" s="106" t="s">
        <v>618</v>
      </c>
      <c r="BX73" s="107" t="s">
        <v>618</v>
      </c>
      <c r="BY73" s="107" t="s">
        <v>618</v>
      </c>
      <c r="BZ73" s="107" t="s">
        <v>618</v>
      </c>
      <c r="CA73" s="214">
        <v>0</v>
      </c>
      <c r="CB73" s="107">
        <v>0</v>
      </c>
    </row>
    <row r="74" spans="1:80">
      <c r="A74" s="103" t="s">
        <v>615</v>
      </c>
      <c r="B74" s="104" t="s">
        <v>737</v>
      </c>
      <c r="C74" s="104"/>
      <c r="D74" s="104"/>
      <c r="E74" s="104"/>
      <c r="F74" s="104"/>
      <c r="G74" s="105"/>
      <c r="H74" s="229" t="s">
        <v>738</v>
      </c>
      <c r="I74" s="95">
        <v>0</v>
      </c>
      <c r="J74" s="95" t="s">
        <v>618</v>
      </c>
      <c r="K74" s="106" t="s">
        <v>618</v>
      </c>
      <c r="L74" s="106" t="s">
        <v>618</v>
      </c>
      <c r="M74" s="106" t="s">
        <v>618</v>
      </c>
      <c r="N74" s="106" t="s">
        <v>618</v>
      </c>
      <c r="O74" s="106" t="s">
        <v>618</v>
      </c>
      <c r="P74" s="106" t="s">
        <v>618</v>
      </c>
      <c r="Q74" s="106" t="s">
        <v>618</v>
      </c>
      <c r="R74" s="106" t="s">
        <v>618</v>
      </c>
      <c r="S74" s="106" t="s">
        <v>618</v>
      </c>
      <c r="T74" s="106" t="s">
        <v>618</v>
      </c>
      <c r="U74" s="95" t="s">
        <v>618</v>
      </c>
      <c r="V74" s="106" t="s">
        <v>618</v>
      </c>
      <c r="W74" s="106" t="s">
        <v>618</v>
      </c>
      <c r="X74" s="106" t="s">
        <v>618</v>
      </c>
      <c r="Y74" s="106" t="s">
        <v>618</v>
      </c>
      <c r="Z74" s="95" t="s">
        <v>618</v>
      </c>
      <c r="AA74" s="106" t="s">
        <v>618</v>
      </c>
      <c r="AB74" s="106" t="s">
        <v>618</v>
      </c>
      <c r="AC74" s="107" t="s">
        <v>618</v>
      </c>
      <c r="AD74" s="95" t="s">
        <v>618</v>
      </c>
      <c r="AE74" s="106" t="s">
        <v>618</v>
      </c>
      <c r="AF74" s="106" t="s">
        <v>618</v>
      </c>
      <c r="AG74" s="106" t="s">
        <v>618</v>
      </c>
      <c r="AH74" s="106" t="s">
        <v>618</v>
      </c>
      <c r="AI74" s="106" t="s">
        <v>618</v>
      </c>
      <c r="AJ74" s="106" t="s">
        <v>618</v>
      </c>
      <c r="AK74" s="106" t="s">
        <v>618</v>
      </c>
      <c r="AL74" s="106" t="s">
        <v>618</v>
      </c>
      <c r="AM74" s="106" t="s">
        <v>618</v>
      </c>
      <c r="AN74" s="106" t="s">
        <v>618</v>
      </c>
      <c r="AO74" s="106" t="s">
        <v>618</v>
      </c>
      <c r="AP74" s="106" t="s">
        <v>618</v>
      </c>
      <c r="AQ74" s="106" t="s">
        <v>618</v>
      </c>
      <c r="AR74" s="106" t="s">
        <v>618</v>
      </c>
      <c r="AS74" s="106" t="s">
        <v>618</v>
      </c>
      <c r="AT74" s="106" t="s">
        <v>618</v>
      </c>
      <c r="AU74" s="106" t="s">
        <v>618</v>
      </c>
      <c r="AV74" s="106" t="s">
        <v>618</v>
      </c>
      <c r="AW74" s="106" t="s">
        <v>618</v>
      </c>
      <c r="AX74" s="106" t="s">
        <v>618</v>
      </c>
      <c r="AY74" s="106" t="s">
        <v>618</v>
      </c>
      <c r="AZ74" s="106" t="s">
        <v>618</v>
      </c>
      <c r="BA74" s="107">
        <v>0</v>
      </c>
      <c r="BB74" s="95" t="s">
        <v>618</v>
      </c>
      <c r="BC74" s="106" t="s">
        <v>618</v>
      </c>
      <c r="BD74" s="106" t="s">
        <v>618</v>
      </c>
      <c r="BE74" s="106" t="s">
        <v>618</v>
      </c>
      <c r="BF74" s="106" t="s">
        <v>618</v>
      </c>
      <c r="BG74" s="106" t="s">
        <v>618</v>
      </c>
      <c r="BH74" s="106" t="s">
        <v>618</v>
      </c>
      <c r="BI74" s="106" t="s">
        <v>618</v>
      </c>
      <c r="BJ74" s="106" t="s">
        <v>618</v>
      </c>
      <c r="BK74" s="106" t="s">
        <v>618</v>
      </c>
      <c r="BL74" s="106" t="s">
        <v>618</v>
      </c>
      <c r="BM74" s="106" t="s">
        <v>618</v>
      </c>
      <c r="BN74" s="106" t="s">
        <v>618</v>
      </c>
      <c r="BO74" s="106" t="s">
        <v>618</v>
      </c>
      <c r="BP74" s="106" t="s">
        <v>618</v>
      </c>
      <c r="BQ74" s="106" t="s">
        <v>618</v>
      </c>
      <c r="BR74" s="106" t="s">
        <v>618</v>
      </c>
      <c r="BS74" s="106" t="s">
        <v>618</v>
      </c>
      <c r="BT74" s="96" t="s">
        <v>618</v>
      </c>
      <c r="BU74" s="95" t="s">
        <v>618</v>
      </c>
      <c r="BV74" s="106" t="s">
        <v>618</v>
      </c>
      <c r="BW74" s="106" t="s">
        <v>618</v>
      </c>
      <c r="BX74" s="107" t="s">
        <v>618</v>
      </c>
      <c r="BY74" s="107" t="s">
        <v>618</v>
      </c>
      <c r="BZ74" s="107" t="s">
        <v>618</v>
      </c>
      <c r="CA74" s="214">
        <v>0</v>
      </c>
      <c r="CB74" s="107">
        <v>0</v>
      </c>
    </row>
    <row r="75" spans="1:80">
      <c r="A75" s="103" t="s">
        <v>615</v>
      </c>
      <c r="B75" s="104" t="s">
        <v>697</v>
      </c>
      <c r="C75" s="104"/>
      <c r="D75" s="104"/>
      <c r="E75" s="104"/>
      <c r="F75" s="104"/>
      <c r="G75" s="105"/>
      <c r="H75" s="229" t="s">
        <v>739</v>
      </c>
      <c r="I75" s="95">
        <v>0</v>
      </c>
      <c r="J75" s="95" t="s">
        <v>618</v>
      </c>
      <c r="K75" s="106" t="s">
        <v>618</v>
      </c>
      <c r="L75" s="106" t="s">
        <v>618</v>
      </c>
      <c r="M75" s="106" t="s">
        <v>618</v>
      </c>
      <c r="N75" s="106" t="s">
        <v>618</v>
      </c>
      <c r="O75" s="106" t="s">
        <v>618</v>
      </c>
      <c r="P75" s="106" t="s">
        <v>618</v>
      </c>
      <c r="Q75" s="106" t="s">
        <v>618</v>
      </c>
      <c r="R75" s="106" t="s">
        <v>618</v>
      </c>
      <c r="S75" s="106" t="s">
        <v>618</v>
      </c>
      <c r="T75" s="106" t="s">
        <v>618</v>
      </c>
      <c r="U75" s="95" t="s">
        <v>618</v>
      </c>
      <c r="V75" s="106" t="s">
        <v>618</v>
      </c>
      <c r="W75" s="106" t="s">
        <v>618</v>
      </c>
      <c r="X75" s="106" t="s">
        <v>618</v>
      </c>
      <c r="Y75" s="106" t="s">
        <v>618</v>
      </c>
      <c r="Z75" s="95" t="s">
        <v>618</v>
      </c>
      <c r="AA75" s="106" t="s">
        <v>618</v>
      </c>
      <c r="AB75" s="106" t="s">
        <v>618</v>
      </c>
      <c r="AC75" s="107" t="s">
        <v>618</v>
      </c>
      <c r="AD75" s="95" t="s">
        <v>618</v>
      </c>
      <c r="AE75" s="106" t="s">
        <v>618</v>
      </c>
      <c r="AF75" s="106" t="s">
        <v>618</v>
      </c>
      <c r="AG75" s="106" t="s">
        <v>618</v>
      </c>
      <c r="AH75" s="106" t="s">
        <v>618</v>
      </c>
      <c r="AI75" s="106" t="s">
        <v>618</v>
      </c>
      <c r="AJ75" s="106" t="s">
        <v>618</v>
      </c>
      <c r="AK75" s="106" t="s">
        <v>618</v>
      </c>
      <c r="AL75" s="106" t="s">
        <v>618</v>
      </c>
      <c r="AM75" s="106" t="s">
        <v>618</v>
      </c>
      <c r="AN75" s="106" t="s">
        <v>618</v>
      </c>
      <c r="AO75" s="106" t="s">
        <v>618</v>
      </c>
      <c r="AP75" s="106" t="s">
        <v>618</v>
      </c>
      <c r="AQ75" s="106" t="s">
        <v>618</v>
      </c>
      <c r="AR75" s="106" t="s">
        <v>618</v>
      </c>
      <c r="AS75" s="106" t="s">
        <v>618</v>
      </c>
      <c r="AT75" s="106" t="s">
        <v>618</v>
      </c>
      <c r="AU75" s="106" t="s">
        <v>618</v>
      </c>
      <c r="AV75" s="106" t="s">
        <v>618</v>
      </c>
      <c r="AW75" s="106" t="s">
        <v>618</v>
      </c>
      <c r="AX75" s="106" t="s">
        <v>618</v>
      </c>
      <c r="AY75" s="106" t="s">
        <v>618</v>
      </c>
      <c r="AZ75" s="106" t="s">
        <v>618</v>
      </c>
      <c r="BA75" s="107" t="s">
        <v>618</v>
      </c>
      <c r="BB75" s="95">
        <v>0</v>
      </c>
      <c r="BC75" s="106" t="s">
        <v>618</v>
      </c>
      <c r="BD75" s="106" t="s">
        <v>618</v>
      </c>
      <c r="BE75" s="106" t="s">
        <v>618</v>
      </c>
      <c r="BF75" s="106" t="s">
        <v>618</v>
      </c>
      <c r="BG75" s="106" t="s">
        <v>618</v>
      </c>
      <c r="BH75" s="106" t="s">
        <v>618</v>
      </c>
      <c r="BI75" s="106" t="s">
        <v>618</v>
      </c>
      <c r="BJ75" s="106" t="s">
        <v>618</v>
      </c>
      <c r="BK75" s="106" t="s">
        <v>618</v>
      </c>
      <c r="BL75" s="106" t="s">
        <v>618</v>
      </c>
      <c r="BM75" s="106" t="s">
        <v>618</v>
      </c>
      <c r="BN75" s="106">
        <v>0</v>
      </c>
      <c r="BO75" s="106" t="s">
        <v>618</v>
      </c>
      <c r="BP75" s="106">
        <v>0</v>
      </c>
      <c r="BQ75" s="106" t="s">
        <v>618</v>
      </c>
      <c r="BR75" s="106">
        <v>0</v>
      </c>
      <c r="BS75" s="106" t="s">
        <v>618</v>
      </c>
      <c r="BT75" s="96" t="s">
        <v>618</v>
      </c>
      <c r="BU75" s="95" t="s">
        <v>618</v>
      </c>
      <c r="BV75" s="106" t="s">
        <v>618</v>
      </c>
      <c r="BW75" s="106" t="s">
        <v>618</v>
      </c>
      <c r="BX75" s="107" t="s">
        <v>618</v>
      </c>
      <c r="BY75" s="107" t="s">
        <v>618</v>
      </c>
      <c r="BZ75" s="107" t="s">
        <v>618</v>
      </c>
      <c r="CA75" s="214">
        <v>0</v>
      </c>
      <c r="CB75" s="107">
        <v>0</v>
      </c>
    </row>
    <row r="76" spans="1:80">
      <c r="A76" s="103" t="s">
        <v>615</v>
      </c>
      <c r="B76" s="104" t="s">
        <v>699</v>
      </c>
      <c r="C76" s="104"/>
      <c r="D76" s="104"/>
      <c r="E76" s="104"/>
      <c r="F76" s="104"/>
      <c r="G76" s="105"/>
      <c r="H76" s="233" t="s">
        <v>740</v>
      </c>
      <c r="I76" s="95">
        <v>0</v>
      </c>
      <c r="J76" s="95" t="s">
        <v>618</v>
      </c>
      <c r="K76" s="106" t="s">
        <v>618</v>
      </c>
      <c r="L76" s="106" t="s">
        <v>618</v>
      </c>
      <c r="M76" s="106" t="s">
        <v>618</v>
      </c>
      <c r="N76" s="106" t="s">
        <v>618</v>
      </c>
      <c r="O76" s="106" t="s">
        <v>618</v>
      </c>
      <c r="P76" s="106" t="s">
        <v>618</v>
      </c>
      <c r="Q76" s="106" t="s">
        <v>618</v>
      </c>
      <c r="R76" s="106" t="s">
        <v>618</v>
      </c>
      <c r="S76" s="106" t="s">
        <v>618</v>
      </c>
      <c r="T76" s="106" t="s">
        <v>618</v>
      </c>
      <c r="U76" s="95" t="s">
        <v>618</v>
      </c>
      <c r="V76" s="106" t="s">
        <v>618</v>
      </c>
      <c r="W76" s="106" t="s">
        <v>618</v>
      </c>
      <c r="X76" s="106" t="s">
        <v>618</v>
      </c>
      <c r="Y76" s="106" t="s">
        <v>618</v>
      </c>
      <c r="Z76" s="95" t="s">
        <v>618</v>
      </c>
      <c r="AA76" s="106" t="s">
        <v>618</v>
      </c>
      <c r="AB76" s="106" t="s">
        <v>618</v>
      </c>
      <c r="AC76" s="107" t="s">
        <v>618</v>
      </c>
      <c r="AD76" s="95" t="s">
        <v>618</v>
      </c>
      <c r="AE76" s="106" t="s">
        <v>618</v>
      </c>
      <c r="AF76" s="106" t="s">
        <v>618</v>
      </c>
      <c r="AG76" s="106" t="s">
        <v>618</v>
      </c>
      <c r="AH76" s="106" t="s">
        <v>618</v>
      </c>
      <c r="AI76" s="106" t="s">
        <v>618</v>
      </c>
      <c r="AJ76" s="106" t="s">
        <v>618</v>
      </c>
      <c r="AK76" s="106" t="s">
        <v>618</v>
      </c>
      <c r="AL76" s="106" t="s">
        <v>618</v>
      </c>
      <c r="AM76" s="106" t="s">
        <v>618</v>
      </c>
      <c r="AN76" s="106" t="s">
        <v>618</v>
      </c>
      <c r="AO76" s="106" t="s">
        <v>618</v>
      </c>
      <c r="AP76" s="106" t="s">
        <v>618</v>
      </c>
      <c r="AQ76" s="106" t="s">
        <v>618</v>
      </c>
      <c r="AR76" s="106" t="s">
        <v>618</v>
      </c>
      <c r="AS76" s="106" t="s">
        <v>618</v>
      </c>
      <c r="AT76" s="106" t="s">
        <v>618</v>
      </c>
      <c r="AU76" s="106" t="s">
        <v>618</v>
      </c>
      <c r="AV76" s="106" t="s">
        <v>618</v>
      </c>
      <c r="AW76" s="106" t="s">
        <v>618</v>
      </c>
      <c r="AX76" s="106" t="s">
        <v>618</v>
      </c>
      <c r="AY76" s="106" t="s">
        <v>618</v>
      </c>
      <c r="AZ76" s="106" t="s">
        <v>618</v>
      </c>
      <c r="BA76" s="107" t="s">
        <v>618</v>
      </c>
      <c r="BB76" s="95">
        <v>0</v>
      </c>
      <c r="BC76" s="106" t="s">
        <v>618</v>
      </c>
      <c r="BD76" s="106" t="s">
        <v>618</v>
      </c>
      <c r="BE76" s="106" t="s">
        <v>618</v>
      </c>
      <c r="BF76" s="106" t="s">
        <v>618</v>
      </c>
      <c r="BG76" s="106" t="s">
        <v>618</v>
      </c>
      <c r="BH76" s="106" t="s">
        <v>618</v>
      </c>
      <c r="BI76" s="106" t="s">
        <v>618</v>
      </c>
      <c r="BJ76" s="106">
        <v>0</v>
      </c>
      <c r="BK76" s="106" t="s">
        <v>618</v>
      </c>
      <c r="BL76" s="106" t="s">
        <v>618</v>
      </c>
      <c r="BM76" s="106" t="s">
        <v>618</v>
      </c>
      <c r="BN76" s="106" t="s">
        <v>618</v>
      </c>
      <c r="BO76" s="106" t="s">
        <v>618</v>
      </c>
      <c r="BP76" s="106" t="s">
        <v>618</v>
      </c>
      <c r="BQ76" s="106" t="s">
        <v>618</v>
      </c>
      <c r="BR76" s="106" t="s">
        <v>618</v>
      </c>
      <c r="BS76" s="106" t="s">
        <v>618</v>
      </c>
      <c r="BT76" s="96" t="s">
        <v>618</v>
      </c>
      <c r="BU76" s="95" t="s">
        <v>618</v>
      </c>
      <c r="BV76" s="106" t="s">
        <v>618</v>
      </c>
      <c r="BW76" s="106" t="s">
        <v>618</v>
      </c>
      <c r="BX76" s="107" t="s">
        <v>618</v>
      </c>
      <c r="BY76" s="107" t="s">
        <v>618</v>
      </c>
      <c r="BZ76" s="107" t="s">
        <v>618</v>
      </c>
      <c r="CA76" s="214">
        <v>0</v>
      </c>
      <c r="CB76" s="107">
        <v>0</v>
      </c>
    </row>
    <row r="77" spans="1:80">
      <c r="A77" s="103" t="s">
        <v>615</v>
      </c>
      <c r="B77" s="104" t="s">
        <v>701</v>
      </c>
      <c r="C77" s="104"/>
      <c r="D77" s="104"/>
      <c r="E77" s="104"/>
      <c r="F77" s="104"/>
      <c r="G77" s="105"/>
      <c r="H77" s="229" t="s">
        <v>741</v>
      </c>
      <c r="I77" s="95">
        <v>0</v>
      </c>
      <c r="J77" s="95" t="s">
        <v>618</v>
      </c>
      <c r="K77" s="106" t="s">
        <v>618</v>
      </c>
      <c r="L77" s="106" t="s">
        <v>618</v>
      </c>
      <c r="M77" s="106" t="s">
        <v>618</v>
      </c>
      <c r="N77" s="106" t="s">
        <v>618</v>
      </c>
      <c r="O77" s="106" t="s">
        <v>618</v>
      </c>
      <c r="P77" s="106" t="s">
        <v>618</v>
      </c>
      <c r="Q77" s="106" t="s">
        <v>618</v>
      </c>
      <c r="R77" s="106" t="s">
        <v>618</v>
      </c>
      <c r="S77" s="106" t="s">
        <v>618</v>
      </c>
      <c r="T77" s="106" t="s">
        <v>618</v>
      </c>
      <c r="U77" s="95" t="s">
        <v>618</v>
      </c>
      <c r="V77" s="106" t="s">
        <v>618</v>
      </c>
      <c r="W77" s="106" t="s">
        <v>618</v>
      </c>
      <c r="X77" s="106" t="s">
        <v>618</v>
      </c>
      <c r="Y77" s="106" t="s">
        <v>618</v>
      </c>
      <c r="Z77" s="95" t="s">
        <v>618</v>
      </c>
      <c r="AA77" s="106" t="s">
        <v>618</v>
      </c>
      <c r="AB77" s="106" t="s">
        <v>618</v>
      </c>
      <c r="AC77" s="107" t="s">
        <v>618</v>
      </c>
      <c r="AD77" s="95">
        <v>0</v>
      </c>
      <c r="AE77" s="106" t="s">
        <v>618</v>
      </c>
      <c r="AF77" s="106" t="s">
        <v>618</v>
      </c>
      <c r="AG77" s="106" t="s">
        <v>618</v>
      </c>
      <c r="AH77" s="106">
        <v>0</v>
      </c>
      <c r="AI77" s="106">
        <v>0</v>
      </c>
      <c r="AJ77" s="106" t="s">
        <v>618</v>
      </c>
      <c r="AK77" s="106" t="s">
        <v>618</v>
      </c>
      <c r="AL77" s="106" t="s">
        <v>618</v>
      </c>
      <c r="AM77" s="106" t="s">
        <v>618</v>
      </c>
      <c r="AN77" s="106" t="s">
        <v>618</v>
      </c>
      <c r="AO77" s="106" t="s">
        <v>618</v>
      </c>
      <c r="AP77" s="106" t="s">
        <v>618</v>
      </c>
      <c r="AQ77" s="106" t="s">
        <v>618</v>
      </c>
      <c r="AR77" s="106" t="s">
        <v>618</v>
      </c>
      <c r="AS77" s="106" t="s">
        <v>618</v>
      </c>
      <c r="AT77" s="106" t="s">
        <v>618</v>
      </c>
      <c r="AU77" s="106" t="s">
        <v>618</v>
      </c>
      <c r="AV77" s="106" t="s">
        <v>618</v>
      </c>
      <c r="AW77" s="106" t="s">
        <v>618</v>
      </c>
      <c r="AX77" s="106" t="s">
        <v>618</v>
      </c>
      <c r="AY77" s="106" t="s">
        <v>618</v>
      </c>
      <c r="AZ77" s="106" t="s">
        <v>618</v>
      </c>
      <c r="BA77" s="107" t="s">
        <v>618</v>
      </c>
      <c r="BB77" s="95" t="s">
        <v>618</v>
      </c>
      <c r="BC77" s="106" t="s">
        <v>618</v>
      </c>
      <c r="BD77" s="106" t="s">
        <v>618</v>
      </c>
      <c r="BE77" s="106" t="s">
        <v>618</v>
      </c>
      <c r="BF77" s="106" t="s">
        <v>618</v>
      </c>
      <c r="BG77" s="106" t="s">
        <v>618</v>
      </c>
      <c r="BH77" s="106" t="s">
        <v>618</v>
      </c>
      <c r="BI77" s="106" t="s">
        <v>618</v>
      </c>
      <c r="BJ77" s="106" t="s">
        <v>618</v>
      </c>
      <c r="BK77" s="106" t="s">
        <v>618</v>
      </c>
      <c r="BL77" s="106" t="s">
        <v>618</v>
      </c>
      <c r="BM77" s="106" t="s">
        <v>618</v>
      </c>
      <c r="BN77" s="106" t="s">
        <v>618</v>
      </c>
      <c r="BO77" s="106" t="s">
        <v>618</v>
      </c>
      <c r="BP77" s="106" t="s">
        <v>618</v>
      </c>
      <c r="BQ77" s="106" t="s">
        <v>618</v>
      </c>
      <c r="BR77" s="106" t="s">
        <v>618</v>
      </c>
      <c r="BS77" s="106" t="s">
        <v>618</v>
      </c>
      <c r="BT77" s="96" t="s">
        <v>618</v>
      </c>
      <c r="BU77" s="95" t="s">
        <v>618</v>
      </c>
      <c r="BV77" s="106" t="s">
        <v>618</v>
      </c>
      <c r="BW77" s="106" t="s">
        <v>618</v>
      </c>
      <c r="BX77" s="107" t="s">
        <v>618</v>
      </c>
      <c r="BY77" s="107" t="s">
        <v>618</v>
      </c>
      <c r="BZ77" s="107" t="s">
        <v>618</v>
      </c>
      <c r="CA77" s="214">
        <v>0</v>
      </c>
      <c r="CB77" s="107">
        <v>0</v>
      </c>
    </row>
    <row r="78" spans="1:80">
      <c r="A78" s="108" t="s">
        <v>615</v>
      </c>
      <c r="B78" s="109" t="s">
        <v>703</v>
      </c>
      <c r="C78" s="109"/>
      <c r="D78" s="109"/>
      <c r="E78" s="109"/>
      <c r="F78" s="109"/>
      <c r="G78" s="110"/>
      <c r="H78" s="230" t="s">
        <v>742</v>
      </c>
      <c r="I78" s="111">
        <v>0</v>
      </c>
      <c r="J78" s="111">
        <v>0</v>
      </c>
      <c r="K78" s="112" t="s">
        <v>618</v>
      </c>
      <c r="L78" s="112" t="s">
        <v>618</v>
      </c>
      <c r="M78" s="112" t="s">
        <v>618</v>
      </c>
      <c r="N78" s="112" t="s">
        <v>618</v>
      </c>
      <c r="O78" s="112" t="s">
        <v>618</v>
      </c>
      <c r="P78" s="112">
        <v>0</v>
      </c>
      <c r="Q78" s="112">
        <v>0</v>
      </c>
      <c r="R78" s="112">
        <v>0</v>
      </c>
      <c r="S78" s="112">
        <v>0</v>
      </c>
      <c r="T78" s="112">
        <v>0</v>
      </c>
      <c r="U78" s="111">
        <v>0</v>
      </c>
      <c r="V78" s="112">
        <v>0</v>
      </c>
      <c r="W78" s="112">
        <v>0</v>
      </c>
      <c r="X78" s="112">
        <v>0</v>
      </c>
      <c r="Y78" s="112">
        <v>0</v>
      </c>
      <c r="Z78" s="111">
        <v>0</v>
      </c>
      <c r="AA78" s="112" t="s">
        <v>618</v>
      </c>
      <c r="AB78" s="112">
        <v>0</v>
      </c>
      <c r="AC78" s="113" t="s">
        <v>618</v>
      </c>
      <c r="AD78" s="111">
        <v>0</v>
      </c>
      <c r="AE78" s="112" t="s">
        <v>618</v>
      </c>
      <c r="AF78" s="112" t="s">
        <v>618</v>
      </c>
      <c r="AG78" s="112" t="s">
        <v>618</v>
      </c>
      <c r="AH78" s="112">
        <v>0</v>
      </c>
      <c r="AI78" s="112">
        <v>0</v>
      </c>
      <c r="AJ78" s="112" t="s">
        <v>618</v>
      </c>
      <c r="AK78" s="112" t="s">
        <v>618</v>
      </c>
      <c r="AL78" s="112" t="s">
        <v>618</v>
      </c>
      <c r="AM78" s="112" t="s">
        <v>618</v>
      </c>
      <c r="AN78" s="112" t="s">
        <v>618</v>
      </c>
      <c r="AO78" s="112" t="s">
        <v>618</v>
      </c>
      <c r="AP78" s="112" t="s">
        <v>618</v>
      </c>
      <c r="AQ78" s="112" t="s">
        <v>618</v>
      </c>
      <c r="AR78" s="112" t="s">
        <v>618</v>
      </c>
      <c r="AS78" s="112" t="s">
        <v>618</v>
      </c>
      <c r="AT78" s="112" t="s">
        <v>618</v>
      </c>
      <c r="AU78" s="112" t="s">
        <v>618</v>
      </c>
      <c r="AV78" s="112" t="s">
        <v>618</v>
      </c>
      <c r="AW78" s="112" t="s">
        <v>618</v>
      </c>
      <c r="AX78" s="112" t="s">
        <v>618</v>
      </c>
      <c r="AY78" s="112" t="s">
        <v>618</v>
      </c>
      <c r="AZ78" s="112" t="s">
        <v>618</v>
      </c>
      <c r="BA78" s="113" t="s">
        <v>618</v>
      </c>
      <c r="BB78" s="111" t="s">
        <v>618</v>
      </c>
      <c r="BC78" s="112" t="s">
        <v>618</v>
      </c>
      <c r="BD78" s="112" t="s">
        <v>618</v>
      </c>
      <c r="BE78" s="112" t="s">
        <v>618</v>
      </c>
      <c r="BF78" s="112" t="s">
        <v>618</v>
      </c>
      <c r="BG78" s="112" t="s">
        <v>618</v>
      </c>
      <c r="BH78" s="112" t="s">
        <v>618</v>
      </c>
      <c r="BI78" s="112" t="s">
        <v>618</v>
      </c>
      <c r="BJ78" s="112" t="s">
        <v>618</v>
      </c>
      <c r="BK78" s="112" t="s">
        <v>618</v>
      </c>
      <c r="BL78" s="112" t="s">
        <v>618</v>
      </c>
      <c r="BM78" s="112" t="s">
        <v>618</v>
      </c>
      <c r="BN78" s="112" t="s">
        <v>618</v>
      </c>
      <c r="BO78" s="112" t="s">
        <v>618</v>
      </c>
      <c r="BP78" s="112" t="s">
        <v>618</v>
      </c>
      <c r="BQ78" s="112" t="s">
        <v>618</v>
      </c>
      <c r="BR78" s="112" t="s">
        <v>618</v>
      </c>
      <c r="BS78" s="112" t="s">
        <v>618</v>
      </c>
      <c r="BT78" s="114" t="s">
        <v>618</v>
      </c>
      <c r="BU78" s="111" t="s">
        <v>618</v>
      </c>
      <c r="BV78" s="112" t="s">
        <v>618</v>
      </c>
      <c r="BW78" s="112" t="s">
        <v>618</v>
      </c>
      <c r="BX78" s="113" t="s">
        <v>618</v>
      </c>
      <c r="BY78" s="113" t="s">
        <v>618</v>
      </c>
      <c r="BZ78" s="113" t="s">
        <v>618</v>
      </c>
      <c r="CA78" s="215">
        <v>0</v>
      </c>
      <c r="CB78" s="113">
        <v>0</v>
      </c>
    </row>
    <row r="79" spans="1:80">
      <c r="A79" s="116" t="s">
        <v>743</v>
      </c>
      <c r="B79" s="116"/>
      <c r="C79" s="116"/>
      <c r="D79" s="116"/>
      <c r="E79" s="116"/>
      <c r="F79" s="116"/>
      <c r="G79" s="118"/>
      <c r="H79" s="231" t="s">
        <v>744</v>
      </c>
      <c r="I79" s="119">
        <v>40.155000000000001</v>
      </c>
      <c r="J79" s="119">
        <v>0</v>
      </c>
      <c r="K79" s="132">
        <v>0</v>
      </c>
      <c r="L79" s="132">
        <v>0</v>
      </c>
      <c r="M79" s="132">
        <v>0</v>
      </c>
      <c r="N79" s="132">
        <v>0</v>
      </c>
      <c r="O79" s="132">
        <v>0</v>
      </c>
      <c r="P79" s="132">
        <v>0</v>
      </c>
      <c r="Q79" s="132">
        <v>0</v>
      </c>
      <c r="R79" s="132">
        <v>0</v>
      </c>
      <c r="S79" s="132">
        <v>0</v>
      </c>
      <c r="T79" s="132">
        <v>0</v>
      </c>
      <c r="U79" s="119">
        <v>0</v>
      </c>
      <c r="V79" s="132">
        <v>0</v>
      </c>
      <c r="W79" s="132">
        <v>0</v>
      </c>
      <c r="X79" s="132">
        <v>0</v>
      </c>
      <c r="Y79" s="132">
        <v>0</v>
      </c>
      <c r="Z79" s="119">
        <v>0</v>
      </c>
      <c r="AA79" s="132">
        <v>0</v>
      </c>
      <c r="AB79" s="132">
        <v>0</v>
      </c>
      <c r="AC79" s="119">
        <v>0</v>
      </c>
      <c r="AD79" s="119">
        <v>0</v>
      </c>
      <c r="AE79" s="132">
        <v>0</v>
      </c>
      <c r="AF79" s="132">
        <v>0</v>
      </c>
      <c r="AG79" s="132">
        <v>0</v>
      </c>
      <c r="AH79" s="132">
        <v>0</v>
      </c>
      <c r="AI79" s="132">
        <v>0</v>
      </c>
      <c r="AJ79" s="132">
        <v>0</v>
      </c>
      <c r="AK79" s="132">
        <v>0</v>
      </c>
      <c r="AL79" s="132">
        <v>0</v>
      </c>
      <c r="AM79" s="132">
        <v>0</v>
      </c>
      <c r="AN79" s="132">
        <v>0</v>
      </c>
      <c r="AO79" s="132">
        <v>0</v>
      </c>
      <c r="AP79" s="132">
        <v>0</v>
      </c>
      <c r="AQ79" s="132">
        <v>0</v>
      </c>
      <c r="AR79" s="132">
        <v>0</v>
      </c>
      <c r="AS79" s="132">
        <v>0</v>
      </c>
      <c r="AT79" s="132">
        <v>0</v>
      </c>
      <c r="AU79" s="132">
        <v>0</v>
      </c>
      <c r="AV79" s="132">
        <v>0</v>
      </c>
      <c r="AW79" s="132">
        <v>0</v>
      </c>
      <c r="AX79" s="132">
        <v>0</v>
      </c>
      <c r="AY79" s="132">
        <v>0</v>
      </c>
      <c r="AZ79" s="132">
        <v>0</v>
      </c>
      <c r="BA79" s="119">
        <v>0</v>
      </c>
      <c r="BB79" s="119">
        <v>0</v>
      </c>
      <c r="BC79" s="132" t="s">
        <v>618</v>
      </c>
      <c r="BD79" s="132" t="s">
        <v>618</v>
      </c>
      <c r="BE79" s="132" t="s">
        <v>618</v>
      </c>
      <c r="BF79" s="132" t="s">
        <v>618</v>
      </c>
      <c r="BG79" s="132">
        <v>0</v>
      </c>
      <c r="BH79" s="132">
        <v>0</v>
      </c>
      <c r="BI79" s="132">
        <v>0</v>
      </c>
      <c r="BJ79" s="132">
        <v>0</v>
      </c>
      <c r="BK79" s="132">
        <v>0</v>
      </c>
      <c r="BL79" s="132">
        <v>0</v>
      </c>
      <c r="BM79" s="132">
        <v>0</v>
      </c>
      <c r="BN79" s="132">
        <v>0</v>
      </c>
      <c r="BO79" s="132">
        <v>0</v>
      </c>
      <c r="BP79" s="132">
        <v>0</v>
      </c>
      <c r="BQ79" s="132">
        <v>0</v>
      </c>
      <c r="BR79" s="132">
        <v>0</v>
      </c>
      <c r="BS79" s="132">
        <v>0</v>
      </c>
      <c r="BT79" s="132" t="s">
        <v>618</v>
      </c>
      <c r="BU79" s="119">
        <v>0</v>
      </c>
      <c r="BV79" s="132">
        <v>0</v>
      </c>
      <c r="BW79" s="132">
        <v>0</v>
      </c>
      <c r="BX79" s="119" t="s">
        <v>618</v>
      </c>
      <c r="BY79" s="119">
        <v>0</v>
      </c>
      <c r="BZ79" s="119">
        <v>40.155000000000001</v>
      </c>
      <c r="CA79" s="216">
        <v>5.0000000000000001E-3</v>
      </c>
      <c r="CB79" s="119">
        <v>0</v>
      </c>
    </row>
    <row r="80" spans="1:80">
      <c r="A80" s="120" t="s">
        <v>615</v>
      </c>
      <c r="B80" s="121" t="s">
        <v>745</v>
      </c>
      <c r="C80" s="121"/>
      <c r="D80" s="121"/>
      <c r="E80" s="121"/>
      <c r="F80" s="121"/>
      <c r="G80" s="122"/>
      <c r="H80" s="232" t="s">
        <v>746</v>
      </c>
      <c r="I80" s="95">
        <v>26.913</v>
      </c>
      <c r="J80" s="95">
        <v>0</v>
      </c>
      <c r="K80" s="96">
        <v>0</v>
      </c>
      <c r="L80" s="96">
        <v>0</v>
      </c>
      <c r="M80" s="96">
        <v>0</v>
      </c>
      <c r="N80" s="96">
        <v>0</v>
      </c>
      <c r="O80" s="96">
        <v>0</v>
      </c>
      <c r="P80" s="96">
        <v>0</v>
      </c>
      <c r="Q80" s="96">
        <v>0</v>
      </c>
      <c r="R80" s="96">
        <v>0</v>
      </c>
      <c r="S80" s="96">
        <v>0</v>
      </c>
      <c r="T80" s="96">
        <v>0</v>
      </c>
      <c r="U80" s="95">
        <v>0</v>
      </c>
      <c r="V80" s="96">
        <v>0</v>
      </c>
      <c r="W80" s="96">
        <v>0</v>
      </c>
      <c r="X80" s="96">
        <v>0</v>
      </c>
      <c r="Y80" s="96">
        <v>0</v>
      </c>
      <c r="Z80" s="95">
        <v>0</v>
      </c>
      <c r="AA80" s="96">
        <v>0</v>
      </c>
      <c r="AB80" s="96">
        <v>0</v>
      </c>
      <c r="AC80" s="95">
        <v>0</v>
      </c>
      <c r="AD80" s="95">
        <v>0</v>
      </c>
      <c r="AE80" s="96">
        <v>0</v>
      </c>
      <c r="AF80" s="96">
        <v>0</v>
      </c>
      <c r="AG80" s="96" t="s">
        <v>618</v>
      </c>
      <c r="AH80" s="96" t="s">
        <v>618</v>
      </c>
      <c r="AI80" s="96" t="s">
        <v>618</v>
      </c>
      <c r="AJ80" s="96">
        <v>0</v>
      </c>
      <c r="AK80" s="96">
        <v>0</v>
      </c>
      <c r="AL80" s="96">
        <v>0</v>
      </c>
      <c r="AM80" s="96">
        <v>0</v>
      </c>
      <c r="AN80" s="96">
        <v>0</v>
      </c>
      <c r="AO80" s="96">
        <v>0</v>
      </c>
      <c r="AP80" s="96">
        <v>0</v>
      </c>
      <c r="AQ80" s="96">
        <v>0</v>
      </c>
      <c r="AR80" s="96">
        <v>0</v>
      </c>
      <c r="AS80" s="96">
        <v>0</v>
      </c>
      <c r="AT80" s="96">
        <v>0</v>
      </c>
      <c r="AU80" s="96">
        <v>0</v>
      </c>
      <c r="AV80" s="96">
        <v>0</v>
      </c>
      <c r="AW80" s="96">
        <v>0</v>
      </c>
      <c r="AX80" s="96">
        <v>0</v>
      </c>
      <c r="AY80" s="96">
        <v>0</v>
      </c>
      <c r="AZ80" s="96">
        <v>0</v>
      </c>
      <c r="BA80" s="95">
        <v>0</v>
      </c>
      <c r="BB80" s="95">
        <v>0</v>
      </c>
      <c r="BC80" s="96" t="s">
        <v>618</v>
      </c>
      <c r="BD80" s="96" t="s">
        <v>618</v>
      </c>
      <c r="BE80" s="96" t="s">
        <v>618</v>
      </c>
      <c r="BF80" s="96" t="s">
        <v>618</v>
      </c>
      <c r="BG80" s="96">
        <v>0</v>
      </c>
      <c r="BH80" s="96">
        <v>0</v>
      </c>
      <c r="BI80" s="96">
        <v>0</v>
      </c>
      <c r="BJ80" s="96">
        <v>0</v>
      </c>
      <c r="BK80" s="96">
        <v>0</v>
      </c>
      <c r="BL80" s="96">
        <v>0</v>
      </c>
      <c r="BM80" s="96">
        <v>0</v>
      </c>
      <c r="BN80" s="96">
        <v>0</v>
      </c>
      <c r="BO80" s="96">
        <v>0</v>
      </c>
      <c r="BP80" s="96">
        <v>0</v>
      </c>
      <c r="BQ80" s="96">
        <v>0</v>
      </c>
      <c r="BR80" s="96">
        <v>0</v>
      </c>
      <c r="BS80" s="96">
        <v>0</v>
      </c>
      <c r="BT80" s="96" t="s">
        <v>618</v>
      </c>
      <c r="BU80" s="95">
        <v>0</v>
      </c>
      <c r="BV80" s="96">
        <v>0</v>
      </c>
      <c r="BW80" s="96">
        <v>0</v>
      </c>
      <c r="BX80" s="95" t="s">
        <v>618</v>
      </c>
      <c r="BY80" s="95">
        <v>0</v>
      </c>
      <c r="BZ80" s="95">
        <v>26.913</v>
      </c>
      <c r="CA80" s="213">
        <v>3.0000000000000001E-3</v>
      </c>
      <c r="CB80" s="95">
        <v>0</v>
      </c>
    </row>
    <row r="81" spans="1:80">
      <c r="A81" s="103" t="s">
        <v>615</v>
      </c>
      <c r="B81" s="104" t="s">
        <v>747</v>
      </c>
      <c r="C81" s="104"/>
      <c r="D81" s="104"/>
      <c r="E81" s="104"/>
      <c r="F81" s="104"/>
      <c r="G81" s="105"/>
      <c r="H81" s="233" t="s">
        <v>748</v>
      </c>
      <c r="I81" s="95">
        <v>0</v>
      </c>
      <c r="J81" s="95">
        <v>0</v>
      </c>
      <c r="K81" s="106">
        <v>0</v>
      </c>
      <c r="L81" s="106">
        <v>0</v>
      </c>
      <c r="M81" s="106">
        <v>0</v>
      </c>
      <c r="N81" s="106">
        <v>0</v>
      </c>
      <c r="O81" s="106">
        <v>0</v>
      </c>
      <c r="P81" s="106">
        <v>0</v>
      </c>
      <c r="Q81" s="106">
        <v>0</v>
      </c>
      <c r="R81" s="106">
        <v>0</v>
      </c>
      <c r="S81" s="106">
        <v>0</v>
      </c>
      <c r="T81" s="106">
        <v>0</v>
      </c>
      <c r="U81" s="95">
        <v>0</v>
      </c>
      <c r="V81" s="106">
        <v>0</v>
      </c>
      <c r="W81" s="106">
        <v>0</v>
      </c>
      <c r="X81" s="106">
        <v>0</v>
      </c>
      <c r="Y81" s="106">
        <v>0</v>
      </c>
      <c r="Z81" s="95">
        <v>0</v>
      </c>
      <c r="AA81" s="106">
        <v>0</v>
      </c>
      <c r="AB81" s="106">
        <v>0</v>
      </c>
      <c r="AC81" s="107">
        <v>0</v>
      </c>
      <c r="AD81" s="95">
        <v>0</v>
      </c>
      <c r="AE81" s="106">
        <v>0</v>
      </c>
      <c r="AF81" s="106">
        <v>0</v>
      </c>
      <c r="AG81" s="106" t="s">
        <v>618</v>
      </c>
      <c r="AH81" s="106" t="s">
        <v>618</v>
      </c>
      <c r="AI81" s="106" t="s">
        <v>618</v>
      </c>
      <c r="AJ81" s="106">
        <v>0</v>
      </c>
      <c r="AK81" s="106">
        <v>0</v>
      </c>
      <c r="AL81" s="106">
        <v>0</v>
      </c>
      <c r="AM81" s="106">
        <v>0</v>
      </c>
      <c r="AN81" s="106">
        <v>0</v>
      </c>
      <c r="AO81" s="106">
        <v>0</v>
      </c>
      <c r="AP81" s="106">
        <v>0</v>
      </c>
      <c r="AQ81" s="106">
        <v>0</v>
      </c>
      <c r="AR81" s="106">
        <v>0</v>
      </c>
      <c r="AS81" s="106">
        <v>0</v>
      </c>
      <c r="AT81" s="106">
        <v>0</v>
      </c>
      <c r="AU81" s="106">
        <v>0</v>
      </c>
      <c r="AV81" s="106">
        <v>0</v>
      </c>
      <c r="AW81" s="106">
        <v>0</v>
      </c>
      <c r="AX81" s="106">
        <v>0</v>
      </c>
      <c r="AY81" s="106">
        <v>0</v>
      </c>
      <c r="AZ81" s="106">
        <v>0</v>
      </c>
      <c r="BA81" s="107">
        <v>0</v>
      </c>
      <c r="BB81" s="95">
        <v>0</v>
      </c>
      <c r="BC81" s="106" t="s">
        <v>618</v>
      </c>
      <c r="BD81" s="106" t="s">
        <v>618</v>
      </c>
      <c r="BE81" s="106" t="s">
        <v>618</v>
      </c>
      <c r="BF81" s="106" t="s">
        <v>618</v>
      </c>
      <c r="BG81" s="106">
        <v>0</v>
      </c>
      <c r="BH81" s="106">
        <v>0</v>
      </c>
      <c r="BI81" s="106">
        <v>0</v>
      </c>
      <c r="BJ81" s="106">
        <v>0</v>
      </c>
      <c r="BK81" s="106">
        <v>0</v>
      </c>
      <c r="BL81" s="106">
        <v>0</v>
      </c>
      <c r="BM81" s="106">
        <v>0</v>
      </c>
      <c r="BN81" s="106">
        <v>0</v>
      </c>
      <c r="BO81" s="106">
        <v>0</v>
      </c>
      <c r="BP81" s="106">
        <v>0</v>
      </c>
      <c r="BQ81" s="106">
        <v>0</v>
      </c>
      <c r="BR81" s="106">
        <v>0</v>
      </c>
      <c r="BS81" s="106">
        <v>0</v>
      </c>
      <c r="BT81" s="96" t="s">
        <v>618</v>
      </c>
      <c r="BU81" s="95">
        <v>0</v>
      </c>
      <c r="BV81" s="106">
        <v>0</v>
      </c>
      <c r="BW81" s="106">
        <v>0</v>
      </c>
      <c r="BX81" s="107" t="s">
        <v>618</v>
      </c>
      <c r="BY81" s="107">
        <v>0</v>
      </c>
      <c r="BZ81" s="107">
        <v>0</v>
      </c>
      <c r="CA81" s="214">
        <v>0</v>
      </c>
      <c r="CB81" s="107">
        <v>0</v>
      </c>
    </row>
    <row r="82" spans="1:80">
      <c r="A82" s="103" t="s">
        <v>615</v>
      </c>
      <c r="B82" s="104" t="s">
        <v>749</v>
      </c>
      <c r="C82" s="104"/>
      <c r="D82" s="104"/>
      <c r="E82" s="104"/>
      <c r="F82" s="104"/>
      <c r="G82" s="105"/>
      <c r="H82" s="229" t="s">
        <v>750</v>
      </c>
      <c r="I82" s="95">
        <v>0</v>
      </c>
      <c r="J82" s="95" t="s">
        <v>618</v>
      </c>
      <c r="K82" s="106" t="s">
        <v>618</v>
      </c>
      <c r="L82" s="106" t="s">
        <v>618</v>
      </c>
      <c r="M82" s="106" t="s">
        <v>618</v>
      </c>
      <c r="N82" s="106" t="s">
        <v>618</v>
      </c>
      <c r="O82" s="106" t="s">
        <v>618</v>
      </c>
      <c r="P82" s="106" t="s">
        <v>618</v>
      </c>
      <c r="Q82" s="106" t="s">
        <v>618</v>
      </c>
      <c r="R82" s="106" t="s">
        <v>618</v>
      </c>
      <c r="S82" s="106" t="s">
        <v>618</v>
      </c>
      <c r="T82" s="106" t="s">
        <v>618</v>
      </c>
      <c r="U82" s="95" t="s">
        <v>618</v>
      </c>
      <c r="V82" s="106" t="s">
        <v>618</v>
      </c>
      <c r="W82" s="106" t="s">
        <v>618</v>
      </c>
      <c r="X82" s="106" t="s">
        <v>618</v>
      </c>
      <c r="Y82" s="106" t="s">
        <v>618</v>
      </c>
      <c r="Z82" s="95" t="s">
        <v>618</v>
      </c>
      <c r="AA82" s="106" t="s">
        <v>618</v>
      </c>
      <c r="AB82" s="106" t="s">
        <v>618</v>
      </c>
      <c r="AC82" s="107" t="s">
        <v>618</v>
      </c>
      <c r="AD82" s="95">
        <v>0</v>
      </c>
      <c r="AE82" s="106">
        <v>0</v>
      </c>
      <c r="AF82" s="106">
        <v>0</v>
      </c>
      <c r="AG82" s="106" t="s">
        <v>618</v>
      </c>
      <c r="AH82" s="106" t="s">
        <v>618</v>
      </c>
      <c r="AI82" s="106" t="s">
        <v>618</v>
      </c>
      <c r="AJ82" s="106">
        <v>0</v>
      </c>
      <c r="AK82" s="106">
        <v>0</v>
      </c>
      <c r="AL82" s="106">
        <v>0</v>
      </c>
      <c r="AM82" s="106">
        <v>0</v>
      </c>
      <c r="AN82" s="106">
        <v>0</v>
      </c>
      <c r="AO82" s="106">
        <v>0</v>
      </c>
      <c r="AP82" s="106">
        <v>0</v>
      </c>
      <c r="AQ82" s="106">
        <v>0</v>
      </c>
      <c r="AR82" s="106">
        <v>0</v>
      </c>
      <c r="AS82" s="106">
        <v>0</v>
      </c>
      <c r="AT82" s="106">
        <v>0</v>
      </c>
      <c r="AU82" s="106">
        <v>0</v>
      </c>
      <c r="AV82" s="106">
        <v>0</v>
      </c>
      <c r="AW82" s="106">
        <v>0</v>
      </c>
      <c r="AX82" s="106">
        <v>0</v>
      </c>
      <c r="AY82" s="106">
        <v>0</v>
      </c>
      <c r="AZ82" s="106">
        <v>0</v>
      </c>
      <c r="BA82" s="107">
        <v>0</v>
      </c>
      <c r="BB82" s="95">
        <v>0</v>
      </c>
      <c r="BC82" s="106" t="s">
        <v>618</v>
      </c>
      <c r="BD82" s="106" t="s">
        <v>618</v>
      </c>
      <c r="BE82" s="106" t="s">
        <v>618</v>
      </c>
      <c r="BF82" s="106" t="s">
        <v>618</v>
      </c>
      <c r="BG82" s="106" t="s">
        <v>618</v>
      </c>
      <c r="BH82" s="106" t="s">
        <v>618</v>
      </c>
      <c r="BI82" s="106" t="s">
        <v>618</v>
      </c>
      <c r="BJ82" s="106" t="s">
        <v>618</v>
      </c>
      <c r="BK82" s="106" t="s">
        <v>618</v>
      </c>
      <c r="BL82" s="106" t="s">
        <v>618</v>
      </c>
      <c r="BM82" s="106" t="s">
        <v>618</v>
      </c>
      <c r="BN82" s="106">
        <v>0</v>
      </c>
      <c r="BO82" s="106" t="s">
        <v>618</v>
      </c>
      <c r="BP82" s="106">
        <v>0</v>
      </c>
      <c r="BQ82" s="106" t="s">
        <v>618</v>
      </c>
      <c r="BR82" s="106">
        <v>0</v>
      </c>
      <c r="BS82" s="106" t="s">
        <v>618</v>
      </c>
      <c r="BT82" s="96" t="s">
        <v>618</v>
      </c>
      <c r="BU82" s="95" t="s">
        <v>618</v>
      </c>
      <c r="BV82" s="106" t="s">
        <v>618</v>
      </c>
      <c r="BW82" s="106" t="s">
        <v>618</v>
      </c>
      <c r="BX82" s="107" t="s">
        <v>618</v>
      </c>
      <c r="BY82" s="107">
        <v>0</v>
      </c>
      <c r="BZ82" s="107">
        <v>0</v>
      </c>
      <c r="CA82" s="214">
        <v>0</v>
      </c>
      <c r="CB82" s="107">
        <v>0</v>
      </c>
    </row>
    <row r="83" spans="1:80">
      <c r="A83" s="103" t="s">
        <v>615</v>
      </c>
      <c r="B83" s="104" t="s">
        <v>689</v>
      </c>
      <c r="C83" s="104"/>
      <c r="D83" s="104"/>
      <c r="E83" s="104"/>
      <c r="F83" s="104"/>
      <c r="G83" s="105"/>
      <c r="H83" s="229" t="s">
        <v>751</v>
      </c>
      <c r="I83" s="95">
        <v>0</v>
      </c>
      <c r="J83" s="95">
        <v>0</v>
      </c>
      <c r="K83" s="106">
        <v>0</v>
      </c>
      <c r="L83" s="106">
        <v>0</v>
      </c>
      <c r="M83" s="106">
        <v>0</v>
      </c>
      <c r="N83" s="106">
        <v>0</v>
      </c>
      <c r="O83" s="106">
        <v>0</v>
      </c>
      <c r="P83" s="106">
        <v>0</v>
      </c>
      <c r="Q83" s="106">
        <v>0</v>
      </c>
      <c r="R83" s="106">
        <v>0</v>
      </c>
      <c r="S83" s="106">
        <v>0</v>
      </c>
      <c r="T83" s="106">
        <v>0</v>
      </c>
      <c r="U83" s="95">
        <v>0</v>
      </c>
      <c r="V83" s="106">
        <v>0</v>
      </c>
      <c r="W83" s="106">
        <v>0</v>
      </c>
      <c r="X83" s="106">
        <v>0</v>
      </c>
      <c r="Y83" s="106">
        <v>0</v>
      </c>
      <c r="Z83" s="95">
        <v>0</v>
      </c>
      <c r="AA83" s="106">
        <v>0</v>
      </c>
      <c r="AB83" s="106">
        <v>0</v>
      </c>
      <c r="AC83" s="107">
        <v>0</v>
      </c>
      <c r="AD83" s="95" t="s">
        <v>618</v>
      </c>
      <c r="AE83" s="106" t="s">
        <v>618</v>
      </c>
      <c r="AF83" s="106" t="s">
        <v>618</v>
      </c>
      <c r="AG83" s="106" t="s">
        <v>618</v>
      </c>
      <c r="AH83" s="106" t="s">
        <v>618</v>
      </c>
      <c r="AI83" s="106" t="s">
        <v>618</v>
      </c>
      <c r="AJ83" s="106" t="s">
        <v>618</v>
      </c>
      <c r="AK83" s="106" t="s">
        <v>618</v>
      </c>
      <c r="AL83" s="106" t="s">
        <v>618</v>
      </c>
      <c r="AM83" s="106" t="s">
        <v>618</v>
      </c>
      <c r="AN83" s="106" t="s">
        <v>618</v>
      </c>
      <c r="AO83" s="106" t="s">
        <v>618</v>
      </c>
      <c r="AP83" s="106" t="s">
        <v>618</v>
      </c>
      <c r="AQ83" s="106" t="s">
        <v>618</v>
      </c>
      <c r="AR83" s="106" t="s">
        <v>618</v>
      </c>
      <c r="AS83" s="106" t="s">
        <v>618</v>
      </c>
      <c r="AT83" s="106" t="s">
        <v>618</v>
      </c>
      <c r="AU83" s="106" t="s">
        <v>618</v>
      </c>
      <c r="AV83" s="106" t="s">
        <v>618</v>
      </c>
      <c r="AW83" s="106" t="s">
        <v>618</v>
      </c>
      <c r="AX83" s="106" t="s">
        <v>618</v>
      </c>
      <c r="AY83" s="106" t="s">
        <v>618</v>
      </c>
      <c r="AZ83" s="106" t="s">
        <v>618</v>
      </c>
      <c r="BA83" s="107" t="s">
        <v>618</v>
      </c>
      <c r="BB83" s="95">
        <v>0</v>
      </c>
      <c r="BC83" s="106" t="s">
        <v>618</v>
      </c>
      <c r="BD83" s="106" t="s">
        <v>618</v>
      </c>
      <c r="BE83" s="106" t="s">
        <v>618</v>
      </c>
      <c r="BF83" s="106" t="s">
        <v>618</v>
      </c>
      <c r="BG83" s="106">
        <v>0</v>
      </c>
      <c r="BH83" s="106">
        <v>0</v>
      </c>
      <c r="BI83" s="106">
        <v>0</v>
      </c>
      <c r="BJ83" s="106">
        <v>0</v>
      </c>
      <c r="BK83" s="106">
        <v>0</v>
      </c>
      <c r="BL83" s="106">
        <v>0</v>
      </c>
      <c r="BM83" s="106">
        <v>0</v>
      </c>
      <c r="BN83" s="106" t="s">
        <v>618</v>
      </c>
      <c r="BO83" s="106">
        <v>0</v>
      </c>
      <c r="BP83" s="106" t="s">
        <v>618</v>
      </c>
      <c r="BQ83" s="106">
        <v>0</v>
      </c>
      <c r="BR83" s="106" t="s">
        <v>618</v>
      </c>
      <c r="BS83" s="106">
        <v>0</v>
      </c>
      <c r="BT83" s="96" t="s">
        <v>618</v>
      </c>
      <c r="BU83" s="95">
        <v>0</v>
      </c>
      <c r="BV83" s="106">
        <v>0</v>
      </c>
      <c r="BW83" s="106">
        <v>0</v>
      </c>
      <c r="BX83" s="107" t="s">
        <v>618</v>
      </c>
      <c r="BY83" s="107">
        <v>0</v>
      </c>
      <c r="BZ83" s="107">
        <v>0</v>
      </c>
      <c r="CA83" s="214">
        <v>0</v>
      </c>
      <c r="CB83" s="107">
        <v>0</v>
      </c>
    </row>
    <row r="84" spans="1:80">
      <c r="A84" s="103" t="s">
        <v>615</v>
      </c>
      <c r="B84" s="104" t="s">
        <v>669</v>
      </c>
      <c r="C84" s="104"/>
      <c r="D84" s="104"/>
      <c r="E84" s="104"/>
      <c r="F84" s="104"/>
      <c r="G84" s="105"/>
      <c r="H84" s="229" t="s">
        <v>752</v>
      </c>
      <c r="I84" s="95">
        <v>0</v>
      </c>
      <c r="J84" s="95">
        <v>0</v>
      </c>
      <c r="K84" s="106">
        <v>0</v>
      </c>
      <c r="L84" s="106">
        <v>0</v>
      </c>
      <c r="M84" s="106">
        <v>0</v>
      </c>
      <c r="N84" s="106">
        <v>0</v>
      </c>
      <c r="O84" s="106">
        <v>0</v>
      </c>
      <c r="P84" s="106">
        <v>0</v>
      </c>
      <c r="Q84" s="106">
        <v>0</v>
      </c>
      <c r="R84" s="106">
        <v>0</v>
      </c>
      <c r="S84" s="106">
        <v>0</v>
      </c>
      <c r="T84" s="106">
        <v>0</v>
      </c>
      <c r="U84" s="95">
        <v>0</v>
      </c>
      <c r="V84" s="106">
        <v>0</v>
      </c>
      <c r="W84" s="106">
        <v>0</v>
      </c>
      <c r="X84" s="106">
        <v>0</v>
      </c>
      <c r="Y84" s="106">
        <v>0</v>
      </c>
      <c r="Z84" s="95">
        <v>0</v>
      </c>
      <c r="AA84" s="106">
        <v>0</v>
      </c>
      <c r="AB84" s="106">
        <v>0</v>
      </c>
      <c r="AC84" s="107">
        <v>0</v>
      </c>
      <c r="AD84" s="95">
        <v>0</v>
      </c>
      <c r="AE84" s="106">
        <v>0</v>
      </c>
      <c r="AF84" s="106">
        <v>0</v>
      </c>
      <c r="AG84" s="106" t="s">
        <v>618</v>
      </c>
      <c r="AH84" s="106" t="s">
        <v>618</v>
      </c>
      <c r="AI84" s="106" t="s">
        <v>618</v>
      </c>
      <c r="AJ84" s="106">
        <v>0</v>
      </c>
      <c r="AK84" s="106">
        <v>0</v>
      </c>
      <c r="AL84" s="106">
        <v>0</v>
      </c>
      <c r="AM84" s="106">
        <v>0</v>
      </c>
      <c r="AN84" s="106">
        <v>0</v>
      </c>
      <c r="AO84" s="106">
        <v>0</v>
      </c>
      <c r="AP84" s="106">
        <v>0</v>
      </c>
      <c r="AQ84" s="106">
        <v>0</v>
      </c>
      <c r="AR84" s="106">
        <v>0</v>
      </c>
      <c r="AS84" s="106">
        <v>0</v>
      </c>
      <c r="AT84" s="106">
        <v>0</v>
      </c>
      <c r="AU84" s="106">
        <v>0</v>
      </c>
      <c r="AV84" s="106">
        <v>0</v>
      </c>
      <c r="AW84" s="106">
        <v>0</v>
      </c>
      <c r="AX84" s="106">
        <v>0</v>
      </c>
      <c r="AY84" s="106">
        <v>0</v>
      </c>
      <c r="AZ84" s="106">
        <v>0</v>
      </c>
      <c r="BA84" s="107">
        <v>0</v>
      </c>
      <c r="BB84" s="95">
        <v>0</v>
      </c>
      <c r="BC84" s="106" t="s">
        <v>618</v>
      </c>
      <c r="BD84" s="106" t="s">
        <v>618</v>
      </c>
      <c r="BE84" s="106" t="s">
        <v>618</v>
      </c>
      <c r="BF84" s="106" t="s">
        <v>618</v>
      </c>
      <c r="BG84" s="106">
        <v>0</v>
      </c>
      <c r="BH84" s="106">
        <v>0</v>
      </c>
      <c r="BI84" s="106">
        <v>0</v>
      </c>
      <c r="BJ84" s="106">
        <v>0</v>
      </c>
      <c r="BK84" s="106">
        <v>0</v>
      </c>
      <c r="BL84" s="106">
        <v>0</v>
      </c>
      <c r="BM84" s="106">
        <v>0</v>
      </c>
      <c r="BN84" s="106">
        <v>0</v>
      </c>
      <c r="BO84" s="106">
        <v>0</v>
      </c>
      <c r="BP84" s="106">
        <v>0</v>
      </c>
      <c r="BQ84" s="106">
        <v>0</v>
      </c>
      <c r="BR84" s="106">
        <v>0</v>
      </c>
      <c r="BS84" s="106">
        <v>0</v>
      </c>
      <c r="BT84" s="96" t="s">
        <v>618</v>
      </c>
      <c r="BU84" s="95">
        <v>0</v>
      </c>
      <c r="BV84" s="106">
        <v>0</v>
      </c>
      <c r="BW84" s="106">
        <v>0</v>
      </c>
      <c r="BX84" s="107" t="s">
        <v>618</v>
      </c>
      <c r="BY84" s="107">
        <v>0</v>
      </c>
      <c r="BZ84" s="107">
        <v>0</v>
      </c>
      <c r="CA84" s="214">
        <v>0</v>
      </c>
      <c r="CB84" s="107">
        <v>0</v>
      </c>
    </row>
    <row r="85" spans="1:80">
      <c r="A85" s="103" t="s">
        <v>615</v>
      </c>
      <c r="B85" s="104" t="s">
        <v>691</v>
      </c>
      <c r="C85" s="104"/>
      <c r="D85" s="104"/>
      <c r="E85" s="104"/>
      <c r="F85" s="104"/>
      <c r="G85" s="105"/>
      <c r="H85" s="229" t="s">
        <v>753</v>
      </c>
      <c r="I85" s="95">
        <v>0</v>
      </c>
      <c r="J85" s="95">
        <v>0</v>
      </c>
      <c r="K85" s="106">
        <v>0</v>
      </c>
      <c r="L85" s="106">
        <v>0</v>
      </c>
      <c r="M85" s="106">
        <v>0</v>
      </c>
      <c r="N85" s="106">
        <v>0</v>
      </c>
      <c r="O85" s="106">
        <v>0</v>
      </c>
      <c r="P85" s="106">
        <v>0</v>
      </c>
      <c r="Q85" s="106">
        <v>0</v>
      </c>
      <c r="R85" s="106">
        <v>0</v>
      </c>
      <c r="S85" s="106">
        <v>0</v>
      </c>
      <c r="T85" s="106">
        <v>0</v>
      </c>
      <c r="U85" s="95">
        <v>0</v>
      </c>
      <c r="V85" s="106">
        <v>0</v>
      </c>
      <c r="W85" s="106">
        <v>0</v>
      </c>
      <c r="X85" s="106">
        <v>0</v>
      </c>
      <c r="Y85" s="106">
        <v>0</v>
      </c>
      <c r="Z85" s="95">
        <v>0</v>
      </c>
      <c r="AA85" s="106">
        <v>0</v>
      </c>
      <c r="AB85" s="106">
        <v>0</v>
      </c>
      <c r="AC85" s="107">
        <v>0</v>
      </c>
      <c r="AD85" s="95" t="s">
        <v>618</v>
      </c>
      <c r="AE85" s="106" t="s">
        <v>618</v>
      </c>
      <c r="AF85" s="106" t="s">
        <v>618</v>
      </c>
      <c r="AG85" s="106" t="s">
        <v>618</v>
      </c>
      <c r="AH85" s="106" t="s">
        <v>618</v>
      </c>
      <c r="AI85" s="106" t="s">
        <v>618</v>
      </c>
      <c r="AJ85" s="106" t="s">
        <v>618</v>
      </c>
      <c r="AK85" s="106" t="s">
        <v>618</v>
      </c>
      <c r="AL85" s="106" t="s">
        <v>618</v>
      </c>
      <c r="AM85" s="106" t="s">
        <v>618</v>
      </c>
      <c r="AN85" s="106" t="s">
        <v>618</v>
      </c>
      <c r="AO85" s="106" t="s">
        <v>618</v>
      </c>
      <c r="AP85" s="106" t="s">
        <v>618</v>
      </c>
      <c r="AQ85" s="106" t="s">
        <v>618</v>
      </c>
      <c r="AR85" s="106" t="s">
        <v>618</v>
      </c>
      <c r="AS85" s="106" t="s">
        <v>618</v>
      </c>
      <c r="AT85" s="106" t="s">
        <v>618</v>
      </c>
      <c r="AU85" s="106" t="s">
        <v>618</v>
      </c>
      <c r="AV85" s="106" t="s">
        <v>618</v>
      </c>
      <c r="AW85" s="106" t="s">
        <v>618</v>
      </c>
      <c r="AX85" s="106" t="s">
        <v>618</v>
      </c>
      <c r="AY85" s="106" t="s">
        <v>618</v>
      </c>
      <c r="AZ85" s="106" t="s">
        <v>618</v>
      </c>
      <c r="BA85" s="107" t="s">
        <v>618</v>
      </c>
      <c r="BB85" s="95">
        <v>0</v>
      </c>
      <c r="BC85" s="106" t="s">
        <v>618</v>
      </c>
      <c r="BD85" s="106" t="s">
        <v>618</v>
      </c>
      <c r="BE85" s="106" t="s">
        <v>618</v>
      </c>
      <c r="BF85" s="106" t="s">
        <v>618</v>
      </c>
      <c r="BG85" s="106">
        <v>0</v>
      </c>
      <c r="BH85" s="106">
        <v>0</v>
      </c>
      <c r="BI85" s="106">
        <v>0</v>
      </c>
      <c r="BJ85" s="106">
        <v>0</v>
      </c>
      <c r="BK85" s="106">
        <v>0</v>
      </c>
      <c r="BL85" s="106">
        <v>0</v>
      </c>
      <c r="BM85" s="106">
        <v>0</v>
      </c>
      <c r="BN85" s="106" t="s">
        <v>618</v>
      </c>
      <c r="BO85" s="106">
        <v>0</v>
      </c>
      <c r="BP85" s="106" t="s">
        <v>618</v>
      </c>
      <c r="BQ85" s="106">
        <v>0</v>
      </c>
      <c r="BR85" s="106" t="s">
        <v>618</v>
      </c>
      <c r="BS85" s="106">
        <v>0</v>
      </c>
      <c r="BT85" s="96" t="s">
        <v>618</v>
      </c>
      <c r="BU85" s="95">
        <v>0</v>
      </c>
      <c r="BV85" s="106">
        <v>0</v>
      </c>
      <c r="BW85" s="106">
        <v>0</v>
      </c>
      <c r="BX85" s="107" t="s">
        <v>618</v>
      </c>
      <c r="BY85" s="107">
        <v>0</v>
      </c>
      <c r="BZ85" s="107">
        <v>0</v>
      </c>
      <c r="CA85" s="214">
        <v>0</v>
      </c>
      <c r="CB85" s="107">
        <v>0</v>
      </c>
    </row>
    <row r="86" spans="1:80">
      <c r="A86" s="103" t="s">
        <v>615</v>
      </c>
      <c r="B86" s="104" t="s">
        <v>673</v>
      </c>
      <c r="C86" s="104"/>
      <c r="D86" s="104"/>
      <c r="E86" s="104"/>
      <c r="F86" s="104"/>
      <c r="G86" s="105"/>
      <c r="H86" s="229" t="s">
        <v>754</v>
      </c>
      <c r="I86" s="95">
        <v>0</v>
      </c>
      <c r="J86" s="95">
        <v>0</v>
      </c>
      <c r="K86" s="106">
        <v>0</v>
      </c>
      <c r="L86" s="106">
        <v>0</v>
      </c>
      <c r="M86" s="106">
        <v>0</v>
      </c>
      <c r="N86" s="106">
        <v>0</v>
      </c>
      <c r="O86" s="106">
        <v>0</v>
      </c>
      <c r="P86" s="106">
        <v>0</v>
      </c>
      <c r="Q86" s="106">
        <v>0</v>
      </c>
      <c r="R86" s="106">
        <v>0</v>
      </c>
      <c r="S86" s="106">
        <v>0</v>
      </c>
      <c r="T86" s="106">
        <v>0</v>
      </c>
      <c r="U86" s="95">
        <v>0</v>
      </c>
      <c r="V86" s="106">
        <v>0</v>
      </c>
      <c r="W86" s="106">
        <v>0</v>
      </c>
      <c r="X86" s="106">
        <v>0</v>
      </c>
      <c r="Y86" s="106">
        <v>0</v>
      </c>
      <c r="Z86" s="95">
        <v>0</v>
      </c>
      <c r="AA86" s="106">
        <v>0</v>
      </c>
      <c r="AB86" s="106">
        <v>0</v>
      </c>
      <c r="AC86" s="107">
        <v>0</v>
      </c>
      <c r="AD86" s="95">
        <v>0</v>
      </c>
      <c r="AE86" s="106">
        <v>0</v>
      </c>
      <c r="AF86" s="106">
        <v>0</v>
      </c>
      <c r="AG86" s="106" t="s">
        <v>618</v>
      </c>
      <c r="AH86" s="106" t="s">
        <v>618</v>
      </c>
      <c r="AI86" s="106" t="s">
        <v>618</v>
      </c>
      <c r="AJ86" s="106">
        <v>0</v>
      </c>
      <c r="AK86" s="106">
        <v>0</v>
      </c>
      <c r="AL86" s="106">
        <v>0</v>
      </c>
      <c r="AM86" s="106">
        <v>0</v>
      </c>
      <c r="AN86" s="106">
        <v>0</v>
      </c>
      <c r="AO86" s="106">
        <v>0</v>
      </c>
      <c r="AP86" s="106">
        <v>0</v>
      </c>
      <c r="AQ86" s="106">
        <v>0</v>
      </c>
      <c r="AR86" s="106">
        <v>0</v>
      </c>
      <c r="AS86" s="106">
        <v>0</v>
      </c>
      <c r="AT86" s="106">
        <v>0</v>
      </c>
      <c r="AU86" s="106">
        <v>0</v>
      </c>
      <c r="AV86" s="106">
        <v>0</v>
      </c>
      <c r="AW86" s="106">
        <v>0</v>
      </c>
      <c r="AX86" s="106">
        <v>0</v>
      </c>
      <c r="AY86" s="106">
        <v>0</v>
      </c>
      <c r="AZ86" s="106">
        <v>0</v>
      </c>
      <c r="BA86" s="107">
        <v>0</v>
      </c>
      <c r="BB86" s="95">
        <v>0</v>
      </c>
      <c r="BC86" s="106" t="s">
        <v>618</v>
      </c>
      <c r="BD86" s="106" t="s">
        <v>618</v>
      </c>
      <c r="BE86" s="106" t="s">
        <v>618</v>
      </c>
      <c r="BF86" s="106" t="s">
        <v>618</v>
      </c>
      <c r="BG86" s="106">
        <v>0</v>
      </c>
      <c r="BH86" s="106">
        <v>0</v>
      </c>
      <c r="BI86" s="106">
        <v>0</v>
      </c>
      <c r="BJ86" s="106">
        <v>0</v>
      </c>
      <c r="BK86" s="106">
        <v>0</v>
      </c>
      <c r="BL86" s="106">
        <v>0</v>
      </c>
      <c r="BM86" s="106">
        <v>0</v>
      </c>
      <c r="BN86" s="106">
        <v>0</v>
      </c>
      <c r="BO86" s="106">
        <v>0</v>
      </c>
      <c r="BP86" s="106">
        <v>0</v>
      </c>
      <c r="BQ86" s="106">
        <v>0</v>
      </c>
      <c r="BR86" s="106">
        <v>0</v>
      </c>
      <c r="BS86" s="106">
        <v>0</v>
      </c>
      <c r="BT86" s="96" t="s">
        <v>618</v>
      </c>
      <c r="BU86" s="95">
        <v>0</v>
      </c>
      <c r="BV86" s="106">
        <v>0</v>
      </c>
      <c r="BW86" s="106">
        <v>0</v>
      </c>
      <c r="BX86" s="107" t="s">
        <v>618</v>
      </c>
      <c r="BY86" s="107">
        <v>0</v>
      </c>
      <c r="BZ86" s="107">
        <v>0</v>
      </c>
      <c r="CA86" s="214">
        <v>0</v>
      </c>
      <c r="CB86" s="107">
        <v>0</v>
      </c>
    </row>
    <row r="87" spans="1:80">
      <c r="A87" s="103" t="s">
        <v>615</v>
      </c>
      <c r="B87" s="104" t="s">
        <v>671</v>
      </c>
      <c r="C87" s="104"/>
      <c r="D87" s="104"/>
      <c r="E87" s="104"/>
      <c r="F87" s="104"/>
      <c r="G87" s="105"/>
      <c r="H87" s="229" t="s">
        <v>755</v>
      </c>
      <c r="I87" s="95">
        <v>0</v>
      </c>
      <c r="J87" s="95">
        <v>0</v>
      </c>
      <c r="K87" s="106">
        <v>0</v>
      </c>
      <c r="L87" s="106">
        <v>0</v>
      </c>
      <c r="M87" s="106">
        <v>0</v>
      </c>
      <c r="N87" s="106">
        <v>0</v>
      </c>
      <c r="O87" s="106">
        <v>0</v>
      </c>
      <c r="P87" s="106">
        <v>0</v>
      </c>
      <c r="Q87" s="106">
        <v>0</v>
      </c>
      <c r="R87" s="106">
        <v>0</v>
      </c>
      <c r="S87" s="106">
        <v>0</v>
      </c>
      <c r="T87" s="106">
        <v>0</v>
      </c>
      <c r="U87" s="95">
        <v>0</v>
      </c>
      <c r="V87" s="106">
        <v>0</v>
      </c>
      <c r="W87" s="106">
        <v>0</v>
      </c>
      <c r="X87" s="106">
        <v>0</v>
      </c>
      <c r="Y87" s="106">
        <v>0</v>
      </c>
      <c r="Z87" s="95">
        <v>0</v>
      </c>
      <c r="AA87" s="106">
        <v>0</v>
      </c>
      <c r="AB87" s="106">
        <v>0</v>
      </c>
      <c r="AC87" s="107">
        <v>0</v>
      </c>
      <c r="AD87" s="95">
        <v>0</v>
      </c>
      <c r="AE87" s="106">
        <v>0</v>
      </c>
      <c r="AF87" s="106">
        <v>0</v>
      </c>
      <c r="AG87" s="106" t="s">
        <v>618</v>
      </c>
      <c r="AH87" s="106" t="s">
        <v>618</v>
      </c>
      <c r="AI87" s="106" t="s">
        <v>618</v>
      </c>
      <c r="AJ87" s="106">
        <v>0</v>
      </c>
      <c r="AK87" s="106">
        <v>0</v>
      </c>
      <c r="AL87" s="106">
        <v>0</v>
      </c>
      <c r="AM87" s="106">
        <v>0</v>
      </c>
      <c r="AN87" s="106">
        <v>0</v>
      </c>
      <c r="AO87" s="106">
        <v>0</v>
      </c>
      <c r="AP87" s="106">
        <v>0</v>
      </c>
      <c r="AQ87" s="106">
        <v>0</v>
      </c>
      <c r="AR87" s="106">
        <v>0</v>
      </c>
      <c r="AS87" s="106">
        <v>0</v>
      </c>
      <c r="AT87" s="106">
        <v>0</v>
      </c>
      <c r="AU87" s="106">
        <v>0</v>
      </c>
      <c r="AV87" s="106">
        <v>0</v>
      </c>
      <c r="AW87" s="106">
        <v>0</v>
      </c>
      <c r="AX87" s="106">
        <v>0</v>
      </c>
      <c r="AY87" s="106">
        <v>0</v>
      </c>
      <c r="AZ87" s="106">
        <v>0</v>
      </c>
      <c r="BA87" s="107">
        <v>0</v>
      </c>
      <c r="BB87" s="95">
        <v>0</v>
      </c>
      <c r="BC87" s="106" t="s">
        <v>618</v>
      </c>
      <c r="BD87" s="106" t="s">
        <v>618</v>
      </c>
      <c r="BE87" s="106" t="s">
        <v>618</v>
      </c>
      <c r="BF87" s="106" t="s">
        <v>618</v>
      </c>
      <c r="BG87" s="106">
        <v>0</v>
      </c>
      <c r="BH87" s="106">
        <v>0</v>
      </c>
      <c r="BI87" s="106">
        <v>0</v>
      </c>
      <c r="BJ87" s="106">
        <v>0</v>
      </c>
      <c r="BK87" s="106">
        <v>0</v>
      </c>
      <c r="BL87" s="106">
        <v>0</v>
      </c>
      <c r="BM87" s="106">
        <v>0</v>
      </c>
      <c r="BN87" s="106">
        <v>0</v>
      </c>
      <c r="BO87" s="106">
        <v>0</v>
      </c>
      <c r="BP87" s="106">
        <v>0</v>
      </c>
      <c r="BQ87" s="106">
        <v>0</v>
      </c>
      <c r="BR87" s="106">
        <v>0</v>
      </c>
      <c r="BS87" s="106">
        <v>0</v>
      </c>
      <c r="BT87" s="96" t="s">
        <v>618</v>
      </c>
      <c r="BU87" s="95">
        <v>0</v>
      </c>
      <c r="BV87" s="106">
        <v>0</v>
      </c>
      <c r="BW87" s="106">
        <v>0</v>
      </c>
      <c r="BX87" s="107" t="s">
        <v>618</v>
      </c>
      <c r="BY87" s="107">
        <v>0</v>
      </c>
      <c r="BZ87" s="107">
        <v>0</v>
      </c>
      <c r="CA87" s="214">
        <v>0</v>
      </c>
      <c r="CB87" s="107">
        <v>0</v>
      </c>
    </row>
    <row r="88" spans="1:80">
      <c r="A88" s="103" t="s">
        <v>615</v>
      </c>
      <c r="B88" s="104" t="s">
        <v>756</v>
      </c>
      <c r="C88" s="104"/>
      <c r="D88" s="104"/>
      <c r="E88" s="104"/>
      <c r="F88" s="104"/>
      <c r="G88" s="105"/>
      <c r="H88" s="229" t="s">
        <v>757</v>
      </c>
      <c r="I88" s="95">
        <v>0</v>
      </c>
      <c r="J88" s="95">
        <v>0</v>
      </c>
      <c r="K88" s="106">
        <v>0</v>
      </c>
      <c r="L88" s="106">
        <v>0</v>
      </c>
      <c r="M88" s="106">
        <v>0</v>
      </c>
      <c r="N88" s="106">
        <v>0</v>
      </c>
      <c r="O88" s="106">
        <v>0</v>
      </c>
      <c r="P88" s="106">
        <v>0</v>
      </c>
      <c r="Q88" s="106">
        <v>0</v>
      </c>
      <c r="R88" s="106">
        <v>0</v>
      </c>
      <c r="S88" s="106">
        <v>0</v>
      </c>
      <c r="T88" s="106">
        <v>0</v>
      </c>
      <c r="U88" s="95">
        <v>0</v>
      </c>
      <c r="V88" s="106">
        <v>0</v>
      </c>
      <c r="W88" s="106">
        <v>0</v>
      </c>
      <c r="X88" s="106">
        <v>0</v>
      </c>
      <c r="Y88" s="106">
        <v>0</v>
      </c>
      <c r="Z88" s="95">
        <v>0</v>
      </c>
      <c r="AA88" s="106">
        <v>0</v>
      </c>
      <c r="AB88" s="106">
        <v>0</v>
      </c>
      <c r="AC88" s="107">
        <v>0</v>
      </c>
      <c r="AD88" s="95">
        <v>0</v>
      </c>
      <c r="AE88" s="106" t="s">
        <v>618</v>
      </c>
      <c r="AF88" s="106" t="s">
        <v>618</v>
      </c>
      <c r="AG88" s="106" t="s">
        <v>618</v>
      </c>
      <c r="AH88" s="106" t="s">
        <v>618</v>
      </c>
      <c r="AI88" s="106" t="s">
        <v>618</v>
      </c>
      <c r="AJ88" s="106">
        <v>0</v>
      </c>
      <c r="AK88" s="106">
        <v>0</v>
      </c>
      <c r="AL88" s="106">
        <v>0</v>
      </c>
      <c r="AM88" s="106">
        <v>0</v>
      </c>
      <c r="AN88" s="106">
        <v>0</v>
      </c>
      <c r="AO88" s="106">
        <v>0</v>
      </c>
      <c r="AP88" s="106">
        <v>0</v>
      </c>
      <c r="AQ88" s="106">
        <v>0</v>
      </c>
      <c r="AR88" s="106">
        <v>0</v>
      </c>
      <c r="AS88" s="106">
        <v>0</v>
      </c>
      <c r="AT88" s="106">
        <v>0</v>
      </c>
      <c r="AU88" s="106">
        <v>0</v>
      </c>
      <c r="AV88" s="106">
        <v>0</v>
      </c>
      <c r="AW88" s="106">
        <v>0</v>
      </c>
      <c r="AX88" s="106">
        <v>0</v>
      </c>
      <c r="AY88" s="106">
        <v>0</v>
      </c>
      <c r="AZ88" s="106">
        <v>0</v>
      </c>
      <c r="BA88" s="107">
        <v>0</v>
      </c>
      <c r="BB88" s="95">
        <v>0</v>
      </c>
      <c r="BC88" s="106" t="s">
        <v>618</v>
      </c>
      <c r="BD88" s="106" t="s">
        <v>618</v>
      </c>
      <c r="BE88" s="106" t="s">
        <v>618</v>
      </c>
      <c r="BF88" s="106" t="s">
        <v>618</v>
      </c>
      <c r="BG88" s="106">
        <v>0</v>
      </c>
      <c r="BH88" s="106">
        <v>0</v>
      </c>
      <c r="BI88" s="106">
        <v>0</v>
      </c>
      <c r="BJ88" s="106">
        <v>0</v>
      </c>
      <c r="BK88" s="106">
        <v>0</v>
      </c>
      <c r="BL88" s="106">
        <v>0</v>
      </c>
      <c r="BM88" s="106">
        <v>0</v>
      </c>
      <c r="BN88" s="106">
        <v>0</v>
      </c>
      <c r="BO88" s="106">
        <v>0</v>
      </c>
      <c r="BP88" s="106">
        <v>0</v>
      </c>
      <c r="BQ88" s="106">
        <v>0</v>
      </c>
      <c r="BR88" s="106">
        <v>0</v>
      </c>
      <c r="BS88" s="106">
        <v>0</v>
      </c>
      <c r="BT88" s="96" t="s">
        <v>618</v>
      </c>
      <c r="BU88" s="95">
        <v>0</v>
      </c>
      <c r="BV88" s="106">
        <v>0</v>
      </c>
      <c r="BW88" s="106">
        <v>0</v>
      </c>
      <c r="BX88" s="107" t="s">
        <v>618</v>
      </c>
      <c r="BY88" s="107">
        <v>0</v>
      </c>
      <c r="BZ88" s="107">
        <v>0</v>
      </c>
      <c r="CA88" s="214">
        <v>0</v>
      </c>
      <c r="CB88" s="107">
        <v>0</v>
      </c>
    </row>
    <row r="89" spans="1:80">
      <c r="A89" s="103" t="s">
        <v>615</v>
      </c>
      <c r="B89" s="104" t="s">
        <v>758</v>
      </c>
      <c r="C89" s="104"/>
      <c r="D89" s="104"/>
      <c r="E89" s="104"/>
      <c r="F89" s="104"/>
      <c r="G89" s="105"/>
      <c r="H89" s="229" t="s">
        <v>759</v>
      </c>
      <c r="I89" s="95">
        <v>0</v>
      </c>
      <c r="J89" s="95" t="s">
        <v>618</v>
      </c>
      <c r="K89" s="106" t="s">
        <v>618</v>
      </c>
      <c r="L89" s="106" t="s">
        <v>618</v>
      </c>
      <c r="M89" s="106" t="s">
        <v>618</v>
      </c>
      <c r="N89" s="106" t="s">
        <v>618</v>
      </c>
      <c r="O89" s="106" t="s">
        <v>618</v>
      </c>
      <c r="P89" s="106" t="s">
        <v>618</v>
      </c>
      <c r="Q89" s="106" t="s">
        <v>618</v>
      </c>
      <c r="R89" s="106" t="s">
        <v>618</v>
      </c>
      <c r="S89" s="106" t="s">
        <v>618</v>
      </c>
      <c r="T89" s="106" t="s">
        <v>618</v>
      </c>
      <c r="U89" s="95" t="s">
        <v>618</v>
      </c>
      <c r="V89" s="106" t="s">
        <v>618</v>
      </c>
      <c r="W89" s="106" t="s">
        <v>618</v>
      </c>
      <c r="X89" s="106" t="s">
        <v>618</v>
      </c>
      <c r="Y89" s="106" t="s">
        <v>618</v>
      </c>
      <c r="Z89" s="95" t="s">
        <v>618</v>
      </c>
      <c r="AA89" s="106" t="s">
        <v>618</v>
      </c>
      <c r="AB89" s="106" t="s">
        <v>618</v>
      </c>
      <c r="AC89" s="107" t="s">
        <v>618</v>
      </c>
      <c r="AD89" s="95" t="s">
        <v>618</v>
      </c>
      <c r="AE89" s="106" t="s">
        <v>618</v>
      </c>
      <c r="AF89" s="106" t="s">
        <v>618</v>
      </c>
      <c r="AG89" s="106" t="s">
        <v>618</v>
      </c>
      <c r="AH89" s="106" t="s">
        <v>618</v>
      </c>
      <c r="AI89" s="106" t="s">
        <v>618</v>
      </c>
      <c r="AJ89" s="106" t="s">
        <v>618</v>
      </c>
      <c r="AK89" s="106" t="s">
        <v>618</v>
      </c>
      <c r="AL89" s="106" t="s">
        <v>618</v>
      </c>
      <c r="AM89" s="106" t="s">
        <v>618</v>
      </c>
      <c r="AN89" s="106" t="s">
        <v>618</v>
      </c>
      <c r="AO89" s="106" t="s">
        <v>618</v>
      </c>
      <c r="AP89" s="106" t="s">
        <v>618</v>
      </c>
      <c r="AQ89" s="106" t="s">
        <v>618</v>
      </c>
      <c r="AR89" s="106" t="s">
        <v>618</v>
      </c>
      <c r="AS89" s="106" t="s">
        <v>618</v>
      </c>
      <c r="AT89" s="106" t="s">
        <v>618</v>
      </c>
      <c r="AU89" s="106" t="s">
        <v>618</v>
      </c>
      <c r="AV89" s="106" t="s">
        <v>618</v>
      </c>
      <c r="AW89" s="106" t="s">
        <v>618</v>
      </c>
      <c r="AX89" s="106" t="s">
        <v>618</v>
      </c>
      <c r="AY89" s="106" t="s">
        <v>618</v>
      </c>
      <c r="AZ89" s="106" t="s">
        <v>618</v>
      </c>
      <c r="BA89" s="107" t="s">
        <v>618</v>
      </c>
      <c r="BB89" s="95" t="s">
        <v>618</v>
      </c>
      <c r="BC89" s="106" t="s">
        <v>618</v>
      </c>
      <c r="BD89" s="106" t="s">
        <v>618</v>
      </c>
      <c r="BE89" s="106" t="s">
        <v>618</v>
      </c>
      <c r="BF89" s="106" t="s">
        <v>618</v>
      </c>
      <c r="BG89" s="106" t="s">
        <v>618</v>
      </c>
      <c r="BH89" s="106" t="s">
        <v>618</v>
      </c>
      <c r="BI89" s="106" t="s">
        <v>618</v>
      </c>
      <c r="BJ89" s="106" t="s">
        <v>618</v>
      </c>
      <c r="BK89" s="106" t="s">
        <v>618</v>
      </c>
      <c r="BL89" s="106" t="s">
        <v>618</v>
      </c>
      <c r="BM89" s="106" t="s">
        <v>618</v>
      </c>
      <c r="BN89" s="106" t="s">
        <v>618</v>
      </c>
      <c r="BO89" s="106" t="s">
        <v>618</v>
      </c>
      <c r="BP89" s="106" t="s">
        <v>618</v>
      </c>
      <c r="BQ89" s="106" t="s">
        <v>618</v>
      </c>
      <c r="BR89" s="106" t="s">
        <v>618</v>
      </c>
      <c r="BS89" s="106" t="s">
        <v>618</v>
      </c>
      <c r="BT89" s="96" t="s">
        <v>618</v>
      </c>
      <c r="BU89" s="95" t="s">
        <v>618</v>
      </c>
      <c r="BV89" s="106" t="s">
        <v>618</v>
      </c>
      <c r="BW89" s="106" t="s">
        <v>618</v>
      </c>
      <c r="BX89" s="107" t="s">
        <v>618</v>
      </c>
      <c r="BY89" s="107">
        <v>0</v>
      </c>
      <c r="BZ89" s="107">
        <v>0</v>
      </c>
      <c r="CA89" s="214">
        <v>0</v>
      </c>
      <c r="CB89" s="107">
        <v>0</v>
      </c>
    </row>
    <row r="90" spans="1:80">
      <c r="A90" s="103" t="s">
        <v>615</v>
      </c>
      <c r="B90" s="104" t="s">
        <v>693</v>
      </c>
      <c r="C90" s="104"/>
      <c r="D90" s="104"/>
      <c r="E90" s="104"/>
      <c r="F90" s="104"/>
      <c r="G90" s="105"/>
      <c r="H90" s="229" t="s">
        <v>760</v>
      </c>
      <c r="I90" s="95">
        <v>0</v>
      </c>
      <c r="J90" s="95">
        <v>0</v>
      </c>
      <c r="K90" s="106">
        <v>0</v>
      </c>
      <c r="L90" s="106">
        <v>0</v>
      </c>
      <c r="M90" s="106">
        <v>0</v>
      </c>
      <c r="N90" s="106">
        <v>0</v>
      </c>
      <c r="O90" s="106">
        <v>0</v>
      </c>
      <c r="P90" s="106">
        <v>0</v>
      </c>
      <c r="Q90" s="106">
        <v>0</v>
      </c>
      <c r="R90" s="106">
        <v>0</v>
      </c>
      <c r="S90" s="106">
        <v>0</v>
      </c>
      <c r="T90" s="106">
        <v>0</v>
      </c>
      <c r="U90" s="95">
        <v>0</v>
      </c>
      <c r="V90" s="106">
        <v>0</v>
      </c>
      <c r="W90" s="106">
        <v>0</v>
      </c>
      <c r="X90" s="106">
        <v>0</v>
      </c>
      <c r="Y90" s="106">
        <v>0</v>
      </c>
      <c r="Z90" s="95">
        <v>0</v>
      </c>
      <c r="AA90" s="106">
        <v>0</v>
      </c>
      <c r="AB90" s="106">
        <v>0</v>
      </c>
      <c r="AC90" s="107">
        <v>0</v>
      </c>
      <c r="AD90" s="95" t="s">
        <v>618</v>
      </c>
      <c r="AE90" s="106" t="s">
        <v>618</v>
      </c>
      <c r="AF90" s="106" t="s">
        <v>618</v>
      </c>
      <c r="AG90" s="106" t="s">
        <v>618</v>
      </c>
      <c r="AH90" s="106" t="s">
        <v>618</v>
      </c>
      <c r="AI90" s="106" t="s">
        <v>618</v>
      </c>
      <c r="AJ90" s="106" t="s">
        <v>618</v>
      </c>
      <c r="AK90" s="106" t="s">
        <v>618</v>
      </c>
      <c r="AL90" s="106" t="s">
        <v>618</v>
      </c>
      <c r="AM90" s="106" t="s">
        <v>618</v>
      </c>
      <c r="AN90" s="106" t="s">
        <v>618</v>
      </c>
      <c r="AO90" s="106" t="s">
        <v>618</v>
      </c>
      <c r="AP90" s="106" t="s">
        <v>618</v>
      </c>
      <c r="AQ90" s="106" t="s">
        <v>618</v>
      </c>
      <c r="AR90" s="106" t="s">
        <v>618</v>
      </c>
      <c r="AS90" s="106" t="s">
        <v>618</v>
      </c>
      <c r="AT90" s="106" t="s">
        <v>618</v>
      </c>
      <c r="AU90" s="106" t="s">
        <v>618</v>
      </c>
      <c r="AV90" s="106" t="s">
        <v>618</v>
      </c>
      <c r="AW90" s="106" t="s">
        <v>618</v>
      </c>
      <c r="AX90" s="106" t="s">
        <v>618</v>
      </c>
      <c r="AY90" s="106" t="s">
        <v>618</v>
      </c>
      <c r="AZ90" s="106" t="s">
        <v>618</v>
      </c>
      <c r="BA90" s="107" t="s">
        <v>618</v>
      </c>
      <c r="BB90" s="95" t="s">
        <v>618</v>
      </c>
      <c r="BC90" s="106" t="s">
        <v>618</v>
      </c>
      <c r="BD90" s="106" t="s">
        <v>618</v>
      </c>
      <c r="BE90" s="106" t="s">
        <v>618</v>
      </c>
      <c r="BF90" s="106" t="s">
        <v>618</v>
      </c>
      <c r="BG90" s="106" t="s">
        <v>618</v>
      </c>
      <c r="BH90" s="106" t="s">
        <v>618</v>
      </c>
      <c r="BI90" s="106" t="s">
        <v>618</v>
      </c>
      <c r="BJ90" s="106" t="s">
        <v>618</v>
      </c>
      <c r="BK90" s="106" t="s">
        <v>618</v>
      </c>
      <c r="BL90" s="106" t="s">
        <v>618</v>
      </c>
      <c r="BM90" s="106" t="s">
        <v>618</v>
      </c>
      <c r="BN90" s="106" t="s">
        <v>618</v>
      </c>
      <c r="BO90" s="106" t="s">
        <v>618</v>
      </c>
      <c r="BP90" s="106" t="s">
        <v>618</v>
      </c>
      <c r="BQ90" s="106" t="s">
        <v>618</v>
      </c>
      <c r="BR90" s="106" t="s">
        <v>618</v>
      </c>
      <c r="BS90" s="106" t="s">
        <v>618</v>
      </c>
      <c r="BT90" s="96" t="s">
        <v>618</v>
      </c>
      <c r="BU90" s="95" t="s">
        <v>618</v>
      </c>
      <c r="BV90" s="106" t="s">
        <v>618</v>
      </c>
      <c r="BW90" s="106" t="s">
        <v>618</v>
      </c>
      <c r="BX90" s="107" t="s">
        <v>618</v>
      </c>
      <c r="BY90" s="107">
        <v>0</v>
      </c>
      <c r="BZ90" s="107">
        <v>0</v>
      </c>
      <c r="CA90" s="214">
        <v>0</v>
      </c>
      <c r="CB90" s="107">
        <v>0</v>
      </c>
    </row>
    <row r="91" spans="1:80">
      <c r="A91" s="103" t="s">
        <v>615</v>
      </c>
      <c r="B91" s="104" t="s">
        <v>761</v>
      </c>
      <c r="C91" s="104"/>
      <c r="D91" s="104"/>
      <c r="E91" s="104"/>
      <c r="F91" s="104"/>
      <c r="G91" s="105"/>
      <c r="H91" s="229" t="s">
        <v>762</v>
      </c>
      <c r="I91" s="95">
        <v>0</v>
      </c>
      <c r="J91" s="95" t="s">
        <v>618</v>
      </c>
      <c r="K91" s="106" t="s">
        <v>618</v>
      </c>
      <c r="L91" s="106" t="s">
        <v>618</v>
      </c>
      <c r="M91" s="106" t="s">
        <v>618</v>
      </c>
      <c r="N91" s="106" t="s">
        <v>618</v>
      </c>
      <c r="O91" s="106" t="s">
        <v>618</v>
      </c>
      <c r="P91" s="106" t="s">
        <v>618</v>
      </c>
      <c r="Q91" s="106" t="s">
        <v>618</v>
      </c>
      <c r="R91" s="106" t="s">
        <v>618</v>
      </c>
      <c r="S91" s="106" t="s">
        <v>618</v>
      </c>
      <c r="T91" s="106" t="s">
        <v>618</v>
      </c>
      <c r="U91" s="95" t="s">
        <v>618</v>
      </c>
      <c r="V91" s="106" t="s">
        <v>618</v>
      </c>
      <c r="W91" s="106" t="s">
        <v>618</v>
      </c>
      <c r="X91" s="106" t="s">
        <v>618</v>
      </c>
      <c r="Y91" s="106" t="s">
        <v>618</v>
      </c>
      <c r="Z91" s="95" t="s">
        <v>618</v>
      </c>
      <c r="AA91" s="106" t="s">
        <v>618</v>
      </c>
      <c r="AB91" s="106" t="s">
        <v>618</v>
      </c>
      <c r="AC91" s="107" t="s">
        <v>618</v>
      </c>
      <c r="AD91" s="95" t="s">
        <v>618</v>
      </c>
      <c r="AE91" s="106" t="s">
        <v>618</v>
      </c>
      <c r="AF91" s="106" t="s">
        <v>618</v>
      </c>
      <c r="AG91" s="106" t="s">
        <v>618</v>
      </c>
      <c r="AH91" s="106" t="s">
        <v>618</v>
      </c>
      <c r="AI91" s="106" t="s">
        <v>618</v>
      </c>
      <c r="AJ91" s="106" t="s">
        <v>618</v>
      </c>
      <c r="AK91" s="106" t="s">
        <v>618</v>
      </c>
      <c r="AL91" s="106" t="s">
        <v>618</v>
      </c>
      <c r="AM91" s="106" t="s">
        <v>618</v>
      </c>
      <c r="AN91" s="106" t="s">
        <v>618</v>
      </c>
      <c r="AO91" s="106" t="s">
        <v>618</v>
      </c>
      <c r="AP91" s="106" t="s">
        <v>618</v>
      </c>
      <c r="AQ91" s="106" t="s">
        <v>618</v>
      </c>
      <c r="AR91" s="106" t="s">
        <v>618</v>
      </c>
      <c r="AS91" s="106" t="s">
        <v>618</v>
      </c>
      <c r="AT91" s="106" t="s">
        <v>618</v>
      </c>
      <c r="AU91" s="106" t="s">
        <v>618</v>
      </c>
      <c r="AV91" s="106" t="s">
        <v>618</v>
      </c>
      <c r="AW91" s="106" t="s">
        <v>618</v>
      </c>
      <c r="AX91" s="106" t="s">
        <v>618</v>
      </c>
      <c r="AY91" s="106" t="s">
        <v>618</v>
      </c>
      <c r="AZ91" s="106" t="s">
        <v>618</v>
      </c>
      <c r="BA91" s="107">
        <v>0</v>
      </c>
      <c r="BB91" s="95" t="s">
        <v>618</v>
      </c>
      <c r="BC91" s="106" t="s">
        <v>618</v>
      </c>
      <c r="BD91" s="106" t="s">
        <v>618</v>
      </c>
      <c r="BE91" s="106" t="s">
        <v>618</v>
      </c>
      <c r="BF91" s="106" t="s">
        <v>618</v>
      </c>
      <c r="BG91" s="106" t="s">
        <v>618</v>
      </c>
      <c r="BH91" s="106" t="s">
        <v>618</v>
      </c>
      <c r="BI91" s="106" t="s">
        <v>618</v>
      </c>
      <c r="BJ91" s="106" t="s">
        <v>618</v>
      </c>
      <c r="BK91" s="106" t="s">
        <v>618</v>
      </c>
      <c r="BL91" s="106" t="s">
        <v>618</v>
      </c>
      <c r="BM91" s="106" t="s">
        <v>618</v>
      </c>
      <c r="BN91" s="106" t="s">
        <v>618</v>
      </c>
      <c r="BO91" s="106" t="s">
        <v>618</v>
      </c>
      <c r="BP91" s="106" t="s">
        <v>618</v>
      </c>
      <c r="BQ91" s="106" t="s">
        <v>618</v>
      </c>
      <c r="BR91" s="106" t="s">
        <v>618</v>
      </c>
      <c r="BS91" s="106" t="s">
        <v>618</v>
      </c>
      <c r="BT91" s="96" t="s">
        <v>618</v>
      </c>
      <c r="BU91" s="95" t="s">
        <v>618</v>
      </c>
      <c r="BV91" s="106" t="s">
        <v>618</v>
      </c>
      <c r="BW91" s="106" t="s">
        <v>618</v>
      </c>
      <c r="BX91" s="107" t="s">
        <v>618</v>
      </c>
      <c r="BY91" s="107">
        <v>0</v>
      </c>
      <c r="BZ91" s="107">
        <v>0</v>
      </c>
      <c r="CA91" s="214">
        <v>0</v>
      </c>
      <c r="CB91" s="107">
        <v>0</v>
      </c>
    </row>
    <row r="92" spans="1:80">
      <c r="A92" s="103" t="s">
        <v>615</v>
      </c>
      <c r="B92" s="104" t="s">
        <v>763</v>
      </c>
      <c r="C92" s="104"/>
      <c r="D92" s="104"/>
      <c r="E92" s="104"/>
      <c r="F92" s="104"/>
      <c r="G92" s="105"/>
      <c r="H92" s="229" t="s">
        <v>764</v>
      </c>
      <c r="I92" s="95">
        <v>0</v>
      </c>
      <c r="J92" s="95" t="s">
        <v>618</v>
      </c>
      <c r="K92" s="106" t="s">
        <v>618</v>
      </c>
      <c r="L92" s="106" t="s">
        <v>618</v>
      </c>
      <c r="M92" s="106" t="s">
        <v>618</v>
      </c>
      <c r="N92" s="106" t="s">
        <v>618</v>
      </c>
      <c r="O92" s="106" t="s">
        <v>618</v>
      </c>
      <c r="P92" s="106" t="s">
        <v>618</v>
      </c>
      <c r="Q92" s="106" t="s">
        <v>618</v>
      </c>
      <c r="R92" s="106" t="s">
        <v>618</v>
      </c>
      <c r="S92" s="106" t="s">
        <v>618</v>
      </c>
      <c r="T92" s="106" t="s">
        <v>618</v>
      </c>
      <c r="U92" s="95" t="s">
        <v>618</v>
      </c>
      <c r="V92" s="106" t="s">
        <v>618</v>
      </c>
      <c r="W92" s="106" t="s">
        <v>618</v>
      </c>
      <c r="X92" s="106" t="s">
        <v>618</v>
      </c>
      <c r="Y92" s="106" t="s">
        <v>618</v>
      </c>
      <c r="Z92" s="95" t="s">
        <v>618</v>
      </c>
      <c r="AA92" s="106" t="s">
        <v>618</v>
      </c>
      <c r="AB92" s="106" t="s">
        <v>618</v>
      </c>
      <c r="AC92" s="107" t="s">
        <v>618</v>
      </c>
      <c r="AD92" s="95" t="s">
        <v>618</v>
      </c>
      <c r="AE92" s="106" t="s">
        <v>618</v>
      </c>
      <c r="AF92" s="106" t="s">
        <v>618</v>
      </c>
      <c r="AG92" s="106" t="s">
        <v>618</v>
      </c>
      <c r="AH92" s="106" t="s">
        <v>618</v>
      </c>
      <c r="AI92" s="106" t="s">
        <v>618</v>
      </c>
      <c r="AJ92" s="106" t="s">
        <v>618</v>
      </c>
      <c r="AK92" s="106" t="s">
        <v>618</v>
      </c>
      <c r="AL92" s="106" t="s">
        <v>618</v>
      </c>
      <c r="AM92" s="106" t="s">
        <v>618</v>
      </c>
      <c r="AN92" s="106" t="s">
        <v>618</v>
      </c>
      <c r="AO92" s="106" t="s">
        <v>618</v>
      </c>
      <c r="AP92" s="106" t="s">
        <v>618</v>
      </c>
      <c r="AQ92" s="106" t="s">
        <v>618</v>
      </c>
      <c r="AR92" s="106" t="s">
        <v>618</v>
      </c>
      <c r="AS92" s="106" t="s">
        <v>618</v>
      </c>
      <c r="AT92" s="106" t="s">
        <v>618</v>
      </c>
      <c r="AU92" s="106" t="s">
        <v>618</v>
      </c>
      <c r="AV92" s="106" t="s">
        <v>618</v>
      </c>
      <c r="AW92" s="106" t="s">
        <v>618</v>
      </c>
      <c r="AX92" s="106" t="s">
        <v>618</v>
      </c>
      <c r="AY92" s="106" t="s">
        <v>618</v>
      </c>
      <c r="AZ92" s="106" t="s">
        <v>618</v>
      </c>
      <c r="BA92" s="107" t="s">
        <v>618</v>
      </c>
      <c r="BB92" s="95">
        <v>0</v>
      </c>
      <c r="BC92" s="106" t="s">
        <v>618</v>
      </c>
      <c r="BD92" s="106" t="s">
        <v>618</v>
      </c>
      <c r="BE92" s="106" t="s">
        <v>618</v>
      </c>
      <c r="BF92" s="106" t="s">
        <v>618</v>
      </c>
      <c r="BG92" s="106">
        <v>0</v>
      </c>
      <c r="BH92" s="106">
        <v>0</v>
      </c>
      <c r="BI92" s="106">
        <v>0</v>
      </c>
      <c r="BJ92" s="106">
        <v>0</v>
      </c>
      <c r="BK92" s="106">
        <v>0</v>
      </c>
      <c r="BL92" s="106">
        <v>0</v>
      </c>
      <c r="BM92" s="106">
        <v>0</v>
      </c>
      <c r="BN92" s="106" t="s">
        <v>618</v>
      </c>
      <c r="BO92" s="106">
        <v>0</v>
      </c>
      <c r="BP92" s="106" t="s">
        <v>618</v>
      </c>
      <c r="BQ92" s="106">
        <v>0</v>
      </c>
      <c r="BR92" s="106" t="s">
        <v>618</v>
      </c>
      <c r="BS92" s="106">
        <v>0</v>
      </c>
      <c r="BT92" s="96" t="s">
        <v>618</v>
      </c>
      <c r="BU92" s="95">
        <v>0</v>
      </c>
      <c r="BV92" s="106">
        <v>0</v>
      </c>
      <c r="BW92" s="106">
        <v>0</v>
      </c>
      <c r="BX92" s="107" t="s">
        <v>618</v>
      </c>
      <c r="BY92" s="107">
        <v>0</v>
      </c>
      <c r="BZ92" s="107">
        <v>0</v>
      </c>
      <c r="CA92" s="214">
        <v>0</v>
      </c>
      <c r="CB92" s="107">
        <v>0</v>
      </c>
    </row>
    <row r="93" spans="1:80">
      <c r="A93" s="103" t="s">
        <v>615</v>
      </c>
      <c r="B93" s="104" t="s">
        <v>765</v>
      </c>
      <c r="C93" s="104"/>
      <c r="D93" s="104"/>
      <c r="E93" s="104"/>
      <c r="F93" s="104"/>
      <c r="G93" s="105"/>
      <c r="H93" s="229" t="s">
        <v>766</v>
      </c>
      <c r="I93" s="95">
        <v>0</v>
      </c>
      <c r="J93" s="95" t="s">
        <v>618</v>
      </c>
      <c r="K93" s="106" t="s">
        <v>618</v>
      </c>
      <c r="L93" s="106" t="s">
        <v>618</v>
      </c>
      <c r="M93" s="106" t="s">
        <v>618</v>
      </c>
      <c r="N93" s="106" t="s">
        <v>618</v>
      </c>
      <c r="O93" s="106" t="s">
        <v>618</v>
      </c>
      <c r="P93" s="106" t="s">
        <v>618</v>
      </c>
      <c r="Q93" s="106" t="s">
        <v>618</v>
      </c>
      <c r="R93" s="106" t="s">
        <v>618</v>
      </c>
      <c r="S93" s="106" t="s">
        <v>618</v>
      </c>
      <c r="T93" s="106" t="s">
        <v>618</v>
      </c>
      <c r="U93" s="95" t="s">
        <v>618</v>
      </c>
      <c r="V93" s="106" t="s">
        <v>618</v>
      </c>
      <c r="W93" s="106" t="s">
        <v>618</v>
      </c>
      <c r="X93" s="106" t="s">
        <v>618</v>
      </c>
      <c r="Y93" s="106" t="s">
        <v>618</v>
      </c>
      <c r="Z93" s="95" t="s">
        <v>618</v>
      </c>
      <c r="AA93" s="106" t="s">
        <v>618</v>
      </c>
      <c r="AB93" s="106" t="s">
        <v>618</v>
      </c>
      <c r="AC93" s="107" t="s">
        <v>618</v>
      </c>
      <c r="AD93" s="95" t="s">
        <v>618</v>
      </c>
      <c r="AE93" s="106" t="s">
        <v>618</v>
      </c>
      <c r="AF93" s="106" t="s">
        <v>618</v>
      </c>
      <c r="AG93" s="106" t="s">
        <v>618</v>
      </c>
      <c r="AH93" s="106" t="s">
        <v>618</v>
      </c>
      <c r="AI93" s="106" t="s">
        <v>618</v>
      </c>
      <c r="AJ93" s="106" t="s">
        <v>618</v>
      </c>
      <c r="AK93" s="106" t="s">
        <v>618</v>
      </c>
      <c r="AL93" s="106" t="s">
        <v>618</v>
      </c>
      <c r="AM93" s="106" t="s">
        <v>618</v>
      </c>
      <c r="AN93" s="106" t="s">
        <v>618</v>
      </c>
      <c r="AO93" s="106" t="s">
        <v>618</v>
      </c>
      <c r="AP93" s="106" t="s">
        <v>618</v>
      </c>
      <c r="AQ93" s="106" t="s">
        <v>618</v>
      </c>
      <c r="AR93" s="106" t="s">
        <v>618</v>
      </c>
      <c r="AS93" s="106" t="s">
        <v>618</v>
      </c>
      <c r="AT93" s="106" t="s">
        <v>618</v>
      </c>
      <c r="AU93" s="106" t="s">
        <v>618</v>
      </c>
      <c r="AV93" s="106" t="s">
        <v>618</v>
      </c>
      <c r="AW93" s="106" t="s">
        <v>618</v>
      </c>
      <c r="AX93" s="106" t="s">
        <v>618</v>
      </c>
      <c r="AY93" s="106" t="s">
        <v>618</v>
      </c>
      <c r="AZ93" s="106" t="s">
        <v>618</v>
      </c>
      <c r="BA93" s="107">
        <v>0</v>
      </c>
      <c r="BB93" s="95" t="s">
        <v>618</v>
      </c>
      <c r="BC93" s="106" t="s">
        <v>618</v>
      </c>
      <c r="BD93" s="106" t="s">
        <v>618</v>
      </c>
      <c r="BE93" s="106" t="s">
        <v>618</v>
      </c>
      <c r="BF93" s="106" t="s">
        <v>618</v>
      </c>
      <c r="BG93" s="106" t="s">
        <v>618</v>
      </c>
      <c r="BH93" s="106" t="s">
        <v>618</v>
      </c>
      <c r="BI93" s="106" t="s">
        <v>618</v>
      </c>
      <c r="BJ93" s="106" t="s">
        <v>618</v>
      </c>
      <c r="BK93" s="106" t="s">
        <v>618</v>
      </c>
      <c r="BL93" s="106" t="s">
        <v>618</v>
      </c>
      <c r="BM93" s="106" t="s">
        <v>618</v>
      </c>
      <c r="BN93" s="106" t="s">
        <v>618</v>
      </c>
      <c r="BO93" s="106" t="s">
        <v>618</v>
      </c>
      <c r="BP93" s="106" t="s">
        <v>618</v>
      </c>
      <c r="BQ93" s="106" t="s">
        <v>618</v>
      </c>
      <c r="BR93" s="106" t="s">
        <v>618</v>
      </c>
      <c r="BS93" s="106" t="s">
        <v>618</v>
      </c>
      <c r="BT93" s="96" t="s">
        <v>618</v>
      </c>
      <c r="BU93" s="95" t="s">
        <v>618</v>
      </c>
      <c r="BV93" s="106" t="s">
        <v>618</v>
      </c>
      <c r="BW93" s="106" t="s">
        <v>618</v>
      </c>
      <c r="BX93" s="107" t="s">
        <v>618</v>
      </c>
      <c r="BY93" s="107">
        <v>0</v>
      </c>
      <c r="BZ93" s="107">
        <v>0</v>
      </c>
      <c r="CA93" s="214">
        <v>0</v>
      </c>
      <c r="CB93" s="107">
        <v>0</v>
      </c>
    </row>
    <row r="94" spans="1:80">
      <c r="A94" s="103" t="s">
        <v>615</v>
      </c>
      <c r="B94" s="104" t="s">
        <v>699</v>
      </c>
      <c r="C94" s="104"/>
      <c r="D94" s="104"/>
      <c r="E94" s="104"/>
      <c r="F94" s="104"/>
      <c r="G94" s="105"/>
      <c r="H94" s="229" t="s">
        <v>767</v>
      </c>
      <c r="I94" s="95">
        <v>0</v>
      </c>
      <c r="J94" s="95" t="s">
        <v>618</v>
      </c>
      <c r="K94" s="106" t="s">
        <v>618</v>
      </c>
      <c r="L94" s="106" t="s">
        <v>618</v>
      </c>
      <c r="M94" s="106" t="s">
        <v>618</v>
      </c>
      <c r="N94" s="106" t="s">
        <v>618</v>
      </c>
      <c r="O94" s="106" t="s">
        <v>618</v>
      </c>
      <c r="P94" s="106" t="s">
        <v>618</v>
      </c>
      <c r="Q94" s="106" t="s">
        <v>618</v>
      </c>
      <c r="R94" s="106" t="s">
        <v>618</v>
      </c>
      <c r="S94" s="106" t="s">
        <v>618</v>
      </c>
      <c r="T94" s="106" t="s">
        <v>618</v>
      </c>
      <c r="U94" s="95" t="s">
        <v>618</v>
      </c>
      <c r="V94" s="106" t="s">
        <v>618</v>
      </c>
      <c r="W94" s="106" t="s">
        <v>618</v>
      </c>
      <c r="X94" s="106" t="s">
        <v>618</v>
      </c>
      <c r="Y94" s="106" t="s">
        <v>618</v>
      </c>
      <c r="Z94" s="95" t="s">
        <v>618</v>
      </c>
      <c r="AA94" s="106" t="s">
        <v>618</v>
      </c>
      <c r="AB94" s="106" t="s">
        <v>618</v>
      </c>
      <c r="AC94" s="107" t="s">
        <v>618</v>
      </c>
      <c r="AD94" s="95" t="s">
        <v>618</v>
      </c>
      <c r="AE94" s="106" t="s">
        <v>618</v>
      </c>
      <c r="AF94" s="106" t="s">
        <v>618</v>
      </c>
      <c r="AG94" s="106" t="s">
        <v>618</v>
      </c>
      <c r="AH94" s="106" t="s">
        <v>618</v>
      </c>
      <c r="AI94" s="106" t="s">
        <v>618</v>
      </c>
      <c r="AJ94" s="106" t="s">
        <v>618</v>
      </c>
      <c r="AK94" s="106" t="s">
        <v>618</v>
      </c>
      <c r="AL94" s="106" t="s">
        <v>618</v>
      </c>
      <c r="AM94" s="106" t="s">
        <v>618</v>
      </c>
      <c r="AN94" s="106" t="s">
        <v>618</v>
      </c>
      <c r="AO94" s="106" t="s">
        <v>618</v>
      </c>
      <c r="AP94" s="106" t="s">
        <v>618</v>
      </c>
      <c r="AQ94" s="106" t="s">
        <v>618</v>
      </c>
      <c r="AR94" s="106" t="s">
        <v>618</v>
      </c>
      <c r="AS94" s="106" t="s">
        <v>618</v>
      </c>
      <c r="AT94" s="106" t="s">
        <v>618</v>
      </c>
      <c r="AU94" s="106" t="s">
        <v>618</v>
      </c>
      <c r="AV94" s="106" t="s">
        <v>618</v>
      </c>
      <c r="AW94" s="106" t="s">
        <v>618</v>
      </c>
      <c r="AX94" s="106" t="s">
        <v>618</v>
      </c>
      <c r="AY94" s="106" t="s">
        <v>618</v>
      </c>
      <c r="AZ94" s="106" t="s">
        <v>618</v>
      </c>
      <c r="BA94" s="107" t="s">
        <v>618</v>
      </c>
      <c r="BB94" s="95">
        <v>0</v>
      </c>
      <c r="BC94" s="106" t="s">
        <v>618</v>
      </c>
      <c r="BD94" s="106" t="s">
        <v>618</v>
      </c>
      <c r="BE94" s="106" t="s">
        <v>618</v>
      </c>
      <c r="BF94" s="106" t="s">
        <v>618</v>
      </c>
      <c r="BG94" s="106">
        <v>0</v>
      </c>
      <c r="BH94" s="106">
        <v>0</v>
      </c>
      <c r="BI94" s="106">
        <v>0</v>
      </c>
      <c r="BJ94" s="106">
        <v>0</v>
      </c>
      <c r="BK94" s="106">
        <v>0</v>
      </c>
      <c r="BL94" s="106">
        <v>0</v>
      </c>
      <c r="BM94" s="106">
        <v>0</v>
      </c>
      <c r="BN94" s="106" t="s">
        <v>618</v>
      </c>
      <c r="BO94" s="106">
        <v>0</v>
      </c>
      <c r="BP94" s="106" t="s">
        <v>618</v>
      </c>
      <c r="BQ94" s="106">
        <v>0</v>
      </c>
      <c r="BR94" s="106" t="s">
        <v>618</v>
      </c>
      <c r="BS94" s="106">
        <v>0</v>
      </c>
      <c r="BT94" s="96" t="s">
        <v>618</v>
      </c>
      <c r="BU94" s="95">
        <v>0</v>
      </c>
      <c r="BV94" s="106">
        <v>0</v>
      </c>
      <c r="BW94" s="106">
        <v>0</v>
      </c>
      <c r="BX94" s="107" t="s">
        <v>618</v>
      </c>
      <c r="BY94" s="107">
        <v>0</v>
      </c>
      <c r="BZ94" s="107">
        <v>0</v>
      </c>
      <c r="CA94" s="214">
        <v>0</v>
      </c>
      <c r="CB94" s="107">
        <v>0</v>
      </c>
    </row>
    <row r="95" spans="1:80">
      <c r="A95" s="108" t="s">
        <v>615</v>
      </c>
      <c r="B95" s="109" t="s">
        <v>768</v>
      </c>
      <c r="C95" s="109"/>
      <c r="D95" s="109"/>
      <c r="E95" s="109"/>
      <c r="F95" s="109"/>
      <c r="G95" s="110"/>
      <c r="H95" s="230" t="s">
        <v>769</v>
      </c>
      <c r="I95" s="134">
        <v>13.242000000000001</v>
      </c>
      <c r="J95" s="134">
        <v>0</v>
      </c>
      <c r="K95" s="112">
        <v>0</v>
      </c>
      <c r="L95" s="112">
        <v>0</v>
      </c>
      <c r="M95" s="112">
        <v>0</v>
      </c>
      <c r="N95" s="112">
        <v>0</v>
      </c>
      <c r="O95" s="112">
        <v>0</v>
      </c>
      <c r="P95" s="112">
        <v>0</v>
      </c>
      <c r="Q95" s="112">
        <v>0</v>
      </c>
      <c r="R95" s="112">
        <v>0</v>
      </c>
      <c r="S95" s="112">
        <v>0</v>
      </c>
      <c r="T95" s="112">
        <v>0</v>
      </c>
      <c r="U95" s="111">
        <v>0</v>
      </c>
      <c r="V95" s="112">
        <v>0</v>
      </c>
      <c r="W95" s="112">
        <v>0</v>
      </c>
      <c r="X95" s="112">
        <v>0</v>
      </c>
      <c r="Y95" s="112">
        <v>0</v>
      </c>
      <c r="Z95" s="111">
        <v>0</v>
      </c>
      <c r="AA95" s="112">
        <v>0</v>
      </c>
      <c r="AB95" s="112">
        <v>0</v>
      </c>
      <c r="AC95" s="113">
        <v>0</v>
      </c>
      <c r="AD95" s="111">
        <v>0</v>
      </c>
      <c r="AE95" s="112">
        <v>0</v>
      </c>
      <c r="AF95" s="112">
        <v>0</v>
      </c>
      <c r="AG95" s="112" t="s">
        <v>618</v>
      </c>
      <c r="AH95" s="112" t="s">
        <v>618</v>
      </c>
      <c r="AI95" s="112" t="s">
        <v>618</v>
      </c>
      <c r="AJ95" s="112">
        <v>0</v>
      </c>
      <c r="AK95" s="112">
        <v>0</v>
      </c>
      <c r="AL95" s="112">
        <v>0</v>
      </c>
      <c r="AM95" s="112">
        <v>0</v>
      </c>
      <c r="AN95" s="112">
        <v>0</v>
      </c>
      <c r="AO95" s="112">
        <v>0</v>
      </c>
      <c r="AP95" s="112">
        <v>0</v>
      </c>
      <c r="AQ95" s="112">
        <v>0</v>
      </c>
      <c r="AR95" s="112">
        <v>0</v>
      </c>
      <c r="AS95" s="112">
        <v>0</v>
      </c>
      <c r="AT95" s="112">
        <v>0</v>
      </c>
      <c r="AU95" s="112">
        <v>0</v>
      </c>
      <c r="AV95" s="112">
        <v>0</v>
      </c>
      <c r="AW95" s="112">
        <v>0</v>
      </c>
      <c r="AX95" s="112">
        <v>0</v>
      </c>
      <c r="AY95" s="112">
        <v>0</v>
      </c>
      <c r="AZ95" s="112">
        <v>0</v>
      </c>
      <c r="BA95" s="113">
        <v>0</v>
      </c>
      <c r="BB95" s="111">
        <v>0</v>
      </c>
      <c r="BC95" s="112" t="s">
        <v>618</v>
      </c>
      <c r="BD95" s="112" t="s">
        <v>618</v>
      </c>
      <c r="BE95" s="112" t="s">
        <v>618</v>
      </c>
      <c r="BF95" s="112" t="s">
        <v>618</v>
      </c>
      <c r="BG95" s="112">
        <v>0</v>
      </c>
      <c r="BH95" s="112">
        <v>0</v>
      </c>
      <c r="BI95" s="112">
        <v>0</v>
      </c>
      <c r="BJ95" s="112">
        <v>0</v>
      </c>
      <c r="BK95" s="112">
        <v>0</v>
      </c>
      <c r="BL95" s="112">
        <v>0</v>
      </c>
      <c r="BM95" s="112">
        <v>0</v>
      </c>
      <c r="BN95" s="112">
        <v>0</v>
      </c>
      <c r="BO95" s="112">
        <v>0</v>
      </c>
      <c r="BP95" s="112">
        <v>0</v>
      </c>
      <c r="BQ95" s="112">
        <v>0</v>
      </c>
      <c r="BR95" s="112">
        <v>0</v>
      </c>
      <c r="BS95" s="112">
        <v>0</v>
      </c>
      <c r="BT95" s="114" t="s">
        <v>618</v>
      </c>
      <c r="BU95" s="111">
        <v>0</v>
      </c>
      <c r="BV95" s="112">
        <v>0</v>
      </c>
      <c r="BW95" s="112">
        <v>0</v>
      </c>
      <c r="BX95" s="113" t="s">
        <v>618</v>
      </c>
      <c r="BY95" s="113">
        <v>0</v>
      </c>
      <c r="BZ95" s="113">
        <v>13.242000000000001</v>
      </c>
      <c r="CA95" s="215">
        <v>2E-3</v>
      </c>
      <c r="CB95" s="113">
        <v>0</v>
      </c>
    </row>
    <row r="96" spans="1:80">
      <c r="A96" s="135" t="s">
        <v>770</v>
      </c>
      <c r="B96" s="135"/>
      <c r="C96" s="135"/>
      <c r="D96" s="135"/>
      <c r="E96" s="135"/>
      <c r="F96" s="135"/>
      <c r="G96" s="136"/>
      <c r="H96" s="235" t="s">
        <v>771</v>
      </c>
      <c r="I96" s="137">
        <v>125.117</v>
      </c>
      <c r="J96" s="137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9">
        <v>0</v>
      </c>
      <c r="V96" s="138">
        <v>0</v>
      </c>
      <c r="W96" s="138">
        <v>0</v>
      </c>
      <c r="X96" s="138">
        <v>0</v>
      </c>
      <c r="Y96" s="138">
        <v>0</v>
      </c>
      <c r="Z96" s="139">
        <v>0</v>
      </c>
      <c r="AA96" s="138">
        <v>0</v>
      </c>
      <c r="AB96" s="138">
        <v>0</v>
      </c>
      <c r="AC96" s="139">
        <v>0</v>
      </c>
      <c r="AD96" s="139">
        <v>0</v>
      </c>
      <c r="AE96" s="138">
        <v>0</v>
      </c>
      <c r="AF96" s="138">
        <v>0</v>
      </c>
      <c r="AG96" s="138" t="s">
        <v>618</v>
      </c>
      <c r="AH96" s="138" t="s">
        <v>618</v>
      </c>
      <c r="AI96" s="138" t="s">
        <v>618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9">
        <v>0</v>
      </c>
      <c r="BB96" s="139">
        <v>8.5749999999999993</v>
      </c>
      <c r="BC96" s="138" t="s">
        <v>618</v>
      </c>
      <c r="BD96" s="138" t="s">
        <v>618</v>
      </c>
      <c r="BE96" s="138" t="s">
        <v>618</v>
      </c>
      <c r="BF96" s="138" t="s">
        <v>618</v>
      </c>
      <c r="BG96" s="138">
        <v>0</v>
      </c>
      <c r="BH96" s="138">
        <v>8.5749999999999993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 t="s">
        <v>618</v>
      </c>
      <c r="BU96" s="139">
        <v>0</v>
      </c>
      <c r="BV96" s="138">
        <v>0</v>
      </c>
      <c r="BW96" s="138">
        <v>0</v>
      </c>
      <c r="BX96" s="139" t="s">
        <v>618</v>
      </c>
      <c r="BY96" s="139">
        <v>56.439</v>
      </c>
      <c r="BZ96" s="139">
        <v>60.103000000000002</v>
      </c>
      <c r="CA96" s="217">
        <v>7.2999999999999995E-2</v>
      </c>
      <c r="CB96" s="139">
        <v>3.6999999999999998E-2</v>
      </c>
    </row>
    <row r="97" spans="1:80">
      <c r="A97" s="116" t="s">
        <v>772</v>
      </c>
      <c r="B97" s="116"/>
      <c r="C97" s="116"/>
      <c r="D97" s="116"/>
      <c r="E97" s="116"/>
      <c r="F97" s="116"/>
      <c r="G97" s="126"/>
      <c r="H97" s="231" t="s">
        <v>773</v>
      </c>
      <c r="I97" s="119">
        <v>2534.56</v>
      </c>
      <c r="J97" s="119">
        <v>90.126000000000005</v>
      </c>
      <c r="K97" s="132">
        <v>68.335999999999999</v>
      </c>
      <c r="L97" s="132">
        <v>0</v>
      </c>
      <c r="M97" s="132">
        <v>2.68</v>
      </c>
      <c r="N97" s="132">
        <v>0</v>
      </c>
      <c r="O97" s="132">
        <v>0</v>
      </c>
      <c r="P97" s="132">
        <v>0</v>
      </c>
      <c r="Q97" s="132">
        <v>19.11</v>
      </c>
      <c r="R97" s="132">
        <v>0</v>
      </c>
      <c r="S97" s="132">
        <v>0</v>
      </c>
      <c r="T97" s="132">
        <v>0</v>
      </c>
      <c r="U97" s="119">
        <v>0</v>
      </c>
      <c r="V97" s="132">
        <v>0</v>
      </c>
      <c r="W97" s="132">
        <v>0</v>
      </c>
      <c r="X97" s="132">
        <v>0</v>
      </c>
      <c r="Y97" s="132">
        <v>0</v>
      </c>
      <c r="Z97" s="119">
        <v>0</v>
      </c>
      <c r="AA97" s="132">
        <v>0</v>
      </c>
      <c r="AB97" s="132">
        <v>0</v>
      </c>
      <c r="AC97" s="119">
        <v>0</v>
      </c>
      <c r="AD97" s="119">
        <v>536.15899999999999</v>
      </c>
      <c r="AE97" s="132">
        <v>0</v>
      </c>
      <c r="AF97" s="132">
        <v>0</v>
      </c>
      <c r="AG97" s="132">
        <v>0</v>
      </c>
      <c r="AH97" s="132">
        <v>0</v>
      </c>
      <c r="AI97" s="132">
        <v>0</v>
      </c>
      <c r="AJ97" s="132">
        <v>0</v>
      </c>
      <c r="AK97" s="132">
        <v>0</v>
      </c>
      <c r="AL97" s="132">
        <v>3.3679999999999999</v>
      </c>
      <c r="AM97" s="132">
        <v>155.536</v>
      </c>
      <c r="AN97" s="132">
        <v>1.0580000000000001</v>
      </c>
      <c r="AO97" s="132">
        <v>0</v>
      </c>
      <c r="AP97" s="132">
        <v>8.407</v>
      </c>
      <c r="AQ97" s="132">
        <v>0</v>
      </c>
      <c r="AR97" s="132">
        <v>0</v>
      </c>
      <c r="AS97" s="132">
        <v>292.70600000000002</v>
      </c>
      <c r="AT97" s="132">
        <v>56.930999999999997</v>
      </c>
      <c r="AU97" s="132">
        <v>0.95499999999999996</v>
      </c>
      <c r="AV97" s="132">
        <v>3.8220000000000001</v>
      </c>
      <c r="AW97" s="132">
        <v>13.375</v>
      </c>
      <c r="AX97" s="132">
        <v>0</v>
      </c>
      <c r="AY97" s="132">
        <v>0</v>
      </c>
      <c r="AZ97" s="132">
        <v>0</v>
      </c>
      <c r="BA97" s="119">
        <v>0</v>
      </c>
      <c r="BB97" s="119">
        <v>99.432000000000002</v>
      </c>
      <c r="BC97" s="132">
        <v>0</v>
      </c>
      <c r="BD97" s="132">
        <v>0</v>
      </c>
      <c r="BE97" s="132">
        <v>0</v>
      </c>
      <c r="BF97" s="132">
        <v>0</v>
      </c>
      <c r="BG97" s="132">
        <v>0</v>
      </c>
      <c r="BH97" s="132">
        <v>98.906000000000006</v>
      </c>
      <c r="BI97" s="132">
        <v>0</v>
      </c>
      <c r="BJ97" s="132">
        <v>0</v>
      </c>
      <c r="BK97" s="132">
        <v>0.52500000000000002</v>
      </c>
      <c r="BL97" s="132">
        <v>0</v>
      </c>
      <c r="BM97" s="132">
        <v>0</v>
      </c>
      <c r="BN97" s="132">
        <v>0</v>
      </c>
      <c r="BO97" s="132">
        <v>0</v>
      </c>
      <c r="BP97" s="132">
        <v>0</v>
      </c>
      <c r="BQ97" s="132">
        <v>0</v>
      </c>
      <c r="BR97" s="132">
        <v>0</v>
      </c>
      <c r="BS97" s="132">
        <v>0</v>
      </c>
      <c r="BT97" s="132">
        <v>0</v>
      </c>
      <c r="BU97" s="119">
        <v>0</v>
      </c>
      <c r="BV97" s="132">
        <v>0</v>
      </c>
      <c r="BW97" s="132">
        <v>0</v>
      </c>
      <c r="BX97" s="119">
        <v>0</v>
      </c>
      <c r="BY97" s="119">
        <v>458.25</v>
      </c>
      <c r="BZ97" s="119">
        <v>1350.5940000000001</v>
      </c>
      <c r="CA97" s="216">
        <v>626.97500000000002</v>
      </c>
      <c r="CB97" s="119">
        <v>0.82299999999999995</v>
      </c>
    </row>
    <row r="98" spans="1:80">
      <c r="A98" s="140" t="s">
        <v>774</v>
      </c>
      <c r="B98" s="140"/>
      <c r="C98" s="140"/>
      <c r="D98" s="140"/>
      <c r="E98" s="140"/>
      <c r="F98" s="140"/>
      <c r="G98" s="141"/>
      <c r="H98" s="236" t="s">
        <v>775</v>
      </c>
      <c r="I98" s="137">
        <v>18.152000000000001</v>
      </c>
      <c r="J98" s="137">
        <v>0</v>
      </c>
      <c r="K98" s="142">
        <v>0</v>
      </c>
      <c r="L98" s="142">
        <v>0</v>
      </c>
      <c r="M98" s="142">
        <v>0</v>
      </c>
      <c r="N98" s="142">
        <v>0</v>
      </c>
      <c r="O98" s="142">
        <v>0</v>
      </c>
      <c r="P98" s="142">
        <v>0</v>
      </c>
      <c r="Q98" s="142">
        <v>0</v>
      </c>
      <c r="R98" s="142">
        <v>0</v>
      </c>
      <c r="S98" s="142">
        <v>0</v>
      </c>
      <c r="T98" s="142">
        <v>0</v>
      </c>
      <c r="U98" s="137">
        <v>0</v>
      </c>
      <c r="V98" s="142">
        <v>0</v>
      </c>
      <c r="W98" s="142">
        <v>0</v>
      </c>
      <c r="X98" s="142">
        <v>0</v>
      </c>
      <c r="Y98" s="142">
        <v>0</v>
      </c>
      <c r="Z98" s="137">
        <v>0</v>
      </c>
      <c r="AA98" s="142">
        <v>0</v>
      </c>
      <c r="AB98" s="142">
        <v>0</v>
      </c>
      <c r="AC98" s="137">
        <v>0</v>
      </c>
      <c r="AD98" s="137">
        <v>18.152000000000001</v>
      </c>
      <c r="AE98" s="142">
        <v>0</v>
      </c>
      <c r="AF98" s="142">
        <v>0</v>
      </c>
      <c r="AG98" s="142" t="s">
        <v>618</v>
      </c>
      <c r="AH98" s="142" t="s">
        <v>618</v>
      </c>
      <c r="AI98" s="142" t="s">
        <v>618</v>
      </c>
      <c r="AJ98" s="142">
        <v>0</v>
      </c>
      <c r="AK98" s="142">
        <v>0</v>
      </c>
      <c r="AL98" s="142">
        <v>0</v>
      </c>
      <c r="AM98" s="142">
        <v>0</v>
      </c>
      <c r="AN98" s="142">
        <v>0</v>
      </c>
      <c r="AO98" s="142">
        <v>0</v>
      </c>
      <c r="AP98" s="142">
        <v>0</v>
      </c>
      <c r="AQ98" s="142">
        <v>0</v>
      </c>
      <c r="AR98" s="142">
        <v>0</v>
      </c>
      <c r="AS98" s="142">
        <v>0</v>
      </c>
      <c r="AT98" s="142">
        <v>0</v>
      </c>
      <c r="AU98" s="142">
        <v>0.95499999999999996</v>
      </c>
      <c r="AV98" s="142">
        <v>3.8220000000000001</v>
      </c>
      <c r="AW98" s="142">
        <v>13.375</v>
      </c>
      <c r="AX98" s="142">
        <v>0</v>
      </c>
      <c r="AY98" s="142">
        <v>0</v>
      </c>
      <c r="AZ98" s="142">
        <v>0</v>
      </c>
      <c r="BA98" s="137">
        <v>0</v>
      </c>
      <c r="BB98" s="137">
        <v>0</v>
      </c>
      <c r="BC98" s="142" t="s">
        <v>618</v>
      </c>
      <c r="BD98" s="142" t="s">
        <v>618</v>
      </c>
      <c r="BE98" s="142" t="s">
        <v>618</v>
      </c>
      <c r="BF98" s="142" t="s">
        <v>618</v>
      </c>
      <c r="BG98" s="142" t="s">
        <v>618</v>
      </c>
      <c r="BH98" s="142" t="s">
        <v>618</v>
      </c>
      <c r="BI98" s="142" t="s">
        <v>618</v>
      </c>
      <c r="BJ98" s="142" t="s">
        <v>618</v>
      </c>
      <c r="BK98" s="142" t="s">
        <v>618</v>
      </c>
      <c r="BL98" s="142" t="s">
        <v>618</v>
      </c>
      <c r="BM98" s="142" t="s">
        <v>618</v>
      </c>
      <c r="BN98" s="142">
        <v>0</v>
      </c>
      <c r="BO98" s="142" t="s">
        <v>618</v>
      </c>
      <c r="BP98" s="142">
        <v>0</v>
      </c>
      <c r="BQ98" s="142" t="s">
        <v>618</v>
      </c>
      <c r="BR98" s="142">
        <v>0</v>
      </c>
      <c r="BS98" s="142" t="s">
        <v>618</v>
      </c>
      <c r="BT98" s="142" t="s">
        <v>618</v>
      </c>
      <c r="BU98" s="137" t="s">
        <v>618</v>
      </c>
      <c r="BV98" s="142" t="s">
        <v>618</v>
      </c>
      <c r="BW98" s="142" t="s">
        <v>618</v>
      </c>
      <c r="BX98" s="137" t="s">
        <v>618</v>
      </c>
      <c r="BY98" s="137" t="s">
        <v>618</v>
      </c>
      <c r="BZ98" s="137" t="s">
        <v>618</v>
      </c>
      <c r="CA98" s="218">
        <v>18.152000000000001</v>
      </c>
      <c r="CB98" s="137">
        <v>0</v>
      </c>
    </row>
    <row r="99" spans="1:80">
      <c r="A99" s="120" t="s">
        <v>615</v>
      </c>
      <c r="B99" s="121" t="s">
        <v>776</v>
      </c>
      <c r="C99" s="121"/>
      <c r="D99" s="121"/>
      <c r="E99" s="121"/>
      <c r="F99" s="121"/>
      <c r="G99" s="122"/>
      <c r="H99" s="232" t="s">
        <v>777</v>
      </c>
      <c r="I99" s="95">
        <v>14.331</v>
      </c>
      <c r="J99" s="95">
        <v>0</v>
      </c>
      <c r="K99" s="96">
        <v>0</v>
      </c>
      <c r="L99" s="96">
        <v>0</v>
      </c>
      <c r="M99" s="96">
        <v>0</v>
      </c>
      <c r="N99" s="96">
        <v>0</v>
      </c>
      <c r="O99" s="96">
        <v>0</v>
      </c>
      <c r="P99" s="96">
        <v>0</v>
      </c>
      <c r="Q99" s="96">
        <v>0</v>
      </c>
      <c r="R99" s="96">
        <v>0</v>
      </c>
      <c r="S99" s="96">
        <v>0</v>
      </c>
      <c r="T99" s="96">
        <v>0</v>
      </c>
      <c r="U99" s="95">
        <v>0</v>
      </c>
      <c r="V99" s="96">
        <v>0</v>
      </c>
      <c r="W99" s="96">
        <v>0</v>
      </c>
      <c r="X99" s="96">
        <v>0</v>
      </c>
      <c r="Y99" s="96">
        <v>0</v>
      </c>
      <c r="Z99" s="95">
        <v>0</v>
      </c>
      <c r="AA99" s="96">
        <v>0</v>
      </c>
      <c r="AB99" s="96">
        <v>0</v>
      </c>
      <c r="AC99" s="95">
        <v>0</v>
      </c>
      <c r="AD99" s="95">
        <v>14.331</v>
      </c>
      <c r="AE99" s="96">
        <v>0</v>
      </c>
      <c r="AF99" s="96">
        <v>0</v>
      </c>
      <c r="AG99" s="96" t="s">
        <v>618</v>
      </c>
      <c r="AH99" s="96" t="s">
        <v>618</v>
      </c>
      <c r="AI99" s="96" t="s">
        <v>618</v>
      </c>
      <c r="AJ99" s="96">
        <v>0</v>
      </c>
      <c r="AK99" s="96">
        <v>0</v>
      </c>
      <c r="AL99" s="96">
        <v>0</v>
      </c>
      <c r="AM99" s="96">
        <v>0</v>
      </c>
      <c r="AN99" s="96">
        <v>0</v>
      </c>
      <c r="AO99" s="96">
        <v>0</v>
      </c>
      <c r="AP99" s="96">
        <v>0</v>
      </c>
      <c r="AQ99" s="96">
        <v>0</v>
      </c>
      <c r="AR99" s="96">
        <v>0</v>
      </c>
      <c r="AS99" s="96">
        <v>0</v>
      </c>
      <c r="AT99" s="96">
        <v>0</v>
      </c>
      <c r="AU99" s="96">
        <v>0.95499999999999996</v>
      </c>
      <c r="AV99" s="96">
        <v>0</v>
      </c>
      <c r="AW99" s="96">
        <v>13.375</v>
      </c>
      <c r="AX99" s="96">
        <v>0</v>
      </c>
      <c r="AY99" s="96">
        <v>0</v>
      </c>
      <c r="AZ99" s="96">
        <v>0</v>
      </c>
      <c r="BA99" s="95">
        <v>0</v>
      </c>
      <c r="BB99" s="95">
        <v>0</v>
      </c>
      <c r="BC99" s="96" t="s">
        <v>618</v>
      </c>
      <c r="BD99" s="96" t="s">
        <v>618</v>
      </c>
      <c r="BE99" s="96" t="s">
        <v>618</v>
      </c>
      <c r="BF99" s="96" t="s">
        <v>618</v>
      </c>
      <c r="BG99" s="96" t="s">
        <v>618</v>
      </c>
      <c r="BH99" s="96" t="s">
        <v>618</v>
      </c>
      <c r="BI99" s="96" t="s">
        <v>618</v>
      </c>
      <c r="BJ99" s="96" t="s">
        <v>618</v>
      </c>
      <c r="BK99" s="96" t="s">
        <v>618</v>
      </c>
      <c r="BL99" s="96" t="s">
        <v>618</v>
      </c>
      <c r="BM99" s="96" t="s">
        <v>618</v>
      </c>
      <c r="BN99" s="96">
        <v>0</v>
      </c>
      <c r="BO99" s="96" t="s">
        <v>618</v>
      </c>
      <c r="BP99" s="96">
        <v>0</v>
      </c>
      <c r="BQ99" s="96" t="s">
        <v>618</v>
      </c>
      <c r="BR99" s="96">
        <v>0</v>
      </c>
      <c r="BS99" s="96" t="s">
        <v>618</v>
      </c>
      <c r="BT99" s="96" t="s">
        <v>618</v>
      </c>
      <c r="BU99" s="95" t="s">
        <v>618</v>
      </c>
      <c r="BV99" s="96" t="s">
        <v>618</v>
      </c>
      <c r="BW99" s="96" t="s">
        <v>618</v>
      </c>
      <c r="BX99" s="95" t="s">
        <v>618</v>
      </c>
      <c r="BY99" s="95" t="s">
        <v>618</v>
      </c>
      <c r="BZ99" s="95" t="s">
        <v>618</v>
      </c>
      <c r="CA99" s="213">
        <v>14.331</v>
      </c>
      <c r="CB99" s="95">
        <v>0</v>
      </c>
    </row>
    <row r="100" spans="1:80">
      <c r="A100" s="103"/>
      <c r="B100" s="103" t="s">
        <v>615</v>
      </c>
      <c r="C100" s="104" t="s">
        <v>778</v>
      </c>
      <c r="D100" s="104"/>
      <c r="E100" s="104"/>
      <c r="F100" s="104"/>
      <c r="G100" s="105"/>
      <c r="H100" s="229" t="s">
        <v>779</v>
      </c>
      <c r="I100" s="95">
        <v>0</v>
      </c>
      <c r="J100" s="95" t="s">
        <v>618</v>
      </c>
      <c r="K100" s="106" t="s">
        <v>618</v>
      </c>
      <c r="L100" s="106" t="s">
        <v>618</v>
      </c>
      <c r="M100" s="106" t="s">
        <v>618</v>
      </c>
      <c r="N100" s="106" t="s">
        <v>618</v>
      </c>
      <c r="O100" s="106" t="s">
        <v>618</v>
      </c>
      <c r="P100" s="106" t="s">
        <v>618</v>
      </c>
      <c r="Q100" s="106" t="s">
        <v>618</v>
      </c>
      <c r="R100" s="106" t="s">
        <v>618</v>
      </c>
      <c r="S100" s="106" t="s">
        <v>618</v>
      </c>
      <c r="T100" s="106" t="s">
        <v>618</v>
      </c>
      <c r="U100" s="95" t="s">
        <v>618</v>
      </c>
      <c r="V100" s="106" t="s">
        <v>618</v>
      </c>
      <c r="W100" s="106" t="s">
        <v>618</v>
      </c>
      <c r="X100" s="106" t="s">
        <v>618</v>
      </c>
      <c r="Y100" s="106" t="s">
        <v>618</v>
      </c>
      <c r="Z100" s="95" t="s">
        <v>618</v>
      </c>
      <c r="AA100" s="106" t="s">
        <v>618</v>
      </c>
      <c r="AB100" s="106" t="s">
        <v>618</v>
      </c>
      <c r="AC100" s="107" t="s">
        <v>618</v>
      </c>
      <c r="AD100" s="95">
        <v>0</v>
      </c>
      <c r="AE100" s="106">
        <v>0</v>
      </c>
      <c r="AF100" s="106">
        <v>0</v>
      </c>
      <c r="AG100" s="106" t="s">
        <v>618</v>
      </c>
      <c r="AH100" s="106" t="s">
        <v>618</v>
      </c>
      <c r="AI100" s="106" t="s">
        <v>618</v>
      </c>
      <c r="AJ100" s="106">
        <v>0</v>
      </c>
      <c r="AK100" s="106">
        <v>0</v>
      </c>
      <c r="AL100" s="106">
        <v>0</v>
      </c>
      <c r="AM100" s="106">
        <v>0</v>
      </c>
      <c r="AN100" s="106">
        <v>0</v>
      </c>
      <c r="AO100" s="106">
        <v>0</v>
      </c>
      <c r="AP100" s="106">
        <v>0</v>
      </c>
      <c r="AQ100" s="106">
        <v>0</v>
      </c>
      <c r="AR100" s="106">
        <v>0</v>
      </c>
      <c r="AS100" s="106">
        <v>0</v>
      </c>
      <c r="AT100" s="106">
        <v>0</v>
      </c>
      <c r="AU100" s="106">
        <v>0</v>
      </c>
      <c r="AV100" s="106">
        <v>0</v>
      </c>
      <c r="AW100" s="106">
        <v>0</v>
      </c>
      <c r="AX100" s="106">
        <v>0</v>
      </c>
      <c r="AY100" s="106">
        <v>0</v>
      </c>
      <c r="AZ100" s="106">
        <v>0</v>
      </c>
      <c r="BA100" s="107" t="s">
        <v>618</v>
      </c>
      <c r="BB100" s="95">
        <v>0</v>
      </c>
      <c r="BC100" s="106" t="s">
        <v>618</v>
      </c>
      <c r="BD100" s="106" t="s">
        <v>618</v>
      </c>
      <c r="BE100" s="106" t="s">
        <v>618</v>
      </c>
      <c r="BF100" s="106" t="s">
        <v>618</v>
      </c>
      <c r="BG100" s="106" t="s">
        <v>618</v>
      </c>
      <c r="BH100" s="106" t="s">
        <v>618</v>
      </c>
      <c r="BI100" s="106" t="s">
        <v>618</v>
      </c>
      <c r="BJ100" s="106" t="s">
        <v>618</v>
      </c>
      <c r="BK100" s="106" t="s">
        <v>618</v>
      </c>
      <c r="BL100" s="106" t="s">
        <v>618</v>
      </c>
      <c r="BM100" s="106" t="s">
        <v>618</v>
      </c>
      <c r="BN100" s="106">
        <v>0</v>
      </c>
      <c r="BO100" s="106" t="s">
        <v>618</v>
      </c>
      <c r="BP100" s="106">
        <v>0</v>
      </c>
      <c r="BQ100" s="106" t="s">
        <v>618</v>
      </c>
      <c r="BR100" s="106">
        <v>0</v>
      </c>
      <c r="BS100" s="106" t="s">
        <v>618</v>
      </c>
      <c r="BT100" s="96" t="s">
        <v>618</v>
      </c>
      <c r="BU100" s="95" t="s">
        <v>618</v>
      </c>
      <c r="BV100" s="106" t="s">
        <v>618</v>
      </c>
      <c r="BW100" s="106" t="s">
        <v>618</v>
      </c>
      <c r="BX100" s="107" t="s">
        <v>618</v>
      </c>
      <c r="BY100" s="107" t="s">
        <v>618</v>
      </c>
      <c r="BZ100" s="107" t="s">
        <v>618</v>
      </c>
      <c r="CA100" s="214">
        <v>0</v>
      </c>
      <c r="CB100" s="107">
        <v>0</v>
      </c>
    </row>
    <row r="101" spans="1:80">
      <c r="A101" s="103"/>
      <c r="B101" s="103" t="s">
        <v>615</v>
      </c>
      <c r="C101" s="104" t="s">
        <v>780</v>
      </c>
      <c r="D101" s="104"/>
      <c r="E101" s="104"/>
      <c r="F101" s="104"/>
      <c r="G101" s="105"/>
      <c r="H101" s="229" t="s">
        <v>781</v>
      </c>
      <c r="I101" s="95">
        <v>0</v>
      </c>
      <c r="J101" s="95" t="s">
        <v>618</v>
      </c>
      <c r="K101" s="106" t="s">
        <v>618</v>
      </c>
      <c r="L101" s="106" t="s">
        <v>618</v>
      </c>
      <c r="M101" s="106" t="s">
        <v>618</v>
      </c>
      <c r="N101" s="106" t="s">
        <v>618</v>
      </c>
      <c r="O101" s="106" t="s">
        <v>618</v>
      </c>
      <c r="P101" s="106" t="s">
        <v>618</v>
      </c>
      <c r="Q101" s="106" t="s">
        <v>618</v>
      </c>
      <c r="R101" s="106" t="s">
        <v>618</v>
      </c>
      <c r="S101" s="106" t="s">
        <v>618</v>
      </c>
      <c r="T101" s="106" t="s">
        <v>618</v>
      </c>
      <c r="U101" s="95" t="s">
        <v>618</v>
      </c>
      <c r="V101" s="106" t="s">
        <v>618</v>
      </c>
      <c r="W101" s="106" t="s">
        <v>618</v>
      </c>
      <c r="X101" s="106" t="s">
        <v>618</v>
      </c>
      <c r="Y101" s="106" t="s">
        <v>618</v>
      </c>
      <c r="Z101" s="95" t="s">
        <v>618</v>
      </c>
      <c r="AA101" s="106" t="s">
        <v>618</v>
      </c>
      <c r="AB101" s="106" t="s">
        <v>618</v>
      </c>
      <c r="AC101" s="107" t="s">
        <v>618</v>
      </c>
      <c r="AD101" s="95">
        <v>0</v>
      </c>
      <c r="AE101" s="106">
        <v>0</v>
      </c>
      <c r="AF101" s="106">
        <v>0</v>
      </c>
      <c r="AG101" s="106" t="s">
        <v>618</v>
      </c>
      <c r="AH101" s="106" t="s">
        <v>618</v>
      </c>
      <c r="AI101" s="106" t="s">
        <v>618</v>
      </c>
      <c r="AJ101" s="106">
        <v>0</v>
      </c>
      <c r="AK101" s="106">
        <v>0</v>
      </c>
      <c r="AL101" s="106">
        <v>0</v>
      </c>
      <c r="AM101" s="106">
        <v>0</v>
      </c>
      <c r="AN101" s="106">
        <v>0</v>
      </c>
      <c r="AO101" s="106">
        <v>0</v>
      </c>
      <c r="AP101" s="106">
        <v>0</v>
      </c>
      <c r="AQ101" s="106">
        <v>0</v>
      </c>
      <c r="AR101" s="106">
        <v>0</v>
      </c>
      <c r="AS101" s="106">
        <v>0</v>
      </c>
      <c r="AT101" s="106">
        <v>0</v>
      </c>
      <c r="AU101" s="106">
        <v>0</v>
      </c>
      <c r="AV101" s="106">
        <v>0</v>
      </c>
      <c r="AW101" s="106">
        <v>0</v>
      </c>
      <c r="AX101" s="106">
        <v>0</v>
      </c>
      <c r="AY101" s="106">
        <v>0</v>
      </c>
      <c r="AZ101" s="106">
        <v>0</v>
      </c>
      <c r="BA101" s="107" t="s">
        <v>618</v>
      </c>
      <c r="BB101" s="95">
        <v>0</v>
      </c>
      <c r="BC101" s="106" t="s">
        <v>618</v>
      </c>
      <c r="BD101" s="106" t="s">
        <v>618</v>
      </c>
      <c r="BE101" s="106" t="s">
        <v>618</v>
      </c>
      <c r="BF101" s="106" t="s">
        <v>618</v>
      </c>
      <c r="BG101" s="106" t="s">
        <v>618</v>
      </c>
      <c r="BH101" s="106" t="s">
        <v>618</v>
      </c>
      <c r="BI101" s="106" t="s">
        <v>618</v>
      </c>
      <c r="BJ101" s="106" t="s">
        <v>618</v>
      </c>
      <c r="BK101" s="106" t="s">
        <v>618</v>
      </c>
      <c r="BL101" s="106" t="s">
        <v>618</v>
      </c>
      <c r="BM101" s="106" t="s">
        <v>618</v>
      </c>
      <c r="BN101" s="106">
        <v>0</v>
      </c>
      <c r="BO101" s="106" t="s">
        <v>618</v>
      </c>
      <c r="BP101" s="106">
        <v>0</v>
      </c>
      <c r="BQ101" s="106" t="s">
        <v>618</v>
      </c>
      <c r="BR101" s="106">
        <v>0</v>
      </c>
      <c r="BS101" s="106" t="s">
        <v>618</v>
      </c>
      <c r="BT101" s="96" t="s">
        <v>618</v>
      </c>
      <c r="BU101" s="95" t="s">
        <v>618</v>
      </c>
      <c r="BV101" s="106" t="s">
        <v>618</v>
      </c>
      <c r="BW101" s="106" t="s">
        <v>618</v>
      </c>
      <c r="BX101" s="107" t="s">
        <v>618</v>
      </c>
      <c r="BY101" s="107" t="s">
        <v>618</v>
      </c>
      <c r="BZ101" s="107" t="s">
        <v>618</v>
      </c>
      <c r="CA101" s="214">
        <v>0</v>
      </c>
      <c r="CB101" s="107">
        <v>0</v>
      </c>
    </row>
    <row r="102" spans="1:80">
      <c r="A102" s="103"/>
      <c r="B102" s="103" t="s">
        <v>615</v>
      </c>
      <c r="C102" s="104" t="s">
        <v>782</v>
      </c>
      <c r="D102" s="104"/>
      <c r="E102" s="104"/>
      <c r="F102" s="104"/>
      <c r="G102" s="105"/>
      <c r="H102" s="229" t="s">
        <v>783</v>
      </c>
      <c r="I102" s="95">
        <v>14.331</v>
      </c>
      <c r="J102" s="95" t="s">
        <v>618</v>
      </c>
      <c r="K102" s="106" t="s">
        <v>618</v>
      </c>
      <c r="L102" s="106" t="s">
        <v>618</v>
      </c>
      <c r="M102" s="106" t="s">
        <v>618</v>
      </c>
      <c r="N102" s="106" t="s">
        <v>618</v>
      </c>
      <c r="O102" s="106" t="s">
        <v>618</v>
      </c>
      <c r="P102" s="106" t="s">
        <v>618</v>
      </c>
      <c r="Q102" s="106" t="s">
        <v>618</v>
      </c>
      <c r="R102" s="106" t="s">
        <v>618</v>
      </c>
      <c r="S102" s="106" t="s">
        <v>618</v>
      </c>
      <c r="T102" s="106" t="s">
        <v>618</v>
      </c>
      <c r="U102" s="95" t="s">
        <v>618</v>
      </c>
      <c r="V102" s="106" t="s">
        <v>618</v>
      </c>
      <c r="W102" s="106" t="s">
        <v>618</v>
      </c>
      <c r="X102" s="106" t="s">
        <v>618</v>
      </c>
      <c r="Y102" s="106" t="s">
        <v>618</v>
      </c>
      <c r="Z102" s="95" t="s">
        <v>618</v>
      </c>
      <c r="AA102" s="106" t="s">
        <v>618</v>
      </c>
      <c r="AB102" s="106" t="s">
        <v>618</v>
      </c>
      <c r="AC102" s="107" t="s">
        <v>618</v>
      </c>
      <c r="AD102" s="95">
        <v>14.331</v>
      </c>
      <c r="AE102" s="106">
        <v>0</v>
      </c>
      <c r="AF102" s="106">
        <v>0</v>
      </c>
      <c r="AG102" s="106" t="s">
        <v>618</v>
      </c>
      <c r="AH102" s="106" t="s">
        <v>618</v>
      </c>
      <c r="AI102" s="106" t="s">
        <v>618</v>
      </c>
      <c r="AJ102" s="106">
        <v>0</v>
      </c>
      <c r="AK102" s="106">
        <v>0</v>
      </c>
      <c r="AL102" s="106">
        <v>0</v>
      </c>
      <c r="AM102" s="106">
        <v>0</v>
      </c>
      <c r="AN102" s="106">
        <v>0</v>
      </c>
      <c r="AO102" s="106">
        <v>0</v>
      </c>
      <c r="AP102" s="106">
        <v>0</v>
      </c>
      <c r="AQ102" s="106">
        <v>0</v>
      </c>
      <c r="AR102" s="106">
        <v>0</v>
      </c>
      <c r="AS102" s="106">
        <v>0</v>
      </c>
      <c r="AT102" s="106">
        <v>0</v>
      </c>
      <c r="AU102" s="106">
        <v>0.95499999999999996</v>
      </c>
      <c r="AV102" s="106">
        <v>0</v>
      </c>
      <c r="AW102" s="106">
        <v>13.375</v>
      </c>
      <c r="AX102" s="106">
        <v>0</v>
      </c>
      <c r="AY102" s="106">
        <v>0</v>
      </c>
      <c r="AZ102" s="106">
        <v>0</v>
      </c>
      <c r="BA102" s="107">
        <v>0</v>
      </c>
      <c r="BB102" s="95">
        <v>0</v>
      </c>
      <c r="BC102" s="106" t="s">
        <v>618</v>
      </c>
      <c r="BD102" s="106" t="s">
        <v>618</v>
      </c>
      <c r="BE102" s="106" t="s">
        <v>618</v>
      </c>
      <c r="BF102" s="106" t="s">
        <v>618</v>
      </c>
      <c r="BG102" s="106" t="s">
        <v>618</v>
      </c>
      <c r="BH102" s="106" t="s">
        <v>618</v>
      </c>
      <c r="BI102" s="106" t="s">
        <v>618</v>
      </c>
      <c r="BJ102" s="106" t="s">
        <v>618</v>
      </c>
      <c r="BK102" s="106" t="s">
        <v>618</v>
      </c>
      <c r="BL102" s="106" t="s">
        <v>618</v>
      </c>
      <c r="BM102" s="106" t="s">
        <v>618</v>
      </c>
      <c r="BN102" s="106">
        <v>0</v>
      </c>
      <c r="BO102" s="106" t="s">
        <v>618</v>
      </c>
      <c r="BP102" s="106">
        <v>0</v>
      </c>
      <c r="BQ102" s="106" t="s">
        <v>618</v>
      </c>
      <c r="BR102" s="106">
        <v>0</v>
      </c>
      <c r="BS102" s="106" t="s">
        <v>618</v>
      </c>
      <c r="BT102" s="96" t="s">
        <v>618</v>
      </c>
      <c r="BU102" s="95" t="s">
        <v>618</v>
      </c>
      <c r="BV102" s="106" t="s">
        <v>618</v>
      </c>
      <c r="BW102" s="106" t="s">
        <v>618</v>
      </c>
      <c r="BX102" s="107" t="s">
        <v>618</v>
      </c>
      <c r="BY102" s="107" t="s">
        <v>618</v>
      </c>
      <c r="BZ102" s="107" t="s">
        <v>618</v>
      </c>
      <c r="CA102" s="214">
        <v>14.331</v>
      </c>
      <c r="CB102" s="107">
        <v>0</v>
      </c>
    </row>
    <row r="103" spans="1:80">
      <c r="A103" s="103" t="s">
        <v>615</v>
      </c>
      <c r="B103" s="104" t="s">
        <v>784</v>
      </c>
      <c r="C103" s="104"/>
      <c r="D103" s="104"/>
      <c r="E103" s="104"/>
      <c r="F103" s="104"/>
      <c r="G103" s="105"/>
      <c r="H103" s="229" t="s">
        <v>785</v>
      </c>
      <c r="I103" s="95">
        <v>0</v>
      </c>
      <c r="J103" s="95">
        <v>0</v>
      </c>
      <c r="K103" s="106">
        <v>0</v>
      </c>
      <c r="L103" s="106">
        <v>0</v>
      </c>
      <c r="M103" s="106">
        <v>0</v>
      </c>
      <c r="N103" s="106">
        <v>0</v>
      </c>
      <c r="O103" s="106">
        <v>0</v>
      </c>
      <c r="P103" s="106">
        <v>0</v>
      </c>
      <c r="Q103" s="106">
        <v>0</v>
      </c>
      <c r="R103" s="106">
        <v>0</v>
      </c>
      <c r="S103" s="106">
        <v>0</v>
      </c>
      <c r="T103" s="106">
        <v>0</v>
      </c>
      <c r="U103" s="95">
        <v>0</v>
      </c>
      <c r="V103" s="106">
        <v>0</v>
      </c>
      <c r="W103" s="106">
        <v>0</v>
      </c>
      <c r="X103" s="106">
        <v>0</v>
      </c>
      <c r="Y103" s="106">
        <v>0</v>
      </c>
      <c r="Z103" s="95">
        <v>0</v>
      </c>
      <c r="AA103" s="106">
        <v>0</v>
      </c>
      <c r="AB103" s="106">
        <v>0</v>
      </c>
      <c r="AC103" s="107">
        <v>0</v>
      </c>
      <c r="AD103" s="95">
        <v>0</v>
      </c>
      <c r="AE103" s="106">
        <v>0</v>
      </c>
      <c r="AF103" s="106">
        <v>0</v>
      </c>
      <c r="AG103" s="106" t="s">
        <v>618</v>
      </c>
      <c r="AH103" s="106" t="s">
        <v>618</v>
      </c>
      <c r="AI103" s="106" t="s">
        <v>618</v>
      </c>
      <c r="AJ103" s="106">
        <v>0</v>
      </c>
      <c r="AK103" s="106">
        <v>0</v>
      </c>
      <c r="AL103" s="106">
        <v>0</v>
      </c>
      <c r="AM103" s="106">
        <v>0</v>
      </c>
      <c r="AN103" s="106">
        <v>0</v>
      </c>
      <c r="AO103" s="106">
        <v>0</v>
      </c>
      <c r="AP103" s="106">
        <v>0</v>
      </c>
      <c r="AQ103" s="106">
        <v>0</v>
      </c>
      <c r="AR103" s="106">
        <v>0</v>
      </c>
      <c r="AS103" s="106">
        <v>0</v>
      </c>
      <c r="AT103" s="106">
        <v>0</v>
      </c>
      <c r="AU103" s="106">
        <v>0</v>
      </c>
      <c r="AV103" s="106">
        <v>0</v>
      </c>
      <c r="AW103" s="106">
        <v>0</v>
      </c>
      <c r="AX103" s="106">
        <v>0</v>
      </c>
      <c r="AY103" s="106">
        <v>0</v>
      </c>
      <c r="AZ103" s="106">
        <v>0</v>
      </c>
      <c r="BA103" s="107">
        <v>0</v>
      </c>
      <c r="BB103" s="95">
        <v>0</v>
      </c>
      <c r="BC103" s="106" t="s">
        <v>618</v>
      </c>
      <c r="BD103" s="106" t="s">
        <v>618</v>
      </c>
      <c r="BE103" s="106" t="s">
        <v>618</v>
      </c>
      <c r="BF103" s="106" t="s">
        <v>618</v>
      </c>
      <c r="BG103" s="106" t="s">
        <v>618</v>
      </c>
      <c r="BH103" s="106" t="s">
        <v>618</v>
      </c>
      <c r="BI103" s="106" t="s">
        <v>618</v>
      </c>
      <c r="BJ103" s="106" t="s">
        <v>618</v>
      </c>
      <c r="BK103" s="106" t="s">
        <v>618</v>
      </c>
      <c r="BL103" s="106" t="s">
        <v>618</v>
      </c>
      <c r="BM103" s="106" t="s">
        <v>618</v>
      </c>
      <c r="BN103" s="106">
        <v>0</v>
      </c>
      <c r="BO103" s="106" t="s">
        <v>618</v>
      </c>
      <c r="BP103" s="106">
        <v>0</v>
      </c>
      <c r="BQ103" s="106" t="s">
        <v>618</v>
      </c>
      <c r="BR103" s="106">
        <v>0</v>
      </c>
      <c r="BS103" s="106" t="s">
        <v>618</v>
      </c>
      <c r="BT103" s="96" t="s">
        <v>618</v>
      </c>
      <c r="BU103" s="95" t="s">
        <v>618</v>
      </c>
      <c r="BV103" s="106" t="s">
        <v>618</v>
      </c>
      <c r="BW103" s="106" t="s">
        <v>618</v>
      </c>
      <c r="BX103" s="107" t="s">
        <v>618</v>
      </c>
      <c r="BY103" s="107" t="s">
        <v>618</v>
      </c>
      <c r="BZ103" s="107" t="s">
        <v>618</v>
      </c>
      <c r="CA103" s="214">
        <v>0</v>
      </c>
      <c r="CB103" s="107">
        <v>0</v>
      </c>
    </row>
    <row r="104" spans="1:80">
      <c r="A104" s="108" t="s">
        <v>615</v>
      </c>
      <c r="B104" s="109" t="s">
        <v>786</v>
      </c>
      <c r="C104" s="109"/>
      <c r="D104" s="109"/>
      <c r="E104" s="109"/>
      <c r="F104" s="109"/>
      <c r="G104" s="110"/>
      <c r="H104" s="230" t="s">
        <v>787</v>
      </c>
      <c r="I104" s="111">
        <v>3.8220000000000001</v>
      </c>
      <c r="J104" s="111">
        <v>0</v>
      </c>
      <c r="K104" s="112">
        <v>0</v>
      </c>
      <c r="L104" s="112">
        <v>0</v>
      </c>
      <c r="M104" s="112">
        <v>0</v>
      </c>
      <c r="N104" s="112">
        <v>0</v>
      </c>
      <c r="O104" s="112">
        <v>0</v>
      </c>
      <c r="P104" s="112">
        <v>0</v>
      </c>
      <c r="Q104" s="112">
        <v>0</v>
      </c>
      <c r="R104" s="112">
        <v>0</v>
      </c>
      <c r="S104" s="112">
        <v>0</v>
      </c>
      <c r="T104" s="112">
        <v>0</v>
      </c>
      <c r="U104" s="111">
        <v>0</v>
      </c>
      <c r="V104" s="112">
        <v>0</v>
      </c>
      <c r="W104" s="112">
        <v>0</v>
      </c>
      <c r="X104" s="112">
        <v>0</v>
      </c>
      <c r="Y104" s="112">
        <v>0</v>
      </c>
      <c r="Z104" s="111">
        <v>0</v>
      </c>
      <c r="AA104" s="112">
        <v>0</v>
      </c>
      <c r="AB104" s="112">
        <v>0</v>
      </c>
      <c r="AC104" s="113">
        <v>0</v>
      </c>
      <c r="AD104" s="111">
        <v>3.8220000000000001</v>
      </c>
      <c r="AE104" s="112">
        <v>0</v>
      </c>
      <c r="AF104" s="112">
        <v>0</v>
      </c>
      <c r="AG104" s="112" t="s">
        <v>618</v>
      </c>
      <c r="AH104" s="112" t="s">
        <v>618</v>
      </c>
      <c r="AI104" s="112" t="s">
        <v>618</v>
      </c>
      <c r="AJ104" s="112">
        <v>0</v>
      </c>
      <c r="AK104" s="112">
        <v>0</v>
      </c>
      <c r="AL104" s="112">
        <v>0</v>
      </c>
      <c r="AM104" s="112">
        <v>0</v>
      </c>
      <c r="AN104" s="112">
        <v>0</v>
      </c>
      <c r="AO104" s="112">
        <v>0</v>
      </c>
      <c r="AP104" s="112">
        <v>0</v>
      </c>
      <c r="AQ104" s="112">
        <v>0</v>
      </c>
      <c r="AR104" s="112">
        <v>0</v>
      </c>
      <c r="AS104" s="112">
        <v>0</v>
      </c>
      <c r="AT104" s="112">
        <v>0</v>
      </c>
      <c r="AU104" s="112">
        <v>0</v>
      </c>
      <c r="AV104" s="112">
        <v>3.8220000000000001</v>
      </c>
      <c r="AW104" s="112">
        <v>0</v>
      </c>
      <c r="AX104" s="112">
        <v>0</v>
      </c>
      <c r="AY104" s="112">
        <v>0</v>
      </c>
      <c r="AZ104" s="112">
        <v>0</v>
      </c>
      <c r="BA104" s="113">
        <v>0</v>
      </c>
      <c r="BB104" s="111">
        <v>0</v>
      </c>
      <c r="BC104" s="112" t="s">
        <v>618</v>
      </c>
      <c r="BD104" s="112" t="s">
        <v>618</v>
      </c>
      <c r="BE104" s="112" t="s">
        <v>618</v>
      </c>
      <c r="BF104" s="112" t="s">
        <v>618</v>
      </c>
      <c r="BG104" s="112" t="s">
        <v>618</v>
      </c>
      <c r="BH104" s="112" t="s">
        <v>618</v>
      </c>
      <c r="BI104" s="112" t="s">
        <v>618</v>
      </c>
      <c r="BJ104" s="112" t="s">
        <v>618</v>
      </c>
      <c r="BK104" s="112" t="s">
        <v>618</v>
      </c>
      <c r="BL104" s="112" t="s">
        <v>618</v>
      </c>
      <c r="BM104" s="112" t="s">
        <v>618</v>
      </c>
      <c r="BN104" s="112">
        <v>0</v>
      </c>
      <c r="BO104" s="112" t="s">
        <v>618</v>
      </c>
      <c r="BP104" s="112">
        <v>0</v>
      </c>
      <c r="BQ104" s="112" t="s">
        <v>618</v>
      </c>
      <c r="BR104" s="112">
        <v>0</v>
      </c>
      <c r="BS104" s="112" t="s">
        <v>618</v>
      </c>
      <c r="BT104" s="114" t="s">
        <v>618</v>
      </c>
      <c r="BU104" s="111" t="s">
        <v>618</v>
      </c>
      <c r="BV104" s="112" t="s">
        <v>618</v>
      </c>
      <c r="BW104" s="112" t="s">
        <v>618</v>
      </c>
      <c r="BX104" s="113" t="s">
        <v>618</v>
      </c>
      <c r="BY104" s="113" t="s">
        <v>618</v>
      </c>
      <c r="BZ104" s="113" t="s">
        <v>618</v>
      </c>
      <c r="CA104" s="215">
        <v>3.8220000000000001</v>
      </c>
      <c r="CB104" s="113">
        <v>0</v>
      </c>
    </row>
    <row r="105" spans="1:80">
      <c r="A105" s="116" t="s">
        <v>788</v>
      </c>
      <c r="B105" s="116"/>
      <c r="C105" s="116"/>
      <c r="D105" s="116"/>
      <c r="E105" s="116"/>
      <c r="F105" s="116"/>
      <c r="G105" s="118"/>
      <c r="H105" s="231" t="s">
        <v>789</v>
      </c>
      <c r="I105" s="143">
        <v>2517.4949999999999</v>
      </c>
      <c r="J105" s="143">
        <v>90.126000000000005</v>
      </c>
      <c r="K105" s="144">
        <v>68.335999999999999</v>
      </c>
      <c r="L105" s="144">
        <v>0</v>
      </c>
      <c r="M105" s="144">
        <v>2.68</v>
      </c>
      <c r="N105" s="144">
        <v>0</v>
      </c>
      <c r="O105" s="144">
        <v>0</v>
      </c>
      <c r="P105" s="144">
        <v>0</v>
      </c>
      <c r="Q105" s="144">
        <v>19.11</v>
      </c>
      <c r="R105" s="144">
        <v>0</v>
      </c>
      <c r="S105" s="144">
        <v>0</v>
      </c>
      <c r="T105" s="144">
        <v>0</v>
      </c>
      <c r="U105" s="143">
        <v>0</v>
      </c>
      <c r="V105" s="144">
        <v>0</v>
      </c>
      <c r="W105" s="144">
        <v>0</v>
      </c>
      <c r="X105" s="144">
        <v>0</v>
      </c>
      <c r="Y105" s="144">
        <v>0</v>
      </c>
      <c r="Z105" s="143">
        <v>0</v>
      </c>
      <c r="AA105" s="144">
        <v>0</v>
      </c>
      <c r="AB105" s="144">
        <v>0</v>
      </c>
      <c r="AC105" s="143">
        <v>0</v>
      </c>
      <c r="AD105" s="143">
        <v>516.95600000000002</v>
      </c>
      <c r="AE105" s="144">
        <v>0</v>
      </c>
      <c r="AF105" s="144">
        <v>0</v>
      </c>
      <c r="AG105" s="144" t="s">
        <v>618</v>
      </c>
      <c r="AH105" s="144" t="s">
        <v>618</v>
      </c>
      <c r="AI105" s="144" t="s">
        <v>618</v>
      </c>
      <c r="AJ105" s="144">
        <v>0</v>
      </c>
      <c r="AK105" s="144">
        <v>0</v>
      </c>
      <c r="AL105" s="144">
        <v>3.3679999999999999</v>
      </c>
      <c r="AM105" s="144">
        <v>155.536</v>
      </c>
      <c r="AN105" s="144">
        <v>1.0580000000000001</v>
      </c>
      <c r="AO105" s="144">
        <v>0</v>
      </c>
      <c r="AP105" s="144">
        <v>7.3559999999999999</v>
      </c>
      <c r="AQ105" s="144">
        <v>0</v>
      </c>
      <c r="AR105" s="144">
        <v>0</v>
      </c>
      <c r="AS105" s="144">
        <v>292.70600000000002</v>
      </c>
      <c r="AT105" s="144">
        <v>56.930999999999997</v>
      </c>
      <c r="AU105" s="144">
        <v>0</v>
      </c>
      <c r="AV105" s="144">
        <v>0</v>
      </c>
      <c r="AW105" s="144">
        <v>0</v>
      </c>
      <c r="AX105" s="144">
        <v>0</v>
      </c>
      <c r="AY105" s="144">
        <v>0</v>
      </c>
      <c r="AZ105" s="144">
        <v>0</v>
      </c>
      <c r="BA105" s="143">
        <v>0</v>
      </c>
      <c r="BB105" s="143">
        <v>101.629</v>
      </c>
      <c r="BC105" s="144" t="s">
        <v>618</v>
      </c>
      <c r="BD105" s="144" t="s">
        <v>618</v>
      </c>
      <c r="BE105" s="144" t="s">
        <v>618</v>
      </c>
      <c r="BF105" s="144" t="s">
        <v>618</v>
      </c>
      <c r="BG105" s="144">
        <v>0</v>
      </c>
      <c r="BH105" s="144">
        <v>101.10299999999999</v>
      </c>
      <c r="BI105" s="144">
        <v>0</v>
      </c>
      <c r="BJ105" s="144">
        <v>0</v>
      </c>
      <c r="BK105" s="144">
        <v>0.52500000000000002</v>
      </c>
      <c r="BL105" s="144">
        <v>0</v>
      </c>
      <c r="BM105" s="144">
        <v>0</v>
      </c>
      <c r="BN105" s="144">
        <v>0</v>
      </c>
      <c r="BO105" s="144">
        <v>0</v>
      </c>
      <c r="BP105" s="144">
        <v>0</v>
      </c>
      <c r="BQ105" s="144">
        <v>0</v>
      </c>
      <c r="BR105" s="144">
        <v>0</v>
      </c>
      <c r="BS105" s="144">
        <v>0</v>
      </c>
      <c r="BT105" s="145">
        <v>0</v>
      </c>
      <c r="BU105" s="143">
        <v>0</v>
      </c>
      <c r="BV105" s="144">
        <v>0</v>
      </c>
      <c r="BW105" s="144">
        <v>0</v>
      </c>
      <c r="BX105" s="143" t="s">
        <v>618</v>
      </c>
      <c r="BY105" s="143">
        <v>458.226</v>
      </c>
      <c r="BZ105" s="143">
        <v>1350.559</v>
      </c>
      <c r="CA105" s="219">
        <v>607.77200000000005</v>
      </c>
      <c r="CB105" s="143">
        <v>0.82299999999999995</v>
      </c>
    </row>
    <row r="106" spans="1:80">
      <c r="A106" s="120" t="s">
        <v>615</v>
      </c>
      <c r="B106" s="121" t="s">
        <v>790</v>
      </c>
      <c r="C106" s="121"/>
      <c r="D106" s="121"/>
      <c r="E106" s="121"/>
      <c r="F106" s="121"/>
      <c r="G106" s="122"/>
      <c r="H106" s="232" t="s">
        <v>791</v>
      </c>
      <c r="I106" s="95">
        <v>1299.9190000000001</v>
      </c>
      <c r="J106" s="95">
        <v>90.126000000000005</v>
      </c>
      <c r="K106" s="96">
        <v>68.335999999999999</v>
      </c>
      <c r="L106" s="96">
        <v>0</v>
      </c>
      <c r="M106" s="96">
        <v>2.68</v>
      </c>
      <c r="N106" s="96">
        <v>0</v>
      </c>
      <c r="O106" s="96">
        <v>0</v>
      </c>
      <c r="P106" s="96">
        <v>0</v>
      </c>
      <c r="Q106" s="96">
        <v>19.11</v>
      </c>
      <c r="R106" s="96">
        <v>0</v>
      </c>
      <c r="S106" s="96">
        <v>0</v>
      </c>
      <c r="T106" s="96">
        <v>0</v>
      </c>
      <c r="U106" s="95">
        <v>0</v>
      </c>
      <c r="V106" s="96">
        <v>0</v>
      </c>
      <c r="W106" s="96">
        <v>0</v>
      </c>
      <c r="X106" s="96">
        <v>0</v>
      </c>
      <c r="Y106" s="96">
        <v>0</v>
      </c>
      <c r="Z106" s="95">
        <v>0</v>
      </c>
      <c r="AA106" s="96">
        <v>0</v>
      </c>
      <c r="AB106" s="96">
        <v>0</v>
      </c>
      <c r="AC106" s="95">
        <v>0</v>
      </c>
      <c r="AD106" s="95">
        <v>37.972000000000001</v>
      </c>
      <c r="AE106" s="96">
        <v>0</v>
      </c>
      <c r="AF106" s="96">
        <v>0</v>
      </c>
      <c r="AG106" s="96" t="s">
        <v>618</v>
      </c>
      <c r="AH106" s="96" t="s">
        <v>618</v>
      </c>
      <c r="AI106" s="96" t="s">
        <v>618</v>
      </c>
      <c r="AJ106" s="96">
        <v>0</v>
      </c>
      <c r="AK106" s="96">
        <v>0</v>
      </c>
      <c r="AL106" s="96">
        <v>1.123</v>
      </c>
      <c r="AM106" s="96">
        <v>0</v>
      </c>
      <c r="AN106" s="96">
        <v>0</v>
      </c>
      <c r="AO106" s="96">
        <v>0</v>
      </c>
      <c r="AP106" s="96">
        <v>0</v>
      </c>
      <c r="AQ106" s="96">
        <v>0</v>
      </c>
      <c r="AR106" s="96">
        <v>0</v>
      </c>
      <c r="AS106" s="96">
        <v>34.918999999999997</v>
      </c>
      <c r="AT106" s="96">
        <v>1.93</v>
      </c>
      <c r="AU106" s="96">
        <v>0</v>
      </c>
      <c r="AV106" s="96">
        <v>0</v>
      </c>
      <c r="AW106" s="96">
        <v>0</v>
      </c>
      <c r="AX106" s="96">
        <v>0</v>
      </c>
      <c r="AY106" s="96">
        <v>0</v>
      </c>
      <c r="AZ106" s="96">
        <v>0</v>
      </c>
      <c r="BA106" s="95">
        <v>0</v>
      </c>
      <c r="BB106" s="95">
        <v>11.202</v>
      </c>
      <c r="BC106" s="96" t="s">
        <v>618</v>
      </c>
      <c r="BD106" s="96" t="s">
        <v>618</v>
      </c>
      <c r="BE106" s="96" t="s">
        <v>618</v>
      </c>
      <c r="BF106" s="96" t="s">
        <v>618</v>
      </c>
      <c r="BG106" s="96">
        <v>0</v>
      </c>
      <c r="BH106" s="96">
        <v>11.202</v>
      </c>
      <c r="BI106" s="96">
        <v>0</v>
      </c>
      <c r="BJ106" s="96">
        <v>0</v>
      </c>
      <c r="BK106" s="96">
        <v>0</v>
      </c>
      <c r="BL106" s="96">
        <v>0</v>
      </c>
      <c r="BM106" s="96">
        <v>0</v>
      </c>
      <c r="BN106" s="96">
        <v>0</v>
      </c>
      <c r="BO106" s="96">
        <v>0</v>
      </c>
      <c r="BP106" s="96">
        <v>0</v>
      </c>
      <c r="BQ106" s="96">
        <v>0</v>
      </c>
      <c r="BR106" s="96">
        <v>0</v>
      </c>
      <c r="BS106" s="96">
        <v>0</v>
      </c>
      <c r="BT106" s="146">
        <v>0</v>
      </c>
      <c r="BU106" s="96">
        <v>0</v>
      </c>
      <c r="BV106" s="96">
        <v>0</v>
      </c>
      <c r="BW106" s="96">
        <v>0</v>
      </c>
      <c r="BX106" s="95" t="s">
        <v>618</v>
      </c>
      <c r="BY106" s="95">
        <v>0</v>
      </c>
      <c r="BZ106" s="95">
        <v>1160.6189999999999</v>
      </c>
      <c r="CA106" s="213">
        <v>128.23400000000001</v>
      </c>
      <c r="CB106" s="95">
        <v>0</v>
      </c>
    </row>
    <row r="107" spans="1:80">
      <c r="A107" s="133"/>
      <c r="B107" s="103" t="s">
        <v>615</v>
      </c>
      <c r="C107" s="104" t="s">
        <v>792</v>
      </c>
      <c r="D107" s="104"/>
      <c r="E107" s="104"/>
      <c r="F107" s="104"/>
      <c r="G107" s="105"/>
      <c r="H107" s="229" t="s">
        <v>793</v>
      </c>
      <c r="I107" s="95">
        <v>164.67699999999999</v>
      </c>
      <c r="J107" s="95">
        <v>83.426000000000002</v>
      </c>
      <c r="K107" s="106">
        <v>64.316000000000003</v>
      </c>
      <c r="L107" s="106">
        <v>0</v>
      </c>
      <c r="M107" s="106">
        <v>0</v>
      </c>
      <c r="N107" s="106">
        <v>0</v>
      </c>
      <c r="O107" s="106">
        <v>0</v>
      </c>
      <c r="P107" s="106">
        <v>0</v>
      </c>
      <c r="Q107" s="106">
        <v>19.11</v>
      </c>
      <c r="R107" s="106">
        <v>0</v>
      </c>
      <c r="S107" s="106">
        <v>0</v>
      </c>
      <c r="T107" s="106">
        <v>0</v>
      </c>
      <c r="U107" s="95">
        <v>0</v>
      </c>
      <c r="V107" s="106">
        <v>0</v>
      </c>
      <c r="W107" s="106">
        <v>0</v>
      </c>
      <c r="X107" s="106">
        <v>0</v>
      </c>
      <c r="Y107" s="106">
        <v>0</v>
      </c>
      <c r="Z107" s="95">
        <v>0</v>
      </c>
      <c r="AA107" s="106">
        <v>0</v>
      </c>
      <c r="AB107" s="106">
        <v>0</v>
      </c>
      <c r="AC107" s="107">
        <v>0</v>
      </c>
      <c r="AD107" s="95">
        <v>1.0269999999999999</v>
      </c>
      <c r="AE107" s="106">
        <v>0</v>
      </c>
      <c r="AF107" s="106">
        <v>0</v>
      </c>
      <c r="AG107" s="106" t="s">
        <v>618</v>
      </c>
      <c r="AH107" s="106" t="s">
        <v>618</v>
      </c>
      <c r="AI107" s="106" t="s">
        <v>618</v>
      </c>
      <c r="AJ107" s="106">
        <v>0</v>
      </c>
      <c r="AK107" s="106">
        <v>0</v>
      </c>
      <c r="AL107" s="106">
        <v>0</v>
      </c>
      <c r="AM107" s="106">
        <v>0</v>
      </c>
      <c r="AN107" s="106">
        <v>0</v>
      </c>
      <c r="AO107" s="106">
        <v>0</v>
      </c>
      <c r="AP107" s="106">
        <v>0</v>
      </c>
      <c r="AQ107" s="106">
        <v>0</v>
      </c>
      <c r="AR107" s="106">
        <v>0</v>
      </c>
      <c r="AS107" s="106">
        <v>1.0269999999999999</v>
      </c>
      <c r="AT107" s="106">
        <v>0</v>
      </c>
      <c r="AU107" s="106">
        <v>0</v>
      </c>
      <c r="AV107" s="106">
        <v>0</v>
      </c>
      <c r="AW107" s="106">
        <v>0</v>
      </c>
      <c r="AX107" s="106">
        <v>0</v>
      </c>
      <c r="AY107" s="106">
        <v>0</v>
      </c>
      <c r="AZ107" s="106">
        <v>0</v>
      </c>
      <c r="BA107" s="107">
        <v>0</v>
      </c>
      <c r="BB107" s="95">
        <v>0</v>
      </c>
      <c r="BC107" s="106" t="s">
        <v>618</v>
      </c>
      <c r="BD107" s="106" t="s">
        <v>618</v>
      </c>
      <c r="BE107" s="106" t="s">
        <v>618</v>
      </c>
      <c r="BF107" s="106" t="s">
        <v>618</v>
      </c>
      <c r="BG107" s="106">
        <v>0</v>
      </c>
      <c r="BH107" s="106">
        <v>0</v>
      </c>
      <c r="BI107" s="106">
        <v>0</v>
      </c>
      <c r="BJ107" s="106">
        <v>0</v>
      </c>
      <c r="BK107" s="106">
        <v>0</v>
      </c>
      <c r="BL107" s="106">
        <v>0</v>
      </c>
      <c r="BM107" s="106">
        <v>0</v>
      </c>
      <c r="BN107" s="106">
        <v>0</v>
      </c>
      <c r="BO107" s="106">
        <v>0</v>
      </c>
      <c r="BP107" s="106">
        <v>0</v>
      </c>
      <c r="BQ107" s="106">
        <v>0</v>
      </c>
      <c r="BR107" s="106">
        <v>0</v>
      </c>
      <c r="BS107" s="106">
        <v>0</v>
      </c>
      <c r="BT107" s="147" t="s">
        <v>618</v>
      </c>
      <c r="BU107" s="96">
        <v>0</v>
      </c>
      <c r="BV107" s="106">
        <v>0</v>
      </c>
      <c r="BW107" s="106">
        <v>0</v>
      </c>
      <c r="BX107" s="107" t="s">
        <v>618</v>
      </c>
      <c r="BY107" s="107">
        <v>0</v>
      </c>
      <c r="BZ107" s="107">
        <v>80.224000000000004</v>
      </c>
      <c r="CA107" s="214">
        <v>84.462999999999994</v>
      </c>
      <c r="CB107" s="107">
        <v>0</v>
      </c>
    </row>
    <row r="108" spans="1:80">
      <c r="A108" s="133"/>
      <c r="B108" s="103" t="s">
        <v>615</v>
      </c>
      <c r="C108" s="104" t="s">
        <v>794</v>
      </c>
      <c r="D108" s="104"/>
      <c r="E108" s="104"/>
      <c r="F108" s="104"/>
      <c r="G108" s="105"/>
      <c r="H108" s="229" t="s">
        <v>795</v>
      </c>
      <c r="I108" s="95">
        <v>3.6970000000000001</v>
      </c>
      <c r="J108" s="95">
        <v>0</v>
      </c>
      <c r="K108" s="106">
        <v>0</v>
      </c>
      <c r="L108" s="106">
        <v>0</v>
      </c>
      <c r="M108" s="106">
        <v>0</v>
      </c>
      <c r="N108" s="106">
        <v>0</v>
      </c>
      <c r="O108" s="106">
        <v>0</v>
      </c>
      <c r="P108" s="106">
        <v>0</v>
      </c>
      <c r="Q108" s="106">
        <v>0</v>
      </c>
      <c r="R108" s="106">
        <v>0</v>
      </c>
      <c r="S108" s="106">
        <v>0</v>
      </c>
      <c r="T108" s="106">
        <v>0</v>
      </c>
      <c r="U108" s="95">
        <v>0</v>
      </c>
      <c r="V108" s="106">
        <v>0</v>
      </c>
      <c r="W108" s="106">
        <v>0</v>
      </c>
      <c r="X108" s="106">
        <v>0</v>
      </c>
      <c r="Y108" s="106">
        <v>0</v>
      </c>
      <c r="Z108" s="95">
        <v>0</v>
      </c>
      <c r="AA108" s="106">
        <v>0</v>
      </c>
      <c r="AB108" s="106">
        <v>0</v>
      </c>
      <c r="AC108" s="107">
        <v>0</v>
      </c>
      <c r="AD108" s="95">
        <v>0</v>
      </c>
      <c r="AE108" s="106">
        <v>0</v>
      </c>
      <c r="AF108" s="106">
        <v>0</v>
      </c>
      <c r="AG108" s="106" t="s">
        <v>618</v>
      </c>
      <c r="AH108" s="106" t="s">
        <v>618</v>
      </c>
      <c r="AI108" s="106" t="s">
        <v>618</v>
      </c>
      <c r="AJ108" s="106">
        <v>0</v>
      </c>
      <c r="AK108" s="106">
        <v>0</v>
      </c>
      <c r="AL108" s="106">
        <v>0</v>
      </c>
      <c r="AM108" s="106">
        <v>0</v>
      </c>
      <c r="AN108" s="106">
        <v>0</v>
      </c>
      <c r="AO108" s="106">
        <v>0</v>
      </c>
      <c r="AP108" s="106">
        <v>0</v>
      </c>
      <c r="AQ108" s="106">
        <v>0</v>
      </c>
      <c r="AR108" s="106">
        <v>0</v>
      </c>
      <c r="AS108" s="106">
        <v>0</v>
      </c>
      <c r="AT108" s="106">
        <v>0</v>
      </c>
      <c r="AU108" s="106">
        <v>0</v>
      </c>
      <c r="AV108" s="106">
        <v>0</v>
      </c>
      <c r="AW108" s="106">
        <v>0</v>
      </c>
      <c r="AX108" s="106">
        <v>0</v>
      </c>
      <c r="AY108" s="106">
        <v>0</v>
      </c>
      <c r="AZ108" s="106">
        <v>0</v>
      </c>
      <c r="BA108" s="107">
        <v>0</v>
      </c>
      <c r="BB108" s="95">
        <v>0</v>
      </c>
      <c r="BC108" s="106" t="s">
        <v>618</v>
      </c>
      <c r="BD108" s="106" t="s">
        <v>618</v>
      </c>
      <c r="BE108" s="106" t="s">
        <v>618</v>
      </c>
      <c r="BF108" s="106" t="s">
        <v>618</v>
      </c>
      <c r="BG108" s="106">
        <v>0</v>
      </c>
      <c r="BH108" s="106">
        <v>0</v>
      </c>
      <c r="BI108" s="106">
        <v>0</v>
      </c>
      <c r="BJ108" s="106">
        <v>0</v>
      </c>
      <c r="BK108" s="106">
        <v>0</v>
      </c>
      <c r="BL108" s="106">
        <v>0</v>
      </c>
      <c r="BM108" s="106">
        <v>0</v>
      </c>
      <c r="BN108" s="106">
        <v>0</v>
      </c>
      <c r="BO108" s="106">
        <v>0</v>
      </c>
      <c r="BP108" s="106">
        <v>0</v>
      </c>
      <c r="BQ108" s="106">
        <v>0</v>
      </c>
      <c r="BR108" s="106">
        <v>0</v>
      </c>
      <c r="BS108" s="106">
        <v>0</v>
      </c>
      <c r="BT108" s="96" t="s">
        <v>618</v>
      </c>
      <c r="BU108" s="95">
        <v>0</v>
      </c>
      <c r="BV108" s="106">
        <v>0</v>
      </c>
      <c r="BW108" s="106">
        <v>0</v>
      </c>
      <c r="BX108" s="107" t="s">
        <v>618</v>
      </c>
      <c r="BY108" s="107">
        <v>0</v>
      </c>
      <c r="BZ108" s="107">
        <v>3.6970000000000001</v>
      </c>
      <c r="CA108" s="214">
        <v>0</v>
      </c>
      <c r="CB108" s="107">
        <v>0</v>
      </c>
    </row>
    <row r="109" spans="1:80">
      <c r="A109" s="133"/>
      <c r="B109" s="103" t="s">
        <v>615</v>
      </c>
      <c r="C109" s="104" t="s">
        <v>796</v>
      </c>
      <c r="D109" s="104"/>
      <c r="E109" s="104"/>
      <c r="F109" s="104"/>
      <c r="G109" s="105"/>
      <c r="H109" s="229" t="s">
        <v>797</v>
      </c>
      <c r="I109" s="95">
        <v>1034.7429999999999</v>
      </c>
      <c r="J109" s="95">
        <v>0</v>
      </c>
      <c r="K109" s="106">
        <v>0</v>
      </c>
      <c r="L109" s="106">
        <v>0</v>
      </c>
      <c r="M109" s="106">
        <v>0</v>
      </c>
      <c r="N109" s="106">
        <v>0</v>
      </c>
      <c r="O109" s="106">
        <v>0</v>
      </c>
      <c r="P109" s="106">
        <v>0</v>
      </c>
      <c r="Q109" s="106">
        <v>0</v>
      </c>
      <c r="R109" s="106">
        <v>0</v>
      </c>
      <c r="S109" s="106">
        <v>0</v>
      </c>
      <c r="T109" s="106">
        <v>0</v>
      </c>
      <c r="U109" s="95">
        <v>0</v>
      </c>
      <c r="V109" s="106">
        <v>0</v>
      </c>
      <c r="W109" s="106">
        <v>0</v>
      </c>
      <c r="X109" s="106">
        <v>0</v>
      </c>
      <c r="Y109" s="106">
        <v>0</v>
      </c>
      <c r="Z109" s="95">
        <v>0</v>
      </c>
      <c r="AA109" s="106">
        <v>0</v>
      </c>
      <c r="AB109" s="106">
        <v>0</v>
      </c>
      <c r="AC109" s="107">
        <v>0</v>
      </c>
      <c r="AD109" s="95">
        <v>1.123</v>
      </c>
      <c r="AE109" s="106">
        <v>0</v>
      </c>
      <c r="AF109" s="106">
        <v>0</v>
      </c>
      <c r="AG109" s="106" t="s">
        <v>618</v>
      </c>
      <c r="AH109" s="106" t="s">
        <v>618</v>
      </c>
      <c r="AI109" s="106" t="s">
        <v>618</v>
      </c>
      <c r="AJ109" s="106">
        <v>0</v>
      </c>
      <c r="AK109" s="106">
        <v>0</v>
      </c>
      <c r="AL109" s="106">
        <v>1.123</v>
      </c>
      <c r="AM109" s="106">
        <v>0</v>
      </c>
      <c r="AN109" s="106">
        <v>0</v>
      </c>
      <c r="AO109" s="106">
        <v>0</v>
      </c>
      <c r="AP109" s="106">
        <v>0</v>
      </c>
      <c r="AQ109" s="106">
        <v>0</v>
      </c>
      <c r="AR109" s="106">
        <v>0</v>
      </c>
      <c r="AS109" s="106">
        <v>0</v>
      </c>
      <c r="AT109" s="106">
        <v>0</v>
      </c>
      <c r="AU109" s="106">
        <v>0</v>
      </c>
      <c r="AV109" s="106">
        <v>0</v>
      </c>
      <c r="AW109" s="106">
        <v>0</v>
      </c>
      <c r="AX109" s="106">
        <v>0</v>
      </c>
      <c r="AY109" s="106">
        <v>0</v>
      </c>
      <c r="AZ109" s="106">
        <v>0</v>
      </c>
      <c r="BA109" s="107">
        <v>0</v>
      </c>
      <c r="BB109" s="95">
        <v>0</v>
      </c>
      <c r="BC109" s="106" t="s">
        <v>618</v>
      </c>
      <c r="BD109" s="106" t="s">
        <v>618</v>
      </c>
      <c r="BE109" s="106" t="s">
        <v>618</v>
      </c>
      <c r="BF109" s="106" t="s">
        <v>618</v>
      </c>
      <c r="BG109" s="106">
        <v>0</v>
      </c>
      <c r="BH109" s="106">
        <v>0</v>
      </c>
      <c r="BI109" s="106">
        <v>0</v>
      </c>
      <c r="BJ109" s="106">
        <v>0</v>
      </c>
      <c r="BK109" s="106">
        <v>0</v>
      </c>
      <c r="BL109" s="106">
        <v>0</v>
      </c>
      <c r="BM109" s="106">
        <v>0</v>
      </c>
      <c r="BN109" s="106">
        <v>0</v>
      </c>
      <c r="BO109" s="106">
        <v>0</v>
      </c>
      <c r="BP109" s="106">
        <v>0</v>
      </c>
      <c r="BQ109" s="106">
        <v>0</v>
      </c>
      <c r="BR109" s="106">
        <v>0</v>
      </c>
      <c r="BS109" s="106">
        <v>0</v>
      </c>
      <c r="BT109" s="96" t="s">
        <v>618</v>
      </c>
      <c r="BU109" s="95">
        <v>0</v>
      </c>
      <c r="BV109" s="106">
        <v>0</v>
      </c>
      <c r="BW109" s="106">
        <v>0</v>
      </c>
      <c r="BX109" s="107" t="s">
        <v>618</v>
      </c>
      <c r="BY109" s="107">
        <v>0</v>
      </c>
      <c r="BZ109" s="107">
        <v>1033.6199999999999</v>
      </c>
      <c r="CA109" s="214">
        <v>1.244</v>
      </c>
      <c r="CB109" s="107">
        <v>0</v>
      </c>
    </row>
    <row r="110" spans="1:80">
      <c r="A110" s="133"/>
      <c r="B110" s="103" t="s">
        <v>615</v>
      </c>
      <c r="C110" s="104" t="s">
        <v>798</v>
      </c>
      <c r="D110" s="104"/>
      <c r="E110" s="104"/>
      <c r="F110" s="104"/>
      <c r="G110" s="105"/>
      <c r="H110" s="229" t="s">
        <v>799</v>
      </c>
      <c r="I110" s="95">
        <v>8.6769999999999996</v>
      </c>
      <c r="J110" s="95">
        <v>6.7</v>
      </c>
      <c r="K110" s="106">
        <v>4.0199999999999996</v>
      </c>
      <c r="L110" s="106">
        <v>0</v>
      </c>
      <c r="M110" s="106">
        <v>2.68</v>
      </c>
      <c r="N110" s="106">
        <v>0</v>
      </c>
      <c r="O110" s="106">
        <v>0</v>
      </c>
      <c r="P110" s="106">
        <v>0</v>
      </c>
      <c r="Q110" s="106">
        <v>0</v>
      </c>
      <c r="R110" s="106">
        <v>0</v>
      </c>
      <c r="S110" s="106">
        <v>0</v>
      </c>
      <c r="T110" s="106">
        <v>0</v>
      </c>
      <c r="U110" s="95">
        <v>0</v>
      </c>
      <c r="V110" s="106">
        <v>0</v>
      </c>
      <c r="W110" s="106">
        <v>0</v>
      </c>
      <c r="X110" s="106">
        <v>0</v>
      </c>
      <c r="Y110" s="106">
        <v>0</v>
      </c>
      <c r="Z110" s="95">
        <v>0</v>
      </c>
      <c r="AA110" s="106">
        <v>0</v>
      </c>
      <c r="AB110" s="106">
        <v>0</v>
      </c>
      <c r="AC110" s="107">
        <v>0</v>
      </c>
      <c r="AD110" s="95">
        <v>0</v>
      </c>
      <c r="AE110" s="106">
        <v>0</v>
      </c>
      <c r="AF110" s="106">
        <v>0</v>
      </c>
      <c r="AG110" s="106" t="s">
        <v>618</v>
      </c>
      <c r="AH110" s="106" t="s">
        <v>618</v>
      </c>
      <c r="AI110" s="106" t="s">
        <v>618</v>
      </c>
      <c r="AJ110" s="106">
        <v>0</v>
      </c>
      <c r="AK110" s="106">
        <v>0</v>
      </c>
      <c r="AL110" s="106">
        <v>0</v>
      </c>
      <c r="AM110" s="106">
        <v>0</v>
      </c>
      <c r="AN110" s="106">
        <v>0</v>
      </c>
      <c r="AO110" s="106">
        <v>0</v>
      </c>
      <c r="AP110" s="106">
        <v>0</v>
      </c>
      <c r="AQ110" s="106">
        <v>0</v>
      </c>
      <c r="AR110" s="106">
        <v>0</v>
      </c>
      <c r="AS110" s="106">
        <v>0</v>
      </c>
      <c r="AT110" s="106">
        <v>0</v>
      </c>
      <c r="AU110" s="106">
        <v>0</v>
      </c>
      <c r="AV110" s="106">
        <v>0</v>
      </c>
      <c r="AW110" s="106">
        <v>0</v>
      </c>
      <c r="AX110" s="106">
        <v>0</v>
      </c>
      <c r="AY110" s="106">
        <v>0</v>
      </c>
      <c r="AZ110" s="106">
        <v>0</v>
      </c>
      <c r="BA110" s="107">
        <v>0</v>
      </c>
      <c r="BB110" s="95">
        <v>0</v>
      </c>
      <c r="BC110" s="106" t="s">
        <v>618</v>
      </c>
      <c r="BD110" s="106" t="s">
        <v>618</v>
      </c>
      <c r="BE110" s="106" t="s">
        <v>618</v>
      </c>
      <c r="BF110" s="106" t="s">
        <v>618</v>
      </c>
      <c r="BG110" s="106">
        <v>0</v>
      </c>
      <c r="BH110" s="106">
        <v>0</v>
      </c>
      <c r="BI110" s="106">
        <v>0</v>
      </c>
      <c r="BJ110" s="106">
        <v>0</v>
      </c>
      <c r="BK110" s="106">
        <v>0</v>
      </c>
      <c r="BL110" s="106">
        <v>0</v>
      </c>
      <c r="BM110" s="106">
        <v>0</v>
      </c>
      <c r="BN110" s="106">
        <v>0</v>
      </c>
      <c r="BO110" s="106">
        <v>0</v>
      </c>
      <c r="BP110" s="106">
        <v>0</v>
      </c>
      <c r="BQ110" s="106">
        <v>0</v>
      </c>
      <c r="BR110" s="106">
        <v>0</v>
      </c>
      <c r="BS110" s="106">
        <v>0</v>
      </c>
      <c r="BT110" s="96" t="s">
        <v>618</v>
      </c>
      <c r="BU110" s="95">
        <v>0</v>
      </c>
      <c r="BV110" s="106">
        <v>0</v>
      </c>
      <c r="BW110" s="106">
        <v>0</v>
      </c>
      <c r="BX110" s="107" t="s">
        <v>618</v>
      </c>
      <c r="BY110" s="107">
        <v>0</v>
      </c>
      <c r="BZ110" s="107">
        <v>1.978</v>
      </c>
      <c r="CA110" s="214">
        <v>6.7</v>
      </c>
      <c r="CB110" s="107">
        <v>0</v>
      </c>
    </row>
    <row r="111" spans="1:80">
      <c r="A111" s="133"/>
      <c r="B111" s="103" t="s">
        <v>615</v>
      </c>
      <c r="C111" s="104" t="s">
        <v>800</v>
      </c>
      <c r="D111" s="104"/>
      <c r="E111" s="104"/>
      <c r="F111" s="104"/>
      <c r="G111" s="105"/>
      <c r="H111" s="229" t="s">
        <v>801</v>
      </c>
      <c r="I111" s="95">
        <v>0.34399999999999997</v>
      </c>
      <c r="J111" s="95">
        <v>0</v>
      </c>
      <c r="K111" s="106">
        <v>0</v>
      </c>
      <c r="L111" s="106">
        <v>0</v>
      </c>
      <c r="M111" s="106">
        <v>0</v>
      </c>
      <c r="N111" s="106">
        <v>0</v>
      </c>
      <c r="O111" s="106">
        <v>0</v>
      </c>
      <c r="P111" s="106">
        <v>0</v>
      </c>
      <c r="Q111" s="106">
        <v>0</v>
      </c>
      <c r="R111" s="106">
        <v>0</v>
      </c>
      <c r="S111" s="106">
        <v>0</v>
      </c>
      <c r="T111" s="106">
        <v>0</v>
      </c>
      <c r="U111" s="95">
        <v>0</v>
      </c>
      <c r="V111" s="106">
        <v>0</v>
      </c>
      <c r="W111" s="106">
        <v>0</v>
      </c>
      <c r="X111" s="106">
        <v>0</v>
      </c>
      <c r="Y111" s="106">
        <v>0</v>
      </c>
      <c r="Z111" s="95">
        <v>0</v>
      </c>
      <c r="AA111" s="106">
        <v>0</v>
      </c>
      <c r="AB111" s="106">
        <v>0</v>
      </c>
      <c r="AC111" s="107">
        <v>0</v>
      </c>
      <c r="AD111" s="95">
        <v>0</v>
      </c>
      <c r="AE111" s="106">
        <v>0</v>
      </c>
      <c r="AF111" s="106">
        <v>0</v>
      </c>
      <c r="AG111" s="106" t="s">
        <v>618</v>
      </c>
      <c r="AH111" s="106" t="s">
        <v>618</v>
      </c>
      <c r="AI111" s="106" t="s">
        <v>618</v>
      </c>
      <c r="AJ111" s="106">
        <v>0</v>
      </c>
      <c r="AK111" s="106">
        <v>0</v>
      </c>
      <c r="AL111" s="106">
        <v>0</v>
      </c>
      <c r="AM111" s="106">
        <v>0</v>
      </c>
      <c r="AN111" s="106">
        <v>0</v>
      </c>
      <c r="AO111" s="106">
        <v>0</v>
      </c>
      <c r="AP111" s="106">
        <v>0</v>
      </c>
      <c r="AQ111" s="106">
        <v>0</v>
      </c>
      <c r="AR111" s="106">
        <v>0</v>
      </c>
      <c r="AS111" s="106">
        <v>0</v>
      </c>
      <c r="AT111" s="106">
        <v>0</v>
      </c>
      <c r="AU111" s="106">
        <v>0</v>
      </c>
      <c r="AV111" s="106">
        <v>0</v>
      </c>
      <c r="AW111" s="106">
        <v>0</v>
      </c>
      <c r="AX111" s="106">
        <v>0</v>
      </c>
      <c r="AY111" s="106">
        <v>0</v>
      </c>
      <c r="AZ111" s="106">
        <v>0</v>
      </c>
      <c r="BA111" s="107">
        <v>0</v>
      </c>
      <c r="BB111" s="95">
        <v>0</v>
      </c>
      <c r="BC111" s="106" t="s">
        <v>618</v>
      </c>
      <c r="BD111" s="106" t="s">
        <v>618</v>
      </c>
      <c r="BE111" s="106" t="s">
        <v>618</v>
      </c>
      <c r="BF111" s="106" t="s">
        <v>618</v>
      </c>
      <c r="BG111" s="106">
        <v>0</v>
      </c>
      <c r="BH111" s="106">
        <v>0</v>
      </c>
      <c r="BI111" s="106">
        <v>0</v>
      </c>
      <c r="BJ111" s="106">
        <v>0</v>
      </c>
      <c r="BK111" s="106">
        <v>0</v>
      </c>
      <c r="BL111" s="106">
        <v>0</v>
      </c>
      <c r="BM111" s="106">
        <v>0</v>
      </c>
      <c r="BN111" s="106">
        <v>0</v>
      </c>
      <c r="BO111" s="106">
        <v>0</v>
      </c>
      <c r="BP111" s="106">
        <v>0</v>
      </c>
      <c r="BQ111" s="106">
        <v>0</v>
      </c>
      <c r="BR111" s="106">
        <v>0</v>
      </c>
      <c r="BS111" s="106">
        <v>0</v>
      </c>
      <c r="BT111" s="96" t="s">
        <v>618</v>
      </c>
      <c r="BU111" s="95">
        <v>0</v>
      </c>
      <c r="BV111" s="106">
        <v>0</v>
      </c>
      <c r="BW111" s="106">
        <v>0</v>
      </c>
      <c r="BX111" s="107" t="s">
        <v>618</v>
      </c>
      <c r="BY111" s="107">
        <v>0</v>
      </c>
      <c r="BZ111" s="107">
        <v>0.34399999999999997</v>
      </c>
      <c r="CA111" s="214">
        <v>0</v>
      </c>
      <c r="CB111" s="107">
        <v>0</v>
      </c>
    </row>
    <row r="112" spans="1:80">
      <c r="A112" s="133"/>
      <c r="B112" s="103" t="s">
        <v>615</v>
      </c>
      <c r="C112" s="104" t="s">
        <v>802</v>
      </c>
      <c r="D112" s="104"/>
      <c r="E112" s="104"/>
      <c r="F112" s="104"/>
      <c r="G112" s="105"/>
      <c r="H112" s="229" t="s">
        <v>803</v>
      </c>
      <c r="I112" s="95">
        <v>0.86</v>
      </c>
      <c r="J112" s="95">
        <v>0</v>
      </c>
      <c r="K112" s="106">
        <v>0</v>
      </c>
      <c r="L112" s="106">
        <v>0</v>
      </c>
      <c r="M112" s="106">
        <v>0</v>
      </c>
      <c r="N112" s="106">
        <v>0</v>
      </c>
      <c r="O112" s="106">
        <v>0</v>
      </c>
      <c r="P112" s="106">
        <v>0</v>
      </c>
      <c r="Q112" s="106">
        <v>0</v>
      </c>
      <c r="R112" s="106">
        <v>0</v>
      </c>
      <c r="S112" s="106">
        <v>0</v>
      </c>
      <c r="T112" s="106">
        <v>0</v>
      </c>
      <c r="U112" s="95">
        <v>0</v>
      </c>
      <c r="V112" s="106">
        <v>0</v>
      </c>
      <c r="W112" s="106">
        <v>0</v>
      </c>
      <c r="X112" s="106">
        <v>0</v>
      </c>
      <c r="Y112" s="106">
        <v>0</v>
      </c>
      <c r="Z112" s="95">
        <v>0</v>
      </c>
      <c r="AA112" s="106">
        <v>0</v>
      </c>
      <c r="AB112" s="106">
        <v>0</v>
      </c>
      <c r="AC112" s="107">
        <v>0</v>
      </c>
      <c r="AD112" s="95">
        <v>0</v>
      </c>
      <c r="AE112" s="106">
        <v>0</v>
      </c>
      <c r="AF112" s="106">
        <v>0</v>
      </c>
      <c r="AG112" s="106" t="s">
        <v>618</v>
      </c>
      <c r="AH112" s="106" t="s">
        <v>618</v>
      </c>
      <c r="AI112" s="106" t="s">
        <v>618</v>
      </c>
      <c r="AJ112" s="106">
        <v>0</v>
      </c>
      <c r="AK112" s="106">
        <v>0</v>
      </c>
      <c r="AL112" s="106">
        <v>0</v>
      </c>
      <c r="AM112" s="106">
        <v>0</v>
      </c>
      <c r="AN112" s="106">
        <v>0</v>
      </c>
      <c r="AO112" s="106">
        <v>0</v>
      </c>
      <c r="AP112" s="106">
        <v>0</v>
      </c>
      <c r="AQ112" s="106">
        <v>0</v>
      </c>
      <c r="AR112" s="106">
        <v>0</v>
      </c>
      <c r="AS112" s="106">
        <v>0</v>
      </c>
      <c r="AT112" s="106">
        <v>0</v>
      </c>
      <c r="AU112" s="106">
        <v>0</v>
      </c>
      <c r="AV112" s="106">
        <v>0</v>
      </c>
      <c r="AW112" s="106">
        <v>0</v>
      </c>
      <c r="AX112" s="106">
        <v>0</v>
      </c>
      <c r="AY112" s="106">
        <v>0</v>
      </c>
      <c r="AZ112" s="106">
        <v>0</v>
      </c>
      <c r="BA112" s="107">
        <v>0</v>
      </c>
      <c r="BB112" s="95">
        <v>0</v>
      </c>
      <c r="BC112" s="106" t="s">
        <v>618</v>
      </c>
      <c r="BD112" s="106" t="s">
        <v>618</v>
      </c>
      <c r="BE112" s="106" t="s">
        <v>618</v>
      </c>
      <c r="BF112" s="106" t="s">
        <v>618</v>
      </c>
      <c r="BG112" s="106">
        <v>0</v>
      </c>
      <c r="BH112" s="106">
        <v>0</v>
      </c>
      <c r="BI112" s="106">
        <v>0</v>
      </c>
      <c r="BJ112" s="106">
        <v>0</v>
      </c>
      <c r="BK112" s="106">
        <v>0</v>
      </c>
      <c r="BL112" s="106">
        <v>0</v>
      </c>
      <c r="BM112" s="106">
        <v>0</v>
      </c>
      <c r="BN112" s="106">
        <v>0</v>
      </c>
      <c r="BO112" s="106">
        <v>0</v>
      </c>
      <c r="BP112" s="106">
        <v>0</v>
      </c>
      <c r="BQ112" s="106">
        <v>0</v>
      </c>
      <c r="BR112" s="106">
        <v>0</v>
      </c>
      <c r="BS112" s="106">
        <v>0</v>
      </c>
      <c r="BT112" s="96" t="s">
        <v>618</v>
      </c>
      <c r="BU112" s="95">
        <v>0</v>
      </c>
      <c r="BV112" s="106">
        <v>0</v>
      </c>
      <c r="BW112" s="106">
        <v>0</v>
      </c>
      <c r="BX112" s="107" t="s">
        <v>618</v>
      </c>
      <c r="BY112" s="107">
        <v>0</v>
      </c>
      <c r="BZ112" s="107">
        <v>0.86</v>
      </c>
      <c r="CA112" s="214">
        <v>0</v>
      </c>
      <c r="CB112" s="107">
        <v>0</v>
      </c>
    </row>
    <row r="113" spans="1:80">
      <c r="A113" s="133"/>
      <c r="B113" s="103" t="s">
        <v>615</v>
      </c>
      <c r="C113" s="104" t="s">
        <v>804</v>
      </c>
      <c r="D113" s="104"/>
      <c r="E113" s="104"/>
      <c r="F113" s="104"/>
      <c r="G113" s="105"/>
      <c r="H113" s="229" t="s">
        <v>805</v>
      </c>
      <c r="I113" s="95">
        <v>8.5999999999999993E-2</v>
      </c>
      <c r="J113" s="95">
        <v>0</v>
      </c>
      <c r="K113" s="106">
        <v>0</v>
      </c>
      <c r="L113" s="106">
        <v>0</v>
      </c>
      <c r="M113" s="106">
        <v>0</v>
      </c>
      <c r="N113" s="106">
        <v>0</v>
      </c>
      <c r="O113" s="106">
        <v>0</v>
      </c>
      <c r="P113" s="106">
        <v>0</v>
      </c>
      <c r="Q113" s="106">
        <v>0</v>
      </c>
      <c r="R113" s="106">
        <v>0</v>
      </c>
      <c r="S113" s="106">
        <v>0</v>
      </c>
      <c r="T113" s="106">
        <v>0</v>
      </c>
      <c r="U113" s="95">
        <v>0</v>
      </c>
      <c r="V113" s="106">
        <v>0</v>
      </c>
      <c r="W113" s="106">
        <v>0</v>
      </c>
      <c r="X113" s="106">
        <v>0</v>
      </c>
      <c r="Y113" s="106">
        <v>0</v>
      </c>
      <c r="Z113" s="95">
        <v>0</v>
      </c>
      <c r="AA113" s="106">
        <v>0</v>
      </c>
      <c r="AB113" s="106">
        <v>0</v>
      </c>
      <c r="AC113" s="107">
        <v>0</v>
      </c>
      <c r="AD113" s="95">
        <v>0</v>
      </c>
      <c r="AE113" s="106">
        <v>0</v>
      </c>
      <c r="AF113" s="106">
        <v>0</v>
      </c>
      <c r="AG113" s="106" t="s">
        <v>618</v>
      </c>
      <c r="AH113" s="106" t="s">
        <v>618</v>
      </c>
      <c r="AI113" s="106" t="s">
        <v>618</v>
      </c>
      <c r="AJ113" s="106">
        <v>0</v>
      </c>
      <c r="AK113" s="106">
        <v>0</v>
      </c>
      <c r="AL113" s="106">
        <v>0</v>
      </c>
      <c r="AM113" s="106">
        <v>0</v>
      </c>
      <c r="AN113" s="106">
        <v>0</v>
      </c>
      <c r="AO113" s="106">
        <v>0</v>
      </c>
      <c r="AP113" s="106">
        <v>0</v>
      </c>
      <c r="AQ113" s="106">
        <v>0</v>
      </c>
      <c r="AR113" s="106">
        <v>0</v>
      </c>
      <c r="AS113" s="106">
        <v>0</v>
      </c>
      <c r="AT113" s="106">
        <v>0</v>
      </c>
      <c r="AU113" s="106">
        <v>0</v>
      </c>
      <c r="AV113" s="106">
        <v>0</v>
      </c>
      <c r="AW113" s="106">
        <v>0</v>
      </c>
      <c r="AX113" s="106">
        <v>0</v>
      </c>
      <c r="AY113" s="106">
        <v>0</v>
      </c>
      <c r="AZ113" s="106">
        <v>0</v>
      </c>
      <c r="BA113" s="107">
        <v>0</v>
      </c>
      <c r="BB113" s="95">
        <v>0</v>
      </c>
      <c r="BC113" s="106" t="s">
        <v>618</v>
      </c>
      <c r="BD113" s="106" t="s">
        <v>618</v>
      </c>
      <c r="BE113" s="106" t="s">
        <v>618</v>
      </c>
      <c r="BF113" s="106" t="s">
        <v>618</v>
      </c>
      <c r="BG113" s="106">
        <v>0</v>
      </c>
      <c r="BH113" s="106">
        <v>0</v>
      </c>
      <c r="BI113" s="106">
        <v>0</v>
      </c>
      <c r="BJ113" s="106">
        <v>0</v>
      </c>
      <c r="BK113" s="106">
        <v>0</v>
      </c>
      <c r="BL113" s="106">
        <v>0</v>
      </c>
      <c r="BM113" s="106">
        <v>0</v>
      </c>
      <c r="BN113" s="106">
        <v>0</v>
      </c>
      <c r="BO113" s="106">
        <v>0</v>
      </c>
      <c r="BP113" s="106">
        <v>0</v>
      </c>
      <c r="BQ113" s="106">
        <v>0</v>
      </c>
      <c r="BR113" s="106">
        <v>0</v>
      </c>
      <c r="BS113" s="106">
        <v>0</v>
      </c>
      <c r="BT113" s="96" t="s">
        <v>618</v>
      </c>
      <c r="BU113" s="95">
        <v>0</v>
      </c>
      <c r="BV113" s="106">
        <v>0</v>
      </c>
      <c r="BW113" s="106">
        <v>0</v>
      </c>
      <c r="BX113" s="107" t="s">
        <v>618</v>
      </c>
      <c r="BY113" s="107">
        <v>0</v>
      </c>
      <c r="BZ113" s="107">
        <v>8.5999999999999993E-2</v>
      </c>
      <c r="CA113" s="214">
        <v>0</v>
      </c>
      <c r="CB113" s="107">
        <v>0</v>
      </c>
    </row>
    <row r="114" spans="1:80">
      <c r="A114" s="133"/>
      <c r="B114" s="103" t="s">
        <v>615</v>
      </c>
      <c r="C114" s="104" t="s">
        <v>806</v>
      </c>
      <c r="D114" s="104"/>
      <c r="E114" s="104"/>
      <c r="F114" s="104"/>
      <c r="G114" s="105"/>
      <c r="H114" s="229" t="s">
        <v>807</v>
      </c>
      <c r="I114" s="95">
        <v>39.066000000000003</v>
      </c>
      <c r="J114" s="95">
        <v>0</v>
      </c>
      <c r="K114" s="106">
        <v>0</v>
      </c>
      <c r="L114" s="106">
        <v>0</v>
      </c>
      <c r="M114" s="106">
        <v>0</v>
      </c>
      <c r="N114" s="106">
        <v>0</v>
      </c>
      <c r="O114" s="106">
        <v>0</v>
      </c>
      <c r="P114" s="106">
        <v>0</v>
      </c>
      <c r="Q114" s="106">
        <v>0</v>
      </c>
      <c r="R114" s="106">
        <v>0</v>
      </c>
      <c r="S114" s="106">
        <v>0</v>
      </c>
      <c r="T114" s="106">
        <v>0</v>
      </c>
      <c r="U114" s="95">
        <v>0</v>
      </c>
      <c r="V114" s="106">
        <v>0</v>
      </c>
      <c r="W114" s="106">
        <v>0</v>
      </c>
      <c r="X114" s="106">
        <v>0</v>
      </c>
      <c r="Y114" s="106">
        <v>0</v>
      </c>
      <c r="Z114" s="95">
        <v>0</v>
      </c>
      <c r="AA114" s="106">
        <v>0</v>
      </c>
      <c r="AB114" s="106">
        <v>0</v>
      </c>
      <c r="AC114" s="107">
        <v>0</v>
      </c>
      <c r="AD114" s="95">
        <v>3.984</v>
      </c>
      <c r="AE114" s="106">
        <v>0</v>
      </c>
      <c r="AF114" s="106">
        <v>0</v>
      </c>
      <c r="AG114" s="106" t="s">
        <v>618</v>
      </c>
      <c r="AH114" s="106" t="s">
        <v>618</v>
      </c>
      <c r="AI114" s="106" t="s">
        <v>618</v>
      </c>
      <c r="AJ114" s="106">
        <v>0</v>
      </c>
      <c r="AK114" s="106">
        <v>0</v>
      </c>
      <c r="AL114" s="106">
        <v>0</v>
      </c>
      <c r="AM114" s="106">
        <v>0</v>
      </c>
      <c r="AN114" s="106">
        <v>0</v>
      </c>
      <c r="AO114" s="106">
        <v>0</v>
      </c>
      <c r="AP114" s="106">
        <v>0</v>
      </c>
      <c r="AQ114" s="106">
        <v>0</v>
      </c>
      <c r="AR114" s="106">
        <v>0</v>
      </c>
      <c r="AS114" s="106">
        <v>2.0539999999999998</v>
      </c>
      <c r="AT114" s="106">
        <v>1.93</v>
      </c>
      <c r="AU114" s="106">
        <v>0</v>
      </c>
      <c r="AV114" s="106">
        <v>0</v>
      </c>
      <c r="AW114" s="106">
        <v>0</v>
      </c>
      <c r="AX114" s="106">
        <v>0</v>
      </c>
      <c r="AY114" s="106">
        <v>0</v>
      </c>
      <c r="AZ114" s="106">
        <v>0</v>
      </c>
      <c r="BA114" s="107">
        <v>0</v>
      </c>
      <c r="BB114" s="95">
        <v>0</v>
      </c>
      <c r="BC114" s="106" t="s">
        <v>618</v>
      </c>
      <c r="BD114" s="106" t="s">
        <v>618</v>
      </c>
      <c r="BE114" s="106" t="s">
        <v>618</v>
      </c>
      <c r="BF114" s="106" t="s">
        <v>618</v>
      </c>
      <c r="BG114" s="106">
        <v>0</v>
      </c>
      <c r="BH114" s="106">
        <v>0</v>
      </c>
      <c r="BI114" s="106">
        <v>0</v>
      </c>
      <c r="BJ114" s="106">
        <v>0</v>
      </c>
      <c r="BK114" s="106">
        <v>0</v>
      </c>
      <c r="BL114" s="106">
        <v>0</v>
      </c>
      <c r="BM114" s="106">
        <v>0</v>
      </c>
      <c r="BN114" s="106">
        <v>0</v>
      </c>
      <c r="BO114" s="106">
        <v>0</v>
      </c>
      <c r="BP114" s="106">
        <v>0</v>
      </c>
      <c r="BQ114" s="106">
        <v>0</v>
      </c>
      <c r="BR114" s="106">
        <v>0</v>
      </c>
      <c r="BS114" s="106">
        <v>0</v>
      </c>
      <c r="BT114" s="96" t="s">
        <v>618</v>
      </c>
      <c r="BU114" s="95">
        <v>0</v>
      </c>
      <c r="BV114" s="106">
        <v>0</v>
      </c>
      <c r="BW114" s="106">
        <v>0</v>
      </c>
      <c r="BX114" s="107" t="s">
        <v>618</v>
      </c>
      <c r="BY114" s="107">
        <v>0</v>
      </c>
      <c r="BZ114" s="107">
        <v>35.082000000000001</v>
      </c>
      <c r="CA114" s="214">
        <v>3.988</v>
      </c>
      <c r="CB114" s="107">
        <v>0</v>
      </c>
    </row>
    <row r="115" spans="1:80">
      <c r="A115" s="133"/>
      <c r="B115" s="103" t="s">
        <v>615</v>
      </c>
      <c r="C115" s="104" t="s">
        <v>808</v>
      </c>
      <c r="D115" s="104"/>
      <c r="E115" s="104"/>
      <c r="F115" s="104"/>
      <c r="G115" s="105"/>
      <c r="H115" s="229" t="s">
        <v>809</v>
      </c>
      <c r="I115" s="95">
        <v>1.462</v>
      </c>
      <c r="J115" s="95">
        <v>0</v>
      </c>
      <c r="K115" s="106">
        <v>0</v>
      </c>
      <c r="L115" s="106">
        <v>0</v>
      </c>
      <c r="M115" s="106">
        <v>0</v>
      </c>
      <c r="N115" s="106">
        <v>0</v>
      </c>
      <c r="O115" s="106">
        <v>0</v>
      </c>
      <c r="P115" s="106">
        <v>0</v>
      </c>
      <c r="Q115" s="106">
        <v>0</v>
      </c>
      <c r="R115" s="106">
        <v>0</v>
      </c>
      <c r="S115" s="106">
        <v>0</v>
      </c>
      <c r="T115" s="106">
        <v>0</v>
      </c>
      <c r="U115" s="95">
        <v>0</v>
      </c>
      <c r="V115" s="106">
        <v>0</v>
      </c>
      <c r="W115" s="106">
        <v>0</v>
      </c>
      <c r="X115" s="106">
        <v>0</v>
      </c>
      <c r="Y115" s="106">
        <v>0</v>
      </c>
      <c r="Z115" s="95">
        <v>0</v>
      </c>
      <c r="AA115" s="106">
        <v>0</v>
      </c>
      <c r="AB115" s="106">
        <v>0</v>
      </c>
      <c r="AC115" s="107">
        <v>0</v>
      </c>
      <c r="AD115" s="95">
        <v>0</v>
      </c>
      <c r="AE115" s="106">
        <v>0</v>
      </c>
      <c r="AF115" s="106">
        <v>0</v>
      </c>
      <c r="AG115" s="106" t="s">
        <v>618</v>
      </c>
      <c r="AH115" s="106" t="s">
        <v>618</v>
      </c>
      <c r="AI115" s="106" t="s">
        <v>618</v>
      </c>
      <c r="AJ115" s="106">
        <v>0</v>
      </c>
      <c r="AK115" s="106">
        <v>0</v>
      </c>
      <c r="AL115" s="106">
        <v>0</v>
      </c>
      <c r="AM115" s="106">
        <v>0</v>
      </c>
      <c r="AN115" s="106">
        <v>0</v>
      </c>
      <c r="AO115" s="106">
        <v>0</v>
      </c>
      <c r="AP115" s="106">
        <v>0</v>
      </c>
      <c r="AQ115" s="106">
        <v>0</v>
      </c>
      <c r="AR115" s="106">
        <v>0</v>
      </c>
      <c r="AS115" s="106">
        <v>0</v>
      </c>
      <c r="AT115" s="106">
        <v>0</v>
      </c>
      <c r="AU115" s="106">
        <v>0</v>
      </c>
      <c r="AV115" s="106">
        <v>0</v>
      </c>
      <c r="AW115" s="106">
        <v>0</v>
      </c>
      <c r="AX115" s="106">
        <v>0</v>
      </c>
      <c r="AY115" s="106">
        <v>0</v>
      </c>
      <c r="AZ115" s="106">
        <v>0</v>
      </c>
      <c r="BA115" s="107">
        <v>0</v>
      </c>
      <c r="BB115" s="95">
        <v>0</v>
      </c>
      <c r="BC115" s="106" t="s">
        <v>618</v>
      </c>
      <c r="BD115" s="106" t="s">
        <v>618</v>
      </c>
      <c r="BE115" s="106" t="s">
        <v>618</v>
      </c>
      <c r="BF115" s="106" t="s">
        <v>618</v>
      </c>
      <c r="BG115" s="106">
        <v>0</v>
      </c>
      <c r="BH115" s="106">
        <v>0</v>
      </c>
      <c r="BI115" s="106">
        <v>0</v>
      </c>
      <c r="BJ115" s="106">
        <v>0</v>
      </c>
      <c r="BK115" s="106">
        <v>0</v>
      </c>
      <c r="BL115" s="106">
        <v>0</v>
      </c>
      <c r="BM115" s="106">
        <v>0</v>
      </c>
      <c r="BN115" s="106">
        <v>0</v>
      </c>
      <c r="BO115" s="106">
        <v>0</v>
      </c>
      <c r="BP115" s="106">
        <v>0</v>
      </c>
      <c r="BQ115" s="106">
        <v>0</v>
      </c>
      <c r="BR115" s="106">
        <v>0</v>
      </c>
      <c r="BS115" s="106">
        <v>0</v>
      </c>
      <c r="BT115" s="96" t="s">
        <v>618</v>
      </c>
      <c r="BU115" s="95">
        <v>0</v>
      </c>
      <c r="BV115" s="106">
        <v>0</v>
      </c>
      <c r="BW115" s="106">
        <v>0</v>
      </c>
      <c r="BX115" s="107" t="s">
        <v>618</v>
      </c>
      <c r="BY115" s="107">
        <v>0</v>
      </c>
      <c r="BZ115" s="107">
        <v>1.462</v>
      </c>
      <c r="CA115" s="214">
        <v>0</v>
      </c>
      <c r="CB115" s="107">
        <v>0</v>
      </c>
    </row>
    <row r="116" spans="1:80">
      <c r="A116" s="133"/>
      <c r="B116" s="103" t="s">
        <v>615</v>
      </c>
      <c r="C116" s="104" t="s">
        <v>810</v>
      </c>
      <c r="D116" s="104"/>
      <c r="E116" s="104"/>
      <c r="F116" s="104"/>
      <c r="G116" s="105"/>
      <c r="H116" s="229" t="s">
        <v>811</v>
      </c>
      <c r="I116" s="95">
        <v>0.25800000000000001</v>
      </c>
      <c r="J116" s="95">
        <v>0</v>
      </c>
      <c r="K116" s="106">
        <v>0</v>
      </c>
      <c r="L116" s="106">
        <v>0</v>
      </c>
      <c r="M116" s="106">
        <v>0</v>
      </c>
      <c r="N116" s="106">
        <v>0</v>
      </c>
      <c r="O116" s="106">
        <v>0</v>
      </c>
      <c r="P116" s="106">
        <v>0</v>
      </c>
      <c r="Q116" s="106">
        <v>0</v>
      </c>
      <c r="R116" s="106">
        <v>0</v>
      </c>
      <c r="S116" s="106">
        <v>0</v>
      </c>
      <c r="T116" s="106">
        <v>0</v>
      </c>
      <c r="U116" s="95">
        <v>0</v>
      </c>
      <c r="V116" s="106">
        <v>0</v>
      </c>
      <c r="W116" s="106">
        <v>0</v>
      </c>
      <c r="X116" s="106">
        <v>0</v>
      </c>
      <c r="Y116" s="106">
        <v>0</v>
      </c>
      <c r="Z116" s="95">
        <v>0</v>
      </c>
      <c r="AA116" s="106">
        <v>0</v>
      </c>
      <c r="AB116" s="106">
        <v>0</v>
      </c>
      <c r="AC116" s="107">
        <v>0</v>
      </c>
      <c r="AD116" s="95">
        <v>0</v>
      </c>
      <c r="AE116" s="106">
        <v>0</v>
      </c>
      <c r="AF116" s="106">
        <v>0</v>
      </c>
      <c r="AG116" s="106" t="s">
        <v>618</v>
      </c>
      <c r="AH116" s="106" t="s">
        <v>618</v>
      </c>
      <c r="AI116" s="106" t="s">
        <v>618</v>
      </c>
      <c r="AJ116" s="106">
        <v>0</v>
      </c>
      <c r="AK116" s="106">
        <v>0</v>
      </c>
      <c r="AL116" s="106">
        <v>0</v>
      </c>
      <c r="AM116" s="106">
        <v>0</v>
      </c>
      <c r="AN116" s="106">
        <v>0</v>
      </c>
      <c r="AO116" s="106">
        <v>0</v>
      </c>
      <c r="AP116" s="106">
        <v>0</v>
      </c>
      <c r="AQ116" s="106">
        <v>0</v>
      </c>
      <c r="AR116" s="106">
        <v>0</v>
      </c>
      <c r="AS116" s="106">
        <v>0</v>
      </c>
      <c r="AT116" s="106">
        <v>0</v>
      </c>
      <c r="AU116" s="106">
        <v>0</v>
      </c>
      <c r="AV116" s="106">
        <v>0</v>
      </c>
      <c r="AW116" s="106">
        <v>0</v>
      </c>
      <c r="AX116" s="106">
        <v>0</v>
      </c>
      <c r="AY116" s="106">
        <v>0</v>
      </c>
      <c r="AZ116" s="106">
        <v>0</v>
      </c>
      <c r="BA116" s="107">
        <v>0</v>
      </c>
      <c r="BB116" s="95">
        <v>0</v>
      </c>
      <c r="BC116" s="106" t="s">
        <v>618</v>
      </c>
      <c r="BD116" s="106" t="s">
        <v>618</v>
      </c>
      <c r="BE116" s="106" t="s">
        <v>618</v>
      </c>
      <c r="BF116" s="106" t="s">
        <v>618</v>
      </c>
      <c r="BG116" s="106">
        <v>0</v>
      </c>
      <c r="BH116" s="106">
        <v>0</v>
      </c>
      <c r="BI116" s="106">
        <v>0</v>
      </c>
      <c r="BJ116" s="106">
        <v>0</v>
      </c>
      <c r="BK116" s="106">
        <v>0</v>
      </c>
      <c r="BL116" s="106">
        <v>0</v>
      </c>
      <c r="BM116" s="106">
        <v>0</v>
      </c>
      <c r="BN116" s="106">
        <v>0</v>
      </c>
      <c r="BO116" s="106">
        <v>0</v>
      </c>
      <c r="BP116" s="106">
        <v>0</v>
      </c>
      <c r="BQ116" s="106">
        <v>0</v>
      </c>
      <c r="BR116" s="106">
        <v>0</v>
      </c>
      <c r="BS116" s="106">
        <v>0</v>
      </c>
      <c r="BT116" s="96" t="s">
        <v>618</v>
      </c>
      <c r="BU116" s="95">
        <v>0</v>
      </c>
      <c r="BV116" s="106">
        <v>0</v>
      </c>
      <c r="BW116" s="106">
        <v>0</v>
      </c>
      <c r="BX116" s="107" t="s">
        <v>618</v>
      </c>
      <c r="BY116" s="107">
        <v>0</v>
      </c>
      <c r="BZ116" s="107">
        <v>0.25800000000000001</v>
      </c>
      <c r="CA116" s="214">
        <v>0</v>
      </c>
      <c r="CB116" s="107">
        <v>0</v>
      </c>
    </row>
    <row r="117" spans="1:80">
      <c r="A117" s="133"/>
      <c r="B117" s="103" t="s">
        <v>615</v>
      </c>
      <c r="C117" s="104" t="s">
        <v>812</v>
      </c>
      <c r="D117" s="104"/>
      <c r="E117" s="104"/>
      <c r="F117" s="104"/>
      <c r="G117" s="105"/>
      <c r="H117" s="229" t="s">
        <v>813</v>
      </c>
      <c r="I117" s="95">
        <v>29.45</v>
      </c>
      <c r="J117" s="95">
        <v>0</v>
      </c>
      <c r="K117" s="106">
        <v>0</v>
      </c>
      <c r="L117" s="106">
        <v>0</v>
      </c>
      <c r="M117" s="106">
        <v>0</v>
      </c>
      <c r="N117" s="106">
        <v>0</v>
      </c>
      <c r="O117" s="106">
        <v>0</v>
      </c>
      <c r="P117" s="106">
        <v>0</v>
      </c>
      <c r="Q117" s="106">
        <v>0</v>
      </c>
      <c r="R117" s="106">
        <v>0</v>
      </c>
      <c r="S117" s="106">
        <v>0</v>
      </c>
      <c r="T117" s="106">
        <v>0</v>
      </c>
      <c r="U117" s="95">
        <v>0</v>
      </c>
      <c r="V117" s="106">
        <v>0</v>
      </c>
      <c r="W117" s="106">
        <v>0</v>
      </c>
      <c r="X117" s="106">
        <v>0</v>
      </c>
      <c r="Y117" s="106">
        <v>0</v>
      </c>
      <c r="Z117" s="95">
        <v>0</v>
      </c>
      <c r="AA117" s="106">
        <v>0</v>
      </c>
      <c r="AB117" s="106">
        <v>0</v>
      </c>
      <c r="AC117" s="107">
        <v>0</v>
      </c>
      <c r="AD117" s="95">
        <v>27.73</v>
      </c>
      <c r="AE117" s="106">
        <v>0</v>
      </c>
      <c r="AF117" s="106">
        <v>0</v>
      </c>
      <c r="AG117" s="106" t="s">
        <v>618</v>
      </c>
      <c r="AH117" s="106" t="s">
        <v>618</v>
      </c>
      <c r="AI117" s="106" t="s">
        <v>618</v>
      </c>
      <c r="AJ117" s="106">
        <v>0</v>
      </c>
      <c r="AK117" s="106">
        <v>0</v>
      </c>
      <c r="AL117" s="106">
        <v>0</v>
      </c>
      <c r="AM117" s="106">
        <v>0</v>
      </c>
      <c r="AN117" s="106">
        <v>0</v>
      </c>
      <c r="AO117" s="106">
        <v>0</v>
      </c>
      <c r="AP117" s="106">
        <v>0</v>
      </c>
      <c r="AQ117" s="106">
        <v>0</v>
      </c>
      <c r="AR117" s="106">
        <v>0</v>
      </c>
      <c r="AS117" s="106">
        <v>27.73</v>
      </c>
      <c r="AT117" s="106">
        <v>0</v>
      </c>
      <c r="AU117" s="106">
        <v>0</v>
      </c>
      <c r="AV117" s="106">
        <v>0</v>
      </c>
      <c r="AW117" s="106">
        <v>0</v>
      </c>
      <c r="AX117" s="106">
        <v>0</v>
      </c>
      <c r="AY117" s="106">
        <v>0</v>
      </c>
      <c r="AZ117" s="106">
        <v>0</v>
      </c>
      <c r="BA117" s="107">
        <v>0</v>
      </c>
      <c r="BB117" s="95">
        <v>0</v>
      </c>
      <c r="BC117" s="106" t="s">
        <v>618</v>
      </c>
      <c r="BD117" s="106" t="s">
        <v>618</v>
      </c>
      <c r="BE117" s="106" t="s">
        <v>618</v>
      </c>
      <c r="BF117" s="106" t="s">
        <v>618</v>
      </c>
      <c r="BG117" s="106">
        <v>0</v>
      </c>
      <c r="BH117" s="106">
        <v>0</v>
      </c>
      <c r="BI117" s="106">
        <v>0</v>
      </c>
      <c r="BJ117" s="106">
        <v>0</v>
      </c>
      <c r="BK117" s="106">
        <v>0</v>
      </c>
      <c r="BL117" s="106">
        <v>0</v>
      </c>
      <c r="BM117" s="106">
        <v>0</v>
      </c>
      <c r="BN117" s="106">
        <v>0</v>
      </c>
      <c r="BO117" s="106">
        <v>0</v>
      </c>
      <c r="BP117" s="106">
        <v>0</v>
      </c>
      <c r="BQ117" s="106">
        <v>0</v>
      </c>
      <c r="BR117" s="106">
        <v>0</v>
      </c>
      <c r="BS117" s="106">
        <v>0</v>
      </c>
      <c r="BT117" s="96" t="s">
        <v>618</v>
      </c>
      <c r="BU117" s="95">
        <v>0</v>
      </c>
      <c r="BV117" s="106">
        <v>0</v>
      </c>
      <c r="BW117" s="106">
        <v>0</v>
      </c>
      <c r="BX117" s="107" t="s">
        <v>618</v>
      </c>
      <c r="BY117" s="107">
        <v>0</v>
      </c>
      <c r="BZ117" s="107">
        <v>1.72</v>
      </c>
      <c r="CA117" s="214">
        <v>27.73</v>
      </c>
      <c r="CB117" s="107">
        <v>0</v>
      </c>
    </row>
    <row r="118" spans="1:80">
      <c r="A118" s="133"/>
      <c r="B118" s="103" t="s">
        <v>615</v>
      </c>
      <c r="C118" s="104" t="s">
        <v>814</v>
      </c>
      <c r="D118" s="104"/>
      <c r="E118" s="104"/>
      <c r="F118" s="104"/>
      <c r="G118" s="105"/>
      <c r="H118" s="229" t="s">
        <v>815</v>
      </c>
      <c r="I118" s="95">
        <v>0.25800000000000001</v>
      </c>
      <c r="J118" s="95">
        <v>0</v>
      </c>
      <c r="K118" s="106">
        <v>0</v>
      </c>
      <c r="L118" s="106">
        <v>0</v>
      </c>
      <c r="M118" s="106">
        <v>0</v>
      </c>
      <c r="N118" s="106">
        <v>0</v>
      </c>
      <c r="O118" s="106">
        <v>0</v>
      </c>
      <c r="P118" s="106">
        <v>0</v>
      </c>
      <c r="Q118" s="106">
        <v>0</v>
      </c>
      <c r="R118" s="106">
        <v>0</v>
      </c>
      <c r="S118" s="106">
        <v>0</v>
      </c>
      <c r="T118" s="106">
        <v>0</v>
      </c>
      <c r="U118" s="95">
        <v>0</v>
      </c>
      <c r="V118" s="106">
        <v>0</v>
      </c>
      <c r="W118" s="106">
        <v>0</v>
      </c>
      <c r="X118" s="106">
        <v>0</v>
      </c>
      <c r="Y118" s="106">
        <v>0</v>
      </c>
      <c r="Z118" s="95">
        <v>0</v>
      </c>
      <c r="AA118" s="106">
        <v>0</v>
      </c>
      <c r="AB118" s="106">
        <v>0</v>
      </c>
      <c r="AC118" s="107">
        <v>0</v>
      </c>
      <c r="AD118" s="95">
        <v>0</v>
      </c>
      <c r="AE118" s="106">
        <v>0</v>
      </c>
      <c r="AF118" s="106">
        <v>0</v>
      </c>
      <c r="AG118" s="106" t="s">
        <v>618</v>
      </c>
      <c r="AH118" s="106" t="s">
        <v>618</v>
      </c>
      <c r="AI118" s="106" t="s">
        <v>618</v>
      </c>
      <c r="AJ118" s="106">
        <v>0</v>
      </c>
      <c r="AK118" s="106">
        <v>0</v>
      </c>
      <c r="AL118" s="106">
        <v>0</v>
      </c>
      <c r="AM118" s="106">
        <v>0</v>
      </c>
      <c r="AN118" s="106">
        <v>0</v>
      </c>
      <c r="AO118" s="106">
        <v>0</v>
      </c>
      <c r="AP118" s="106">
        <v>0</v>
      </c>
      <c r="AQ118" s="106">
        <v>0</v>
      </c>
      <c r="AR118" s="106">
        <v>0</v>
      </c>
      <c r="AS118" s="106">
        <v>0</v>
      </c>
      <c r="AT118" s="106">
        <v>0</v>
      </c>
      <c r="AU118" s="106">
        <v>0</v>
      </c>
      <c r="AV118" s="106">
        <v>0</v>
      </c>
      <c r="AW118" s="106">
        <v>0</v>
      </c>
      <c r="AX118" s="106">
        <v>0</v>
      </c>
      <c r="AY118" s="106">
        <v>0</v>
      </c>
      <c r="AZ118" s="106">
        <v>0</v>
      </c>
      <c r="BA118" s="107">
        <v>0</v>
      </c>
      <c r="BB118" s="95">
        <v>0</v>
      </c>
      <c r="BC118" s="106" t="s">
        <v>618</v>
      </c>
      <c r="BD118" s="106" t="s">
        <v>618</v>
      </c>
      <c r="BE118" s="106" t="s">
        <v>618</v>
      </c>
      <c r="BF118" s="106" t="s">
        <v>618</v>
      </c>
      <c r="BG118" s="106">
        <v>0</v>
      </c>
      <c r="BH118" s="106">
        <v>0</v>
      </c>
      <c r="BI118" s="106">
        <v>0</v>
      </c>
      <c r="BJ118" s="106">
        <v>0</v>
      </c>
      <c r="BK118" s="106">
        <v>0</v>
      </c>
      <c r="BL118" s="106">
        <v>0</v>
      </c>
      <c r="BM118" s="106">
        <v>0</v>
      </c>
      <c r="BN118" s="106">
        <v>0</v>
      </c>
      <c r="BO118" s="106">
        <v>0</v>
      </c>
      <c r="BP118" s="106">
        <v>0</v>
      </c>
      <c r="BQ118" s="106">
        <v>0</v>
      </c>
      <c r="BR118" s="106">
        <v>0</v>
      </c>
      <c r="BS118" s="106">
        <v>0</v>
      </c>
      <c r="BT118" s="96" t="s">
        <v>618</v>
      </c>
      <c r="BU118" s="95">
        <v>0</v>
      </c>
      <c r="BV118" s="106">
        <v>0</v>
      </c>
      <c r="BW118" s="106">
        <v>0</v>
      </c>
      <c r="BX118" s="107" t="s">
        <v>618</v>
      </c>
      <c r="BY118" s="107">
        <v>0</v>
      </c>
      <c r="BZ118" s="107">
        <v>0.25800000000000001</v>
      </c>
      <c r="CA118" s="214">
        <v>0</v>
      </c>
      <c r="CB118" s="107">
        <v>0</v>
      </c>
    </row>
    <row r="119" spans="1:80">
      <c r="A119" s="133"/>
      <c r="B119" s="103" t="s">
        <v>615</v>
      </c>
      <c r="C119" s="104" t="s">
        <v>816</v>
      </c>
      <c r="D119" s="104"/>
      <c r="E119" s="104"/>
      <c r="F119" s="104"/>
      <c r="G119" s="105"/>
      <c r="H119" s="229" t="s">
        <v>817</v>
      </c>
      <c r="I119" s="95">
        <v>16.341999999999999</v>
      </c>
      <c r="J119" s="95">
        <v>0</v>
      </c>
      <c r="K119" s="106">
        <v>0</v>
      </c>
      <c r="L119" s="106">
        <v>0</v>
      </c>
      <c r="M119" s="106">
        <v>0</v>
      </c>
      <c r="N119" s="106">
        <v>0</v>
      </c>
      <c r="O119" s="106">
        <v>0</v>
      </c>
      <c r="P119" s="106">
        <v>0</v>
      </c>
      <c r="Q119" s="106">
        <v>0</v>
      </c>
      <c r="R119" s="106">
        <v>0</v>
      </c>
      <c r="S119" s="106">
        <v>0</v>
      </c>
      <c r="T119" s="106">
        <v>0</v>
      </c>
      <c r="U119" s="95">
        <v>0</v>
      </c>
      <c r="V119" s="106">
        <v>0</v>
      </c>
      <c r="W119" s="106">
        <v>0</v>
      </c>
      <c r="X119" s="106">
        <v>0</v>
      </c>
      <c r="Y119" s="106">
        <v>0</v>
      </c>
      <c r="Z119" s="95">
        <v>0</v>
      </c>
      <c r="AA119" s="106">
        <v>0</v>
      </c>
      <c r="AB119" s="106">
        <v>0</v>
      </c>
      <c r="AC119" s="107">
        <v>0</v>
      </c>
      <c r="AD119" s="95">
        <v>4.1079999999999997</v>
      </c>
      <c r="AE119" s="106">
        <v>0</v>
      </c>
      <c r="AF119" s="106">
        <v>0</v>
      </c>
      <c r="AG119" s="106" t="s">
        <v>618</v>
      </c>
      <c r="AH119" s="106" t="s">
        <v>618</v>
      </c>
      <c r="AI119" s="106" t="s">
        <v>618</v>
      </c>
      <c r="AJ119" s="106">
        <v>0</v>
      </c>
      <c r="AK119" s="106">
        <v>0</v>
      </c>
      <c r="AL119" s="106">
        <v>0</v>
      </c>
      <c r="AM119" s="106">
        <v>0</v>
      </c>
      <c r="AN119" s="106">
        <v>0</v>
      </c>
      <c r="AO119" s="106">
        <v>0</v>
      </c>
      <c r="AP119" s="106">
        <v>0</v>
      </c>
      <c r="AQ119" s="106">
        <v>0</v>
      </c>
      <c r="AR119" s="106">
        <v>0</v>
      </c>
      <c r="AS119" s="106">
        <v>4.1079999999999997</v>
      </c>
      <c r="AT119" s="106">
        <v>0</v>
      </c>
      <c r="AU119" s="106">
        <v>0</v>
      </c>
      <c r="AV119" s="106">
        <v>0</v>
      </c>
      <c r="AW119" s="106">
        <v>0</v>
      </c>
      <c r="AX119" s="106">
        <v>0</v>
      </c>
      <c r="AY119" s="106">
        <v>0</v>
      </c>
      <c r="AZ119" s="106">
        <v>0</v>
      </c>
      <c r="BA119" s="107">
        <v>0</v>
      </c>
      <c r="BB119" s="95">
        <v>11.202</v>
      </c>
      <c r="BC119" s="106" t="s">
        <v>618</v>
      </c>
      <c r="BD119" s="106" t="s">
        <v>618</v>
      </c>
      <c r="BE119" s="106" t="s">
        <v>618</v>
      </c>
      <c r="BF119" s="106" t="s">
        <v>618</v>
      </c>
      <c r="BG119" s="106">
        <v>0</v>
      </c>
      <c r="BH119" s="106">
        <v>11.202</v>
      </c>
      <c r="BI119" s="106">
        <v>0</v>
      </c>
      <c r="BJ119" s="106">
        <v>0</v>
      </c>
      <c r="BK119" s="106">
        <v>0</v>
      </c>
      <c r="BL119" s="106">
        <v>0</v>
      </c>
      <c r="BM119" s="106">
        <v>0</v>
      </c>
      <c r="BN119" s="106">
        <v>0</v>
      </c>
      <c r="BO119" s="106">
        <v>0</v>
      </c>
      <c r="BP119" s="106">
        <v>0</v>
      </c>
      <c r="BQ119" s="106">
        <v>0</v>
      </c>
      <c r="BR119" s="106">
        <v>0</v>
      </c>
      <c r="BS119" s="106">
        <v>0</v>
      </c>
      <c r="BT119" s="96" t="s">
        <v>618</v>
      </c>
      <c r="BU119" s="95">
        <v>0</v>
      </c>
      <c r="BV119" s="106">
        <v>0</v>
      </c>
      <c r="BW119" s="106">
        <v>0</v>
      </c>
      <c r="BX119" s="107" t="s">
        <v>618</v>
      </c>
      <c r="BY119" s="107">
        <v>0</v>
      </c>
      <c r="BZ119" s="107">
        <v>1.032</v>
      </c>
      <c r="CA119" s="214">
        <v>4.1079999999999997</v>
      </c>
      <c r="CB119" s="107">
        <v>0</v>
      </c>
    </row>
    <row r="120" spans="1:80">
      <c r="A120" s="103" t="s">
        <v>615</v>
      </c>
      <c r="B120" s="104" t="s">
        <v>818</v>
      </c>
      <c r="C120" s="104"/>
      <c r="D120" s="104"/>
      <c r="E120" s="104"/>
      <c r="F120" s="104"/>
      <c r="G120" s="105"/>
      <c r="H120" s="229" t="s">
        <v>819</v>
      </c>
      <c r="I120" s="95">
        <v>284.45400000000001</v>
      </c>
      <c r="J120" s="95">
        <v>0</v>
      </c>
      <c r="K120" s="106">
        <v>0</v>
      </c>
      <c r="L120" s="106">
        <v>0</v>
      </c>
      <c r="M120" s="106">
        <v>0</v>
      </c>
      <c r="N120" s="106">
        <v>0</v>
      </c>
      <c r="O120" s="106">
        <v>0</v>
      </c>
      <c r="P120" s="106">
        <v>0</v>
      </c>
      <c r="Q120" s="106">
        <v>0</v>
      </c>
      <c r="R120" s="106">
        <v>0</v>
      </c>
      <c r="S120" s="106">
        <v>0</v>
      </c>
      <c r="T120" s="106">
        <v>0</v>
      </c>
      <c r="U120" s="95">
        <v>0</v>
      </c>
      <c r="V120" s="106">
        <v>0</v>
      </c>
      <c r="W120" s="106">
        <v>0</v>
      </c>
      <c r="X120" s="106">
        <v>0</v>
      </c>
      <c r="Y120" s="106">
        <v>0</v>
      </c>
      <c r="Z120" s="95">
        <v>0</v>
      </c>
      <c r="AA120" s="106">
        <v>0</v>
      </c>
      <c r="AB120" s="106">
        <v>0</v>
      </c>
      <c r="AC120" s="107">
        <v>0</v>
      </c>
      <c r="AD120" s="95">
        <v>283.928</v>
      </c>
      <c r="AE120" s="106">
        <v>0</v>
      </c>
      <c r="AF120" s="106">
        <v>0</v>
      </c>
      <c r="AG120" s="106" t="s">
        <v>618</v>
      </c>
      <c r="AH120" s="106" t="s">
        <v>618</v>
      </c>
      <c r="AI120" s="106" t="s">
        <v>618</v>
      </c>
      <c r="AJ120" s="106">
        <v>0</v>
      </c>
      <c r="AK120" s="106">
        <v>0</v>
      </c>
      <c r="AL120" s="106">
        <v>0</v>
      </c>
      <c r="AM120" s="106">
        <v>155.536</v>
      </c>
      <c r="AN120" s="106">
        <v>1.0580000000000001</v>
      </c>
      <c r="AO120" s="106">
        <v>0</v>
      </c>
      <c r="AP120" s="106">
        <v>7.3559999999999999</v>
      </c>
      <c r="AQ120" s="106">
        <v>0</v>
      </c>
      <c r="AR120" s="106">
        <v>0</v>
      </c>
      <c r="AS120" s="106">
        <v>117.08199999999999</v>
      </c>
      <c r="AT120" s="106">
        <v>2.895</v>
      </c>
      <c r="AU120" s="106">
        <v>0</v>
      </c>
      <c r="AV120" s="106">
        <v>0</v>
      </c>
      <c r="AW120" s="106">
        <v>0</v>
      </c>
      <c r="AX120" s="106">
        <v>0</v>
      </c>
      <c r="AY120" s="106">
        <v>0</v>
      </c>
      <c r="AZ120" s="106">
        <v>0</v>
      </c>
      <c r="BA120" s="107">
        <v>0</v>
      </c>
      <c r="BB120" s="95">
        <v>0.52500000000000002</v>
      </c>
      <c r="BC120" s="106" t="s">
        <v>618</v>
      </c>
      <c r="BD120" s="106" t="s">
        <v>618</v>
      </c>
      <c r="BE120" s="106" t="s">
        <v>618</v>
      </c>
      <c r="BF120" s="106" t="s">
        <v>618</v>
      </c>
      <c r="BG120" s="106">
        <v>0</v>
      </c>
      <c r="BH120" s="106">
        <v>0</v>
      </c>
      <c r="BI120" s="106">
        <v>0</v>
      </c>
      <c r="BJ120" s="106">
        <v>0</v>
      </c>
      <c r="BK120" s="106">
        <v>0.52500000000000002</v>
      </c>
      <c r="BL120" s="106">
        <v>0</v>
      </c>
      <c r="BM120" s="106">
        <v>0</v>
      </c>
      <c r="BN120" s="106">
        <v>0</v>
      </c>
      <c r="BO120" s="106">
        <v>0</v>
      </c>
      <c r="BP120" s="106">
        <v>0</v>
      </c>
      <c r="BQ120" s="106">
        <v>0</v>
      </c>
      <c r="BR120" s="106">
        <v>0</v>
      </c>
      <c r="BS120" s="106">
        <v>0</v>
      </c>
      <c r="BT120" s="96" t="s">
        <v>618</v>
      </c>
      <c r="BU120" s="95">
        <v>0</v>
      </c>
      <c r="BV120" s="106">
        <v>0</v>
      </c>
      <c r="BW120" s="106">
        <v>0</v>
      </c>
      <c r="BX120" s="107" t="s">
        <v>618</v>
      </c>
      <c r="BY120" s="107" t="s">
        <v>618</v>
      </c>
      <c r="BZ120" s="107">
        <v>0</v>
      </c>
      <c r="CA120" s="214">
        <v>283.928</v>
      </c>
      <c r="CB120" s="107">
        <v>0.52500000000000002</v>
      </c>
    </row>
    <row r="121" spans="1:80">
      <c r="A121" s="133"/>
      <c r="B121" s="103" t="s">
        <v>615</v>
      </c>
      <c r="C121" s="104" t="s">
        <v>820</v>
      </c>
      <c r="D121" s="104"/>
      <c r="E121" s="104"/>
      <c r="F121" s="104"/>
      <c r="G121" s="105"/>
      <c r="H121" s="229" t="s">
        <v>821</v>
      </c>
      <c r="I121" s="95">
        <v>0</v>
      </c>
      <c r="J121" s="95">
        <v>0</v>
      </c>
      <c r="K121" s="106">
        <v>0</v>
      </c>
      <c r="L121" s="106">
        <v>0</v>
      </c>
      <c r="M121" s="106">
        <v>0</v>
      </c>
      <c r="N121" s="106">
        <v>0</v>
      </c>
      <c r="O121" s="106">
        <v>0</v>
      </c>
      <c r="P121" s="106">
        <v>0</v>
      </c>
      <c r="Q121" s="106">
        <v>0</v>
      </c>
      <c r="R121" s="106">
        <v>0</v>
      </c>
      <c r="S121" s="106">
        <v>0</v>
      </c>
      <c r="T121" s="106">
        <v>0</v>
      </c>
      <c r="U121" s="95">
        <v>0</v>
      </c>
      <c r="V121" s="106">
        <v>0</v>
      </c>
      <c r="W121" s="106">
        <v>0</v>
      </c>
      <c r="X121" s="106">
        <v>0</v>
      </c>
      <c r="Y121" s="106">
        <v>0</v>
      </c>
      <c r="Z121" s="95">
        <v>0</v>
      </c>
      <c r="AA121" s="106">
        <v>0</v>
      </c>
      <c r="AB121" s="106">
        <v>0</v>
      </c>
      <c r="AC121" s="107">
        <v>0</v>
      </c>
      <c r="AD121" s="95">
        <v>0</v>
      </c>
      <c r="AE121" s="106">
        <v>0</v>
      </c>
      <c r="AF121" s="106">
        <v>0</v>
      </c>
      <c r="AG121" s="106" t="s">
        <v>618</v>
      </c>
      <c r="AH121" s="106" t="s">
        <v>618</v>
      </c>
      <c r="AI121" s="106" t="s">
        <v>618</v>
      </c>
      <c r="AJ121" s="106">
        <v>0</v>
      </c>
      <c r="AK121" s="106">
        <v>0</v>
      </c>
      <c r="AL121" s="106">
        <v>0</v>
      </c>
      <c r="AM121" s="106">
        <v>0</v>
      </c>
      <c r="AN121" s="106">
        <v>0</v>
      </c>
      <c r="AO121" s="106">
        <v>0</v>
      </c>
      <c r="AP121" s="106">
        <v>0</v>
      </c>
      <c r="AQ121" s="106">
        <v>0</v>
      </c>
      <c r="AR121" s="106">
        <v>0</v>
      </c>
      <c r="AS121" s="106">
        <v>0</v>
      </c>
      <c r="AT121" s="106">
        <v>0</v>
      </c>
      <c r="AU121" s="106">
        <v>0</v>
      </c>
      <c r="AV121" s="106">
        <v>0</v>
      </c>
      <c r="AW121" s="106">
        <v>0</v>
      </c>
      <c r="AX121" s="106">
        <v>0</v>
      </c>
      <c r="AY121" s="106">
        <v>0</v>
      </c>
      <c r="AZ121" s="106">
        <v>0</v>
      </c>
      <c r="BA121" s="107" t="s">
        <v>618</v>
      </c>
      <c r="BB121" s="95">
        <v>0</v>
      </c>
      <c r="BC121" s="106" t="s">
        <v>618</v>
      </c>
      <c r="BD121" s="106" t="s">
        <v>618</v>
      </c>
      <c r="BE121" s="106" t="s">
        <v>618</v>
      </c>
      <c r="BF121" s="106" t="s">
        <v>618</v>
      </c>
      <c r="BG121" s="106">
        <v>0</v>
      </c>
      <c r="BH121" s="106">
        <v>0</v>
      </c>
      <c r="BI121" s="106">
        <v>0</v>
      </c>
      <c r="BJ121" s="106">
        <v>0</v>
      </c>
      <c r="BK121" s="106">
        <v>0</v>
      </c>
      <c r="BL121" s="106">
        <v>0</v>
      </c>
      <c r="BM121" s="106">
        <v>0</v>
      </c>
      <c r="BN121" s="106">
        <v>0</v>
      </c>
      <c r="BO121" s="106">
        <v>0</v>
      </c>
      <c r="BP121" s="106">
        <v>0</v>
      </c>
      <c r="BQ121" s="106">
        <v>0</v>
      </c>
      <c r="BR121" s="106">
        <v>0</v>
      </c>
      <c r="BS121" s="106">
        <v>0</v>
      </c>
      <c r="BT121" s="96" t="s">
        <v>618</v>
      </c>
      <c r="BU121" s="95">
        <v>0</v>
      </c>
      <c r="BV121" s="106">
        <v>0</v>
      </c>
      <c r="BW121" s="106">
        <v>0</v>
      </c>
      <c r="BX121" s="107" t="s">
        <v>618</v>
      </c>
      <c r="BY121" s="107" t="s">
        <v>618</v>
      </c>
      <c r="BZ121" s="107">
        <v>0</v>
      </c>
      <c r="CA121" s="214">
        <v>0</v>
      </c>
      <c r="CB121" s="107">
        <v>0</v>
      </c>
    </row>
    <row r="122" spans="1:80">
      <c r="A122" s="133"/>
      <c r="B122" s="103" t="s">
        <v>615</v>
      </c>
      <c r="C122" s="104" t="s">
        <v>822</v>
      </c>
      <c r="D122" s="104"/>
      <c r="E122" s="104"/>
      <c r="F122" s="104"/>
      <c r="G122" s="105"/>
      <c r="H122" s="229" t="s">
        <v>823</v>
      </c>
      <c r="I122" s="95">
        <v>265.97899999999998</v>
      </c>
      <c r="J122" s="95" t="s">
        <v>618</v>
      </c>
      <c r="K122" s="106" t="s">
        <v>618</v>
      </c>
      <c r="L122" s="106" t="s">
        <v>618</v>
      </c>
      <c r="M122" s="106" t="s">
        <v>618</v>
      </c>
      <c r="N122" s="106" t="s">
        <v>618</v>
      </c>
      <c r="O122" s="106" t="s">
        <v>618</v>
      </c>
      <c r="P122" s="106" t="s">
        <v>618</v>
      </c>
      <c r="Q122" s="106" t="s">
        <v>618</v>
      </c>
      <c r="R122" s="106" t="s">
        <v>618</v>
      </c>
      <c r="S122" s="106" t="s">
        <v>618</v>
      </c>
      <c r="T122" s="106" t="s">
        <v>618</v>
      </c>
      <c r="U122" s="95" t="s">
        <v>618</v>
      </c>
      <c r="V122" s="106" t="s">
        <v>618</v>
      </c>
      <c r="W122" s="106" t="s">
        <v>618</v>
      </c>
      <c r="X122" s="106" t="s">
        <v>618</v>
      </c>
      <c r="Y122" s="106" t="s">
        <v>618</v>
      </c>
      <c r="Z122" s="95" t="s">
        <v>618</v>
      </c>
      <c r="AA122" s="106" t="s">
        <v>618</v>
      </c>
      <c r="AB122" s="106" t="s">
        <v>618</v>
      </c>
      <c r="AC122" s="107" t="s">
        <v>618</v>
      </c>
      <c r="AD122" s="95">
        <v>265.45299999999997</v>
      </c>
      <c r="AE122" s="106">
        <v>0</v>
      </c>
      <c r="AF122" s="106">
        <v>0</v>
      </c>
      <c r="AG122" s="106" t="s">
        <v>618</v>
      </c>
      <c r="AH122" s="106" t="s">
        <v>618</v>
      </c>
      <c r="AI122" s="106" t="s">
        <v>618</v>
      </c>
      <c r="AJ122" s="106">
        <v>0</v>
      </c>
      <c r="AK122" s="106">
        <v>0</v>
      </c>
      <c r="AL122" s="106">
        <v>0</v>
      </c>
      <c r="AM122" s="106">
        <v>155.536</v>
      </c>
      <c r="AN122" s="106">
        <v>0</v>
      </c>
      <c r="AO122" s="106">
        <v>0</v>
      </c>
      <c r="AP122" s="106">
        <v>1.0509999999999999</v>
      </c>
      <c r="AQ122" s="106">
        <v>0</v>
      </c>
      <c r="AR122" s="106">
        <v>0</v>
      </c>
      <c r="AS122" s="106">
        <v>108.866</v>
      </c>
      <c r="AT122" s="106">
        <v>0</v>
      </c>
      <c r="AU122" s="106">
        <v>0</v>
      </c>
      <c r="AV122" s="106">
        <v>0</v>
      </c>
      <c r="AW122" s="106">
        <v>0</v>
      </c>
      <c r="AX122" s="106">
        <v>0</v>
      </c>
      <c r="AY122" s="106">
        <v>0</v>
      </c>
      <c r="AZ122" s="106">
        <v>0</v>
      </c>
      <c r="BA122" s="107">
        <v>0</v>
      </c>
      <c r="BB122" s="95">
        <v>0.52500000000000002</v>
      </c>
      <c r="BC122" s="106" t="s">
        <v>618</v>
      </c>
      <c r="BD122" s="106" t="s">
        <v>618</v>
      </c>
      <c r="BE122" s="106" t="s">
        <v>618</v>
      </c>
      <c r="BF122" s="106" t="s">
        <v>618</v>
      </c>
      <c r="BG122" s="106">
        <v>0</v>
      </c>
      <c r="BH122" s="106">
        <v>0</v>
      </c>
      <c r="BI122" s="106">
        <v>0</v>
      </c>
      <c r="BJ122" s="106">
        <v>0</v>
      </c>
      <c r="BK122" s="106">
        <v>0.52500000000000002</v>
      </c>
      <c r="BL122" s="106">
        <v>0</v>
      </c>
      <c r="BM122" s="106">
        <v>0</v>
      </c>
      <c r="BN122" s="106">
        <v>0</v>
      </c>
      <c r="BO122" s="106">
        <v>0</v>
      </c>
      <c r="BP122" s="106">
        <v>0</v>
      </c>
      <c r="BQ122" s="106">
        <v>0</v>
      </c>
      <c r="BR122" s="106">
        <v>0</v>
      </c>
      <c r="BS122" s="106">
        <v>0</v>
      </c>
      <c r="BT122" s="96" t="s">
        <v>618</v>
      </c>
      <c r="BU122" s="95">
        <v>0</v>
      </c>
      <c r="BV122" s="106">
        <v>0</v>
      </c>
      <c r="BW122" s="106">
        <v>0</v>
      </c>
      <c r="BX122" s="107" t="s">
        <v>618</v>
      </c>
      <c r="BY122" s="107" t="s">
        <v>618</v>
      </c>
      <c r="BZ122" s="107">
        <v>0</v>
      </c>
      <c r="CA122" s="214">
        <v>265.45299999999997</v>
      </c>
      <c r="CB122" s="107">
        <v>0.52500000000000002</v>
      </c>
    </row>
    <row r="123" spans="1:80">
      <c r="A123" s="133"/>
      <c r="B123" s="103" t="s">
        <v>615</v>
      </c>
      <c r="C123" s="104" t="s">
        <v>824</v>
      </c>
      <c r="D123" s="104"/>
      <c r="E123" s="104"/>
      <c r="F123" s="104"/>
      <c r="G123" s="105"/>
      <c r="H123" s="229" t="s">
        <v>825</v>
      </c>
      <c r="I123" s="95">
        <v>7.3639999999999999</v>
      </c>
      <c r="J123" s="95" t="s">
        <v>618</v>
      </c>
      <c r="K123" s="106" t="s">
        <v>618</v>
      </c>
      <c r="L123" s="106" t="s">
        <v>618</v>
      </c>
      <c r="M123" s="106" t="s">
        <v>618</v>
      </c>
      <c r="N123" s="106" t="s">
        <v>618</v>
      </c>
      <c r="O123" s="106" t="s">
        <v>618</v>
      </c>
      <c r="P123" s="106" t="s">
        <v>618</v>
      </c>
      <c r="Q123" s="106" t="s">
        <v>618</v>
      </c>
      <c r="R123" s="106" t="s">
        <v>618</v>
      </c>
      <c r="S123" s="106" t="s">
        <v>618</v>
      </c>
      <c r="T123" s="106" t="s">
        <v>618</v>
      </c>
      <c r="U123" s="95" t="s">
        <v>618</v>
      </c>
      <c r="V123" s="106" t="s">
        <v>618</v>
      </c>
      <c r="W123" s="106" t="s">
        <v>618</v>
      </c>
      <c r="X123" s="106" t="s">
        <v>618</v>
      </c>
      <c r="Y123" s="106" t="s">
        <v>618</v>
      </c>
      <c r="Z123" s="95" t="s">
        <v>618</v>
      </c>
      <c r="AA123" s="106" t="s">
        <v>618</v>
      </c>
      <c r="AB123" s="106" t="s">
        <v>618</v>
      </c>
      <c r="AC123" s="107" t="s">
        <v>618</v>
      </c>
      <c r="AD123" s="95">
        <v>7.3639999999999999</v>
      </c>
      <c r="AE123" s="106">
        <v>0</v>
      </c>
      <c r="AF123" s="106">
        <v>0</v>
      </c>
      <c r="AG123" s="106" t="s">
        <v>618</v>
      </c>
      <c r="AH123" s="106" t="s">
        <v>618</v>
      </c>
      <c r="AI123" s="106" t="s">
        <v>618</v>
      </c>
      <c r="AJ123" s="106">
        <v>0</v>
      </c>
      <c r="AK123" s="106">
        <v>0</v>
      </c>
      <c r="AL123" s="106">
        <v>0</v>
      </c>
      <c r="AM123" s="106">
        <v>0</v>
      </c>
      <c r="AN123" s="106">
        <v>1.0580000000000001</v>
      </c>
      <c r="AO123" s="106">
        <v>0</v>
      </c>
      <c r="AP123" s="106">
        <v>6.306</v>
      </c>
      <c r="AQ123" s="106">
        <v>0</v>
      </c>
      <c r="AR123" s="106">
        <v>0</v>
      </c>
      <c r="AS123" s="106">
        <v>0</v>
      </c>
      <c r="AT123" s="106">
        <v>0</v>
      </c>
      <c r="AU123" s="106">
        <v>0</v>
      </c>
      <c r="AV123" s="106">
        <v>0</v>
      </c>
      <c r="AW123" s="106">
        <v>0</v>
      </c>
      <c r="AX123" s="106">
        <v>0</v>
      </c>
      <c r="AY123" s="106">
        <v>0</v>
      </c>
      <c r="AZ123" s="106">
        <v>0</v>
      </c>
      <c r="BA123" s="107" t="s">
        <v>618</v>
      </c>
      <c r="BB123" s="95">
        <v>0</v>
      </c>
      <c r="BC123" s="106" t="s">
        <v>618</v>
      </c>
      <c r="BD123" s="106" t="s">
        <v>618</v>
      </c>
      <c r="BE123" s="106" t="s">
        <v>618</v>
      </c>
      <c r="BF123" s="106" t="s">
        <v>618</v>
      </c>
      <c r="BG123" s="106" t="s">
        <v>618</v>
      </c>
      <c r="BH123" s="106" t="s">
        <v>618</v>
      </c>
      <c r="BI123" s="106" t="s">
        <v>618</v>
      </c>
      <c r="BJ123" s="106" t="s">
        <v>618</v>
      </c>
      <c r="BK123" s="106" t="s">
        <v>618</v>
      </c>
      <c r="BL123" s="106" t="s">
        <v>618</v>
      </c>
      <c r="BM123" s="106" t="s">
        <v>618</v>
      </c>
      <c r="BN123" s="106">
        <v>0</v>
      </c>
      <c r="BO123" s="106" t="s">
        <v>618</v>
      </c>
      <c r="BP123" s="106">
        <v>0</v>
      </c>
      <c r="BQ123" s="106" t="s">
        <v>618</v>
      </c>
      <c r="BR123" s="106">
        <v>0</v>
      </c>
      <c r="BS123" s="106" t="s">
        <v>618</v>
      </c>
      <c r="BT123" s="96" t="s">
        <v>618</v>
      </c>
      <c r="BU123" s="95" t="s">
        <v>618</v>
      </c>
      <c r="BV123" s="106" t="s">
        <v>618</v>
      </c>
      <c r="BW123" s="106" t="s">
        <v>618</v>
      </c>
      <c r="BX123" s="107" t="s">
        <v>618</v>
      </c>
      <c r="BY123" s="107" t="s">
        <v>618</v>
      </c>
      <c r="BZ123" s="107" t="s">
        <v>618</v>
      </c>
      <c r="CA123" s="214">
        <v>7.3639999999999999</v>
      </c>
      <c r="CB123" s="107">
        <v>0</v>
      </c>
    </row>
    <row r="124" spans="1:80">
      <c r="A124" s="133"/>
      <c r="B124" s="103" t="s">
        <v>615</v>
      </c>
      <c r="C124" s="104" t="s">
        <v>826</v>
      </c>
      <c r="D124" s="104"/>
      <c r="E124" s="104"/>
      <c r="F124" s="104"/>
      <c r="G124" s="105"/>
      <c r="H124" s="229" t="s">
        <v>827</v>
      </c>
      <c r="I124" s="95">
        <v>11.111000000000001</v>
      </c>
      <c r="J124" s="95">
        <v>0</v>
      </c>
      <c r="K124" s="106">
        <v>0</v>
      </c>
      <c r="L124" s="106">
        <v>0</v>
      </c>
      <c r="M124" s="106">
        <v>0</v>
      </c>
      <c r="N124" s="106">
        <v>0</v>
      </c>
      <c r="O124" s="106">
        <v>0</v>
      </c>
      <c r="P124" s="106">
        <v>0</v>
      </c>
      <c r="Q124" s="106">
        <v>0</v>
      </c>
      <c r="R124" s="106">
        <v>0</v>
      </c>
      <c r="S124" s="106">
        <v>0</v>
      </c>
      <c r="T124" s="106">
        <v>0</v>
      </c>
      <c r="U124" s="95">
        <v>0</v>
      </c>
      <c r="V124" s="106">
        <v>0</v>
      </c>
      <c r="W124" s="106">
        <v>0</v>
      </c>
      <c r="X124" s="106">
        <v>0</v>
      </c>
      <c r="Y124" s="106">
        <v>0</v>
      </c>
      <c r="Z124" s="95">
        <v>0</v>
      </c>
      <c r="AA124" s="106">
        <v>0</v>
      </c>
      <c r="AB124" s="106">
        <v>0</v>
      </c>
      <c r="AC124" s="107">
        <v>0</v>
      </c>
      <c r="AD124" s="95">
        <v>11.111000000000001</v>
      </c>
      <c r="AE124" s="106">
        <v>0</v>
      </c>
      <c r="AF124" s="106">
        <v>0</v>
      </c>
      <c r="AG124" s="106" t="s">
        <v>618</v>
      </c>
      <c r="AH124" s="106" t="s">
        <v>618</v>
      </c>
      <c r="AI124" s="106" t="s">
        <v>618</v>
      </c>
      <c r="AJ124" s="106">
        <v>0</v>
      </c>
      <c r="AK124" s="106">
        <v>0</v>
      </c>
      <c r="AL124" s="106">
        <v>0</v>
      </c>
      <c r="AM124" s="106">
        <v>0</v>
      </c>
      <c r="AN124" s="106">
        <v>0</v>
      </c>
      <c r="AO124" s="106">
        <v>0</v>
      </c>
      <c r="AP124" s="106">
        <v>0</v>
      </c>
      <c r="AQ124" s="106">
        <v>0</v>
      </c>
      <c r="AR124" s="106">
        <v>0</v>
      </c>
      <c r="AS124" s="106">
        <v>8.2159999999999993</v>
      </c>
      <c r="AT124" s="106">
        <v>2.895</v>
      </c>
      <c r="AU124" s="106">
        <v>0</v>
      </c>
      <c r="AV124" s="106">
        <v>0</v>
      </c>
      <c r="AW124" s="106">
        <v>0</v>
      </c>
      <c r="AX124" s="106">
        <v>0</v>
      </c>
      <c r="AY124" s="106">
        <v>0</v>
      </c>
      <c r="AZ124" s="106">
        <v>0</v>
      </c>
      <c r="BA124" s="107" t="s">
        <v>618</v>
      </c>
      <c r="BB124" s="95">
        <v>0</v>
      </c>
      <c r="BC124" s="106" t="s">
        <v>618</v>
      </c>
      <c r="BD124" s="106" t="s">
        <v>618</v>
      </c>
      <c r="BE124" s="106" t="s">
        <v>618</v>
      </c>
      <c r="BF124" s="106" t="s">
        <v>618</v>
      </c>
      <c r="BG124" s="106">
        <v>0</v>
      </c>
      <c r="BH124" s="106">
        <v>0</v>
      </c>
      <c r="BI124" s="106">
        <v>0</v>
      </c>
      <c r="BJ124" s="106">
        <v>0</v>
      </c>
      <c r="BK124" s="106">
        <v>0</v>
      </c>
      <c r="BL124" s="106">
        <v>0</v>
      </c>
      <c r="BM124" s="106">
        <v>0</v>
      </c>
      <c r="BN124" s="106">
        <v>0</v>
      </c>
      <c r="BO124" s="106">
        <v>0</v>
      </c>
      <c r="BP124" s="106">
        <v>0</v>
      </c>
      <c r="BQ124" s="106">
        <v>0</v>
      </c>
      <c r="BR124" s="106">
        <v>0</v>
      </c>
      <c r="BS124" s="106">
        <v>0</v>
      </c>
      <c r="BT124" s="96" t="s">
        <v>618</v>
      </c>
      <c r="BU124" s="95">
        <v>0</v>
      </c>
      <c r="BV124" s="106">
        <v>0</v>
      </c>
      <c r="BW124" s="106">
        <v>0</v>
      </c>
      <c r="BX124" s="107" t="s">
        <v>618</v>
      </c>
      <c r="BY124" s="107" t="s">
        <v>618</v>
      </c>
      <c r="BZ124" s="107" t="s">
        <v>618</v>
      </c>
      <c r="CA124" s="214">
        <v>11.111000000000001</v>
      </c>
      <c r="CB124" s="107">
        <v>0</v>
      </c>
    </row>
    <row r="125" spans="1:80">
      <c r="A125" s="133"/>
      <c r="B125" s="103" t="s">
        <v>615</v>
      </c>
      <c r="C125" s="104" t="s">
        <v>828</v>
      </c>
      <c r="D125" s="104"/>
      <c r="E125" s="104"/>
      <c r="F125" s="104"/>
      <c r="G125" s="105"/>
      <c r="H125" s="233" t="s">
        <v>829</v>
      </c>
      <c r="I125" s="95">
        <v>0</v>
      </c>
      <c r="J125" s="95" t="s">
        <v>618</v>
      </c>
      <c r="K125" s="106" t="s">
        <v>618</v>
      </c>
      <c r="L125" s="106" t="s">
        <v>618</v>
      </c>
      <c r="M125" s="106" t="s">
        <v>618</v>
      </c>
      <c r="N125" s="106" t="s">
        <v>618</v>
      </c>
      <c r="O125" s="106" t="s">
        <v>618</v>
      </c>
      <c r="P125" s="106" t="s">
        <v>618</v>
      </c>
      <c r="Q125" s="106" t="s">
        <v>618</v>
      </c>
      <c r="R125" s="106" t="s">
        <v>618</v>
      </c>
      <c r="S125" s="106" t="s">
        <v>618</v>
      </c>
      <c r="T125" s="106" t="s">
        <v>618</v>
      </c>
      <c r="U125" s="95" t="s">
        <v>618</v>
      </c>
      <c r="V125" s="106" t="s">
        <v>618</v>
      </c>
      <c r="W125" s="106" t="s">
        <v>618</v>
      </c>
      <c r="X125" s="106" t="s">
        <v>618</v>
      </c>
      <c r="Y125" s="106" t="s">
        <v>618</v>
      </c>
      <c r="Z125" s="95" t="s">
        <v>618</v>
      </c>
      <c r="AA125" s="106" t="s">
        <v>618</v>
      </c>
      <c r="AB125" s="106" t="s">
        <v>618</v>
      </c>
      <c r="AC125" s="107" t="s">
        <v>618</v>
      </c>
      <c r="AD125" s="95">
        <v>0</v>
      </c>
      <c r="AE125" s="106">
        <v>0</v>
      </c>
      <c r="AF125" s="106">
        <v>0</v>
      </c>
      <c r="AG125" s="106" t="s">
        <v>618</v>
      </c>
      <c r="AH125" s="106" t="s">
        <v>618</v>
      </c>
      <c r="AI125" s="106" t="s">
        <v>618</v>
      </c>
      <c r="AJ125" s="106">
        <v>0</v>
      </c>
      <c r="AK125" s="106">
        <v>0</v>
      </c>
      <c r="AL125" s="106">
        <v>0</v>
      </c>
      <c r="AM125" s="106">
        <v>0</v>
      </c>
      <c r="AN125" s="106">
        <v>0</v>
      </c>
      <c r="AO125" s="106">
        <v>0</v>
      </c>
      <c r="AP125" s="106">
        <v>0</v>
      </c>
      <c r="AQ125" s="106">
        <v>0</v>
      </c>
      <c r="AR125" s="106">
        <v>0</v>
      </c>
      <c r="AS125" s="106">
        <v>0</v>
      </c>
      <c r="AT125" s="106">
        <v>0</v>
      </c>
      <c r="AU125" s="106">
        <v>0</v>
      </c>
      <c r="AV125" s="106">
        <v>0</v>
      </c>
      <c r="AW125" s="106">
        <v>0</v>
      </c>
      <c r="AX125" s="106">
        <v>0</v>
      </c>
      <c r="AY125" s="106">
        <v>0</v>
      </c>
      <c r="AZ125" s="106">
        <v>0</v>
      </c>
      <c r="BA125" s="107">
        <v>0</v>
      </c>
      <c r="BB125" s="95">
        <v>0</v>
      </c>
      <c r="BC125" s="106" t="s">
        <v>618</v>
      </c>
      <c r="BD125" s="106" t="s">
        <v>618</v>
      </c>
      <c r="BE125" s="106" t="s">
        <v>618</v>
      </c>
      <c r="BF125" s="106" t="s">
        <v>618</v>
      </c>
      <c r="BG125" s="106" t="s">
        <v>618</v>
      </c>
      <c r="BH125" s="106" t="s">
        <v>618</v>
      </c>
      <c r="BI125" s="106" t="s">
        <v>618</v>
      </c>
      <c r="BJ125" s="106" t="s">
        <v>618</v>
      </c>
      <c r="BK125" s="106" t="s">
        <v>618</v>
      </c>
      <c r="BL125" s="106" t="s">
        <v>618</v>
      </c>
      <c r="BM125" s="106" t="s">
        <v>618</v>
      </c>
      <c r="BN125" s="106">
        <v>0</v>
      </c>
      <c r="BO125" s="106" t="s">
        <v>618</v>
      </c>
      <c r="BP125" s="106">
        <v>0</v>
      </c>
      <c r="BQ125" s="106" t="s">
        <v>618</v>
      </c>
      <c r="BR125" s="106">
        <v>0</v>
      </c>
      <c r="BS125" s="106" t="s">
        <v>618</v>
      </c>
      <c r="BT125" s="96" t="s">
        <v>618</v>
      </c>
      <c r="BU125" s="95" t="s">
        <v>618</v>
      </c>
      <c r="BV125" s="106" t="s">
        <v>618</v>
      </c>
      <c r="BW125" s="106" t="s">
        <v>618</v>
      </c>
      <c r="BX125" s="107" t="s">
        <v>618</v>
      </c>
      <c r="BY125" s="107" t="s">
        <v>618</v>
      </c>
      <c r="BZ125" s="107">
        <v>0</v>
      </c>
      <c r="CA125" s="214">
        <v>0</v>
      </c>
      <c r="CB125" s="107">
        <v>0</v>
      </c>
    </row>
    <row r="126" spans="1:80">
      <c r="A126" s="133"/>
      <c r="B126" s="103" t="s">
        <v>615</v>
      </c>
      <c r="C126" s="104" t="s">
        <v>830</v>
      </c>
      <c r="D126" s="104"/>
      <c r="E126" s="104"/>
      <c r="F126" s="104"/>
      <c r="G126" s="105"/>
      <c r="H126" s="229" t="s">
        <v>831</v>
      </c>
      <c r="I126" s="95">
        <v>0</v>
      </c>
      <c r="J126" s="95">
        <v>0</v>
      </c>
      <c r="K126" s="106">
        <v>0</v>
      </c>
      <c r="L126" s="106">
        <v>0</v>
      </c>
      <c r="M126" s="106">
        <v>0</v>
      </c>
      <c r="N126" s="106">
        <v>0</v>
      </c>
      <c r="O126" s="106">
        <v>0</v>
      </c>
      <c r="P126" s="106">
        <v>0</v>
      </c>
      <c r="Q126" s="106">
        <v>0</v>
      </c>
      <c r="R126" s="106">
        <v>0</v>
      </c>
      <c r="S126" s="106">
        <v>0</v>
      </c>
      <c r="T126" s="106">
        <v>0</v>
      </c>
      <c r="U126" s="95">
        <v>0</v>
      </c>
      <c r="V126" s="106">
        <v>0</v>
      </c>
      <c r="W126" s="106">
        <v>0</v>
      </c>
      <c r="X126" s="106">
        <v>0</v>
      </c>
      <c r="Y126" s="106">
        <v>0</v>
      </c>
      <c r="Z126" s="95">
        <v>0</v>
      </c>
      <c r="AA126" s="106">
        <v>0</v>
      </c>
      <c r="AB126" s="106">
        <v>0</v>
      </c>
      <c r="AC126" s="107">
        <v>0</v>
      </c>
      <c r="AD126" s="95">
        <v>0</v>
      </c>
      <c r="AE126" s="106">
        <v>0</v>
      </c>
      <c r="AF126" s="106">
        <v>0</v>
      </c>
      <c r="AG126" s="106" t="s">
        <v>618</v>
      </c>
      <c r="AH126" s="106" t="s">
        <v>618</v>
      </c>
      <c r="AI126" s="106" t="s">
        <v>618</v>
      </c>
      <c r="AJ126" s="106">
        <v>0</v>
      </c>
      <c r="AK126" s="106">
        <v>0</v>
      </c>
      <c r="AL126" s="106">
        <v>0</v>
      </c>
      <c r="AM126" s="106">
        <v>0</v>
      </c>
      <c r="AN126" s="106">
        <v>0</v>
      </c>
      <c r="AO126" s="106">
        <v>0</v>
      </c>
      <c r="AP126" s="106">
        <v>0</v>
      </c>
      <c r="AQ126" s="106">
        <v>0</v>
      </c>
      <c r="AR126" s="106">
        <v>0</v>
      </c>
      <c r="AS126" s="106">
        <v>0</v>
      </c>
      <c r="AT126" s="106">
        <v>0</v>
      </c>
      <c r="AU126" s="106">
        <v>0</v>
      </c>
      <c r="AV126" s="106">
        <v>0</v>
      </c>
      <c r="AW126" s="106">
        <v>0</v>
      </c>
      <c r="AX126" s="106">
        <v>0</v>
      </c>
      <c r="AY126" s="106">
        <v>0</v>
      </c>
      <c r="AZ126" s="106">
        <v>0</v>
      </c>
      <c r="BA126" s="107">
        <v>0</v>
      </c>
      <c r="BB126" s="95">
        <v>0</v>
      </c>
      <c r="BC126" s="106" t="s">
        <v>618</v>
      </c>
      <c r="BD126" s="106" t="s">
        <v>618</v>
      </c>
      <c r="BE126" s="106" t="s">
        <v>618</v>
      </c>
      <c r="BF126" s="106" t="s">
        <v>618</v>
      </c>
      <c r="BG126" s="106">
        <v>0</v>
      </c>
      <c r="BH126" s="106">
        <v>0</v>
      </c>
      <c r="BI126" s="106">
        <v>0</v>
      </c>
      <c r="BJ126" s="106">
        <v>0</v>
      </c>
      <c r="BK126" s="106">
        <v>0</v>
      </c>
      <c r="BL126" s="106">
        <v>0</v>
      </c>
      <c r="BM126" s="106">
        <v>0</v>
      </c>
      <c r="BN126" s="106">
        <v>0</v>
      </c>
      <c r="BO126" s="106">
        <v>0</v>
      </c>
      <c r="BP126" s="106">
        <v>0</v>
      </c>
      <c r="BQ126" s="106">
        <v>0</v>
      </c>
      <c r="BR126" s="106">
        <v>0</v>
      </c>
      <c r="BS126" s="106">
        <v>0</v>
      </c>
      <c r="BT126" s="96" t="s">
        <v>618</v>
      </c>
      <c r="BU126" s="95">
        <v>0</v>
      </c>
      <c r="BV126" s="106">
        <v>0</v>
      </c>
      <c r="BW126" s="106">
        <v>0</v>
      </c>
      <c r="BX126" s="107" t="s">
        <v>618</v>
      </c>
      <c r="BY126" s="107" t="s">
        <v>618</v>
      </c>
      <c r="BZ126" s="107">
        <v>0</v>
      </c>
      <c r="CA126" s="214">
        <v>0</v>
      </c>
      <c r="CB126" s="107">
        <v>0</v>
      </c>
    </row>
    <row r="127" spans="1:80">
      <c r="A127" s="103" t="s">
        <v>615</v>
      </c>
      <c r="B127" s="104" t="s">
        <v>832</v>
      </c>
      <c r="C127" s="104"/>
      <c r="D127" s="104"/>
      <c r="E127" s="104"/>
      <c r="F127" s="104"/>
      <c r="G127" s="105"/>
      <c r="H127" s="229" t="s">
        <v>833</v>
      </c>
      <c r="I127" s="95">
        <v>933.12300000000005</v>
      </c>
      <c r="J127" s="95">
        <v>0</v>
      </c>
      <c r="K127" s="106">
        <v>0</v>
      </c>
      <c r="L127" s="106">
        <v>0</v>
      </c>
      <c r="M127" s="106">
        <v>0</v>
      </c>
      <c r="N127" s="106">
        <v>0</v>
      </c>
      <c r="O127" s="106">
        <v>0</v>
      </c>
      <c r="P127" s="106">
        <v>0</v>
      </c>
      <c r="Q127" s="106">
        <v>0</v>
      </c>
      <c r="R127" s="106">
        <v>0</v>
      </c>
      <c r="S127" s="106">
        <v>0</v>
      </c>
      <c r="T127" s="106">
        <v>0</v>
      </c>
      <c r="U127" s="95">
        <v>0</v>
      </c>
      <c r="V127" s="106">
        <v>0</v>
      </c>
      <c r="W127" s="106">
        <v>0</v>
      </c>
      <c r="X127" s="106">
        <v>0</v>
      </c>
      <c r="Y127" s="106">
        <v>0</v>
      </c>
      <c r="Z127" s="95">
        <v>0</v>
      </c>
      <c r="AA127" s="106">
        <v>0</v>
      </c>
      <c r="AB127" s="106">
        <v>0</v>
      </c>
      <c r="AC127" s="107">
        <v>0</v>
      </c>
      <c r="AD127" s="95">
        <v>195.05600000000001</v>
      </c>
      <c r="AE127" s="106">
        <v>0</v>
      </c>
      <c r="AF127" s="106">
        <v>0</v>
      </c>
      <c r="AG127" s="106" t="s">
        <v>618</v>
      </c>
      <c r="AH127" s="106" t="s">
        <v>618</v>
      </c>
      <c r="AI127" s="106" t="s">
        <v>618</v>
      </c>
      <c r="AJ127" s="106">
        <v>0</v>
      </c>
      <c r="AK127" s="106">
        <v>0</v>
      </c>
      <c r="AL127" s="106">
        <v>2.2450000000000001</v>
      </c>
      <c r="AM127" s="106">
        <v>0</v>
      </c>
      <c r="AN127" s="106">
        <v>0</v>
      </c>
      <c r="AO127" s="106">
        <v>0</v>
      </c>
      <c r="AP127" s="106">
        <v>0</v>
      </c>
      <c r="AQ127" s="106">
        <v>0</v>
      </c>
      <c r="AR127" s="106">
        <v>0</v>
      </c>
      <c r="AS127" s="106">
        <v>140.70400000000001</v>
      </c>
      <c r="AT127" s="106">
        <v>52.106999999999999</v>
      </c>
      <c r="AU127" s="106">
        <v>0</v>
      </c>
      <c r="AV127" s="106">
        <v>0</v>
      </c>
      <c r="AW127" s="106">
        <v>0</v>
      </c>
      <c r="AX127" s="106">
        <v>0</v>
      </c>
      <c r="AY127" s="106">
        <v>0</v>
      </c>
      <c r="AZ127" s="106">
        <v>0</v>
      </c>
      <c r="BA127" s="107">
        <v>0</v>
      </c>
      <c r="BB127" s="95">
        <v>89.902000000000001</v>
      </c>
      <c r="BC127" s="106" t="s">
        <v>618</v>
      </c>
      <c r="BD127" s="106" t="s">
        <v>618</v>
      </c>
      <c r="BE127" s="106" t="s">
        <v>618</v>
      </c>
      <c r="BF127" s="106" t="s">
        <v>618</v>
      </c>
      <c r="BG127" s="106">
        <v>0</v>
      </c>
      <c r="BH127" s="106">
        <v>89.902000000000001</v>
      </c>
      <c r="BI127" s="106">
        <v>0</v>
      </c>
      <c r="BJ127" s="106">
        <v>0</v>
      </c>
      <c r="BK127" s="106">
        <v>0</v>
      </c>
      <c r="BL127" s="106">
        <v>0</v>
      </c>
      <c r="BM127" s="106">
        <v>0</v>
      </c>
      <c r="BN127" s="106">
        <v>0</v>
      </c>
      <c r="BO127" s="106">
        <v>0</v>
      </c>
      <c r="BP127" s="106">
        <v>0</v>
      </c>
      <c r="BQ127" s="106">
        <v>0</v>
      </c>
      <c r="BR127" s="106">
        <v>0</v>
      </c>
      <c r="BS127" s="106">
        <v>0</v>
      </c>
      <c r="BT127" s="106">
        <v>0</v>
      </c>
      <c r="BU127" s="95">
        <v>0</v>
      </c>
      <c r="BV127" s="106">
        <v>0</v>
      </c>
      <c r="BW127" s="106">
        <v>0</v>
      </c>
      <c r="BX127" s="107" t="s">
        <v>618</v>
      </c>
      <c r="BY127" s="107">
        <v>458.226</v>
      </c>
      <c r="BZ127" s="107">
        <v>189.94</v>
      </c>
      <c r="CA127" s="214">
        <v>195.61</v>
      </c>
      <c r="CB127" s="107">
        <v>0.29799999999999999</v>
      </c>
    </row>
    <row r="128" spans="1:80">
      <c r="A128" s="133"/>
      <c r="B128" s="103" t="s">
        <v>615</v>
      </c>
      <c r="C128" s="104" t="s">
        <v>834</v>
      </c>
      <c r="D128" s="104"/>
      <c r="E128" s="104"/>
      <c r="F128" s="104"/>
      <c r="G128" s="105"/>
      <c r="H128" s="229" t="s">
        <v>835</v>
      </c>
      <c r="I128" s="95">
        <v>302.565</v>
      </c>
      <c r="J128" s="95">
        <v>0</v>
      </c>
      <c r="K128" s="106">
        <v>0</v>
      </c>
      <c r="L128" s="106">
        <v>0</v>
      </c>
      <c r="M128" s="106">
        <v>0</v>
      </c>
      <c r="N128" s="106">
        <v>0</v>
      </c>
      <c r="O128" s="106">
        <v>0</v>
      </c>
      <c r="P128" s="106">
        <v>0</v>
      </c>
      <c r="Q128" s="106">
        <v>0</v>
      </c>
      <c r="R128" s="106">
        <v>0</v>
      </c>
      <c r="S128" s="106">
        <v>0</v>
      </c>
      <c r="T128" s="106">
        <v>0</v>
      </c>
      <c r="U128" s="95">
        <v>0</v>
      </c>
      <c r="V128" s="106">
        <v>0</v>
      </c>
      <c r="W128" s="106">
        <v>0</v>
      </c>
      <c r="X128" s="106">
        <v>0</v>
      </c>
      <c r="Y128" s="106">
        <v>0</v>
      </c>
      <c r="Z128" s="95">
        <v>0</v>
      </c>
      <c r="AA128" s="106">
        <v>0</v>
      </c>
      <c r="AB128" s="106">
        <v>0</v>
      </c>
      <c r="AC128" s="107">
        <v>0</v>
      </c>
      <c r="AD128" s="95">
        <v>1.123</v>
      </c>
      <c r="AE128" s="106">
        <v>0</v>
      </c>
      <c r="AF128" s="106">
        <v>0</v>
      </c>
      <c r="AG128" s="106" t="s">
        <v>618</v>
      </c>
      <c r="AH128" s="106" t="s">
        <v>618</v>
      </c>
      <c r="AI128" s="106" t="s">
        <v>618</v>
      </c>
      <c r="AJ128" s="106">
        <v>0</v>
      </c>
      <c r="AK128" s="106">
        <v>0</v>
      </c>
      <c r="AL128" s="106">
        <v>1.123</v>
      </c>
      <c r="AM128" s="106">
        <v>0</v>
      </c>
      <c r="AN128" s="106">
        <v>0</v>
      </c>
      <c r="AO128" s="106">
        <v>0</v>
      </c>
      <c r="AP128" s="106">
        <v>0</v>
      </c>
      <c r="AQ128" s="106">
        <v>0</v>
      </c>
      <c r="AR128" s="106">
        <v>0</v>
      </c>
      <c r="AS128" s="106">
        <v>0</v>
      </c>
      <c r="AT128" s="106">
        <v>0</v>
      </c>
      <c r="AU128" s="106">
        <v>0</v>
      </c>
      <c r="AV128" s="106">
        <v>0</v>
      </c>
      <c r="AW128" s="106">
        <v>0</v>
      </c>
      <c r="AX128" s="106">
        <v>0</v>
      </c>
      <c r="AY128" s="106">
        <v>0</v>
      </c>
      <c r="AZ128" s="106">
        <v>0</v>
      </c>
      <c r="BA128" s="107">
        <v>0</v>
      </c>
      <c r="BB128" s="95">
        <v>37.975999999999999</v>
      </c>
      <c r="BC128" s="106" t="s">
        <v>618</v>
      </c>
      <c r="BD128" s="106" t="s">
        <v>618</v>
      </c>
      <c r="BE128" s="106" t="s">
        <v>618</v>
      </c>
      <c r="BF128" s="106" t="s">
        <v>618</v>
      </c>
      <c r="BG128" s="106">
        <v>0</v>
      </c>
      <c r="BH128" s="106">
        <v>37.975999999999999</v>
      </c>
      <c r="BI128" s="106">
        <v>0</v>
      </c>
      <c r="BJ128" s="106">
        <v>0</v>
      </c>
      <c r="BK128" s="106">
        <v>0</v>
      </c>
      <c r="BL128" s="106">
        <v>0</v>
      </c>
      <c r="BM128" s="106">
        <v>0</v>
      </c>
      <c r="BN128" s="106">
        <v>0</v>
      </c>
      <c r="BO128" s="106">
        <v>0</v>
      </c>
      <c r="BP128" s="106">
        <v>0</v>
      </c>
      <c r="BQ128" s="106">
        <v>0</v>
      </c>
      <c r="BR128" s="106">
        <v>0</v>
      </c>
      <c r="BS128" s="106">
        <v>0</v>
      </c>
      <c r="BT128" s="106">
        <v>0</v>
      </c>
      <c r="BU128" s="95">
        <v>0</v>
      </c>
      <c r="BV128" s="106">
        <v>0</v>
      </c>
      <c r="BW128" s="106">
        <v>0</v>
      </c>
      <c r="BX128" s="107" t="s">
        <v>618</v>
      </c>
      <c r="BY128" s="107">
        <v>175.50399999999999</v>
      </c>
      <c r="BZ128" s="107">
        <v>87.962000000000003</v>
      </c>
      <c r="CA128" s="214">
        <v>1.3360000000000001</v>
      </c>
      <c r="CB128" s="107">
        <v>0.114</v>
      </c>
    </row>
    <row r="129" spans="1:84">
      <c r="A129" s="133"/>
      <c r="B129" s="103" t="s">
        <v>615</v>
      </c>
      <c r="C129" s="104" t="s">
        <v>836</v>
      </c>
      <c r="D129" s="104"/>
      <c r="E129" s="104"/>
      <c r="F129" s="104"/>
      <c r="G129" s="105"/>
      <c r="H129" s="229" t="s">
        <v>837</v>
      </c>
      <c r="I129" s="95">
        <v>377.577</v>
      </c>
      <c r="J129" s="95">
        <v>0</v>
      </c>
      <c r="K129" s="106">
        <v>0</v>
      </c>
      <c r="L129" s="106">
        <v>0</v>
      </c>
      <c r="M129" s="106">
        <v>0</v>
      </c>
      <c r="N129" s="106">
        <v>0</v>
      </c>
      <c r="O129" s="106">
        <v>0</v>
      </c>
      <c r="P129" s="106">
        <v>0</v>
      </c>
      <c r="Q129" s="106">
        <v>0</v>
      </c>
      <c r="R129" s="106">
        <v>0</v>
      </c>
      <c r="S129" s="106">
        <v>0</v>
      </c>
      <c r="T129" s="106">
        <v>0</v>
      </c>
      <c r="U129" s="95">
        <v>0</v>
      </c>
      <c r="V129" s="106">
        <v>0</v>
      </c>
      <c r="W129" s="106">
        <v>0</v>
      </c>
      <c r="X129" s="106">
        <v>0</v>
      </c>
      <c r="Y129" s="106">
        <v>0</v>
      </c>
      <c r="Z129" s="95">
        <v>0</v>
      </c>
      <c r="AA129" s="106">
        <v>0</v>
      </c>
      <c r="AB129" s="106">
        <v>0</v>
      </c>
      <c r="AC129" s="107">
        <v>0</v>
      </c>
      <c r="AD129" s="95">
        <v>3.177</v>
      </c>
      <c r="AE129" s="106">
        <v>0</v>
      </c>
      <c r="AF129" s="106">
        <v>0</v>
      </c>
      <c r="AG129" s="106" t="s">
        <v>618</v>
      </c>
      <c r="AH129" s="106" t="s">
        <v>618</v>
      </c>
      <c r="AI129" s="106" t="s">
        <v>618</v>
      </c>
      <c r="AJ129" s="106">
        <v>0</v>
      </c>
      <c r="AK129" s="106">
        <v>0</v>
      </c>
      <c r="AL129" s="106">
        <v>1.123</v>
      </c>
      <c r="AM129" s="106">
        <v>0</v>
      </c>
      <c r="AN129" s="106">
        <v>0</v>
      </c>
      <c r="AO129" s="106">
        <v>0</v>
      </c>
      <c r="AP129" s="106">
        <v>0</v>
      </c>
      <c r="AQ129" s="106">
        <v>0</v>
      </c>
      <c r="AR129" s="106">
        <v>0</v>
      </c>
      <c r="AS129" s="106">
        <v>2.0539999999999998</v>
      </c>
      <c r="AT129" s="106">
        <v>0</v>
      </c>
      <c r="AU129" s="106">
        <v>0</v>
      </c>
      <c r="AV129" s="106">
        <v>0</v>
      </c>
      <c r="AW129" s="106">
        <v>0</v>
      </c>
      <c r="AX129" s="106">
        <v>0</v>
      </c>
      <c r="AY129" s="106">
        <v>0</v>
      </c>
      <c r="AZ129" s="106">
        <v>0</v>
      </c>
      <c r="BA129" s="107">
        <v>0</v>
      </c>
      <c r="BB129" s="95">
        <v>27.347999999999999</v>
      </c>
      <c r="BC129" s="106" t="s">
        <v>618</v>
      </c>
      <c r="BD129" s="106" t="s">
        <v>618</v>
      </c>
      <c r="BE129" s="106" t="s">
        <v>618</v>
      </c>
      <c r="BF129" s="106" t="s">
        <v>618</v>
      </c>
      <c r="BG129" s="106">
        <v>0</v>
      </c>
      <c r="BH129" s="106">
        <v>27.347999999999999</v>
      </c>
      <c r="BI129" s="106">
        <v>0</v>
      </c>
      <c r="BJ129" s="106">
        <v>0</v>
      </c>
      <c r="BK129" s="106">
        <v>0</v>
      </c>
      <c r="BL129" s="106">
        <v>0</v>
      </c>
      <c r="BM129" s="106">
        <v>0</v>
      </c>
      <c r="BN129" s="106">
        <v>0</v>
      </c>
      <c r="BO129" s="106">
        <v>0</v>
      </c>
      <c r="BP129" s="106">
        <v>0</v>
      </c>
      <c r="BQ129" s="106">
        <v>0</v>
      </c>
      <c r="BR129" s="106">
        <v>0</v>
      </c>
      <c r="BS129" s="106">
        <v>0</v>
      </c>
      <c r="BT129" s="106">
        <v>0</v>
      </c>
      <c r="BU129" s="95">
        <v>0</v>
      </c>
      <c r="BV129" s="106">
        <v>0</v>
      </c>
      <c r="BW129" s="106">
        <v>0</v>
      </c>
      <c r="BX129" s="107" t="s">
        <v>618</v>
      </c>
      <c r="BY129" s="107">
        <v>267.173</v>
      </c>
      <c r="BZ129" s="107">
        <v>79.88</v>
      </c>
      <c r="CA129" s="214">
        <v>3.496</v>
      </c>
      <c r="CB129" s="107">
        <v>0.17399999999999999</v>
      </c>
      <c r="CC129" s="86"/>
      <c r="CD129" s="86"/>
      <c r="CE129" s="86"/>
      <c r="CF129" s="86"/>
    </row>
    <row r="130" spans="1:84">
      <c r="A130" s="133"/>
      <c r="B130" s="103" t="s">
        <v>615</v>
      </c>
      <c r="C130" s="104" t="s">
        <v>838</v>
      </c>
      <c r="D130" s="104"/>
      <c r="E130" s="104"/>
      <c r="F130" s="104"/>
      <c r="G130" s="105"/>
      <c r="H130" s="229" t="s">
        <v>839</v>
      </c>
      <c r="I130" s="95">
        <v>32.549999999999997</v>
      </c>
      <c r="J130" s="95">
        <v>0</v>
      </c>
      <c r="K130" s="106">
        <v>0</v>
      </c>
      <c r="L130" s="106">
        <v>0</v>
      </c>
      <c r="M130" s="106">
        <v>0</v>
      </c>
      <c r="N130" s="106">
        <v>0</v>
      </c>
      <c r="O130" s="106">
        <v>0</v>
      </c>
      <c r="P130" s="106">
        <v>0</v>
      </c>
      <c r="Q130" s="106">
        <v>0</v>
      </c>
      <c r="R130" s="106">
        <v>0</v>
      </c>
      <c r="S130" s="106">
        <v>0</v>
      </c>
      <c r="T130" s="106">
        <v>0</v>
      </c>
      <c r="U130" s="95">
        <v>0</v>
      </c>
      <c r="V130" s="106">
        <v>0</v>
      </c>
      <c r="W130" s="106">
        <v>0</v>
      </c>
      <c r="X130" s="106">
        <v>0</v>
      </c>
      <c r="Y130" s="106">
        <v>0</v>
      </c>
      <c r="Z130" s="95">
        <v>0</v>
      </c>
      <c r="AA130" s="106">
        <v>0</v>
      </c>
      <c r="AB130" s="106">
        <v>0</v>
      </c>
      <c r="AC130" s="107">
        <v>0</v>
      </c>
      <c r="AD130" s="95">
        <v>5.1349999999999998</v>
      </c>
      <c r="AE130" s="106">
        <v>0</v>
      </c>
      <c r="AF130" s="106">
        <v>0</v>
      </c>
      <c r="AG130" s="106" t="s">
        <v>618</v>
      </c>
      <c r="AH130" s="106" t="s">
        <v>618</v>
      </c>
      <c r="AI130" s="106" t="s">
        <v>618</v>
      </c>
      <c r="AJ130" s="106">
        <v>0</v>
      </c>
      <c r="AK130" s="106">
        <v>0</v>
      </c>
      <c r="AL130" s="106">
        <v>0</v>
      </c>
      <c r="AM130" s="106">
        <v>0</v>
      </c>
      <c r="AN130" s="106">
        <v>0</v>
      </c>
      <c r="AO130" s="106">
        <v>0</v>
      </c>
      <c r="AP130" s="106">
        <v>0</v>
      </c>
      <c r="AQ130" s="106">
        <v>0</v>
      </c>
      <c r="AR130" s="106">
        <v>0</v>
      </c>
      <c r="AS130" s="106">
        <v>5.1349999999999998</v>
      </c>
      <c r="AT130" s="106">
        <v>0</v>
      </c>
      <c r="AU130" s="106">
        <v>0</v>
      </c>
      <c r="AV130" s="106">
        <v>0</v>
      </c>
      <c r="AW130" s="106">
        <v>0</v>
      </c>
      <c r="AX130" s="106">
        <v>0</v>
      </c>
      <c r="AY130" s="106">
        <v>0</v>
      </c>
      <c r="AZ130" s="106">
        <v>0</v>
      </c>
      <c r="BA130" s="107">
        <v>0</v>
      </c>
      <c r="BB130" s="95">
        <v>4.8490000000000002</v>
      </c>
      <c r="BC130" s="106" t="s">
        <v>618</v>
      </c>
      <c r="BD130" s="106" t="s">
        <v>618</v>
      </c>
      <c r="BE130" s="106" t="s">
        <v>618</v>
      </c>
      <c r="BF130" s="106" t="s">
        <v>618</v>
      </c>
      <c r="BG130" s="106">
        <v>0</v>
      </c>
      <c r="BH130" s="106">
        <v>4.8490000000000002</v>
      </c>
      <c r="BI130" s="106">
        <v>0</v>
      </c>
      <c r="BJ130" s="106">
        <v>0</v>
      </c>
      <c r="BK130" s="106">
        <v>0</v>
      </c>
      <c r="BL130" s="106">
        <v>0</v>
      </c>
      <c r="BM130" s="106">
        <v>0</v>
      </c>
      <c r="BN130" s="106">
        <v>0</v>
      </c>
      <c r="BO130" s="106">
        <v>0</v>
      </c>
      <c r="BP130" s="106">
        <v>0</v>
      </c>
      <c r="BQ130" s="106">
        <v>0</v>
      </c>
      <c r="BR130" s="106">
        <v>0</v>
      </c>
      <c r="BS130" s="106">
        <v>0</v>
      </c>
      <c r="BT130" s="96" t="s">
        <v>618</v>
      </c>
      <c r="BU130" s="95">
        <v>0</v>
      </c>
      <c r="BV130" s="106">
        <v>0</v>
      </c>
      <c r="BW130" s="106">
        <v>0</v>
      </c>
      <c r="BX130" s="107" t="s">
        <v>618</v>
      </c>
      <c r="BY130" s="107">
        <v>3.8220000000000001</v>
      </c>
      <c r="BZ130" s="107">
        <v>18.745000000000001</v>
      </c>
      <c r="CA130" s="214">
        <v>5.1420000000000003</v>
      </c>
      <c r="CB130" s="107">
        <v>2E-3</v>
      </c>
      <c r="CC130" s="86"/>
      <c r="CD130" s="86"/>
      <c r="CE130" s="86"/>
      <c r="CF130" s="86"/>
    </row>
    <row r="131" spans="1:84">
      <c r="A131" s="133"/>
      <c r="B131" s="103" t="s">
        <v>615</v>
      </c>
      <c r="C131" s="104" t="s">
        <v>840</v>
      </c>
      <c r="D131" s="104"/>
      <c r="E131" s="104"/>
      <c r="F131" s="104"/>
      <c r="G131" s="105"/>
      <c r="H131" s="229" t="s">
        <v>841</v>
      </c>
      <c r="I131" s="95">
        <v>212.90700000000001</v>
      </c>
      <c r="J131" s="95">
        <v>0</v>
      </c>
      <c r="K131" s="106">
        <v>0</v>
      </c>
      <c r="L131" s="106">
        <v>0</v>
      </c>
      <c r="M131" s="106">
        <v>0</v>
      </c>
      <c r="N131" s="106">
        <v>0</v>
      </c>
      <c r="O131" s="106">
        <v>0</v>
      </c>
      <c r="P131" s="106">
        <v>0</v>
      </c>
      <c r="Q131" s="106">
        <v>0</v>
      </c>
      <c r="R131" s="106">
        <v>0</v>
      </c>
      <c r="S131" s="106">
        <v>0</v>
      </c>
      <c r="T131" s="106">
        <v>0</v>
      </c>
      <c r="U131" s="95">
        <v>0</v>
      </c>
      <c r="V131" s="106">
        <v>0</v>
      </c>
      <c r="W131" s="106">
        <v>0</v>
      </c>
      <c r="X131" s="106">
        <v>0</v>
      </c>
      <c r="Y131" s="106">
        <v>0</v>
      </c>
      <c r="Z131" s="95">
        <v>0</v>
      </c>
      <c r="AA131" s="106">
        <v>0</v>
      </c>
      <c r="AB131" s="106">
        <v>0</v>
      </c>
      <c r="AC131" s="107">
        <v>0</v>
      </c>
      <c r="AD131" s="95">
        <v>185.62100000000001</v>
      </c>
      <c r="AE131" s="106">
        <v>0</v>
      </c>
      <c r="AF131" s="106">
        <v>0</v>
      </c>
      <c r="AG131" s="106" t="s">
        <v>618</v>
      </c>
      <c r="AH131" s="106" t="s">
        <v>618</v>
      </c>
      <c r="AI131" s="106" t="s">
        <v>618</v>
      </c>
      <c r="AJ131" s="106">
        <v>0</v>
      </c>
      <c r="AK131" s="106">
        <v>0</v>
      </c>
      <c r="AL131" s="106">
        <v>0</v>
      </c>
      <c r="AM131" s="106">
        <v>0</v>
      </c>
      <c r="AN131" s="106">
        <v>0</v>
      </c>
      <c r="AO131" s="106">
        <v>0</v>
      </c>
      <c r="AP131" s="106">
        <v>0</v>
      </c>
      <c r="AQ131" s="106">
        <v>0</v>
      </c>
      <c r="AR131" s="106">
        <v>0</v>
      </c>
      <c r="AS131" s="106">
        <v>133.51499999999999</v>
      </c>
      <c r="AT131" s="106">
        <v>52.106999999999999</v>
      </c>
      <c r="AU131" s="106">
        <v>0</v>
      </c>
      <c r="AV131" s="106">
        <v>0</v>
      </c>
      <c r="AW131" s="106">
        <v>0</v>
      </c>
      <c r="AX131" s="106">
        <v>0</v>
      </c>
      <c r="AY131" s="106">
        <v>0</v>
      </c>
      <c r="AZ131" s="106">
        <v>0</v>
      </c>
      <c r="BA131" s="107">
        <v>0</v>
      </c>
      <c r="BB131" s="95">
        <v>19.728999999999999</v>
      </c>
      <c r="BC131" s="106" t="s">
        <v>618</v>
      </c>
      <c r="BD131" s="106" t="s">
        <v>618</v>
      </c>
      <c r="BE131" s="106" t="s">
        <v>618</v>
      </c>
      <c r="BF131" s="106" t="s">
        <v>618</v>
      </c>
      <c r="BG131" s="106">
        <v>0</v>
      </c>
      <c r="BH131" s="106">
        <v>19.728999999999999</v>
      </c>
      <c r="BI131" s="106">
        <v>0</v>
      </c>
      <c r="BJ131" s="106">
        <v>0</v>
      </c>
      <c r="BK131" s="106">
        <v>0</v>
      </c>
      <c r="BL131" s="106">
        <v>0</v>
      </c>
      <c r="BM131" s="106">
        <v>0</v>
      </c>
      <c r="BN131" s="106">
        <v>0</v>
      </c>
      <c r="BO131" s="106">
        <v>0</v>
      </c>
      <c r="BP131" s="106">
        <v>0</v>
      </c>
      <c r="BQ131" s="106">
        <v>0</v>
      </c>
      <c r="BR131" s="106">
        <v>0</v>
      </c>
      <c r="BS131" s="106">
        <v>0</v>
      </c>
      <c r="BT131" s="96" t="s">
        <v>618</v>
      </c>
      <c r="BU131" s="95">
        <v>0</v>
      </c>
      <c r="BV131" s="106">
        <v>0</v>
      </c>
      <c r="BW131" s="106">
        <v>0</v>
      </c>
      <c r="BX131" s="107" t="s">
        <v>618</v>
      </c>
      <c r="BY131" s="107">
        <v>4.2039999999999997</v>
      </c>
      <c r="BZ131" s="107">
        <v>3.3530000000000002</v>
      </c>
      <c r="CA131" s="214">
        <v>185.62700000000001</v>
      </c>
      <c r="CB131" s="107">
        <v>3.0000000000000001E-3</v>
      </c>
      <c r="CC131" s="86"/>
      <c r="CD131" s="86"/>
      <c r="CE131" s="86"/>
      <c r="CF131" s="86"/>
    </row>
    <row r="132" spans="1:84">
      <c r="A132" s="148"/>
      <c r="B132" s="108" t="s">
        <v>615</v>
      </c>
      <c r="C132" s="104" t="s">
        <v>842</v>
      </c>
      <c r="D132" s="109"/>
      <c r="E132" s="109"/>
      <c r="F132" s="109"/>
      <c r="G132" s="110"/>
      <c r="H132" s="230" t="s">
        <v>843</v>
      </c>
      <c r="I132" s="111">
        <v>7.524</v>
      </c>
      <c r="J132" s="111">
        <v>0</v>
      </c>
      <c r="K132" s="112">
        <v>0</v>
      </c>
      <c r="L132" s="112">
        <v>0</v>
      </c>
      <c r="M132" s="112">
        <v>0</v>
      </c>
      <c r="N132" s="112">
        <v>0</v>
      </c>
      <c r="O132" s="112">
        <v>0</v>
      </c>
      <c r="P132" s="112">
        <v>0</v>
      </c>
      <c r="Q132" s="112">
        <v>0</v>
      </c>
      <c r="R132" s="112">
        <v>0</v>
      </c>
      <c r="S132" s="112">
        <v>0</v>
      </c>
      <c r="T132" s="112">
        <v>0</v>
      </c>
      <c r="U132" s="111">
        <v>0</v>
      </c>
      <c r="V132" s="112">
        <v>0</v>
      </c>
      <c r="W132" s="112">
        <v>0</v>
      </c>
      <c r="X132" s="112">
        <v>0</v>
      </c>
      <c r="Y132" s="112">
        <v>0</v>
      </c>
      <c r="Z132" s="111">
        <v>0</v>
      </c>
      <c r="AA132" s="112">
        <v>0</v>
      </c>
      <c r="AB132" s="112">
        <v>0</v>
      </c>
      <c r="AC132" s="113">
        <v>0</v>
      </c>
      <c r="AD132" s="111">
        <v>0</v>
      </c>
      <c r="AE132" s="112">
        <v>0</v>
      </c>
      <c r="AF132" s="112">
        <v>0</v>
      </c>
      <c r="AG132" s="112" t="s">
        <v>618</v>
      </c>
      <c r="AH132" s="112" t="s">
        <v>618</v>
      </c>
      <c r="AI132" s="112" t="s">
        <v>618</v>
      </c>
      <c r="AJ132" s="112">
        <v>0</v>
      </c>
      <c r="AK132" s="112">
        <v>0</v>
      </c>
      <c r="AL132" s="112">
        <v>0</v>
      </c>
      <c r="AM132" s="112">
        <v>0</v>
      </c>
      <c r="AN132" s="112">
        <v>0</v>
      </c>
      <c r="AO132" s="112">
        <v>0</v>
      </c>
      <c r="AP132" s="112">
        <v>0</v>
      </c>
      <c r="AQ132" s="112">
        <v>0</v>
      </c>
      <c r="AR132" s="112">
        <v>0</v>
      </c>
      <c r="AS132" s="112">
        <v>0</v>
      </c>
      <c r="AT132" s="112">
        <v>0</v>
      </c>
      <c r="AU132" s="112">
        <v>0</v>
      </c>
      <c r="AV132" s="112">
        <v>0</v>
      </c>
      <c r="AW132" s="112">
        <v>0</v>
      </c>
      <c r="AX132" s="112">
        <v>0</v>
      </c>
      <c r="AY132" s="112">
        <v>0</v>
      </c>
      <c r="AZ132" s="112">
        <v>0</v>
      </c>
      <c r="BA132" s="113">
        <v>0</v>
      </c>
      <c r="BB132" s="111">
        <v>0</v>
      </c>
      <c r="BC132" s="112" t="s">
        <v>618</v>
      </c>
      <c r="BD132" s="112" t="s">
        <v>618</v>
      </c>
      <c r="BE132" s="112" t="s">
        <v>618</v>
      </c>
      <c r="BF132" s="112" t="s">
        <v>618</v>
      </c>
      <c r="BG132" s="112">
        <v>0</v>
      </c>
      <c r="BH132" s="112">
        <v>0</v>
      </c>
      <c r="BI132" s="112">
        <v>0</v>
      </c>
      <c r="BJ132" s="112">
        <v>0</v>
      </c>
      <c r="BK132" s="112">
        <v>0</v>
      </c>
      <c r="BL132" s="112">
        <v>0</v>
      </c>
      <c r="BM132" s="112">
        <v>0</v>
      </c>
      <c r="BN132" s="112">
        <v>0</v>
      </c>
      <c r="BO132" s="112">
        <v>0</v>
      </c>
      <c r="BP132" s="112">
        <v>0</v>
      </c>
      <c r="BQ132" s="112">
        <v>0</v>
      </c>
      <c r="BR132" s="112">
        <v>0</v>
      </c>
      <c r="BS132" s="112">
        <v>0</v>
      </c>
      <c r="BT132" s="112">
        <v>0</v>
      </c>
      <c r="BU132" s="111">
        <v>0</v>
      </c>
      <c r="BV132" s="112">
        <v>0</v>
      </c>
      <c r="BW132" s="112">
        <v>0</v>
      </c>
      <c r="BX132" s="113" t="s">
        <v>618</v>
      </c>
      <c r="BY132" s="113">
        <v>7.524</v>
      </c>
      <c r="BZ132" s="113">
        <v>0</v>
      </c>
      <c r="CA132" s="215">
        <v>8.9999999999999993E-3</v>
      </c>
      <c r="CB132" s="113">
        <v>5.0000000000000001E-3</v>
      </c>
      <c r="CC132" s="86"/>
      <c r="CD132" s="86"/>
      <c r="CE132" s="86"/>
      <c r="CF132" s="86"/>
    </row>
    <row r="133" spans="1:84">
      <c r="A133" s="135" t="s">
        <v>844</v>
      </c>
      <c r="B133" s="135"/>
      <c r="C133" s="135"/>
      <c r="D133" s="135"/>
      <c r="E133" s="135"/>
      <c r="F133" s="135"/>
      <c r="G133" s="136"/>
      <c r="H133" s="235" t="s">
        <v>845</v>
      </c>
      <c r="I133" s="139">
        <v>-1.0880000000000001</v>
      </c>
      <c r="J133" s="139">
        <v>0</v>
      </c>
      <c r="K133" s="138">
        <v>0</v>
      </c>
      <c r="L133" s="138">
        <v>0</v>
      </c>
      <c r="M133" s="138">
        <v>0</v>
      </c>
      <c r="N133" s="138">
        <v>0</v>
      </c>
      <c r="O133" s="138">
        <v>0</v>
      </c>
      <c r="P133" s="138">
        <v>0</v>
      </c>
      <c r="Q133" s="138">
        <v>0</v>
      </c>
      <c r="R133" s="138">
        <v>0</v>
      </c>
      <c r="S133" s="138">
        <v>0</v>
      </c>
      <c r="T133" s="138">
        <v>0</v>
      </c>
      <c r="U133" s="139">
        <v>0</v>
      </c>
      <c r="V133" s="138">
        <v>0</v>
      </c>
      <c r="W133" s="138">
        <v>0</v>
      </c>
      <c r="X133" s="138">
        <v>0</v>
      </c>
      <c r="Y133" s="138">
        <v>0</v>
      </c>
      <c r="Z133" s="139">
        <v>0</v>
      </c>
      <c r="AA133" s="138">
        <v>0</v>
      </c>
      <c r="AB133" s="138">
        <v>0</v>
      </c>
      <c r="AC133" s="139">
        <v>0</v>
      </c>
      <c r="AD133" s="139">
        <v>1.0509999999999999</v>
      </c>
      <c r="AE133" s="138">
        <v>0</v>
      </c>
      <c r="AF133" s="138">
        <v>0</v>
      </c>
      <c r="AG133" s="138">
        <v>0</v>
      </c>
      <c r="AH133" s="138">
        <v>0</v>
      </c>
      <c r="AI133" s="138">
        <v>0</v>
      </c>
      <c r="AJ133" s="138">
        <v>0</v>
      </c>
      <c r="AK133" s="138">
        <v>0</v>
      </c>
      <c r="AL133" s="138">
        <v>0</v>
      </c>
      <c r="AM133" s="138">
        <v>0</v>
      </c>
      <c r="AN133" s="138">
        <v>0</v>
      </c>
      <c r="AO133" s="138">
        <v>0</v>
      </c>
      <c r="AP133" s="138">
        <v>1.0509999999999999</v>
      </c>
      <c r="AQ133" s="138">
        <v>0</v>
      </c>
      <c r="AR133" s="138">
        <v>0</v>
      </c>
      <c r="AS133" s="138">
        <v>0</v>
      </c>
      <c r="AT133" s="138">
        <v>0</v>
      </c>
      <c r="AU133" s="138">
        <v>0</v>
      </c>
      <c r="AV133" s="138">
        <v>0</v>
      </c>
      <c r="AW133" s="138">
        <v>0</v>
      </c>
      <c r="AX133" s="138">
        <v>0</v>
      </c>
      <c r="AY133" s="138">
        <v>0</v>
      </c>
      <c r="AZ133" s="138">
        <v>0</v>
      </c>
      <c r="BA133" s="139">
        <v>0</v>
      </c>
      <c r="BB133" s="139">
        <v>-2.1970000000000001</v>
      </c>
      <c r="BC133" s="138">
        <v>0</v>
      </c>
      <c r="BD133" s="138">
        <v>0</v>
      </c>
      <c r="BE133" s="138">
        <v>0</v>
      </c>
      <c r="BF133" s="138">
        <v>0</v>
      </c>
      <c r="BG133" s="138">
        <v>0</v>
      </c>
      <c r="BH133" s="138">
        <v>-2.1970000000000001</v>
      </c>
      <c r="BI133" s="138">
        <v>0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0</v>
      </c>
      <c r="BS133" s="138">
        <v>0</v>
      </c>
      <c r="BT133" s="138">
        <v>0</v>
      </c>
      <c r="BU133" s="139">
        <v>0</v>
      </c>
      <c r="BV133" s="138">
        <v>0</v>
      </c>
      <c r="BW133" s="138">
        <v>0</v>
      </c>
      <c r="BX133" s="139">
        <v>0</v>
      </c>
      <c r="BY133" s="139">
        <v>2.4E-2</v>
      </c>
      <c r="BZ133" s="139">
        <v>3.5000000000000003E-2</v>
      </c>
      <c r="CA133" s="220" t="s">
        <v>618</v>
      </c>
      <c r="CB133" s="221" t="s">
        <v>618</v>
      </c>
      <c r="CC133" s="86"/>
      <c r="CD133" s="86"/>
      <c r="CE133" s="86"/>
      <c r="CF133" s="86"/>
    </row>
    <row r="134" spans="1:84">
      <c r="A134" s="149"/>
      <c r="B134" s="149"/>
      <c r="C134" s="149"/>
      <c r="D134" s="149"/>
      <c r="E134" s="149"/>
      <c r="F134" s="149"/>
      <c r="G134" s="150"/>
      <c r="H134" s="237"/>
      <c r="I134" s="151"/>
      <c r="J134" s="152"/>
      <c r="K134" s="153"/>
      <c r="L134" s="153"/>
      <c r="M134" s="153"/>
      <c r="N134" s="153"/>
      <c r="O134" s="153"/>
      <c r="P134" s="153"/>
      <c r="Q134" s="153"/>
      <c r="R134" s="153"/>
      <c r="S134" s="153"/>
      <c r="T134" s="153"/>
      <c r="U134" s="152"/>
      <c r="V134" s="153"/>
      <c r="W134" s="153"/>
      <c r="X134" s="153"/>
      <c r="Y134" s="153"/>
      <c r="Z134" s="152"/>
      <c r="AA134" s="153"/>
      <c r="AB134" s="153"/>
      <c r="AC134" s="153"/>
      <c r="AD134" s="152"/>
      <c r="AE134" s="153"/>
      <c r="AF134" s="153"/>
      <c r="AG134" s="153"/>
      <c r="AH134" s="153"/>
      <c r="AI134" s="153"/>
      <c r="AJ134" s="153"/>
      <c r="AK134" s="153"/>
      <c r="AL134" s="153"/>
      <c r="AM134" s="153"/>
      <c r="AN134" s="153"/>
      <c r="AO134" s="153"/>
      <c r="AP134" s="153"/>
      <c r="AQ134" s="153"/>
      <c r="AR134" s="153"/>
      <c r="AS134" s="153"/>
      <c r="AT134" s="153"/>
      <c r="AU134" s="153"/>
      <c r="AV134" s="153"/>
      <c r="AW134" s="153"/>
      <c r="AX134" s="153"/>
      <c r="AY134" s="153"/>
      <c r="AZ134" s="153"/>
      <c r="BA134" s="154"/>
      <c r="BB134" s="152"/>
      <c r="BC134" s="154"/>
      <c r="BD134" s="154"/>
      <c r="BE134" s="154"/>
      <c r="BF134" s="154"/>
      <c r="BG134" s="154"/>
      <c r="BH134" s="154"/>
      <c r="BI134" s="154"/>
      <c r="BJ134" s="154"/>
      <c r="BK134" s="154"/>
      <c r="BL134" s="154"/>
      <c r="BM134" s="154"/>
      <c r="BN134" s="154"/>
      <c r="BO134" s="154"/>
      <c r="BP134" s="154"/>
      <c r="BQ134" s="154"/>
      <c r="BR134" s="154"/>
      <c r="BS134" s="154"/>
      <c r="BT134" s="154"/>
      <c r="BU134" s="152"/>
      <c r="BV134" s="154"/>
      <c r="BW134" s="154"/>
      <c r="BX134" s="154"/>
      <c r="BY134" s="154"/>
      <c r="BZ134" s="154"/>
      <c r="CA134" s="154"/>
      <c r="CB134" s="154"/>
      <c r="CC134" s="86"/>
      <c r="CD134" s="86"/>
      <c r="CE134" s="86"/>
      <c r="CF134" s="86"/>
    </row>
    <row r="135" spans="1:84">
      <c r="A135" s="155"/>
      <c r="B135" s="155"/>
      <c r="C135" s="155"/>
      <c r="D135" s="155"/>
      <c r="E135" s="155"/>
      <c r="F135" s="155"/>
      <c r="G135" s="156"/>
      <c r="H135" s="238"/>
      <c r="I135" s="157"/>
      <c r="J135" s="158"/>
      <c r="K135" s="159"/>
      <c r="L135" s="159"/>
      <c r="M135" s="157"/>
      <c r="N135" s="157"/>
      <c r="O135" s="157"/>
      <c r="P135" s="157"/>
      <c r="Q135" s="157"/>
      <c r="R135" s="159"/>
      <c r="S135" s="159"/>
      <c r="T135" s="159"/>
      <c r="U135" s="158"/>
      <c r="V135" s="157"/>
      <c r="W135" s="157"/>
      <c r="X135" s="157"/>
      <c r="Y135" s="157"/>
      <c r="Z135" s="158"/>
      <c r="AA135" s="159"/>
      <c r="AB135" s="157"/>
      <c r="AC135" s="160"/>
      <c r="AD135" s="158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  <c r="AV135" s="157"/>
      <c r="AW135" s="157"/>
      <c r="AX135" s="157"/>
      <c r="AY135" s="157"/>
      <c r="AZ135" s="157"/>
      <c r="BA135" s="160"/>
      <c r="BB135" s="158"/>
      <c r="BC135" s="157"/>
      <c r="BD135" s="157"/>
      <c r="BE135" s="157"/>
      <c r="BF135" s="157"/>
      <c r="BG135" s="157"/>
      <c r="BH135" s="157"/>
      <c r="BI135" s="157"/>
      <c r="BJ135" s="157"/>
      <c r="BK135" s="157"/>
      <c r="BL135" s="157"/>
      <c r="BM135" s="157"/>
      <c r="BN135" s="157"/>
      <c r="BO135" s="157"/>
      <c r="BP135" s="157"/>
      <c r="BQ135" s="157"/>
      <c r="BR135" s="157"/>
      <c r="BS135" s="157"/>
      <c r="BT135" s="157"/>
      <c r="BU135" s="158"/>
      <c r="BV135" s="157"/>
      <c r="BW135" s="157"/>
      <c r="BX135" s="160"/>
      <c r="BY135" s="160"/>
      <c r="BZ135" s="160"/>
      <c r="CA135" s="160"/>
      <c r="CB135" s="160"/>
      <c r="CC135" s="86"/>
      <c r="CD135" s="86"/>
      <c r="CE135" s="86"/>
      <c r="CF135" s="86"/>
    </row>
    <row r="136" spans="1:84" ht="66">
      <c r="A136" s="190" t="s">
        <v>543</v>
      </c>
      <c r="B136" s="189"/>
      <c r="C136" s="189"/>
      <c r="D136" s="189"/>
      <c r="E136" s="205"/>
      <c r="F136" s="189">
        <v>2010</v>
      </c>
      <c r="G136" s="189"/>
      <c r="H136" s="239"/>
      <c r="I136" s="89" t="s">
        <v>544</v>
      </c>
      <c r="J136" s="89" t="s">
        <v>545</v>
      </c>
      <c r="K136" s="90" t="s">
        <v>546</v>
      </c>
      <c r="L136" s="90" t="s">
        <v>547</v>
      </c>
      <c r="M136" s="90" t="s">
        <v>548</v>
      </c>
      <c r="N136" s="90" t="s">
        <v>549</v>
      </c>
      <c r="O136" s="90" t="s">
        <v>550</v>
      </c>
      <c r="P136" s="90" t="s">
        <v>551</v>
      </c>
      <c r="Q136" s="90" t="s">
        <v>552</v>
      </c>
      <c r="R136" s="90" t="s">
        <v>553</v>
      </c>
      <c r="S136" s="90" t="s">
        <v>554</v>
      </c>
      <c r="T136" s="90" t="s">
        <v>555</v>
      </c>
      <c r="U136" s="89" t="s">
        <v>556</v>
      </c>
      <c r="V136" s="90" t="s">
        <v>557</v>
      </c>
      <c r="W136" s="90" t="s">
        <v>558</v>
      </c>
      <c r="X136" s="90" t="s">
        <v>559</v>
      </c>
      <c r="Y136" s="90" t="s">
        <v>560</v>
      </c>
      <c r="Z136" s="89" t="s">
        <v>561</v>
      </c>
      <c r="AA136" s="90" t="s">
        <v>562</v>
      </c>
      <c r="AB136" s="90" t="s">
        <v>563</v>
      </c>
      <c r="AC136" s="161" t="s">
        <v>564</v>
      </c>
      <c r="AD136" s="89" t="s">
        <v>565</v>
      </c>
      <c r="AE136" s="90" t="s">
        <v>566</v>
      </c>
      <c r="AF136" s="90" t="s">
        <v>567</v>
      </c>
      <c r="AG136" s="90" t="s">
        <v>568</v>
      </c>
      <c r="AH136" s="90" t="s">
        <v>569</v>
      </c>
      <c r="AI136" s="90" t="s">
        <v>570</v>
      </c>
      <c r="AJ136" s="90" t="s">
        <v>571</v>
      </c>
      <c r="AK136" s="90" t="s">
        <v>572</v>
      </c>
      <c r="AL136" s="90" t="s">
        <v>573</v>
      </c>
      <c r="AM136" s="90" t="s">
        <v>574</v>
      </c>
      <c r="AN136" s="90" t="s">
        <v>575</v>
      </c>
      <c r="AO136" s="90" t="s">
        <v>576</v>
      </c>
      <c r="AP136" s="90" t="s">
        <v>577</v>
      </c>
      <c r="AQ136" s="90" t="s">
        <v>578</v>
      </c>
      <c r="AR136" s="90" t="s">
        <v>579</v>
      </c>
      <c r="AS136" s="90" t="s">
        <v>580</v>
      </c>
      <c r="AT136" s="90" t="s">
        <v>581</v>
      </c>
      <c r="AU136" s="90" t="s">
        <v>582</v>
      </c>
      <c r="AV136" s="90" t="s">
        <v>583</v>
      </c>
      <c r="AW136" s="90" t="s">
        <v>584</v>
      </c>
      <c r="AX136" s="90" t="s">
        <v>585</v>
      </c>
      <c r="AY136" s="90" t="s">
        <v>586</v>
      </c>
      <c r="AZ136" s="90" t="s">
        <v>587</v>
      </c>
      <c r="BA136" s="161" t="s">
        <v>588</v>
      </c>
      <c r="BB136" s="89" t="s">
        <v>589</v>
      </c>
      <c r="BC136" s="90" t="s">
        <v>590</v>
      </c>
      <c r="BD136" s="90" t="s">
        <v>591</v>
      </c>
      <c r="BE136" s="90" t="s">
        <v>592</v>
      </c>
      <c r="BF136" s="90" t="s">
        <v>593</v>
      </c>
      <c r="BG136" s="90" t="s">
        <v>594</v>
      </c>
      <c r="BH136" s="90" t="s">
        <v>595</v>
      </c>
      <c r="BI136" s="90" t="s">
        <v>596</v>
      </c>
      <c r="BJ136" s="90" t="s">
        <v>597</v>
      </c>
      <c r="BK136" s="90" t="s">
        <v>598</v>
      </c>
      <c r="BL136" s="90" t="s">
        <v>599</v>
      </c>
      <c r="BM136" s="90" t="s">
        <v>600</v>
      </c>
      <c r="BN136" s="90" t="s">
        <v>601</v>
      </c>
      <c r="BO136" s="90" t="s">
        <v>602</v>
      </c>
      <c r="BP136" s="90" t="s">
        <v>603</v>
      </c>
      <c r="BQ136" s="90" t="s">
        <v>604</v>
      </c>
      <c r="BR136" s="90" t="s">
        <v>605</v>
      </c>
      <c r="BS136" s="90" t="s">
        <v>606</v>
      </c>
      <c r="BT136" s="90" t="s">
        <v>607</v>
      </c>
      <c r="BU136" s="89" t="s">
        <v>608</v>
      </c>
      <c r="BV136" s="90" t="s">
        <v>609</v>
      </c>
      <c r="BW136" s="90" t="s">
        <v>610</v>
      </c>
      <c r="BX136" s="162" t="s">
        <v>611</v>
      </c>
      <c r="BY136" s="163" t="s">
        <v>612</v>
      </c>
      <c r="BZ136" s="164" t="s">
        <v>421</v>
      </c>
      <c r="CA136" s="206" t="s">
        <v>613</v>
      </c>
      <c r="CB136" s="164" t="s">
        <v>614</v>
      </c>
      <c r="CC136" s="181"/>
      <c r="CD136" s="181"/>
      <c r="CE136" s="87"/>
      <c r="CF136" s="182"/>
    </row>
    <row r="137" spans="1:84">
      <c r="A137" s="126" t="s">
        <v>615</v>
      </c>
      <c r="B137" s="116" t="s">
        <v>846</v>
      </c>
      <c r="C137" s="116"/>
      <c r="D137" s="116"/>
      <c r="E137" s="116"/>
      <c r="F137" s="116"/>
      <c r="G137" s="126"/>
      <c r="H137" s="240" t="s">
        <v>847</v>
      </c>
      <c r="I137" s="132">
        <v>1466.845</v>
      </c>
      <c r="J137" s="132">
        <v>0</v>
      </c>
      <c r="K137" s="132">
        <v>0</v>
      </c>
      <c r="L137" s="132">
        <v>0</v>
      </c>
      <c r="M137" s="132">
        <v>0</v>
      </c>
      <c r="N137" s="132">
        <v>0</v>
      </c>
      <c r="O137" s="132">
        <v>0</v>
      </c>
      <c r="P137" s="132">
        <v>0</v>
      </c>
      <c r="Q137" s="132">
        <v>0</v>
      </c>
      <c r="R137" s="132">
        <v>0</v>
      </c>
      <c r="S137" s="132">
        <v>0</v>
      </c>
      <c r="T137" s="132">
        <v>0</v>
      </c>
      <c r="U137" s="132">
        <v>0</v>
      </c>
      <c r="V137" s="132">
        <v>0</v>
      </c>
      <c r="W137" s="132">
        <v>0</v>
      </c>
      <c r="X137" s="132">
        <v>0</v>
      </c>
      <c r="Y137" s="132">
        <v>0</v>
      </c>
      <c r="Z137" s="132">
        <v>0</v>
      </c>
      <c r="AA137" s="132">
        <v>0</v>
      </c>
      <c r="AB137" s="132">
        <v>0</v>
      </c>
      <c r="AC137" s="119">
        <v>0</v>
      </c>
      <c r="AD137" s="132">
        <v>0.17199999999999999</v>
      </c>
      <c r="AE137" s="132">
        <v>0</v>
      </c>
      <c r="AF137" s="132">
        <v>0</v>
      </c>
      <c r="AG137" s="132" t="s">
        <v>618</v>
      </c>
      <c r="AH137" s="132" t="s">
        <v>618</v>
      </c>
      <c r="AI137" s="132" t="s">
        <v>618</v>
      </c>
      <c r="AJ137" s="132">
        <v>0</v>
      </c>
      <c r="AK137" s="132" t="s">
        <v>618</v>
      </c>
      <c r="AL137" s="132">
        <v>0</v>
      </c>
      <c r="AM137" s="132" t="s">
        <v>618</v>
      </c>
      <c r="AN137" s="132" t="s">
        <v>618</v>
      </c>
      <c r="AO137" s="132" t="s">
        <v>618</v>
      </c>
      <c r="AP137" s="132">
        <v>0</v>
      </c>
      <c r="AQ137" s="132">
        <v>0</v>
      </c>
      <c r="AR137" s="132">
        <v>0</v>
      </c>
      <c r="AS137" s="132">
        <v>0.17199999999999999</v>
      </c>
      <c r="AT137" s="132">
        <v>0</v>
      </c>
      <c r="AU137" s="132" t="s">
        <v>618</v>
      </c>
      <c r="AV137" s="132" t="s">
        <v>618</v>
      </c>
      <c r="AW137" s="132">
        <v>0</v>
      </c>
      <c r="AX137" s="132">
        <v>0</v>
      </c>
      <c r="AY137" s="132" t="s">
        <v>618</v>
      </c>
      <c r="AZ137" s="132">
        <v>0</v>
      </c>
      <c r="BA137" s="119">
        <v>0</v>
      </c>
      <c r="BB137" s="132">
        <v>1466.673</v>
      </c>
      <c r="BC137" s="132">
        <v>1082.7239999999999</v>
      </c>
      <c r="BD137" s="132">
        <v>0</v>
      </c>
      <c r="BE137" s="132">
        <v>0</v>
      </c>
      <c r="BF137" s="132">
        <v>0</v>
      </c>
      <c r="BG137" s="132">
        <v>0</v>
      </c>
      <c r="BH137" s="132">
        <v>383.94900000000001</v>
      </c>
      <c r="BI137" s="132">
        <v>0</v>
      </c>
      <c r="BJ137" s="132" t="s">
        <v>618</v>
      </c>
      <c r="BK137" s="132">
        <v>0</v>
      </c>
      <c r="BL137" s="132">
        <v>0</v>
      </c>
      <c r="BM137" s="132">
        <v>0</v>
      </c>
      <c r="BN137" s="132" t="s">
        <v>618</v>
      </c>
      <c r="BO137" s="132">
        <v>0</v>
      </c>
      <c r="BP137" s="132" t="s">
        <v>618</v>
      </c>
      <c r="BQ137" s="132" t="s">
        <v>618</v>
      </c>
      <c r="BR137" s="132" t="s">
        <v>618</v>
      </c>
      <c r="BS137" s="132">
        <v>0</v>
      </c>
      <c r="BT137" s="132" t="s">
        <v>618</v>
      </c>
      <c r="BU137" s="119">
        <v>0</v>
      </c>
      <c r="BV137" s="132">
        <v>0</v>
      </c>
      <c r="BW137" s="132">
        <v>0</v>
      </c>
      <c r="BX137" s="165">
        <v>0</v>
      </c>
      <c r="BY137" s="166" t="s">
        <v>618</v>
      </c>
      <c r="BZ137" s="132" t="s">
        <v>618</v>
      </c>
      <c r="CA137" s="207">
        <v>0.17199999999999999</v>
      </c>
      <c r="CB137" s="132">
        <v>0</v>
      </c>
      <c r="CC137" s="86"/>
      <c r="CD137" s="86"/>
      <c r="CE137" s="86"/>
      <c r="CF137" s="86"/>
    </row>
    <row r="138" spans="1:84">
      <c r="A138" s="167"/>
      <c r="B138" s="120" t="s">
        <v>615</v>
      </c>
      <c r="C138" s="121" t="s">
        <v>649</v>
      </c>
      <c r="D138" s="121"/>
      <c r="E138" s="121"/>
      <c r="F138" s="121"/>
      <c r="G138" s="122"/>
      <c r="H138" s="241" t="s">
        <v>848</v>
      </c>
      <c r="I138" s="95">
        <v>1340.431</v>
      </c>
      <c r="J138" s="95">
        <v>0</v>
      </c>
      <c r="K138" s="112">
        <v>0</v>
      </c>
      <c r="L138" s="112">
        <v>0</v>
      </c>
      <c r="M138" s="112">
        <v>0</v>
      </c>
      <c r="N138" s="112">
        <v>0</v>
      </c>
      <c r="O138" s="112">
        <v>0</v>
      </c>
      <c r="P138" s="112">
        <v>0</v>
      </c>
      <c r="Q138" s="112">
        <v>0</v>
      </c>
      <c r="R138" s="112">
        <v>0</v>
      </c>
      <c r="S138" s="112">
        <v>0</v>
      </c>
      <c r="T138" s="112">
        <v>0</v>
      </c>
      <c r="U138" s="95">
        <v>0</v>
      </c>
      <c r="V138" s="112">
        <v>0</v>
      </c>
      <c r="W138" s="112">
        <v>0</v>
      </c>
      <c r="X138" s="112">
        <v>0</v>
      </c>
      <c r="Y138" s="112">
        <v>0</v>
      </c>
      <c r="Z138" s="95">
        <v>0</v>
      </c>
      <c r="AA138" s="112">
        <v>0</v>
      </c>
      <c r="AB138" s="112">
        <v>0</v>
      </c>
      <c r="AC138" s="113">
        <v>0</v>
      </c>
      <c r="AD138" s="95">
        <v>0.17199999999999999</v>
      </c>
      <c r="AE138" s="112">
        <v>0</v>
      </c>
      <c r="AF138" s="112">
        <v>0</v>
      </c>
      <c r="AG138" s="112" t="s">
        <v>618</v>
      </c>
      <c r="AH138" s="112" t="s">
        <v>618</v>
      </c>
      <c r="AI138" s="112" t="s">
        <v>618</v>
      </c>
      <c r="AJ138" s="112">
        <v>0</v>
      </c>
      <c r="AK138" s="112" t="s">
        <v>618</v>
      </c>
      <c r="AL138" s="112">
        <v>0</v>
      </c>
      <c r="AM138" s="112" t="s">
        <v>618</v>
      </c>
      <c r="AN138" s="112" t="s">
        <v>618</v>
      </c>
      <c r="AO138" s="112" t="s">
        <v>618</v>
      </c>
      <c r="AP138" s="112">
        <v>0</v>
      </c>
      <c r="AQ138" s="112">
        <v>0</v>
      </c>
      <c r="AR138" s="112">
        <v>0</v>
      </c>
      <c r="AS138" s="112">
        <v>0.17199999999999999</v>
      </c>
      <c r="AT138" s="112">
        <v>0</v>
      </c>
      <c r="AU138" s="112" t="s">
        <v>618</v>
      </c>
      <c r="AV138" s="112" t="s">
        <v>618</v>
      </c>
      <c r="AW138" s="112">
        <v>0</v>
      </c>
      <c r="AX138" s="112">
        <v>0</v>
      </c>
      <c r="AY138" s="112" t="s">
        <v>618</v>
      </c>
      <c r="AZ138" s="112">
        <v>0</v>
      </c>
      <c r="BA138" s="113">
        <v>0</v>
      </c>
      <c r="BB138" s="95">
        <v>1340.259</v>
      </c>
      <c r="BC138" s="112">
        <v>1082.7239999999999</v>
      </c>
      <c r="BD138" s="112">
        <v>0</v>
      </c>
      <c r="BE138" s="112">
        <v>0</v>
      </c>
      <c r="BF138" s="112">
        <v>0</v>
      </c>
      <c r="BG138" s="112">
        <v>0</v>
      </c>
      <c r="BH138" s="112">
        <v>257.53500000000003</v>
      </c>
      <c r="BI138" s="112">
        <v>0</v>
      </c>
      <c r="BJ138" s="112" t="s">
        <v>618</v>
      </c>
      <c r="BK138" s="112">
        <v>0</v>
      </c>
      <c r="BL138" s="112">
        <v>0</v>
      </c>
      <c r="BM138" s="112">
        <v>0</v>
      </c>
      <c r="BN138" s="112" t="s">
        <v>618</v>
      </c>
      <c r="BO138" s="112">
        <v>0</v>
      </c>
      <c r="BP138" s="112" t="s">
        <v>618</v>
      </c>
      <c r="BQ138" s="112" t="s">
        <v>618</v>
      </c>
      <c r="BR138" s="112" t="s">
        <v>618</v>
      </c>
      <c r="BS138" s="112">
        <v>0</v>
      </c>
      <c r="BT138" s="168" t="s">
        <v>618</v>
      </c>
      <c r="BU138" s="95">
        <v>0</v>
      </c>
      <c r="BV138" s="112">
        <v>0</v>
      </c>
      <c r="BW138" s="112">
        <v>0</v>
      </c>
      <c r="BX138" s="169">
        <v>0</v>
      </c>
      <c r="BY138" s="170" t="s">
        <v>618</v>
      </c>
      <c r="BZ138" s="112" t="s">
        <v>618</v>
      </c>
      <c r="CA138" s="208">
        <v>0.17199999999999999</v>
      </c>
      <c r="CB138" s="112">
        <v>0</v>
      </c>
      <c r="CC138" s="86"/>
      <c r="CD138" s="86"/>
      <c r="CE138" s="86"/>
      <c r="CF138" s="86"/>
    </row>
    <row r="139" spans="1:84">
      <c r="A139" s="133"/>
      <c r="B139" s="103" t="s">
        <v>615</v>
      </c>
      <c r="C139" s="104" t="s">
        <v>651</v>
      </c>
      <c r="D139" s="104"/>
      <c r="E139" s="104"/>
      <c r="F139" s="104"/>
      <c r="G139" s="105"/>
      <c r="H139" s="242" t="s">
        <v>849</v>
      </c>
      <c r="I139" s="95">
        <v>126.414</v>
      </c>
      <c r="J139" s="95">
        <v>0</v>
      </c>
      <c r="K139" s="106">
        <v>0</v>
      </c>
      <c r="L139" s="106">
        <v>0</v>
      </c>
      <c r="M139" s="106">
        <v>0</v>
      </c>
      <c r="N139" s="106">
        <v>0</v>
      </c>
      <c r="O139" s="106">
        <v>0</v>
      </c>
      <c r="P139" s="106">
        <v>0</v>
      </c>
      <c r="Q139" s="106">
        <v>0</v>
      </c>
      <c r="R139" s="106">
        <v>0</v>
      </c>
      <c r="S139" s="106">
        <v>0</v>
      </c>
      <c r="T139" s="106">
        <v>0</v>
      </c>
      <c r="U139" s="95">
        <v>0</v>
      </c>
      <c r="V139" s="106">
        <v>0</v>
      </c>
      <c r="W139" s="106">
        <v>0</v>
      </c>
      <c r="X139" s="106">
        <v>0</v>
      </c>
      <c r="Y139" s="106">
        <v>0</v>
      </c>
      <c r="Z139" s="95">
        <v>0</v>
      </c>
      <c r="AA139" s="106">
        <v>0</v>
      </c>
      <c r="AB139" s="106">
        <v>0</v>
      </c>
      <c r="AC139" s="107">
        <v>0</v>
      </c>
      <c r="AD139" s="95">
        <v>0</v>
      </c>
      <c r="AE139" s="106">
        <v>0</v>
      </c>
      <c r="AF139" s="106">
        <v>0</v>
      </c>
      <c r="AG139" s="106" t="s">
        <v>618</v>
      </c>
      <c r="AH139" s="106" t="s">
        <v>618</v>
      </c>
      <c r="AI139" s="106" t="s">
        <v>618</v>
      </c>
      <c r="AJ139" s="106">
        <v>0</v>
      </c>
      <c r="AK139" s="106" t="s">
        <v>618</v>
      </c>
      <c r="AL139" s="106">
        <v>0</v>
      </c>
      <c r="AM139" s="106" t="s">
        <v>618</v>
      </c>
      <c r="AN139" s="106" t="s">
        <v>618</v>
      </c>
      <c r="AO139" s="106" t="s">
        <v>618</v>
      </c>
      <c r="AP139" s="106">
        <v>0</v>
      </c>
      <c r="AQ139" s="106">
        <v>0</v>
      </c>
      <c r="AR139" s="106">
        <v>0</v>
      </c>
      <c r="AS139" s="106">
        <v>0</v>
      </c>
      <c r="AT139" s="106">
        <v>0</v>
      </c>
      <c r="AU139" s="106" t="s">
        <v>618</v>
      </c>
      <c r="AV139" s="106" t="s">
        <v>618</v>
      </c>
      <c r="AW139" s="106">
        <v>0</v>
      </c>
      <c r="AX139" s="106">
        <v>0</v>
      </c>
      <c r="AY139" s="106" t="s">
        <v>618</v>
      </c>
      <c r="AZ139" s="106">
        <v>0</v>
      </c>
      <c r="BA139" s="107">
        <v>0</v>
      </c>
      <c r="BB139" s="95">
        <v>126.414</v>
      </c>
      <c r="BC139" s="106" t="s">
        <v>618</v>
      </c>
      <c r="BD139" s="106" t="s">
        <v>618</v>
      </c>
      <c r="BE139" s="106" t="s">
        <v>618</v>
      </c>
      <c r="BF139" s="106" t="s">
        <v>618</v>
      </c>
      <c r="BG139" s="106">
        <v>0</v>
      </c>
      <c r="BH139" s="106">
        <v>126.414</v>
      </c>
      <c r="BI139" s="106">
        <v>0</v>
      </c>
      <c r="BJ139" s="106" t="s">
        <v>618</v>
      </c>
      <c r="BK139" s="106">
        <v>0</v>
      </c>
      <c r="BL139" s="106">
        <v>0</v>
      </c>
      <c r="BM139" s="106">
        <v>0</v>
      </c>
      <c r="BN139" s="106" t="s">
        <v>618</v>
      </c>
      <c r="BO139" s="106">
        <v>0</v>
      </c>
      <c r="BP139" s="106" t="s">
        <v>618</v>
      </c>
      <c r="BQ139" s="106" t="s">
        <v>618</v>
      </c>
      <c r="BR139" s="106" t="s">
        <v>618</v>
      </c>
      <c r="BS139" s="106">
        <v>0</v>
      </c>
      <c r="BT139" s="106" t="s">
        <v>618</v>
      </c>
      <c r="BU139" s="95">
        <v>0</v>
      </c>
      <c r="BV139" s="106">
        <v>0</v>
      </c>
      <c r="BW139" s="106">
        <v>0</v>
      </c>
      <c r="BX139" s="171">
        <v>0</v>
      </c>
      <c r="BY139" s="147" t="s">
        <v>618</v>
      </c>
      <c r="BZ139" s="106" t="s">
        <v>618</v>
      </c>
      <c r="CA139" s="209">
        <v>0</v>
      </c>
      <c r="CB139" s="106">
        <v>0</v>
      </c>
      <c r="CC139" s="86"/>
      <c r="CD139" s="86"/>
      <c r="CE139" s="86"/>
      <c r="CF139" s="86"/>
    </row>
    <row r="140" spans="1:84">
      <c r="A140" s="133"/>
      <c r="B140" s="103" t="s">
        <v>615</v>
      </c>
      <c r="C140" s="104" t="s">
        <v>655</v>
      </c>
      <c r="D140" s="104"/>
      <c r="E140" s="104"/>
      <c r="F140" s="104"/>
      <c r="G140" s="105"/>
      <c r="H140" s="242" t="s">
        <v>850</v>
      </c>
      <c r="I140" s="95">
        <v>0</v>
      </c>
      <c r="J140" s="95">
        <v>0</v>
      </c>
      <c r="K140" s="106">
        <v>0</v>
      </c>
      <c r="L140" s="106">
        <v>0</v>
      </c>
      <c r="M140" s="106">
        <v>0</v>
      </c>
      <c r="N140" s="106">
        <v>0</v>
      </c>
      <c r="O140" s="106">
        <v>0</v>
      </c>
      <c r="P140" s="106">
        <v>0</v>
      </c>
      <c r="Q140" s="106">
        <v>0</v>
      </c>
      <c r="R140" s="106">
        <v>0</v>
      </c>
      <c r="S140" s="106">
        <v>0</v>
      </c>
      <c r="T140" s="106">
        <v>0</v>
      </c>
      <c r="U140" s="95">
        <v>0</v>
      </c>
      <c r="V140" s="106">
        <v>0</v>
      </c>
      <c r="W140" s="106">
        <v>0</v>
      </c>
      <c r="X140" s="106">
        <v>0</v>
      </c>
      <c r="Y140" s="106">
        <v>0</v>
      </c>
      <c r="Z140" s="95">
        <v>0</v>
      </c>
      <c r="AA140" s="106">
        <v>0</v>
      </c>
      <c r="AB140" s="106">
        <v>0</v>
      </c>
      <c r="AC140" s="107">
        <v>0</v>
      </c>
      <c r="AD140" s="95">
        <v>0</v>
      </c>
      <c r="AE140" s="106">
        <v>0</v>
      </c>
      <c r="AF140" s="106">
        <v>0</v>
      </c>
      <c r="AG140" s="106" t="s">
        <v>618</v>
      </c>
      <c r="AH140" s="106" t="s">
        <v>618</v>
      </c>
      <c r="AI140" s="106" t="s">
        <v>618</v>
      </c>
      <c r="AJ140" s="106">
        <v>0</v>
      </c>
      <c r="AK140" s="106" t="s">
        <v>618</v>
      </c>
      <c r="AL140" s="106">
        <v>0</v>
      </c>
      <c r="AM140" s="106" t="s">
        <v>618</v>
      </c>
      <c r="AN140" s="106" t="s">
        <v>618</v>
      </c>
      <c r="AO140" s="106" t="s">
        <v>618</v>
      </c>
      <c r="AP140" s="106">
        <v>0</v>
      </c>
      <c r="AQ140" s="106">
        <v>0</v>
      </c>
      <c r="AR140" s="106">
        <v>0</v>
      </c>
      <c r="AS140" s="106">
        <v>0</v>
      </c>
      <c r="AT140" s="106">
        <v>0</v>
      </c>
      <c r="AU140" s="106" t="s">
        <v>618</v>
      </c>
      <c r="AV140" s="106" t="s">
        <v>618</v>
      </c>
      <c r="AW140" s="106">
        <v>0</v>
      </c>
      <c r="AX140" s="106">
        <v>0</v>
      </c>
      <c r="AY140" s="106" t="s">
        <v>618</v>
      </c>
      <c r="AZ140" s="106">
        <v>0</v>
      </c>
      <c r="BA140" s="107">
        <v>0</v>
      </c>
      <c r="BB140" s="95">
        <v>0</v>
      </c>
      <c r="BC140" s="106">
        <v>0</v>
      </c>
      <c r="BD140" s="106">
        <v>0</v>
      </c>
      <c r="BE140" s="106">
        <v>0</v>
      </c>
      <c r="BF140" s="106">
        <v>0</v>
      </c>
      <c r="BG140" s="106">
        <v>0</v>
      </c>
      <c r="BH140" s="106">
        <v>0</v>
      </c>
      <c r="BI140" s="106">
        <v>0</v>
      </c>
      <c r="BJ140" s="106" t="s">
        <v>618</v>
      </c>
      <c r="BK140" s="106">
        <v>0</v>
      </c>
      <c r="BL140" s="106">
        <v>0</v>
      </c>
      <c r="BM140" s="106">
        <v>0</v>
      </c>
      <c r="BN140" s="106" t="s">
        <v>618</v>
      </c>
      <c r="BO140" s="106">
        <v>0</v>
      </c>
      <c r="BP140" s="106" t="s">
        <v>618</v>
      </c>
      <c r="BQ140" s="106" t="s">
        <v>618</v>
      </c>
      <c r="BR140" s="106" t="s">
        <v>618</v>
      </c>
      <c r="BS140" s="106">
        <v>0</v>
      </c>
      <c r="BT140" s="106" t="s">
        <v>618</v>
      </c>
      <c r="BU140" s="95">
        <v>0</v>
      </c>
      <c r="BV140" s="106">
        <v>0</v>
      </c>
      <c r="BW140" s="106">
        <v>0</v>
      </c>
      <c r="BX140" s="171">
        <v>0</v>
      </c>
      <c r="BY140" s="147" t="s">
        <v>618</v>
      </c>
      <c r="BZ140" s="106" t="s">
        <v>618</v>
      </c>
      <c r="CA140" s="209">
        <v>0</v>
      </c>
      <c r="CB140" s="106">
        <v>0</v>
      </c>
      <c r="CC140" s="86"/>
      <c r="CD140" s="86"/>
      <c r="CE140" s="86"/>
      <c r="CF140" s="86"/>
    </row>
    <row r="141" spans="1:84">
      <c r="A141" s="172"/>
      <c r="B141" s="173" t="s">
        <v>615</v>
      </c>
      <c r="C141" s="174" t="s">
        <v>657</v>
      </c>
      <c r="D141" s="174"/>
      <c r="E141" s="174"/>
      <c r="F141" s="174"/>
      <c r="G141" s="175"/>
      <c r="H141" s="243" t="s">
        <v>851</v>
      </c>
      <c r="I141" s="95">
        <v>0</v>
      </c>
      <c r="J141" s="95">
        <v>0</v>
      </c>
      <c r="K141" s="176">
        <v>0</v>
      </c>
      <c r="L141" s="176">
        <v>0</v>
      </c>
      <c r="M141" s="176">
        <v>0</v>
      </c>
      <c r="N141" s="176">
        <v>0</v>
      </c>
      <c r="O141" s="176">
        <v>0</v>
      </c>
      <c r="P141" s="176">
        <v>0</v>
      </c>
      <c r="Q141" s="176">
        <v>0</v>
      </c>
      <c r="R141" s="176">
        <v>0</v>
      </c>
      <c r="S141" s="176">
        <v>0</v>
      </c>
      <c r="T141" s="176">
        <v>0</v>
      </c>
      <c r="U141" s="95">
        <v>0</v>
      </c>
      <c r="V141" s="176">
        <v>0</v>
      </c>
      <c r="W141" s="176">
        <v>0</v>
      </c>
      <c r="X141" s="176">
        <v>0</v>
      </c>
      <c r="Y141" s="176">
        <v>0</v>
      </c>
      <c r="Z141" s="95">
        <v>0</v>
      </c>
      <c r="AA141" s="176">
        <v>0</v>
      </c>
      <c r="AB141" s="176">
        <v>0</v>
      </c>
      <c r="AC141" s="134">
        <v>0</v>
      </c>
      <c r="AD141" s="95">
        <v>0</v>
      </c>
      <c r="AE141" s="176">
        <v>0</v>
      </c>
      <c r="AF141" s="176">
        <v>0</v>
      </c>
      <c r="AG141" s="176" t="s">
        <v>618</v>
      </c>
      <c r="AH141" s="176" t="s">
        <v>618</v>
      </c>
      <c r="AI141" s="176" t="s">
        <v>618</v>
      </c>
      <c r="AJ141" s="176">
        <v>0</v>
      </c>
      <c r="AK141" s="176" t="s">
        <v>618</v>
      </c>
      <c r="AL141" s="176">
        <v>0</v>
      </c>
      <c r="AM141" s="176" t="s">
        <v>618</v>
      </c>
      <c r="AN141" s="176" t="s">
        <v>618</v>
      </c>
      <c r="AO141" s="176" t="s">
        <v>618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 t="s">
        <v>618</v>
      </c>
      <c r="AV141" s="176" t="s">
        <v>618</v>
      </c>
      <c r="AW141" s="176">
        <v>0</v>
      </c>
      <c r="AX141" s="176">
        <v>0</v>
      </c>
      <c r="AY141" s="176" t="s">
        <v>618</v>
      </c>
      <c r="AZ141" s="176">
        <v>0</v>
      </c>
      <c r="BA141" s="134">
        <v>0</v>
      </c>
      <c r="BB141" s="95">
        <v>0</v>
      </c>
      <c r="BC141" s="176" t="s">
        <v>618</v>
      </c>
      <c r="BD141" s="176" t="s">
        <v>618</v>
      </c>
      <c r="BE141" s="176" t="s">
        <v>618</v>
      </c>
      <c r="BF141" s="176" t="s">
        <v>618</v>
      </c>
      <c r="BG141" s="176">
        <v>0</v>
      </c>
      <c r="BH141" s="176">
        <v>0</v>
      </c>
      <c r="BI141" s="176">
        <v>0</v>
      </c>
      <c r="BJ141" s="176" t="s">
        <v>618</v>
      </c>
      <c r="BK141" s="176">
        <v>0</v>
      </c>
      <c r="BL141" s="176">
        <v>0</v>
      </c>
      <c r="BM141" s="176">
        <v>0</v>
      </c>
      <c r="BN141" s="176" t="s">
        <v>618</v>
      </c>
      <c r="BO141" s="176">
        <v>0</v>
      </c>
      <c r="BP141" s="176" t="s">
        <v>618</v>
      </c>
      <c r="BQ141" s="176" t="s">
        <v>618</v>
      </c>
      <c r="BR141" s="176" t="s">
        <v>618</v>
      </c>
      <c r="BS141" s="176">
        <v>0</v>
      </c>
      <c r="BT141" s="112" t="s">
        <v>618</v>
      </c>
      <c r="BU141" s="95">
        <v>0</v>
      </c>
      <c r="BV141" s="176">
        <v>0</v>
      </c>
      <c r="BW141" s="176">
        <v>0</v>
      </c>
      <c r="BX141" s="177">
        <v>0</v>
      </c>
      <c r="BY141" s="178" t="s">
        <v>618</v>
      </c>
      <c r="BZ141" s="176" t="s">
        <v>618</v>
      </c>
      <c r="CA141" s="210">
        <v>0</v>
      </c>
      <c r="CB141" s="176">
        <v>0</v>
      </c>
      <c r="CC141" s="86"/>
      <c r="CD141" s="86"/>
      <c r="CE141" s="86"/>
      <c r="CF141" s="86"/>
    </row>
    <row r="142" spans="1:84">
      <c r="A142" s="126" t="s">
        <v>615</v>
      </c>
      <c r="B142" s="116" t="s">
        <v>852</v>
      </c>
      <c r="C142" s="116"/>
      <c r="D142" s="116"/>
      <c r="E142" s="116"/>
      <c r="F142" s="116"/>
      <c r="G142" s="126"/>
      <c r="H142" s="240" t="s">
        <v>853</v>
      </c>
      <c r="I142" s="132">
        <v>514.68899999999996</v>
      </c>
      <c r="J142" s="132">
        <v>0</v>
      </c>
      <c r="K142" s="132">
        <v>0</v>
      </c>
      <c r="L142" s="132">
        <v>0</v>
      </c>
      <c r="M142" s="132">
        <v>0</v>
      </c>
      <c r="N142" s="132">
        <v>0</v>
      </c>
      <c r="O142" s="132">
        <v>0</v>
      </c>
      <c r="P142" s="132">
        <v>0</v>
      </c>
      <c r="Q142" s="132">
        <v>0</v>
      </c>
      <c r="R142" s="132">
        <v>0</v>
      </c>
      <c r="S142" s="132">
        <v>0</v>
      </c>
      <c r="T142" s="132">
        <v>0</v>
      </c>
      <c r="U142" s="132">
        <v>0</v>
      </c>
      <c r="V142" s="132">
        <v>0</v>
      </c>
      <c r="W142" s="132">
        <v>0</v>
      </c>
      <c r="X142" s="132">
        <v>0</v>
      </c>
      <c r="Y142" s="132">
        <v>0</v>
      </c>
      <c r="Z142" s="132">
        <v>0</v>
      </c>
      <c r="AA142" s="132">
        <v>0</v>
      </c>
      <c r="AB142" s="132">
        <v>0</v>
      </c>
      <c r="AC142" s="119">
        <v>0</v>
      </c>
      <c r="AD142" s="132">
        <v>0.26300000000000001</v>
      </c>
      <c r="AE142" s="132">
        <v>0</v>
      </c>
      <c r="AF142" s="132">
        <v>0</v>
      </c>
      <c r="AG142" s="132" t="s">
        <v>618</v>
      </c>
      <c r="AH142" s="132" t="s">
        <v>618</v>
      </c>
      <c r="AI142" s="132" t="s">
        <v>618</v>
      </c>
      <c r="AJ142" s="132">
        <v>0</v>
      </c>
      <c r="AK142" s="132" t="s">
        <v>618</v>
      </c>
      <c r="AL142" s="132">
        <v>0</v>
      </c>
      <c r="AM142" s="132" t="s">
        <v>618</v>
      </c>
      <c r="AN142" s="132" t="s">
        <v>618</v>
      </c>
      <c r="AO142" s="132" t="s">
        <v>618</v>
      </c>
      <c r="AP142" s="132">
        <v>0</v>
      </c>
      <c r="AQ142" s="132">
        <v>0</v>
      </c>
      <c r="AR142" s="132">
        <v>0</v>
      </c>
      <c r="AS142" s="132">
        <v>0.26300000000000001</v>
      </c>
      <c r="AT142" s="132">
        <v>0</v>
      </c>
      <c r="AU142" s="132" t="s">
        <v>618</v>
      </c>
      <c r="AV142" s="132" t="s">
        <v>618</v>
      </c>
      <c r="AW142" s="132">
        <v>0</v>
      </c>
      <c r="AX142" s="132">
        <v>0</v>
      </c>
      <c r="AY142" s="132" t="s">
        <v>618</v>
      </c>
      <c r="AZ142" s="132">
        <v>0</v>
      </c>
      <c r="BA142" s="119">
        <v>0</v>
      </c>
      <c r="BB142" s="132">
        <v>498.66199999999998</v>
      </c>
      <c r="BC142" s="132" t="s">
        <v>618</v>
      </c>
      <c r="BD142" s="132" t="s">
        <v>618</v>
      </c>
      <c r="BE142" s="132" t="s">
        <v>618</v>
      </c>
      <c r="BF142" s="132" t="s">
        <v>618</v>
      </c>
      <c r="BG142" s="132">
        <v>0</v>
      </c>
      <c r="BH142" s="132">
        <v>498.32799999999997</v>
      </c>
      <c r="BI142" s="132">
        <v>0</v>
      </c>
      <c r="BJ142" s="132" t="s">
        <v>618</v>
      </c>
      <c r="BK142" s="132">
        <v>0</v>
      </c>
      <c r="BL142" s="132">
        <v>0.33400000000000002</v>
      </c>
      <c r="BM142" s="132">
        <v>0</v>
      </c>
      <c r="BN142" s="132" t="s">
        <v>618</v>
      </c>
      <c r="BO142" s="132">
        <v>0</v>
      </c>
      <c r="BP142" s="132" t="s">
        <v>618</v>
      </c>
      <c r="BQ142" s="132" t="s">
        <v>618</v>
      </c>
      <c r="BR142" s="132" t="s">
        <v>618</v>
      </c>
      <c r="BS142" s="132">
        <v>0</v>
      </c>
      <c r="BT142" s="132">
        <v>0</v>
      </c>
      <c r="BU142" s="119">
        <v>0.33400000000000002</v>
      </c>
      <c r="BV142" s="132">
        <v>0</v>
      </c>
      <c r="BW142" s="132">
        <v>0.33400000000000002</v>
      </c>
      <c r="BX142" s="165">
        <v>0</v>
      </c>
      <c r="BY142" s="166" t="s">
        <v>618</v>
      </c>
      <c r="BZ142" s="132">
        <v>15.429</v>
      </c>
      <c r="CA142" s="207">
        <v>0.59699999999999998</v>
      </c>
      <c r="CB142" s="132">
        <v>0.33400000000000002</v>
      </c>
      <c r="CC142" s="86"/>
      <c r="CD142" s="86"/>
      <c r="CE142" s="86"/>
      <c r="CF142" s="86"/>
    </row>
    <row r="143" spans="1:84">
      <c r="A143" s="167"/>
      <c r="B143" s="120" t="s">
        <v>615</v>
      </c>
      <c r="C143" s="121" t="s">
        <v>651</v>
      </c>
      <c r="D143" s="121"/>
      <c r="E143" s="121"/>
      <c r="F143" s="121"/>
      <c r="G143" s="122"/>
      <c r="H143" s="241" t="s">
        <v>854</v>
      </c>
      <c r="I143" s="95">
        <v>137.33600000000001</v>
      </c>
      <c r="J143" s="95">
        <v>0</v>
      </c>
      <c r="K143" s="112">
        <v>0</v>
      </c>
      <c r="L143" s="112">
        <v>0</v>
      </c>
      <c r="M143" s="112">
        <v>0</v>
      </c>
      <c r="N143" s="112">
        <v>0</v>
      </c>
      <c r="O143" s="112">
        <v>0</v>
      </c>
      <c r="P143" s="112">
        <v>0</v>
      </c>
      <c r="Q143" s="112">
        <v>0</v>
      </c>
      <c r="R143" s="112">
        <v>0</v>
      </c>
      <c r="S143" s="112">
        <v>0</v>
      </c>
      <c r="T143" s="112">
        <v>0</v>
      </c>
      <c r="U143" s="95">
        <v>0</v>
      </c>
      <c r="V143" s="112">
        <v>0</v>
      </c>
      <c r="W143" s="112">
        <v>0</v>
      </c>
      <c r="X143" s="112">
        <v>0</v>
      </c>
      <c r="Y143" s="112">
        <v>0</v>
      </c>
      <c r="Z143" s="95">
        <v>0</v>
      </c>
      <c r="AA143" s="112">
        <v>0</v>
      </c>
      <c r="AB143" s="112">
        <v>0</v>
      </c>
      <c r="AC143" s="113">
        <v>0</v>
      </c>
      <c r="AD143" s="95">
        <v>0</v>
      </c>
      <c r="AE143" s="112">
        <v>0</v>
      </c>
      <c r="AF143" s="112">
        <v>0</v>
      </c>
      <c r="AG143" s="112" t="s">
        <v>618</v>
      </c>
      <c r="AH143" s="112" t="s">
        <v>618</v>
      </c>
      <c r="AI143" s="112" t="s">
        <v>618</v>
      </c>
      <c r="AJ143" s="112">
        <v>0</v>
      </c>
      <c r="AK143" s="112" t="s">
        <v>618</v>
      </c>
      <c r="AL143" s="112">
        <v>0</v>
      </c>
      <c r="AM143" s="112" t="s">
        <v>618</v>
      </c>
      <c r="AN143" s="112" t="s">
        <v>618</v>
      </c>
      <c r="AO143" s="112" t="s">
        <v>618</v>
      </c>
      <c r="AP143" s="112">
        <v>0</v>
      </c>
      <c r="AQ143" s="112">
        <v>0</v>
      </c>
      <c r="AR143" s="112">
        <v>0</v>
      </c>
      <c r="AS143" s="112">
        <v>0</v>
      </c>
      <c r="AT143" s="112">
        <v>0</v>
      </c>
      <c r="AU143" s="112" t="s">
        <v>618</v>
      </c>
      <c r="AV143" s="112" t="s">
        <v>618</v>
      </c>
      <c r="AW143" s="112">
        <v>0</v>
      </c>
      <c r="AX143" s="112">
        <v>0</v>
      </c>
      <c r="AY143" s="112" t="s">
        <v>618</v>
      </c>
      <c r="AZ143" s="112">
        <v>0</v>
      </c>
      <c r="BA143" s="113">
        <v>0</v>
      </c>
      <c r="BB143" s="95">
        <v>137.33600000000001</v>
      </c>
      <c r="BC143" s="112" t="s">
        <v>618</v>
      </c>
      <c r="BD143" s="112" t="s">
        <v>618</v>
      </c>
      <c r="BE143" s="112" t="s">
        <v>618</v>
      </c>
      <c r="BF143" s="112" t="s">
        <v>618</v>
      </c>
      <c r="BG143" s="112">
        <v>0</v>
      </c>
      <c r="BH143" s="112">
        <v>137.33600000000001</v>
      </c>
      <c r="BI143" s="112">
        <v>0</v>
      </c>
      <c r="BJ143" s="112" t="s">
        <v>618</v>
      </c>
      <c r="BK143" s="112">
        <v>0</v>
      </c>
      <c r="BL143" s="112">
        <v>0</v>
      </c>
      <c r="BM143" s="112">
        <v>0</v>
      </c>
      <c r="BN143" s="112" t="s">
        <v>618</v>
      </c>
      <c r="BO143" s="112">
        <v>0</v>
      </c>
      <c r="BP143" s="112" t="s">
        <v>618</v>
      </c>
      <c r="BQ143" s="112" t="s">
        <v>618</v>
      </c>
      <c r="BR143" s="112" t="s">
        <v>618</v>
      </c>
      <c r="BS143" s="112">
        <v>0</v>
      </c>
      <c r="BT143" s="112">
        <v>0</v>
      </c>
      <c r="BU143" s="95">
        <v>0</v>
      </c>
      <c r="BV143" s="112">
        <v>0</v>
      </c>
      <c r="BW143" s="112">
        <v>0</v>
      </c>
      <c r="BX143" s="169">
        <v>0</v>
      </c>
      <c r="BY143" s="170" t="s">
        <v>618</v>
      </c>
      <c r="BZ143" s="112">
        <v>0</v>
      </c>
      <c r="CA143" s="208">
        <v>0</v>
      </c>
      <c r="CB143" s="112">
        <v>0</v>
      </c>
      <c r="CC143" s="86"/>
      <c r="CD143" s="86"/>
      <c r="CE143" s="86"/>
      <c r="CF143" s="86"/>
    </row>
    <row r="144" spans="1:84">
      <c r="A144" s="133"/>
      <c r="B144" s="103" t="s">
        <v>615</v>
      </c>
      <c r="C144" s="104" t="s">
        <v>653</v>
      </c>
      <c r="D144" s="104"/>
      <c r="E144" s="104"/>
      <c r="F144" s="104"/>
      <c r="G144" s="105"/>
      <c r="H144" s="242" t="s">
        <v>855</v>
      </c>
      <c r="I144" s="95">
        <v>376.44499999999999</v>
      </c>
      <c r="J144" s="95">
        <v>0</v>
      </c>
      <c r="K144" s="106">
        <v>0</v>
      </c>
      <c r="L144" s="106">
        <v>0</v>
      </c>
      <c r="M144" s="106">
        <v>0</v>
      </c>
      <c r="N144" s="106">
        <v>0</v>
      </c>
      <c r="O144" s="106">
        <v>0</v>
      </c>
      <c r="P144" s="106">
        <v>0</v>
      </c>
      <c r="Q144" s="106">
        <v>0</v>
      </c>
      <c r="R144" s="106">
        <v>0</v>
      </c>
      <c r="S144" s="106">
        <v>0</v>
      </c>
      <c r="T144" s="106">
        <v>0</v>
      </c>
      <c r="U144" s="95">
        <v>0</v>
      </c>
      <c r="V144" s="106">
        <v>0</v>
      </c>
      <c r="W144" s="106">
        <v>0</v>
      </c>
      <c r="X144" s="106">
        <v>0</v>
      </c>
      <c r="Y144" s="106">
        <v>0</v>
      </c>
      <c r="Z144" s="95">
        <v>0</v>
      </c>
      <c r="AA144" s="106">
        <v>0</v>
      </c>
      <c r="AB144" s="106">
        <v>0</v>
      </c>
      <c r="AC144" s="107">
        <v>0</v>
      </c>
      <c r="AD144" s="95">
        <v>0.26300000000000001</v>
      </c>
      <c r="AE144" s="106">
        <v>0</v>
      </c>
      <c r="AF144" s="106">
        <v>0</v>
      </c>
      <c r="AG144" s="106" t="s">
        <v>618</v>
      </c>
      <c r="AH144" s="106" t="s">
        <v>618</v>
      </c>
      <c r="AI144" s="106" t="s">
        <v>618</v>
      </c>
      <c r="AJ144" s="106">
        <v>0</v>
      </c>
      <c r="AK144" s="106" t="s">
        <v>618</v>
      </c>
      <c r="AL144" s="106">
        <v>0</v>
      </c>
      <c r="AM144" s="106" t="s">
        <v>618</v>
      </c>
      <c r="AN144" s="106" t="s">
        <v>618</v>
      </c>
      <c r="AO144" s="106" t="s">
        <v>618</v>
      </c>
      <c r="AP144" s="106">
        <v>0</v>
      </c>
      <c r="AQ144" s="106">
        <v>0</v>
      </c>
      <c r="AR144" s="106">
        <v>0</v>
      </c>
      <c r="AS144" s="106">
        <v>0.26300000000000001</v>
      </c>
      <c r="AT144" s="106">
        <v>0</v>
      </c>
      <c r="AU144" s="106" t="s">
        <v>618</v>
      </c>
      <c r="AV144" s="106" t="s">
        <v>618</v>
      </c>
      <c r="AW144" s="106">
        <v>0</v>
      </c>
      <c r="AX144" s="106">
        <v>0</v>
      </c>
      <c r="AY144" s="106" t="s">
        <v>618</v>
      </c>
      <c r="AZ144" s="106">
        <v>0</v>
      </c>
      <c r="BA144" s="107">
        <v>0</v>
      </c>
      <c r="BB144" s="95">
        <v>360.99200000000002</v>
      </c>
      <c r="BC144" s="106" t="s">
        <v>618</v>
      </c>
      <c r="BD144" s="106" t="s">
        <v>618</v>
      </c>
      <c r="BE144" s="106" t="s">
        <v>618</v>
      </c>
      <c r="BF144" s="106" t="s">
        <v>618</v>
      </c>
      <c r="BG144" s="106">
        <v>0</v>
      </c>
      <c r="BH144" s="106">
        <v>360.99200000000002</v>
      </c>
      <c r="BI144" s="106">
        <v>0</v>
      </c>
      <c r="BJ144" s="106" t="s">
        <v>618</v>
      </c>
      <c r="BK144" s="106">
        <v>0</v>
      </c>
      <c r="BL144" s="106">
        <v>0</v>
      </c>
      <c r="BM144" s="106">
        <v>0</v>
      </c>
      <c r="BN144" s="106" t="s">
        <v>618</v>
      </c>
      <c r="BO144" s="106">
        <v>0</v>
      </c>
      <c r="BP144" s="106" t="s">
        <v>618</v>
      </c>
      <c r="BQ144" s="106" t="s">
        <v>618</v>
      </c>
      <c r="BR144" s="106" t="s">
        <v>618</v>
      </c>
      <c r="BS144" s="106">
        <v>0</v>
      </c>
      <c r="BT144" s="106">
        <v>0</v>
      </c>
      <c r="BU144" s="95">
        <v>0</v>
      </c>
      <c r="BV144" s="106">
        <v>0</v>
      </c>
      <c r="BW144" s="106">
        <v>0</v>
      </c>
      <c r="BX144" s="171">
        <v>0</v>
      </c>
      <c r="BY144" s="147" t="s">
        <v>618</v>
      </c>
      <c r="BZ144" s="112">
        <v>15.191000000000001</v>
      </c>
      <c r="CA144" s="209">
        <v>0.26300000000000001</v>
      </c>
      <c r="CB144" s="112">
        <v>0</v>
      </c>
      <c r="CC144" s="86"/>
      <c r="CD144" s="86"/>
      <c r="CE144" s="86"/>
      <c r="CF144" s="86"/>
    </row>
    <row r="145" spans="1:80">
      <c r="A145" s="133"/>
      <c r="B145" s="103" t="s">
        <v>615</v>
      </c>
      <c r="C145" s="104" t="s">
        <v>657</v>
      </c>
      <c r="D145" s="104"/>
      <c r="E145" s="104"/>
      <c r="F145" s="104"/>
      <c r="G145" s="105"/>
      <c r="H145" s="242" t="s">
        <v>856</v>
      </c>
      <c r="I145" s="95">
        <v>0</v>
      </c>
      <c r="J145" s="95">
        <v>0</v>
      </c>
      <c r="K145" s="106">
        <v>0</v>
      </c>
      <c r="L145" s="106">
        <v>0</v>
      </c>
      <c r="M145" s="106">
        <v>0</v>
      </c>
      <c r="N145" s="106">
        <v>0</v>
      </c>
      <c r="O145" s="106">
        <v>0</v>
      </c>
      <c r="P145" s="106">
        <v>0</v>
      </c>
      <c r="Q145" s="106">
        <v>0</v>
      </c>
      <c r="R145" s="106">
        <v>0</v>
      </c>
      <c r="S145" s="106">
        <v>0</v>
      </c>
      <c r="T145" s="106">
        <v>0</v>
      </c>
      <c r="U145" s="95">
        <v>0</v>
      </c>
      <c r="V145" s="106">
        <v>0</v>
      </c>
      <c r="W145" s="106">
        <v>0</v>
      </c>
      <c r="X145" s="106">
        <v>0</v>
      </c>
      <c r="Y145" s="106">
        <v>0</v>
      </c>
      <c r="Z145" s="95">
        <v>0</v>
      </c>
      <c r="AA145" s="106">
        <v>0</v>
      </c>
      <c r="AB145" s="106">
        <v>0</v>
      </c>
      <c r="AC145" s="107">
        <v>0</v>
      </c>
      <c r="AD145" s="95">
        <v>0</v>
      </c>
      <c r="AE145" s="106">
        <v>0</v>
      </c>
      <c r="AF145" s="106">
        <v>0</v>
      </c>
      <c r="AG145" s="106" t="s">
        <v>618</v>
      </c>
      <c r="AH145" s="106" t="s">
        <v>618</v>
      </c>
      <c r="AI145" s="106" t="s">
        <v>618</v>
      </c>
      <c r="AJ145" s="106">
        <v>0</v>
      </c>
      <c r="AK145" s="106" t="s">
        <v>618</v>
      </c>
      <c r="AL145" s="106">
        <v>0</v>
      </c>
      <c r="AM145" s="106" t="s">
        <v>618</v>
      </c>
      <c r="AN145" s="106" t="s">
        <v>618</v>
      </c>
      <c r="AO145" s="106" t="s">
        <v>618</v>
      </c>
      <c r="AP145" s="106">
        <v>0</v>
      </c>
      <c r="AQ145" s="106">
        <v>0</v>
      </c>
      <c r="AR145" s="106">
        <v>0</v>
      </c>
      <c r="AS145" s="106">
        <v>0</v>
      </c>
      <c r="AT145" s="106">
        <v>0</v>
      </c>
      <c r="AU145" s="106" t="s">
        <v>618</v>
      </c>
      <c r="AV145" s="106" t="s">
        <v>618</v>
      </c>
      <c r="AW145" s="106">
        <v>0</v>
      </c>
      <c r="AX145" s="106">
        <v>0</v>
      </c>
      <c r="AY145" s="106" t="s">
        <v>618</v>
      </c>
      <c r="AZ145" s="106">
        <v>0</v>
      </c>
      <c r="BA145" s="107">
        <v>0</v>
      </c>
      <c r="BB145" s="95">
        <v>0</v>
      </c>
      <c r="BC145" s="106" t="s">
        <v>618</v>
      </c>
      <c r="BD145" s="106" t="s">
        <v>618</v>
      </c>
      <c r="BE145" s="106" t="s">
        <v>618</v>
      </c>
      <c r="BF145" s="106" t="s">
        <v>618</v>
      </c>
      <c r="BG145" s="106">
        <v>0</v>
      </c>
      <c r="BH145" s="106">
        <v>0</v>
      </c>
      <c r="BI145" s="106">
        <v>0</v>
      </c>
      <c r="BJ145" s="106" t="s">
        <v>618</v>
      </c>
      <c r="BK145" s="106">
        <v>0</v>
      </c>
      <c r="BL145" s="106">
        <v>0</v>
      </c>
      <c r="BM145" s="106">
        <v>0</v>
      </c>
      <c r="BN145" s="106" t="s">
        <v>618</v>
      </c>
      <c r="BO145" s="106">
        <v>0</v>
      </c>
      <c r="BP145" s="106" t="s">
        <v>618</v>
      </c>
      <c r="BQ145" s="106" t="s">
        <v>618</v>
      </c>
      <c r="BR145" s="106" t="s">
        <v>618</v>
      </c>
      <c r="BS145" s="106">
        <v>0</v>
      </c>
      <c r="BT145" s="106">
        <v>0</v>
      </c>
      <c r="BU145" s="95">
        <v>0</v>
      </c>
      <c r="BV145" s="106">
        <v>0</v>
      </c>
      <c r="BW145" s="106">
        <v>0</v>
      </c>
      <c r="BX145" s="171">
        <v>0</v>
      </c>
      <c r="BY145" s="147" t="s">
        <v>618</v>
      </c>
      <c r="BZ145" s="112">
        <v>0</v>
      </c>
      <c r="CA145" s="209">
        <v>0</v>
      </c>
      <c r="CB145" s="112">
        <v>0</v>
      </c>
    </row>
    <row r="146" spans="1:80">
      <c r="A146" s="172"/>
      <c r="B146" s="173" t="s">
        <v>615</v>
      </c>
      <c r="C146" s="174" t="s">
        <v>659</v>
      </c>
      <c r="D146" s="174"/>
      <c r="E146" s="174"/>
      <c r="F146" s="174"/>
      <c r="G146" s="175"/>
      <c r="H146" s="243" t="s">
        <v>857</v>
      </c>
      <c r="I146" s="179">
        <v>0.90800000000000003</v>
      </c>
      <c r="J146" s="179">
        <v>0</v>
      </c>
      <c r="K146" s="176">
        <v>0</v>
      </c>
      <c r="L146" s="176">
        <v>0</v>
      </c>
      <c r="M146" s="176">
        <v>0</v>
      </c>
      <c r="N146" s="176">
        <v>0</v>
      </c>
      <c r="O146" s="176">
        <v>0</v>
      </c>
      <c r="P146" s="176">
        <v>0</v>
      </c>
      <c r="Q146" s="176">
        <v>0</v>
      </c>
      <c r="R146" s="176">
        <v>0</v>
      </c>
      <c r="S146" s="176">
        <v>0</v>
      </c>
      <c r="T146" s="176">
        <v>0</v>
      </c>
      <c r="U146" s="179">
        <v>0</v>
      </c>
      <c r="V146" s="176">
        <v>0</v>
      </c>
      <c r="W146" s="176">
        <v>0</v>
      </c>
      <c r="X146" s="176">
        <v>0</v>
      </c>
      <c r="Y146" s="176">
        <v>0</v>
      </c>
      <c r="Z146" s="179">
        <v>0</v>
      </c>
      <c r="AA146" s="176">
        <v>0</v>
      </c>
      <c r="AB146" s="176">
        <v>0</v>
      </c>
      <c r="AC146" s="134">
        <v>0</v>
      </c>
      <c r="AD146" s="179">
        <v>0</v>
      </c>
      <c r="AE146" s="176">
        <v>0</v>
      </c>
      <c r="AF146" s="176">
        <v>0</v>
      </c>
      <c r="AG146" s="176" t="s">
        <v>618</v>
      </c>
      <c r="AH146" s="176" t="s">
        <v>618</v>
      </c>
      <c r="AI146" s="176" t="s">
        <v>618</v>
      </c>
      <c r="AJ146" s="176">
        <v>0</v>
      </c>
      <c r="AK146" s="176" t="s">
        <v>618</v>
      </c>
      <c r="AL146" s="176">
        <v>0</v>
      </c>
      <c r="AM146" s="176" t="s">
        <v>618</v>
      </c>
      <c r="AN146" s="176" t="s">
        <v>618</v>
      </c>
      <c r="AO146" s="176" t="s">
        <v>618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 t="s">
        <v>618</v>
      </c>
      <c r="AV146" s="176" t="s">
        <v>618</v>
      </c>
      <c r="AW146" s="176">
        <v>0</v>
      </c>
      <c r="AX146" s="176">
        <v>0</v>
      </c>
      <c r="AY146" s="176" t="s">
        <v>618</v>
      </c>
      <c r="AZ146" s="176">
        <v>0</v>
      </c>
      <c r="BA146" s="134">
        <v>0</v>
      </c>
      <c r="BB146" s="179">
        <v>0.33400000000000002</v>
      </c>
      <c r="BC146" s="176" t="s">
        <v>618</v>
      </c>
      <c r="BD146" s="176" t="s">
        <v>618</v>
      </c>
      <c r="BE146" s="176" t="s">
        <v>618</v>
      </c>
      <c r="BF146" s="176" t="s">
        <v>618</v>
      </c>
      <c r="BG146" s="176">
        <v>0</v>
      </c>
      <c r="BH146" s="176">
        <v>0</v>
      </c>
      <c r="BI146" s="176">
        <v>0</v>
      </c>
      <c r="BJ146" s="176" t="s">
        <v>618</v>
      </c>
      <c r="BK146" s="176">
        <v>0</v>
      </c>
      <c r="BL146" s="176">
        <v>0.33400000000000002</v>
      </c>
      <c r="BM146" s="176">
        <v>0</v>
      </c>
      <c r="BN146" s="176" t="s">
        <v>618</v>
      </c>
      <c r="BO146" s="176">
        <v>0</v>
      </c>
      <c r="BP146" s="176" t="s">
        <v>618</v>
      </c>
      <c r="BQ146" s="176" t="s">
        <v>618</v>
      </c>
      <c r="BR146" s="176" t="s">
        <v>618</v>
      </c>
      <c r="BS146" s="176">
        <v>0</v>
      </c>
      <c r="BT146" s="176">
        <v>0</v>
      </c>
      <c r="BU146" s="179">
        <v>0.33400000000000002</v>
      </c>
      <c r="BV146" s="176">
        <v>0</v>
      </c>
      <c r="BW146" s="176">
        <v>0.33400000000000002</v>
      </c>
      <c r="BX146" s="177">
        <v>0</v>
      </c>
      <c r="BY146" s="178" t="s">
        <v>618</v>
      </c>
      <c r="BZ146" s="134">
        <v>0.23899999999999999</v>
      </c>
      <c r="CA146" s="210">
        <v>0.33400000000000002</v>
      </c>
      <c r="CB146" s="134">
        <v>0.33400000000000002</v>
      </c>
    </row>
    <row r="147" spans="1:80">
      <c r="A147" s="124"/>
      <c r="B147" s="124"/>
      <c r="C147" s="124"/>
      <c r="D147" s="124"/>
      <c r="E147" s="124"/>
      <c r="F147" s="124"/>
      <c r="G147" s="87"/>
      <c r="H147" s="244"/>
      <c r="I147" s="88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8"/>
      <c r="AD147" s="86"/>
      <c r="AE147" s="86"/>
      <c r="AF147" s="86"/>
      <c r="AG147" s="86"/>
      <c r="AH147" s="86"/>
      <c r="AI147" s="86"/>
      <c r="AJ147" s="86"/>
      <c r="AK147" s="86"/>
      <c r="AL147" s="86"/>
      <c r="AM147" s="86"/>
      <c r="AN147" s="86"/>
      <c r="AO147" s="86"/>
      <c r="AP147" s="86"/>
      <c r="AQ147" s="86"/>
      <c r="AR147" s="86"/>
      <c r="AS147" s="86"/>
      <c r="AT147" s="86"/>
      <c r="AU147" s="86"/>
      <c r="AV147" s="86"/>
      <c r="AW147" s="86"/>
      <c r="AX147" s="86"/>
      <c r="AY147" s="86"/>
      <c r="AZ147" s="86"/>
      <c r="BA147" s="180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180"/>
      <c r="BY147" s="180"/>
      <c r="BZ147" s="180"/>
      <c r="CA147" s="86"/>
      <c r="CB147" s="86"/>
    </row>
    <row r="148" spans="1:80">
      <c r="A148" s="86"/>
      <c r="B148" s="86"/>
      <c r="C148" s="86"/>
      <c r="D148" s="86"/>
      <c r="E148" s="86"/>
      <c r="F148" s="86"/>
      <c r="G148" s="86"/>
      <c r="H148" s="245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  <c r="AG148" s="86"/>
      <c r="AH148" s="86"/>
      <c r="AI148" s="86"/>
      <c r="AJ148" s="86"/>
      <c r="AK148" s="86"/>
      <c r="AL148" s="86"/>
      <c r="AM148" s="86"/>
      <c r="AN148" s="86"/>
      <c r="AO148" s="86"/>
      <c r="AP148" s="86"/>
      <c r="AQ148" s="86"/>
      <c r="AR148" s="86"/>
      <c r="AS148" s="86"/>
      <c r="AT148" s="86"/>
      <c r="AU148" s="86"/>
      <c r="AV148" s="86"/>
      <c r="AW148" s="86"/>
      <c r="AX148" s="86"/>
      <c r="AY148" s="86"/>
      <c r="AZ148" s="86"/>
      <c r="BA148" s="86"/>
      <c r="BB148" s="86"/>
      <c r="BC148" s="86"/>
      <c r="BD148" s="86"/>
      <c r="BE148" s="86"/>
      <c r="BF148" s="86"/>
      <c r="BG148" s="86"/>
      <c r="BH148" s="86"/>
      <c r="BI148" s="86"/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  <c r="BZ148" s="86"/>
      <c r="CA148" s="86"/>
      <c r="CB148" s="86"/>
    </row>
    <row r="149" spans="1:80">
      <c r="A149" s="86"/>
      <c r="B149" s="86"/>
      <c r="C149" s="86"/>
      <c r="D149" s="86"/>
      <c r="E149" s="86"/>
      <c r="F149" s="86"/>
      <c r="G149" s="86"/>
      <c r="H149" s="245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  <c r="AG149" s="86"/>
      <c r="AH149" s="86"/>
      <c r="AI149" s="86"/>
      <c r="AJ149" s="86"/>
      <c r="AK149" s="86"/>
      <c r="AL149" s="86"/>
      <c r="AM149" s="86"/>
      <c r="AN149" s="86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86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  <c r="BZ149" s="86"/>
      <c r="CA149" s="86"/>
      <c r="CB149" s="8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EFF3-172D-4D51-A042-2CD01CD81994}">
  <sheetPr>
    <tabColor rgb="FFFFFF53"/>
  </sheetPr>
  <dimension ref="B3:B6"/>
  <sheetViews>
    <sheetView workbookViewId="0">
      <selection activeCell="G20" sqref="G20"/>
    </sheetView>
  </sheetViews>
  <sheetFormatPr defaultRowHeight="14.4"/>
  <sheetData>
    <row r="3" spans="2:2">
      <c r="B3" t="s">
        <v>902</v>
      </c>
    </row>
    <row r="4" spans="2:2">
      <c r="B4" t="s">
        <v>905</v>
      </c>
    </row>
    <row r="5" spans="2:2">
      <c r="B5" t="s">
        <v>903</v>
      </c>
    </row>
    <row r="6" spans="2:2">
      <c r="B6" t="s">
        <v>904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7B87-F242-4FEE-B504-168A50F649A6}">
  <dimension ref="A2:V410"/>
  <sheetViews>
    <sheetView topLeftCell="A4" workbookViewId="0">
      <selection activeCell="N5" sqref="N5:O11"/>
    </sheetView>
  </sheetViews>
  <sheetFormatPr defaultColWidth="7.88671875" defaultRowHeight="13.8"/>
  <cols>
    <col min="1" max="1" width="4.33203125" style="389" customWidth="1"/>
    <col min="2" max="2" width="5.109375" style="389" customWidth="1"/>
    <col min="3" max="3" width="9.6640625" style="389" customWidth="1"/>
    <col min="4" max="4" width="13" style="389" customWidth="1"/>
    <col min="5" max="5" width="9.6640625" style="389" customWidth="1"/>
    <col min="6" max="6" width="12.44140625" style="389" customWidth="1"/>
    <col min="7" max="7" width="8" style="389" bestFit="1" customWidth="1"/>
    <col min="8" max="8" width="12.88671875" style="389" customWidth="1"/>
    <col min="9" max="9" width="8" style="389" bestFit="1" customWidth="1"/>
    <col min="10" max="10" width="11.5546875" style="389" customWidth="1"/>
    <col min="11" max="11" width="12.33203125" style="389" customWidth="1"/>
    <col min="12" max="12" width="9.44140625" style="389" customWidth="1"/>
    <col min="13" max="13" width="10" style="389" bestFit="1" customWidth="1"/>
    <col min="14" max="14" width="10.44140625" style="389" customWidth="1"/>
    <col min="15" max="19" width="8.109375" style="389" bestFit="1" customWidth="1"/>
    <col min="20" max="16384" width="7.88671875" style="389"/>
  </cols>
  <sheetData>
    <row r="2" spans="1:11" ht="16.2" thickBot="1">
      <c r="B2" s="390" t="s">
        <v>1094</v>
      </c>
      <c r="D2" s="390"/>
    </row>
    <row r="3" spans="1:11" ht="14.4" thickBot="1">
      <c r="B3" s="391" t="s">
        <v>329</v>
      </c>
      <c r="C3" s="392" t="s">
        <v>1095</v>
      </c>
      <c r="D3" s="393"/>
      <c r="E3" s="392" t="s">
        <v>1096</v>
      </c>
      <c r="F3" s="393"/>
      <c r="G3" s="392" t="s">
        <v>1060</v>
      </c>
      <c r="H3" s="393"/>
      <c r="I3" s="392" t="s">
        <v>377</v>
      </c>
      <c r="J3" s="393"/>
      <c r="K3" s="394" t="s">
        <v>544</v>
      </c>
    </row>
    <row r="4" spans="1:11" ht="27.6">
      <c r="B4" s="395"/>
      <c r="C4" s="396" t="s">
        <v>1097</v>
      </c>
      <c r="D4" s="397" t="s">
        <v>1098</v>
      </c>
      <c r="E4" s="396" t="s">
        <v>1097</v>
      </c>
      <c r="F4" s="397" t="s">
        <v>1098</v>
      </c>
      <c r="G4" s="396" t="s">
        <v>1097</v>
      </c>
      <c r="H4" s="397" t="s">
        <v>1098</v>
      </c>
      <c r="I4" s="396" t="s">
        <v>1097</v>
      </c>
      <c r="J4" s="397" t="s">
        <v>1098</v>
      </c>
      <c r="K4" s="398" t="s">
        <v>1098</v>
      </c>
    </row>
    <row r="5" spans="1:11" ht="14.4" thickBot="1">
      <c r="B5" s="399"/>
      <c r="C5" s="400"/>
      <c r="D5" s="401" t="s">
        <v>543</v>
      </c>
      <c r="E5" s="400"/>
      <c r="F5" s="401" t="s">
        <v>543</v>
      </c>
      <c r="G5" s="400"/>
      <c r="H5" s="401" t="s">
        <v>543</v>
      </c>
      <c r="I5" s="400"/>
      <c r="J5" s="401" t="s">
        <v>543</v>
      </c>
      <c r="K5" s="401" t="s">
        <v>543</v>
      </c>
    </row>
    <row r="6" spans="1:11" ht="12.75" customHeight="1">
      <c r="A6" s="389" t="s">
        <v>1099</v>
      </c>
      <c r="B6" s="402">
        <v>2000</v>
      </c>
      <c r="C6" s="403" t="s">
        <v>1100</v>
      </c>
      <c r="D6" s="404" t="s">
        <v>1100</v>
      </c>
      <c r="E6" s="405" t="s">
        <v>1100</v>
      </c>
      <c r="F6" s="406" t="s">
        <v>1100</v>
      </c>
      <c r="G6" s="405" t="s">
        <v>1100</v>
      </c>
      <c r="H6" s="407" t="s">
        <v>1100</v>
      </c>
      <c r="I6" s="408" t="s">
        <v>1100</v>
      </c>
      <c r="J6" s="409" t="s">
        <v>1100</v>
      </c>
      <c r="K6" s="410" t="s">
        <v>1100</v>
      </c>
    </row>
    <row r="7" spans="1:11" ht="12.75" customHeight="1">
      <c r="A7" s="389" t="s">
        <v>1099</v>
      </c>
      <c r="B7" s="411">
        <v>2001</v>
      </c>
      <c r="C7" s="403" t="s">
        <v>1100</v>
      </c>
      <c r="D7" s="404" t="s">
        <v>1100</v>
      </c>
      <c r="E7" s="403" t="s">
        <v>1100</v>
      </c>
      <c r="F7" s="412" t="s">
        <v>1100</v>
      </c>
      <c r="G7" s="413" t="s">
        <v>1100</v>
      </c>
      <c r="H7" s="414" t="s">
        <v>1100</v>
      </c>
      <c r="I7" s="408" t="s">
        <v>1100</v>
      </c>
      <c r="J7" s="409" t="s">
        <v>1100</v>
      </c>
      <c r="K7" s="415" t="s">
        <v>1100</v>
      </c>
    </row>
    <row r="8" spans="1:11" ht="12.75" customHeight="1">
      <c r="A8" s="389" t="s">
        <v>1099</v>
      </c>
      <c r="B8" s="411">
        <v>2002</v>
      </c>
      <c r="C8" s="403" t="s">
        <v>1100</v>
      </c>
      <c r="D8" s="404" t="s">
        <v>1100</v>
      </c>
      <c r="E8" s="403" t="s">
        <v>1100</v>
      </c>
      <c r="F8" s="412" t="s">
        <v>1100</v>
      </c>
      <c r="G8" s="413" t="s">
        <v>1100</v>
      </c>
      <c r="H8" s="414" t="s">
        <v>1100</v>
      </c>
      <c r="I8" s="408" t="s">
        <v>1100</v>
      </c>
      <c r="J8" s="409" t="s">
        <v>1100</v>
      </c>
      <c r="K8" s="415" t="s">
        <v>1100</v>
      </c>
    </row>
    <row r="9" spans="1:11" ht="12.75" customHeight="1">
      <c r="A9" s="389" t="s">
        <v>1099</v>
      </c>
      <c r="B9" s="411">
        <v>2003</v>
      </c>
      <c r="C9" s="403" t="s">
        <v>1100</v>
      </c>
      <c r="D9" s="404" t="s">
        <v>1100</v>
      </c>
      <c r="E9" s="403" t="s">
        <v>1100</v>
      </c>
      <c r="F9" s="412" t="s">
        <v>1100</v>
      </c>
      <c r="G9" s="413" t="s">
        <v>1100</v>
      </c>
      <c r="H9" s="414" t="s">
        <v>1100</v>
      </c>
      <c r="I9" s="408" t="s">
        <v>1100</v>
      </c>
      <c r="J9" s="409" t="s">
        <v>1100</v>
      </c>
      <c r="K9" s="415" t="s">
        <v>1100</v>
      </c>
    </row>
    <row r="10" spans="1:11" ht="12.75" customHeight="1">
      <c r="A10" s="389" t="s">
        <v>1099</v>
      </c>
      <c r="B10" s="411">
        <v>2004</v>
      </c>
      <c r="C10" s="403" t="s">
        <v>1100</v>
      </c>
      <c r="D10" s="404" t="s">
        <v>1100</v>
      </c>
      <c r="E10" s="403" t="s">
        <v>1100</v>
      </c>
      <c r="F10" s="412" t="s">
        <v>1100</v>
      </c>
      <c r="G10" s="413" t="s">
        <v>1100</v>
      </c>
      <c r="H10" s="414" t="s">
        <v>1100</v>
      </c>
      <c r="I10" s="408" t="s">
        <v>1100</v>
      </c>
      <c r="J10" s="409" t="s">
        <v>1100</v>
      </c>
      <c r="K10" s="415" t="s">
        <v>1100</v>
      </c>
    </row>
    <row r="11" spans="1:11" ht="12.75" customHeight="1">
      <c r="A11" s="389" t="s">
        <v>1099</v>
      </c>
      <c r="B11" s="411">
        <v>2005</v>
      </c>
      <c r="C11" s="403" t="s">
        <v>1100</v>
      </c>
      <c r="D11" s="404" t="s">
        <v>1100</v>
      </c>
      <c r="E11" s="403" t="s">
        <v>1100</v>
      </c>
      <c r="F11" s="412" t="s">
        <v>1100</v>
      </c>
      <c r="G11" s="413" t="s">
        <v>1100</v>
      </c>
      <c r="H11" s="414" t="s">
        <v>1100</v>
      </c>
      <c r="I11" s="408" t="s">
        <v>1100</v>
      </c>
      <c r="J11" s="409" t="s">
        <v>1100</v>
      </c>
      <c r="K11" s="415" t="s">
        <v>1100</v>
      </c>
    </row>
    <row r="12" spans="1:11" ht="12.75" customHeight="1">
      <c r="A12" s="389" t="s">
        <v>1099</v>
      </c>
      <c r="B12" s="411">
        <v>2006</v>
      </c>
      <c r="C12" s="403" t="s">
        <v>1100</v>
      </c>
      <c r="D12" s="404" t="s">
        <v>1100</v>
      </c>
      <c r="E12" s="403" t="s">
        <v>1100</v>
      </c>
      <c r="F12" s="412" t="s">
        <v>1100</v>
      </c>
      <c r="G12" s="413" t="s">
        <v>1100</v>
      </c>
      <c r="H12" s="414" t="s">
        <v>1100</v>
      </c>
      <c r="I12" s="408" t="s">
        <v>1100</v>
      </c>
      <c r="J12" s="409" t="s">
        <v>1100</v>
      </c>
      <c r="K12" s="415" t="s">
        <v>1100</v>
      </c>
    </row>
    <row r="13" spans="1:11" ht="12.75" customHeight="1">
      <c r="A13" s="389" t="s">
        <v>1099</v>
      </c>
      <c r="B13" s="411">
        <v>2007</v>
      </c>
      <c r="C13" s="403" t="s">
        <v>1100</v>
      </c>
      <c r="D13" s="404" t="s">
        <v>1100</v>
      </c>
      <c r="E13" s="403" t="s">
        <v>1100</v>
      </c>
      <c r="F13" s="412" t="s">
        <v>1100</v>
      </c>
      <c r="G13" s="413" t="s">
        <v>1100</v>
      </c>
      <c r="H13" s="414" t="s">
        <v>1100</v>
      </c>
      <c r="I13" s="408" t="s">
        <v>1100</v>
      </c>
      <c r="J13" s="409" t="s">
        <v>1100</v>
      </c>
      <c r="K13" s="415" t="s">
        <v>1100</v>
      </c>
    </row>
    <row r="14" spans="1:11" ht="12.75" customHeight="1">
      <c r="A14" s="389" t="s">
        <v>1099</v>
      </c>
      <c r="B14" s="411">
        <v>2008</v>
      </c>
      <c r="C14" s="403" t="s">
        <v>1100</v>
      </c>
      <c r="D14" s="404" t="s">
        <v>1100</v>
      </c>
      <c r="E14" s="403" t="s">
        <v>1100</v>
      </c>
      <c r="F14" s="416" t="s">
        <v>1100</v>
      </c>
      <c r="G14" s="413" t="s">
        <v>1100</v>
      </c>
      <c r="H14" s="417" t="s">
        <v>1100</v>
      </c>
      <c r="I14" s="408" t="s">
        <v>1100</v>
      </c>
      <c r="J14" s="404" t="s">
        <v>1100</v>
      </c>
      <c r="K14" s="418" t="s">
        <v>1100</v>
      </c>
    </row>
    <row r="15" spans="1:11" ht="12.75" customHeight="1">
      <c r="A15" s="389" t="s">
        <v>1099</v>
      </c>
      <c r="B15" s="411">
        <v>2009</v>
      </c>
      <c r="C15" s="403" t="s">
        <v>1100</v>
      </c>
      <c r="D15" s="404" t="s">
        <v>1100</v>
      </c>
      <c r="E15" s="403" t="s">
        <v>1100</v>
      </c>
      <c r="F15" s="416" t="s">
        <v>1100</v>
      </c>
      <c r="G15" s="413" t="s">
        <v>1100</v>
      </c>
      <c r="H15" s="417" t="s">
        <v>1100</v>
      </c>
      <c r="I15" s="408" t="s">
        <v>1100</v>
      </c>
      <c r="J15" s="404" t="s">
        <v>1100</v>
      </c>
      <c r="K15" s="418" t="s">
        <v>1100</v>
      </c>
    </row>
    <row r="16" spans="1:11" ht="12.75" customHeight="1">
      <c r="A16" s="389" t="s">
        <v>1099</v>
      </c>
      <c r="B16" s="411">
        <v>2010</v>
      </c>
      <c r="C16" s="403" t="s">
        <v>1100</v>
      </c>
      <c r="D16" s="404" t="s">
        <v>1100</v>
      </c>
      <c r="E16" s="403" t="s">
        <v>1100</v>
      </c>
      <c r="F16" s="416" t="s">
        <v>1100</v>
      </c>
      <c r="G16" s="413" t="s">
        <v>1100</v>
      </c>
      <c r="H16" s="417" t="s">
        <v>1100</v>
      </c>
      <c r="I16" s="408" t="s">
        <v>1100</v>
      </c>
      <c r="J16" s="404" t="s">
        <v>1100</v>
      </c>
      <c r="K16" s="418" t="s">
        <v>1100</v>
      </c>
    </row>
    <row r="17" spans="1:15" ht="12.75" customHeight="1">
      <c r="A17" s="389" t="s">
        <v>1099</v>
      </c>
      <c r="B17" s="411">
        <v>2011</v>
      </c>
      <c r="C17" s="403" t="s">
        <v>1100</v>
      </c>
      <c r="D17" s="404" t="s">
        <v>1100</v>
      </c>
      <c r="E17" s="403" t="s">
        <v>1100</v>
      </c>
      <c r="F17" s="416" t="s">
        <v>1100</v>
      </c>
      <c r="G17" s="413" t="s">
        <v>1100</v>
      </c>
      <c r="H17" s="417" t="s">
        <v>1100</v>
      </c>
      <c r="I17" s="408" t="s">
        <v>1100</v>
      </c>
      <c r="J17" s="404" t="s">
        <v>1100</v>
      </c>
      <c r="K17" s="418" t="s">
        <v>1100</v>
      </c>
    </row>
    <row r="18" spans="1:15" ht="12.75" customHeight="1">
      <c r="A18" s="389" t="s">
        <v>1099</v>
      </c>
      <c r="B18" s="411">
        <v>2012</v>
      </c>
      <c r="C18" s="403" t="s">
        <v>1100</v>
      </c>
      <c r="D18" s="404" t="s">
        <v>1100</v>
      </c>
      <c r="E18" s="403" t="s">
        <v>1100</v>
      </c>
      <c r="F18" s="416" t="s">
        <v>1100</v>
      </c>
      <c r="G18" s="413" t="s">
        <v>1100</v>
      </c>
      <c r="H18" s="417" t="s">
        <v>1100</v>
      </c>
      <c r="I18" s="408" t="s">
        <v>1100</v>
      </c>
      <c r="J18" s="404" t="s">
        <v>1100</v>
      </c>
      <c r="K18" s="418" t="s">
        <v>1100</v>
      </c>
    </row>
    <row r="19" spans="1:15" ht="12.75" customHeight="1">
      <c r="A19" s="389" t="s">
        <v>1099</v>
      </c>
      <c r="B19" s="411">
        <v>2013</v>
      </c>
      <c r="C19" s="403" t="s">
        <v>1100</v>
      </c>
      <c r="D19" s="404" t="s">
        <v>1100</v>
      </c>
      <c r="E19" s="403" t="s">
        <v>1100</v>
      </c>
      <c r="F19" s="416" t="s">
        <v>1100</v>
      </c>
      <c r="G19" s="413" t="s">
        <v>1100</v>
      </c>
      <c r="H19" s="417" t="s">
        <v>1100</v>
      </c>
      <c r="I19" s="408" t="s">
        <v>1100</v>
      </c>
      <c r="J19" s="404" t="s">
        <v>1100</v>
      </c>
      <c r="K19" s="418" t="s">
        <v>1100</v>
      </c>
    </row>
    <row r="20" spans="1:15" ht="12.75" customHeight="1">
      <c r="A20" s="389" t="s">
        <v>1099</v>
      </c>
      <c r="B20" s="411">
        <v>2014</v>
      </c>
      <c r="C20" s="403" t="s">
        <v>1100</v>
      </c>
      <c r="D20" s="404" t="s">
        <v>1100</v>
      </c>
      <c r="E20" s="403" t="s">
        <v>1100</v>
      </c>
      <c r="F20" s="416" t="s">
        <v>1100</v>
      </c>
      <c r="G20" s="413" t="s">
        <v>1100</v>
      </c>
      <c r="H20" s="417" t="s">
        <v>1100</v>
      </c>
      <c r="I20" s="408" t="s">
        <v>1100</v>
      </c>
      <c r="J20" s="404" t="s">
        <v>1100</v>
      </c>
      <c r="K20" s="418" t="s">
        <v>1100</v>
      </c>
    </row>
    <row r="21" spans="1:15" ht="12.75" customHeight="1">
      <c r="A21" s="389" t="s">
        <v>1099</v>
      </c>
      <c r="B21" s="411">
        <v>2015</v>
      </c>
      <c r="C21" s="403" t="s">
        <v>1100</v>
      </c>
      <c r="D21" s="404" t="s">
        <v>1100</v>
      </c>
      <c r="E21" s="403" t="s">
        <v>1100</v>
      </c>
      <c r="F21" s="416" t="s">
        <v>1100</v>
      </c>
      <c r="G21" s="413" t="s">
        <v>1100</v>
      </c>
      <c r="H21" s="417" t="s">
        <v>1100</v>
      </c>
      <c r="I21" s="408" t="s">
        <v>1100</v>
      </c>
      <c r="J21" s="419" t="s">
        <v>1100</v>
      </c>
      <c r="K21" s="418" t="s">
        <v>1100</v>
      </c>
    </row>
    <row r="22" spans="1:15" ht="12.75" customHeight="1">
      <c r="A22" s="389" t="s">
        <v>1099</v>
      </c>
      <c r="B22" s="411">
        <v>2016</v>
      </c>
      <c r="C22" s="403" t="s">
        <v>1100</v>
      </c>
      <c r="D22" s="404" t="s">
        <v>1100</v>
      </c>
      <c r="E22" s="403" t="s">
        <v>1100</v>
      </c>
      <c r="F22" s="420" t="s">
        <v>1100</v>
      </c>
      <c r="G22" s="413" t="s">
        <v>1100</v>
      </c>
      <c r="H22" s="421" t="s">
        <v>1100</v>
      </c>
      <c r="I22" s="408" t="s">
        <v>1100</v>
      </c>
      <c r="J22" s="419" t="s">
        <v>1100</v>
      </c>
      <c r="K22" s="418" t="s">
        <v>1100</v>
      </c>
    </row>
    <row r="23" spans="1:15" ht="12.75" customHeight="1">
      <c r="A23" s="389" t="s">
        <v>1099</v>
      </c>
      <c r="B23" s="411">
        <v>2017</v>
      </c>
      <c r="C23" s="403" t="s">
        <v>1100</v>
      </c>
      <c r="D23" s="404" t="s">
        <v>1100</v>
      </c>
      <c r="E23" s="403">
        <v>227</v>
      </c>
      <c r="F23" s="420" t="s">
        <v>1100</v>
      </c>
      <c r="G23" s="413">
        <v>26.5</v>
      </c>
      <c r="H23" s="421" t="s">
        <v>1100</v>
      </c>
      <c r="I23" s="408">
        <v>5</v>
      </c>
      <c r="J23" s="419" t="s">
        <v>1100</v>
      </c>
      <c r="K23" s="418" t="s">
        <v>1100</v>
      </c>
    </row>
    <row r="24" spans="1:15" ht="14.4" thickBot="1">
      <c r="A24" s="389" t="s">
        <v>1099</v>
      </c>
      <c r="B24" s="411">
        <v>2018</v>
      </c>
      <c r="C24" s="403" t="s">
        <v>1100</v>
      </c>
      <c r="D24" s="404" t="s">
        <v>1100</v>
      </c>
      <c r="E24" s="403">
        <v>227</v>
      </c>
      <c r="F24" s="420" t="s">
        <v>1100</v>
      </c>
      <c r="G24" s="413">
        <v>26.5</v>
      </c>
      <c r="H24" s="421" t="s">
        <v>1100</v>
      </c>
      <c r="I24" s="408">
        <v>5</v>
      </c>
      <c r="J24" s="419" t="s">
        <v>1100</v>
      </c>
      <c r="K24" s="418" t="s">
        <v>1100</v>
      </c>
      <c r="L24" s="389" t="s">
        <v>1101</v>
      </c>
    </row>
    <row r="25" spans="1:15">
      <c r="A25" s="389" t="s">
        <v>1099</v>
      </c>
      <c r="B25" s="411">
        <v>2019</v>
      </c>
      <c r="C25" s="403">
        <v>889</v>
      </c>
      <c r="D25" s="404" t="s">
        <v>1100</v>
      </c>
      <c r="E25" s="403">
        <v>233.5</v>
      </c>
      <c r="F25" s="420" t="s">
        <v>1100</v>
      </c>
      <c r="G25" s="413">
        <v>28.5</v>
      </c>
      <c r="H25" s="421" t="s">
        <v>1100</v>
      </c>
      <c r="I25" s="408">
        <v>5</v>
      </c>
      <c r="J25" s="419" t="s">
        <v>1100</v>
      </c>
      <c r="K25" s="418" t="s">
        <v>1100</v>
      </c>
      <c r="L25" s="422" t="s">
        <v>1102</v>
      </c>
      <c r="M25" s="423" t="s">
        <v>1103</v>
      </c>
      <c r="N25" s="423" t="s">
        <v>1060</v>
      </c>
      <c r="O25" s="424" t="s">
        <v>377</v>
      </c>
    </row>
    <row r="26" spans="1:15" ht="14.4" thickBot="1">
      <c r="A26" s="425"/>
      <c r="B26" s="411">
        <v>2020</v>
      </c>
      <c r="C26" s="403">
        <v>910.11964149647451</v>
      </c>
      <c r="D26" s="404">
        <v>0.70883456425378699</v>
      </c>
      <c r="E26" s="403">
        <v>233.06375490441718</v>
      </c>
      <c r="F26" s="420">
        <v>0.35091285078670725</v>
      </c>
      <c r="G26" s="413">
        <v>28.437210981818183</v>
      </c>
      <c r="H26" s="421">
        <v>0.10400808748445123</v>
      </c>
      <c r="I26" s="408">
        <v>4.9967532375038886</v>
      </c>
      <c r="J26" s="419">
        <v>3.4091327688878945E-2</v>
      </c>
      <c r="K26" s="418">
        <v>1.1978468302138243</v>
      </c>
      <c r="L26" s="426">
        <f>1388/2+200</f>
        <v>894</v>
      </c>
      <c r="M26" s="427">
        <f>45/2+190</f>
        <v>212.5</v>
      </c>
      <c r="N26" s="428">
        <v>28</v>
      </c>
      <c r="O26" s="429">
        <v>5</v>
      </c>
    </row>
    <row r="27" spans="1:15">
      <c r="A27" s="425"/>
      <c r="B27" s="411">
        <v>2021</v>
      </c>
      <c r="C27" s="403">
        <v>944.61560227719042</v>
      </c>
      <c r="D27" s="404">
        <v>0.64520257755846444</v>
      </c>
      <c r="E27" s="403">
        <v>234.02707489802475</v>
      </c>
      <c r="F27" s="420">
        <v>0.34952267971160872</v>
      </c>
      <c r="G27" s="413">
        <v>28.369318855782392</v>
      </c>
      <c r="H27" s="421">
        <v>0.1030050811271012</v>
      </c>
      <c r="I27" s="408">
        <v>5.0191323467490543</v>
      </c>
      <c r="J27" s="419">
        <v>2.4912574956942463E-2</v>
      </c>
      <c r="K27" s="418">
        <v>1.1226429133541169</v>
      </c>
    </row>
    <row r="28" spans="1:15">
      <c r="A28" s="425"/>
      <c r="B28" s="411">
        <v>2022</v>
      </c>
      <c r="C28" s="403">
        <v>997.03095298534083</v>
      </c>
      <c r="D28" s="404">
        <v>0.68298739389258656</v>
      </c>
      <c r="E28" s="403">
        <v>235.65264736952125</v>
      </c>
      <c r="F28" s="420">
        <v>0.34800607064432804</v>
      </c>
      <c r="G28" s="413">
        <v>28.273326590930129</v>
      </c>
      <c r="H28" s="421">
        <v>0.10158676902143408</v>
      </c>
      <c r="I28" s="408">
        <v>5.079688728521683</v>
      </c>
      <c r="J28" s="419">
        <v>2.9509814364758628E-2</v>
      </c>
      <c r="K28" s="418">
        <v>1.1620900479231071</v>
      </c>
    </row>
    <row r="29" spans="1:15">
      <c r="A29" s="425"/>
      <c r="B29" s="411">
        <v>2023</v>
      </c>
      <c r="C29" s="403">
        <v>1071.3147906676352</v>
      </c>
      <c r="D29" s="404">
        <v>0.7308314257691112</v>
      </c>
      <c r="E29" s="403">
        <v>238.07316271253745</v>
      </c>
      <c r="F29" s="420">
        <v>0.34578397051511645</v>
      </c>
      <c r="G29" s="413">
        <v>28.146552162963225</v>
      </c>
      <c r="H29" s="421">
        <v>9.9543056172889319E-2</v>
      </c>
      <c r="I29" s="408">
        <v>5.1649572468539438</v>
      </c>
      <c r="J29" s="419">
        <v>3.4098125567527893E-2</v>
      </c>
      <c r="K29" s="418">
        <v>1.2102565780246448</v>
      </c>
    </row>
    <row r="30" spans="1:15">
      <c r="A30" s="425"/>
      <c r="B30" s="411">
        <v>2024</v>
      </c>
      <c r="C30" s="403">
        <v>1161.8542412023669</v>
      </c>
      <c r="D30" s="404">
        <v>0.7873025048585427</v>
      </c>
      <c r="E30" s="403">
        <v>242.14650471009776</v>
      </c>
      <c r="F30" s="420">
        <v>0.3513805857651176</v>
      </c>
      <c r="G30" s="413">
        <v>28.006170643835596</v>
      </c>
      <c r="H30" s="421">
        <v>9.903543287184717E-2</v>
      </c>
      <c r="I30" s="408">
        <v>5.2910979245296446</v>
      </c>
      <c r="J30" s="419">
        <v>3.4935050934655432E-2</v>
      </c>
      <c r="K30" s="418">
        <v>1.272653574430163</v>
      </c>
    </row>
    <row r="31" spans="1:15">
      <c r="A31" s="425"/>
      <c r="B31" s="411">
        <v>2025</v>
      </c>
      <c r="C31" s="403">
        <v>1263.7412279036357</v>
      </c>
      <c r="D31" s="404">
        <v>0.84355407700335405</v>
      </c>
      <c r="E31" s="403">
        <v>248.69789952983874</v>
      </c>
      <c r="F31" s="420">
        <v>0.35926223389099032</v>
      </c>
      <c r="G31" s="413">
        <v>27.864815101587865</v>
      </c>
      <c r="H31" s="421">
        <v>9.8170103198176914E-2</v>
      </c>
      <c r="I31" s="408">
        <v>5.3881781078179607</v>
      </c>
      <c r="J31" s="419">
        <v>3.5452301390494739E-2</v>
      </c>
      <c r="K31" s="418">
        <v>1.3364387154830162</v>
      </c>
    </row>
    <row r="32" spans="1:15">
      <c r="A32" s="425"/>
      <c r="B32" s="411">
        <v>2026</v>
      </c>
      <c r="C32" s="403">
        <v>1353.6685203773466</v>
      </c>
      <c r="D32" s="404">
        <v>0.89202626373540583</v>
      </c>
      <c r="E32" s="403">
        <v>258.7640973591993</v>
      </c>
      <c r="F32" s="420">
        <v>0.37035282555730997</v>
      </c>
      <c r="G32" s="413">
        <v>27.738399566288585</v>
      </c>
      <c r="H32" s="421">
        <v>9.6899904315057475E-2</v>
      </c>
      <c r="I32" s="408">
        <v>5.5407856530327875</v>
      </c>
      <c r="J32" s="419">
        <v>3.6157084562436596E-2</v>
      </c>
      <c r="K32" s="418">
        <v>1.39543607817021</v>
      </c>
    </row>
    <row r="33" spans="1:11">
      <c r="A33" s="425"/>
      <c r="B33" s="411">
        <v>2027</v>
      </c>
      <c r="C33" s="403">
        <v>1484.8194306076264</v>
      </c>
      <c r="D33" s="404">
        <v>0.96423481552988399</v>
      </c>
      <c r="E33" s="403">
        <v>273.57983071739841</v>
      </c>
      <c r="F33" s="420">
        <v>0.37882153630859861</v>
      </c>
      <c r="G33" s="413">
        <v>27.646804049600512</v>
      </c>
      <c r="H33" s="421">
        <v>9.351318552838242E-2</v>
      </c>
      <c r="I33" s="408">
        <v>5.7699241243858346</v>
      </c>
      <c r="J33" s="419">
        <v>3.6465218861525109E-2</v>
      </c>
      <c r="K33" s="418">
        <v>1.4730347562283901</v>
      </c>
    </row>
    <row r="34" spans="1:11">
      <c r="A34" s="425"/>
      <c r="B34" s="411">
        <v>2028</v>
      </c>
      <c r="C34" s="403">
        <v>1627.5245543936953</v>
      </c>
      <c r="D34" s="404">
        <v>1.050923145101575</v>
      </c>
      <c r="E34" s="403">
        <v>294.52263593250643</v>
      </c>
      <c r="F34" s="420">
        <v>0.40056431913319895</v>
      </c>
      <c r="G34" s="413">
        <v>27.614682619519137</v>
      </c>
      <c r="H34" s="421">
        <v>9.1815996969033364E-2</v>
      </c>
      <c r="I34" s="408">
        <v>6.1021375635998467</v>
      </c>
      <c r="J34" s="419">
        <v>3.7917683319878895E-2</v>
      </c>
      <c r="K34" s="418">
        <v>1.5812211445236861</v>
      </c>
    </row>
    <row r="35" spans="1:11">
      <c r="A35" s="425"/>
      <c r="B35" s="411">
        <v>2029</v>
      </c>
      <c r="C35" s="403">
        <v>1790.2678766290833</v>
      </c>
      <c r="D35" s="404">
        <v>1.1607548982181675</v>
      </c>
      <c r="E35" s="403">
        <v>323.01143730449201</v>
      </c>
      <c r="F35" s="420">
        <v>0.43890933937412113</v>
      </c>
      <c r="G35" s="413">
        <v>27.672401548244682</v>
      </c>
      <c r="H35" s="421">
        <v>9.199754283528537E-2</v>
      </c>
      <c r="I35" s="408">
        <v>6.570576970888844</v>
      </c>
      <c r="J35" s="419">
        <v>4.083335686412401E-2</v>
      </c>
      <c r="K35" s="418">
        <v>1.7324951372916979</v>
      </c>
    </row>
    <row r="36" spans="1:11">
      <c r="A36" s="425"/>
      <c r="B36" s="411">
        <v>2030</v>
      </c>
      <c r="C36" s="403">
        <v>1973.2355347095249</v>
      </c>
      <c r="D36" s="404">
        <v>1.2877455101070745</v>
      </c>
      <c r="E36" s="403">
        <v>360.37043866478507</v>
      </c>
      <c r="F36" s="420">
        <v>0.48922546754237295</v>
      </c>
      <c r="G36" s="413">
        <v>27.857106519783965</v>
      </c>
      <c r="H36" s="421">
        <v>9.2601165964731849E-2</v>
      </c>
      <c r="I36" s="408">
        <v>7.2160939510086584</v>
      </c>
      <c r="J36" s="419">
        <v>4.4850317900763569E-2</v>
      </c>
      <c r="K36" s="418">
        <v>1.914422461514943</v>
      </c>
    </row>
    <row r="37" spans="1:11">
      <c r="A37" s="425"/>
      <c r="B37" s="411">
        <v>2031</v>
      </c>
      <c r="C37" s="403">
        <v>2148.9147168715831</v>
      </c>
      <c r="D37" s="404">
        <v>1.3985363072606141</v>
      </c>
      <c r="E37" s="403">
        <v>404.90587595111157</v>
      </c>
      <c r="F37" s="420">
        <v>0.54907679978683677</v>
      </c>
      <c r="G37" s="413">
        <v>28.153354741036864</v>
      </c>
      <c r="H37" s="421">
        <v>9.3573181128750169E-2</v>
      </c>
      <c r="I37" s="408">
        <v>8.0461593962234321</v>
      </c>
      <c r="J37" s="419">
        <v>5.0016651302594972E-2</v>
      </c>
      <c r="K37" s="418">
        <v>2.0912029394787961</v>
      </c>
    </row>
    <row r="38" spans="1:11">
      <c r="A38" s="425"/>
      <c r="B38" s="411">
        <v>2032</v>
      </c>
      <c r="C38" s="403">
        <v>2315.2540316365416</v>
      </c>
      <c r="D38" s="404">
        <v>1.5026345056793677</v>
      </c>
      <c r="E38" s="403">
        <v>456.56388865654333</v>
      </c>
      <c r="F38" s="420">
        <v>0.61844225639024097</v>
      </c>
      <c r="G38" s="413">
        <v>28.617471336238843</v>
      </c>
      <c r="H38" s="421">
        <v>9.5102795100354021E-2</v>
      </c>
      <c r="I38" s="408">
        <v>9.1065497147442507</v>
      </c>
      <c r="J38" s="419">
        <v>5.6616428134025114E-2</v>
      </c>
      <c r="K38" s="418">
        <v>2.2727959853039881</v>
      </c>
    </row>
    <row r="39" spans="1:11">
      <c r="A39" s="425"/>
      <c r="B39" s="411">
        <v>2033</v>
      </c>
      <c r="C39" s="403">
        <v>2471.4158781047145</v>
      </c>
      <c r="D39" s="404">
        <v>1.5916644764035219</v>
      </c>
      <c r="E39" s="403">
        <v>514.88649506027639</v>
      </c>
      <c r="F39" s="420">
        <v>0.6775800511732667</v>
      </c>
      <c r="G39" s="413">
        <v>29.316386131064203</v>
      </c>
      <c r="H39" s="421">
        <v>9.4742905087934329E-2</v>
      </c>
      <c r="I39" s="408">
        <v>10.449292750439817</v>
      </c>
      <c r="J39" s="419">
        <v>6.3193379263238827E-2</v>
      </c>
      <c r="K39" s="418">
        <v>2.4271808119279616</v>
      </c>
    </row>
    <row r="40" spans="1:11">
      <c r="A40" s="425"/>
      <c r="B40" s="411">
        <v>2034</v>
      </c>
      <c r="C40" s="403">
        <v>2616.7962180524646</v>
      </c>
      <c r="D40" s="404">
        <v>1.6580983140564627</v>
      </c>
      <c r="E40" s="403">
        <v>579.07208956086333</v>
      </c>
      <c r="F40" s="420">
        <v>0.74178337610037171</v>
      </c>
      <c r="G40" s="413">
        <v>30.328486504205301</v>
      </c>
      <c r="H40" s="421">
        <v>9.5500491931435422E-2</v>
      </c>
      <c r="I40" s="408">
        <v>12.131819868038388</v>
      </c>
      <c r="J40" s="419">
        <v>7.1507415570462154E-2</v>
      </c>
      <c r="K40" s="418">
        <v>2.566889597658732</v>
      </c>
    </row>
    <row r="41" spans="1:11">
      <c r="A41" s="425"/>
      <c r="B41" s="411">
        <v>2035</v>
      </c>
      <c r="C41" s="403">
        <v>2749.950882769544</v>
      </c>
      <c r="D41" s="404">
        <v>1.7302040651972181</v>
      </c>
      <c r="E41" s="403">
        <v>648.07418030888095</v>
      </c>
      <c r="F41" s="420">
        <v>0.82925129621442484</v>
      </c>
      <c r="G41" s="413">
        <v>31.744164722418848</v>
      </c>
      <c r="H41" s="421">
        <v>9.9944645903956936E-2</v>
      </c>
      <c r="I41" s="408">
        <v>14.215310611413161</v>
      </c>
      <c r="J41" s="419">
        <v>8.3800011711654798E-2</v>
      </c>
      <c r="K41" s="418">
        <v>2.7432000190272547</v>
      </c>
    </row>
    <row r="42" spans="1:11">
      <c r="A42" s="425"/>
      <c r="B42" s="411">
        <v>2036</v>
      </c>
      <c r="C42" s="403">
        <v>2869.4393959536501</v>
      </c>
      <c r="D42" s="404">
        <v>1.8003468490173737</v>
      </c>
      <c r="E42" s="403">
        <v>720.71022031155621</v>
      </c>
      <c r="F42" s="420">
        <v>0.9211673989081669</v>
      </c>
      <c r="G42" s="413">
        <v>33.665861770025309</v>
      </c>
      <c r="H42" s="421">
        <v>0.10598053715996053</v>
      </c>
      <c r="I42" s="408">
        <v>16.762110313647572</v>
      </c>
      <c r="J42" s="419">
        <v>9.8827772788143947E-2</v>
      </c>
      <c r="K42" s="418">
        <v>2.9263225578736454</v>
      </c>
    </row>
    <row r="43" spans="1:11">
      <c r="A43" s="425"/>
      <c r="B43" s="411">
        <v>2037</v>
      </c>
      <c r="C43" s="403">
        <v>2974.7648575861922</v>
      </c>
      <c r="D43" s="404">
        <v>1.8612088321952101</v>
      </c>
      <c r="E43" s="403">
        <v>795.75858306769317</v>
      </c>
      <c r="F43" s="420">
        <v>1.015956492556084</v>
      </c>
      <c r="G43" s="413">
        <v>36.207369629573286</v>
      </c>
      <c r="H43" s="421">
        <v>0.11396568334767442</v>
      </c>
      <c r="I43" s="408">
        <v>19.832219800813096</v>
      </c>
      <c r="J43" s="419">
        <v>0.11694568972686338</v>
      </c>
      <c r="K43" s="418">
        <v>3.1080766978258318</v>
      </c>
    </row>
    <row r="44" spans="1:11">
      <c r="A44" s="425"/>
      <c r="B44" s="411">
        <v>2038</v>
      </c>
      <c r="C44" s="403">
        <v>3066.3596333348951</v>
      </c>
      <c r="D44" s="404">
        <v>1.9053431887213947</v>
      </c>
      <c r="E44" s="403">
        <v>872.03259508458518</v>
      </c>
      <c r="F44" s="420">
        <v>1.0907500813687583</v>
      </c>
      <c r="G44" s="413">
        <v>39.492133127163839</v>
      </c>
      <c r="H44" s="421">
        <v>0.12190228546326898</v>
      </c>
      <c r="I44" s="408">
        <v>23.479031142896421</v>
      </c>
      <c r="J44" s="419">
        <v>0.13581227743702282</v>
      </c>
      <c r="K44" s="418">
        <v>3.2538078329904447</v>
      </c>
    </row>
    <row r="45" spans="1:11">
      <c r="A45" s="425"/>
      <c r="B45" s="411">
        <v>2039</v>
      </c>
      <c r="C45" s="403">
        <v>3145.3746007004829</v>
      </c>
      <c r="D45" s="404">
        <v>1.9437985135064193</v>
      </c>
      <c r="E45" s="403">
        <v>948.42993031505023</v>
      </c>
      <c r="F45" s="420">
        <v>1.1715614015315847</v>
      </c>
      <c r="G45" s="413">
        <v>43.650307813393681</v>
      </c>
      <c r="H45" s="421">
        <v>0.1331931049408204</v>
      </c>
      <c r="I45" s="408">
        <v>27.74468516824443</v>
      </c>
      <c r="J45" s="419">
        <v>0.15869150256523845</v>
      </c>
      <c r="K45" s="418">
        <v>3.4072445225440631</v>
      </c>
    </row>
    <row r="46" spans="1:11">
      <c r="A46" s="425"/>
      <c r="B46" s="411">
        <v>2040</v>
      </c>
      <c r="C46" s="403">
        <v>3211.3804687193706</v>
      </c>
      <c r="D46" s="404">
        <v>1.9737107797197335</v>
      </c>
      <c r="E46" s="403">
        <v>1023.9610834122275</v>
      </c>
      <c r="F46" s="420">
        <v>1.2497794126230712</v>
      </c>
      <c r="G46" s="413">
        <v>48.814399819379588</v>
      </c>
      <c r="H46" s="421">
        <v>0.14731906052441082</v>
      </c>
      <c r="I46" s="408">
        <v>32.655601389618141</v>
      </c>
      <c r="J46" s="419">
        <v>0.18478637459100791</v>
      </c>
      <c r="K46" s="418">
        <v>3.5555956274582234</v>
      </c>
    </row>
    <row r="47" spans="1:11">
      <c r="A47" s="425"/>
      <c r="B47" s="411">
        <v>2041</v>
      </c>
      <c r="C47" s="403">
        <v>3274.6719920773025</v>
      </c>
      <c r="D47" s="404">
        <v>1.9949353634011981</v>
      </c>
      <c r="E47" s="403">
        <v>1101.6127409520648</v>
      </c>
      <c r="F47" s="420">
        <v>1.329316690255248</v>
      </c>
      <c r="G47" s="413">
        <v>54.948510111511538</v>
      </c>
      <c r="H47" s="421">
        <v>0.16407621762791033</v>
      </c>
      <c r="I47" s="408">
        <v>37.966776039871434</v>
      </c>
      <c r="J47" s="419">
        <v>0.21256644386852402</v>
      </c>
      <c r="K47" s="418">
        <v>3.7008947151528804</v>
      </c>
    </row>
    <row r="48" spans="1:11">
      <c r="A48" s="425"/>
      <c r="B48" s="411">
        <v>2042</v>
      </c>
      <c r="C48" s="430">
        <v>3333.7700371490951</v>
      </c>
      <c r="D48" s="431">
        <v>2.0129062441318073</v>
      </c>
      <c r="E48" s="430">
        <v>1181.010031239899</v>
      </c>
      <c r="F48" s="420">
        <v>1.4094475625508969</v>
      </c>
      <c r="G48" s="432">
        <v>62.126342098122677</v>
      </c>
      <c r="H48" s="421">
        <v>0.18360762490195459</v>
      </c>
      <c r="I48" s="433">
        <v>43.632039669925895</v>
      </c>
      <c r="J48" s="419">
        <v>0.24178074779364722</v>
      </c>
      <c r="K48" s="418">
        <v>3.8477421793783058</v>
      </c>
    </row>
    <row r="49" spans="1:11">
      <c r="A49" s="425"/>
      <c r="B49" s="411">
        <v>2043</v>
      </c>
      <c r="C49" s="430">
        <v>3389.5175404304832</v>
      </c>
      <c r="D49" s="431">
        <v>2.0282533252766761</v>
      </c>
      <c r="E49" s="430">
        <v>1261.8562413577215</v>
      </c>
      <c r="F49" s="420">
        <v>1.4899814080963232</v>
      </c>
      <c r="G49" s="432">
        <v>70.407579681830342</v>
      </c>
      <c r="H49" s="421">
        <v>0.20603434071017801</v>
      </c>
      <c r="I49" s="433">
        <v>49.591655788319059</v>
      </c>
      <c r="J49" s="419">
        <v>0.27210096247570248</v>
      </c>
      <c r="K49" s="418">
        <v>3.9963700365588801</v>
      </c>
    </row>
    <row r="50" spans="1:11">
      <c r="A50" s="425"/>
      <c r="B50" s="411">
        <v>2044</v>
      </c>
      <c r="C50" s="430">
        <v>3442.9694840493053</v>
      </c>
      <c r="D50" s="431">
        <v>2.0418283195009233</v>
      </c>
      <c r="E50" s="430">
        <v>1343.9211416494882</v>
      </c>
      <c r="F50" s="420">
        <v>1.5711046378335576</v>
      </c>
      <c r="G50" s="432">
        <v>79.83320822965446</v>
      </c>
      <c r="H50" s="421">
        <v>0.23146963165432294</v>
      </c>
      <c r="I50" s="433">
        <v>55.77546935663522</v>
      </c>
      <c r="J50" s="419">
        <v>0.30321797548964063</v>
      </c>
      <c r="K50" s="418">
        <v>4.1476205644784443</v>
      </c>
    </row>
    <row r="51" spans="1:11">
      <c r="A51" s="425"/>
      <c r="B51" s="411">
        <v>2045</v>
      </c>
      <c r="C51" s="430">
        <v>3493.5693761129564</v>
      </c>
      <c r="D51" s="431">
        <v>2.0533436092107547</v>
      </c>
      <c r="E51" s="430">
        <v>1427.029827864206</v>
      </c>
      <c r="F51" s="420">
        <v>1.652639540265725</v>
      </c>
      <c r="G51" s="432">
        <v>90.421579431406485</v>
      </c>
      <c r="H51" s="421">
        <v>0.2599120574311452</v>
      </c>
      <c r="I51" s="433">
        <v>62.106722811123504</v>
      </c>
      <c r="J51" s="419">
        <v>0.33472968111535872</v>
      </c>
      <c r="K51" s="418">
        <v>4.300624888022984</v>
      </c>
    </row>
    <row r="52" spans="1:11">
      <c r="A52" s="425"/>
      <c r="B52" s="411">
        <v>2046</v>
      </c>
      <c r="C52" s="430">
        <v>3540.3977334308788</v>
      </c>
      <c r="D52" s="431">
        <v>2.0632929646304516</v>
      </c>
      <c r="E52" s="430">
        <v>1511.0527566244075</v>
      </c>
      <c r="F52" s="420">
        <v>1.7369492690843096</v>
      </c>
      <c r="G52" s="432">
        <v>102.16572902167594</v>
      </c>
      <c r="H52" s="421">
        <v>0.29171071556574191</v>
      </c>
      <c r="I52" s="433">
        <v>68.50603648362025</v>
      </c>
      <c r="J52" s="419">
        <v>0.36675602562448695</v>
      </c>
      <c r="K52" s="418">
        <v>4.4587089749049902</v>
      </c>
    </row>
    <row r="53" spans="1:11">
      <c r="A53" s="425"/>
      <c r="B53" s="411">
        <v>2047</v>
      </c>
      <c r="C53" s="430">
        <v>3583.7232992212848</v>
      </c>
      <c r="D53" s="431">
        <v>2.0719433700074443</v>
      </c>
      <c r="E53" s="430">
        <v>1595.897209479956</v>
      </c>
      <c r="F53" s="420">
        <v>1.8241342763019763</v>
      </c>
      <c r="G53" s="432">
        <v>115.03232703935305</v>
      </c>
      <c r="H53" s="421">
        <v>0.32684516941010361</v>
      </c>
      <c r="I53" s="433">
        <v>74.895102784560208</v>
      </c>
      <c r="J53" s="419">
        <v>0.3990036407749149</v>
      </c>
      <c r="K53" s="418">
        <v>4.6219264564944389</v>
      </c>
    </row>
    <row r="54" spans="1:11">
      <c r="A54" s="425"/>
      <c r="B54" s="411">
        <v>2048</v>
      </c>
      <c r="C54" s="430">
        <v>3623.6991587209868</v>
      </c>
      <c r="D54" s="431">
        <v>2.0792289944376905</v>
      </c>
      <c r="E54" s="430">
        <v>1681.5001761775354</v>
      </c>
      <c r="F54" s="420">
        <v>1.9137372523154492</v>
      </c>
      <c r="G54" s="432">
        <v>128.96242917336852</v>
      </c>
      <c r="H54" s="421">
        <v>0.36513189103615845</v>
      </c>
      <c r="I54" s="433">
        <v>81.199771646950893</v>
      </c>
      <c r="J54" s="419">
        <v>0.43106488014376143</v>
      </c>
      <c r="K54" s="418">
        <v>4.7891630179330598</v>
      </c>
    </row>
    <row r="55" spans="1:11">
      <c r="A55" s="425"/>
      <c r="B55" s="411">
        <v>2049</v>
      </c>
      <c r="C55" s="430">
        <v>3660.7312002834442</v>
      </c>
      <c r="D55" s="431">
        <v>2.0845934529176628</v>
      </c>
      <c r="E55" s="430">
        <v>1767.8225277631618</v>
      </c>
      <c r="F55" s="420">
        <v>2.0036638232429667</v>
      </c>
      <c r="G55" s="432">
        <v>143.87395032413011</v>
      </c>
      <c r="H55" s="421">
        <v>0.40597629160437043</v>
      </c>
      <c r="I55" s="433">
        <v>87.35235986411071</v>
      </c>
      <c r="J55" s="419">
        <v>0.46216219615280107</v>
      </c>
      <c r="K55" s="418">
        <v>4.9563957639178007</v>
      </c>
    </row>
    <row r="56" spans="1:11">
      <c r="A56" s="425"/>
      <c r="B56" s="411">
        <v>2050</v>
      </c>
      <c r="C56" s="432">
        <v>3694.9772848205866</v>
      </c>
      <c r="D56" s="434">
        <v>2.0880618254702155</v>
      </c>
      <c r="E56" s="432">
        <v>1854.8443036399192</v>
      </c>
      <c r="F56" s="420">
        <v>2.0936293634450096</v>
      </c>
      <c r="G56" s="432">
        <v>159.66555452820558</v>
      </c>
      <c r="H56" s="421">
        <v>0.44902164936814176</v>
      </c>
      <c r="I56" s="435">
        <v>93.293157363326429</v>
      </c>
      <c r="J56" s="436">
        <v>0.49193430665694571</v>
      </c>
      <c r="K56" s="418">
        <v>5.1226471449403128</v>
      </c>
    </row>
    <row r="57" spans="1:11">
      <c r="A57" s="425"/>
      <c r="B57" s="411">
        <v>2051</v>
      </c>
      <c r="C57" s="403">
        <v>3730.150698747786</v>
      </c>
      <c r="D57" s="404">
        <v>2.091901119298667</v>
      </c>
      <c r="E57" s="403">
        <v>1940.1136065980829</v>
      </c>
      <c r="F57" s="420">
        <v>2.181288583860324</v>
      </c>
      <c r="G57" s="413">
        <v>175.92391391936394</v>
      </c>
      <c r="H57" s="421">
        <v>0.49318084414896979</v>
      </c>
      <c r="I57" s="408">
        <v>100.38899463531597</v>
      </c>
      <c r="J57" s="419">
        <v>0.52767764783748472</v>
      </c>
      <c r="K57" s="418">
        <v>5.2940481951454457</v>
      </c>
    </row>
    <row r="58" spans="1:11">
      <c r="A58" s="425"/>
      <c r="B58" s="411">
        <v>2052</v>
      </c>
      <c r="C58" s="430">
        <v>3766.2941214631792</v>
      </c>
      <c r="D58" s="431">
        <v>2.0960539373229436</v>
      </c>
      <c r="E58" s="430">
        <v>2023.8091735623341</v>
      </c>
      <c r="F58" s="420">
        <v>2.2667003409726099</v>
      </c>
      <c r="G58" s="432">
        <v>192.52860616503722</v>
      </c>
      <c r="H58" s="421">
        <v>0.53808027910754863</v>
      </c>
      <c r="I58" s="433">
        <v>108.58148101245717</v>
      </c>
      <c r="J58" s="419">
        <v>0.56899551292209383</v>
      </c>
      <c r="K58" s="418">
        <v>5.4698300703251963</v>
      </c>
    </row>
    <row r="59" spans="1:11">
      <c r="A59" s="425"/>
      <c r="B59" s="411">
        <v>2053</v>
      </c>
      <c r="C59" s="430">
        <v>3803.6956692327904</v>
      </c>
      <c r="D59" s="431">
        <v>2.10064144936154</v>
      </c>
      <c r="E59" s="430">
        <v>2106.1059626692181</v>
      </c>
      <c r="F59" s="420">
        <v>2.3500236932184224</v>
      </c>
      <c r="G59" s="432">
        <v>209.36156185136093</v>
      </c>
      <c r="H59" s="421">
        <v>0.58337577101834726</v>
      </c>
      <c r="I59" s="433">
        <v>117.81112629744644</v>
      </c>
      <c r="J59" s="419">
        <v>0.61551553473949505</v>
      </c>
      <c r="K59" s="418">
        <v>5.6495564483378047</v>
      </c>
    </row>
    <row r="60" spans="1:11">
      <c r="A60" s="425"/>
      <c r="B60" s="411">
        <v>2054</v>
      </c>
      <c r="C60" s="430">
        <v>3842.848519623315</v>
      </c>
      <c r="D60" s="431">
        <v>2.1059301440743945</v>
      </c>
      <c r="E60" s="430">
        <v>2187.1737145775282</v>
      </c>
      <c r="F60" s="420">
        <v>2.4315127012459872</v>
      </c>
      <c r="G60" s="432">
        <v>226.31096537328114</v>
      </c>
      <c r="H60" s="421">
        <v>0.62876837149488318</v>
      </c>
      <c r="I60" s="433">
        <v>128.01902996569964</v>
      </c>
      <c r="J60" s="419">
        <v>0.66690027198128898</v>
      </c>
      <c r="K60" s="418">
        <v>5.8331114887965532</v>
      </c>
    </row>
    <row r="61" spans="1:11">
      <c r="A61" s="425"/>
      <c r="B61" s="411">
        <v>2055</v>
      </c>
      <c r="C61" s="430">
        <v>3883.7205640089505</v>
      </c>
      <c r="D61" s="431">
        <v>2.1118686201015691</v>
      </c>
      <c r="E61" s="430">
        <v>2267.1760400311159</v>
      </c>
      <c r="F61" s="420">
        <v>2.5113409335976802</v>
      </c>
      <c r="G61" s="432">
        <v>243.27419451240573</v>
      </c>
      <c r="H61" s="421">
        <v>0.67397062245967554</v>
      </c>
      <c r="I61" s="433">
        <v>139.14815030611464</v>
      </c>
      <c r="J61" s="419">
        <v>0.72280913567423855</v>
      </c>
      <c r="K61" s="418">
        <v>6.0199893118331635</v>
      </c>
    </row>
    <row r="62" spans="1:11">
      <c r="A62" s="425"/>
      <c r="B62" s="411">
        <v>2056</v>
      </c>
      <c r="C62" s="430">
        <v>3925.6040854522294</v>
      </c>
      <c r="D62" s="431">
        <v>2.1181422048590219</v>
      </c>
      <c r="E62" s="430">
        <v>2346.2698945136804</v>
      </c>
      <c r="F62" s="420">
        <v>2.5899718487242773</v>
      </c>
      <c r="G62" s="432">
        <v>260.15978145897833</v>
      </c>
      <c r="H62" s="421">
        <v>0.71881088646167435</v>
      </c>
      <c r="I62" s="433">
        <v>151.14419908244079</v>
      </c>
      <c r="J62" s="419">
        <v>0.78300988086565504</v>
      </c>
      <c r="K62" s="418">
        <v>6.2099348209106289</v>
      </c>
    </row>
    <row r="63" spans="1:11">
      <c r="A63" s="425"/>
      <c r="B63" s="411">
        <v>2057</v>
      </c>
      <c r="C63" s="430">
        <v>3968.2454598965987</v>
      </c>
      <c r="D63" s="431">
        <v>2.1243717516623031</v>
      </c>
      <c r="E63" s="430">
        <v>2424.6053345081737</v>
      </c>
      <c r="F63" s="420">
        <v>2.6668953651671634</v>
      </c>
      <c r="G63" s="432">
        <v>276.88847686923731</v>
      </c>
      <c r="H63" s="421">
        <v>0.76288730781920822</v>
      </c>
      <c r="I63" s="433">
        <v>163.95622184064146</v>
      </c>
      <c r="J63" s="419">
        <v>0.84700247885780033</v>
      </c>
      <c r="K63" s="418">
        <v>6.4011569035064753</v>
      </c>
    </row>
    <row r="64" spans="1:11">
      <c r="A64" s="425"/>
      <c r="B64" s="411">
        <v>2058</v>
      </c>
      <c r="C64" s="430">
        <v>4011.5948788451842</v>
      </c>
      <c r="D64" s="431">
        <v>2.1307066723619683</v>
      </c>
      <c r="E64" s="430">
        <v>2502.3254759221704</v>
      </c>
      <c r="F64" s="420">
        <v>2.7428414234274223</v>
      </c>
      <c r="G64" s="432">
        <v>293.39355836610969</v>
      </c>
      <c r="H64" s="421">
        <v>0.80617902611873038</v>
      </c>
      <c r="I64" s="433">
        <v>177.53692679825386</v>
      </c>
      <c r="J64" s="419">
        <v>0.91468359647655129</v>
      </c>
      <c r="K64" s="418">
        <v>6.5944107183846716</v>
      </c>
    </row>
    <row r="65" spans="1:11">
      <c r="A65" s="425"/>
      <c r="B65" s="411">
        <v>2059</v>
      </c>
      <c r="C65" s="430">
        <v>4056.2160917637425</v>
      </c>
      <c r="D65" s="431">
        <v>2.1373321141682009</v>
      </c>
      <c r="E65" s="430">
        <v>2579.566595202793</v>
      </c>
      <c r="F65" s="420">
        <v>2.8176560792791308</v>
      </c>
      <c r="G65" s="432">
        <v>309.62054999933378</v>
      </c>
      <c r="H65" s="421">
        <v>0.8484548216336244</v>
      </c>
      <c r="I65" s="433">
        <v>191.84282104903048</v>
      </c>
      <c r="J65" s="419">
        <v>0.98570229662079556</v>
      </c>
      <c r="K65" s="418">
        <v>6.7891453117017511</v>
      </c>
    </row>
    <row r="66" spans="1:11" ht="14.4" thickBot="1">
      <c r="A66" s="425"/>
      <c r="B66" s="437">
        <v>2060</v>
      </c>
      <c r="C66" s="438">
        <v>4102.0661667805343</v>
      </c>
      <c r="D66" s="439">
        <v>2.1444441138429915</v>
      </c>
      <c r="E66" s="438">
        <v>2656.4583288567701</v>
      </c>
      <c r="F66" s="440">
        <v>2.8922220328659236</v>
      </c>
      <c r="G66" s="438">
        <v>325.52651829080054</v>
      </c>
      <c r="H66" s="441">
        <v>0.88982918575355474</v>
      </c>
      <c r="I66" s="442">
        <v>206.83420510322105</v>
      </c>
      <c r="J66" s="443">
        <v>1.0600928532604754</v>
      </c>
      <c r="K66" s="444">
        <v>6.9865881857229457</v>
      </c>
    </row>
    <row r="70" spans="1:11" ht="16.2" thickBot="1">
      <c r="B70" s="390" t="s">
        <v>1104</v>
      </c>
    </row>
    <row r="71" spans="1:11" ht="14.4" thickBot="1">
      <c r="B71" s="391" t="s">
        <v>329</v>
      </c>
      <c r="C71" s="392" t="s">
        <v>1095</v>
      </c>
      <c r="D71" s="393"/>
      <c r="E71" s="392" t="s">
        <v>1096</v>
      </c>
      <c r="F71" s="393"/>
      <c r="G71" s="392" t="s">
        <v>1060</v>
      </c>
      <c r="H71" s="393"/>
      <c r="I71" s="392" t="s">
        <v>377</v>
      </c>
      <c r="J71" s="393"/>
      <c r="K71" s="394" t="s">
        <v>544</v>
      </c>
    </row>
    <row r="72" spans="1:11" ht="27.6">
      <c r="B72" s="395"/>
      <c r="C72" s="396" t="s">
        <v>1097</v>
      </c>
      <c r="D72" s="397" t="s">
        <v>1098</v>
      </c>
      <c r="E72" s="396" t="s">
        <v>1097</v>
      </c>
      <c r="F72" s="397" t="s">
        <v>1098</v>
      </c>
      <c r="G72" s="396" t="s">
        <v>1097</v>
      </c>
      <c r="H72" s="397" t="s">
        <v>1098</v>
      </c>
      <c r="I72" s="396" t="s">
        <v>1097</v>
      </c>
      <c r="J72" s="397" t="s">
        <v>1098</v>
      </c>
      <c r="K72" s="398" t="s">
        <v>1098</v>
      </c>
    </row>
    <row r="73" spans="1:11" ht="14.4" thickBot="1">
      <c r="B73" s="399"/>
      <c r="C73" s="400"/>
      <c r="D73" s="401" t="s">
        <v>543</v>
      </c>
      <c r="E73" s="400"/>
      <c r="F73" s="401" t="s">
        <v>543</v>
      </c>
      <c r="G73" s="400"/>
      <c r="H73" s="401" t="s">
        <v>543</v>
      </c>
      <c r="I73" s="400"/>
      <c r="J73" s="401" t="s">
        <v>543</v>
      </c>
      <c r="K73" s="401" t="s">
        <v>543</v>
      </c>
    </row>
    <row r="74" spans="1:11">
      <c r="A74" s="389" t="s">
        <v>1099</v>
      </c>
      <c r="B74" s="402">
        <v>2000</v>
      </c>
      <c r="C74" s="445">
        <v>142708.61239744301</v>
      </c>
      <c r="D74" s="446"/>
      <c r="E74" s="403">
        <v>7384.4053873180528</v>
      </c>
      <c r="F74" s="447"/>
      <c r="G74" s="405">
        <v>849.61593172119478</v>
      </c>
      <c r="H74" s="448"/>
      <c r="I74" s="403">
        <v>190.3840682788051</v>
      </c>
      <c r="J74" s="449"/>
      <c r="K74" s="450"/>
    </row>
    <row r="75" spans="1:11">
      <c r="A75" s="389" t="s">
        <v>1099</v>
      </c>
      <c r="B75" s="411">
        <v>2001</v>
      </c>
      <c r="C75" s="403">
        <v>142760.74866918963</v>
      </c>
      <c r="D75" s="446"/>
      <c r="E75" s="403">
        <v>7423.4002265738791</v>
      </c>
      <c r="F75" s="447"/>
      <c r="G75" s="413">
        <v>820.76436535162941</v>
      </c>
      <c r="H75" s="451"/>
      <c r="I75" s="403">
        <v>184.34337478559178</v>
      </c>
      <c r="J75" s="449"/>
      <c r="K75" s="452"/>
    </row>
    <row r="76" spans="1:11">
      <c r="A76" s="389" t="s">
        <v>1099</v>
      </c>
      <c r="B76" s="411">
        <v>2002</v>
      </c>
      <c r="C76" s="403">
        <v>143802.88601975006</v>
      </c>
      <c r="D76" s="446"/>
      <c r="E76" s="403">
        <v>7393.9297297297289</v>
      </c>
      <c r="F76" s="447"/>
      <c r="G76" s="413">
        <v>784.32987928640102</v>
      </c>
      <c r="H76" s="451"/>
      <c r="I76" s="403">
        <v>173.87479970088665</v>
      </c>
      <c r="J76" s="449"/>
      <c r="K76" s="452"/>
    </row>
    <row r="77" spans="1:11">
      <c r="A77" s="389" t="s">
        <v>1099</v>
      </c>
      <c r="B77" s="411">
        <v>2003</v>
      </c>
      <c r="C77" s="403">
        <v>147655.80571586092</v>
      </c>
      <c r="D77" s="446"/>
      <c r="E77" s="403">
        <v>7462.4910693927195</v>
      </c>
      <c r="F77" s="447"/>
      <c r="G77" s="413">
        <v>755.81280788177344</v>
      </c>
      <c r="H77" s="451"/>
      <c r="I77" s="403">
        <v>160.65722495894912</v>
      </c>
      <c r="J77" s="449"/>
      <c r="K77" s="452"/>
    </row>
    <row r="78" spans="1:11">
      <c r="A78" s="389" t="s">
        <v>1099</v>
      </c>
      <c r="B78" s="411">
        <v>2004</v>
      </c>
      <c r="C78" s="403">
        <v>154514.83420454094</v>
      </c>
      <c r="D78" s="446"/>
      <c r="E78" s="403">
        <v>7875.7270328449422</v>
      </c>
      <c r="F78" s="447"/>
      <c r="G78" s="413">
        <v>762.20689655172418</v>
      </c>
      <c r="H78" s="451"/>
      <c r="I78" s="403">
        <v>156.23645320197045</v>
      </c>
      <c r="J78" s="449"/>
      <c r="K78" s="452"/>
    </row>
    <row r="79" spans="1:11">
      <c r="A79" s="389" t="s">
        <v>1099</v>
      </c>
      <c r="B79" s="411">
        <v>2005</v>
      </c>
      <c r="C79" s="403">
        <v>162738.05406472401</v>
      </c>
      <c r="D79" s="446"/>
      <c r="E79" s="403">
        <v>8091.6699793737116</v>
      </c>
      <c r="F79" s="447"/>
      <c r="G79" s="413">
        <v>769.1152833830497</v>
      </c>
      <c r="H79" s="451"/>
      <c r="I79" s="403">
        <v>153.61273907703105</v>
      </c>
      <c r="J79" s="449"/>
      <c r="K79" s="452"/>
    </row>
    <row r="80" spans="1:11">
      <c r="A80" s="389" t="s">
        <v>1099</v>
      </c>
      <c r="B80" s="411">
        <v>2006</v>
      </c>
      <c r="C80" s="403">
        <v>168159.18099659894</v>
      </c>
      <c r="D80" s="446"/>
      <c r="E80" s="403">
        <v>8115.1120680013428</v>
      </c>
      <c r="F80" s="447"/>
      <c r="G80" s="413">
        <v>751.40162037037032</v>
      </c>
      <c r="H80" s="451"/>
      <c r="I80" s="403">
        <v>142.41046626984127</v>
      </c>
      <c r="J80" s="449"/>
      <c r="K80" s="452"/>
    </row>
    <row r="81" spans="1:12">
      <c r="A81" s="389" t="s">
        <v>1099</v>
      </c>
      <c r="B81" s="411">
        <v>2007</v>
      </c>
      <c r="C81" s="403">
        <v>172714.91569840262</v>
      </c>
      <c r="D81" s="446"/>
      <c r="E81" s="403">
        <v>8277.3329372152912</v>
      </c>
      <c r="F81" s="447"/>
      <c r="G81" s="413">
        <v>765.8837263966152</v>
      </c>
      <c r="H81" s="451"/>
      <c r="I81" s="403">
        <v>137.31771527070438</v>
      </c>
      <c r="J81" s="449"/>
      <c r="K81" s="452"/>
    </row>
    <row r="82" spans="1:12">
      <c r="A82" s="389" t="s">
        <v>1099</v>
      </c>
      <c r="B82" s="411">
        <v>2008</v>
      </c>
      <c r="C82" s="403">
        <v>172896.44216916422</v>
      </c>
      <c r="D82" s="446"/>
      <c r="E82" s="403">
        <v>8150.9840326060903</v>
      </c>
      <c r="F82" s="453"/>
      <c r="G82" s="413">
        <v>763.97878811510566</v>
      </c>
      <c r="H82" s="454"/>
      <c r="I82" s="403">
        <v>137.21438041020042</v>
      </c>
      <c r="J82" s="446"/>
      <c r="K82" s="455"/>
    </row>
    <row r="83" spans="1:12">
      <c r="A83" s="389" t="s">
        <v>1099</v>
      </c>
      <c r="B83" s="411">
        <v>2009</v>
      </c>
      <c r="C83" s="403">
        <v>168008.64235874248</v>
      </c>
      <c r="D83" s="446"/>
      <c r="E83" s="403">
        <v>7804.3669675267347</v>
      </c>
      <c r="F83" s="453"/>
      <c r="G83" s="413">
        <v>725.30743024010383</v>
      </c>
      <c r="H83" s="454"/>
      <c r="I83" s="403">
        <v>130.9409474367294</v>
      </c>
      <c r="J83" s="446"/>
      <c r="K83" s="455"/>
    </row>
    <row r="84" spans="1:12">
      <c r="A84" s="389" t="s">
        <v>1099</v>
      </c>
      <c r="B84" s="411">
        <v>2010</v>
      </c>
      <c r="C84" s="403">
        <v>166790.25704321661</v>
      </c>
      <c r="D84" s="446"/>
      <c r="E84" s="403">
        <v>7616.6017066878358</v>
      </c>
      <c r="F84" s="453"/>
      <c r="G84" s="413">
        <v>697.08786021861556</v>
      </c>
      <c r="H84" s="454"/>
      <c r="I84" s="403">
        <v>131.21331566743956</v>
      </c>
      <c r="J84" s="446"/>
      <c r="K84" s="455"/>
    </row>
    <row r="85" spans="1:12">
      <c r="A85" s="389" t="s">
        <v>1099</v>
      </c>
      <c r="B85" s="411">
        <v>2011</v>
      </c>
      <c r="C85" s="403">
        <v>165908.17079063811</v>
      </c>
      <c r="D85" s="446"/>
      <c r="E85" s="403">
        <v>7419.9725685785534</v>
      </c>
      <c r="F85" s="453"/>
      <c r="G85" s="413">
        <v>682.97280160186881</v>
      </c>
      <c r="H85" s="454"/>
      <c r="I85" s="403">
        <v>134.25262806607708</v>
      </c>
      <c r="J85" s="446"/>
      <c r="K85" s="455"/>
    </row>
    <row r="86" spans="1:12">
      <c r="A86" s="389" t="s">
        <v>1099</v>
      </c>
      <c r="B86" s="411">
        <v>2012</v>
      </c>
      <c r="C86" s="403">
        <v>166091.04464226207</v>
      </c>
      <c r="D86" s="446"/>
      <c r="E86" s="403">
        <v>7289.7796214417003</v>
      </c>
      <c r="F86" s="453"/>
      <c r="G86" s="413">
        <v>676.95037098103876</v>
      </c>
      <c r="H86" s="454"/>
      <c r="I86" s="403">
        <v>140.19323990107171</v>
      </c>
      <c r="J86" s="446"/>
      <c r="K86" s="455"/>
    </row>
    <row r="87" spans="1:12">
      <c r="A87" s="389" t="s">
        <v>1099</v>
      </c>
      <c r="B87" s="411">
        <v>2013</v>
      </c>
      <c r="C87" s="403">
        <v>165323.76012725639</v>
      </c>
      <c r="D87" s="446"/>
      <c r="E87" s="403">
        <v>7162.1011335198</v>
      </c>
      <c r="F87" s="453"/>
      <c r="G87" s="413">
        <v>610.26479273556481</v>
      </c>
      <c r="H87" s="454"/>
      <c r="I87" s="403">
        <v>131.42587303526346</v>
      </c>
      <c r="J87" s="446"/>
      <c r="K87" s="455"/>
    </row>
    <row r="88" spans="1:12">
      <c r="A88" s="389" t="s">
        <v>1099</v>
      </c>
      <c r="B88" s="411">
        <v>2014</v>
      </c>
      <c r="C88" s="403">
        <v>150486.37910326227</v>
      </c>
      <c r="D88" s="446"/>
      <c r="E88" s="403">
        <v>6758.2200884892427</v>
      </c>
      <c r="F88" s="453"/>
      <c r="G88" s="413">
        <v>571.57587149908079</v>
      </c>
      <c r="H88" s="454"/>
      <c r="I88" s="403">
        <v>128.51935716569417</v>
      </c>
      <c r="J88" s="446"/>
      <c r="K88" s="455"/>
    </row>
    <row r="89" spans="1:12">
      <c r="A89" s="389" t="s">
        <v>1099</v>
      </c>
      <c r="B89" s="411">
        <v>2015</v>
      </c>
      <c r="C89" s="403">
        <v>147044.9404582982</v>
      </c>
      <c r="D89" s="446"/>
      <c r="E89" s="403">
        <v>6594.3370148851009</v>
      </c>
      <c r="F89" s="453"/>
      <c r="G89" s="413">
        <v>545.10807116788317</v>
      </c>
      <c r="H89" s="454"/>
      <c r="I89" s="403">
        <v>126.91191788321169</v>
      </c>
      <c r="J89" s="419"/>
      <c r="K89" s="455"/>
    </row>
    <row r="90" spans="1:12">
      <c r="A90" s="389" t="s">
        <v>1099</v>
      </c>
      <c r="B90" s="411">
        <v>2016</v>
      </c>
      <c r="C90" s="403">
        <v>149936.54985382859</v>
      </c>
      <c r="D90" s="446"/>
      <c r="E90" s="403">
        <v>7047.533504</v>
      </c>
      <c r="F90" s="456"/>
      <c r="G90" s="413">
        <v>540.41763600000002</v>
      </c>
      <c r="H90" s="457"/>
      <c r="I90" s="403">
        <v>146.20240800000002</v>
      </c>
      <c r="J90" s="419"/>
      <c r="K90" s="455"/>
    </row>
    <row r="91" spans="1:12">
      <c r="A91" s="389" t="s">
        <v>1099</v>
      </c>
      <c r="B91" s="411">
        <v>2017</v>
      </c>
      <c r="C91" s="403">
        <v>152175.21803565713</v>
      </c>
      <c r="D91" s="446"/>
      <c r="E91" s="403">
        <v>7600.1547570000021</v>
      </c>
      <c r="F91" s="456"/>
      <c r="G91" s="413">
        <v>595.54162850000012</v>
      </c>
      <c r="H91" s="457"/>
      <c r="I91" s="403">
        <v>159.74327200000005</v>
      </c>
      <c r="J91" s="419"/>
      <c r="K91" s="455"/>
    </row>
    <row r="92" spans="1:12">
      <c r="A92" s="389" t="s">
        <v>1099</v>
      </c>
      <c r="B92" s="411">
        <v>2018</v>
      </c>
      <c r="C92" s="403">
        <v>148260.01273200003</v>
      </c>
      <c r="D92" s="446"/>
      <c r="E92" s="403">
        <v>7894.6407600000002</v>
      </c>
      <c r="F92" s="456"/>
      <c r="G92" s="413">
        <v>620.58283000000006</v>
      </c>
      <c r="H92" s="457"/>
      <c r="I92" s="403">
        <v>158.32796000000002</v>
      </c>
      <c r="J92" s="419"/>
      <c r="K92" s="455"/>
    </row>
    <row r="93" spans="1:12">
      <c r="A93" s="389" t="s">
        <v>1099</v>
      </c>
      <c r="B93" s="411">
        <v>2019</v>
      </c>
      <c r="C93" s="403">
        <v>143346.5687129143</v>
      </c>
      <c r="D93" s="446"/>
      <c r="E93" s="403">
        <v>8151.7055055000001</v>
      </c>
      <c r="F93" s="456"/>
      <c r="G93" s="413">
        <v>640.70579050000003</v>
      </c>
      <c r="H93" s="457"/>
      <c r="I93" s="403">
        <v>157.83368200000001</v>
      </c>
      <c r="J93" s="419"/>
      <c r="K93" s="455"/>
    </row>
    <row r="94" spans="1:12">
      <c r="B94" s="411">
        <v>2020</v>
      </c>
      <c r="C94" s="403">
        <v>128594.55685445148</v>
      </c>
      <c r="D94" s="404">
        <v>100.15415832961901</v>
      </c>
      <c r="E94" s="403">
        <v>7539.477471980711</v>
      </c>
      <c r="F94" s="458">
        <v>9.3143199681660711</v>
      </c>
      <c r="G94" s="413">
        <v>577.6460759692377</v>
      </c>
      <c r="H94" s="457">
        <v>2.2129982208735419</v>
      </c>
      <c r="I94" s="403">
        <v>92.840631300608322</v>
      </c>
      <c r="J94" s="419">
        <v>0.66348823209002794</v>
      </c>
      <c r="K94" s="418">
        <v>112.34496475074864</v>
      </c>
      <c r="L94" s="459"/>
    </row>
    <row r="95" spans="1:12">
      <c r="B95" s="411">
        <v>2021</v>
      </c>
      <c r="C95" s="403">
        <v>122831.57140015077</v>
      </c>
      <c r="D95" s="404">
        <v>83.455822417666212</v>
      </c>
      <c r="E95" s="403">
        <v>7756.6697527398555</v>
      </c>
      <c r="F95" s="458">
        <v>9.5538675610715611</v>
      </c>
      <c r="G95" s="413">
        <v>591.2484384791635</v>
      </c>
      <c r="H95" s="457">
        <v>2.2601026297390119</v>
      </c>
      <c r="I95" s="403">
        <v>103.91702170431006</v>
      </c>
      <c r="J95" s="419">
        <v>0.74117617367332567</v>
      </c>
      <c r="K95" s="418">
        <v>96.010968782150115</v>
      </c>
    </row>
    <row r="96" spans="1:12">
      <c r="B96" s="411">
        <v>2022</v>
      </c>
      <c r="C96" s="403">
        <v>116089.62715939703</v>
      </c>
      <c r="D96" s="404">
        <v>79.485475492057844</v>
      </c>
      <c r="E96" s="403">
        <v>7967.06527401945</v>
      </c>
      <c r="F96" s="458">
        <v>9.7831723776807014</v>
      </c>
      <c r="G96" s="413">
        <v>605.13065211576577</v>
      </c>
      <c r="H96" s="457">
        <v>2.307969042704539</v>
      </c>
      <c r="I96" s="403">
        <v>118.63989833451997</v>
      </c>
      <c r="J96" s="419">
        <v>0.84447908785516845</v>
      </c>
      <c r="K96" s="418">
        <v>92.421096000298249</v>
      </c>
    </row>
    <row r="97" spans="2:11">
      <c r="B97" s="411">
        <v>2023</v>
      </c>
      <c r="C97" s="403">
        <v>109851.8962348951</v>
      </c>
      <c r="D97" s="404">
        <v>75.508352439103717</v>
      </c>
      <c r="E97" s="403">
        <v>8072.2579970041406</v>
      </c>
      <c r="F97" s="458">
        <v>9.8129011383435305</v>
      </c>
      <c r="G97" s="413">
        <v>613.8748114374813</v>
      </c>
      <c r="H97" s="457">
        <v>2.31967590095738</v>
      </c>
      <c r="I97" s="403">
        <v>129.56651231224919</v>
      </c>
      <c r="J97" s="419">
        <v>0.91394123677299366</v>
      </c>
      <c r="K97" s="415">
        <v>88.554870715177628</v>
      </c>
    </row>
    <row r="98" spans="2:11">
      <c r="B98" s="411">
        <v>2024</v>
      </c>
      <c r="C98" s="403">
        <v>101029.00661637951</v>
      </c>
      <c r="D98" s="404">
        <v>69.012796923095394</v>
      </c>
      <c r="E98" s="403">
        <v>8184.9442142499647</v>
      </c>
      <c r="F98" s="458">
        <v>9.8252478216889028</v>
      </c>
      <c r="G98" s="413">
        <v>622.69219305628644</v>
      </c>
      <c r="H98" s="457">
        <v>2.3253711582313565</v>
      </c>
      <c r="I98" s="403">
        <v>138.55196336718754</v>
      </c>
      <c r="J98" s="419">
        <v>0.96607368649829806</v>
      </c>
      <c r="K98" s="415">
        <v>82.129489589513952</v>
      </c>
    </row>
    <row r="99" spans="2:11">
      <c r="B99" s="411">
        <v>2025</v>
      </c>
      <c r="C99" s="403">
        <v>91660.223074062349</v>
      </c>
      <c r="D99" s="404">
        <v>61.648779201429875</v>
      </c>
      <c r="E99" s="403">
        <v>8272.3068703241624</v>
      </c>
      <c r="F99" s="458">
        <v>9.724452706860987</v>
      </c>
      <c r="G99" s="413">
        <v>631.57232867067387</v>
      </c>
      <c r="H99" s="457">
        <v>2.3115272333744761</v>
      </c>
      <c r="I99" s="403">
        <v>139.87756318519808</v>
      </c>
      <c r="J99" s="419">
        <v>0.95610014981265357</v>
      </c>
      <c r="K99" s="415">
        <v>74.640859291477994</v>
      </c>
    </row>
    <row r="100" spans="2:11">
      <c r="B100" s="411">
        <v>2026</v>
      </c>
      <c r="C100" s="403">
        <v>81834.863877587602</v>
      </c>
      <c r="D100" s="404">
        <v>54.296538891208797</v>
      </c>
      <c r="E100" s="403">
        <v>8327.0796667052746</v>
      </c>
      <c r="F100" s="458">
        <v>9.5905151894018239</v>
      </c>
      <c r="G100" s="413">
        <v>640.5024156656682</v>
      </c>
      <c r="H100" s="457">
        <v>2.2985505050400548</v>
      </c>
      <c r="I100" s="403">
        <v>141.17267166565662</v>
      </c>
      <c r="J100" s="419">
        <v>0.94637665640320978</v>
      </c>
      <c r="K100" s="415">
        <v>67.131981242053882</v>
      </c>
    </row>
    <row r="101" spans="2:11">
      <c r="B101" s="411">
        <v>2027</v>
      </c>
      <c r="C101" s="403">
        <v>72265.220780315591</v>
      </c>
      <c r="D101" s="404">
        <v>47.205633327877834</v>
      </c>
      <c r="E101" s="403">
        <v>8313.9147711033293</v>
      </c>
      <c r="F101" s="458">
        <v>9.3652143395622041</v>
      </c>
      <c r="G101" s="413">
        <v>649.46693232741848</v>
      </c>
      <c r="H101" s="457">
        <v>2.2813939487488386</v>
      </c>
      <c r="I101" s="403">
        <v>142.42259202852401</v>
      </c>
      <c r="J101" s="419">
        <v>0.93476605313558603</v>
      </c>
      <c r="K101" s="415">
        <v>59.787007669324467</v>
      </c>
    </row>
    <row r="102" spans="2:11">
      <c r="B102" s="411">
        <v>2028</v>
      </c>
      <c r="C102" s="403">
        <v>62845.975310993148</v>
      </c>
      <c r="D102" s="404">
        <v>40.775252944168798</v>
      </c>
      <c r="E102" s="403">
        <v>8281.0875819857556</v>
      </c>
      <c r="F102" s="458">
        <v>9.2060118666107336</v>
      </c>
      <c r="G102" s="413">
        <v>658.44721787332901</v>
      </c>
      <c r="H102" s="457">
        <v>2.2844601711345396</v>
      </c>
      <c r="I102" s="403">
        <v>143.60980718081245</v>
      </c>
      <c r="J102" s="419">
        <v>0.93116839231758419</v>
      </c>
      <c r="K102" s="415">
        <v>53.196893374231657</v>
      </c>
    </row>
    <row r="103" spans="2:11">
      <c r="B103" s="411">
        <v>2029</v>
      </c>
      <c r="C103" s="403">
        <v>53802.46195565629</v>
      </c>
      <c r="D103" s="404">
        <v>35.010306060504057</v>
      </c>
      <c r="E103" s="403">
        <v>8195.0172904363408</v>
      </c>
      <c r="F103" s="458">
        <v>9.0796542303047758</v>
      </c>
      <c r="G103" s="413">
        <v>667.42102724540223</v>
      </c>
      <c r="H103" s="457">
        <v>2.3096465904212056</v>
      </c>
      <c r="I103" s="403">
        <v>144.71371583797946</v>
      </c>
      <c r="J103" s="419">
        <v>0.93613297148463437</v>
      </c>
      <c r="K103" s="415">
        <v>47.335739852714674</v>
      </c>
    </row>
    <row r="104" spans="2:11">
      <c r="B104" s="411">
        <v>2030</v>
      </c>
      <c r="C104" s="403">
        <v>45297.132479805448</v>
      </c>
      <c r="D104" s="404">
        <v>29.635994447059552</v>
      </c>
      <c r="E104" s="403">
        <v>8052.0670777360574</v>
      </c>
      <c r="F104" s="458">
        <v>8.9131208847319439</v>
      </c>
      <c r="G104" s="413">
        <v>676.36207820125912</v>
      </c>
      <c r="H104" s="457">
        <v>2.3403239102364655</v>
      </c>
      <c r="I104" s="403">
        <v>145.7104676739103</v>
      </c>
      <c r="J104" s="419">
        <v>0.94269318720485751</v>
      </c>
      <c r="K104" s="415">
        <v>41.832132429232821</v>
      </c>
    </row>
    <row r="105" spans="2:11">
      <c r="B105" s="411">
        <v>2031</v>
      </c>
      <c r="C105" s="403">
        <v>37515.943817598069</v>
      </c>
      <c r="D105" s="404">
        <v>24.464330283113807</v>
      </c>
      <c r="E105" s="403">
        <v>7853.1528194127395</v>
      </c>
      <c r="F105" s="458">
        <v>8.6833154268745663</v>
      </c>
      <c r="G105" s="413">
        <v>684.88211183250689</v>
      </c>
      <c r="H105" s="457">
        <v>2.3694815655593371</v>
      </c>
      <c r="I105" s="403">
        <v>146.5352773145475</v>
      </c>
      <c r="J105" s="419">
        <v>0.94816613529820815</v>
      </c>
      <c r="K105" s="415">
        <v>36.465293410845916</v>
      </c>
    </row>
    <row r="106" spans="2:11">
      <c r="B106" s="411">
        <v>2032</v>
      </c>
      <c r="C106" s="403">
        <v>30645.191057612075</v>
      </c>
      <c r="D106" s="404">
        <v>19.919685115301721</v>
      </c>
      <c r="E106" s="403">
        <v>7603.3849385777175</v>
      </c>
      <c r="F106" s="458">
        <v>8.3978302104144973</v>
      </c>
      <c r="G106" s="413">
        <v>692.93409225827349</v>
      </c>
      <c r="H106" s="457">
        <v>2.3970120836115134</v>
      </c>
      <c r="I106" s="403">
        <v>147.15719272097874</v>
      </c>
      <c r="J106" s="419">
        <v>0.95232759287059932</v>
      </c>
      <c r="K106" s="415">
        <v>31.666855002198332</v>
      </c>
    </row>
    <row r="107" spans="2:11">
      <c r="B107" s="411">
        <v>2033</v>
      </c>
      <c r="C107" s="403">
        <v>24658.772971412684</v>
      </c>
      <c r="D107" s="404">
        <v>15.899469181698835</v>
      </c>
      <c r="E107" s="403">
        <v>7310.9883104045248</v>
      </c>
      <c r="F107" s="458">
        <v>8.0261710955323551</v>
      </c>
      <c r="G107" s="413">
        <v>700.45925883440566</v>
      </c>
      <c r="H107" s="457">
        <v>2.4107718595923759</v>
      </c>
      <c r="I107" s="403">
        <v>147.54193650140837</v>
      </c>
      <c r="J107" s="419">
        <v>0.95024836617259301</v>
      </c>
      <c r="K107" s="415">
        <v>27.28666050299616</v>
      </c>
    </row>
    <row r="108" spans="2:11">
      <c r="B108" s="411">
        <v>2034</v>
      </c>
      <c r="C108" s="403">
        <v>19517.536165118017</v>
      </c>
      <c r="D108" s="404">
        <v>12.377965920787346</v>
      </c>
      <c r="E108" s="403">
        <v>6986.4904702676176</v>
      </c>
      <c r="F108" s="458">
        <v>7.5587523237817607</v>
      </c>
      <c r="G108" s="413">
        <v>707.39367107220403</v>
      </c>
      <c r="H108" s="457">
        <v>2.40168683279426</v>
      </c>
      <c r="I108" s="403">
        <v>147.65458993767291</v>
      </c>
      <c r="J108" s="419">
        <v>0.93836633166654793</v>
      </c>
      <c r="K108" s="415">
        <v>23.276771409029916</v>
      </c>
    </row>
    <row r="109" spans="2:11">
      <c r="B109" s="411">
        <v>2035</v>
      </c>
      <c r="C109" s="403">
        <v>15166.256237989372</v>
      </c>
      <c r="D109" s="404">
        <v>9.5487509168001843</v>
      </c>
      <c r="E109" s="403">
        <v>6619.4998123007981</v>
      </c>
      <c r="F109" s="458">
        <v>7.1231993182129072</v>
      </c>
      <c r="G109" s="413">
        <v>713.66868455785141</v>
      </c>
      <c r="H109" s="457">
        <v>2.4123177279345223</v>
      </c>
      <c r="I109" s="403">
        <v>147.46142284285551</v>
      </c>
      <c r="J109" s="419">
        <v>0.93327231736746896</v>
      </c>
      <c r="K109" s="415">
        <v>20.017540280315082</v>
      </c>
    </row>
    <row r="110" spans="2:11">
      <c r="B110" s="411">
        <v>2036</v>
      </c>
      <c r="C110" s="403">
        <v>11547.675755185308</v>
      </c>
      <c r="D110" s="404">
        <v>7.2491653334460961</v>
      </c>
      <c r="E110" s="403">
        <v>6267.4167259698897</v>
      </c>
      <c r="F110" s="458">
        <v>6.7368198447991112</v>
      </c>
      <c r="G110" s="413">
        <v>719.21192637674858</v>
      </c>
      <c r="H110" s="457">
        <v>2.4307231618037513</v>
      </c>
      <c r="I110" s="403">
        <v>146.93224739389913</v>
      </c>
      <c r="J110" s="419">
        <v>0.93005723022572417</v>
      </c>
      <c r="K110" s="415">
        <v>17.346765570274684</v>
      </c>
    </row>
    <row r="111" spans="2:11">
      <c r="B111" s="411">
        <v>2037</v>
      </c>
      <c r="C111" s="403">
        <v>8605.7420123479678</v>
      </c>
      <c r="D111" s="404">
        <v>5.3867136300815073</v>
      </c>
      <c r="E111" s="403">
        <v>5918.2574008498341</v>
      </c>
      <c r="F111" s="458">
        <v>6.3544228473214854</v>
      </c>
      <c r="G111" s="413">
        <v>723.94889946677517</v>
      </c>
      <c r="H111" s="457">
        <v>2.4463989059966655</v>
      </c>
      <c r="I111" s="403">
        <v>146.04317181563519</v>
      </c>
      <c r="J111" s="419">
        <v>0.9245627401344475</v>
      </c>
      <c r="K111" s="415">
        <v>15.112098123534105</v>
      </c>
    </row>
    <row r="112" spans="2:11">
      <c r="B112" s="411">
        <v>2038</v>
      </c>
      <c r="C112" s="403">
        <v>6284.43058005275</v>
      </c>
      <c r="D112" s="404">
        <v>3.9064569442931205</v>
      </c>
      <c r="E112" s="403">
        <v>5582.196257328339</v>
      </c>
      <c r="F112" s="458">
        <v>5.9625284474771032</v>
      </c>
      <c r="G112" s="413">
        <v>727.80532473301366</v>
      </c>
      <c r="H112" s="457">
        <v>2.4490805376000395</v>
      </c>
      <c r="I112" s="403">
        <v>144.77950525044582</v>
      </c>
      <c r="J112" s="419">
        <v>0.91296164199315855</v>
      </c>
      <c r="K112" s="415">
        <v>13.231027571363422</v>
      </c>
    </row>
    <row r="113" spans="2:11">
      <c r="B113" s="411">
        <v>2039</v>
      </c>
      <c r="C113" s="403">
        <v>4526.4659640603786</v>
      </c>
      <c r="D113" s="404">
        <v>2.7982705586536833</v>
      </c>
      <c r="E113" s="403">
        <v>5267.9908128997668</v>
      </c>
      <c r="F113" s="458">
        <v>5.6057981579046068</v>
      </c>
      <c r="G113" s="413">
        <v>730.71027813687795</v>
      </c>
      <c r="H113" s="457">
        <v>2.4520315157058623</v>
      </c>
      <c r="I113" s="403">
        <v>143.13845278853461</v>
      </c>
      <c r="J113" s="419">
        <v>0.90036082182660804</v>
      </c>
      <c r="K113" s="415">
        <v>11.75646105409076</v>
      </c>
    </row>
    <row r="114" spans="2:11">
      <c r="B114" s="411">
        <v>2040</v>
      </c>
      <c r="C114" s="403">
        <v>3272.9462521080518</v>
      </c>
      <c r="D114" s="404">
        <v>2.0122080972385912</v>
      </c>
      <c r="E114" s="403">
        <v>4982.8768428838157</v>
      </c>
      <c r="F114" s="458">
        <v>5.2823446475147771</v>
      </c>
      <c r="G114" s="413">
        <v>732.60009113170122</v>
      </c>
      <c r="H114" s="457">
        <v>2.4514801192325795</v>
      </c>
      <c r="I114" s="403">
        <v>141.1311802799685</v>
      </c>
      <c r="J114" s="419">
        <v>0.88549406127660657</v>
      </c>
      <c r="K114" s="415">
        <v>10.631526925262555</v>
      </c>
    </row>
    <row r="115" spans="2:11">
      <c r="B115" s="411">
        <v>2041</v>
      </c>
      <c r="C115" s="403">
        <v>2243.626449740048</v>
      </c>
      <c r="D115" s="404">
        <v>1.3672927807630333</v>
      </c>
      <c r="E115" s="403">
        <v>4711.4948964620753</v>
      </c>
      <c r="F115" s="458">
        <v>4.977112463317436</v>
      </c>
      <c r="G115" s="413">
        <v>733.8184883494838</v>
      </c>
      <c r="H115" s="457">
        <v>2.4487888628913637</v>
      </c>
      <c r="I115" s="403">
        <v>138.73359432555279</v>
      </c>
      <c r="J115" s="419">
        <v>0.8680517204365823</v>
      </c>
      <c r="K115" s="415">
        <v>9.6612458274084148</v>
      </c>
    </row>
    <row r="116" spans="2:11">
      <c r="B116" s="411">
        <v>2042</v>
      </c>
      <c r="C116" s="430">
        <v>1416.8547879817954</v>
      </c>
      <c r="D116" s="431">
        <v>0.85582713297358459</v>
      </c>
      <c r="E116" s="430">
        <v>4456.4829221729333</v>
      </c>
      <c r="F116" s="458">
        <v>4.6909038999259538</v>
      </c>
      <c r="G116" s="432">
        <v>734.33174073451084</v>
      </c>
      <c r="H116" s="457">
        <v>2.4435989951103387</v>
      </c>
      <c r="I116" s="430">
        <v>135.97880036604687</v>
      </c>
      <c r="J116" s="419">
        <v>0.84841847057713016</v>
      </c>
      <c r="K116" s="415">
        <v>8.8387484985870071</v>
      </c>
    </row>
    <row r="117" spans="2:11">
      <c r="B117" s="411">
        <v>2043</v>
      </c>
      <c r="C117" s="430">
        <v>831.67689369744153</v>
      </c>
      <c r="D117" s="431">
        <v>0.4979101122744925</v>
      </c>
      <c r="E117" s="430">
        <v>4219.7517088399109</v>
      </c>
      <c r="F117" s="458">
        <v>4.4257029481595147</v>
      </c>
      <c r="G117" s="432">
        <v>734.12176429574436</v>
      </c>
      <c r="H117" s="457">
        <v>2.4359392102605253</v>
      </c>
      <c r="I117" s="430">
        <v>132.91105562273043</v>
      </c>
      <c r="J117" s="419">
        <v>0.82691472556442591</v>
      </c>
      <c r="K117" s="415">
        <v>8.1864669962589591</v>
      </c>
    </row>
    <row r="118" spans="2:11">
      <c r="B118" s="411">
        <v>2044</v>
      </c>
      <c r="C118" s="430">
        <v>385.40732441356215</v>
      </c>
      <c r="D118" s="431">
        <v>0.22873018807106521</v>
      </c>
      <c r="E118" s="430">
        <v>4002.6231297632394</v>
      </c>
      <c r="F118" s="458">
        <v>4.1830462740210033</v>
      </c>
      <c r="G118" s="432">
        <v>733.18920546446975</v>
      </c>
      <c r="H118" s="457">
        <v>2.4260340922405228</v>
      </c>
      <c r="I118" s="430">
        <v>129.58321587643277</v>
      </c>
      <c r="J118" s="419">
        <v>0.80395337542656242</v>
      </c>
      <c r="K118" s="415">
        <v>7.6417639297591533</v>
      </c>
    </row>
    <row r="119" spans="2:11">
      <c r="B119" s="411">
        <v>2045</v>
      </c>
      <c r="C119" s="430">
        <v>60.239712646656663</v>
      </c>
      <c r="D119" s="431">
        <v>3.5511548691231784E-2</v>
      </c>
      <c r="E119" s="430">
        <v>3805.9507795641525</v>
      </c>
      <c r="F119" s="458">
        <v>3.9635524614137769</v>
      </c>
      <c r="G119" s="432">
        <v>731.55555715548621</v>
      </c>
      <c r="H119" s="457">
        <v>2.4139694110425736</v>
      </c>
      <c r="I119" s="430">
        <v>126.05363963543832</v>
      </c>
      <c r="J119" s="419">
        <v>0.77990393361331944</v>
      </c>
      <c r="K119" s="415">
        <v>7.1929373547609012</v>
      </c>
    </row>
    <row r="120" spans="2:11">
      <c r="B120" s="411">
        <v>2046</v>
      </c>
      <c r="C120" s="430">
        <v>3.4505470215599319</v>
      </c>
      <c r="D120" s="431">
        <v>2.0654603878675526E-3</v>
      </c>
      <c r="E120" s="430">
        <v>3630.2210268642102</v>
      </c>
      <c r="F120" s="458">
        <v>3.7692502201462674</v>
      </c>
      <c r="G120" s="432">
        <v>729.26396244556281</v>
      </c>
      <c r="H120" s="457">
        <v>2.4010436024261832</v>
      </c>
      <c r="I120" s="430">
        <v>122.38296003319641</v>
      </c>
      <c r="J120" s="419">
        <v>0.75550530663207982</v>
      </c>
      <c r="K120" s="415">
        <v>6.9278645895923985</v>
      </c>
    </row>
    <row r="121" spans="2:11">
      <c r="B121" s="411">
        <v>2047</v>
      </c>
      <c r="C121" s="430">
        <v>0.71445685769890332</v>
      </c>
      <c r="D121" s="431">
        <v>4.2433790646893865E-4</v>
      </c>
      <c r="E121" s="430">
        <v>3475.6354509971111</v>
      </c>
      <c r="F121" s="458">
        <v>3.5999078078105602</v>
      </c>
      <c r="G121" s="432">
        <v>726.37851785249802</v>
      </c>
      <c r="H121" s="457">
        <v>2.3875044208675056</v>
      </c>
      <c r="I121" s="430">
        <v>118.63109167169281</v>
      </c>
      <c r="J121" s="419">
        <v>0.73110708343874287</v>
      </c>
      <c r="K121" s="415">
        <v>6.7189436500232773</v>
      </c>
    </row>
    <row r="122" spans="2:11">
      <c r="B122" s="411">
        <v>2048</v>
      </c>
      <c r="C122" s="430">
        <v>0</v>
      </c>
      <c r="D122" s="431">
        <v>0</v>
      </c>
      <c r="E122" s="430">
        <v>3342.1769382174307</v>
      </c>
      <c r="F122" s="458">
        <v>3.4547060590077323</v>
      </c>
      <c r="G122" s="432">
        <v>722.98209106136244</v>
      </c>
      <c r="H122" s="457">
        <v>2.3733627745872572</v>
      </c>
      <c r="I122" s="430">
        <v>114.85473490347422</v>
      </c>
      <c r="J122" s="419">
        <v>0.70694684818753395</v>
      </c>
      <c r="K122" s="415">
        <v>6.5350156817825233</v>
      </c>
    </row>
    <row r="123" spans="2:11">
      <c r="B123" s="411">
        <v>2049</v>
      </c>
      <c r="C123" s="430">
        <v>0</v>
      </c>
      <c r="D123" s="431">
        <v>0</v>
      </c>
      <c r="E123" s="430">
        <v>3229.6620903378289</v>
      </c>
      <c r="F123" s="458">
        <v>3.3317857878373616</v>
      </c>
      <c r="G123" s="432">
        <v>719.17287326970143</v>
      </c>
      <c r="H123" s="457">
        <v>2.3579758339019041</v>
      </c>
      <c r="I123" s="430">
        <v>111.10551342681765</v>
      </c>
      <c r="J123" s="419">
        <v>0.68303496300530131</v>
      </c>
      <c r="K123" s="415">
        <v>6.3727965847445667</v>
      </c>
    </row>
    <row r="124" spans="2:11">
      <c r="B124" s="411">
        <v>2050</v>
      </c>
      <c r="C124" s="432">
        <v>2.2390175439635641E-3</v>
      </c>
      <c r="D124" s="434">
        <v>1.2652870910234591E-6</v>
      </c>
      <c r="E124" s="432">
        <v>3127.2882448300538</v>
      </c>
      <c r="F124" s="460">
        <v>3.2197222520009903</v>
      </c>
      <c r="G124" s="432">
        <v>715.06004722949308</v>
      </c>
      <c r="H124" s="457">
        <v>2.3415879395532659</v>
      </c>
      <c r="I124" s="432">
        <v>107.42876656768242</v>
      </c>
      <c r="J124" s="436">
        <v>0.65961393329120466</v>
      </c>
      <c r="K124" s="461">
        <v>6.2209253901325514</v>
      </c>
    </row>
    <row r="125" spans="2:11">
      <c r="B125" s="411">
        <v>2051</v>
      </c>
      <c r="C125" s="403">
        <v>3.4302644961200709E-3</v>
      </c>
      <c r="D125" s="404">
        <v>1.9237223153833883E-6</v>
      </c>
      <c r="E125" s="403">
        <v>3044.4329438790382</v>
      </c>
      <c r="F125" s="458">
        <v>3.1283135040710333</v>
      </c>
      <c r="G125" s="413">
        <v>709.75077052809718</v>
      </c>
      <c r="H125" s="457">
        <v>2.3214473640498223</v>
      </c>
      <c r="I125" s="403">
        <v>103.83678090499008</v>
      </c>
      <c r="J125" s="419">
        <v>0.63680352138949925</v>
      </c>
      <c r="K125" s="415">
        <v>6.0865663132326704</v>
      </c>
    </row>
    <row r="126" spans="2:11">
      <c r="B126" s="411">
        <v>2052</v>
      </c>
      <c r="C126" s="430">
        <v>4.0018725954869307E-3</v>
      </c>
      <c r="D126" s="431">
        <v>2.2271603172554232E-6</v>
      </c>
      <c r="E126" s="430">
        <v>2969.5778845233931</v>
      </c>
      <c r="F126" s="458">
        <v>3.0455106994683243</v>
      </c>
      <c r="G126" s="432">
        <v>703.14246734775429</v>
      </c>
      <c r="H126" s="457">
        <v>2.2971521023926318</v>
      </c>
      <c r="I126" s="430">
        <v>100.34334912008816</v>
      </c>
      <c r="J126" s="419">
        <v>0.61466189133882077</v>
      </c>
      <c r="K126" s="415">
        <v>5.957326920360094</v>
      </c>
    </row>
    <row r="127" spans="2:11">
      <c r="B127" s="411">
        <v>2053</v>
      </c>
      <c r="C127" s="430">
        <v>4.2111434912032557E-3</v>
      </c>
      <c r="D127" s="431">
        <v>2.3256599202677258E-6</v>
      </c>
      <c r="E127" s="430">
        <v>2902.3365045644937</v>
      </c>
      <c r="F127" s="458">
        <v>2.97082728045695</v>
      </c>
      <c r="G127" s="432">
        <v>695.18683892666024</v>
      </c>
      <c r="H127" s="457">
        <v>2.2685290826456326</v>
      </c>
      <c r="I127" s="430">
        <v>96.968660876302607</v>
      </c>
      <c r="J127" s="419">
        <v>0.59330154585509098</v>
      </c>
      <c r="K127" s="415">
        <v>5.8326602346175944</v>
      </c>
    </row>
    <row r="128" spans="2:11">
      <c r="B128" s="411">
        <v>2054</v>
      </c>
      <c r="C128" s="430">
        <v>4.2120483391932789E-3</v>
      </c>
      <c r="D128" s="431">
        <v>2.3082563677724934E-6</v>
      </c>
      <c r="E128" s="430">
        <v>2842.3206479980959</v>
      </c>
      <c r="F128" s="458">
        <v>2.9038350172264114</v>
      </c>
      <c r="G128" s="432">
        <v>685.81023191266218</v>
      </c>
      <c r="H128" s="457">
        <v>2.2353648093668248</v>
      </c>
      <c r="I128" s="430">
        <v>93.727965025853678</v>
      </c>
      <c r="J128" s="419">
        <v>0.57281569555337186</v>
      </c>
      <c r="K128" s="415">
        <v>5.7120178304029752</v>
      </c>
    </row>
    <row r="129" spans="1:11">
      <c r="B129" s="411">
        <v>2055</v>
      </c>
      <c r="C129" s="430">
        <v>4.0958720266731684E-3</v>
      </c>
      <c r="D129" s="431">
        <v>2.2272311981565485E-6</v>
      </c>
      <c r="E129" s="430">
        <v>2789.1480491351522</v>
      </c>
      <c r="F129" s="458">
        <v>2.8440814546949866</v>
      </c>
      <c r="G129" s="432">
        <v>674.910398566092</v>
      </c>
      <c r="H129" s="457">
        <v>2.1973276929923951</v>
      </c>
      <c r="I129" s="430">
        <v>90.632146870496129</v>
      </c>
      <c r="J129" s="419">
        <v>0.55326379235952328</v>
      </c>
      <c r="K129" s="415">
        <v>5.5946751672781039</v>
      </c>
    </row>
    <row r="130" spans="1:11">
      <c r="B130" s="411">
        <v>2056</v>
      </c>
      <c r="C130" s="430">
        <v>3.9168471260978555E-3</v>
      </c>
      <c r="D130" s="431">
        <v>2.1134172033583684E-6</v>
      </c>
      <c r="E130" s="430">
        <v>2742.447486310522</v>
      </c>
      <c r="F130" s="458">
        <v>2.7912630320578695</v>
      </c>
      <c r="G130" s="432">
        <v>662.35308953433037</v>
      </c>
      <c r="H130" s="457">
        <v>2.1540866878075562</v>
      </c>
      <c r="I130" s="430">
        <v>87.688338166669638</v>
      </c>
      <c r="J130" s="419">
        <v>0.53470804952458084</v>
      </c>
      <c r="K130" s="415">
        <v>5.4800598828072093</v>
      </c>
    </row>
    <row r="131" spans="1:11">
      <c r="B131" s="411">
        <v>2057</v>
      </c>
      <c r="C131" s="430">
        <v>3.7075123175891347E-3</v>
      </c>
      <c r="D131" s="431">
        <v>1.9847901335799987E-6</v>
      </c>
      <c r="E131" s="430">
        <v>2701.8622075715662</v>
      </c>
      <c r="F131" s="458">
        <v>2.7446721412072166</v>
      </c>
      <c r="G131" s="432">
        <v>647.96833597316049</v>
      </c>
      <c r="H131" s="457">
        <v>2.1048706092233673</v>
      </c>
      <c r="I131" s="430">
        <v>84.900515513664686</v>
      </c>
      <c r="J131" s="419">
        <v>0.51711033710534804</v>
      </c>
      <c r="K131" s="415">
        <v>5.3666550723260649</v>
      </c>
    </row>
    <row r="132" spans="1:11">
      <c r="B132" s="411">
        <v>2058</v>
      </c>
      <c r="C132" s="430">
        <v>3.4870256771937424E-3</v>
      </c>
      <c r="D132" s="431">
        <v>1.8520885337337544E-6</v>
      </c>
      <c r="E132" s="430">
        <v>2667.0520840063405</v>
      </c>
      <c r="F132" s="458">
        <v>2.7041718067771274</v>
      </c>
      <c r="G132" s="432">
        <v>631.54621820756665</v>
      </c>
      <c r="H132" s="457">
        <v>2.0492063668321303</v>
      </c>
      <c r="I132" s="430">
        <v>82.270059052001983</v>
      </c>
      <c r="J132" s="419">
        <v>0.50052253881602149</v>
      </c>
      <c r="K132" s="415">
        <v>5.2539025645138135</v>
      </c>
    </row>
    <row r="133" spans="1:11">
      <c r="B133" s="411">
        <v>2059</v>
      </c>
      <c r="C133" s="430">
        <v>3.2664880986558275E-3</v>
      </c>
      <c r="D133" s="431">
        <v>1.7212026568262955E-6</v>
      </c>
      <c r="E133" s="430">
        <v>2637.6948337935687</v>
      </c>
      <c r="F133" s="458">
        <v>2.6692685234745719</v>
      </c>
      <c r="G133" s="432">
        <v>612.83187580342803</v>
      </c>
      <c r="H133" s="457">
        <v>1.9861887825510878</v>
      </c>
      <c r="I133" s="430">
        <v>79.796255919577405</v>
      </c>
      <c r="J133" s="419">
        <v>0.48491203701644753</v>
      </c>
      <c r="K133" s="415">
        <v>5.1403710642447642</v>
      </c>
    </row>
    <row r="134" spans="1:11" ht="14.4" thickBot="1">
      <c r="B134" s="437">
        <v>2060</v>
      </c>
      <c r="C134" s="438">
        <v>3.0520445623093109E-3</v>
      </c>
      <c r="D134" s="439">
        <v>1.595522531994515E-6</v>
      </c>
      <c r="E134" s="438">
        <v>2613.4865742557076</v>
      </c>
      <c r="F134" s="462">
        <v>2.6399136053891303</v>
      </c>
      <c r="G134" s="438">
        <v>591.5194799914068</v>
      </c>
      <c r="H134" s="463">
        <v>1.9150666717867717</v>
      </c>
      <c r="I134" s="438">
        <v>77.476741884603911</v>
      </c>
      <c r="J134" s="443">
        <v>0.47031352487322137</v>
      </c>
      <c r="K134" s="464">
        <v>5.0252953975716554</v>
      </c>
    </row>
    <row r="138" spans="1:11" ht="16.2" thickBot="1">
      <c r="B138" s="390" t="s">
        <v>1105</v>
      </c>
    </row>
    <row r="139" spans="1:11" ht="14.4" thickBot="1">
      <c r="B139" s="391" t="s">
        <v>329</v>
      </c>
      <c r="C139" s="392" t="s">
        <v>1095</v>
      </c>
      <c r="D139" s="393"/>
      <c r="E139" s="392" t="s">
        <v>1096</v>
      </c>
      <c r="F139" s="393"/>
      <c r="G139" s="392" t="s">
        <v>1060</v>
      </c>
      <c r="H139" s="393"/>
      <c r="I139" s="392" t="s">
        <v>377</v>
      </c>
      <c r="J139" s="393"/>
      <c r="K139" s="394" t="s">
        <v>544</v>
      </c>
    </row>
    <row r="140" spans="1:11" ht="27.6">
      <c r="B140" s="395"/>
      <c r="C140" s="396" t="s">
        <v>1097</v>
      </c>
      <c r="D140" s="397" t="s">
        <v>1098</v>
      </c>
      <c r="E140" s="396" t="s">
        <v>1097</v>
      </c>
      <c r="F140" s="397" t="s">
        <v>1098</v>
      </c>
      <c r="G140" s="396" t="s">
        <v>1097</v>
      </c>
      <c r="H140" s="397" t="s">
        <v>1098</v>
      </c>
      <c r="I140" s="396" t="s">
        <v>1097</v>
      </c>
      <c r="J140" s="397" t="s">
        <v>1098</v>
      </c>
      <c r="K140" s="398" t="s">
        <v>1098</v>
      </c>
    </row>
    <row r="141" spans="1:11" ht="14.4" thickBot="1">
      <c r="B141" s="399"/>
      <c r="C141" s="400"/>
      <c r="D141" s="401" t="s">
        <v>543</v>
      </c>
      <c r="E141" s="400"/>
      <c r="F141" s="401" t="s">
        <v>543</v>
      </c>
      <c r="G141" s="400"/>
      <c r="H141" s="401" t="s">
        <v>543</v>
      </c>
      <c r="I141" s="400"/>
      <c r="J141" s="401" t="s">
        <v>543</v>
      </c>
      <c r="K141" s="401" t="s">
        <v>543</v>
      </c>
    </row>
    <row r="142" spans="1:11">
      <c r="A142" s="389" t="s">
        <v>1099</v>
      </c>
      <c r="B142" s="402">
        <v>2000</v>
      </c>
      <c r="C142" s="403">
        <v>16221.387602557003</v>
      </c>
      <c r="D142" s="446"/>
      <c r="E142" s="403">
        <v>4581.5946126819481</v>
      </c>
      <c r="F142" s="447"/>
      <c r="G142" s="405">
        <v>6616.384068278805</v>
      </c>
      <c r="H142" s="448"/>
      <c r="I142" s="403">
        <v>1482.615931721195</v>
      </c>
      <c r="J142" s="449"/>
      <c r="K142" s="450"/>
    </row>
    <row r="143" spans="1:11">
      <c r="A143" s="389" t="s">
        <v>1099</v>
      </c>
      <c r="B143" s="411">
        <v>2001</v>
      </c>
      <c r="C143" s="403">
        <v>17097.251330810359</v>
      </c>
      <c r="D143" s="446"/>
      <c r="E143" s="403">
        <v>4948.5997734261209</v>
      </c>
      <c r="F143" s="447"/>
      <c r="G143" s="413">
        <v>6797.2356346483712</v>
      </c>
      <c r="H143" s="451"/>
      <c r="I143" s="403">
        <v>1526.6566252144082</v>
      </c>
      <c r="J143" s="449"/>
      <c r="K143" s="452"/>
    </row>
    <row r="144" spans="1:11">
      <c r="A144" s="389" t="s">
        <v>1099</v>
      </c>
      <c r="B144" s="411">
        <v>2002</v>
      </c>
      <c r="C144" s="403">
        <v>17910.113980249938</v>
      </c>
      <c r="D144" s="446"/>
      <c r="E144" s="403">
        <v>5220.0702702702702</v>
      </c>
      <c r="F144" s="447"/>
      <c r="G144" s="413">
        <v>6879.6701207135993</v>
      </c>
      <c r="H144" s="451"/>
      <c r="I144" s="403">
        <v>1525.1252002991134</v>
      </c>
      <c r="J144" s="449"/>
      <c r="K144" s="452"/>
    </row>
    <row r="145" spans="1:11">
      <c r="A145" s="389" t="s">
        <v>1099</v>
      </c>
      <c r="B145" s="411">
        <v>2003</v>
      </c>
      <c r="C145" s="403">
        <v>19206.194284139056</v>
      </c>
      <c r="D145" s="446"/>
      <c r="E145" s="403">
        <v>5732.5089306072805</v>
      </c>
      <c r="F145" s="447"/>
      <c r="G145" s="413">
        <v>7284.1871921182274</v>
      </c>
      <c r="H145" s="451"/>
      <c r="I145" s="403">
        <v>1548.342775041051</v>
      </c>
      <c r="J145" s="449"/>
      <c r="K145" s="452"/>
    </row>
    <row r="146" spans="1:11">
      <c r="A146" s="389" t="s">
        <v>1099</v>
      </c>
      <c r="B146" s="411">
        <v>2004</v>
      </c>
      <c r="C146" s="403">
        <v>20905.16579545907</v>
      </c>
      <c r="D146" s="446"/>
      <c r="E146" s="403">
        <v>6563.2729671550578</v>
      </c>
      <c r="F146" s="447"/>
      <c r="G146" s="413">
        <v>7833.7931034482763</v>
      </c>
      <c r="H146" s="451"/>
      <c r="I146" s="403">
        <v>1605.7635467980297</v>
      </c>
      <c r="J146" s="449"/>
      <c r="K146" s="452"/>
    </row>
    <row r="147" spans="1:11">
      <c r="A147" s="389" t="s">
        <v>1099</v>
      </c>
      <c r="B147" s="411">
        <v>2005</v>
      </c>
      <c r="C147" s="403">
        <v>24695.945935275966</v>
      </c>
      <c r="D147" s="446"/>
      <c r="E147" s="403">
        <v>7944.3300206262884</v>
      </c>
      <c r="F147" s="447"/>
      <c r="G147" s="413">
        <v>8738.8847166169508</v>
      </c>
      <c r="H147" s="451"/>
      <c r="I147" s="403">
        <v>1745.3872609229688</v>
      </c>
      <c r="J147" s="449"/>
      <c r="K147" s="452"/>
    </row>
    <row r="148" spans="1:11">
      <c r="A148" s="389" t="s">
        <v>1099</v>
      </c>
      <c r="B148" s="411">
        <v>2006</v>
      </c>
      <c r="C148" s="403">
        <v>29123.81900340108</v>
      </c>
      <c r="D148" s="446"/>
      <c r="E148" s="403">
        <v>9806.8879319986572</v>
      </c>
      <c r="F148" s="447"/>
      <c r="G148" s="413">
        <v>9426.5983796296296</v>
      </c>
      <c r="H148" s="451"/>
      <c r="I148" s="403">
        <v>1786.5895337301586</v>
      </c>
      <c r="J148" s="449"/>
      <c r="K148" s="452"/>
    </row>
    <row r="149" spans="1:11">
      <c r="A149" s="389" t="s">
        <v>1099</v>
      </c>
      <c r="B149" s="411">
        <v>2007</v>
      </c>
      <c r="C149" s="403">
        <v>34790.084301597402</v>
      </c>
      <c r="D149" s="446"/>
      <c r="E149" s="403">
        <v>11980.667062784711</v>
      </c>
      <c r="F149" s="447"/>
      <c r="G149" s="413">
        <v>10071.116273603384</v>
      </c>
      <c r="H149" s="451"/>
      <c r="I149" s="403">
        <v>1805.6822847292956</v>
      </c>
      <c r="J149" s="449"/>
      <c r="K149" s="452"/>
    </row>
    <row r="150" spans="1:11">
      <c r="A150" s="389" t="s">
        <v>1099</v>
      </c>
      <c r="B150" s="411">
        <v>2008</v>
      </c>
      <c r="C150" s="403">
        <v>36835.557830835802</v>
      </c>
      <c r="D150" s="446"/>
      <c r="E150" s="403">
        <v>12781.015967393911</v>
      </c>
      <c r="F150" s="453"/>
      <c r="G150" s="413">
        <v>10121.021211884894</v>
      </c>
      <c r="H150" s="454"/>
      <c r="I150" s="403">
        <v>1817.7856195897996</v>
      </c>
      <c r="J150" s="446"/>
      <c r="K150" s="455"/>
    </row>
    <row r="151" spans="1:11">
      <c r="A151" s="389" t="s">
        <v>1099</v>
      </c>
      <c r="B151" s="411">
        <v>2009</v>
      </c>
      <c r="C151" s="403">
        <v>37320.357641257535</v>
      </c>
      <c r="D151" s="446"/>
      <c r="E151" s="403">
        <v>12658.633032473264</v>
      </c>
      <c r="F151" s="453"/>
      <c r="G151" s="413">
        <v>9732.6925697598963</v>
      </c>
      <c r="H151" s="454"/>
      <c r="I151" s="403">
        <v>1757.0590525632706</v>
      </c>
      <c r="J151" s="446"/>
      <c r="K151" s="455"/>
    </row>
    <row r="152" spans="1:11">
      <c r="A152" s="389" t="s">
        <v>1099</v>
      </c>
      <c r="B152" s="411">
        <v>2010</v>
      </c>
      <c r="C152" s="403">
        <v>37895.742956783353</v>
      </c>
      <c r="D152" s="446"/>
      <c r="E152" s="403">
        <v>12639.398293312164</v>
      </c>
      <c r="F152" s="453"/>
      <c r="G152" s="413">
        <v>9481.9121397813833</v>
      </c>
      <c r="H152" s="454"/>
      <c r="I152" s="403">
        <v>1784.7866843325603</v>
      </c>
      <c r="J152" s="446"/>
      <c r="K152" s="455"/>
    </row>
    <row r="153" spans="1:11">
      <c r="A153" s="389" t="s">
        <v>1099</v>
      </c>
      <c r="B153" s="411">
        <v>2011</v>
      </c>
      <c r="C153" s="403">
        <v>40053.829209361917</v>
      </c>
      <c r="D153" s="446"/>
      <c r="E153" s="403">
        <v>12755.027431421446</v>
      </c>
      <c r="F153" s="453"/>
      <c r="G153" s="413">
        <v>9349.0271983981311</v>
      </c>
      <c r="H153" s="454"/>
      <c r="I153" s="403">
        <v>1837.747371933923</v>
      </c>
      <c r="J153" s="446"/>
      <c r="K153" s="455"/>
    </row>
    <row r="154" spans="1:11">
      <c r="A154" s="389" t="s">
        <v>1099</v>
      </c>
      <c r="B154" s="411">
        <v>2012</v>
      </c>
      <c r="C154" s="403">
        <v>43762.955357737905</v>
      </c>
      <c r="D154" s="446"/>
      <c r="E154" s="403">
        <v>12983.220378558301</v>
      </c>
      <c r="F154" s="453"/>
      <c r="G154" s="413">
        <v>9386.0496290189603</v>
      </c>
      <c r="H154" s="454"/>
      <c r="I154" s="403">
        <v>1943.806760098928</v>
      </c>
      <c r="J154" s="446"/>
      <c r="K154" s="455"/>
    </row>
    <row r="155" spans="1:11">
      <c r="A155" s="389" t="s">
        <v>1099</v>
      </c>
      <c r="B155" s="411">
        <v>2013</v>
      </c>
      <c r="C155" s="403">
        <v>47368.239872743579</v>
      </c>
      <c r="D155" s="446"/>
      <c r="E155" s="403">
        <v>13374.898866480198</v>
      </c>
      <c r="F155" s="453"/>
      <c r="G155" s="413">
        <v>9507.7352072644353</v>
      </c>
      <c r="H155" s="454"/>
      <c r="I155" s="403">
        <v>2047.5741269647365</v>
      </c>
      <c r="J155" s="446"/>
      <c r="K155" s="455"/>
    </row>
    <row r="156" spans="1:11">
      <c r="A156" s="389" t="s">
        <v>1099</v>
      </c>
      <c r="B156" s="411">
        <v>2014</v>
      </c>
      <c r="C156" s="403">
        <v>58767.11589673769</v>
      </c>
      <c r="D156" s="446"/>
      <c r="E156" s="403">
        <v>13635.124911510758</v>
      </c>
      <c r="F156" s="453"/>
      <c r="G156" s="413">
        <v>9299.4091285009199</v>
      </c>
      <c r="H156" s="454"/>
      <c r="I156" s="403">
        <v>2090.9806428343059</v>
      </c>
      <c r="J156" s="446"/>
      <c r="K156" s="455"/>
    </row>
    <row r="157" spans="1:11">
      <c r="A157" s="389" t="s">
        <v>1099</v>
      </c>
      <c r="B157" s="411">
        <v>2015</v>
      </c>
      <c r="C157" s="403">
        <v>67070.809541701834</v>
      </c>
      <c r="D157" s="446"/>
      <c r="E157" s="403">
        <v>14725.562985114901</v>
      </c>
      <c r="F157" s="453"/>
      <c r="G157" s="413">
        <v>9504.9419288321151</v>
      </c>
      <c r="H157" s="454"/>
      <c r="I157" s="403">
        <v>2212.9380821167883</v>
      </c>
      <c r="J157" s="419"/>
      <c r="K157" s="455"/>
    </row>
    <row r="158" spans="1:11">
      <c r="A158" s="389" t="s">
        <v>1099</v>
      </c>
      <c r="B158" s="411">
        <v>2016</v>
      </c>
      <c r="C158" s="403">
        <v>75696.748146171405</v>
      </c>
      <c r="D158" s="446"/>
      <c r="E158" s="403">
        <v>16135.142495999997</v>
      </c>
      <c r="F158" s="456"/>
      <c r="G158" s="413">
        <v>9467.3163639999984</v>
      </c>
      <c r="H158" s="457"/>
      <c r="I158" s="403">
        <v>2561.2495920000001</v>
      </c>
      <c r="J158" s="419"/>
      <c r="K158" s="455"/>
    </row>
    <row r="159" spans="1:11">
      <c r="A159" s="389" t="s">
        <v>1099</v>
      </c>
      <c r="B159" s="411">
        <v>2017</v>
      </c>
      <c r="C159" s="403">
        <v>88597.469964342861</v>
      </c>
      <c r="D159" s="446"/>
      <c r="E159" s="403">
        <v>17482.864243000004</v>
      </c>
      <c r="F159" s="456"/>
      <c r="G159" s="413">
        <v>10641.092871499999</v>
      </c>
      <c r="H159" s="457"/>
      <c r="I159" s="403">
        <v>2854.2807280000002</v>
      </c>
      <c r="J159" s="419"/>
      <c r="K159" s="455"/>
    </row>
    <row r="160" spans="1:11">
      <c r="A160" s="389" t="s">
        <v>1099</v>
      </c>
      <c r="B160" s="411">
        <v>2018</v>
      </c>
      <c r="C160" s="403">
        <v>96983.16726799999</v>
      </c>
      <c r="D160" s="446"/>
      <c r="E160" s="403">
        <v>18160.27924</v>
      </c>
      <c r="F160" s="456"/>
      <c r="G160" s="413">
        <v>11088.527170000001</v>
      </c>
      <c r="H160" s="457"/>
      <c r="I160" s="403">
        <v>2828.9920400000001</v>
      </c>
      <c r="J160" s="419"/>
      <c r="K160" s="455"/>
    </row>
    <row r="161" spans="1:11">
      <c r="A161" s="389" t="s">
        <v>1099</v>
      </c>
      <c r="B161" s="411">
        <v>2019</v>
      </c>
      <c r="C161" s="403">
        <v>102929.19728708568</v>
      </c>
      <c r="D161" s="446"/>
      <c r="E161" s="403">
        <v>18751.612994499999</v>
      </c>
      <c r="F161" s="456"/>
      <c r="G161" s="413">
        <v>11448.082709499999</v>
      </c>
      <c r="H161" s="457"/>
      <c r="I161" s="403">
        <v>2820.1603180000002</v>
      </c>
      <c r="J161" s="419"/>
      <c r="K161" s="455"/>
    </row>
    <row r="162" spans="1:11">
      <c r="B162" s="411">
        <v>2020</v>
      </c>
      <c r="C162" s="403">
        <v>103286.40604641415</v>
      </c>
      <c r="D162" s="404">
        <v>118.79798174677579</v>
      </c>
      <c r="E162" s="403">
        <v>17425.6797200084</v>
      </c>
      <c r="F162" s="458">
        <v>26.237005191785684</v>
      </c>
      <c r="G162" s="413">
        <v>10530.932308054564</v>
      </c>
      <c r="H162" s="457">
        <v>38.51651026850957</v>
      </c>
      <c r="I162" s="403">
        <v>1692.5561244803207</v>
      </c>
      <c r="J162" s="465">
        <v>11.547795684283619</v>
      </c>
      <c r="K162" s="418">
        <v>195.09929289135465</v>
      </c>
    </row>
    <row r="163" spans="1:11">
      <c r="B163" s="411">
        <v>2021</v>
      </c>
      <c r="C163" s="403">
        <v>108017.64725448473</v>
      </c>
      <c r="D163" s="404">
        <v>107.86694961827088</v>
      </c>
      <c r="E163" s="403">
        <v>17927.667176862316</v>
      </c>
      <c r="F163" s="458">
        <v>26.775219385898737</v>
      </c>
      <c r="G163" s="413">
        <v>10778.91383996629</v>
      </c>
      <c r="H163" s="457">
        <v>39.136748407389341</v>
      </c>
      <c r="I163" s="403">
        <v>1894.4872418401139</v>
      </c>
      <c r="J163" s="465">
        <v>9.2151233674506692</v>
      </c>
      <c r="K163" s="418">
        <v>182.99404077900962</v>
      </c>
    </row>
    <row r="164" spans="1:11">
      <c r="B164" s="411">
        <v>2022</v>
      </c>
      <c r="C164" s="403">
        <v>111715.76365574625</v>
      </c>
      <c r="D164" s="404">
        <v>111.55251939394374</v>
      </c>
      <c r="E164" s="403">
        <v>18413.945567104554</v>
      </c>
      <c r="F164" s="458">
        <v>27.193264804779009</v>
      </c>
      <c r="G164" s="413">
        <v>11031.99727318742</v>
      </c>
      <c r="H164" s="457">
        <v>39.638241903798296</v>
      </c>
      <c r="I164" s="403">
        <v>2162.896608098556</v>
      </c>
      <c r="J164" s="465">
        <v>12.458748569191755</v>
      </c>
      <c r="K164" s="418">
        <v>190.84277467171279</v>
      </c>
    </row>
    <row r="165" spans="1:11">
      <c r="B165" s="411">
        <v>2023</v>
      </c>
      <c r="C165" s="403">
        <v>111127.26166046259</v>
      </c>
      <c r="D165" s="404">
        <v>110.72918529261358</v>
      </c>
      <c r="E165" s="403">
        <v>18745.874883408287</v>
      </c>
      <c r="F165" s="458">
        <v>27.227021198484525</v>
      </c>
      <c r="G165" s="413">
        <v>11191.410023898696</v>
      </c>
      <c r="H165" s="457">
        <v>39.579524703870575</v>
      </c>
      <c r="I165" s="403">
        <v>2362.0971860002351</v>
      </c>
      <c r="J165" s="465">
        <v>15.594143881829881</v>
      </c>
      <c r="K165" s="415">
        <v>193.12987507679856</v>
      </c>
    </row>
    <row r="166" spans="1:11">
      <c r="B166" s="411">
        <v>2024</v>
      </c>
      <c r="C166" s="403">
        <v>109611.085810694</v>
      </c>
      <c r="D166" s="404">
        <v>109.87921127294149</v>
      </c>
      <c r="E166" s="403">
        <v>19007.561480932647</v>
      </c>
      <c r="F166" s="458">
        <v>27.582013191281401</v>
      </c>
      <c r="G166" s="413">
        <v>11352.157673410762</v>
      </c>
      <c r="H166" s="457">
        <v>40.143504926588648</v>
      </c>
      <c r="I166" s="403">
        <v>2525.9088706171883</v>
      </c>
      <c r="J166" s="465">
        <v>16.677588717875384</v>
      </c>
      <c r="K166" s="415">
        <v>194.28231810868692</v>
      </c>
    </row>
    <row r="167" spans="1:11">
      <c r="B167" s="411">
        <v>2025</v>
      </c>
      <c r="C167" s="403">
        <v>104554.32173279897</v>
      </c>
      <c r="D167" s="404">
        <v>104.94674763787742</v>
      </c>
      <c r="E167" s="403">
        <v>19210.440207164749</v>
      </c>
      <c r="F167" s="458">
        <v>27.75088038902901</v>
      </c>
      <c r="G167" s="413">
        <v>11514.049376534591</v>
      </c>
      <c r="H167" s="457">
        <v>40.564970964364797</v>
      </c>
      <c r="I167" s="403">
        <v>2550.075574991688</v>
      </c>
      <c r="J167" s="465">
        <v>16.778593068772192</v>
      </c>
      <c r="K167" s="415">
        <v>190.04119206004341</v>
      </c>
    </row>
    <row r="168" spans="1:11">
      <c r="B168" s="411">
        <v>2026</v>
      </c>
      <c r="C168" s="403">
        <v>98157.609930969295</v>
      </c>
      <c r="D168" s="404">
        <v>98.325200926967511</v>
      </c>
      <c r="E168" s="403">
        <v>19337.636833976707</v>
      </c>
      <c r="F168" s="458">
        <v>27.676746945009604</v>
      </c>
      <c r="G168" s="413">
        <v>11676.851731751029</v>
      </c>
      <c r="H168" s="457">
        <v>40.79131576440772</v>
      </c>
      <c r="I168" s="403">
        <v>2573.68639882774</v>
      </c>
      <c r="J168" s="465">
        <v>16.794910069959503</v>
      </c>
      <c r="K168" s="415">
        <v>183.58817370634435</v>
      </c>
    </row>
    <row r="169" spans="1:11">
      <c r="B169" s="411">
        <v>2027</v>
      </c>
      <c r="C169" s="403">
        <v>91167.366923939087</v>
      </c>
      <c r="D169" s="404">
        <v>88.961754678335495</v>
      </c>
      <c r="E169" s="403">
        <v>19399.134465907769</v>
      </c>
      <c r="F169" s="458">
        <v>26.861665577326193</v>
      </c>
      <c r="G169" s="413">
        <v>11840.281766276781</v>
      </c>
      <c r="H169" s="457">
        <v>40.048841216211514</v>
      </c>
      <c r="I169" s="403">
        <v>2596.4734085200143</v>
      </c>
      <c r="J169" s="465">
        <v>16.409396218861119</v>
      </c>
      <c r="K169" s="415">
        <v>172.28165769073433</v>
      </c>
    </row>
    <row r="170" spans="1:11">
      <c r="B170" s="411">
        <v>2028</v>
      </c>
      <c r="C170" s="403">
        <v>83414.35688428313</v>
      </c>
      <c r="D170" s="404">
        <v>80.471575054960482</v>
      </c>
      <c r="E170" s="403">
        <v>19322.537691300098</v>
      </c>
      <c r="F170" s="458">
        <v>26.279539193092436</v>
      </c>
      <c r="G170" s="413">
        <v>12003.99927969069</v>
      </c>
      <c r="H170" s="457">
        <v>39.912070570070952</v>
      </c>
      <c r="I170" s="403">
        <v>2618.1172539886575</v>
      </c>
      <c r="J170" s="465">
        <v>16.268551781465995</v>
      </c>
      <c r="K170" s="415">
        <v>162.93173659958987</v>
      </c>
    </row>
    <row r="171" spans="1:11">
      <c r="B171" s="411">
        <v>2029</v>
      </c>
      <c r="C171" s="403">
        <v>75158.376864229358</v>
      </c>
      <c r="D171" s="404">
        <v>72.895079423967317</v>
      </c>
      <c r="E171" s="403">
        <v>19121.70701101813</v>
      </c>
      <c r="F171" s="458">
        <v>25.982658267298305</v>
      </c>
      <c r="G171" s="413">
        <v>12167.598727473871</v>
      </c>
      <c r="H171" s="457">
        <v>40.451465088123037</v>
      </c>
      <c r="I171" s="403">
        <v>2638.2423579693177</v>
      </c>
      <c r="J171" s="465">
        <v>16.395560416429625</v>
      </c>
      <c r="K171" s="415">
        <v>155.7247631958183</v>
      </c>
    </row>
    <row r="172" spans="1:11">
      <c r="B172" s="411">
        <v>2030</v>
      </c>
      <c r="C172" s="403">
        <v>66626.597615019156</v>
      </c>
      <c r="D172" s="404">
        <v>64.958139103264699</v>
      </c>
      <c r="E172" s="403">
        <v>18788.156514717466</v>
      </c>
      <c r="F172" s="458">
        <v>25.506100581468502</v>
      </c>
      <c r="G172" s="413">
        <v>12330.600964130648</v>
      </c>
      <c r="H172" s="457">
        <v>40.988751847340112</v>
      </c>
      <c r="I172" s="403">
        <v>2656.4139106705184</v>
      </c>
      <c r="J172" s="465">
        <v>16.510456928423157</v>
      </c>
      <c r="K172" s="415">
        <v>147.96344846049647</v>
      </c>
    </row>
    <row r="173" spans="1:11">
      <c r="B173" s="411">
        <v>2031</v>
      </c>
      <c r="C173" s="403">
        <v>58132.2229667793</v>
      </c>
      <c r="D173" s="404">
        <v>56.472039221039154</v>
      </c>
      <c r="E173" s="403">
        <v>18324.023245296394</v>
      </c>
      <c r="F173" s="458">
        <v>24.848481191124407</v>
      </c>
      <c r="G173" s="413">
        <v>12485.927731100319</v>
      </c>
      <c r="H173" s="457">
        <v>41.499422995573902</v>
      </c>
      <c r="I173" s="403">
        <v>2671.4508248882885</v>
      </c>
      <c r="J173" s="465">
        <v>16.606310887052786</v>
      </c>
      <c r="K173" s="415">
        <v>139.42625429479025</v>
      </c>
    </row>
    <row r="174" spans="1:11">
      <c r="B174" s="411">
        <v>2032</v>
      </c>
      <c r="C174" s="403">
        <v>50054.657487751159</v>
      </c>
      <c r="D174" s="404">
        <v>48.452271857240596</v>
      </c>
      <c r="E174" s="403">
        <v>17741.231523348008</v>
      </c>
      <c r="F174" s="458">
        <v>24.03152664291153</v>
      </c>
      <c r="G174" s="413">
        <v>12632.721528093138</v>
      </c>
      <c r="H174" s="457">
        <v>41.981596239941318</v>
      </c>
      <c r="I174" s="403">
        <v>2682.7888211439968</v>
      </c>
      <c r="J174" s="465">
        <v>16.679195221999713</v>
      </c>
      <c r="K174" s="415">
        <v>131.14458996209316</v>
      </c>
    </row>
    <row r="175" spans="1:11">
      <c r="B175" s="411">
        <v>2033</v>
      </c>
      <c r="C175" s="403">
        <v>42484.299535156773</v>
      </c>
      <c r="D175" s="404">
        <v>39.858524025655541</v>
      </c>
      <c r="E175" s="403">
        <v>17058.972724277224</v>
      </c>
      <c r="F175" s="458">
        <v>22.449257695379966</v>
      </c>
      <c r="G175" s="413">
        <v>12769.911103365703</v>
      </c>
      <c r="H175" s="457">
        <v>41.269018297093126</v>
      </c>
      <c r="I175" s="403">
        <v>2689.8029962179835</v>
      </c>
      <c r="J175" s="465">
        <v>16.266913459405636</v>
      </c>
      <c r="K175" s="415">
        <v>119.84371347753427</v>
      </c>
    </row>
    <row r="176" spans="1:11">
      <c r="B176" s="411">
        <v>2034</v>
      </c>
      <c r="C176" s="403">
        <v>35496.860692345988</v>
      </c>
      <c r="D176" s="404">
        <v>32.344782463316129</v>
      </c>
      <c r="E176" s="403">
        <v>16301.811097291109</v>
      </c>
      <c r="F176" s="458">
        <v>20.882395629651793</v>
      </c>
      <c r="G176" s="413">
        <v>12896.330772624027</v>
      </c>
      <c r="H176" s="457">
        <v>40.608882105782961</v>
      </c>
      <c r="I176" s="403">
        <v>2691.8567550175753</v>
      </c>
      <c r="J176" s="465">
        <v>15.866351605195826</v>
      </c>
      <c r="K176" s="415">
        <v>109.70241180394672</v>
      </c>
    </row>
    <row r="177" spans="2:11">
      <c r="B177" s="411">
        <v>2035</v>
      </c>
      <c r="C177" s="403">
        <v>29142.50572608642</v>
      </c>
      <c r="D177" s="404">
        <v>26.469232264313376</v>
      </c>
      <c r="E177" s="403">
        <v>15519.295546564745</v>
      </c>
      <c r="F177" s="458">
        <v>19.857905683250401</v>
      </c>
      <c r="G177" s="413">
        <v>13010.729095400829</v>
      </c>
      <c r="H177" s="457">
        <v>40.963519555888368</v>
      </c>
      <c r="I177" s="403">
        <v>2688.3351702889804</v>
      </c>
      <c r="J177" s="465">
        <v>15.847878735354236</v>
      </c>
      <c r="K177" s="415">
        <v>103.13853623880638</v>
      </c>
    </row>
    <row r="178" spans="2:11">
      <c r="B178" s="411">
        <v>2036</v>
      </c>
      <c r="C178" s="403">
        <v>23466.501792374747</v>
      </c>
      <c r="D178" s="404">
        <v>21.247813754578164</v>
      </c>
      <c r="E178" s="403">
        <v>14693.843227106663</v>
      </c>
      <c r="F178" s="458">
        <v>18.780765089784587</v>
      </c>
      <c r="G178" s="413">
        <v>13111.786657791494</v>
      </c>
      <c r="H178" s="457">
        <v>41.276061863854729</v>
      </c>
      <c r="I178" s="403">
        <v>2678.6878947964688</v>
      </c>
      <c r="J178" s="465">
        <v>15.793283404283358</v>
      </c>
      <c r="K178" s="415">
        <v>97.097924112500834</v>
      </c>
    </row>
    <row r="179" spans="2:11">
      <c r="B179" s="411">
        <v>2037</v>
      </c>
      <c r="C179" s="403">
        <v>18514.820785435106</v>
      </c>
      <c r="D179" s="404">
        <v>16.714015594465241</v>
      </c>
      <c r="E179" s="403">
        <v>13875.245612025865</v>
      </c>
      <c r="F179" s="458">
        <v>17.714726759219669</v>
      </c>
      <c r="G179" s="413">
        <v>13198.14532104813</v>
      </c>
      <c r="H179" s="457">
        <v>41.542251365496071</v>
      </c>
      <c r="I179" s="403">
        <v>2662.4793631004259</v>
      </c>
      <c r="J179" s="465">
        <v>15.699981576875913</v>
      </c>
      <c r="K179" s="415">
        <v>91.670975296056895</v>
      </c>
    </row>
    <row r="180" spans="2:11">
      <c r="B180" s="411">
        <v>2038</v>
      </c>
      <c r="C180" s="403">
        <v>14331.847449926277</v>
      </c>
      <c r="D180" s="404">
        <v>12.652584645610094</v>
      </c>
      <c r="E180" s="403">
        <v>13087.356442766441</v>
      </c>
      <c r="F180" s="458">
        <v>16.369841202397712</v>
      </c>
      <c r="G180" s="413">
        <v>13268.450920132635</v>
      </c>
      <c r="H180" s="457">
        <v>40.956371906101232</v>
      </c>
      <c r="I180" s="403">
        <v>2639.4417495658204</v>
      </c>
      <c r="J180" s="465">
        <v>15.267605932681288</v>
      </c>
      <c r="K180" s="415">
        <v>85.246403686790316</v>
      </c>
    </row>
    <row r="181" spans="2:11">
      <c r="B181" s="411">
        <v>2039</v>
      </c>
      <c r="C181" s="403">
        <v>10956.949667498777</v>
      </c>
      <c r="D181" s="404">
        <v>9.5363365023179885</v>
      </c>
      <c r="E181" s="403">
        <v>12350.707558002463</v>
      </c>
      <c r="F181" s="458">
        <v>15.256385099269883</v>
      </c>
      <c r="G181" s="413">
        <v>13321.410455264619</v>
      </c>
      <c r="H181" s="457">
        <v>40.648511078388537</v>
      </c>
      <c r="I181" s="403">
        <v>2609.5241008371304</v>
      </c>
      <c r="J181" s="465">
        <v>14.925716332006598</v>
      </c>
      <c r="K181" s="415">
        <v>80.36694901198301</v>
      </c>
    </row>
    <row r="182" spans="2:11">
      <c r="B182" s="411">
        <v>2040</v>
      </c>
      <c r="C182" s="403">
        <v>8422.1143730866188</v>
      </c>
      <c r="D182" s="404">
        <v>7.2305284166025627</v>
      </c>
      <c r="E182" s="403">
        <v>11682.263099871423</v>
      </c>
      <c r="F182" s="458">
        <v>14.258600401503442</v>
      </c>
      <c r="G182" s="413">
        <v>13355.863199862551</v>
      </c>
      <c r="H182" s="457">
        <v>40.307229554734064</v>
      </c>
      <c r="I182" s="403">
        <v>2572.9299789501947</v>
      </c>
      <c r="J182" s="465">
        <v>14.559290983931394</v>
      </c>
      <c r="K182" s="415">
        <v>76.355649356771465</v>
      </c>
    </row>
    <row r="183" spans="2:11">
      <c r="B183" s="411">
        <v>2041</v>
      </c>
      <c r="C183" s="403">
        <v>6147.7954075907592</v>
      </c>
      <c r="D183" s="404">
        <v>5.1912266601011883</v>
      </c>
      <c r="E183" s="403">
        <v>11046.013118461251</v>
      </c>
      <c r="F183" s="458">
        <v>13.329230003693203</v>
      </c>
      <c r="G183" s="413">
        <v>13378.075518371357</v>
      </c>
      <c r="H183" s="457">
        <v>39.946925325916489</v>
      </c>
      <c r="I183" s="403">
        <v>2529.2201427043083</v>
      </c>
      <c r="J183" s="465">
        <v>14.160468377159487</v>
      </c>
      <c r="K183" s="415">
        <v>72.627850366870376</v>
      </c>
    </row>
    <row r="184" spans="2:11">
      <c r="B184" s="411">
        <v>2042</v>
      </c>
      <c r="C184" s="430">
        <v>4141.929830263115</v>
      </c>
      <c r="D184" s="431">
        <v>3.4415726270589686</v>
      </c>
      <c r="E184" s="430">
        <v>10448.142235596073</v>
      </c>
      <c r="F184" s="458">
        <v>12.469080039638245</v>
      </c>
      <c r="G184" s="432">
        <v>13387.432504159928</v>
      </c>
      <c r="H184" s="457">
        <v>39.56509594177939</v>
      </c>
      <c r="I184" s="430">
        <v>2478.9981297502391</v>
      </c>
      <c r="J184" s="465">
        <v>13.737015874671432</v>
      </c>
      <c r="K184" s="415">
        <v>69.212764483148035</v>
      </c>
    </row>
    <row r="185" spans="2:11">
      <c r="B185" s="411">
        <v>2043</v>
      </c>
      <c r="C185" s="430">
        <v>2599.3333938332571</v>
      </c>
      <c r="D185" s="431">
        <v>2.1265063573442862</v>
      </c>
      <c r="E185" s="430">
        <v>9893.1302605243382</v>
      </c>
      <c r="F185" s="458">
        <v>11.681663626116361</v>
      </c>
      <c r="G185" s="432">
        <v>13383.604472160878</v>
      </c>
      <c r="H185" s="457">
        <v>39.164563477518072</v>
      </c>
      <c r="I185" s="430">
        <v>2423.0707832759313</v>
      </c>
      <c r="J185" s="465">
        <v>13.294976378494567</v>
      </c>
      <c r="K185" s="415">
        <v>66.267709839473284</v>
      </c>
    </row>
    <row r="186" spans="2:11">
      <c r="B186" s="411">
        <v>2044</v>
      </c>
      <c r="C186" s="430">
        <v>1290.9014061039818</v>
      </c>
      <c r="D186" s="431">
        <v>1.0412364170702475</v>
      </c>
      <c r="E186" s="430">
        <v>9384.0763008830454</v>
      </c>
      <c r="F186" s="458">
        <v>10.970409900692362</v>
      </c>
      <c r="G186" s="432">
        <v>13366.603207313794</v>
      </c>
      <c r="H186" s="457">
        <v>38.755334897303385</v>
      </c>
      <c r="I186" s="430">
        <v>2362.4017048241972</v>
      </c>
      <c r="J186" s="465">
        <v>12.842969687082565</v>
      </c>
      <c r="K186" s="415">
        <v>63.609950902148555</v>
      </c>
    </row>
    <row r="187" spans="2:11">
      <c r="B187" s="411">
        <v>2045</v>
      </c>
      <c r="C187" s="430">
        <v>216.81547035373529</v>
      </c>
      <c r="D187" s="431">
        <v>0.17425959597422375</v>
      </c>
      <c r="E187" s="430">
        <v>8922.9815935601018</v>
      </c>
      <c r="F187" s="458">
        <v>10.333681826855237</v>
      </c>
      <c r="G187" s="432">
        <v>13336.820541988478</v>
      </c>
      <c r="H187" s="457">
        <v>38.335986702021579</v>
      </c>
      <c r="I187" s="430">
        <v>2298.0548148922217</v>
      </c>
      <c r="J187" s="465">
        <v>12.385569879670374</v>
      </c>
      <c r="K187" s="415">
        <v>61.229498004521417</v>
      </c>
    </row>
    <row r="188" spans="2:11">
      <c r="B188" s="411">
        <v>2046</v>
      </c>
      <c r="C188" s="430">
        <v>13.38608280621054</v>
      </c>
      <c r="D188" s="431">
        <v>1.1921593812220519E-2</v>
      </c>
      <c r="E188" s="430">
        <v>8510.9864208421768</v>
      </c>
      <c r="F188" s="458">
        <v>9.7833458018321604</v>
      </c>
      <c r="G188" s="432">
        <v>13295.043007661414</v>
      </c>
      <c r="H188" s="457">
        <v>37.96093412517407</v>
      </c>
      <c r="I188" s="430">
        <v>2231.1355021436575</v>
      </c>
      <c r="J188" s="465">
        <v>11.944675701557374</v>
      </c>
      <c r="K188" s="415">
        <v>59.700877222375823</v>
      </c>
    </row>
    <row r="189" spans="2:11">
      <c r="B189" s="411">
        <v>2047</v>
      </c>
      <c r="C189" s="430">
        <v>2.9978338221499108</v>
      </c>
      <c r="D189" s="431">
        <v>2.6497406535655466E-3</v>
      </c>
      <c r="E189" s="430">
        <v>8148.563381769146</v>
      </c>
      <c r="F189" s="458">
        <v>9.3139292925688508</v>
      </c>
      <c r="G189" s="432">
        <v>13242.439133157081</v>
      </c>
      <c r="H189" s="457">
        <v>37.626181902753352</v>
      </c>
      <c r="I189" s="430">
        <v>2162.7360558608611</v>
      </c>
      <c r="J189" s="465">
        <v>11.521975779991322</v>
      </c>
      <c r="K189" s="415">
        <v>58.464736715967092</v>
      </c>
    </row>
    <row r="190" spans="2:11">
      <c r="B190" s="411">
        <v>2048</v>
      </c>
      <c r="C190" s="430">
        <v>0</v>
      </c>
      <c r="D190" s="431">
        <v>0</v>
      </c>
      <c r="E190" s="430">
        <v>7835.672353479662</v>
      </c>
      <c r="F190" s="458">
        <v>8.9178807663764772</v>
      </c>
      <c r="G190" s="432">
        <v>13180.519660118684</v>
      </c>
      <c r="H190" s="457">
        <v>37.318063091604955</v>
      </c>
      <c r="I190" s="430">
        <v>2093.8901670864143</v>
      </c>
      <c r="J190" s="465">
        <v>11.115825766527255</v>
      </c>
      <c r="K190" s="415">
        <v>57.351769624508684</v>
      </c>
    </row>
    <row r="191" spans="2:11">
      <c r="B191" s="411">
        <v>2049</v>
      </c>
      <c r="C191" s="430">
        <v>0</v>
      </c>
      <c r="D191" s="431">
        <v>0</v>
      </c>
      <c r="E191" s="430">
        <v>7571.8833622970506</v>
      </c>
      <c r="F191" s="458">
        <v>8.5820315832531762</v>
      </c>
      <c r="G191" s="432">
        <v>13111.074689609171</v>
      </c>
      <c r="H191" s="457">
        <v>36.996172479061585</v>
      </c>
      <c r="I191" s="430">
        <v>2025.5389755504448</v>
      </c>
      <c r="J191" s="465">
        <v>10.716682901180587</v>
      </c>
      <c r="K191" s="415">
        <v>56.294886963495351</v>
      </c>
    </row>
    <row r="192" spans="2:11">
      <c r="B192" s="411">
        <v>2050</v>
      </c>
      <c r="C192" s="432">
        <v>1.220625693322072E-2</v>
      </c>
      <c r="D192" s="434">
        <v>9.1620601194777467E-6</v>
      </c>
      <c r="E192" s="432">
        <v>7366.9676103043548</v>
      </c>
      <c r="F192" s="460">
        <v>8.3153608516975073</v>
      </c>
      <c r="G192" s="432">
        <v>13036.094707183836</v>
      </c>
      <c r="H192" s="457">
        <v>36.660936443276157</v>
      </c>
      <c r="I192" s="432">
        <v>1958.5090520415947</v>
      </c>
      <c r="J192" s="466">
        <v>10.327207480450967</v>
      </c>
      <c r="K192" s="461">
        <v>55.303513937484745</v>
      </c>
    </row>
    <row r="193" spans="2:11">
      <c r="B193" s="411">
        <v>2051</v>
      </c>
      <c r="C193" s="403">
        <v>1.8700474188525548E-2</v>
      </c>
      <c r="D193" s="404">
        <v>1.3902301657817449E-5</v>
      </c>
      <c r="E193" s="403">
        <v>7171.7849886009562</v>
      </c>
      <c r="F193" s="458">
        <v>8.0633075652548101</v>
      </c>
      <c r="G193" s="413">
        <v>12939.302508858387</v>
      </c>
      <c r="H193" s="457">
        <v>36.2737276123963</v>
      </c>
      <c r="I193" s="403">
        <v>1893.024390344819</v>
      </c>
      <c r="J193" s="465">
        <v>9.9503602085555336</v>
      </c>
      <c r="K193" s="415">
        <v>54.287409288508307</v>
      </c>
    </row>
    <row r="194" spans="2:11">
      <c r="B194" s="411">
        <v>2052</v>
      </c>
      <c r="C194" s="430">
        <v>2.1816660278622297E-2</v>
      </c>
      <c r="D194" s="431">
        <v>1.6064708032895684E-5</v>
      </c>
      <c r="E194" s="430">
        <v>6995.4485736087991</v>
      </c>
      <c r="F194" s="458">
        <v>7.8350201561466726</v>
      </c>
      <c r="G194" s="432">
        <v>12818.828058570598</v>
      </c>
      <c r="H194" s="457">
        <v>35.82614925116475</v>
      </c>
      <c r="I194" s="430">
        <v>1829.336441650838</v>
      </c>
      <c r="J194" s="465">
        <v>9.5862039937066186</v>
      </c>
      <c r="K194" s="415">
        <v>53.247389465726073</v>
      </c>
    </row>
    <row r="195" spans="2:11">
      <c r="B195" s="411">
        <v>2053</v>
      </c>
      <c r="C195" s="430">
        <v>2.2957524193979045E-2</v>
      </c>
      <c r="D195" s="431">
        <v>1.6744447003057569E-5</v>
      </c>
      <c r="E195" s="430">
        <v>6837.0477389405187</v>
      </c>
      <c r="F195" s="458">
        <v>7.6288773988429952</v>
      </c>
      <c r="G195" s="432">
        <v>12673.790832739882</v>
      </c>
      <c r="H195" s="457">
        <v>35.31489941799375</v>
      </c>
      <c r="I195" s="430">
        <v>1767.8132790525933</v>
      </c>
      <c r="J195" s="465">
        <v>9.2361101194159652</v>
      </c>
      <c r="K195" s="415">
        <v>52.179903680699709</v>
      </c>
    </row>
    <row r="196" spans="2:11">
      <c r="B196" s="411">
        <v>2054</v>
      </c>
      <c r="C196" s="430">
        <v>2.2962457074956911E-2</v>
      </c>
      <c r="D196" s="431">
        <v>1.658978109301163E-5</v>
      </c>
      <c r="E196" s="430">
        <v>6695.6681036733671</v>
      </c>
      <c r="F196" s="458">
        <v>7.4436712223172288</v>
      </c>
      <c r="G196" s="432">
        <v>12502.848074100071</v>
      </c>
      <c r="H196" s="457">
        <v>34.7371388285721</v>
      </c>
      <c r="I196" s="430">
        <v>1708.7329008559477</v>
      </c>
      <c r="J196" s="465">
        <v>8.9014456415544743</v>
      </c>
      <c r="K196" s="415">
        <v>51.082272282224892</v>
      </c>
    </row>
    <row r="197" spans="2:11">
      <c r="B197" s="411">
        <v>2055</v>
      </c>
      <c r="C197" s="430">
        <v>2.232910879057308E-2</v>
      </c>
      <c r="D197" s="431">
        <v>1.5980026206936719E-5</v>
      </c>
      <c r="E197" s="430">
        <v>6570.4091627277749</v>
      </c>
      <c r="F197" s="458">
        <v>7.2780133476609326</v>
      </c>
      <c r="G197" s="432">
        <v>12304.13572770491</v>
      </c>
      <c r="H197" s="457">
        <v>34.087569509172631</v>
      </c>
      <c r="I197" s="430">
        <v>1652.2937544851984</v>
      </c>
      <c r="J197" s="465">
        <v>8.5828882233219854</v>
      </c>
      <c r="K197" s="415">
        <v>49.948487060181755</v>
      </c>
    </row>
    <row r="198" spans="2:11">
      <c r="B198" s="411">
        <v>2056</v>
      </c>
      <c r="C198" s="430">
        <v>2.1353134332597983E-2</v>
      </c>
      <c r="D198" s="431">
        <v>1.5139170736035915E-5</v>
      </c>
      <c r="E198" s="430">
        <v>6460.3964274831769</v>
      </c>
      <c r="F198" s="458">
        <v>7.1314237624177812</v>
      </c>
      <c r="G198" s="432">
        <v>12075.206324587407</v>
      </c>
      <c r="H198" s="457">
        <v>33.363303557944107</v>
      </c>
      <c r="I198" s="430">
        <v>1598.6258573462078</v>
      </c>
      <c r="J198" s="465">
        <v>8.2817590731792183</v>
      </c>
      <c r="K198" s="415">
        <v>48.776501532711841</v>
      </c>
    </row>
    <row r="199" spans="2:11">
      <c r="B199" s="411">
        <v>2057</v>
      </c>
      <c r="C199" s="430">
        <v>2.0211921989437543E-2</v>
      </c>
      <c r="D199" s="431">
        <v>1.4194315419945857E-5</v>
      </c>
      <c r="E199" s="430">
        <v>6364.7894956887221</v>
      </c>
      <c r="F199" s="458">
        <v>7.0008208613300313</v>
      </c>
      <c r="G199" s="432">
        <v>11812.961201972234</v>
      </c>
      <c r="H199" s="457">
        <v>32.547248880282304</v>
      </c>
      <c r="I199" s="430">
        <v>1547.8017059029635</v>
      </c>
      <c r="J199" s="465">
        <v>7.9959873859155595</v>
      </c>
      <c r="K199" s="415">
        <v>47.544071321843319</v>
      </c>
    </row>
    <row r="200" spans="2:11">
      <c r="B200" s="411">
        <v>2058</v>
      </c>
      <c r="C200" s="430">
        <v>1.900991417566911E-2</v>
      </c>
      <c r="D200" s="431">
        <v>1.3224463987219523E-5</v>
      </c>
      <c r="E200" s="430">
        <v>6282.7871240686272</v>
      </c>
      <c r="F200" s="458">
        <v>6.8866695976554322</v>
      </c>
      <c r="G200" s="432">
        <v>11513.573362707177</v>
      </c>
      <c r="H200" s="457">
        <v>31.636691045245541</v>
      </c>
      <c r="I200" s="430">
        <v>1499.8464611788054</v>
      </c>
      <c r="J200" s="465">
        <v>7.7273217466055124</v>
      </c>
      <c r="K200" s="415">
        <v>46.250695613970471</v>
      </c>
    </row>
    <row r="201" spans="2:11">
      <c r="B201" s="411">
        <v>2059</v>
      </c>
      <c r="C201" s="430">
        <v>1.7807628666865638E-2</v>
      </c>
      <c r="D201" s="431">
        <v>1.2270655008156624E-5</v>
      </c>
      <c r="E201" s="430">
        <v>6213.6301118224337</v>
      </c>
      <c r="F201" s="458">
        <v>6.7871373010984266</v>
      </c>
      <c r="G201" s="432">
        <v>11172.396505031726</v>
      </c>
      <c r="H201" s="457">
        <v>30.615776904721667</v>
      </c>
      <c r="I201" s="430">
        <v>1454.7471271492188</v>
      </c>
      <c r="J201" s="465">
        <v>7.4745960072543278</v>
      </c>
      <c r="K201" s="415">
        <v>44.877522483729429</v>
      </c>
    </row>
    <row r="202" spans="2:11" ht="14.4" thickBot="1">
      <c r="B202" s="437">
        <v>2060</v>
      </c>
      <c r="C202" s="438">
        <v>1.6638565517105599E-2</v>
      </c>
      <c r="D202" s="439">
        <v>1.1358587817075937E-5</v>
      </c>
      <c r="E202" s="438">
        <v>6156.6026010990163</v>
      </c>
      <c r="F202" s="462">
        <v>6.7030080980646556</v>
      </c>
      <c r="G202" s="438">
        <v>10783.855135227954</v>
      </c>
      <c r="H202" s="463">
        <v>29.477749108267851</v>
      </c>
      <c r="I202" s="438">
        <v>1412.4606020500867</v>
      </c>
      <c r="J202" s="467">
        <v>7.2393218955154683</v>
      </c>
      <c r="K202" s="464">
        <v>43.420090460435794</v>
      </c>
    </row>
    <row r="206" spans="2:11" ht="16.2" thickBot="1">
      <c r="B206" s="390" t="s">
        <v>1106</v>
      </c>
    </row>
    <row r="207" spans="2:11" ht="14.4" thickBot="1">
      <c r="B207" s="391" t="s">
        <v>329</v>
      </c>
      <c r="C207" s="392" t="s">
        <v>1095</v>
      </c>
      <c r="D207" s="393"/>
      <c r="E207" s="392" t="s">
        <v>1096</v>
      </c>
      <c r="F207" s="393"/>
      <c r="G207" s="392" t="s">
        <v>1060</v>
      </c>
      <c r="H207" s="393"/>
      <c r="I207" s="392" t="s">
        <v>377</v>
      </c>
      <c r="J207" s="393"/>
      <c r="K207" s="394" t="s">
        <v>544</v>
      </c>
    </row>
    <row r="208" spans="2:11" ht="27.6">
      <c r="B208" s="395"/>
      <c r="C208" s="396" t="s">
        <v>1097</v>
      </c>
      <c r="D208" s="397" t="s">
        <v>1098</v>
      </c>
      <c r="E208" s="396" t="s">
        <v>1097</v>
      </c>
      <c r="F208" s="397" t="s">
        <v>1098</v>
      </c>
      <c r="G208" s="396" t="s">
        <v>1097</v>
      </c>
      <c r="H208" s="397" t="s">
        <v>1098</v>
      </c>
      <c r="I208" s="396" t="s">
        <v>1097</v>
      </c>
      <c r="J208" s="397" t="s">
        <v>1098</v>
      </c>
      <c r="K208" s="398" t="s">
        <v>1098</v>
      </c>
    </row>
    <row r="209" spans="1:11" ht="14.4" thickBot="1">
      <c r="B209" s="399"/>
      <c r="C209" s="400"/>
      <c r="D209" s="401" t="s">
        <v>543</v>
      </c>
      <c r="E209" s="400"/>
      <c r="F209" s="401" t="s">
        <v>543</v>
      </c>
      <c r="G209" s="400"/>
      <c r="H209" s="401" t="s">
        <v>543</v>
      </c>
      <c r="I209" s="400"/>
      <c r="J209" s="401" t="s">
        <v>543</v>
      </c>
      <c r="K209" s="401" t="s">
        <v>543</v>
      </c>
    </row>
    <row r="210" spans="1:11">
      <c r="A210" s="389" t="s">
        <v>1099</v>
      </c>
      <c r="B210" s="402">
        <v>2000</v>
      </c>
      <c r="C210" s="403">
        <v>0</v>
      </c>
      <c r="D210" s="446"/>
      <c r="E210" s="403">
        <v>0</v>
      </c>
      <c r="F210" s="447"/>
      <c r="G210" s="405">
        <v>0</v>
      </c>
      <c r="H210" s="448"/>
      <c r="I210" s="403">
        <v>0</v>
      </c>
      <c r="J210" s="449"/>
      <c r="K210" s="450"/>
    </row>
    <row r="211" spans="1:11">
      <c r="A211" s="389" t="s">
        <v>1099</v>
      </c>
      <c r="B211" s="411">
        <v>2001</v>
      </c>
      <c r="C211" s="403">
        <v>0</v>
      </c>
      <c r="D211" s="446"/>
      <c r="E211" s="403">
        <v>0</v>
      </c>
      <c r="F211" s="447"/>
      <c r="G211" s="413">
        <v>0</v>
      </c>
      <c r="H211" s="451"/>
      <c r="I211" s="403">
        <v>0</v>
      </c>
      <c r="J211" s="449"/>
      <c r="K211" s="452"/>
    </row>
    <row r="212" spans="1:11">
      <c r="A212" s="389" t="s">
        <v>1099</v>
      </c>
      <c r="B212" s="411">
        <v>2002</v>
      </c>
      <c r="C212" s="403">
        <v>0</v>
      </c>
      <c r="D212" s="446"/>
      <c r="E212" s="403">
        <v>0</v>
      </c>
      <c r="F212" s="447"/>
      <c r="G212" s="413">
        <v>0</v>
      </c>
      <c r="H212" s="451"/>
      <c r="I212" s="403">
        <v>0</v>
      </c>
      <c r="J212" s="449"/>
      <c r="K212" s="452"/>
    </row>
    <row r="213" spans="1:11">
      <c r="A213" s="389" t="s">
        <v>1099</v>
      </c>
      <c r="B213" s="411">
        <v>2003</v>
      </c>
      <c r="C213" s="403">
        <v>0</v>
      </c>
      <c r="D213" s="446"/>
      <c r="E213" s="403">
        <v>0</v>
      </c>
      <c r="F213" s="447"/>
      <c r="G213" s="413">
        <v>0</v>
      </c>
      <c r="H213" s="451"/>
      <c r="I213" s="403">
        <v>0</v>
      </c>
      <c r="J213" s="449"/>
      <c r="K213" s="452"/>
    </row>
    <row r="214" spans="1:11">
      <c r="A214" s="389" t="s">
        <v>1099</v>
      </c>
      <c r="B214" s="411">
        <v>2004</v>
      </c>
      <c r="C214" s="403">
        <v>0</v>
      </c>
      <c r="D214" s="446"/>
      <c r="E214" s="403">
        <v>0</v>
      </c>
      <c r="F214" s="447"/>
      <c r="G214" s="413">
        <v>0</v>
      </c>
      <c r="H214" s="451"/>
      <c r="I214" s="403">
        <v>0</v>
      </c>
      <c r="J214" s="449"/>
      <c r="K214" s="452"/>
    </row>
    <row r="215" spans="1:11">
      <c r="A215" s="389" t="s">
        <v>1099</v>
      </c>
      <c r="B215" s="411">
        <v>2005</v>
      </c>
      <c r="C215" s="403">
        <v>0</v>
      </c>
      <c r="D215" s="446"/>
      <c r="E215" s="403">
        <v>0</v>
      </c>
      <c r="F215" s="447"/>
      <c r="G215" s="413">
        <v>0</v>
      </c>
      <c r="H215" s="451"/>
      <c r="I215" s="403">
        <v>0</v>
      </c>
      <c r="J215" s="449"/>
      <c r="K215" s="452"/>
    </row>
    <row r="216" spans="1:11">
      <c r="A216" s="389" t="s">
        <v>1099</v>
      </c>
      <c r="B216" s="411">
        <v>2006</v>
      </c>
      <c r="C216" s="403">
        <v>0</v>
      </c>
      <c r="D216" s="446"/>
      <c r="E216" s="403">
        <v>0</v>
      </c>
      <c r="F216" s="447"/>
      <c r="G216" s="413">
        <v>0</v>
      </c>
      <c r="H216" s="451"/>
      <c r="I216" s="403">
        <v>0</v>
      </c>
      <c r="J216" s="449"/>
      <c r="K216" s="452"/>
    </row>
    <row r="217" spans="1:11">
      <c r="A217" s="389" t="s">
        <v>1099</v>
      </c>
      <c r="B217" s="411">
        <v>2007</v>
      </c>
      <c r="C217" s="403">
        <v>0</v>
      </c>
      <c r="D217" s="446"/>
      <c r="E217" s="403">
        <v>0</v>
      </c>
      <c r="F217" s="447"/>
      <c r="G217" s="413">
        <v>0</v>
      </c>
      <c r="H217" s="451"/>
      <c r="I217" s="403">
        <v>0</v>
      </c>
      <c r="J217" s="449"/>
      <c r="K217" s="452"/>
    </row>
    <row r="218" spans="1:11">
      <c r="A218" s="389" t="s">
        <v>1099</v>
      </c>
      <c r="B218" s="411">
        <v>2008</v>
      </c>
      <c r="C218" s="403">
        <v>0</v>
      </c>
      <c r="D218" s="446"/>
      <c r="E218" s="403">
        <v>0</v>
      </c>
      <c r="F218" s="453"/>
      <c r="G218" s="413">
        <v>0</v>
      </c>
      <c r="H218" s="454"/>
      <c r="I218" s="403">
        <v>0</v>
      </c>
      <c r="J218" s="446"/>
      <c r="K218" s="455"/>
    </row>
    <row r="219" spans="1:11">
      <c r="A219" s="389" t="s">
        <v>1099</v>
      </c>
      <c r="B219" s="411">
        <v>2009</v>
      </c>
      <c r="C219" s="403">
        <v>0</v>
      </c>
      <c r="D219" s="446"/>
      <c r="E219" s="403">
        <v>0</v>
      </c>
      <c r="F219" s="453"/>
      <c r="G219" s="413">
        <v>0</v>
      </c>
      <c r="H219" s="454"/>
      <c r="I219" s="403">
        <v>0</v>
      </c>
      <c r="J219" s="446"/>
      <c r="K219" s="455"/>
    </row>
    <row r="220" spans="1:11">
      <c r="A220" s="389" t="s">
        <v>1099</v>
      </c>
      <c r="B220" s="411">
        <v>2010</v>
      </c>
      <c r="C220" s="403">
        <v>0</v>
      </c>
      <c r="D220" s="446"/>
      <c r="E220" s="403">
        <v>0</v>
      </c>
      <c r="F220" s="453"/>
      <c r="G220" s="413">
        <v>0</v>
      </c>
      <c r="H220" s="454"/>
      <c r="I220" s="403">
        <v>0</v>
      </c>
      <c r="J220" s="446"/>
      <c r="K220" s="455"/>
    </row>
    <row r="221" spans="1:11">
      <c r="A221" s="389" t="s">
        <v>1099</v>
      </c>
      <c r="B221" s="411">
        <v>2011</v>
      </c>
      <c r="C221" s="403">
        <v>0</v>
      </c>
      <c r="D221" s="446"/>
      <c r="E221" s="403">
        <v>0</v>
      </c>
      <c r="F221" s="453"/>
      <c r="G221" s="413">
        <v>0</v>
      </c>
      <c r="H221" s="454"/>
      <c r="I221" s="403">
        <v>0</v>
      </c>
      <c r="J221" s="446"/>
      <c r="K221" s="455"/>
    </row>
    <row r="222" spans="1:11">
      <c r="A222" s="389" t="s">
        <v>1099</v>
      </c>
      <c r="B222" s="411">
        <v>2012</v>
      </c>
      <c r="C222" s="403">
        <v>0</v>
      </c>
      <c r="D222" s="446"/>
      <c r="E222" s="403">
        <v>0</v>
      </c>
      <c r="F222" s="453"/>
      <c r="G222" s="413">
        <v>0</v>
      </c>
      <c r="H222" s="454"/>
      <c r="I222" s="403">
        <v>0</v>
      </c>
      <c r="J222" s="446"/>
      <c r="K222" s="455"/>
    </row>
    <row r="223" spans="1:11">
      <c r="A223" s="389" t="s">
        <v>1099</v>
      </c>
      <c r="B223" s="411">
        <v>2013</v>
      </c>
      <c r="C223" s="403">
        <v>0</v>
      </c>
      <c r="D223" s="446"/>
      <c r="E223" s="403">
        <v>0</v>
      </c>
      <c r="F223" s="453"/>
      <c r="G223" s="413">
        <v>0</v>
      </c>
      <c r="H223" s="454"/>
      <c r="I223" s="403">
        <v>0</v>
      </c>
      <c r="J223" s="446"/>
      <c r="K223" s="455"/>
    </row>
    <row r="224" spans="1:11">
      <c r="A224" s="389" t="s">
        <v>1099</v>
      </c>
      <c r="B224" s="411">
        <v>2014</v>
      </c>
      <c r="C224" s="403">
        <v>7589.5050000000001</v>
      </c>
      <c r="D224" s="446"/>
      <c r="E224" s="403">
        <v>739.65499999999997</v>
      </c>
      <c r="F224" s="453"/>
      <c r="G224" s="413">
        <v>358.01499999999999</v>
      </c>
      <c r="H224" s="454"/>
      <c r="I224" s="403">
        <v>80.5</v>
      </c>
      <c r="J224" s="446"/>
      <c r="K224" s="455"/>
    </row>
    <row r="225" spans="1:11">
      <c r="A225" s="389" t="s">
        <v>1099</v>
      </c>
      <c r="B225" s="411">
        <v>2015</v>
      </c>
      <c r="C225" s="403">
        <v>11269.25</v>
      </c>
      <c r="D225" s="446"/>
      <c r="E225" s="403">
        <v>1122.0999999999999</v>
      </c>
      <c r="F225" s="453"/>
      <c r="G225" s="413">
        <v>528.95000000000005</v>
      </c>
      <c r="H225" s="454"/>
      <c r="I225" s="403">
        <v>123.15</v>
      </c>
      <c r="J225" s="419"/>
      <c r="K225" s="455"/>
    </row>
    <row r="226" spans="1:11">
      <c r="A226" s="389" t="s">
        <v>1099</v>
      </c>
      <c r="B226" s="411">
        <v>2016</v>
      </c>
      <c r="C226" s="403">
        <v>12879.701999999999</v>
      </c>
      <c r="D226" s="446"/>
      <c r="E226" s="403">
        <v>1323.3239999999998</v>
      </c>
      <c r="F226" s="456"/>
      <c r="G226" s="413">
        <v>571.26600000000008</v>
      </c>
      <c r="H226" s="457"/>
      <c r="I226" s="403">
        <v>154.548</v>
      </c>
      <c r="J226" s="419"/>
      <c r="K226" s="455"/>
    </row>
    <row r="227" spans="1:11">
      <c r="A227" s="389" t="s">
        <v>1099</v>
      </c>
      <c r="B227" s="411">
        <v>2017</v>
      </c>
      <c r="C227" s="403">
        <v>12939.312000000002</v>
      </c>
      <c r="D227" s="446"/>
      <c r="E227" s="403">
        <v>1347.981</v>
      </c>
      <c r="F227" s="456"/>
      <c r="G227" s="413">
        <v>603.8655</v>
      </c>
      <c r="H227" s="457"/>
      <c r="I227" s="403">
        <v>161.97600000000003</v>
      </c>
      <c r="J227" s="419"/>
      <c r="K227" s="455"/>
    </row>
    <row r="228" spans="1:11">
      <c r="A228" s="389" t="s">
        <v>1099</v>
      </c>
      <c r="B228" s="411">
        <v>2018</v>
      </c>
      <c r="C228" s="403">
        <v>15653.82</v>
      </c>
      <c r="D228" s="446"/>
      <c r="E228" s="403">
        <v>1663.08</v>
      </c>
      <c r="F228" s="456"/>
      <c r="G228" s="413">
        <v>747.39</v>
      </c>
      <c r="H228" s="457"/>
      <c r="I228" s="403">
        <v>190.68</v>
      </c>
      <c r="J228" s="419"/>
      <c r="K228" s="455"/>
    </row>
    <row r="229" spans="1:11">
      <c r="A229" s="389" t="s">
        <v>1099</v>
      </c>
      <c r="B229" s="411">
        <v>2019</v>
      </c>
      <c r="C229" s="403">
        <v>14886.233999999999</v>
      </c>
      <c r="D229" s="446"/>
      <c r="E229" s="403">
        <v>1626.1814999999999</v>
      </c>
      <c r="F229" s="456"/>
      <c r="G229" s="413">
        <v>730.71149999999989</v>
      </c>
      <c r="H229" s="457"/>
      <c r="I229" s="403">
        <v>180.00599999999997</v>
      </c>
      <c r="J229" s="419"/>
      <c r="K229" s="455"/>
    </row>
    <row r="230" spans="1:11">
      <c r="B230" s="411">
        <v>2020</v>
      </c>
      <c r="C230" s="403">
        <v>14039.842335301157</v>
      </c>
      <c r="D230" s="404">
        <v>16.14695388214059</v>
      </c>
      <c r="E230" s="403">
        <v>1511.5810563603125</v>
      </c>
      <c r="F230" s="458">
        <v>2.2759146650671531</v>
      </c>
      <c r="G230" s="413">
        <v>672.59807415801652</v>
      </c>
      <c r="H230" s="457">
        <v>2.4600035278996852</v>
      </c>
      <c r="I230" s="403">
        <v>108.10153901180327</v>
      </c>
      <c r="J230" s="419">
        <v>0.73754392401504887</v>
      </c>
      <c r="K230" s="418">
        <v>21.620415999122478</v>
      </c>
    </row>
    <row r="231" spans="1:11">
      <c r="B231" s="411">
        <v>2021</v>
      </c>
      <c r="C231" s="403">
        <v>14000.979513428381</v>
      </c>
      <c r="D231" s="404">
        <v>13.977944212831266</v>
      </c>
      <c r="E231" s="403">
        <v>1557.7521867437824</v>
      </c>
      <c r="F231" s="458">
        <v>2.3265244795908906</v>
      </c>
      <c r="G231" s="413">
        <v>689.59908139448362</v>
      </c>
      <c r="H231" s="457">
        <v>2.5038390835293209</v>
      </c>
      <c r="I231" s="403">
        <v>121.20299698866482</v>
      </c>
      <c r="J231" s="419">
        <v>0.60159376937767606</v>
      </c>
      <c r="K231" s="418">
        <v>19.409901545329156</v>
      </c>
    </row>
    <row r="232" spans="1:11">
      <c r="B232" s="411">
        <v>2022</v>
      </c>
      <c r="C232" s="403">
        <v>13839.671766011599</v>
      </c>
      <c r="D232" s="404">
        <v>13.812962184767088</v>
      </c>
      <c r="E232" s="403">
        <v>1602.703648014284</v>
      </c>
      <c r="F232" s="458">
        <v>2.3668335797568449</v>
      </c>
      <c r="G232" s="413">
        <v>706.98077077541075</v>
      </c>
      <c r="H232" s="457">
        <v>2.5401995775904331</v>
      </c>
      <c r="I232" s="403">
        <v>138.6082930619902</v>
      </c>
      <c r="J232" s="419">
        <v>0.80522748858782389</v>
      </c>
      <c r="K232" s="418">
        <v>19.525222830702191</v>
      </c>
    </row>
    <row r="233" spans="1:11">
      <c r="B233" s="411">
        <v>2023</v>
      </c>
      <c r="C233" s="403">
        <v>13447.569546915875</v>
      </c>
      <c r="D233" s="404">
        <v>13.389821708934106</v>
      </c>
      <c r="E233" s="403">
        <v>1632.003264301306</v>
      </c>
      <c r="F233" s="458">
        <v>2.370366160528258</v>
      </c>
      <c r="G233" s="413">
        <v>718.4043525023751</v>
      </c>
      <c r="H233" s="457">
        <v>2.5407078068372351</v>
      </c>
      <c r="I233" s="403">
        <v>151.62887391601674</v>
      </c>
      <c r="J233" s="419">
        <v>1.0010267530482428</v>
      </c>
      <c r="K233" s="415">
        <v>19.30192242934784</v>
      </c>
    </row>
    <row r="234" spans="1:11">
      <c r="B234" s="411">
        <v>2024</v>
      </c>
      <c r="C234" s="403">
        <v>12839.943905662662</v>
      </c>
      <c r="D234" s="404">
        <v>12.859018560907122</v>
      </c>
      <c r="E234" s="403">
        <v>1657.5678625921498</v>
      </c>
      <c r="F234" s="458">
        <v>2.4053089975441448</v>
      </c>
      <c r="G234" s="413">
        <v>729.94841007013645</v>
      </c>
      <c r="H234" s="457">
        <v>2.5812438867405256</v>
      </c>
      <c r="I234" s="403">
        <v>162.41697984935627</v>
      </c>
      <c r="J234" s="419">
        <v>1.0723758177646212</v>
      </c>
      <c r="K234" s="415">
        <v>18.917947262956414</v>
      </c>
    </row>
    <row r="235" spans="1:11">
      <c r="B235" s="411">
        <v>2025</v>
      </c>
      <c r="C235" s="403">
        <v>11980.689385814912</v>
      </c>
      <c r="D235" s="404">
        <v>12.012151799864085</v>
      </c>
      <c r="E235" s="403">
        <v>1678.0726246793172</v>
      </c>
      <c r="F235" s="458">
        <v>2.4240981564915751</v>
      </c>
      <c r="G235" s="413">
        <v>741.60109379713833</v>
      </c>
      <c r="H235" s="457">
        <v>2.6127234523008664</v>
      </c>
      <c r="I235" s="403">
        <v>164.24619817362486</v>
      </c>
      <c r="J235" s="419">
        <v>1.0806817449938315</v>
      </c>
      <c r="K235" s="415">
        <v>18.129655153650358</v>
      </c>
    </row>
    <row r="236" spans="1:11">
      <c r="B236" s="411">
        <v>2026</v>
      </c>
      <c r="C236" s="403">
        <v>11008.607794194973</v>
      </c>
      <c r="D236" s="404">
        <v>11.01348349397851</v>
      </c>
      <c r="E236" s="403">
        <v>1692.0152673579369</v>
      </c>
      <c r="F236" s="458">
        <v>2.4216753465696406</v>
      </c>
      <c r="G236" s="413">
        <v>753.34772616845305</v>
      </c>
      <c r="H236" s="457">
        <v>2.6317063609685607</v>
      </c>
      <c r="I236" s="403">
        <v>166.0448244928433</v>
      </c>
      <c r="J236" s="419">
        <v>1.0835461135473654</v>
      </c>
      <c r="K236" s="415">
        <v>17.150411315064076</v>
      </c>
    </row>
    <row r="237" spans="1:11">
      <c r="B237" s="411">
        <v>2027</v>
      </c>
      <c r="C237" s="403">
        <v>10012.512608991965</v>
      </c>
      <c r="D237" s="404">
        <v>9.7571314753355924</v>
      </c>
      <c r="E237" s="403">
        <v>1697.8086122047316</v>
      </c>
      <c r="F237" s="458">
        <v>2.3509279362693309</v>
      </c>
      <c r="G237" s="413">
        <v>765.17032548129919</v>
      </c>
      <c r="H237" s="457">
        <v>2.5881296977101922</v>
      </c>
      <c r="I237" s="403">
        <v>167.79536520485502</v>
      </c>
      <c r="J237" s="419">
        <v>1.060446304706973</v>
      </c>
      <c r="K237" s="415">
        <v>15.756635414022089</v>
      </c>
    </row>
    <row r="238" spans="1:11">
      <c r="B238" s="411">
        <v>2028</v>
      </c>
      <c r="C238" s="403">
        <v>8975.4507213619945</v>
      </c>
      <c r="D238" s="404">
        <v>8.6470367850505507</v>
      </c>
      <c r="E238" s="403">
        <v>1693.9314621584138</v>
      </c>
      <c r="F238" s="458">
        <v>2.3038246301492511</v>
      </c>
      <c r="G238" s="413">
        <v>777.04708340898458</v>
      </c>
      <c r="H238" s="457">
        <v>2.5836021234821609</v>
      </c>
      <c r="I238" s="403">
        <v>169.47688256501183</v>
      </c>
      <c r="J238" s="419">
        <v>1.0531015887733313</v>
      </c>
      <c r="K238" s="415">
        <v>14.587565127455294</v>
      </c>
    </row>
    <row r="239" spans="1:11">
      <c r="B239" s="411">
        <v>2029</v>
      </c>
      <c r="C239" s="403">
        <v>7927.0533946026399</v>
      </c>
      <c r="D239" s="404">
        <v>7.6783677282594596</v>
      </c>
      <c r="E239" s="403">
        <v>1679.1231670391294</v>
      </c>
      <c r="F239" s="458">
        <v>2.2815998285478583</v>
      </c>
      <c r="G239" s="413">
        <v>788.95180775414235</v>
      </c>
      <c r="H239" s="457">
        <v>2.6228886424005204</v>
      </c>
      <c r="I239" s="403">
        <v>171.06465492765111</v>
      </c>
      <c r="J239" s="419">
        <v>1.0630944789851664</v>
      </c>
      <c r="K239" s="415">
        <v>13.645950678193005</v>
      </c>
    </row>
    <row r="240" spans="1:11">
      <c r="B240" s="411">
        <v>2030</v>
      </c>
      <c r="C240" s="403">
        <v>6891.2700058384562</v>
      </c>
      <c r="D240" s="404">
        <v>6.7108064716436386</v>
      </c>
      <c r="E240" s="403">
        <v>1652.5827689621065</v>
      </c>
      <c r="F240" s="458">
        <v>2.2434847341904351</v>
      </c>
      <c r="G240" s="413">
        <v>800.85335080175219</v>
      </c>
      <c r="H240" s="457">
        <v>2.6621556692665367</v>
      </c>
      <c r="I240" s="403">
        <v>172.52995110825569</v>
      </c>
      <c r="J240" s="419">
        <v>1.0723284933848252</v>
      </c>
      <c r="K240" s="415">
        <v>12.688775368485436</v>
      </c>
    </row>
    <row r="241" spans="2:11">
      <c r="B241" s="411">
        <v>2031</v>
      </c>
      <c r="C241" s="403">
        <v>5899.9453128488412</v>
      </c>
      <c r="D241" s="404">
        <v>5.725637566454278</v>
      </c>
      <c r="E241" s="403">
        <v>1614.7084927907426</v>
      </c>
      <c r="F241" s="458">
        <v>2.1896421476412842</v>
      </c>
      <c r="G241" s="413">
        <v>812.42600262702751</v>
      </c>
      <c r="H241" s="457">
        <v>2.7002567259494392</v>
      </c>
      <c r="I241" s="403">
        <v>173.82417723535912</v>
      </c>
      <c r="J241" s="419">
        <v>1.0805283406170294</v>
      </c>
      <c r="K241" s="415">
        <v>11.696064780662031</v>
      </c>
    </row>
    <row r="242" spans="2:11">
      <c r="B242" s="411">
        <v>2032</v>
      </c>
      <c r="C242" s="403">
        <v>4986.9730148015924</v>
      </c>
      <c r="D242" s="404">
        <v>4.8232163690602441</v>
      </c>
      <c r="E242" s="403">
        <v>1566.2101062689287</v>
      </c>
      <c r="F242" s="458">
        <v>2.1215223896754711</v>
      </c>
      <c r="G242" s="413">
        <v>823.47967413936306</v>
      </c>
      <c r="H242" s="457">
        <v>2.7366225966935844</v>
      </c>
      <c r="I242" s="403">
        <v>174.88092801756378</v>
      </c>
      <c r="J242" s="419">
        <v>1.0872540976839205</v>
      </c>
      <c r="K242" s="415">
        <v>10.76861545311322</v>
      </c>
    </row>
    <row r="243" spans="2:11">
      <c r="B243" s="411">
        <v>2033</v>
      </c>
      <c r="C243" s="403">
        <v>4156.7814878761801</v>
      </c>
      <c r="D243" s="404">
        <v>3.8971416256296143</v>
      </c>
      <c r="E243" s="403">
        <v>1508.7275441456368</v>
      </c>
      <c r="F243" s="458">
        <v>1.9854544571984583</v>
      </c>
      <c r="G243" s="413">
        <v>833.94137423411519</v>
      </c>
      <c r="H243" s="457">
        <v>2.6950807686437095</v>
      </c>
      <c r="I243" s="403">
        <v>175.65807537171131</v>
      </c>
      <c r="J243" s="419">
        <v>1.0623137510572593</v>
      </c>
      <c r="K243" s="415">
        <v>9.6399906025290427</v>
      </c>
    </row>
    <row r="244" spans="2:11">
      <c r="B244" s="411">
        <v>2034</v>
      </c>
      <c r="C244" s="403">
        <v>3412.1078764612339</v>
      </c>
      <c r="D244" s="404">
        <v>3.1073419830416338</v>
      </c>
      <c r="E244" s="403">
        <v>1444.3891371552993</v>
      </c>
      <c r="F244" s="458">
        <v>1.8502426034283053</v>
      </c>
      <c r="G244" s="413">
        <v>843.73142259118515</v>
      </c>
      <c r="H244" s="457">
        <v>2.65680141685591</v>
      </c>
      <c r="I244" s="403">
        <v>176.11242836171039</v>
      </c>
      <c r="J244" s="419">
        <v>1.0380424980724929</v>
      </c>
      <c r="K244" s="415">
        <v>8.652428501398342</v>
      </c>
    </row>
    <row r="245" spans="2:11">
      <c r="B245" s="411">
        <v>2035</v>
      </c>
      <c r="C245" s="403">
        <v>2753.1201007949376</v>
      </c>
      <c r="D245" s="404">
        <v>2.4993965692025224</v>
      </c>
      <c r="E245" s="403">
        <v>1375.5916393984432</v>
      </c>
      <c r="F245" s="458">
        <v>1.760155217862879</v>
      </c>
      <c r="G245" s="413">
        <v>852.76396189865397</v>
      </c>
      <c r="H245" s="457">
        <v>2.6848774556485506</v>
      </c>
      <c r="I245" s="403">
        <v>176.20191258439979</v>
      </c>
      <c r="J245" s="419">
        <v>1.0387196412249762</v>
      </c>
      <c r="K245" s="415">
        <v>7.9831488839389282</v>
      </c>
    </row>
    <row r="246" spans="2:11">
      <c r="B246" s="411">
        <v>2036</v>
      </c>
      <c r="C246" s="403">
        <v>2179.5525858158271</v>
      </c>
      <c r="D246" s="404">
        <v>1.9726979183081066</v>
      </c>
      <c r="E246" s="403">
        <v>1304.7905600704121</v>
      </c>
      <c r="F246" s="458">
        <v>1.6677029025901819</v>
      </c>
      <c r="G246" s="413">
        <v>860.94807417915786</v>
      </c>
      <c r="H246" s="457">
        <v>2.710274877014446</v>
      </c>
      <c r="I246" s="403">
        <v>175.88840060798339</v>
      </c>
      <c r="J246" s="419">
        <v>1.0370209100224694</v>
      </c>
      <c r="K246" s="415">
        <v>7.3876966079352044</v>
      </c>
    </row>
    <row r="247" spans="2:11">
      <c r="B247" s="411">
        <v>2037</v>
      </c>
      <c r="C247" s="403">
        <v>1691.2536239560889</v>
      </c>
      <c r="D247" s="404">
        <v>1.5262255789442778</v>
      </c>
      <c r="E247" s="403">
        <v>1234.334034692238</v>
      </c>
      <c r="F247" s="458">
        <v>1.57589211503591</v>
      </c>
      <c r="G247" s="413">
        <v>868.18966402233627</v>
      </c>
      <c r="H247" s="457">
        <v>2.7326986010847514</v>
      </c>
      <c r="I247" s="403">
        <v>175.14105258639415</v>
      </c>
      <c r="J247" s="419">
        <v>1.0327634223459436</v>
      </c>
      <c r="K247" s="415">
        <v>6.8675797174108828</v>
      </c>
    </row>
    <row r="248" spans="2:11">
      <c r="B248" s="411">
        <v>2038</v>
      </c>
      <c r="C248" s="403">
        <v>1287.9697706786726</v>
      </c>
      <c r="D248" s="404">
        <v>1.1366949203894761</v>
      </c>
      <c r="E248" s="403">
        <v>1166.3511461597673</v>
      </c>
      <c r="F248" s="458">
        <v>1.4588876777649702</v>
      </c>
      <c r="G248" s="413">
        <v>874.39424904175542</v>
      </c>
      <c r="H248" s="457">
        <v>2.6990351979952343</v>
      </c>
      <c r="I248" s="403">
        <v>173.93987439778627</v>
      </c>
      <c r="J248" s="419">
        <v>1.0061390666122203</v>
      </c>
      <c r="K248" s="415">
        <v>6.3007568627619008</v>
      </c>
    </row>
    <row r="249" spans="2:11">
      <c r="B249" s="411">
        <v>2039</v>
      </c>
      <c r="C249" s="403">
        <v>969.05023982449711</v>
      </c>
      <c r="D249" s="404">
        <v>0.84314966916710932</v>
      </c>
      <c r="E249" s="403">
        <v>1102.6897609671039</v>
      </c>
      <c r="F249" s="458">
        <v>1.3621130254546212</v>
      </c>
      <c r="G249" s="413">
        <v>879.47073764461607</v>
      </c>
      <c r="H249" s="457">
        <v>2.6835879085264311</v>
      </c>
      <c r="I249" s="403">
        <v>172.27906110780117</v>
      </c>
      <c r="J249" s="419">
        <v>0.98538595417247676</v>
      </c>
      <c r="K249" s="415">
        <v>5.8742365573206392</v>
      </c>
    </row>
    <row r="250" spans="2:11">
      <c r="B250" s="411">
        <v>2040</v>
      </c>
      <c r="C250" s="403">
        <v>733.27160136714735</v>
      </c>
      <c r="D250" s="404">
        <v>0.62933382141259953</v>
      </c>
      <c r="E250" s="403">
        <v>1044.8918773884795</v>
      </c>
      <c r="F250" s="458">
        <v>1.275326160273093</v>
      </c>
      <c r="G250" s="413">
        <v>883.33616808571821</v>
      </c>
      <c r="H250" s="457">
        <v>2.6658579208415842</v>
      </c>
      <c r="I250" s="403">
        <v>170.16961572218878</v>
      </c>
      <c r="J250" s="419">
        <v>0.96292902340623376</v>
      </c>
      <c r="K250" s="415">
        <v>5.53344692593351</v>
      </c>
    </row>
    <row r="251" spans="2:11">
      <c r="B251" s="411">
        <v>2041</v>
      </c>
      <c r="C251" s="403">
        <v>527.08367708390961</v>
      </c>
      <c r="D251" s="404">
        <v>0.44492903151801005</v>
      </c>
      <c r="E251" s="403">
        <v>989.76376201718438</v>
      </c>
      <c r="F251" s="458">
        <v>1.1943484668869839</v>
      </c>
      <c r="G251" s="413">
        <v>886.39912402720972</v>
      </c>
      <c r="H251" s="457">
        <v>2.6467872428921231</v>
      </c>
      <c r="I251" s="403">
        <v>167.58004661331151</v>
      </c>
      <c r="J251" s="419">
        <v>0.93823859404085863</v>
      </c>
      <c r="K251" s="415">
        <v>5.2243033353379751</v>
      </c>
    </row>
    <row r="252" spans="2:11">
      <c r="B252" s="411">
        <v>2042</v>
      </c>
      <c r="C252" s="430">
        <v>349.78746747459468</v>
      </c>
      <c r="D252" s="404">
        <v>0.29053547458745677</v>
      </c>
      <c r="E252" s="430">
        <v>937.87607285281183</v>
      </c>
      <c r="F252" s="458">
        <v>1.1192852811499003</v>
      </c>
      <c r="G252" s="432">
        <v>888.61441677056848</v>
      </c>
      <c r="H252" s="457">
        <v>2.6262029439813093</v>
      </c>
      <c r="I252" s="430">
        <v>164.547868051535</v>
      </c>
      <c r="J252" s="419">
        <v>0.91181862884060072</v>
      </c>
      <c r="K252" s="415">
        <v>4.9478423285592674</v>
      </c>
    </row>
    <row r="253" spans="2:11">
      <c r="B253" s="411">
        <v>2043</v>
      </c>
      <c r="C253" s="430">
        <v>216.28458600039383</v>
      </c>
      <c r="D253" s="404">
        <v>0.17686323108844532</v>
      </c>
      <c r="E253" s="430">
        <v>889.65015497321178</v>
      </c>
      <c r="F253" s="458">
        <v>1.05048590098808</v>
      </c>
      <c r="G253" s="432">
        <v>889.95552867213542</v>
      </c>
      <c r="H253" s="457">
        <v>2.6042849568178004</v>
      </c>
      <c r="I253" s="430">
        <v>161.12439996459091</v>
      </c>
      <c r="J253" s="419">
        <v>0.88406211915618105</v>
      </c>
      <c r="K253" s="415">
        <v>4.7156962080505069</v>
      </c>
    </row>
    <row r="254" spans="2:11">
      <c r="B254" s="411">
        <v>2044</v>
      </c>
      <c r="C254" s="430">
        <v>105.86087454044453</v>
      </c>
      <c r="D254" s="404">
        <v>8.5331378975624414E-2</v>
      </c>
      <c r="E254" s="430">
        <v>845.3858666599931</v>
      </c>
      <c r="F254" s="458">
        <v>0.98829433863826022</v>
      </c>
      <c r="G254" s="432">
        <v>890.4185300010937</v>
      </c>
      <c r="H254" s="457">
        <v>2.5816931791672388</v>
      </c>
      <c r="I254" s="430">
        <v>157.37178852819204</v>
      </c>
      <c r="J254" s="419">
        <v>0.85553659461989917</v>
      </c>
      <c r="K254" s="415">
        <v>4.5108554914010224</v>
      </c>
    </row>
    <row r="255" spans="2:11">
      <c r="B255" s="411">
        <v>2045</v>
      </c>
      <c r="C255" s="430">
        <v>17.527680370572376</v>
      </c>
      <c r="D255" s="404">
        <v>1.4051231797752466E-2</v>
      </c>
      <c r="E255" s="430">
        <v>805.28599277075307</v>
      </c>
      <c r="F255" s="458">
        <v>0.93259961837442895</v>
      </c>
      <c r="G255" s="432">
        <v>890.02485688364266</v>
      </c>
      <c r="H255" s="457">
        <v>2.5583294736957449</v>
      </c>
      <c r="I255" s="430">
        <v>153.35933338053778</v>
      </c>
      <c r="J255" s="419">
        <v>0.82654370469113458</v>
      </c>
      <c r="K255" s="415">
        <v>4.3315240285590608</v>
      </c>
    </row>
    <row r="256" spans="2:11">
      <c r="B256" s="411">
        <v>2046</v>
      </c>
      <c r="C256" s="430">
        <v>1.0670599082678862</v>
      </c>
      <c r="D256" s="404">
        <v>9.3113756697809605E-4</v>
      </c>
      <c r="E256" s="430">
        <v>769.47677996948175</v>
      </c>
      <c r="F256" s="458">
        <v>0.88451056701096697</v>
      </c>
      <c r="G256" s="432">
        <v>888.82251745892779</v>
      </c>
      <c r="H256" s="457">
        <v>2.5378280472493691</v>
      </c>
      <c r="I256" s="430">
        <v>149.15961329832041</v>
      </c>
      <c r="J256" s="419">
        <v>0.79854549708268885</v>
      </c>
      <c r="K256" s="415">
        <v>4.2218152489100023</v>
      </c>
    </row>
    <row r="257" spans="2:11">
      <c r="B257" s="411">
        <v>2047</v>
      </c>
      <c r="C257" s="430">
        <v>0.23569472890245052</v>
      </c>
      <c r="D257" s="404">
        <v>2.0425368820637809E-4</v>
      </c>
      <c r="E257" s="430">
        <v>738.02474775725352</v>
      </c>
      <c r="F257" s="458">
        <v>0.84357327724247466</v>
      </c>
      <c r="G257" s="432">
        <v>886.88547672580216</v>
      </c>
      <c r="H257" s="457">
        <v>2.5199371459175821</v>
      </c>
      <c r="I257" s="430">
        <v>144.84485664967934</v>
      </c>
      <c r="J257" s="419">
        <v>0.7716609364565421</v>
      </c>
      <c r="K257" s="415">
        <v>4.135375613304805</v>
      </c>
    </row>
    <row r="258" spans="2:11">
      <c r="B258" s="411">
        <v>2048</v>
      </c>
      <c r="C258" s="430">
        <v>0</v>
      </c>
      <c r="D258" s="404">
        <v>0</v>
      </c>
      <c r="E258" s="430">
        <v>710.95021021430148</v>
      </c>
      <c r="F258" s="458">
        <v>0.80914169448469742</v>
      </c>
      <c r="G258" s="432">
        <v>884.31121540158142</v>
      </c>
      <c r="H258" s="457">
        <v>2.5037542206187124</v>
      </c>
      <c r="I258" s="430">
        <v>140.48388123696594</v>
      </c>
      <c r="J258" s="419">
        <v>0.7457861789420086</v>
      </c>
      <c r="K258" s="415">
        <v>4.0586820940454187</v>
      </c>
    </row>
    <row r="259" spans="2:11">
      <c r="B259" s="411">
        <v>2049</v>
      </c>
      <c r="C259" s="430">
        <v>0</v>
      </c>
      <c r="D259" s="404">
        <v>0</v>
      </c>
      <c r="E259" s="430">
        <v>688.23803064868548</v>
      </c>
      <c r="F259" s="458">
        <v>0.78005434489830283</v>
      </c>
      <c r="G259" s="432">
        <v>881.21670994196825</v>
      </c>
      <c r="H259" s="457">
        <v>2.48657308147911</v>
      </c>
      <c r="I259" s="430">
        <v>136.13977756593766</v>
      </c>
      <c r="J259" s="419">
        <v>0.72028573333916468</v>
      </c>
      <c r="K259" s="415">
        <v>3.9869131597165772</v>
      </c>
    </row>
    <row r="260" spans="2:11">
      <c r="B260" s="411">
        <v>2050</v>
      </c>
      <c r="C260" s="432">
        <v>9.2203879641601823E-4</v>
      </c>
      <c r="D260" s="404">
        <v>6.9208561899617897E-7</v>
      </c>
      <c r="E260" s="432">
        <v>669.84611841283458</v>
      </c>
      <c r="F260" s="460">
        <v>0.7560793645842433</v>
      </c>
      <c r="G260" s="432">
        <v>877.7332821965955</v>
      </c>
      <c r="H260" s="457">
        <v>2.4684174820412181</v>
      </c>
      <c r="I260" s="432">
        <v>131.86837140059214</v>
      </c>
      <c r="J260" s="436">
        <v>0.69534119852214971</v>
      </c>
      <c r="K260" s="461">
        <v>3.9198387372332304</v>
      </c>
    </row>
    <row r="261" spans="2:11">
      <c r="B261" s="411">
        <v>2051</v>
      </c>
      <c r="C261" s="403">
        <v>1.4126003415731248E-3</v>
      </c>
      <c r="D261" s="404">
        <v>1.050154978558538E-6</v>
      </c>
      <c r="E261" s="403">
        <v>652.09901696680811</v>
      </c>
      <c r="F261" s="458">
        <v>0.73316126252544178</v>
      </c>
      <c r="G261" s="413">
        <v>871.21616676935014</v>
      </c>
      <c r="H261" s="457">
        <v>2.4423463245620995</v>
      </c>
      <c r="I261" s="403">
        <v>127.45922369679633</v>
      </c>
      <c r="J261" s="419">
        <v>0.66996769516264021</v>
      </c>
      <c r="K261" s="415">
        <v>3.84547633240516</v>
      </c>
    </row>
    <row r="262" spans="2:11">
      <c r="B262" s="411">
        <v>2052</v>
      </c>
      <c r="C262" s="430">
        <v>1.6479914600495251E-3</v>
      </c>
      <c r="D262" s="404">
        <v>1.2134992848718886E-6</v>
      </c>
      <c r="E262" s="430">
        <v>636.06551860418244</v>
      </c>
      <c r="F262" s="458">
        <v>0.71240408766563657</v>
      </c>
      <c r="G262" s="432">
        <v>863.10450165436282</v>
      </c>
      <c r="H262" s="457">
        <v>2.4122104262836492</v>
      </c>
      <c r="I262" s="430">
        <v>123.17105047473997</v>
      </c>
      <c r="J262" s="419">
        <v>0.6454486933548762</v>
      </c>
      <c r="K262" s="415">
        <v>3.7700644208034468</v>
      </c>
    </row>
    <row r="263" spans="2:11">
      <c r="B263" s="411">
        <v>2053</v>
      </c>
      <c r="C263" s="430">
        <v>1.7341702777775936E-3</v>
      </c>
      <c r="D263" s="404">
        <v>1.2648455497714394E-6</v>
      </c>
      <c r="E263" s="430">
        <v>621.66282405351149</v>
      </c>
      <c r="F263" s="458">
        <v>0.69366042906373848</v>
      </c>
      <c r="G263" s="432">
        <v>853.33900031914118</v>
      </c>
      <c r="H263" s="457">
        <v>2.3777874641794887</v>
      </c>
      <c r="I263" s="430">
        <v>119.02863446354655</v>
      </c>
      <c r="J263" s="419">
        <v>0.6218765229878781</v>
      </c>
      <c r="K263" s="415">
        <v>3.6933256810766548</v>
      </c>
    </row>
    <row r="264" spans="2:11">
      <c r="B264" s="411">
        <v>2054</v>
      </c>
      <c r="C264" s="430">
        <v>1.7345428987755439E-3</v>
      </c>
      <c r="D264" s="404">
        <v>1.2531623638180759E-6</v>
      </c>
      <c r="E264" s="430">
        <v>608.80779265988065</v>
      </c>
      <c r="F264" s="458">
        <v>0.67682044210922276</v>
      </c>
      <c r="G264" s="432">
        <v>841.82925357528086</v>
      </c>
      <c r="H264" s="457">
        <v>2.3388862663999523</v>
      </c>
      <c r="I264" s="430">
        <v>115.05069356692351</v>
      </c>
      <c r="J264" s="419">
        <v>0.59934322929938544</v>
      </c>
      <c r="K264" s="415">
        <v>3.6150511909709242</v>
      </c>
    </row>
    <row r="265" spans="2:11">
      <c r="B265" s="411">
        <v>2055</v>
      </c>
      <c r="C265" s="430">
        <v>1.6867009032284839E-3</v>
      </c>
      <c r="D265" s="404">
        <v>1.207102571341059E-6</v>
      </c>
      <c r="E265" s="430">
        <v>597.41854543805903</v>
      </c>
      <c r="F265" s="458">
        <v>0.6617578966776626</v>
      </c>
      <c r="G265" s="432">
        <v>828.44975274070225</v>
      </c>
      <c r="H265" s="457">
        <v>2.2951501150803013</v>
      </c>
      <c r="I265" s="430">
        <v>111.25058944823583</v>
      </c>
      <c r="J265" s="419">
        <v>0.57789444002975954</v>
      </c>
      <c r="K265" s="415">
        <v>3.5348036588902945</v>
      </c>
    </row>
    <row r="266" spans="2:11">
      <c r="B266" s="411">
        <v>2056</v>
      </c>
      <c r="C266" s="430">
        <v>1.6129775399167556E-3</v>
      </c>
      <c r="D266" s="404">
        <v>1.1435858544154035E-6</v>
      </c>
      <c r="E266" s="430">
        <v>587.41556896555528</v>
      </c>
      <c r="F266" s="458">
        <v>0.6484291473374959</v>
      </c>
      <c r="G266" s="432">
        <v>813.03570728436603</v>
      </c>
      <c r="H266" s="457">
        <v>2.2463845649033192</v>
      </c>
      <c r="I266" s="430">
        <v>107.63707630933258</v>
      </c>
      <c r="J266" s="419">
        <v>0.55761911346480053</v>
      </c>
      <c r="K266" s="415">
        <v>3.4524339692914703</v>
      </c>
    </row>
    <row r="267" spans="2:11">
      <c r="B267" s="411">
        <v>2057</v>
      </c>
      <c r="C267" s="430">
        <v>1.5267724025761708E-3</v>
      </c>
      <c r="D267" s="404">
        <v>1.0722131753704536E-6</v>
      </c>
      <c r="E267" s="430">
        <v>578.7224491442737</v>
      </c>
      <c r="F267" s="458">
        <v>0.636553997211314</v>
      </c>
      <c r="G267" s="432">
        <v>795.37848114545068</v>
      </c>
      <c r="H267" s="457">
        <v>2.1914387880610224</v>
      </c>
      <c r="I267" s="430">
        <v>104.21503540957205</v>
      </c>
      <c r="J267" s="419">
        <v>0.53837782022054681</v>
      </c>
      <c r="K267" s="415">
        <v>3.3663716777060588</v>
      </c>
    </row>
    <row r="268" spans="2:11">
      <c r="B268" s="411">
        <v>2058</v>
      </c>
      <c r="C268" s="430">
        <v>1.4359748842252885E-3</v>
      </c>
      <c r="D268" s="404">
        <v>9.9895233442423685E-7</v>
      </c>
      <c r="E268" s="430">
        <v>571.26633243031699</v>
      </c>
      <c r="F268" s="458">
        <v>0.62617472246366912</v>
      </c>
      <c r="G268" s="432">
        <v>775.22039878179203</v>
      </c>
      <c r="H268" s="457">
        <v>2.1301300192058674</v>
      </c>
      <c r="I268" s="430">
        <v>100.98616086579622</v>
      </c>
      <c r="J268" s="419">
        <v>0.52028829427723611</v>
      </c>
      <c r="K268" s="415">
        <v>3.2765940348991074</v>
      </c>
    </row>
    <row r="269" spans="2:11">
      <c r="B269" s="411">
        <v>2059</v>
      </c>
      <c r="C269" s="430">
        <v>1.3451563892886041E-3</v>
      </c>
      <c r="D269" s="404">
        <v>9.2690331170766386E-7</v>
      </c>
      <c r="E269" s="430">
        <v>564.9781880180426</v>
      </c>
      <c r="F269" s="458">
        <v>0.61712468640647633</v>
      </c>
      <c r="G269" s="432">
        <v>752.24862005330772</v>
      </c>
      <c r="H269" s="457">
        <v>2.0613908500351239</v>
      </c>
      <c r="I269" s="430">
        <v>97.949577642689121</v>
      </c>
      <c r="J269" s="419">
        <v>0.50327201772517682</v>
      </c>
      <c r="K269" s="415">
        <v>3.1817884810700892</v>
      </c>
    </row>
    <row r="270" spans="2:11" ht="14.4" thickBot="1">
      <c r="B270" s="437">
        <v>2060</v>
      </c>
      <c r="C270" s="438">
        <v>1.2568474518775475E-3</v>
      </c>
      <c r="D270" s="468">
        <v>8.5800738892679877E-7</v>
      </c>
      <c r="E270" s="438">
        <v>559.79292608647165</v>
      </c>
      <c r="F270" s="462">
        <v>0.60947518622155439</v>
      </c>
      <c r="G270" s="438">
        <v>726.08774139698062</v>
      </c>
      <c r="H270" s="463">
        <v>1.9847663013915877</v>
      </c>
      <c r="I270" s="438">
        <v>95.102383655405788</v>
      </c>
      <c r="J270" s="443">
        <v>0.48743077669778268</v>
      </c>
      <c r="K270" s="464">
        <v>3.081673122318314</v>
      </c>
    </row>
    <row r="274" spans="1:11" ht="16.2" thickBot="1">
      <c r="B274" s="390" t="s">
        <v>1107</v>
      </c>
    </row>
    <row r="275" spans="1:11" ht="14.4" thickBot="1">
      <c r="B275" s="391" t="s">
        <v>329</v>
      </c>
      <c r="C275" s="392" t="s">
        <v>1095</v>
      </c>
      <c r="D275" s="393"/>
      <c r="E275" s="392" t="s">
        <v>1096</v>
      </c>
      <c r="F275" s="393"/>
      <c r="G275" s="392" t="s">
        <v>1060</v>
      </c>
      <c r="H275" s="393"/>
      <c r="I275" s="392" t="s">
        <v>377</v>
      </c>
      <c r="J275" s="393"/>
      <c r="K275" s="394" t="s">
        <v>544</v>
      </c>
    </row>
    <row r="276" spans="1:11" ht="27.6">
      <c r="B276" s="395"/>
      <c r="C276" s="396" t="s">
        <v>1097</v>
      </c>
      <c r="D276" s="397" t="s">
        <v>1098</v>
      </c>
      <c r="E276" s="396" t="s">
        <v>1097</v>
      </c>
      <c r="F276" s="397" t="s">
        <v>1098</v>
      </c>
      <c r="G276" s="396" t="s">
        <v>1097</v>
      </c>
      <c r="H276" s="397" t="s">
        <v>1098</v>
      </c>
      <c r="I276" s="396" t="s">
        <v>1097</v>
      </c>
      <c r="J276" s="397" t="s">
        <v>1098</v>
      </c>
      <c r="K276" s="398" t="s">
        <v>1098</v>
      </c>
    </row>
    <row r="277" spans="1:11" ht="14.4" thickBot="1">
      <c r="B277" s="399"/>
      <c r="C277" s="400"/>
      <c r="D277" s="401" t="s">
        <v>543</v>
      </c>
      <c r="E277" s="400"/>
      <c r="F277" s="401" t="s">
        <v>543</v>
      </c>
      <c r="G277" s="400"/>
      <c r="H277" s="401" t="s">
        <v>543</v>
      </c>
      <c r="I277" s="400"/>
      <c r="J277" s="401" t="s">
        <v>543</v>
      </c>
      <c r="K277" s="401" t="s">
        <v>543</v>
      </c>
    </row>
    <row r="278" spans="1:11">
      <c r="A278" s="389" t="s">
        <v>1099</v>
      </c>
      <c r="B278" s="402">
        <v>2000</v>
      </c>
      <c r="C278" s="405">
        <v>6</v>
      </c>
      <c r="D278" s="469"/>
      <c r="E278" s="405">
        <v>0</v>
      </c>
      <c r="F278" s="470"/>
      <c r="G278" s="405">
        <v>0</v>
      </c>
      <c r="H278" s="448"/>
      <c r="I278" s="405">
        <v>0</v>
      </c>
      <c r="J278" s="471"/>
      <c r="K278" s="472"/>
    </row>
    <row r="279" spans="1:11">
      <c r="A279" s="389" t="s">
        <v>1099</v>
      </c>
      <c r="B279" s="411">
        <v>2001</v>
      </c>
      <c r="C279" s="403">
        <v>7</v>
      </c>
      <c r="D279" s="446"/>
      <c r="E279" s="403">
        <v>0</v>
      </c>
      <c r="F279" s="447"/>
      <c r="G279" s="413">
        <v>0</v>
      </c>
      <c r="H279" s="451"/>
      <c r="I279" s="403">
        <v>0</v>
      </c>
      <c r="J279" s="449"/>
      <c r="K279" s="452"/>
    </row>
    <row r="280" spans="1:11">
      <c r="A280" s="389" t="s">
        <v>1099</v>
      </c>
      <c r="B280" s="411">
        <v>2002</v>
      </c>
      <c r="C280" s="403">
        <v>8</v>
      </c>
      <c r="D280" s="446"/>
      <c r="E280" s="403">
        <v>0</v>
      </c>
      <c r="F280" s="447"/>
      <c r="G280" s="413">
        <v>0</v>
      </c>
      <c r="H280" s="451"/>
      <c r="I280" s="403">
        <v>0</v>
      </c>
      <c r="J280" s="449"/>
      <c r="K280" s="452"/>
    </row>
    <row r="281" spans="1:11">
      <c r="A281" s="389" t="s">
        <v>1099</v>
      </c>
      <c r="B281" s="411">
        <v>2003</v>
      </c>
      <c r="C281" s="403">
        <v>7</v>
      </c>
      <c r="D281" s="446"/>
      <c r="E281" s="403">
        <v>0</v>
      </c>
      <c r="F281" s="447"/>
      <c r="G281" s="413">
        <v>0</v>
      </c>
      <c r="H281" s="451"/>
      <c r="I281" s="403">
        <v>0</v>
      </c>
      <c r="J281" s="449"/>
      <c r="K281" s="452"/>
    </row>
    <row r="282" spans="1:11">
      <c r="A282" s="389" t="s">
        <v>1099</v>
      </c>
      <c r="B282" s="411">
        <v>2004</v>
      </c>
      <c r="C282" s="403">
        <v>7</v>
      </c>
      <c r="D282" s="446"/>
      <c r="E282" s="403">
        <v>0</v>
      </c>
      <c r="F282" s="447"/>
      <c r="G282" s="413">
        <v>0</v>
      </c>
      <c r="H282" s="451"/>
      <c r="I282" s="403">
        <v>0</v>
      </c>
      <c r="J282" s="449"/>
      <c r="K282" s="452"/>
    </row>
    <row r="283" spans="1:11">
      <c r="A283" s="389" t="s">
        <v>1099</v>
      </c>
      <c r="B283" s="411">
        <v>2005</v>
      </c>
      <c r="C283" s="403">
        <v>8</v>
      </c>
      <c r="D283" s="446"/>
      <c r="E283" s="403">
        <v>0</v>
      </c>
      <c r="F283" s="447"/>
      <c r="G283" s="413">
        <v>0</v>
      </c>
      <c r="H283" s="451"/>
      <c r="I283" s="403">
        <v>0</v>
      </c>
      <c r="J283" s="449"/>
      <c r="K283" s="452"/>
    </row>
    <row r="284" spans="1:11">
      <c r="A284" s="389" t="s">
        <v>1099</v>
      </c>
      <c r="B284" s="411">
        <v>2006</v>
      </c>
      <c r="C284" s="403">
        <v>8</v>
      </c>
      <c r="D284" s="446"/>
      <c r="E284" s="403">
        <v>0</v>
      </c>
      <c r="F284" s="447"/>
      <c r="G284" s="413">
        <v>0</v>
      </c>
      <c r="H284" s="451"/>
      <c r="I284" s="403">
        <v>0</v>
      </c>
      <c r="J284" s="449"/>
      <c r="K284" s="452"/>
    </row>
    <row r="285" spans="1:11">
      <c r="A285" s="389" t="s">
        <v>1099</v>
      </c>
      <c r="B285" s="411">
        <v>2007</v>
      </c>
      <c r="C285" s="403">
        <v>8</v>
      </c>
      <c r="D285" s="446"/>
      <c r="E285" s="403">
        <v>0</v>
      </c>
      <c r="F285" s="447"/>
      <c r="G285" s="413">
        <v>0</v>
      </c>
      <c r="H285" s="451"/>
      <c r="I285" s="403">
        <v>0</v>
      </c>
      <c r="J285" s="449"/>
      <c r="K285" s="452"/>
    </row>
    <row r="286" spans="1:11">
      <c r="A286" s="389" t="s">
        <v>1099</v>
      </c>
      <c r="B286" s="411">
        <v>2008</v>
      </c>
      <c r="C286" s="403">
        <v>8</v>
      </c>
      <c r="D286" s="446"/>
      <c r="E286" s="403">
        <v>2</v>
      </c>
      <c r="F286" s="453"/>
      <c r="G286" s="413">
        <v>0</v>
      </c>
      <c r="H286" s="454"/>
      <c r="I286" s="403">
        <v>0</v>
      </c>
      <c r="J286" s="446"/>
      <c r="K286" s="455"/>
    </row>
    <row r="287" spans="1:11">
      <c r="A287" s="389" t="s">
        <v>1099</v>
      </c>
      <c r="B287" s="411">
        <v>2009</v>
      </c>
      <c r="C287" s="403">
        <v>9</v>
      </c>
      <c r="D287" s="446"/>
      <c r="E287" s="403">
        <v>2</v>
      </c>
      <c r="F287" s="453"/>
      <c r="G287" s="413">
        <v>0</v>
      </c>
      <c r="H287" s="454"/>
      <c r="I287" s="403">
        <v>0</v>
      </c>
      <c r="J287" s="446"/>
      <c r="K287" s="455"/>
    </row>
    <row r="288" spans="1:11">
      <c r="A288" s="389" t="s">
        <v>1099</v>
      </c>
      <c r="B288" s="411">
        <v>2010</v>
      </c>
      <c r="C288" s="403">
        <v>50</v>
      </c>
      <c r="D288" s="446"/>
      <c r="E288" s="403">
        <v>2</v>
      </c>
      <c r="F288" s="453"/>
      <c r="G288" s="413">
        <v>0</v>
      </c>
      <c r="H288" s="454"/>
      <c r="I288" s="403">
        <v>0</v>
      </c>
      <c r="J288" s="446"/>
      <c r="K288" s="455"/>
    </row>
    <row r="289" spans="1:22">
      <c r="A289" s="389" t="s">
        <v>1099</v>
      </c>
      <c r="B289" s="411">
        <v>2011</v>
      </c>
      <c r="C289" s="403">
        <v>150</v>
      </c>
      <c r="D289" s="446"/>
      <c r="E289" s="403">
        <v>2</v>
      </c>
      <c r="F289" s="453"/>
      <c r="G289" s="413">
        <v>0</v>
      </c>
      <c r="H289" s="454"/>
      <c r="I289" s="403">
        <v>0</v>
      </c>
      <c r="J289" s="446"/>
      <c r="K289" s="455"/>
    </row>
    <row r="290" spans="1:22">
      <c r="A290" s="389" t="s">
        <v>1099</v>
      </c>
      <c r="B290" s="411">
        <v>2012</v>
      </c>
      <c r="C290" s="403">
        <v>216</v>
      </c>
      <c r="D290" s="446"/>
      <c r="E290" s="403">
        <v>2</v>
      </c>
      <c r="F290" s="453"/>
      <c r="G290" s="413">
        <v>0</v>
      </c>
      <c r="H290" s="454"/>
      <c r="I290" s="403">
        <v>0</v>
      </c>
      <c r="J290" s="446"/>
      <c r="K290" s="455"/>
    </row>
    <row r="291" spans="1:22">
      <c r="A291" s="389" t="s">
        <v>1099</v>
      </c>
      <c r="B291" s="411">
        <v>2013</v>
      </c>
      <c r="C291" s="403">
        <v>421</v>
      </c>
      <c r="D291" s="446"/>
      <c r="E291" s="403">
        <v>2</v>
      </c>
      <c r="F291" s="453"/>
      <c r="G291" s="413">
        <v>0</v>
      </c>
      <c r="H291" s="454"/>
      <c r="I291" s="403">
        <v>0</v>
      </c>
      <c r="J291" s="446"/>
      <c r="K291" s="455"/>
    </row>
    <row r="292" spans="1:22">
      <c r="A292" s="389" t="s">
        <v>1099</v>
      </c>
      <c r="B292" s="411">
        <v>2014</v>
      </c>
      <c r="C292" s="403">
        <v>611</v>
      </c>
      <c r="D292" s="446"/>
      <c r="E292" s="403">
        <v>2</v>
      </c>
      <c r="F292" s="453"/>
      <c r="G292" s="413">
        <v>0</v>
      </c>
      <c r="H292" s="454"/>
      <c r="I292" s="403">
        <v>0</v>
      </c>
      <c r="J292" s="446"/>
      <c r="K292" s="455"/>
    </row>
    <row r="293" spans="1:22">
      <c r="A293" s="389" t="s">
        <v>1099</v>
      </c>
      <c r="B293" s="411">
        <v>2015</v>
      </c>
      <c r="C293" s="403">
        <v>961</v>
      </c>
      <c r="D293" s="446"/>
      <c r="E293" s="403">
        <v>2</v>
      </c>
      <c r="F293" s="453"/>
      <c r="G293" s="413">
        <v>0</v>
      </c>
      <c r="H293" s="454"/>
      <c r="I293" s="403">
        <v>0</v>
      </c>
      <c r="J293" s="419"/>
      <c r="K293" s="455"/>
    </row>
    <row r="294" spans="1:22">
      <c r="A294" s="389" t="s">
        <v>1099</v>
      </c>
      <c r="B294" s="411">
        <v>2016</v>
      </c>
      <c r="C294" s="403">
        <v>1999</v>
      </c>
      <c r="D294" s="446"/>
      <c r="E294" s="403">
        <v>2</v>
      </c>
      <c r="F294" s="456"/>
      <c r="G294" s="413">
        <v>0</v>
      </c>
      <c r="H294" s="457"/>
      <c r="I294" s="403">
        <v>0</v>
      </c>
      <c r="J294" s="419"/>
      <c r="K294" s="455"/>
    </row>
    <row r="295" spans="1:22" ht="14.4" thickBot="1">
      <c r="A295" s="389" t="s">
        <v>1099</v>
      </c>
      <c r="B295" s="411">
        <v>2017</v>
      </c>
      <c r="C295" s="403">
        <v>3680</v>
      </c>
      <c r="D295" s="446"/>
      <c r="E295" s="403">
        <v>69</v>
      </c>
      <c r="F295" s="456"/>
      <c r="G295" s="413">
        <v>0</v>
      </c>
      <c r="H295" s="457"/>
      <c r="I295" s="403">
        <v>1</v>
      </c>
      <c r="J295" s="419"/>
      <c r="K295" s="455"/>
      <c r="L295" s="389" t="s">
        <v>1101</v>
      </c>
    </row>
    <row r="296" spans="1:22">
      <c r="A296" s="389" t="s">
        <v>1099</v>
      </c>
      <c r="B296" s="411">
        <v>2018</v>
      </c>
      <c r="C296" s="403">
        <v>5709.5</v>
      </c>
      <c r="D296" s="446"/>
      <c r="E296" s="403">
        <v>114</v>
      </c>
      <c r="F296" s="456"/>
      <c r="G296" s="413">
        <v>0</v>
      </c>
      <c r="H296" s="457"/>
      <c r="I296" s="403">
        <v>15</v>
      </c>
      <c r="J296" s="419"/>
      <c r="K296" s="455"/>
      <c r="L296" s="495" t="s">
        <v>1102</v>
      </c>
      <c r="M296" s="496"/>
      <c r="N296" s="497" t="s">
        <v>1103</v>
      </c>
      <c r="O296" s="496"/>
      <c r="P296" s="497" t="s">
        <v>1060</v>
      </c>
      <c r="Q296" s="496"/>
      <c r="R296" s="497" t="s">
        <v>377</v>
      </c>
      <c r="S296" s="496"/>
    </row>
    <row r="297" spans="1:22" ht="14.4" thickBot="1">
      <c r="A297" s="389" t="s">
        <v>1099</v>
      </c>
      <c r="B297" s="411">
        <v>2019</v>
      </c>
      <c r="C297" s="403">
        <v>7750.5</v>
      </c>
      <c r="D297" s="446"/>
      <c r="E297" s="403">
        <v>176</v>
      </c>
      <c r="F297" s="456"/>
      <c r="G297" s="413">
        <v>0</v>
      </c>
      <c r="H297" s="457"/>
      <c r="I297" s="403">
        <v>15</v>
      </c>
      <c r="J297" s="419"/>
      <c r="K297" s="455"/>
      <c r="L297" s="473" t="s">
        <v>1108</v>
      </c>
      <c r="M297" s="429" t="s">
        <v>1109</v>
      </c>
      <c r="N297" s="474" t="s">
        <v>1108</v>
      </c>
      <c r="O297" s="429" t="s">
        <v>1109</v>
      </c>
      <c r="P297" s="474" t="s">
        <v>1108</v>
      </c>
      <c r="Q297" s="429" t="s">
        <v>1109</v>
      </c>
      <c r="R297" s="474" t="s">
        <v>1108</v>
      </c>
      <c r="S297" s="429" t="s">
        <v>1109</v>
      </c>
      <c r="U297" s="475"/>
      <c r="V297" s="475"/>
    </row>
    <row r="298" spans="1:22" ht="14.4" thickBot="1">
      <c r="B298" s="411">
        <v>2020</v>
      </c>
      <c r="C298" s="403">
        <v>13593.912646203</v>
      </c>
      <c r="D298" s="404">
        <v>2.9777480970208416</v>
      </c>
      <c r="E298" s="403">
        <v>174.52899674616259</v>
      </c>
      <c r="F298" s="416">
        <v>4.6896103389807785E-2</v>
      </c>
      <c r="G298" s="413">
        <v>-2.3016691636363653</v>
      </c>
      <c r="H298" s="416">
        <v>-5.7139592997030022E-3</v>
      </c>
      <c r="I298" s="403">
        <v>16.120336585148543</v>
      </c>
      <c r="J298" s="416">
        <v>6.2210401584813661E-2</v>
      </c>
      <c r="K298" s="476">
        <v>3.0811406426957602</v>
      </c>
      <c r="L298" s="477">
        <v>6271</v>
      </c>
      <c r="M298" s="478">
        <f>9658+689</f>
        <v>10347</v>
      </c>
      <c r="N298" s="477">
        <v>221</v>
      </c>
      <c r="O298" s="478">
        <v>8</v>
      </c>
      <c r="P298" s="477">
        <v>0</v>
      </c>
      <c r="Q298" s="478">
        <v>0</v>
      </c>
      <c r="R298" s="477">
        <v>15</v>
      </c>
      <c r="S298" s="478">
        <v>0</v>
      </c>
      <c r="T298" s="479"/>
      <c r="V298" s="479"/>
    </row>
    <row r="299" spans="1:22">
      <c r="B299" s="411">
        <v>2021</v>
      </c>
      <c r="C299" s="403">
        <v>22014.874937639281</v>
      </c>
      <c r="D299" s="404">
        <v>4.3390925617329916</v>
      </c>
      <c r="E299" s="403">
        <v>322.28417676128788</v>
      </c>
      <c r="F299" s="416">
        <v>8.8309632916519554E-2</v>
      </c>
      <c r="G299" s="413">
        <v>2.5778333042826378</v>
      </c>
      <c r="H299" s="416">
        <v>6.3721626924884023E-3</v>
      </c>
      <c r="I299" s="403">
        <v>20.75297953450907</v>
      </c>
      <c r="J299" s="416">
        <v>5.8195650115101125E-2</v>
      </c>
      <c r="K299" s="455">
        <v>4.491970007457101</v>
      </c>
      <c r="L299" s="479"/>
      <c r="M299" s="480"/>
    </row>
    <row r="300" spans="1:22">
      <c r="B300" s="411">
        <v>2022</v>
      </c>
      <c r="C300" s="403">
        <v>33316.727243491259</v>
      </c>
      <c r="D300" s="404">
        <v>6.7683939796530881</v>
      </c>
      <c r="E300" s="403">
        <v>523.63258793174555</v>
      </c>
      <c r="F300" s="416">
        <v>0.14625706498142316</v>
      </c>
      <c r="G300" s="413">
        <v>8.4140830520012422</v>
      </c>
      <c r="H300" s="416">
        <v>2.0709470414690744E-2</v>
      </c>
      <c r="I300" s="403">
        <v>27.804146817081364</v>
      </c>
      <c r="J300" s="416">
        <v>9.1818681864543519E-2</v>
      </c>
      <c r="K300" s="455">
        <v>7.0271791969137452</v>
      </c>
      <c r="L300" s="479"/>
    </row>
    <row r="301" spans="1:22">
      <c r="B301" s="411">
        <v>2023</v>
      </c>
      <c r="C301" s="403">
        <v>47672.652314587889</v>
      </c>
      <c r="D301" s="404">
        <v>9.9889805800991258</v>
      </c>
      <c r="E301" s="403">
        <v>772.25531818214711</v>
      </c>
      <c r="F301" s="416">
        <v>0.21978617438045814</v>
      </c>
      <c r="G301" s="413">
        <v>14.510118034414308</v>
      </c>
      <c r="H301" s="416">
        <v>3.5559499922458909E-2</v>
      </c>
      <c r="I301" s="403">
        <v>35.24111737177892</v>
      </c>
      <c r="J301" s="416">
        <v>0.13378110781219407</v>
      </c>
      <c r="K301" s="455">
        <v>10.378107362214237</v>
      </c>
      <c r="L301" s="479"/>
    </row>
    <row r="302" spans="1:22">
      <c r="B302" s="411">
        <v>2024</v>
      </c>
      <c r="C302" s="403">
        <v>63727.79432090147</v>
      </c>
      <c r="D302" s="404">
        <v>13.742449436101154</v>
      </c>
      <c r="E302" s="403">
        <v>1102.9358713577708</v>
      </c>
      <c r="F302" s="416">
        <v>0.31972293992525103</v>
      </c>
      <c r="G302" s="413">
        <v>21.809026472580651</v>
      </c>
      <c r="H302" s="416">
        <v>5.3215205361037264E-2</v>
      </c>
      <c r="I302" s="403">
        <v>43.695573549482383</v>
      </c>
      <c r="J302" s="416">
        <v>0.16519246294620996</v>
      </c>
      <c r="K302" s="455">
        <v>14.280580044333652</v>
      </c>
      <c r="L302" s="479"/>
    </row>
    <row r="303" spans="1:22">
      <c r="B303" s="411">
        <v>2025</v>
      </c>
      <c r="C303" s="403">
        <v>80525.614808828395</v>
      </c>
      <c r="D303" s="404">
        <v>17.861685542201027</v>
      </c>
      <c r="E303" s="403">
        <v>1537.4937828333473</v>
      </c>
      <c r="F303" s="416">
        <v>0.45379741508920984</v>
      </c>
      <c r="G303" s="413">
        <v>30.502583183837853</v>
      </c>
      <c r="H303" s="416">
        <v>7.4104237526218919E-2</v>
      </c>
      <c r="I303" s="403">
        <v>49.726831201266236</v>
      </c>
      <c r="J303" s="416">
        <v>0.18721617366920601</v>
      </c>
      <c r="K303" s="455">
        <v>18.576803368485663</v>
      </c>
      <c r="L303" s="479"/>
    </row>
    <row r="304" spans="1:22">
      <c r="B304" s="411">
        <v>2026</v>
      </c>
      <c r="C304" s="403">
        <v>94973.500458791415</v>
      </c>
      <c r="D304" s="404">
        <v>21.697119111560461</v>
      </c>
      <c r="E304" s="403">
        <v>2100.4227491932988</v>
      </c>
      <c r="F304" s="416">
        <v>0.63099716465484179</v>
      </c>
      <c r="G304" s="413">
        <v>40.839343785086392</v>
      </c>
      <c r="H304" s="416">
        <v>9.8783467908849149E-2</v>
      </c>
      <c r="I304" s="403">
        <v>57.182878918176193</v>
      </c>
      <c r="J304" s="416">
        <v>0.21439292737625859</v>
      </c>
      <c r="K304" s="455">
        <v>22.641292671500409</v>
      </c>
      <c r="L304" s="479"/>
    </row>
    <row r="305" spans="2:12">
      <c r="B305" s="411">
        <v>2027</v>
      </c>
      <c r="C305" s="403">
        <v>114029.82879009652</v>
      </c>
      <c r="D305" s="404">
        <v>26.811290268124644</v>
      </c>
      <c r="E305" s="403">
        <v>2817.169741304182</v>
      </c>
      <c r="F305" s="416">
        <v>0.86110925243028313</v>
      </c>
      <c r="G305" s="413">
        <v>53.109613749945439</v>
      </c>
      <c r="H305" s="416">
        <v>0.12789978361430893</v>
      </c>
      <c r="I305" s="403">
        <v>66.262033956295767</v>
      </c>
      <c r="J305" s="416">
        <v>0.24739621595290898</v>
      </c>
      <c r="K305" s="455">
        <v>28.047695520122144</v>
      </c>
      <c r="L305" s="479"/>
    </row>
    <row r="306" spans="2:12">
      <c r="B306" s="411">
        <v>2028</v>
      </c>
      <c r="C306" s="403">
        <v>133669.7221718037</v>
      </c>
      <c r="D306" s="404">
        <v>32.326194884439104</v>
      </c>
      <c r="E306" s="403">
        <v>3711.5709642331121</v>
      </c>
      <c r="F306" s="416">
        <v>1.1539455772901088</v>
      </c>
      <c r="G306" s="413">
        <v>67.650799134327059</v>
      </c>
      <c r="H306" s="416">
        <v>0.16220070818994758</v>
      </c>
      <c r="I306" s="403">
        <v>77.290847942937773</v>
      </c>
      <c r="J306" s="416">
        <v>0.28736385349018817</v>
      </c>
      <c r="K306" s="455">
        <v>33.929705023409348</v>
      </c>
      <c r="L306" s="479"/>
    </row>
    <row r="307" spans="2:12">
      <c r="B307" s="411">
        <v>2029</v>
      </c>
      <c r="C307" s="403">
        <v>154513.11270522649</v>
      </c>
      <c r="D307" s="404">
        <v>38.403652588597311</v>
      </c>
      <c r="E307" s="403">
        <v>4802.6349453064267</v>
      </c>
      <c r="F307" s="416">
        <v>1.5182812075729399</v>
      </c>
      <c r="G307" s="413">
        <v>84.852702844957008</v>
      </c>
      <c r="H307" s="416">
        <v>0.20254455350365275</v>
      </c>
      <c r="I307" s="403">
        <v>90.645860839359528</v>
      </c>
      <c r="J307" s="416">
        <v>0.33559824160597335</v>
      </c>
      <c r="K307" s="455">
        <v>40.460076591279879</v>
      </c>
      <c r="L307" s="479"/>
    </row>
    <row r="308" spans="2:12">
      <c r="B308" s="411">
        <v>2030</v>
      </c>
      <c r="C308" s="403">
        <v>176111.84279185493</v>
      </c>
      <c r="D308" s="404">
        <v>44.950748498226375</v>
      </c>
      <c r="E308" s="403">
        <v>6101.3496408529945</v>
      </c>
      <c r="F308" s="416">
        <v>1.9606999223970798</v>
      </c>
      <c r="G308" s="413">
        <v>105.16238362248619</v>
      </c>
      <c r="H308" s="416">
        <v>0.24990919721823274</v>
      </c>
      <c r="I308" s="403">
        <v>106.75453616802788</v>
      </c>
      <c r="J308" s="416">
        <v>0.39528451964045841</v>
      </c>
      <c r="K308" s="455">
        <v>47.556642137482143</v>
      </c>
      <c r="L308" s="479"/>
    </row>
    <row r="309" spans="2:12">
      <c r="B309" s="411">
        <v>2031</v>
      </c>
      <c r="C309" s="403">
        <v>196530.77799971466</v>
      </c>
      <c r="D309" s="404">
        <v>49.844616550013193</v>
      </c>
      <c r="E309" s="403">
        <v>7587.8768170547455</v>
      </c>
      <c r="F309" s="416">
        <v>2.4217862323540311</v>
      </c>
      <c r="G309" s="413">
        <v>129.33928197535684</v>
      </c>
      <c r="H309" s="416">
        <v>0.30598539761617766</v>
      </c>
      <c r="I309" s="403">
        <v>126.09495700669817</v>
      </c>
      <c r="J309" s="416">
        <v>0.4649341704839261</v>
      </c>
      <c r="K309" s="455">
        <v>53.037322350467328</v>
      </c>
      <c r="L309" s="479"/>
    </row>
    <row r="310" spans="2:12">
      <c r="B310" s="411">
        <v>2032</v>
      </c>
      <c r="C310" s="403">
        <v>215400.37077338152</v>
      </c>
      <c r="D310" s="404">
        <v>54.273057607223983</v>
      </c>
      <c r="E310" s="403">
        <v>9241.1888090112243</v>
      </c>
      <c r="F310" s="416">
        <v>2.9292660310718865</v>
      </c>
      <c r="G310" s="413">
        <v>157.64908964990491</v>
      </c>
      <c r="H310" s="416">
        <v>0.37128026966068034</v>
      </c>
      <c r="I310" s="403">
        <v>148.93233944508347</v>
      </c>
      <c r="J310" s="416">
        <v>0.54682045040627925</v>
      </c>
      <c r="K310" s="455">
        <v>58.120424358362826</v>
      </c>
      <c r="L310" s="479"/>
    </row>
    <row r="311" spans="2:12">
      <c r="B311" s="411">
        <v>2033</v>
      </c>
      <c r="C311" s="403">
        <v>232720.23902383889</v>
      </c>
      <c r="D311" s="404">
        <v>58.245389724479359</v>
      </c>
      <c r="E311" s="403">
        <v>11030.907663666476</v>
      </c>
      <c r="F311" s="416">
        <v>3.4725028719304736</v>
      </c>
      <c r="G311" s="413">
        <v>190.63723656713728</v>
      </c>
      <c r="H311" s="416">
        <v>0.44694071855099299</v>
      </c>
      <c r="I311" s="403">
        <v>175.70023413680352</v>
      </c>
      <c r="J311" s="416">
        <v>0.64236475202432897</v>
      </c>
      <c r="K311" s="455">
        <v>62.807198066985151</v>
      </c>
      <c r="L311" s="479"/>
    </row>
    <row r="312" spans="2:12">
      <c r="B312" s="411">
        <v>2034</v>
      </c>
      <c r="C312" s="403">
        <v>248510.23599567352</v>
      </c>
      <c r="D312" s="404">
        <v>61.775909693362877</v>
      </c>
      <c r="E312" s="403">
        <v>12919.249673771095</v>
      </c>
      <c r="F312" s="416">
        <v>4.0388138087457701</v>
      </c>
      <c r="G312" s="413">
        <v>228.87134164204832</v>
      </c>
      <c r="H312" s="416">
        <v>0.53414227693567851</v>
      </c>
      <c r="I312" s="403">
        <v>206.80268914757198</v>
      </c>
      <c r="J312" s="416">
        <v>0.75285394718183285</v>
      </c>
      <c r="K312" s="455">
        <v>67.101719726226165</v>
      </c>
      <c r="L312" s="479"/>
    </row>
    <row r="313" spans="2:12">
      <c r="B313" s="411">
        <v>2035</v>
      </c>
      <c r="C313" s="403">
        <v>262724.5582971921</v>
      </c>
      <c r="D313" s="404">
        <v>64.863047006741212</v>
      </c>
      <c r="E313" s="403">
        <v>14864.793716220151</v>
      </c>
      <c r="F313" s="416">
        <v>4.6147185152214689</v>
      </c>
      <c r="G313" s="413">
        <v>272.92139417337</v>
      </c>
      <c r="H313" s="416">
        <v>0.63404189749788942</v>
      </c>
      <c r="I313" s="403">
        <v>242.57826690974611</v>
      </c>
      <c r="J313" s="416">
        <v>0.87931223241524015</v>
      </c>
      <c r="K313" s="455">
        <v>70.991119651875806</v>
      </c>
      <c r="L313" s="479"/>
    </row>
    <row r="314" spans="2:12">
      <c r="B314" s="411">
        <v>2036</v>
      </c>
      <c r="C314" s="403">
        <v>275304.98573597748</v>
      </c>
      <c r="D314" s="404">
        <v>67.50230471226844</v>
      </c>
      <c r="E314" s="403">
        <v>16825.957310906266</v>
      </c>
      <c r="F314" s="416">
        <v>5.1870487954201607</v>
      </c>
      <c r="G314" s="413">
        <v>323.33165111513341</v>
      </c>
      <c r="H314" s="416">
        <v>0.74771285454226299</v>
      </c>
      <c r="I314" s="403">
        <v>283.25753738716645</v>
      </c>
      <c r="J314" s="416">
        <v>1.0223527962951178</v>
      </c>
      <c r="K314" s="455">
        <v>74.459419158525975</v>
      </c>
      <c r="L314" s="479"/>
    </row>
    <row r="315" spans="2:12">
      <c r="B315" s="411">
        <v>2037</v>
      </c>
      <c r="C315" s="403">
        <v>286265.2354575108</v>
      </c>
      <c r="D315" s="404">
        <v>69.706572758593353</v>
      </c>
      <c r="E315" s="403">
        <v>18763.660435062469</v>
      </c>
      <c r="F315" s="416">
        <v>5.7437640704176767</v>
      </c>
      <c r="G315" s="413">
        <v>380.58332689408371</v>
      </c>
      <c r="H315" s="416">
        <v>0.8760602448730237</v>
      </c>
      <c r="I315" s="403">
        <v>328.91756794880098</v>
      </c>
      <c r="J315" s="416">
        <v>1.1820226758486228</v>
      </c>
      <c r="K315" s="455">
        <v>77.508419749732681</v>
      </c>
      <c r="L315" s="479"/>
    </row>
    <row r="316" spans="2:12">
      <c r="B316" s="411">
        <v>2038</v>
      </c>
      <c r="C316" s="403">
        <v>295691.51868579257</v>
      </c>
      <c r="D316" s="404">
        <v>71.505666537933863</v>
      </c>
      <c r="E316" s="403">
        <v>20643.038376277109</v>
      </c>
      <c r="F316" s="416">
        <v>6.2744432643687373</v>
      </c>
      <c r="G316" s="413">
        <v>445.04798779376046</v>
      </c>
      <c r="H316" s="416">
        <v>1.0197175701711003</v>
      </c>
      <c r="I316" s="403">
        <v>379.43895240348667</v>
      </c>
      <c r="J316" s="416">
        <v>1.3576609654697647</v>
      </c>
      <c r="K316" s="455">
        <v>80.157488337943462</v>
      </c>
      <c r="L316" s="479"/>
    </row>
    <row r="317" spans="2:12">
      <c r="B317" s="411">
        <v>2039</v>
      </c>
      <c r="C317" s="403">
        <v>303726.70314741705</v>
      </c>
      <c r="D317" s="404">
        <v>72.942021560729671</v>
      </c>
      <c r="E317" s="403">
        <v>22434.321453751014</v>
      </c>
      <c r="F317" s="416">
        <v>6.7705032386168185</v>
      </c>
      <c r="G317" s="413">
        <v>516.93289279179464</v>
      </c>
      <c r="H317" s="416">
        <v>1.1789279227546441</v>
      </c>
      <c r="I317" s="403">
        <v>434.47234580544131</v>
      </c>
      <c r="J317" s="416">
        <v>1.5477949237441937</v>
      </c>
      <c r="K317" s="455">
        <v>82.439247645845327</v>
      </c>
      <c r="L317" s="479"/>
    </row>
    <row r="318" spans="2:12">
      <c r="B318" s="411">
        <v>2040</v>
      </c>
      <c r="C318" s="403">
        <v>310348.56017063634</v>
      </c>
      <c r="D318" s="404">
        <v>74.017776807659956</v>
      </c>
      <c r="E318" s="403">
        <v>24113.103359875182</v>
      </c>
      <c r="F318" s="416">
        <v>7.2252229236692909</v>
      </c>
      <c r="G318" s="413">
        <v>596.22132382396944</v>
      </c>
      <c r="H318" s="416">
        <v>1.3534172787217704</v>
      </c>
      <c r="I318" s="403">
        <v>493.42157770738794</v>
      </c>
      <c r="J318" s="416">
        <v>1.7500980295587059</v>
      </c>
      <c r="K318" s="455">
        <v>84.346515039609727</v>
      </c>
      <c r="L318" s="479"/>
    </row>
    <row r="319" spans="2:12">
      <c r="B319" s="411">
        <v>2041</v>
      </c>
      <c r="C319" s="403">
        <v>316483.48941266234</v>
      </c>
      <c r="D319" s="404">
        <v>74.743801229323182</v>
      </c>
      <c r="E319" s="403">
        <v>25753.147496657893</v>
      </c>
      <c r="F319" s="416">
        <v>7.6732253296717907</v>
      </c>
      <c r="G319" s="413">
        <v>682.56811070196034</v>
      </c>
      <c r="H319" s="416">
        <v>1.5494237425182289</v>
      </c>
      <c r="I319" s="403">
        <v>555.75540267070653</v>
      </c>
      <c r="J319" s="416">
        <v>1.9711874775517053</v>
      </c>
      <c r="K319" s="455">
        <v>85.937637779064914</v>
      </c>
      <c r="L319" s="479"/>
    </row>
    <row r="320" spans="2:12">
      <c r="B320" s="411">
        <v>2042</v>
      </c>
      <c r="C320" s="430">
        <v>321989.1077944779</v>
      </c>
      <c r="D320" s="404">
        <v>75.29767358248138</v>
      </c>
      <c r="E320" s="403">
        <v>27336.487996583339</v>
      </c>
      <c r="F320" s="416">
        <v>8.0989587257311175</v>
      </c>
      <c r="G320" s="413">
        <v>774.08204176000072</v>
      </c>
      <c r="H320" s="416">
        <v>1.7571595791758798</v>
      </c>
      <c r="I320" s="403">
        <v>618.85420090349032</v>
      </c>
      <c r="J320" s="416">
        <v>2.1949901798328049</v>
      </c>
      <c r="K320" s="455">
        <v>87.34878206722118</v>
      </c>
      <c r="L320" s="479"/>
    </row>
    <row r="321" spans="2:12">
      <c r="B321" s="411">
        <v>2043</v>
      </c>
      <c r="C321" s="430">
        <v>326689.33428539033</v>
      </c>
      <c r="D321" s="404">
        <v>75.64357695356955</v>
      </c>
      <c r="E321" s="403">
        <v>28857.460282411797</v>
      </c>
      <c r="F321" s="416">
        <v>8.501051327834821</v>
      </c>
      <c r="G321" s="413">
        <v>869.71680113274738</v>
      </c>
      <c r="H321" s="416">
        <v>1.974249660676703</v>
      </c>
      <c r="I321" s="403">
        <v>681.44263073549018</v>
      </c>
      <c r="J321" s="416">
        <v>2.4169826760489195</v>
      </c>
      <c r="K321" s="455">
        <v>88.535860618129988</v>
      </c>
      <c r="L321" s="479"/>
    </row>
    <row r="322" spans="2:12">
      <c r="B322" s="411">
        <v>2044</v>
      </c>
      <c r="C322" s="430">
        <v>331028.95642406074</v>
      </c>
      <c r="D322" s="404">
        <v>75.888498563801122</v>
      </c>
      <c r="E322" s="403">
        <v>30312.427063875515</v>
      </c>
      <c r="F322" s="416">
        <v>8.8787624590097298</v>
      </c>
      <c r="G322" s="413">
        <v>968.09753316401566</v>
      </c>
      <c r="H322" s="416">
        <v>2.1975730765022776</v>
      </c>
      <c r="I322" s="403">
        <v>742.2089892415504</v>
      </c>
      <c r="J322" s="416">
        <v>2.632512537509458</v>
      </c>
      <c r="K322" s="455">
        <v>89.597346636822593</v>
      </c>
      <c r="L322" s="479"/>
    </row>
    <row r="323" spans="2:12">
      <c r="B323" s="411">
        <v>2045</v>
      </c>
      <c r="C323" s="430">
        <v>334959.61968366831</v>
      </c>
      <c r="D323" s="404">
        <v>76.024190112811411</v>
      </c>
      <c r="E323" s="403">
        <v>31699.346797298709</v>
      </c>
      <c r="F323" s="416">
        <v>9.2318397461321862</v>
      </c>
      <c r="G323" s="413">
        <v>1067.545970985339</v>
      </c>
      <c r="H323" s="416">
        <v>2.4233201752910576</v>
      </c>
      <c r="I323" s="403">
        <v>799.8776092234375</v>
      </c>
      <c r="J323" s="416">
        <v>2.8370551492586387</v>
      </c>
      <c r="K323" s="455">
        <v>90.516405183493291</v>
      </c>
      <c r="L323" s="479"/>
    </row>
    <row r="324" spans="2:12">
      <c r="B324" s="411">
        <v>2046</v>
      </c>
      <c r="C324" s="430">
        <v>337545.81456542027</v>
      </c>
      <c r="D324" s="404">
        <v>75.845141255138387</v>
      </c>
      <c r="E324" s="403">
        <v>33017.417086371424</v>
      </c>
      <c r="F324" s="416">
        <v>9.5604024203934141</v>
      </c>
      <c r="G324" s="413">
        <v>1166.1325378491879</v>
      </c>
      <c r="H324" s="416">
        <v>2.6471108344168055</v>
      </c>
      <c r="I324" s="403">
        <v>853.27244680151045</v>
      </c>
      <c r="J324" s="416">
        <v>3.0264392464604213</v>
      </c>
      <c r="K324" s="455">
        <v>91.079093756409023</v>
      </c>
      <c r="L324" s="479"/>
    </row>
    <row r="325" spans="2:12">
      <c r="B325" s="411">
        <v>2047</v>
      </c>
      <c r="C325" s="430">
        <v>339750.61951800936</v>
      </c>
      <c r="D325" s="404">
        <v>75.573101017169193</v>
      </c>
      <c r="E325" s="403">
        <v>34266.787079136011</v>
      </c>
      <c r="F325" s="416">
        <v>9.864848112453636</v>
      </c>
      <c r="G325" s="413">
        <v>1261.7520733687111</v>
      </c>
      <c r="H325" s="416">
        <v>2.8641663579017069</v>
      </c>
      <c r="I325" s="403">
        <v>901.36585013841125</v>
      </c>
      <c r="J325" s="416">
        <v>3.1970198903101639</v>
      </c>
      <c r="K325" s="455">
        <v>91.499135377834705</v>
      </c>
      <c r="L325" s="479"/>
    </row>
    <row r="326" spans="2:12">
      <c r="B326" s="411">
        <v>2048</v>
      </c>
      <c r="C326" s="430">
        <v>341829.91921150743</v>
      </c>
      <c r="D326" s="404">
        <v>75.266302838123309</v>
      </c>
      <c r="E326" s="403">
        <v>35448.329139558635</v>
      </c>
      <c r="F326" s="416">
        <v>10.145779536469774</v>
      </c>
      <c r="G326" s="413">
        <v>1352.215982454871</v>
      </c>
      <c r="H326" s="416">
        <v>3.0695186537113632</v>
      </c>
      <c r="I326" s="403">
        <v>943.30989695947756</v>
      </c>
      <c r="J326" s="416">
        <v>3.3457896178813358</v>
      </c>
      <c r="K326" s="455">
        <v>91.827390646185791</v>
      </c>
      <c r="L326" s="479"/>
    </row>
    <row r="327" spans="2:12">
      <c r="B327" s="411">
        <v>2049</v>
      </c>
      <c r="C327" s="430">
        <v>343817.52146965743</v>
      </c>
      <c r="D327" s="404">
        <v>74.933069971895094</v>
      </c>
      <c r="E327" s="403">
        <v>36563.45936761699</v>
      </c>
      <c r="F327" s="416">
        <v>10.403947390755185</v>
      </c>
      <c r="G327" s="413">
        <v>1435.3510103453239</v>
      </c>
      <c r="H327" s="416">
        <v>3.2582344522210702</v>
      </c>
      <c r="I327" s="403">
        <v>978.45076053121181</v>
      </c>
      <c r="J327" s="416">
        <v>3.4704293962623995</v>
      </c>
      <c r="K327" s="455">
        <v>92.06568121113375</v>
      </c>
      <c r="L327" s="479"/>
    </row>
    <row r="328" spans="2:12">
      <c r="B328" s="411">
        <v>2050</v>
      </c>
      <c r="C328" s="432">
        <v>345720.63589717337</v>
      </c>
      <c r="D328" s="404">
        <v>74.575687874628997</v>
      </c>
      <c r="E328" s="403">
        <v>37613.997326848723</v>
      </c>
      <c r="F328" s="416">
        <v>10.640206167527349</v>
      </c>
      <c r="G328" s="413">
        <v>1509.0941606253432</v>
      </c>
      <c r="H328" s="416">
        <v>3.4256307693072086</v>
      </c>
      <c r="I328" s="403">
        <v>1006.3286942064774</v>
      </c>
      <c r="J328" s="416">
        <v>3.569308567740757</v>
      </c>
      <c r="K328" s="455">
        <v>92.210833379204303</v>
      </c>
      <c r="L328" s="479"/>
    </row>
    <row r="329" spans="2:12">
      <c r="B329" s="411">
        <v>2051</v>
      </c>
      <c r="C329" s="403">
        <v>347741.1600055896</v>
      </c>
      <c r="D329" s="404">
        <v>74.256009725609871</v>
      </c>
      <c r="E329" s="403">
        <v>38646.538488375161</v>
      </c>
      <c r="F329" s="416">
        <v>10.880249235118523</v>
      </c>
      <c r="G329" s="413">
        <v>1594.0465762131289</v>
      </c>
      <c r="H329" s="416">
        <v>3.6184720222638171</v>
      </c>
      <c r="I329" s="403">
        <v>1028.2571122955935</v>
      </c>
      <c r="J329" s="416">
        <v>3.6470856310532573</v>
      </c>
      <c r="K329" s="455">
        <v>92.401816614045472</v>
      </c>
      <c r="L329" s="479"/>
    </row>
    <row r="330" spans="2:12">
      <c r="B330" s="411">
        <v>2052</v>
      </c>
      <c r="C330" s="430">
        <v>349818.9327050944</v>
      </c>
      <c r="D330" s="404">
        <v>73.94655123625175</v>
      </c>
      <c r="E330" s="403">
        <v>39638.609174016623</v>
      </c>
      <c r="F330" s="416">
        <v>11.106240710112827</v>
      </c>
      <c r="G330" s="413">
        <v>1694.8009299531254</v>
      </c>
      <c r="H330" s="416">
        <v>3.847183538959615</v>
      </c>
      <c r="I330" s="403">
        <v>1045.0851563931765</v>
      </c>
      <c r="J330" s="416">
        <v>3.7067723738855149</v>
      </c>
      <c r="K330" s="455">
        <v>92.606747859209705</v>
      </c>
      <c r="L330" s="479"/>
    </row>
    <row r="331" spans="2:12">
      <c r="B331" s="411">
        <v>2053</v>
      </c>
      <c r="C331" s="430">
        <v>351879.10582787119</v>
      </c>
      <c r="D331" s="404">
        <v>73.628348285789954</v>
      </c>
      <c r="E331" s="403">
        <v>40592.403279081489</v>
      </c>
      <c r="F331" s="416">
        <v>11.318960770826717</v>
      </c>
      <c r="G331" s="413">
        <v>1813.220417352866</v>
      </c>
      <c r="H331" s="416">
        <v>4.1159947571767992</v>
      </c>
      <c r="I331" s="403">
        <v>1056.7246810400168</v>
      </c>
      <c r="J331" s="416">
        <v>3.7480561564960824</v>
      </c>
      <c r="K331" s="455">
        <v>92.811359970289544</v>
      </c>
      <c r="L331" s="479"/>
    </row>
    <row r="332" spans="2:12">
      <c r="B332" s="411">
        <v>2054</v>
      </c>
      <c r="C332" s="430">
        <v>353975.307345209</v>
      </c>
      <c r="D332" s="404">
        <v>73.312571778808021</v>
      </c>
      <c r="E332" s="403">
        <v>41510.038344887493</v>
      </c>
      <c r="F332" s="416">
        <v>11.519156216015006</v>
      </c>
      <c r="G332" s="413">
        <v>1951.7836844527646</v>
      </c>
      <c r="H332" s="416">
        <v>4.4305321821155141</v>
      </c>
      <c r="I332" s="403">
        <v>1063.1645976017455</v>
      </c>
      <c r="J332" s="416">
        <v>3.7708976490339055</v>
      </c>
      <c r="K332" s="455">
        <v>93.033157825972438</v>
      </c>
      <c r="L332" s="479"/>
    </row>
    <row r="333" spans="2:12">
      <c r="B333" s="411">
        <v>2055</v>
      </c>
      <c r="C333" s="430">
        <v>356109.24397991941</v>
      </c>
      <c r="D333" s="404">
        <v>72.999401175300648</v>
      </c>
      <c r="E333" s="403">
        <v>42393.534410725202</v>
      </c>
      <c r="F333" s="416">
        <v>11.707535173910118</v>
      </c>
      <c r="G333" s="413">
        <v>2113.6029987155816</v>
      </c>
      <c r="H333" s="416">
        <v>4.7978606341566996</v>
      </c>
      <c r="I333" s="403">
        <v>1064.4546838897425</v>
      </c>
      <c r="J333" s="416">
        <v>3.7754734065049798</v>
      </c>
      <c r="K333" s="455">
        <v>93.280270389872442</v>
      </c>
      <c r="L333" s="479"/>
    </row>
    <row r="334" spans="2:12">
      <c r="B334" s="411">
        <v>2056</v>
      </c>
      <c r="C334" s="430">
        <v>358216.00182178919</v>
      </c>
      <c r="D334" s="404">
        <v>72.675646160587647</v>
      </c>
      <c r="E334" s="403">
        <v>43244.800913962506</v>
      </c>
      <c r="F334" s="416">
        <v>11.884764190885701</v>
      </c>
      <c r="G334" s="413">
        <v>2302.4512394063399</v>
      </c>
      <c r="H334" s="416">
        <v>5.2265445167924387</v>
      </c>
      <c r="I334" s="403">
        <v>1060.6911214845527</v>
      </c>
      <c r="J334" s="416">
        <v>3.7621245716606513</v>
      </c>
      <c r="K334" s="455">
        <v>93.54907943992643</v>
      </c>
      <c r="L334" s="479"/>
    </row>
    <row r="335" spans="2:12">
      <c r="B335" s="411">
        <v>2057</v>
      </c>
      <c r="C335" s="430">
        <v>360274.78615737817</v>
      </c>
      <c r="D335" s="404">
        <v>72.337429558843056</v>
      </c>
      <c r="E335" s="403">
        <v>44065.629402272512</v>
      </c>
      <c r="F335" s="416">
        <v>12.051467012172287</v>
      </c>
      <c r="G335" s="413">
        <v>2522.802637837186</v>
      </c>
      <c r="H335" s="416">
        <v>5.7267402966315082</v>
      </c>
      <c r="I335" s="403">
        <v>1052.0040623805439</v>
      </c>
      <c r="J335" s="416">
        <v>3.7313127756074156</v>
      </c>
      <c r="K335" s="455">
        <v>93.846949643254263</v>
      </c>
      <c r="L335" s="479"/>
    </row>
    <row r="336" spans="2:12">
      <c r="B336" s="411">
        <v>2058</v>
      </c>
      <c r="C336" s="430">
        <v>362284.42086782528</v>
      </c>
      <c r="D336" s="404">
        <v>71.984899902999004</v>
      </c>
      <c r="E336" s="403">
        <v>44857.690394999721</v>
      </c>
      <c r="F336" s="416">
        <v>12.208224547266871</v>
      </c>
      <c r="G336" s="413">
        <v>2779.8922044325172</v>
      </c>
      <c r="H336" s="416">
        <v>6.3103314023262493</v>
      </c>
      <c r="I336" s="403">
        <v>1038.5472616860666</v>
      </c>
      <c r="J336" s="416">
        <v>3.6835833664295814</v>
      </c>
      <c r="K336" s="455">
        <v>94.187039219021699</v>
      </c>
      <c r="L336" s="479"/>
    </row>
    <row r="337" spans="1:12">
      <c r="B337" s="411">
        <v>2059</v>
      </c>
      <c r="C337" s="430">
        <v>364303.5275920438</v>
      </c>
      <c r="D337" s="404">
        <v>71.62981679316232</v>
      </c>
      <c r="E337" s="403">
        <v>45622.533163271619</v>
      </c>
      <c r="F337" s="416">
        <v>12.35557564784601</v>
      </c>
      <c r="G337" s="413">
        <v>3079.7986946592423</v>
      </c>
      <c r="H337" s="416">
        <v>6.9911165565209208</v>
      </c>
      <c r="I337" s="403">
        <v>1020.4896519117597</v>
      </c>
      <c r="J337" s="416">
        <v>3.6195355243562943</v>
      </c>
      <c r="K337" s="455">
        <v>94.596044521885545</v>
      </c>
      <c r="L337" s="479"/>
    </row>
    <row r="338" spans="1:12" ht="14.4" thickBot="1">
      <c r="B338" s="437">
        <v>2060</v>
      </c>
      <c r="C338" s="438">
        <v>366330.96478369931</v>
      </c>
      <c r="D338" s="468">
        <v>71.271967858182222</v>
      </c>
      <c r="E338" s="481">
        <v>46361.58752302621</v>
      </c>
      <c r="F338" s="482">
        <v>12.49401842676099</v>
      </c>
      <c r="G338" s="483">
        <v>3429.5560221189476</v>
      </c>
      <c r="H338" s="482">
        <v>7.7850626826129696</v>
      </c>
      <c r="I338" s="481">
        <v>998.00864953203791</v>
      </c>
      <c r="J338" s="482">
        <v>3.5397985210617451</v>
      </c>
      <c r="K338" s="484">
        <v>95.090847488617925</v>
      </c>
      <c r="L338" s="479"/>
    </row>
    <row r="342" spans="1:12" ht="16.2" thickBot="1">
      <c r="B342" s="390" t="s">
        <v>1110</v>
      </c>
    </row>
    <row r="343" spans="1:12" ht="14.4" thickBot="1">
      <c r="B343" s="391" t="s">
        <v>329</v>
      </c>
      <c r="C343" s="392" t="s">
        <v>1095</v>
      </c>
      <c r="D343" s="393"/>
      <c r="E343" s="392" t="s">
        <v>1096</v>
      </c>
      <c r="F343" s="393"/>
      <c r="G343" s="392" t="s">
        <v>1060</v>
      </c>
      <c r="H343" s="393"/>
      <c r="I343" s="392" t="s">
        <v>377</v>
      </c>
      <c r="J343" s="393"/>
      <c r="K343" s="394" t="s">
        <v>544</v>
      </c>
    </row>
    <row r="344" spans="1:12" ht="27.6">
      <c r="B344" s="395"/>
      <c r="C344" s="396" t="s">
        <v>1097</v>
      </c>
      <c r="D344" s="397" t="s">
        <v>1098</v>
      </c>
      <c r="E344" s="396" t="s">
        <v>1097</v>
      </c>
      <c r="F344" s="397" t="s">
        <v>1098</v>
      </c>
      <c r="G344" s="396" t="s">
        <v>1097</v>
      </c>
      <c r="H344" s="397" t="s">
        <v>1098</v>
      </c>
      <c r="I344" s="396" t="s">
        <v>1097</v>
      </c>
      <c r="J344" s="397" t="s">
        <v>1098</v>
      </c>
      <c r="K344" s="398" t="s">
        <v>1098</v>
      </c>
    </row>
    <row r="345" spans="1:12" ht="14.4" thickBot="1">
      <c r="B345" s="399"/>
      <c r="C345" s="400"/>
      <c r="D345" s="401" t="s">
        <v>543</v>
      </c>
      <c r="E345" s="400"/>
      <c r="F345" s="401" t="s">
        <v>543</v>
      </c>
      <c r="G345" s="400"/>
      <c r="H345" s="401" t="s">
        <v>543</v>
      </c>
      <c r="I345" s="400"/>
      <c r="J345" s="401" t="s">
        <v>543</v>
      </c>
      <c r="K345" s="401" t="s">
        <v>543</v>
      </c>
    </row>
    <row r="346" spans="1:12">
      <c r="A346" s="389" t="s">
        <v>1099</v>
      </c>
      <c r="B346" s="402">
        <v>2000</v>
      </c>
      <c r="C346" s="403"/>
      <c r="D346" s="446"/>
      <c r="E346" s="403" t="s">
        <v>1100</v>
      </c>
      <c r="F346" s="447"/>
      <c r="G346" s="403" t="s">
        <v>1100</v>
      </c>
      <c r="H346" s="449"/>
      <c r="I346" s="403" t="s">
        <v>1100</v>
      </c>
      <c r="J346" s="449"/>
      <c r="K346" s="450"/>
    </row>
    <row r="347" spans="1:12">
      <c r="A347" s="389" t="s">
        <v>1099</v>
      </c>
      <c r="B347" s="411">
        <v>2001</v>
      </c>
      <c r="C347" s="403"/>
      <c r="D347" s="446"/>
      <c r="E347" s="403" t="s">
        <v>1100</v>
      </c>
      <c r="F347" s="447"/>
      <c r="G347" s="403" t="s">
        <v>1100</v>
      </c>
      <c r="H347" s="449"/>
      <c r="I347" s="403" t="s">
        <v>1100</v>
      </c>
      <c r="J347" s="449"/>
      <c r="K347" s="452"/>
    </row>
    <row r="348" spans="1:12">
      <c r="A348" s="389" t="s">
        <v>1099</v>
      </c>
      <c r="B348" s="411">
        <v>2002</v>
      </c>
      <c r="C348" s="403"/>
      <c r="D348" s="446"/>
      <c r="E348" s="403" t="s">
        <v>1100</v>
      </c>
      <c r="F348" s="447"/>
      <c r="G348" s="403" t="s">
        <v>1100</v>
      </c>
      <c r="H348" s="449"/>
      <c r="I348" s="403" t="s">
        <v>1100</v>
      </c>
      <c r="J348" s="449"/>
      <c r="K348" s="452"/>
    </row>
    <row r="349" spans="1:12">
      <c r="A349" s="389" t="s">
        <v>1099</v>
      </c>
      <c r="B349" s="411">
        <v>2003</v>
      </c>
      <c r="C349" s="403"/>
      <c r="D349" s="446"/>
      <c r="E349" s="403" t="s">
        <v>1100</v>
      </c>
      <c r="F349" s="447"/>
      <c r="G349" s="403" t="s">
        <v>1100</v>
      </c>
      <c r="H349" s="449"/>
      <c r="I349" s="403" t="s">
        <v>1100</v>
      </c>
      <c r="J349" s="449"/>
      <c r="K349" s="452"/>
    </row>
    <row r="350" spans="1:12">
      <c r="A350" s="389" t="s">
        <v>1099</v>
      </c>
      <c r="B350" s="411">
        <v>2004</v>
      </c>
      <c r="C350" s="403"/>
      <c r="D350" s="446"/>
      <c r="E350" s="403" t="s">
        <v>1100</v>
      </c>
      <c r="F350" s="447"/>
      <c r="G350" s="403" t="s">
        <v>1100</v>
      </c>
      <c r="H350" s="449"/>
      <c r="I350" s="403" t="s">
        <v>1100</v>
      </c>
      <c r="J350" s="449"/>
      <c r="K350" s="452"/>
    </row>
    <row r="351" spans="1:12">
      <c r="A351" s="389" t="s">
        <v>1099</v>
      </c>
      <c r="B351" s="411">
        <v>2005</v>
      </c>
      <c r="C351" s="403"/>
      <c r="D351" s="446"/>
      <c r="E351" s="403" t="s">
        <v>1100</v>
      </c>
      <c r="F351" s="447"/>
      <c r="G351" s="403" t="s">
        <v>1100</v>
      </c>
      <c r="H351" s="449"/>
      <c r="I351" s="403" t="s">
        <v>1100</v>
      </c>
      <c r="J351" s="449"/>
      <c r="K351" s="452"/>
    </row>
    <row r="352" spans="1:12">
      <c r="A352" s="389" t="s">
        <v>1099</v>
      </c>
      <c r="B352" s="411">
        <v>2006</v>
      </c>
      <c r="C352" s="403"/>
      <c r="D352" s="446"/>
      <c r="E352" s="403" t="s">
        <v>1100</v>
      </c>
      <c r="F352" s="447"/>
      <c r="G352" s="403" t="s">
        <v>1100</v>
      </c>
      <c r="H352" s="449"/>
      <c r="I352" s="403" t="s">
        <v>1100</v>
      </c>
      <c r="J352" s="449"/>
      <c r="K352" s="452"/>
    </row>
    <row r="353" spans="1:11">
      <c r="A353" s="389" t="s">
        <v>1099</v>
      </c>
      <c r="B353" s="411">
        <v>2007</v>
      </c>
      <c r="C353" s="403"/>
      <c r="D353" s="446"/>
      <c r="E353" s="403" t="s">
        <v>1100</v>
      </c>
      <c r="F353" s="447"/>
      <c r="G353" s="403" t="s">
        <v>1100</v>
      </c>
      <c r="H353" s="449"/>
      <c r="I353" s="403" t="s">
        <v>1100</v>
      </c>
      <c r="J353" s="449"/>
      <c r="K353" s="452"/>
    </row>
    <row r="354" spans="1:11">
      <c r="A354" s="389" t="s">
        <v>1099</v>
      </c>
      <c r="B354" s="411">
        <v>2008</v>
      </c>
      <c r="C354" s="403"/>
      <c r="D354" s="446"/>
      <c r="E354" s="403" t="s">
        <v>1100</v>
      </c>
      <c r="F354" s="453"/>
      <c r="G354" s="403" t="s">
        <v>1100</v>
      </c>
      <c r="H354" s="446"/>
      <c r="I354" s="403" t="s">
        <v>1100</v>
      </c>
      <c r="J354" s="446"/>
      <c r="K354" s="455"/>
    </row>
    <row r="355" spans="1:11">
      <c r="A355" s="389" t="s">
        <v>1099</v>
      </c>
      <c r="B355" s="411">
        <v>2009</v>
      </c>
      <c r="C355" s="403"/>
      <c r="D355" s="446"/>
      <c r="E355" s="403" t="s">
        <v>1100</v>
      </c>
      <c r="F355" s="453"/>
      <c r="G355" s="403" t="s">
        <v>1100</v>
      </c>
      <c r="H355" s="446"/>
      <c r="I355" s="403" t="s">
        <v>1100</v>
      </c>
      <c r="J355" s="446"/>
      <c r="K355" s="455"/>
    </row>
    <row r="356" spans="1:11">
      <c r="A356" s="389" t="s">
        <v>1099</v>
      </c>
      <c r="B356" s="411">
        <v>2010</v>
      </c>
      <c r="C356" s="403"/>
      <c r="D356" s="446"/>
      <c r="E356" s="403" t="s">
        <v>1100</v>
      </c>
      <c r="F356" s="453"/>
      <c r="G356" s="403" t="s">
        <v>1100</v>
      </c>
      <c r="H356" s="446"/>
      <c r="I356" s="403" t="s">
        <v>1100</v>
      </c>
      <c r="J356" s="446"/>
      <c r="K356" s="455"/>
    </row>
    <row r="357" spans="1:11">
      <c r="A357" s="389" t="s">
        <v>1099</v>
      </c>
      <c r="B357" s="411">
        <v>2011</v>
      </c>
      <c r="C357" s="403"/>
      <c r="D357" s="446"/>
      <c r="E357" s="403" t="s">
        <v>1100</v>
      </c>
      <c r="F357" s="453"/>
      <c r="G357" s="403" t="s">
        <v>1100</v>
      </c>
      <c r="H357" s="446"/>
      <c r="I357" s="403" t="s">
        <v>1100</v>
      </c>
      <c r="J357" s="446"/>
      <c r="K357" s="455"/>
    </row>
    <row r="358" spans="1:11">
      <c r="A358" s="389" t="s">
        <v>1099</v>
      </c>
      <c r="B358" s="411">
        <v>2012</v>
      </c>
      <c r="C358" s="403"/>
      <c r="D358" s="446"/>
      <c r="E358" s="403" t="s">
        <v>1100</v>
      </c>
      <c r="F358" s="453"/>
      <c r="G358" s="403" t="s">
        <v>1100</v>
      </c>
      <c r="H358" s="446"/>
      <c r="I358" s="403" t="s">
        <v>1100</v>
      </c>
      <c r="J358" s="446"/>
      <c r="K358" s="455"/>
    </row>
    <row r="359" spans="1:11">
      <c r="A359" s="389" t="s">
        <v>1099</v>
      </c>
      <c r="B359" s="411">
        <v>2013</v>
      </c>
      <c r="C359" s="403"/>
      <c r="D359" s="446"/>
      <c r="E359" s="403" t="s">
        <v>1100</v>
      </c>
      <c r="F359" s="453"/>
      <c r="G359" s="403" t="s">
        <v>1100</v>
      </c>
      <c r="H359" s="446"/>
      <c r="I359" s="403" t="s">
        <v>1100</v>
      </c>
      <c r="J359" s="446"/>
      <c r="K359" s="455"/>
    </row>
    <row r="360" spans="1:11">
      <c r="A360" s="389" t="s">
        <v>1099</v>
      </c>
      <c r="B360" s="411">
        <v>2014</v>
      </c>
      <c r="C360" s="403"/>
      <c r="D360" s="446"/>
      <c r="E360" s="403" t="s">
        <v>1100</v>
      </c>
      <c r="F360" s="453"/>
      <c r="G360" s="403" t="s">
        <v>1100</v>
      </c>
      <c r="H360" s="446"/>
      <c r="I360" s="403" t="s">
        <v>1100</v>
      </c>
      <c r="J360" s="446"/>
      <c r="K360" s="455"/>
    </row>
    <row r="361" spans="1:11">
      <c r="A361" s="389" t="s">
        <v>1099</v>
      </c>
      <c r="B361" s="411">
        <v>2015</v>
      </c>
      <c r="C361" s="403"/>
      <c r="D361" s="446"/>
      <c r="E361" s="403" t="s">
        <v>1100</v>
      </c>
      <c r="F361" s="453"/>
      <c r="G361" s="403" t="s">
        <v>1100</v>
      </c>
      <c r="H361" s="446"/>
      <c r="I361" s="403" t="s">
        <v>1100</v>
      </c>
      <c r="J361" s="419"/>
      <c r="K361" s="455"/>
    </row>
    <row r="362" spans="1:11">
      <c r="A362" s="389" t="s">
        <v>1099</v>
      </c>
      <c r="B362" s="411">
        <v>2016</v>
      </c>
      <c r="C362" s="403"/>
      <c r="D362" s="446"/>
      <c r="E362" s="403" t="s">
        <v>1100</v>
      </c>
      <c r="F362" s="456"/>
      <c r="G362" s="403" t="s">
        <v>1100</v>
      </c>
      <c r="H362" s="485"/>
      <c r="I362" s="403" t="s">
        <v>1100</v>
      </c>
      <c r="J362" s="419"/>
      <c r="K362" s="455"/>
    </row>
    <row r="363" spans="1:11">
      <c r="A363" s="389" t="s">
        <v>1099</v>
      </c>
      <c r="B363" s="411">
        <v>2017</v>
      </c>
      <c r="C363" s="403"/>
      <c r="D363" s="446"/>
      <c r="E363" s="403">
        <v>0</v>
      </c>
      <c r="F363" s="456"/>
      <c r="G363" s="403">
        <v>0</v>
      </c>
      <c r="H363" s="485"/>
      <c r="I363" s="403">
        <v>0</v>
      </c>
      <c r="J363" s="419"/>
      <c r="K363" s="455"/>
    </row>
    <row r="364" spans="1:11">
      <c r="A364" s="389" t="s">
        <v>1099</v>
      </c>
      <c r="B364" s="411">
        <v>2018</v>
      </c>
      <c r="C364" s="403"/>
      <c r="D364" s="446"/>
      <c r="E364" s="403">
        <v>0</v>
      </c>
      <c r="F364" s="456"/>
      <c r="G364" s="403">
        <v>0</v>
      </c>
      <c r="H364" s="485"/>
      <c r="I364" s="403">
        <v>0</v>
      </c>
      <c r="J364" s="419"/>
      <c r="K364" s="455"/>
    </row>
    <row r="365" spans="1:11">
      <c r="A365" s="389" t="s">
        <v>1099</v>
      </c>
      <c r="B365" s="411">
        <v>2019</v>
      </c>
      <c r="C365" s="403">
        <v>24</v>
      </c>
      <c r="D365" s="446"/>
      <c r="E365" s="403">
        <v>0</v>
      </c>
      <c r="F365" s="456"/>
      <c r="G365" s="403">
        <v>0</v>
      </c>
      <c r="H365" s="485"/>
      <c r="I365" s="403">
        <v>0</v>
      </c>
      <c r="J365" s="419"/>
      <c r="K365" s="455"/>
    </row>
    <row r="366" spans="1:11">
      <c r="B366" s="411">
        <v>2020</v>
      </c>
      <c r="C366" s="403">
        <v>24.683036539643098</v>
      </c>
      <c r="D366" s="404">
        <v>1.9224054346602078E-2</v>
      </c>
      <c r="E366" s="403">
        <v>-2.1140052634086607E-3</v>
      </c>
      <c r="F366" s="416">
        <v>-2.1763799846598792E-6</v>
      </c>
      <c r="G366" s="403">
        <v>-2.1024000000000011E-2</v>
      </c>
      <c r="H366" s="416">
        <v>-7.2489832231303487E-5</v>
      </c>
      <c r="I366" s="403">
        <v>5.2429702682548433E-3</v>
      </c>
      <c r="J366" s="416">
        <v>3.3722133541179105E-5</v>
      </c>
      <c r="K366" s="418">
        <v>1.9183110267927295E-2</v>
      </c>
    </row>
    <row r="367" spans="1:11">
      <c r="B367" s="411">
        <v>2021</v>
      </c>
      <c r="C367" s="403">
        <v>25.951498062157114</v>
      </c>
      <c r="D367" s="404">
        <v>1.7762971466418004E-2</v>
      </c>
      <c r="E367" s="403">
        <v>0.54407019644306565</v>
      </c>
      <c r="F367" s="416">
        <v>5.5961559924609932E-4</v>
      </c>
      <c r="G367" s="403">
        <v>6.7881990468500145E-2</v>
      </c>
      <c r="H367" s="416">
        <v>2.3402779352825812E-4</v>
      </c>
      <c r="I367" s="403">
        <v>4.8288036252832692E-2</v>
      </c>
      <c r="J367" s="416">
        <v>2.2757924101115973E-4</v>
      </c>
      <c r="K367" s="418">
        <v>1.878419410020352E-2</v>
      </c>
    </row>
    <row r="368" spans="1:11">
      <c r="B368" s="411">
        <v>2022</v>
      </c>
      <c r="C368" s="403">
        <v>28.053855431495066</v>
      </c>
      <c r="D368" s="404">
        <v>1.9299108670111299E-2</v>
      </c>
      <c r="E368" s="403">
        <v>1.6677638934903229</v>
      </c>
      <c r="F368" s="416">
        <v>1.7138598388723697E-3</v>
      </c>
      <c r="G368" s="403">
        <v>0.23108949175095408</v>
      </c>
      <c r="H368" s="416">
        <v>7.9660712099633563E-4</v>
      </c>
      <c r="I368" s="403">
        <v>0.14750699901961398</v>
      </c>
      <c r="J368" s="416">
        <v>8.2213995231980813E-4</v>
      </c>
      <c r="K368" s="418">
        <v>2.2631715582299813E-2</v>
      </c>
    </row>
    <row r="369" spans="2:11">
      <c r="B369" s="411">
        <v>2023</v>
      </c>
      <c r="C369" s="403">
        <v>31.223878311915886</v>
      </c>
      <c r="D369" s="404">
        <v>2.1587982184408085E-2</v>
      </c>
      <c r="E369" s="403">
        <v>3.5297653968334894</v>
      </c>
      <c r="F369" s="416">
        <v>3.6240324455971656E-3</v>
      </c>
      <c r="G369" s="403">
        <v>0.46212808699668856</v>
      </c>
      <c r="H369" s="416">
        <v>1.5928594755768158E-3</v>
      </c>
      <c r="I369" s="403">
        <v>0.28936084610163848</v>
      </c>
      <c r="J369" s="416">
        <v>1.8617993397621463E-3</v>
      </c>
      <c r="K369" s="415">
        <v>2.8666673445344213E-2</v>
      </c>
    </row>
    <row r="370" spans="2:11">
      <c r="B370" s="411">
        <v>2024</v>
      </c>
      <c r="C370" s="403">
        <v>35.284377676387933</v>
      </c>
      <c r="D370" s="404">
        <v>2.4517562010751365E-2</v>
      </c>
      <c r="E370" s="403">
        <v>6.6414571890280749</v>
      </c>
      <c r="F370" s="416">
        <v>6.8126292672875521E-3</v>
      </c>
      <c r="G370" s="403">
        <v>0.81153847887540365</v>
      </c>
      <c r="H370" s="416">
        <v>2.7968895845174855E-3</v>
      </c>
      <c r="I370" s="403">
        <v>0.49334664809748791</v>
      </c>
      <c r="J370" s="416">
        <v>3.1746590856043767E-3</v>
      </c>
      <c r="K370" s="415">
        <v>3.7301739948160779E-2</v>
      </c>
    </row>
    <row r="371" spans="2:11">
      <c r="B371" s="411">
        <v>2025</v>
      </c>
      <c r="C371" s="403">
        <v>40.045978198728108</v>
      </c>
      <c r="D371" s="404">
        <v>2.7964854054657096E-2</v>
      </c>
      <c r="E371" s="403">
        <v>11.575548171037088</v>
      </c>
      <c r="F371" s="416">
        <v>1.1863087350441745E-2</v>
      </c>
      <c r="G371" s="403">
        <v>1.318144866680298</v>
      </c>
      <c r="H371" s="416">
        <v>4.5423484713408993E-3</v>
      </c>
      <c r="I371" s="403">
        <v>0.67532505793517272</v>
      </c>
      <c r="J371" s="416">
        <v>4.3461987059269574E-3</v>
      </c>
      <c r="K371" s="415">
        <v>4.8716488582366699E-2</v>
      </c>
    </row>
    <row r="372" spans="2:11">
      <c r="B372" s="411">
        <v>2026</v>
      </c>
      <c r="C372" s="403">
        <v>44.441043050764833</v>
      </c>
      <c r="D372" s="404">
        <v>3.1242240295392878E-2</v>
      </c>
      <c r="E372" s="403">
        <v>19.074095595133461</v>
      </c>
      <c r="F372" s="416">
        <v>1.9530103268906134E-2</v>
      </c>
      <c r="G372" s="403">
        <v>2.0312863452102228</v>
      </c>
      <c r="H372" s="416">
        <v>6.9990573200913843E-3</v>
      </c>
      <c r="I372" s="403">
        <v>0.93713289669333177</v>
      </c>
      <c r="J372" s="416">
        <v>6.0318383125289388E-3</v>
      </c>
      <c r="K372" s="415">
        <v>6.380323919691934E-2</v>
      </c>
    </row>
    <row r="373" spans="2:11">
      <c r="B373" s="411">
        <v>2027</v>
      </c>
      <c r="C373" s="403">
        <v>50.945766342839967</v>
      </c>
      <c r="D373" s="404">
        <v>3.605379672410583E-2</v>
      </c>
      <c r="E373" s="403">
        <v>30.048219143476285</v>
      </c>
      <c r="F373" s="416">
        <v>3.0738550581309271E-2</v>
      </c>
      <c r="G373" s="403">
        <v>3.0132664268574048</v>
      </c>
      <c r="H373" s="416">
        <v>1.038142626682753E-2</v>
      </c>
      <c r="I373" s="403">
        <v>1.3050389080181282</v>
      </c>
      <c r="J373" s="416">
        <v>8.4008601697659526E-3</v>
      </c>
      <c r="K373" s="415">
        <v>8.5574633742008577E-2</v>
      </c>
    </row>
    <row r="374" spans="2:11">
      <c r="B374" s="411">
        <v>2028</v>
      </c>
      <c r="C374" s="403">
        <v>58.19372920158844</v>
      </c>
      <c r="D374" s="404">
        <v>4.1455774979484279E-2</v>
      </c>
      <c r="E374" s="403">
        <v>45.54716751767144</v>
      </c>
      <c r="F374" s="416">
        <v>4.6551075896655268E-2</v>
      </c>
      <c r="G374" s="403">
        <v>4.3422472243958534</v>
      </c>
      <c r="H374" s="416">
        <v>1.4958399278597082E-2</v>
      </c>
      <c r="I374" s="403">
        <v>1.8123508075663635</v>
      </c>
      <c r="J374" s="416">
        <v>1.1667944212173797E-2</v>
      </c>
      <c r="K374" s="415">
        <v>0.11463319436691041</v>
      </c>
    </row>
    <row r="375" spans="2:11">
      <c r="B375" s="411">
        <v>2029</v>
      </c>
      <c r="C375" s="403">
        <v>66.6078242550998</v>
      </c>
      <c r="D375" s="404">
        <v>4.7761862246471942E-2</v>
      </c>
      <c r="E375" s="403">
        <v>66.690603154335705</v>
      </c>
      <c r="F375" s="416">
        <v>6.8098309847830274E-2</v>
      </c>
      <c r="G375" s="403">
        <v>6.1156145264479473</v>
      </c>
      <c r="H375" s="416">
        <v>2.1065014267222678E-2</v>
      </c>
      <c r="I375" s="403">
        <v>2.5007957148616855</v>
      </c>
      <c r="J375" s="416">
        <v>1.6102083361687562E-2</v>
      </c>
      <c r="K375" s="415">
        <v>0.15302726972321246</v>
      </c>
    </row>
    <row r="376" spans="2:11">
      <c r="B376" s="411">
        <v>2030</v>
      </c>
      <c r="C376" s="403">
        <v>76.214318550648954</v>
      </c>
      <c r="D376" s="404">
        <v>5.500740855901453E-2</v>
      </c>
      <c r="E376" s="403">
        <v>94.569611162170943</v>
      </c>
      <c r="F376" s="416">
        <v>9.6477550389128058E-2</v>
      </c>
      <c r="G376" s="403">
        <v>8.4538122442662402</v>
      </c>
      <c r="H376" s="416">
        <v>2.911557191918366E-2</v>
      </c>
      <c r="I376" s="403">
        <v>3.4219404499864412</v>
      </c>
      <c r="J376" s="416">
        <v>2.2035761914038565E-2</v>
      </c>
      <c r="K376" s="415">
        <v>0.2026362927813648</v>
      </c>
    </row>
    <row r="377" spans="2:11">
      <c r="B377" s="411">
        <v>2031</v>
      </c>
      <c r="C377" s="403">
        <v>94.222047086570626</v>
      </c>
      <c r="D377" s="404">
        <v>6.7817316199410199E-2</v>
      </c>
      <c r="E377" s="403">
        <v>131.75928048551981</v>
      </c>
      <c r="F377" s="416">
        <v>0.13426876527078963</v>
      </c>
      <c r="G377" s="403">
        <v>11.868991166882777</v>
      </c>
      <c r="H377" s="416">
        <v>4.0872135101671411E-2</v>
      </c>
      <c r="I377" s="403">
        <v>4.8924653197232857</v>
      </c>
      <c r="J377" s="416">
        <v>3.1509826568984253E-2</v>
      </c>
      <c r="K377" s="415">
        <v>0.27446804314085549</v>
      </c>
    </row>
    <row r="378" spans="2:11">
      <c r="B378" s="411">
        <v>2032</v>
      </c>
      <c r="C378" s="403">
        <v>120.39634555358623</v>
      </c>
      <c r="D378" s="404">
        <v>8.641746277910442E-2</v>
      </c>
      <c r="E378" s="403">
        <v>179.25376463297633</v>
      </c>
      <c r="F378" s="416">
        <v>0.1824654526874003</v>
      </c>
      <c r="G378" s="403">
        <v>16.693643941067162</v>
      </c>
      <c r="H378" s="416">
        <v>5.7478502917724036E-2</v>
      </c>
      <c r="I378" s="403">
        <v>7.0930813482529871</v>
      </c>
      <c r="J378" s="416">
        <v>4.5689438590159136E-2</v>
      </c>
      <c r="K378" s="415">
        <v>0.37205085697438789</v>
      </c>
    </row>
    <row r="379" spans="2:11">
      <c r="B379" s="411">
        <v>2033</v>
      </c>
      <c r="C379" s="403">
        <v>154.5001352613981</v>
      </c>
      <c r="D379" s="404">
        <v>0.11058949868480472</v>
      </c>
      <c r="E379" s="403">
        <v>237.60997369143416</v>
      </c>
      <c r="F379" s="416">
        <v>0.24159897002056946</v>
      </c>
      <c r="G379" s="403">
        <v>23.335775679775246</v>
      </c>
      <c r="H379" s="416">
        <v>8.0337316016362278E-2</v>
      </c>
      <c r="I379" s="403">
        <v>10.240983169541527</v>
      </c>
      <c r="J379" s="416">
        <v>6.5975873439867105E-2</v>
      </c>
      <c r="K379" s="415">
        <v>0.49850165816160358</v>
      </c>
    </row>
    <row r="380" spans="2:11">
      <c r="B380" s="411">
        <v>2034</v>
      </c>
      <c r="C380" s="403">
        <v>196.2636054176343</v>
      </c>
      <c r="D380" s="404">
        <v>0.14009359317792203</v>
      </c>
      <c r="E380" s="403">
        <v>306.91155188349023</v>
      </c>
      <c r="F380" s="416">
        <v>0.31171748292809254</v>
      </c>
      <c r="G380" s="403">
        <v>32.289062736742643</v>
      </c>
      <c r="H380" s="416">
        <v>0.11114534616838943</v>
      </c>
      <c r="I380" s="403">
        <v>14.590165738512711</v>
      </c>
      <c r="J380" s="416">
        <v>9.4008327751960302E-2</v>
      </c>
      <c r="K380" s="415">
        <v>0.65696475002636434</v>
      </c>
    </row>
    <row r="381" spans="2:11">
      <c r="B381" s="411">
        <v>2035</v>
      </c>
      <c r="C381" s="403">
        <v>245.10821933913468</v>
      </c>
      <c r="D381" s="404">
        <v>0.17447230220132115</v>
      </c>
      <c r="E381" s="403">
        <v>386.80006413860281</v>
      </c>
      <c r="F381" s="416">
        <v>0.3924202766197607</v>
      </c>
      <c r="G381" s="403">
        <v>44.141588619181711</v>
      </c>
      <c r="H381" s="416">
        <v>0.15192336178840185</v>
      </c>
      <c r="I381" s="403">
        <v>20.428467954212973</v>
      </c>
      <c r="J381" s="416">
        <v>0.13164503875639796</v>
      </c>
      <c r="K381" s="415">
        <v>0.85046097936588161</v>
      </c>
    </row>
    <row r="382" spans="2:11">
      <c r="B382" s="411">
        <v>2036</v>
      </c>
      <c r="C382" s="403">
        <v>300.24162281466948</v>
      </c>
      <c r="D382" s="404">
        <v>0.21312100266261327</v>
      </c>
      <c r="E382" s="403">
        <v>476.55168213811845</v>
      </c>
      <c r="F382" s="416">
        <v>0.48293796509076936</v>
      </c>
      <c r="G382" s="403">
        <v>59.581665029138577</v>
      </c>
      <c r="H382" s="416">
        <v>0.20503593802014594</v>
      </c>
      <c r="I382" s="403">
        <v>28.070351358056886</v>
      </c>
      <c r="J382" s="416">
        <v>0.18091689925853777</v>
      </c>
      <c r="K382" s="415">
        <v>1.0820118050320664</v>
      </c>
    </row>
    <row r="383" spans="2:11">
      <c r="B383" s="411">
        <v>2037</v>
      </c>
      <c r="C383" s="403">
        <v>360.97762266027576</v>
      </c>
      <c r="D383" s="404">
        <v>0.25551651090969602</v>
      </c>
      <c r="E383" s="403">
        <v>575.17289292453631</v>
      </c>
      <c r="F383" s="416">
        <v>0.58223143689814094</v>
      </c>
      <c r="G383" s="403">
        <v>79.398849968699153</v>
      </c>
      <c r="H383" s="416">
        <v>0.2731947245316777</v>
      </c>
      <c r="I383" s="403">
        <v>37.844772108503378</v>
      </c>
      <c r="J383" s="416">
        <v>0.24394940337727358</v>
      </c>
      <c r="K383" s="415">
        <v>1.3548920757167882</v>
      </c>
    </row>
    <row r="384" spans="2:11">
      <c r="B384" s="411">
        <v>2038</v>
      </c>
      <c r="C384" s="403">
        <v>426.87918069349877</v>
      </c>
      <c r="D384" s="404">
        <v>0.30131696239759004</v>
      </c>
      <c r="E384" s="403">
        <v>681.49422267146394</v>
      </c>
      <c r="F384" s="416">
        <v>0.68908814565605347</v>
      </c>
      <c r="G384" s="403">
        <v>104.47798252609583</v>
      </c>
      <c r="H384" s="416">
        <v>0.35943768559058165</v>
      </c>
      <c r="I384" s="403">
        <v>50.078178801599641</v>
      </c>
      <c r="J384" s="416">
        <v>0.32285310111618565</v>
      </c>
      <c r="K384" s="415">
        <v>1.6726958947604107</v>
      </c>
    </row>
    <row r="385" spans="2:11">
      <c r="B385" s="411">
        <v>2039</v>
      </c>
      <c r="C385" s="403">
        <v>497.81287178436673</v>
      </c>
      <c r="D385" s="404">
        <v>0.35039766946081113</v>
      </c>
      <c r="E385" s="403">
        <v>794.25014994787432</v>
      </c>
      <c r="F385" s="416">
        <v>0.80220381684683251</v>
      </c>
      <c r="G385" s="403">
        <v>135.78399799584875</v>
      </c>
      <c r="H385" s="416">
        <v>0.46707664267168825</v>
      </c>
      <c r="I385" s="403">
        <v>65.073606949568486</v>
      </c>
      <c r="J385" s="416">
        <v>0.41958878978901831</v>
      </c>
      <c r="K385" s="415">
        <v>2.0392669187683503</v>
      </c>
    </row>
    <row r="386" spans="2:11">
      <c r="B386" s="411">
        <v>2040</v>
      </c>
      <c r="C386" s="403">
        <v>572.91666433108992</v>
      </c>
      <c r="D386" s="404">
        <v>0.40212360376603373</v>
      </c>
      <c r="E386" s="403">
        <v>912.14132709610226</v>
      </c>
      <c r="F386" s="416">
        <v>0.92024576422421323</v>
      </c>
      <c r="G386" s="403">
        <v>174.33562096483502</v>
      </c>
      <c r="H386" s="416">
        <v>0.59960660692978518</v>
      </c>
      <c r="I386" s="403">
        <v>83.087848304155642</v>
      </c>
      <c r="J386" s="416">
        <v>0.53582017393049641</v>
      </c>
      <c r="K386" s="415">
        <v>2.4577961488505284</v>
      </c>
    </row>
    <row r="387" spans="2:11">
      <c r="B387" s="411">
        <v>2041</v>
      </c>
      <c r="C387" s="403">
        <v>654.42798725254283</v>
      </c>
      <c r="D387" s="404">
        <v>0.45656010868569791</v>
      </c>
      <c r="E387" s="403">
        <v>1044.457550034437</v>
      </c>
      <c r="F387" s="416">
        <v>1.0529393396353663</v>
      </c>
      <c r="G387" s="403">
        <v>222.6597807284831</v>
      </c>
      <c r="H387" s="416">
        <v>0.76581179958205703</v>
      </c>
      <c r="I387" s="403">
        <v>106.01496050851215</v>
      </c>
      <c r="J387" s="416">
        <v>0.68367343406177228</v>
      </c>
      <c r="K387" s="415">
        <v>2.9589846819648935</v>
      </c>
    </row>
    <row r="388" spans="2:11">
      <c r="B388" s="411">
        <v>2042</v>
      </c>
      <c r="C388" s="430">
        <v>741.07013372110009</v>
      </c>
      <c r="D388" s="431">
        <v>0.51386300092603132</v>
      </c>
      <c r="E388" s="430">
        <v>1190.6972965421053</v>
      </c>
      <c r="F388" s="486">
        <v>1.1994566059749652</v>
      </c>
      <c r="G388" s="430">
        <v>282.13314857079689</v>
      </c>
      <c r="H388" s="486">
        <v>0.9703633656777193</v>
      </c>
      <c r="I388" s="430">
        <v>134.19191584993254</v>
      </c>
      <c r="J388" s="486">
        <v>0.86538208845614273</v>
      </c>
      <c r="K388" s="415">
        <v>3.5490650610348586</v>
      </c>
    </row>
    <row r="389" spans="2:11">
      <c r="B389" s="411">
        <v>2043</v>
      </c>
      <c r="C389" s="430">
        <v>832.83683858890106</v>
      </c>
      <c r="D389" s="431">
        <v>0.57396268507804704</v>
      </c>
      <c r="E389" s="430">
        <v>1350.3633607107861</v>
      </c>
      <c r="F389" s="486">
        <v>1.3592651541462542</v>
      </c>
      <c r="G389" s="430">
        <v>354.09700328624916</v>
      </c>
      <c r="H389" s="486">
        <v>1.2178744738993952</v>
      </c>
      <c r="I389" s="430">
        <v>167.82859246977952</v>
      </c>
      <c r="J389" s="486">
        <v>1.0822996075007278</v>
      </c>
      <c r="K389" s="415">
        <v>4.2334019206244244</v>
      </c>
    </row>
    <row r="390" spans="2:11">
      <c r="B390" s="411">
        <v>2044</v>
      </c>
      <c r="C390" s="430">
        <v>929.98297425509531</v>
      </c>
      <c r="D390" s="431">
        <v>0.63696853163019951</v>
      </c>
      <c r="E390" s="430">
        <v>1522.9778097549836</v>
      </c>
      <c r="F390" s="486">
        <v>1.5318534805675426</v>
      </c>
      <c r="G390" s="430">
        <v>439.79256788951682</v>
      </c>
      <c r="H390" s="486">
        <v>1.5126141629905998</v>
      </c>
      <c r="I390" s="430">
        <v>206.99518675847938</v>
      </c>
      <c r="J390" s="486">
        <v>1.3348786764304346</v>
      </c>
      <c r="K390" s="415">
        <v>5.0163148516187768</v>
      </c>
    </row>
    <row r="391" spans="2:11">
      <c r="B391" s="411">
        <v>2045</v>
      </c>
      <c r="C391" s="430">
        <v>1031.7033871535555</v>
      </c>
      <c r="D391" s="431">
        <v>0.7022640447616969</v>
      </c>
      <c r="E391" s="430">
        <v>1708.0901861574673</v>
      </c>
      <c r="F391" s="486">
        <v>1.7167391571965758</v>
      </c>
      <c r="G391" s="430">
        <v>540.29493064044004</v>
      </c>
      <c r="H391" s="486">
        <v>1.858280070990336</v>
      </c>
      <c r="I391" s="430">
        <v>251.62101023475074</v>
      </c>
      <c r="J391" s="486">
        <v>1.622663436595555</v>
      </c>
      <c r="K391" s="415">
        <v>5.8999467095441638</v>
      </c>
    </row>
    <row r="392" spans="2:11">
      <c r="B392" s="411">
        <v>2046</v>
      </c>
      <c r="C392" s="430">
        <v>1136.808198811184</v>
      </c>
      <c r="D392" s="431">
        <v>0.76898614236752871</v>
      </c>
      <c r="E392" s="430">
        <v>1905.2812728262727</v>
      </c>
      <c r="F392" s="486">
        <v>1.9134725078771164</v>
      </c>
      <c r="G392" s="430">
        <v>656.45238378453348</v>
      </c>
      <c r="H392" s="486">
        <v>2.2577897980551458</v>
      </c>
      <c r="I392" s="430">
        <v>301.50362028678626</v>
      </c>
      <c r="J392" s="486">
        <v>1.9443483681435056</v>
      </c>
      <c r="K392" s="415">
        <v>6.8845968164432962</v>
      </c>
    </row>
    <row r="393" spans="2:11">
      <c r="B393" s="411">
        <v>2047</v>
      </c>
      <c r="C393" s="430">
        <v>1244.9663214726472</v>
      </c>
      <c r="D393" s="431">
        <v>0.83686920797337849</v>
      </c>
      <c r="E393" s="430">
        <v>2114.1641071575004</v>
      </c>
      <c r="F393" s="486">
        <v>2.1216375066000182</v>
      </c>
      <c r="G393" s="430">
        <v>788.83793283739055</v>
      </c>
      <c r="H393" s="486">
        <v>2.7131141284175091</v>
      </c>
      <c r="I393" s="430">
        <v>356.32584448741204</v>
      </c>
      <c r="J393" s="486">
        <v>2.2978880770899313</v>
      </c>
      <c r="K393" s="415">
        <v>7.9695089200808367</v>
      </c>
    </row>
    <row r="394" spans="2:11">
      <c r="B394" s="411">
        <v>2048</v>
      </c>
      <c r="C394" s="430">
        <v>1355.7712115926099</v>
      </c>
      <c r="D394" s="431">
        <v>0.90560283996873359</v>
      </c>
      <c r="E394" s="430">
        <v>2334.3834046374459</v>
      </c>
      <c r="F394" s="486">
        <v>2.3408510762467407</v>
      </c>
      <c r="G394" s="430">
        <v>937.71837066743751</v>
      </c>
      <c r="H394" s="486">
        <v>3.2251706643763969</v>
      </c>
      <c r="I394" s="430">
        <v>415.67761664170041</v>
      </c>
      <c r="J394" s="486">
        <v>2.6806381124787215</v>
      </c>
      <c r="K394" s="415">
        <v>9.1522626930705915</v>
      </c>
    </row>
    <row r="395" spans="2:11">
      <c r="B395" s="411">
        <v>2049</v>
      </c>
      <c r="C395" s="430">
        <v>1469.0690008390945</v>
      </c>
      <c r="D395" s="431">
        <v>0.9750512388828374</v>
      </c>
      <c r="E395" s="430">
        <v>2565.6141549313043</v>
      </c>
      <c r="F395" s="486">
        <v>2.5707615608024765</v>
      </c>
      <c r="G395" s="430">
        <v>1103.0439284358367</v>
      </c>
      <c r="H395" s="486">
        <v>3.7937882319375302</v>
      </c>
      <c r="I395" s="430">
        <v>479.07961203635199</v>
      </c>
      <c r="J395" s="486">
        <v>3.0895073863049349</v>
      </c>
      <c r="K395" s="415">
        <v>10.429108417927779</v>
      </c>
    </row>
    <row r="396" spans="2:11">
      <c r="B396" s="411">
        <v>2050</v>
      </c>
      <c r="C396" s="432">
        <v>1584.510343210414</v>
      </c>
      <c r="D396" s="434">
        <v>1.0449523018537969</v>
      </c>
      <c r="E396" s="432">
        <v>2807.5598697264704</v>
      </c>
      <c r="F396" s="487">
        <v>2.8110468553294559</v>
      </c>
      <c r="G396" s="432">
        <v>1284.4586607129741</v>
      </c>
      <c r="H396" s="487">
        <v>4.4177425991847779</v>
      </c>
      <c r="I396" s="432">
        <v>546.00622827466964</v>
      </c>
      <c r="J396" s="487">
        <v>3.521106373224439</v>
      </c>
      <c r="K396" s="461">
        <v>11.79484812959247</v>
      </c>
    </row>
    <row r="397" spans="2:11">
      <c r="B397" s="411">
        <v>2051</v>
      </c>
      <c r="C397" s="403">
        <v>1692.4805352438325</v>
      </c>
      <c r="D397" s="404">
        <v>1.1089788309188626</v>
      </c>
      <c r="E397" s="403">
        <v>3084.2691681141255</v>
      </c>
      <c r="F397" s="416">
        <v>3.0857424981839232</v>
      </c>
      <c r="G397" s="403">
        <v>1478.0410192804379</v>
      </c>
      <c r="H397" s="416">
        <v>5.0835460680324607</v>
      </c>
      <c r="I397" s="403">
        <v>615.14497880240708</v>
      </c>
      <c r="J397" s="416">
        <v>3.9669710584849986</v>
      </c>
      <c r="K397" s="415">
        <v>13.245238455620244</v>
      </c>
    </row>
    <row r="398" spans="2:11">
      <c r="B398" s="411">
        <v>2052</v>
      </c>
      <c r="C398" s="430">
        <v>1793.5630824823691</v>
      </c>
      <c r="D398" s="431">
        <v>1.167605739788391</v>
      </c>
      <c r="E398" s="430">
        <v>3395.1787729688176</v>
      </c>
      <c r="F398" s="486">
        <v>3.3942056635469298</v>
      </c>
      <c r="G398" s="430">
        <v>1683.0513876111143</v>
      </c>
      <c r="H398" s="486">
        <v>5.7886548155154403</v>
      </c>
      <c r="I398" s="430">
        <v>686.23270029833839</v>
      </c>
      <c r="J398" s="486">
        <v>4.4254043441423381</v>
      </c>
      <c r="K398" s="415">
        <v>14.7758705629931</v>
      </c>
    </row>
    <row r="399" spans="2:11">
      <c r="B399" s="411">
        <v>2053</v>
      </c>
      <c r="C399" s="430">
        <v>1888.548397125877</v>
      </c>
      <c r="D399" s="431">
        <v>1.2214318621803244</v>
      </c>
      <c r="E399" s="430">
        <v>3739.8211801272441</v>
      </c>
      <c r="F399" s="486">
        <v>3.7358909199780705</v>
      </c>
      <c r="G399" s="430">
        <v>1898.6473297749758</v>
      </c>
      <c r="H399" s="486">
        <v>6.5301713835768727</v>
      </c>
      <c r="I399" s="430">
        <v>759.02968583235611</v>
      </c>
      <c r="J399" s="486">
        <v>4.894860398746923</v>
      </c>
      <c r="K399" s="415">
        <v>16.382354564482192</v>
      </c>
    </row>
    <row r="400" spans="2:11">
      <c r="B400" s="411">
        <v>2054</v>
      </c>
      <c r="C400" s="430">
        <v>1978.3961117800873</v>
      </c>
      <c r="D400" s="431">
        <v>1.2711513504615679</v>
      </c>
      <c r="E400" s="430">
        <v>4117.8201715447713</v>
      </c>
      <c r="F400" s="486">
        <v>4.1103453857169931</v>
      </c>
      <c r="G400" s="430">
        <v>2123.9287623412365</v>
      </c>
      <c r="H400" s="486">
        <v>7.3050000424462125</v>
      </c>
      <c r="I400" s="430">
        <v>833.32279657722461</v>
      </c>
      <c r="J400" s="486">
        <v>5.3739647242727298</v>
      </c>
      <c r="K400" s="415">
        <v>18.060461502897503</v>
      </c>
    </row>
    <row r="401" spans="2:11">
      <c r="B401" s="411">
        <v>2055</v>
      </c>
      <c r="C401" s="430">
        <v>2063.5072325863944</v>
      </c>
      <c r="D401" s="431">
        <v>1.3170855208104251</v>
      </c>
      <c r="E401" s="430">
        <v>4528.8862159586815</v>
      </c>
      <c r="F401" s="486">
        <v>4.5172037923577566</v>
      </c>
      <c r="G401" s="430">
        <v>2357.9787106553163</v>
      </c>
      <c r="H401" s="486">
        <v>8.1099869670002285</v>
      </c>
      <c r="I401" s="430">
        <v>908.92655040357863</v>
      </c>
      <c r="J401" s="486">
        <v>5.8615211762913511</v>
      </c>
      <c r="K401" s="415">
        <v>19.805797456459761</v>
      </c>
    </row>
    <row r="402" spans="2:11">
      <c r="B402" s="411">
        <v>2056</v>
      </c>
      <c r="C402" s="430">
        <v>2143.5761423642716</v>
      </c>
      <c r="D402" s="431">
        <v>1.3591008634784467</v>
      </c>
      <c r="E402" s="430">
        <v>4972.811948152751</v>
      </c>
      <c r="F402" s="486">
        <v>4.9561836479535213</v>
      </c>
      <c r="G402" s="430">
        <v>2599.8975676587361</v>
      </c>
      <c r="H402" s="486">
        <v>8.9420380658941916</v>
      </c>
      <c r="I402" s="430">
        <v>985.68273317332398</v>
      </c>
      <c r="J402" s="486">
        <v>6.3565094572656324</v>
      </c>
      <c r="K402" s="415">
        <v>21.613832034591791</v>
      </c>
    </row>
    <row r="403" spans="2:11">
      <c r="B403" s="411">
        <v>2057</v>
      </c>
      <c r="C403" s="430">
        <v>2218.7224640563818</v>
      </c>
      <c r="D403" s="431">
        <v>1.3973368665078763</v>
      </c>
      <c r="E403" s="430">
        <v>5449.4678426575911</v>
      </c>
      <c r="F403" s="486">
        <v>5.4270806144896078</v>
      </c>
      <c r="G403" s="430">
        <v>2848.8299259754031</v>
      </c>
      <c r="H403" s="486">
        <v>9.7982112673272681</v>
      </c>
      <c r="I403" s="430">
        <v>1063.4590073819932</v>
      </c>
      <c r="J403" s="486">
        <v>6.8580761439079536</v>
      </c>
      <c r="K403" s="415">
        <v>23.480704892232708</v>
      </c>
    </row>
    <row r="404" spans="2:11">
      <c r="B404" s="411">
        <v>2058</v>
      </c>
      <c r="C404" s="430">
        <v>2289.2427941093138</v>
      </c>
      <c r="D404" s="431">
        <v>1.4320416949416319</v>
      </c>
      <c r="E404" s="430">
        <v>5958.798147058008</v>
      </c>
      <c r="F404" s="486">
        <v>5.9297641635383807</v>
      </c>
      <c r="G404" s="430">
        <v>3103.9839796082319</v>
      </c>
      <c r="H404" s="486">
        <v>10.675783248867521</v>
      </c>
      <c r="I404" s="430">
        <v>1142.1469020602703</v>
      </c>
      <c r="J404" s="486">
        <v>7.3655217243783557</v>
      </c>
      <c r="K404" s="415">
        <v>25.40311083172589</v>
      </c>
    </row>
    <row r="405" spans="2:11">
      <c r="B405" s="411">
        <v>2059</v>
      </c>
      <c r="C405" s="430">
        <v>2356.0223146659891</v>
      </c>
      <c r="D405" s="431">
        <v>1.463824177664693</v>
      </c>
      <c r="E405" s="430">
        <v>6500.8171066256118</v>
      </c>
      <c r="F405" s="486">
        <v>6.4641735402464278</v>
      </c>
      <c r="G405" s="430">
        <v>3364.6441303807292</v>
      </c>
      <c r="H405" s="486">
        <v>11.572292795806462</v>
      </c>
      <c r="I405" s="430">
        <v>1221.6594768645164</v>
      </c>
      <c r="J405" s="486">
        <v>7.8782855343799447</v>
      </c>
      <c r="K405" s="415">
        <v>27.378576048097528</v>
      </c>
    </row>
    <row r="406" spans="2:11" ht="14.4" thickBot="1">
      <c r="B406" s="437">
        <v>2060</v>
      </c>
      <c r="C406" s="438">
        <v>2419.3162930242934</v>
      </c>
      <c r="D406" s="439">
        <v>1.4928894256891891</v>
      </c>
      <c r="E406" s="438">
        <v>7075.6054904345092</v>
      </c>
      <c r="F406" s="488">
        <v>7.0303140441882963</v>
      </c>
      <c r="G406" s="438">
        <v>3630.1777984730134</v>
      </c>
      <c r="H406" s="488">
        <v>12.485564225186632</v>
      </c>
      <c r="I406" s="438">
        <v>1301.9288723951327</v>
      </c>
      <c r="J406" s="488">
        <v>8.3959299595558843</v>
      </c>
      <c r="K406" s="464">
        <v>29.404697654619998</v>
      </c>
    </row>
    <row r="409" spans="2:11">
      <c r="E409" s="475"/>
      <c r="F409" s="475"/>
      <c r="G409" s="475"/>
    </row>
    <row r="410" spans="2:11">
      <c r="E410" s="475"/>
      <c r="F410" s="475"/>
      <c r="G410" s="475"/>
    </row>
  </sheetData>
  <mergeCells count="4">
    <mergeCell ref="L296:M296"/>
    <mergeCell ref="N296:O296"/>
    <mergeCell ref="P296:Q296"/>
    <mergeCell ref="R296:S2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Log</vt:lpstr>
      <vt:lpstr>Commodities</vt:lpstr>
      <vt:lpstr>Processes</vt:lpstr>
      <vt:lpstr>TRA_Fuel</vt:lpstr>
      <vt:lpstr>Cars</vt:lpstr>
      <vt:lpstr>Bus</vt:lpstr>
      <vt:lpstr>Moto-Mopeds</vt:lpstr>
      <vt:lpstr>Bike</vt:lpstr>
      <vt:lpstr>Walk</vt:lpstr>
      <vt:lpstr>NAVI-AVI</vt:lpstr>
      <vt:lpstr>Freight_Road</vt:lpstr>
      <vt:lpstr>Freight_NAVI-AVI</vt:lpstr>
      <vt:lpstr>Demand</vt:lpstr>
      <vt:lpstr>Data</vt:lpstr>
      <vt:lpstr>Data_AVI</vt:lpstr>
      <vt:lpstr>Emis</vt:lpstr>
      <vt:lpstr>Eurostat_2010</vt:lpstr>
      <vt:lpstr>TODO </vt:lpstr>
      <vt:lpstr>Iceland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Burcu Unluturk</dc:creator>
  <cp:lastModifiedBy>Mikkel Bosack</cp:lastModifiedBy>
  <cp:lastPrinted>2020-12-01T00:12:12Z</cp:lastPrinted>
  <dcterms:created xsi:type="dcterms:W3CDTF">2018-03-13T12:45:36Z</dcterms:created>
  <dcterms:modified xsi:type="dcterms:W3CDTF">2021-05-07T10:25:50Z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65334498882293</vt:r8>
  </property>
</Properties>
</file>